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hidePivotFieldList="1"/>
  <mc:AlternateContent xmlns:mc="http://schemas.openxmlformats.org/markup-compatibility/2006">
    <mc:Choice Requires="x15">
      <x15ac:absPath xmlns:x15ac="http://schemas.microsoft.com/office/spreadsheetml/2010/11/ac" url="D:\A.Ouf\Odoo\Imports\"/>
    </mc:Choice>
  </mc:AlternateContent>
  <xr:revisionPtr revIDLastSave="0" documentId="13_ncr:1_{58709869-6E48-4978-A490-244556AE72C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القوائم المالية المجمعة 2023" sheetId="23" r:id="rId1"/>
    <sheet name="الإيضاحات" sheetId="19" r:id="rId2"/>
    <sheet name="ايضاح الوعاء الزكوي 21" sheetId="33" r:id="rId3"/>
    <sheet name="TB 2023" sheetId="17" r:id="rId4"/>
    <sheet name="12.2023" sheetId="24" r:id="rId5"/>
    <sheet name="بيفوت تيبول" sheetId="34" r:id="rId6"/>
    <sheet name="المطابقه" sheetId="25" r:id="rId7"/>
    <sheet name="جدول الاهلاكات-13" sheetId="31" r:id="rId8"/>
  </sheets>
  <externalReferences>
    <externalReference r:id="rId9"/>
  </externalReferences>
  <definedNames>
    <definedName name="_xlnm._FilterDatabase" localSheetId="4" hidden="1">'12.2023'!$A$4:$Q$4044</definedName>
    <definedName name="_xlnm._FilterDatabase" localSheetId="3" hidden="1">'TB 2023'!$A$6:$T$4019</definedName>
    <definedName name="_xlnm._FilterDatabase" localSheetId="6" hidden="1">المطابقه!$B$3:$J$93</definedName>
    <definedName name="_xlnm.Print_Area" localSheetId="1">الإيضاحات!$A$1:$C$83,الإيضاحات!$F$1:$I$52,الإيضاحات!$K$1:$O$27</definedName>
    <definedName name="_xlnm.Print_Area" localSheetId="0">'القوائم المالية المجمعة 2023'!$A$1:$E$50,'القوائم المالية المجمعة 2023'!$F$1:$I$47</definedName>
    <definedName name="_xlnm.Print_Area" localSheetId="2">'ايضاح الوعاء الزكوي 21'!$A$1:$F$35</definedName>
  </definedNames>
  <calcPr calcId="191029"/>
  <pivotCaches>
    <pivotCache cacheId="7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4" i="33" l="1"/>
  <c r="N5" i="19" s="1"/>
  <c r="R270" i="17"/>
  <c r="H33" i="23"/>
  <c r="E2" i="24"/>
  <c r="N3232" i="24"/>
  <c r="N3233" i="24"/>
  <c r="N3234" i="24"/>
  <c r="N3235" i="24"/>
  <c r="N3236" i="24"/>
  <c r="N3237" i="24"/>
  <c r="N3238" i="24"/>
  <c r="N3239" i="24"/>
  <c r="N3240" i="24"/>
  <c r="N3241" i="24"/>
  <c r="N3242" i="24"/>
  <c r="N3243" i="24"/>
  <c r="N3244" i="24"/>
  <c r="N3245" i="24"/>
  <c r="N3246" i="24"/>
  <c r="N3247" i="24"/>
  <c r="N3248" i="24"/>
  <c r="N3249" i="24"/>
  <c r="N3250" i="24"/>
  <c r="N3251" i="24"/>
  <c r="N3252" i="24"/>
  <c r="N3253" i="24"/>
  <c r="N3254" i="24"/>
  <c r="N3255" i="24"/>
  <c r="N3256" i="24"/>
  <c r="N3257" i="24"/>
  <c r="N3258" i="24"/>
  <c r="N3259" i="24"/>
  <c r="N3260" i="24"/>
  <c r="N3261" i="24"/>
  <c r="N3262" i="24"/>
  <c r="N3263" i="24"/>
  <c r="N3264" i="24"/>
  <c r="N3265" i="24"/>
  <c r="N3266" i="24"/>
  <c r="N3267" i="24"/>
  <c r="N3268" i="24"/>
  <c r="N3269" i="24"/>
  <c r="N3270" i="24"/>
  <c r="N3271" i="24"/>
  <c r="N3272" i="24"/>
  <c r="N3273" i="24"/>
  <c r="N3274" i="24"/>
  <c r="N3275" i="24"/>
  <c r="N3276" i="24"/>
  <c r="N3277" i="24"/>
  <c r="N3278" i="24"/>
  <c r="N3279" i="24"/>
  <c r="N3280" i="24"/>
  <c r="N3281" i="24"/>
  <c r="N3282" i="24"/>
  <c r="N3283" i="24"/>
  <c r="N3284" i="24"/>
  <c r="N3285" i="24"/>
  <c r="N3286" i="24"/>
  <c r="N3287" i="24"/>
  <c r="N3288" i="24"/>
  <c r="N3289" i="24"/>
  <c r="N3290" i="24"/>
  <c r="N3291" i="24"/>
  <c r="N3292" i="24"/>
  <c r="N3293" i="24"/>
  <c r="N3294" i="24"/>
  <c r="N3295" i="24"/>
  <c r="N3296" i="24"/>
  <c r="N3297" i="24"/>
  <c r="N3298" i="24"/>
  <c r="N3299" i="24"/>
  <c r="N3300" i="24"/>
  <c r="N3301" i="24"/>
  <c r="N3302" i="24"/>
  <c r="N3303" i="24"/>
  <c r="N3304" i="24"/>
  <c r="N3305" i="24"/>
  <c r="N3306" i="24"/>
  <c r="N3307" i="24"/>
  <c r="N3308" i="24"/>
  <c r="N3309" i="24"/>
  <c r="N3310" i="24"/>
  <c r="N3311" i="24"/>
  <c r="N3312" i="24"/>
  <c r="N3313" i="24"/>
  <c r="N3314" i="24"/>
  <c r="N3315" i="24"/>
  <c r="N3316" i="24"/>
  <c r="N3317" i="24"/>
  <c r="N3318" i="24"/>
  <c r="N3319" i="24"/>
  <c r="N3320" i="24"/>
  <c r="N3321" i="24"/>
  <c r="N3322" i="24"/>
  <c r="N3323" i="24"/>
  <c r="N3324" i="24"/>
  <c r="N3325" i="24"/>
  <c r="N3326" i="24"/>
  <c r="N3327" i="24"/>
  <c r="N3328" i="24"/>
  <c r="N3329" i="24"/>
  <c r="N3330" i="24"/>
  <c r="N3331" i="24"/>
  <c r="N3332" i="24"/>
  <c r="N3333" i="24"/>
  <c r="N3334" i="24"/>
  <c r="N3335" i="24"/>
  <c r="N3336" i="24"/>
  <c r="N3337" i="24"/>
  <c r="N3338" i="24"/>
  <c r="N3339" i="24"/>
  <c r="N3340" i="24"/>
  <c r="N3341" i="24"/>
  <c r="N3342" i="24"/>
  <c r="N3343" i="24"/>
  <c r="N3344" i="24"/>
  <c r="N3345" i="24"/>
  <c r="N3346" i="24"/>
  <c r="N3347" i="24"/>
  <c r="N3348" i="24"/>
  <c r="N3349" i="24"/>
  <c r="N3350" i="24"/>
  <c r="N3351" i="24"/>
  <c r="N3352" i="24"/>
  <c r="N3353" i="24"/>
  <c r="N3354" i="24"/>
  <c r="N3355" i="24"/>
  <c r="N3356" i="24"/>
  <c r="N3357" i="24"/>
  <c r="N3358" i="24"/>
  <c r="N3359" i="24"/>
  <c r="N3360" i="24"/>
  <c r="N3361" i="24"/>
  <c r="N3362" i="24"/>
  <c r="N3363" i="24"/>
  <c r="N3364" i="24"/>
  <c r="N3365" i="24"/>
  <c r="N3366" i="24"/>
  <c r="N3367" i="24"/>
  <c r="N3368" i="24"/>
  <c r="N3369" i="24"/>
  <c r="N3370" i="24"/>
  <c r="N3371" i="24"/>
  <c r="N3372" i="24"/>
  <c r="N3373" i="24"/>
  <c r="N3374" i="24"/>
  <c r="N3375" i="24"/>
  <c r="N3376" i="24"/>
  <c r="N3377" i="24"/>
  <c r="N3378" i="24"/>
  <c r="N3379" i="24"/>
  <c r="N3380" i="24"/>
  <c r="N3381" i="24"/>
  <c r="N3382" i="24"/>
  <c r="N3383" i="24"/>
  <c r="N3384" i="24"/>
  <c r="N3385" i="24"/>
  <c r="N3386" i="24"/>
  <c r="N3387" i="24"/>
  <c r="N3388" i="24"/>
  <c r="N3389" i="24"/>
  <c r="N3390" i="24"/>
  <c r="N3391" i="24"/>
  <c r="N3392" i="24"/>
  <c r="N3393" i="24"/>
  <c r="N3394" i="24"/>
  <c r="N3395" i="24"/>
  <c r="N3396" i="24"/>
  <c r="N3397" i="24"/>
  <c r="N3398" i="24"/>
  <c r="N3399" i="24"/>
  <c r="N3400" i="24"/>
  <c r="N3401" i="24"/>
  <c r="N3402" i="24"/>
  <c r="N3403" i="24"/>
  <c r="N3404" i="24"/>
  <c r="N3405" i="24"/>
  <c r="N3406" i="24"/>
  <c r="N3407" i="24"/>
  <c r="N3408" i="24"/>
  <c r="N3409" i="24"/>
  <c r="N3410" i="24"/>
  <c r="N3411" i="24"/>
  <c r="N3412" i="24"/>
  <c r="N3413" i="24"/>
  <c r="N3414" i="24"/>
  <c r="N3415" i="24"/>
  <c r="N3416" i="24"/>
  <c r="N3417" i="24"/>
  <c r="N3418" i="24"/>
  <c r="N3419" i="24"/>
  <c r="N3420" i="24"/>
  <c r="N3421" i="24"/>
  <c r="N3422" i="24"/>
  <c r="N3423" i="24"/>
  <c r="N3424" i="24"/>
  <c r="N3425" i="24"/>
  <c r="N3426" i="24"/>
  <c r="N3427" i="24"/>
  <c r="N3428" i="24"/>
  <c r="N3429" i="24"/>
  <c r="N3430" i="24"/>
  <c r="N3431" i="24"/>
  <c r="N3432" i="24"/>
  <c r="N3433" i="24"/>
  <c r="N3434" i="24"/>
  <c r="N3435" i="24"/>
  <c r="N3436" i="24"/>
  <c r="N3437" i="24"/>
  <c r="N3438" i="24"/>
  <c r="N3439" i="24"/>
  <c r="N3440" i="24"/>
  <c r="N3441" i="24"/>
  <c r="N3442" i="24"/>
  <c r="N3443" i="24"/>
  <c r="N3444" i="24"/>
  <c r="N3445" i="24"/>
  <c r="N3446" i="24"/>
  <c r="N3447" i="24"/>
  <c r="N3448" i="24"/>
  <c r="N3449" i="24"/>
  <c r="N3450" i="24"/>
  <c r="N3451" i="24"/>
  <c r="N3452" i="24"/>
  <c r="N3453" i="24"/>
  <c r="N3454" i="24"/>
  <c r="N3455" i="24"/>
  <c r="N3456" i="24"/>
  <c r="N3457" i="24"/>
  <c r="N3458" i="24"/>
  <c r="N3459" i="24"/>
  <c r="N3460" i="24"/>
  <c r="N3461" i="24"/>
  <c r="N3462" i="24"/>
  <c r="N3463" i="24"/>
  <c r="N3464" i="24"/>
  <c r="N3465" i="24"/>
  <c r="N3466" i="24"/>
  <c r="N3467" i="24"/>
  <c r="N3468" i="24"/>
  <c r="N3469" i="24"/>
  <c r="N3470" i="24"/>
  <c r="N3471" i="24"/>
  <c r="N3472" i="24"/>
  <c r="N3473" i="24"/>
  <c r="N3474" i="24"/>
  <c r="N3475" i="24"/>
  <c r="N3476" i="24"/>
  <c r="N3477" i="24"/>
  <c r="N3478" i="24"/>
  <c r="N3479" i="24"/>
  <c r="N3480" i="24"/>
  <c r="N3481" i="24"/>
  <c r="N3482" i="24"/>
  <c r="N3483" i="24"/>
  <c r="N3484" i="24"/>
  <c r="N3485" i="24"/>
  <c r="N3486" i="24"/>
  <c r="N3487" i="24"/>
  <c r="N3488" i="24"/>
  <c r="N3489" i="24"/>
  <c r="N3490" i="24"/>
  <c r="N3491" i="24"/>
  <c r="N3492" i="24"/>
  <c r="N3493" i="24"/>
  <c r="N3494" i="24"/>
  <c r="N3495" i="24"/>
  <c r="N3496" i="24"/>
  <c r="N3497" i="24"/>
  <c r="N3498" i="24"/>
  <c r="N3499" i="24"/>
  <c r="N3500" i="24"/>
  <c r="N3501" i="24"/>
  <c r="N3502" i="24"/>
  <c r="N3503" i="24"/>
  <c r="N3504" i="24"/>
  <c r="N3505" i="24"/>
  <c r="N3506" i="24"/>
  <c r="N3507" i="24"/>
  <c r="N3508" i="24"/>
  <c r="N3509" i="24"/>
  <c r="N3510" i="24"/>
  <c r="N3511" i="24"/>
  <c r="N3512" i="24"/>
  <c r="N3513" i="24"/>
  <c r="N3514" i="24"/>
  <c r="N3515" i="24"/>
  <c r="N3516" i="24"/>
  <c r="N3517" i="24"/>
  <c r="N3518" i="24"/>
  <c r="N3519" i="24"/>
  <c r="N3520" i="24"/>
  <c r="N3521" i="24"/>
  <c r="N3522" i="24"/>
  <c r="N3523" i="24"/>
  <c r="N3524" i="24"/>
  <c r="N3525" i="24"/>
  <c r="N3526" i="24"/>
  <c r="N3527" i="24"/>
  <c r="N3528" i="24"/>
  <c r="N3529" i="24"/>
  <c r="N3530" i="24"/>
  <c r="N3531" i="24"/>
  <c r="N3532" i="24"/>
  <c r="N3533" i="24"/>
  <c r="N3534" i="24"/>
  <c r="N3535" i="24"/>
  <c r="N3536" i="24"/>
  <c r="N3537" i="24"/>
  <c r="N3538" i="24"/>
  <c r="N3539" i="24"/>
  <c r="N3540" i="24"/>
  <c r="N3541" i="24"/>
  <c r="N3542" i="24"/>
  <c r="N3543" i="24"/>
  <c r="N3544" i="24"/>
  <c r="N3545" i="24"/>
  <c r="N3546" i="24"/>
  <c r="N3547" i="24"/>
  <c r="N3548" i="24"/>
  <c r="N3549" i="24"/>
  <c r="N3550" i="24"/>
  <c r="N3551" i="24"/>
  <c r="N3552" i="24"/>
  <c r="N3553" i="24"/>
  <c r="N3554" i="24"/>
  <c r="N3555" i="24"/>
  <c r="N3556" i="24"/>
  <c r="N3557" i="24"/>
  <c r="N3558" i="24"/>
  <c r="N3559" i="24"/>
  <c r="N3560" i="24"/>
  <c r="N3561" i="24"/>
  <c r="N3562" i="24"/>
  <c r="N3563" i="24"/>
  <c r="N3564" i="24"/>
  <c r="N3565" i="24"/>
  <c r="N3566" i="24"/>
  <c r="N3567" i="24"/>
  <c r="N3568" i="24"/>
  <c r="N3569" i="24"/>
  <c r="N3570" i="24"/>
  <c r="N3571" i="24"/>
  <c r="N3572" i="24"/>
  <c r="N3573" i="24"/>
  <c r="N3574" i="24"/>
  <c r="N3575" i="24"/>
  <c r="N3576" i="24"/>
  <c r="N3577" i="24"/>
  <c r="N3578" i="24"/>
  <c r="N3579" i="24"/>
  <c r="N3580" i="24"/>
  <c r="N3581" i="24"/>
  <c r="N3582" i="24"/>
  <c r="N3583" i="24"/>
  <c r="N3584" i="24"/>
  <c r="N3585" i="24"/>
  <c r="N3586" i="24"/>
  <c r="N3587" i="24"/>
  <c r="N3588" i="24"/>
  <c r="N3589" i="24"/>
  <c r="N3590" i="24"/>
  <c r="N3591" i="24"/>
  <c r="N3592" i="24"/>
  <c r="N3593" i="24"/>
  <c r="N3594" i="24"/>
  <c r="N3595" i="24"/>
  <c r="N3596" i="24"/>
  <c r="N3597" i="24"/>
  <c r="N3598" i="24"/>
  <c r="N3599" i="24"/>
  <c r="N3600" i="24"/>
  <c r="N3601" i="24"/>
  <c r="N3602" i="24"/>
  <c r="N3603" i="24"/>
  <c r="N3604" i="24"/>
  <c r="N3605" i="24"/>
  <c r="N3606" i="24"/>
  <c r="N3607" i="24"/>
  <c r="N3608" i="24"/>
  <c r="N3609" i="24"/>
  <c r="N3610" i="24"/>
  <c r="N3611" i="24"/>
  <c r="N3612" i="24"/>
  <c r="N3613" i="24"/>
  <c r="N3614" i="24"/>
  <c r="N3615" i="24"/>
  <c r="N3616" i="24"/>
  <c r="N3617" i="24"/>
  <c r="N3618" i="24"/>
  <c r="N3619" i="24"/>
  <c r="N3620" i="24"/>
  <c r="N3621" i="24"/>
  <c r="N3622" i="24"/>
  <c r="N3623" i="24"/>
  <c r="N3624" i="24"/>
  <c r="N3625" i="24"/>
  <c r="N3626" i="24"/>
  <c r="N3627" i="24"/>
  <c r="N3628" i="24"/>
  <c r="N3629" i="24"/>
  <c r="N3630" i="24"/>
  <c r="N3631" i="24"/>
  <c r="N3632" i="24"/>
  <c r="N3633" i="24"/>
  <c r="N3634" i="24"/>
  <c r="N3635" i="24"/>
  <c r="N3636" i="24"/>
  <c r="N3637" i="24"/>
  <c r="N3638" i="24"/>
  <c r="N3639" i="24"/>
  <c r="N3640" i="24"/>
  <c r="N3641" i="24"/>
  <c r="N3642" i="24"/>
  <c r="N3643" i="24"/>
  <c r="N3644" i="24"/>
  <c r="N3645" i="24"/>
  <c r="N3646" i="24"/>
  <c r="N3647" i="24"/>
  <c r="N3648" i="24"/>
  <c r="N3649" i="24"/>
  <c r="N3650" i="24"/>
  <c r="N3651" i="24"/>
  <c r="N3652" i="24"/>
  <c r="N3653" i="24"/>
  <c r="N3654" i="24"/>
  <c r="N3655" i="24"/>
  <c r="N3656" i="24"/>
  <c r="N3657" i="24"/>
  <c r="N3658" i="24"/>
  <c r="N3659" i="24"/>
  <c r="N3660" i="24"/>
  <c r="N3661" i="24"/>
  <c r="N3662" i="24"/>
  <c r="N3663" i="24"/>
  <c r="N3664" i="24"/>
  <c r="N3665" i="24"/>
  <c r="N3666" i="24"/>
  <c r="N3667" i="24"/>
  <c r="N3668" i="24"/>
  <c r="N3669" i="24"/>
  <c r="N3670" i="24"/>
  <c r="N3671" i="24"/>
  <c r="N3672" i="24"/>
  <c r="N3673" i="24"/>
  <c r="N3674" i="24"/>
  <c r="N3675" i="24"/>
  <c r="N3676" i="24"/>
  <c r="N3677" i="24"/>
  <c r="N3678" i="24"/>
  <c r="N3679" i="24"/>
  <c r="N3680" i="24"/>
  <c r="N3681" i="24"/>
  <c r="N3682" i="24"/>
  <c r="N3683" i="24"/>
  <c r="N3684" i="24"/>
  <c r="N3685" i="24"/>
  <c r="N3686" i="24"/>
  <c r="N3687" i="24"/>
  <c r="N3688" i="24"/>
  <c r="N3689" i="24"/>
  <c r="N3690" i="24"/>
  <c r="N3691" i="24"/>
  <c r="N3692" i="24"/>
  <c r="N3693" i="24"/>
  <c r="N3694" i="24"/>
  <c r="N3695" i="24"/>
  <c r="N3696" i="24"/>
  <c r="N3697" i="24"/>
  <c r="N3698" i="24"/>
  <c r="N3699" i="24"/>
  <c r="N3700" i="24"/>
  <c r="N3701" i="24"/>
  <c r="N3702" i="24"/>
  <c r="N3703" i="24"/>
  <c r="N3704" i="24"/>
  <c r="N3705" i="24"/>
  <c r="N3706" i="24"/>
  <c r="N3707" i="24"/>
  <c r="N3708" i="24"/>
  <c r="N3709" i="24"/>
  <c r="N3710" i="24"/>
  <c r="N3711" i="24"/>
  <c r="N3712" i="24"/>
  <c r="N3713" i="24"/>
  <c r="N3714" i="24"/>
  <c r="N3715" i="24"/>
  <c r="N3716" i="24"/>
  <c r="N3717" i="24"/>
  <c r="N3718" i="24"/>
  <c r="N3719" i="24"/>
  <c r="N3720" i="24"/>
  <c r="N3721" i="24"/>
  <c r="N3722" i="24"/>
  <c r="N3723" i="24"/>
  <c r="N3724" i="24"/>
  <c r="N3725" i="24"/>
  <c r="N3726" i="24"/>
  <c r="N3727" i="24"/>
  <c r="N3728" i="24"/>
  <c r="N3729" i="24"/>
  <c r="N3730" i="24"/>
  <c r="N3731" i="24"/>
  <c r="N3732" i="24"/>
  <c r="N3733" i="24"/>
  <c r="N3734" i="24"/>
  <c r="N3735" i="24"/>
  <c r="N3736" i="24"/>
  <c r="N3737" i="24"/>
  <c r="N3738" i="24"/>
  <c r="N3739" i="24"/>
  <c r="N3740" i="24"/>
  <c r="N3741" i="24"/>
  <c r="N3742" i="24"/>
  <c r="N3743" i="24"/>
  <c r="N3744" i="24"/>
  <c r="N3745" i="24"/>
  <c r="N3746" i="24"/>
  <c r="N3747" i="24"/>
  <c r="N3748" i="24"/>
  <c r="N3749" i="24"/>
  <c r="N3750" i="24"/>
  <c r="N3751" i="24"/>
  <c r="N3752" i="24"/>
  <c r="N3753" i="24"/>
  <c r="N3754" i="24"/>
  <c r="N3755" i="24"/>
  <c r="N3756" i="24"/>
  <c r="N3757" i="24"/>
  <c r="N3758" i="24"/>
  <c r="N3759" i="24"/>
  <c r="N3760" i="24"/>
  <c r="N3761" i="24"/>
  <c r="N3762" i="24"/>
  <c r="N3763" i="24"/>
  <c r="N3764" i="24"/>
  <c r="N3765" i="24"/>
  <c r="N3766" i="24"/>
  <c r="N3767" i="24"/>
  <c r="N3768" i="24"/>
  <c r="N3769" i="24"/>
  <c r="N3770" i="24"/>
  <c r="N3771" i="24"/>
  <c r="N3772" i="24"/>
  <c r="N3773" i="24"/>
  <c r="N3774" i="24"/>
  <c r="N3775" i="24"/>
  <c r="N3776" i="24"/>
  <c r="N3777" i="24"/>
  <c r="N3778" i="24"/>
  <c r="N3779" i="24"/>
  <c r="N3780" i="24"/>
  <c r="N3781" i="24"/>
  <c r="N3782" i="24"/>
  <c r="N3783" i="24"/>
  <c r="N3784" i="24"/>
  <c r="N3785" i="24"/>
  <c r="N3786" i="24"/>
  <c r="N3787" i="24"/>
  <c r="N3788" i="24"/>
  <c r="N3789" i="24"/>
  <c r="N3790" i="24"/>
  <c r="N3791" i="24"/>
  <c r="N3792" i="24"/>
  <c r="N3793" i="24"/>
  <c r="N3794" i="24"/>
  <c r="N3795" i="24"/>
  <c r="N3796" i="24"/>
  <c r="N3797" i="24"/>
  <c r="N3798" i="24"/>
  <c r="N3799" i="24"/>
  <c r="N3800" i="24"/>
  <c r="N3801" i="24"/>
  <c r="N3802" i="24"/>
  <c r="N3803" i="24"/>
  <c r="N3804" i="24"/>
  <c r="N3805" i="24"/>
  <c r="N3806" i="24"/>
  <c r="N3807" i="24"/>
  <c r="N3808" i="24"/>
  <c r="N3809" i="24"/>
  <c r="N3810" i="24"/>
  <c r="N3811" i="24"/>
  <c r="N3812" i="24"/>
  <c r="N3813" i="24"/>
  <c r="N3814" i="24"/>
  <c r="N3815" i="24"/>
  <c r="N3816" i="24"/>
  <c r="N3817" i="24"/>
  <c r="N3818" i="24"/>
  <c r="N3819" i="24"/>
  <c r="N3820" i="24"/>
  <c r="N3821" i="24"/>
  <c r="N3822" i="24"/>
  <c r="N3823" i="24"/>
  <c r="N3824" i="24"/>
  <c r="N3825" i="24"/>
  <c r="N3826" i="24"/>
  <c r="N3827" i="24"/>
  <c r="N3828" i="24"/>
  <c r="N3829" i="24"/>
  <c r="N3830" i="24"/>
  <c r="N3831" i="24"/>
  <c r="N3832" i="24"/>
  <c r="N3833" i="24"/>
  <c r="N3834" i="24"/>
  <c r="N3835" i="24"/>
  <c r="N3836" i="24"/>
  <c r="N3837" i="24"/>
  <c r="N3838" i="24"/>
  <c r="N3839" i="24"/>
  <c r="N3840" i="24"/>
  <c r="N3841" i="24"/>
  <c r="N3842" i="24"/>
  <c r="N3843" i="24"/>
  <c r="N3844" i="24"/>
  <c r="N3845" i="24"/>
  <c r="N3846" i="24"/>
  <c r="N3847" i="24"/>
  <c r="N3848" i="24"/>
  <c r="N3849" i="24"/>
  <c r="N3850" i="24"/>
  <c r="N3851" i="24"/>
  <c r="N3852" i="24"/>
  <c r="N3853" i="24"/>
  <c r="N3854" i="24"/>
  <c r="N3855" i="24"/>
  <c r="N3856" i="24"/>
  <c r="N3857" i="24"/>
  <c r="N3858" i="24"/>
  <c r="N3859" i="24"/>
  <c r="N3860" i="24"/>
  <c r="N3861" i="24"/>
  <c r="N3862" i="24"/>
  <c r="N3863" i="24"/>
  <c r="N3864" i="24"/>
  <c r="N3865" i="24"/>
  <c r="N3866" i="24"/>
  <c r="N3867" i="24"/>
  <c r="N3868" i="24"/>
  <c r="N3869" i="24"/>
  <c r="N3870" i="24"/>
  <c r="N3871" i="24"/>
  <c r="N3872" i="24"/>
  <c r="N3873" i="24"/>
  <c r="N3874" i="24"/>
  <c r="N3875" i="24"/>
  <c r="N3876" i="24"/>
  <c r="N3877" i="24"/>
  <c r="N3878" i="24"/>
  <c r="N3879" i="24"/>
  <c r="N3880" i="24"/>
  <c r="N3881" i="24"/>
  <c r="N3882" i="24"/>
  <c r="N3883" i="24"/>
  <c r="N3884" i="24"/>
  <c r="N3885" i="24"/>
  <c r="N3886" i="24"/>
  <c r="N3887" i="24"/>
  <c r="N3888" i="24"/>
  <c r="N3889" i="24"/>
  <c r="N3890" i="24"/>
  <c r="N3891" i="24"/>
  <c r="N3892" i="24"/>
  <c r="N3893" i="24"/>
  <c r="N3894" i="24"/>
  <c r="N3895" i="24"/>
  <c r="N3896" i="24"/>
  <c r="N3897" i="24"/>
  <c r="N3898" i="24"/>
  <c r="N3899" i="24"/>
  <c r="N3900" i="24"/>
  <c r="N3901" i="24"/>
  <c r="N3902" i="24"/>
  <c r="N3903" i="24"/>
  <c r="N3904" i="24"/>
  <c r="N3905" i="24"/>
  <c r="N3906" i="24"/>
  <c r="N3907" i="24"/>
  <c r="N3908" i="24"/>
  <c r="N3909" i="24"/>
  <c r="N3910" i="24"/>
  <c r="N3911" i="24"/>
  <c r="N3912" i="24"/>
  <c r="N3913" i="24"/>
  <c r="N3914" i="24"/>
  <c r="N3915" i="24"/>
  <c r="N3916" i="24"/>
  <c r="N3917" i="24"/>
  <c r="N3918" i="24"/>
  <c r="N3919" i="24"/>
  <c r="N3920" i="24"/>
  <c r="N3921" i="24"/>
  <c r="N3922" i="24"/>
  <c r="N3923" i="24"/>
  <c r="N3924" i="24"/>
  <c r="N3925" i="24"/>
  <c r="N3926" i="24"/>
  <c r="N3927" i="24"/>
  <c r="N3928" i="24"/>
  <c r="N3929" i="24"/>
  <c r="N3930" i="24"/>
  <c r="N3931" i="24"/>
  <c r="N3932" i="24"/>
  <c r="N3933" i="24"/>
  <c r="N3934" i="24"/>
  <c r="N3935" i="24"/>
  <c r="N3936" i="24"/>
  <c r="N3937" i="24"/>
  <c r="N3938" i="24"/>
  <c r="N3939" i="24"/>
  <c r="N3940" i="24"/>
  <c r="N3941" i="24"/>
  <c r="N3942" i="24"/>
  <c r="N3943" i="24"/>
  <c r="N3944" i="24"/>
  <c r="N3945" i="24"/>
  <c r="N3946" i="24"/>
  <c r="N3947" i="24"/>
  <c r="N3948" i="24"/>
  <c r="N3949" i="24"/>
  <c r="N3950" i="24"/>
  <c r="N3951" i="24"/>
  <c r="N3952" i="24"/>
  <c r="N3953" i="24"/>
  <c r="N3954" i="24"/>
  <c r="N3955" i="24"/>
  <c r="N3956" i="24"/>
  <c r="N3957" i="24"/>
  <c r="N3958" i="24"/>
  <c r="N3959" i="24"/>
  <c r="N3960" i="24"/>
  <c r="N3961" i="24"/>
  <c r="N3962" i="24"/>
  <c r="N3963" i="24"/>
  <c r="N3964" i="24"/>
  <c r="N3965" i="24"/>
  <c r="N3966" i="24"/>
  <c r="N3967" i="24"/>
  <c r="N3968" i="24"/>
  <c r="N3969" i="24"/>
  <c r="N3970" i="24"/>
  <c r="N3971" i="24"/>
  <c r="N3972" i="24"/>
  <c r="N3973" i="24"/>
  <c r="N3974" i="24"/>
  <c r="N3975" i="24"/>
  <c r="N3976" i="24"/>
  <c r="N3977" i="24"/>
  <c r="N3978" i="24"/>
  <c r="N3979" i="24"/>
  <c r="N3980" i="24"/>
  <c r="N3981" i="24"/>
  <c r="N3982" i="24"/>
  <c r="N3983" i="24"/>
  <c r="N3984" i="24"/>
  <c r="N3985" i="24"/>
  <c r="N3986" i="24"/>
  <c r="N3987" i="24"/>
  <c r="N3988" i="24"/>
  <c r="N3989" i="24"/>
  <c r="N3990" i="24"/>
  <c r="N3991" i="24"/>
  <c r="N3992" i="24"/>
  <c r="N3993" i="24"/>
  <c r="N3994" i="24"/>
  <c r="N3995" i="24"/>
  <c r="N3996" i="24"/>
  <c r="N3997" i="24"/>
  <c r="N3998" i="24"/>
  <c r="N3999" i="24"/>
  <c r="N4000" i="24"/>
  <c r="N4001" i="24"/>
  <c r="N4002" i="24"/>
  <c r="N4003" i="24"/>
  <c r="N4004" i="24"/>
  <c r="N4005" i="24"/>
  <c r="N4006" i="24"/>
  <c r="N4007" i="24"/>
  <c r="N4008" i="24"/>
  <c r="N4009" i="24"/>
  <c r="N4010" i="24"/>
  <c r="N4011" i="24"/>
  <c r="N4012" i="24"/>
  <c r="N4013" i="24"/>
  <c r="N4014" i="24"/>
  <c r="N4015" i="24"/>
  <c r="N4016" i="24"/>
  <c r="N4017" i="24"/>
  <c r="N4018" i="24"/>
  <c r="N4019" i="24"/>
  <c r="N4020" i="24"/>
  <c r="N4021" i="24"/>
  <c r="N4022" i="24"/>
  <c r="N4023" i="24"/>
  <c r="N4024" i="24"/>
  <c r="N4025" i="24"/>
  <c r="N4026" i="24"/>
  <c r="N4027" i="24"/>
  <c r="N4028" i="24"/>
  <c r="N4029" i="24"/>
  <c r="N4030" i="24"/>
  <c r="N4031" i="24"/>
  <c r="N4032" i="24"/>
  <c r="N4033" i="24"/>
  <c r="N4034" i="24"/>
  <c r="N4035" i="24"/>
  <c r="N4036" i="24"/>
  <c r="N4037" i="24"/>
  <c r="N4038" i="24"/>
  <c r="N4039" i="24"/>
  <c r="N4040" i="24"/>
  <c r="N4041" i="24"/>
  <c r="N4042" i="24"/>
  <c r="N4043" i="24"/>
  <c r="N4044" i="24"/>
  <c r="C2" i="24"/>
  <c r="I7" i="19"/>
  <c r="J201" i="24"/>
  <c r="J536" i="24"/>
  <c r="J601" i="24"/>
  <c r="J838" i="24"/>
  <c r="J839" i="24"/>
  <c r="J2239" i="24"/>
  <c r="J2240" i="24"/>
  <c r="J2241" i="24"/>
  <c r="J2365" i="24"/>
  <c r="J2816" i="24"/>
  <c r="J2817" i="24"/>
  <c r="J3649" i="24"/>
  <c r="J3764" i="24"/>
  <c r="J3843" i="24"/>
  <c r="J3844" i="24"/>
  <c r="J3882" i="24"/>
  <c r="J3893" i="24"/>
  <c r="J3947" i="24"/>
  <c r="H45" i="19"/>
  <c r="G30" i="23"/>
  <c r="H3" i="19"/>
  <c r="H2" i="19"/>
  <c r="I57" i="19"/>
  <c r="E14" i="33"/>
  <c r="O3" i="19"/>
  <c r="C39" i="19" l="1"/>
  <c r="B37" i="19"/>
  <c r="C35" i="19"/>
  <c r="B33" i="19"/>
  <c r="C68" i="19"/>
  <c r="B66" i="19"/>
  <c r="C64" i="19"/>
  <c r="B62" i="19"/>
  <c r="C44" i="19"/>
  <c r="C27" i="19"/>
  <c r="C45" i="23"/>
  <c r="C36" i="23"/>
  <c r="P15" i="31" l="1"/>
  <c r="N15" i="31"/>
  <c r="L15" i="31"/>
  <c r="J15" i="31"/>
  <c r="H15" i="31"/>
  <c r="F15" i="31"/>
  <c r="L14" i="31"/>
  <c r="J14" i="31"/>
  <c r="Q14" i="31" s="1"/>
  <c r="Q13" i="31"/>
  <c r="L13" i="31"/>
  <c r="J13" i="31"/>
  <c r="Q12" i="31"/>
  <c r="Q15" i="31" s="1"/>
  <c r="L12" i="31"/>
  <c r="J12" i="31"/>
  <c r="H12" i="31"/>
  <c r="P10" i="31"/>
  <c r="P17" i="31" s="1"/>
  <c r="N10" i="31"/>
  <c r="L10" i="31"/>
  <c r="L17" i="31" s="1"/>
  <c r="J10" i="31"/>
  <c r="J17" i="31" s="1"/>
  <c r="H10" i="31"/>
  <c r="H17" i="31" s="1"/>
  <c r="F10" i="31"/>
  <c r="F17" i="31" s="1"/>
  <c r="Q9" i="31"/>
  <c r="Q8" i="31"/>
  <c r="L8" i="31"/>
  <c r="J8" i="31"/>
  <c r="L7" i="31"/>
  <c r="Q7" i="31" s="1"/>
  <c r="Q10" i="31" s="1"/>
  <c r="J7" i="31"/>
  <c r="Q17" i="31" l="1"/>
  <c r="N17" i="31"/>
  <c r="F2" i="24"/>
  <c r="D2" i="24"/>
  <c r="G6" i="24"/>
  <c r="H6" i="24"/>
  <c r="G7" i="24"/>
  <c r="H7" i="24"/>
  <c r="G8" i="24"/>
  <c r="H8" i="24"/>
  <c r="G9" i="24"/>
  <c r="H9" i="24"/>
  <c r="G10" i="24"/>
  <c r="H10" i="24"/>
  <c r="G11" i="24"/>
  <c r="H11" i="24"/>
  <c r="G12" i="24"/>
  <c r="H12" i="24"/>
  <c r="G13" i="24"/>
  <c r="H13" i="24"/>
  <c r="G14" i="24"/>
  <c r="H14" i="24"/>
  <c r="G15" i="24"/>
  <c r="H15" i="24"/>
  <c r="G16" i="24"/>
  <c r="H16" i="24"/>
  <c r="G17" i="24"/>
  <c r="H17" i="24"/>
  <c r="G18" i="24"/>
  <c r="H18" i="24"/>
  <c r="G19" i="24"/>
  <c r="H19" i="24"/>
  <c r="G20" i="24"/>
  <c r="H20" i="24"/>
  <c r="G21" i="24"/>
  <c r="H21" i="24"/>
  <c r="G22" i="24"/>
  <c r="H22" i="24"/>
  <c r="G23" i="24"/>
  <c r="H23" i="24"/>
  <c r="G24" i="24"/>
  <c r="H24" i="24"/>
  <c r="G25" i="24"/>
  <c r="H25" i="24"/>
  <c r="G26" i="24"/>
  <c r="H26" i="24"/>
  <c r="G27" i="24"/>
  <c r="H27" i="24"/>
  <c r="G28" i="24"/>
  <c r="H28" i="24"/>
  <c r="G29" i="24"/>
  <c r="H29" i="24"/>
  <c r="G30" i="24"/>
  <c r="H30" i="24"/>
  <c r="G31" i="24"/>
  <c r="H31" i="24"/>
  <c r="G32" i="24"/>
  <c r="H32" i="24"/>
  <c r="G33" i="24"/>
  <c r="H33" i="24"/>
  <c r="G34" i="24"/>
  <c r="H34" i="24"/>
  <c r="G35" i="24"/>
  <c r="H35" i="24"/>
  <c r="G36" i="24"/>
  <c r="H36" i="24"/>
  <c r="G37" i="24"/>
  <c r="H37" i="24"/>
  <c r="G38" i="24"/>
  <c r="H38" i="24"/>
  <c r="G39" i="24"/>
  <c r="H39" i="24"/>
  <c r="G40" i="24"/>
  <c r="H40" i="24"/>
  <c r="G41" i="24"/>
  <c r="H41" i="24"/>
  <c r="G42" i="24"/>
  <c r="H42" i="24"/>
  <c r="G43" i="24"/>
  <c r="H43" i="24"/>
  <c r="G44" i="24"/>
  <c r="H44" i="24"/>
  <c r="G45" i="24"/>
  <c r="H45" i="24"/>
  <c r="G46" i="24"/>
  <c r="H46" i="24"/>
  <c r="G47" i="24"/>
  <c r="H47" i="24"/>
  <c r="G48" i="24"/>
  <c r="H48" i="24"/>
  <c r="G49" i="24"/>
  <c r="H49" i="24"/>
  <c r="G50" i="24"/>
  <c r="H50" i="24"/>
  <c r="G51" i="24"/>
  <c r="H51" i="24"/>
  <c r="G52" i="24"/>
  <c r="H52" i="24"/>
  <c r="G53" i="24"/>
  <c r="H53" i="24"/>
  <c r="G54" i="24"/>
  <c r="H54" i="24"/>
  <c r="G55" i="24"/>
  <c r="H55" i="24"/>
  <c r="G56" i="24"/>
  <c r="H56" i="24"/>
  <c r="G57" i="24"/>
  <c r="H57" i="24"/>
  <c r="G58" i="24"/>
  <c r="H58" i="24"/>
  <c r="G59" i="24"/>
  <c r="H59" i="24"/>
  <c r="G60" i="24"/>
  <c r="H60" i="24"/>
  <c r="G61" i="24"/>
  <c r="H61" i="24"/>
  <c r="G62" i="24"/>
  <c r="H62" i="24"/>
  <c r="G63" i="24"/>
  <c r="H63" i="24"/>
  <c r="G64" i="24"/>
  <c r="H64" i="24"/>
  <c r="G65" i="24"/>
  <c r="H65" i="24"/>
  <c r="G66" i="24"/>
  <c r="H66" i="24"/>
  <c r="G67" i="24"/>
  <c r="H67" i="24"/>
  <c r="G68" i="24"/>
  <c r="H68" i="24"/>
  <c r="G69" i="24"/>
  <c r="H69" i="24"/>
  <c r="G70" i="24"/>
  <c r="H70" i="24"/>
  <c r="G71" i="24"/>
  <c r="H71" i="24"/>
  <c r="G72" i="24"/>
  <c r="H72" i="24"/>
  <c r="G73" i="24"/>
  <c r="H73" i="24"/>
  <c r="G74" i="24"/>
  <c r="H74" i="24"/>
  <c r="G75" i="24"/>
  <c r="H75" i="24"/>
  <c r="G76" i="24"/>
  <c r="H76" i="24"/>
  <c r="G77" i="24"/>
  <c r="H77" i="24"/>
  <c r="G78" i="24"/>
  <c r="H78" i="24"/>
  <c r="G79" i="24"/>
  <c r="H79" i="24"/>
  <c r="G80" i="24"/>
  <c r="H80" i="24"/>
  <c r="G81" i="24"/>
  <c r="H81" i="24"/>
  <c r="G82" i="24"/>
  <c r="H82" i="24"/>
  <c r="G83" i="24"/>
  <c r="H83" i="24"/>
  <c r="G84" i="24"/>
  <c r="H84" i="24"/>
  <c r="G85" i="24"/>
  <c r="H85" i="24"/>
  <c r="G86" i="24"/>
  <c r="H86" i="24"/>
  <c r="G87" i="24"/>
  <c r="H87" i="24"/>
  <c r="G88" i="24"/>
  <c r="H88" i="24"/>
  <c r="G89" i="24"/>
  <c r="H89" i="24"/>
  <c r="G90" i="24"/>
  <c r="H90" i="24"/>
  <c r="G91" i="24"/>
  <c r="H91" i="24"/>
  <c r="G92" i="24"/>
  <c r="H92" i="24"/>
  <c r="G93" i="24"/>
  <c r="H93" i="24"/>
  <c r="G94" i="24"/>
  <c r="H94" i="24"/>
  <c r="G95" i="24"/>
  <c r="H95" i="24"/>
  <c r="G96" i="24"/>
  <c r="H96" i="24"/>
  <c r="G97" i="24"/>
  <c r="H97" i="24"/>
  <c r="G98" i="24"/>
  <c r="H98" i="24"/>
  <c r="G99" i="24"/>
  <c r="H99" i="24"/>
  <c r="G100" i="24"/>
  <c r="H100" i="24"/>
  <c r="G101" i="24"/>
  <c r="H101" i="24"/>
  <c r="G102" i="24"/>
  <c r="H102" i="24"/>
  <c r="G103" i="24"/>
  <c r="H103" i="24"/>
  <c r="G104" i="24"/>
  <c r="H104" i="24"/>
  <c r="G105" i="24"/>
  <c r="H105" i="24"/>
  <c r="G106" i="24"/>
  <c r="H106" i="24"/>
  <c r="G107" i="24"/>
  <c r="H107" i="24"/>
  <c r="G108" i="24"/>
  <c r="H108" i="24"/>
  <c r="G109" i="24"/>
  <c r="H109" i="24"/>
  <c r="G110" i="24"/>
  <c r="H110" i="24"/>
  <c r="G111" i="24"/>
  <c r="H111" i="24"/>
  <c r="G112" i="24"/>
  <c r="H112" i="24"/>
  <c r="G113" i="24"/>
  <c r="H113" i="24"/>
  <c r="G114" i="24"/>
  <c r="H114" i="24"/>
  <c r="G115" i="24"/>
  <c r="H115" i="24"/>
  <c r="G116" i="24"/>
  <c r="H116" i="24"/>
  <c r="G117" i="24"/>
  <c r="H117" i="24"/>
  <c r="G118" i="24"/>
  <c r="H118" i="24"/>
  <c r="G119" i="24"/>
  <c r="H119" i="24"/>
  <c r="G120" i="24"/>
  <c r="H120" i="24"/>
  <c r="G121" i="24"/>
  <c r="H121" i="24"/>
  <c r="G122" i="24"/>
  <c r="H122" i="24"/>
  <c r="G123" i="24"/>
  <c r="H123" i="24"/>
  <c r="G124" i="24"/>
  <c r="H124" i="24"/>
  <c r="G125" i="24"/>
  <c r="H125" i="24"/>
  <c r="G126" i="24"/>
  <c r="H126" i="24"/>
  <c r="G127" i="24"/>
  <c r="H127" i="24"/>
  <c r="G128" i="24"/>
  <c r="H128" i="24"/>
  <c r="G129" i="24"/>
  <c r="H129" i="24"/>
  <c r="G130" i="24"/>
  <c r="H130" i="24"/>
  <c r="G131" i="24"/>
  <c r="H131" i="24"/>
  <c r="G132" i="24"/>
  <c r="H132" i="24"/>
  <c r="G133" i="24"/>
  <c r="H133" i="24"/>
  <c r="G134" i="24"/>
  <c r="H134" i="24"/>
  <c r="G135" i="24"/>
  <c r="H135" i="24"/>
  <c r="G136" i="24"/>
  <c r="H136" i="24"/>
  <c r="G137" i="24"/>
  <c r="H137" i="24"/>
  <c r="G138" i="24"/>
  <c r="H138" i="24"/>
  <c r="G139" i="24"/>
  <c r="H139" i="24"/>
  <c r="G140" i="24"/>
  <c r="H140" i="24"/>
  <c r="G141" i="24"/>
  <c r="H141" i="24"/>
  <c r="G142" i="24"/>
  <c r="H142" i="24"/>
  <c r="G143" i="24"/>
  <c r="H143" i="24"/>
  <c r="G144" i="24"/>
  <c r="H144" i="24"/>
  <c r="G145" i="24"/>
  <c r="H145" i="24"/>
  <c r="G146" i="24"/>
  <c r="H146" i="24"/>
  <c r="G147" i="24"/>
  <c r="H147" i="24"/>
  <c r="G148" i="24"/>
  <c r="H148" i="24"/>
  <c r="G149" i="24"/>
  <c r="H149" i="24"/>
  <c r="G150" i="24"/>
  <c r="H150" i="24"/>
  <c r="G151" i="24"/>
  <c r="H151" i="24"/>
  <c r="G152" i="24"/>
  <c r="H152" i="24"/>
  <c r="G153" i="24"/>
  <c r="H153" i="24"/>
  <c r="G154" i="24"/>
  <c r="H154" i="24"/>
  <c r="G155" i="24"/>
  <c r="H155" i="24"/>
  <c r="G156" i="24"/>
  <c r="H156" i="24"/>
  <c r="G157" i="24"/>
  <c r="H157" i="24"/>
  <c r="G158" i="24"/>
  <c r="H158" i="24"/>
  <c r="G159" i="24"/>
  <c r="H159" i="24"/>
  <c r="G160" i="24"/>
  <c r="H160" i="24"/>
  <c r="G161" i="24"/>
  <c r="H161" i="24"/>
  <c r="G162" i="24"/>
  <c r="H162" i="24"/>
  <c r="G163" i="24"/>
  <c r="H163" i="24"/>
  <c r="G164" i="24"/>
  <c r="H164" i="24"/>
  <c r="G165" i="24"/>
  <c r="H165" i="24"/>
  <c r="G166" i="24"/>
  <c r="H166" i="24"/>
  <c r="G167" i="24"/>
  <c r="H167" i="24"/>
  <c r="G168" i="24"/>
  <c r="H168" i="24"/>
  <c r="G169" i="24"/>
  <c r="H169" i="24"/>
  <c r="G170" i="24"/>
  <c r="H170" i="24"/>
  <c r="G171" i="24"/>
  <c r="H171" i="24"/>
  <c r="G172" i="24"/>
  <c r="H172" i="24"/>
  <c r="G173" i="24"/>
  <c r="H173" i="24"/>
  <c r="G174" i="24"/>
  <c r="H174" i="24"/>
  <c r="G175" i="24"/>
  <c r="H175" i="24"/>
  <c r="G176" i="24"/>
  <c r="H176" i="24"/>
  <c r="G177" i="24"/>
  <c r="H177" i="24"/>
  <c r="G178" i="24"/>
  <c r="H178" i="24"/>
  <c r="G179" i="24"/>
  <c r="H179" i="24"/>
  <c r="G180" i="24"/>
  <c r="H180" i="24"/>
  <c r="G181" i="24"/>
  <c r="H181" i="24"/>
  <c r="G182" i="24"/>
  <c r="H182" i="24"/>
  <c r="G183" i="24"/>
  <c r="H183" i="24"/>
  <c r="G184" i="24"/>
  <c r="H184" i="24"/>
  <c r="G185" i="24"/>
  <c r="H185" i="24"/>
  <c r="G186" i="24"/>
  <c r="H186" i="24"/>
  <c r="G187" i="24"/>
  <c r="H187" i="24"/>
  <c r="G188" i="24"/>
  <c r="H188" i="24"/>
  <c r="G189" i="24"/>
  <c r="H189" i="24"/>
  <c r="G190" i="24"/>
  <c r="H190" i="24"/>
  <c r="G191" i="24"/>
  <c r="H191" i="24"/>
  <c r="G192" i="24"/>
  <c r="H192" i="24"/>
  <c r="G193" i="24"/>
  <c r="H193" i="24"/>
  <c r="G194" i="24"/>
  <c r="H194" i="24"/>
  <c r="G195" i="24"/>
  <c r="H195" i="24"/>
  <c r="G196" i="24"/>
  <c r="H196" i="24"/>
  <c r="G197" i="24"/>
  <c r="H197" i="24"/>
  <c r="G198" i="24"/>
  <c r="H198" i="24"/>
  <c r="G199" i="24"/>
  <c r="H199" i="24"/>
  <c r="G200" i="24"/>
  <c r="H200" i="24"/>
  <c r="G201" i="24"/>
  <c r="H201" i="24"/>
  <c r="G202" i="24"/>
  <c r="H202" i="24"/>
  <c r="G203" i="24"/>
  <c r="H203" i="24"/>
  <c r="G204" i="24"/>
  <c r="H204" i="24"/>
  <c r="G205" i="24"/>
  <c r="H205" i="24"/>
  <c r="G206" i="24"/>
  <c r="H206" i="24"/>
  <c r="G207" i="24"/>
  <c r="H207" i="24"/>
  <c r="G208" i="24"/>
  <c r="H208" i="24"/>
  <c r="G209" i="24"/>
  <c r="H209" i="24"/>
  <c r="G210" i="24"/>
  <c r="H210" i="24"/>
  <c r="G211" i="24"/>
  <c r="H211" i="24"/>
  <c r="G212" i="24"/>
  <c r="H212" i="24"/>
  <c r="G213" i="24"/>
  <c r="H213" i="24"/>
  <c r="G214" i="24"/>
  <c r="H214" i="24"/>
  <c r="G215" i="24"/>
  <c r="H215" i="24"/>
  <c r="G216" i="24"/>
  <c r="H216" i="24"/>
  <c r="G217" i="24"/>
  <c r="H217" i="24"/>
  <c r="G218" i="24"/>
  <c r="H218" i="24"/>
  <c r="G219" i="24"/>
  <c r="H219" i="24"/>
  <c r="G220" i="24"/>
  <c r="H220" i="24"/>
  <c r="G221" i="24"/>
  <c r="H221" i="24"/>
  <c r="G222" i="24"/>
  <c r="H222" i="24"/>
  <c r="G223" i="24"/>
  <c r="H223" i="24"/>
  <c r="G224" i="24"/>
  <c r="H224" i="24"/>
  <c r="G225" i="24"/>
  <c r="H225" i="24"/>
  <c r="G226" i="24"/>
  <c r="H226" i="24"/>
  <c r="G227" i="24"/>
  <c r="H227" i="24"/>
  <c r="G228" i="24"/>
  <c r="H228" i="24"/>
  <c r="G229" i="24"/>
  <c r="H229" i="24"/>
  <c r="G230" i="24"/>
  <c r="H230" i="24"/>
  <c r="G231" i="24"/>
  <c r="H231" i="24"/>
  <c r="G232" i="24"/>
  <c r="H232" i="24"/>
  <c r="G233" i="24"/>
  <c r="H233" i="24"/>
  <c r="G234" i="24"/>
  <c r="H234" i="24"/>
  <c r="G235" i="24"/>
  <c r="H235" i="24"/>
  <c r="G236" i="24"/>
  <c r="H236" i="24"/>
  <c r="G237" i="24"/>
  <c r="H237" i="24"/>
  <c r="G238" i="24"/>
  <c r="H238" i="24"/>
  <c r="G239" i="24"/>
  <c r="H239" i="24"/>
  <c r="G240" i="24"/>
  <c r="H240" i="24"/>
  <c r="G241" i="24"/>
  <c r="H241" i="24"/>
  <c r="G242" i="24"/>
  <c r="H242" i="24"/>
  <c r="G243" i="24"/>
  <c r="H243" i="24"/>
  <c r="G244" i="24"/>
  <c r="H244" i="24"/>
  <c r="G245" i="24"/>
  <c r="H245" i="24"/>
  <c r="G246" i="24"/>
  <c r="H246" i="24"/>
  <c r="G247" i="24"/>
  <c r="H247" i="24"/>
  <c r="G248" i="24"/>
  <c r="H248" i="24"/>
  <c r="G249" i="24"/>
  <c r="H249" i="24"/>
  <c r="G250" i="24"/>
  <c r="H250" i="24"/>
  <c r="G251" i="24"/>
  <c r="H251" i="24"/>
  <c r="G252" i="24"/>
  <c r="H252" i="24"/>
  <c r="G253" i="24"/>
  <c r="H253" i="24"/>
  <c r="G254" i="24"/>
  <c r="H254" i="24"/>
  <c r="G255" i="24"/>
  <c r="H255" i="24"/>
  <c r="G256" i="24"/>
  <c r="H256" i="24"/>
  <c r="G257" i="24"/>
  <c r="H257" i="24"/>
  <c r="G258" i="24"/>
  <c r="H258" i="24"/>
  <c r="G259" i="24"/>
  <c r="H259" i="24"/>
  <c r="G260" i="24"/>
  <c r="H260" i="24"/>
  <c r="G261" i="24"/>
  <c r="H261" i="24"/>
  <c r="G262" i="24"/>
  <c r="H262" i="24"/>
  <c r="G263" i="24"/>
  <c r="H263" i="24"/>
  <c r="G264" i="24"/>
  <c r="H264" i="24"/>
  <c r="G265" i="24"/>
  <c r="H265" i="24"/>
  <c r="G266" i="24"/>
  <c r="H266" i="24"/>
  <c r="G267" i="24"/>
  <c r="H267" i="24"/>
  <c r="G268" i="24"/>
  <c r="H268" i="24"/>
  <c r="G269" i="24"/>
  <c r="H269" i="24"/>
  <c r="G270" i="24"/>
  <c r="H270" i="24"/>
  <c r="G271" i="24"/>
  <c r="H271" i="24"/>
  <c r="G272" i="24"/>
  <c r="H272" i="24"/>
  <c r="G273" i="24"/>
  <c r="H273" i="24"/>
  <c r="G274" i="24"/>
  <c r="H274" i="24"/>
  <c r="G275" i="24"/>
  <c r="H275" i="24"/>
  <c r="G276" i="24"/>
  <c r="H276" i="24"/>
  <c r="G277" i="24"/>
  <c r="H277" i="24"/>
  <c r="G278" i="24"/>
  <c r="H278" i="24"/>
  <c r="G279" i="24"/>
  <c r="H279" i="24"/>
  <c r="G280" i="24"/>
  <c r="H280" i="24"/>
  <c r="G281" i="24"/>
  <c r="H281" i="24"/>
  <c r="G282" i="24"/>
  <c r="H282" i="24"/>
  <c r="G283" i="24"/>
  <c r="H283" i="24"/>
  <c r="G284" i="24"/>
  <c r="H284" i="24"/>
  <c r="G285" i="24"/>
  <c r="H285" i="24"/>
  <c r="G286" i="24"/>
  <c r="H286" i="24"/>
  <c r="G287" i="24"/>
  <c r="H287" i="24"/>
  <c r="G288" i="24"/>
  <c r="H288" i="24"/>
  <c r="G289" i="24"/>
  <c r="H289" i="24"/>
  <c r="G290" i="24"/>
  <c r="H290" i="24"/>
  <c r="G291" i="24"/>
  <c r="H291" i="24"/>
  <c r="G292" i="24"/>
  <c r="H292" i="24"/>
  <c r="G293" i="24"/>
  <c r="H293" i="24"/>
  <c r="G294" i="24"/>
  <c r="H294" i="24"/>
  <c r="G295" i="24"/>
  <c r="H295" i="24"/>
  <c r="G296" i="24"/>
  <c r="H296" i="24"/>
  <c r="G297" i="24"/>
  <c r="H297" i="24"/>
  <c r="G298" i="24"/>
  <c r="H298" i="24"/>
  <c r="G299" i="24"/>
  <c r="H299" i="24"/>
  <c r="G300" i="24"/>
  <c r="H300" i="24"/>
  <c r="G301" i="24"/>
  <c r="H301" i="24"/>
  <c r="G302" i="24"/>
  <c r="H302" i="24"/>
  <c r="G303" i="24"/>
  <c r="H303" i="24"/>
  <c r="G304" i="24"/>
  <c r="H304" i="24"/>
  <c r="G305" i="24"/>
  <c r="H305" i="24"/>
  <c r="G306" i="24"/>
  <c r="H306" i="24"/>
  <c r="G307" i="24"/>
  <c r="H307" i="24"/>
  <c r="G308" i="24"/>
  <c r="H308" i="24"/>
  <c r="G309" i="24"/>
  <c r="H309" i="24"/>
  <c r="G310" i="24"/>
  <c r="H310" i="24"/>
  <c r="G311" i="24"/>
  <c r="H311" i="24"/>
  <c r="G312" i="24"/>
  <c r="H312" i="24"/>
  <c r="G313" i="24"/>
  <c r="H313" i="24"/>
  <c r="G314" i="24"/>
  <c r="H314" i="24"/>
  <c r="G315" i="24"/>
  <c r="H315" i="24"/>
  <c r="G316" i="24"/>
  <c r="H316" i="24"/>
  <c r="G317" i="24"/>
  <c r="H317" i="24"/>
  <c r="G318" i="24"/>
  <c r="H318" i="24"/>
  <c r="G319" i="24"/>
  <c r="H319" i="24"/>
  <c r="G320" i="24"/>
  <c r="H320" i="24"/>
  <c r="G321" i="24"/>
  <c r="H321" i="24"/>
  <c r="G322" i="24"/>
  <c r="H322" i="24"/>
  <c r="G323" i="24"/>
  <c r="H323" i="24"/>
  <c r="G324" i="24"/>
  <c r="H324" i="24"/>
  <c r="G325" i="24"/>
  <c r="H325" i="24"/>
  <c r="G326" i="24"/>
  <c r="H326" i="24"/>
  <c r="G327" i="24"/>
  <c r="H327" i="24"/>
  <c r="G328" i="24"/>
  <c r="H328" i="24"/>
  <c r="G329" i="24"/>
  <c r="H329" i="24"/>
  <c r="G330" i="24"/>
  <c r="H330" i="24"/>
  <c r="G331" i="24"/>
  <c r="H331" i="24"/>
  <c r="G332" i="24"/>
  <c r="H332" i="24"/>
  <c r="G333" i="24"/>
  <c r="H333" i="24"/>
  <c r="G334" i="24"/>
  <c r="H334" i="24"/>
  <c r="G335" i="24"/>
  <c r="H335" i="24"/>
  <c r="G336" i="24"/>
  <c r="H336" i="24"/>
  <c r="G337" i="24"/>
  <c r="H337" i="24"/>
  <c r="G338" i="24"/>
  <c r="H338" i="24"/>
  <c r="G339" i="24"/>
  <c r="H339" i="24"/>
  <c r="G340" i="24"/>
  <c r="H340" i="24"/>
  <c r="G341" i="24"/>
  <c r="H341" i="24"/>
  <c r="G342" i="24"/>
  <c r="H342" i="24"/>
  <c r="G343" i="24"/>
  <c r="H343" i="24"/>
  <c r="G344" i="24"/>
  <c r="H344" i="24"/>
  <c r="G345" i="24"/>
  <c r="H345" i="24"/>
  <c r="G346" i="24"/>
  <c r="H346" i="24"/>
  <c r="G347" i="24"/>
  <c r="H347" i="24"/>
  <c r="G348" i="24"/>
  <c r="H348" i="24"/>
  <c r="G349" i="24"/>
  <c r="H349" i="24"/>
  <c r="G350" i="24"/>
  <c r="H350" i="24"/>
  <c r="G351" i="24"/>
  <c r="H351" i="24"/>
  <c r="G352" i="24"/>
  <c r="H352" i="24"/>
  <c r="G353" i="24"/>
  <c r="H353" i="24"/>
  <c r="G354" i="24"/>
  <c r="H354" i="24"/>
  <c r="G355" i="24"/>
  <c r="H355" i="24"/>
  <c r="G356" i="24"/>
  <c r="H356" i="24"/>
  <c r="G357" i="24"/>
  <c r="H357" i="24"/>
  <c r="G358" i="24"/>
  <c r="H358" i="24"/>
  <c r="G359" i="24"/>
  <c r="H359" i="24"/>
  <c r="G360" i="24"/>
  <c r="H360" i="24"/>
  <c r="G361" i="24"/>
  <c r="H361" i="24"/>
  <c r="G362" i="24"/>
  <c r="H362" i="24"/>
  <c r="G363" i="24"/>
  <c r="H363" i="24"/>
  <c r="G364" i="24"/>
  <c r="H364" i="24"/>
  <c r="G365" i="24"/>
  <c r="H365" i="24"/>
  <c r="G366" i="24"/>
  <c r="H366" i="24"/>
  <c r="G367" i="24"/>
  <c r="H367" i="24"/>
  <c r="G368" i="24"/>
  <c r="H368" i="24"/>
  <c r="G369" i="24"/>
  <c r="H369" i="24"/>
  <c r="G370" i="24"/>
  <c r="H370" i="24"/>
  <c r="G371" i="24"/>
  <c r="H371" i="24"/>
  <c r="G372" i="24"/>
  <c r="H372" i="24"/>
  <c r="G373" i="24"/>
  <c r="H373" i="24"/>
  <c r="G374" i="24"/>
  <c r="H374" i="24"/>
  <c r="G375" i="24"/>
  <c r="H375" i="24"/>
  <c r="G376" i="24"/>
  <c r="H376" i="24"/>
  <c r="G377" i="24"/>
  <c r="H377" i="24"/>
  <c r="G378" i="24"/>
  <c r="H378" i="24"/>
  <c r="G379" i="24"/>
  <c r="H379" i="24"/>
  <c r="G380" i="24"/>
  <c r="H380" i="24"/>
  <c r="G381" i="24"/>
  <c r="H381" i="24"/>
  <c r="G382" i="24"/>
  <c r="H382" i="24"/>
  <c r="G383" i="24"/>
  <c r="H383" i="24"/>
  <c r="G384" i="24"/>
  <c r="H384" i="24"/>
  <c r="G385" i="24"/>
  <c r="H385" i="24"/>
  <c r="G386" i="24"/>
  <c r="H386" i="24"/>
  <c r="G387" i="24"/>
  <c r="H387" i="24"/>
  <c r="G388" i="24"/>
  <c r="H388" i="24"/>
  <c r="G389" i="24"/>
  <c r="H389" i="24"/>
  <c r="G390" i="24"/>
  <c r="H390" i="24"/>
  <c r="G391" i="24"/>
  <c r="H391" i="24"/>
  <c r="G392" i="24"/>
  <c r="H392" i="24"/>
  <c r="G393" i="24"/>
  <c r="H393" i="24"/>
  <c r="G394" i="24"/>
  <c r="H394" i="24"/>
  <c r="G395" i="24"/>
  <c r="H395" i="24"/>
  <c r="G396" i="24"/>
  <c r="H396" i="24"/>
  <c r="G397" i="24"/>
  <c r="H397" i="24"/>
  <c r="G398" i="24"/>
  <c r="H398" i="24"/>
  <c r="G399" i="24"/>
  <c r="H399" i="24"/>
  <c r="G400" i="24"/>
  <c r="H400" i="24"/>
  <c r="G401" i="24"/>
  <c r="H401" i="24"/>
  <c r="G402" i="24"/>
  <c r="H402" i="24"/>
  <c r="G403" i="24"/>
  <c r="H403" i="24"/>
  <c r="G404" i="24"/>
  <c r="H404" i="24"/>
  <c r="G405" i="24"/>
  <c r="H405" i="24"/>
  <c r="G406" i="24"/>
  <c r="H406" i="24"/>
  <c r="G407" i="24"/>
  <c r="H407" i="24"/>
  <c r="G408" i="24"/>
  <c r="H408" i="24"/>
  <c r="G409" i="24"/>
  <c r="H409" i="24"/>
  <c r="G410" i="24"/>
  <c r="H410" i="24"/>
  <c r="G411" i="24"/>
  <c r="H411" i="24"/>
  <c r="G412" i="24"/>
  <c r="H412" i="24"/>
  <c r="G413" i="24"/>
  <c r="H413" i="24"/>
  <c r="G414" i="24"/>
  <c r="H414" i="24"/>
  <c r="G415" i="24"/>
  <c r="H415" i="24"/>
  <c r="G416" i="24"/>
  <c r="H416" i="24"/>
  <c r="G417" i="24"/>
  <c r="H417" i="24"/>
  <c r="G418" i="24"/>
  <c r="H418" i="24"/>
  <c r="G419" i="24"/>
  <c r="H419" i="24"/>
  <c r="G420" i="24"/>
  <c r="H420" i="24"/>
  <c r="G421" i="24"/>
  <c r="H421" i="24"/>
  <c r="G422" i="24"/>
  <c r="H422" i="24"/>
  <c r="G423" i="24"/>
  <c r="H423" i="24"/>
  <c r="G424" i="24"/>
  <c r="H424" i="24"/>
  <c r="G425" i="24"/>
  <c r="H425" i="24"/>
  <c r="G426" i="24"/>
  <c r="H426" i="24"/>
  <c r="G427" i="24"/>
  <c r="H427" i="24"/>
  <c r="G428" i="24"/>
  <c r="H428" i="24"/>
  <c r="G429" i="24"/>
  <c r="H429" i="24"/>
  <c r="G430" i="24"/>
  <c r="H430" i="24"/>
  <c r="G431" i="24"/>
  <c r="H431" i="24"/>
  <c r="G432" i="24"/>
  <c r="H432" i="24"/>
  <c r="G433" i="24"/>
  <c r="H433" i="24"/>
  <c r="G434" i="24"/>
  <c r="H434" i="24"/>
  <c r="G435" i="24"/>
  <c r="H435" i="24"/>
  <c r="G436" i="24"/>
  <c r="H436" i="24"/>
  <c r="G437" i="24"/>
  <c r="H437" i="24"/>
  <c r="G438" i="24"/>
  <c r="H438" i="24"/>
  <c r="G439" i="24"/>
  <c r="H439" i="24"/>
  <c r="G440" i="24"/>
  <c r="H440" i="24"/>
  <c r="G441" i="24"/>
  <c r="H441" i="24"/>
  <c r="G442" i="24"/>
  <c r="H442" i="24"/>
  <c r="G443" i="24"/>
  <c r="H443" i="24"/>
  <c r="G444" i="24"/>
  <c r="H444" i="24"/>
  <c r="G445" i="24"/>
  <c r="H445" i="24"/>
  <c r="G446" i="24"/>
  <c r="H446" i="24"/>
  <c r="G447" i="24"/>
  <c r="H447" i="24"/>
  <c r="G448" i="24"/>
  <c r="H448" i="24"/>
  <c r="G449" i="24"/>
  <c r="H449" i="24"/>
  <c r="G450" i="24"/>
  <c r="H450" i="24"/>
  <c r="G451" i="24"/>
  <c r="H451" i="24"/>
  <c r="G452" i="24"/>
  <c r="H452" i="24"/>
  <c r="G453" i="24"/>
  <c r="H453" i="24"/>
  <c r="G454" i="24"/>
  <c r="H454" i="24"/>
  <c r="G455" i="24"/>
  <c r="H455" i="24"/>
  <c r="G456" i="24"/>
  <c r="H456" i="24"/>
  <c r="G457" i="24"/>
  <c r="H457" i="24"/>
  <c r="G458" i="24"/>
  <c r="H458" i="24"/>
  <c r="G459" i="24"/>
  <c r="H459" i="24"/>
  <c r="G460" i="24"/>
  <c r="H460" i="24"/>
  <c r="G461" i="24"/>
  <c r="H461" i="24"/>
  <c r="G462" i="24"/>
  <c r="H462" i="24"/>
  <c r="G463" i="24"/>
  <c r="H463" i="24"/>
  <c r="G464" i="24"/>
  <c r="H464" i="24"/>
  <c r="G465" i="24"/>
  <c r="H465" i="24"/>
  <c r="G466" i="24"/>
  <c r="H466" i="24"/>
  <c r="G467" i="24"/>
  <c r="H467" i="24"/>
  <c r="G468" i="24"/>
  <c r="H468" i="24"/>
  <c r="G469" i="24"/>
  <c r="H469" i="24"/>
  <c r="G470" i="24"/>
  <c r="H470" i="24"/>
  <c r="G471" i="24"/>
  <c r="H471" i="24"/>
  <c r="G472" i="24"/>
  <c r="H472" i="24"/>
  <c r="G473" i="24"/>
  <c r="H473" i="24"/>
  <c r="G474" i="24"/>
  <c r="H474" i="24"/>
  <c r="G475" i="24"/>
  <c r="H475" i="24"/>
  <c r="G476" i="24"/>
  <c r="H476" i="24"/>
  <c r="G477" i="24"/>
  <c r="H477" i="24"/>
  <c r="G478" i="24"/>
  <c r="H478" i="24"/>
  <c r="G479" i="24"/>
  <c r="H479" i="24"/>
  <c r="G480" i="24"/>
  <c r="H480" i="24"/>
  <c r="G481" i="24"/>
  <c r="H481" i="24"/>
  <c r="G482" i="24"/>
  <c r="H482" i="24"/>
  <c r="G483" i="24"/>
  <c r="H483" i="24"/>
  <c r="G484" i="24"/>
  <c r="H484" i="24"/>
  <c r="G485" i="24"/>
  <c r="H485" i="24"/>
  <c r="G486" i="24"/>
  <c r="H486" i="24"/>
  <c r="G487" i="24"/>
  <c r="H487" i="24"/>
  <c r="G488" i="24"/>
  <c r="H488" i="24"/>
  <c r="G489" i="24"/>
  <c r="H489" i="24"/>
  <c r="G490" i="24"/>
  <c r="H490" i="24"/>
  <c r="G491" i="24"/>
  <c r="H491" i="24"/>
  <c r="G492" i="24"/>
  <c r="H492" i="24"/>
  <c r="G493" i="24"/>
  <c r="H493" i="24"/>
  <c r="G494" i="24"/>
  <c r="H494" i="24"/>
  <c r="G495" i="24"/>
  <c r="H495" i="24"/>
  <c r="G496" i="24"/>
  <c r="H496" i="24"/>
  <c r="G497" i="24"/>
  <c r="H497" i="24"/>
  <c r="G498" i="24"/>
  <c r="H498" i="24"/>
  <c r="G499" i="24"/>
  <c r="H499" i="24"/>
  <c r="G500" i="24"/>
  <c r="H500" i="24"/>
  <c r="G501" i="24"/>
  <c r="H501" i="24"/>
  <c r="G502" i="24"/>
  <c r="H502" i="24"/>
  <c r="G503" i="24"/>
  <c r="H503" i="24"/>
  <c r="G504" i="24"/>
  <c r="H504" i="24"/>
  <c r="G505" i="24"/>
  <c r="H505" i="24"/>
  <c r="G506" i="24"/>
  <c r="H506" i="24"/>
  <c r="G507" i="24"/>
  <c r="H507" i="24"/>
  <c r="G508" i="24"/>
  <c r="H508" i="24"/>
  <c r="G509" i="24"/>
  <c r="H509" i="24"/>
  <c r="G510" i="24"/>
  <c r="H510" i="24"/>
  <c r="G511" i="24"/>
  <c r="H511" i="24"/>
  <c r="G512" i="24"/>
  <c r="H512" i="24"/>
  <c r="G513" i="24"/>
  <c r="H513" i="24"/>
  <c r="G514" i="24"/>
  <c r="H514" i="24"/>
  <c r="G515" i="24"/>
  <c r="H515" i="24"/>
  <c r="G516" i="24"/>
  <c r="H516" i="24"/>
  <c r="G517" i="24"/>
  <c r="H517" i="24"/>
  <c r="G518" i="24"/>
  <c r="H518" i="24"/>
  <c r="G519" i="24"/>
  <c r="H519" i="24"/>
  <c r="G520" i="24"/>
  <c r="H520" i="24"/>
  <c r="G521" i="24"/>
  <c r="H521" i="24"/>
  <c r="G522" i="24"/>
  <c r="H522" i="24"/>
  <c r="G523" i="24"/>
  <c r="H523" i="24"/>
  <c r="G524" i="24"/>
  <c r="H524" i="24"/>
  <c r="G525" i="24"/>
  <c r="H525" i="24"/>
  <c r="G526" i="24"/>
  <c r="H526" i="24"/>
  <c r="G527" i="24"/>
  <c r="H527" i="24"/>
  <c r="G528" i="24"/>
  <c r="H528" i="24"/>
  <c r="G529" i="24"/>
  <c r="H529" i="24"/>
  <c r="G530" i="24"/>
  <c r="H530" i="24"/>
  <c r="G531" i="24"/>
  <c r="H531" i="24"/>
  <c r="G532" i="24"/>
  <c r="H532" i="24"/>
  <c r="G533" i="24"/>
  <c r="H533" i="24"/>
  <c r="G534" i="24"/>
  <c r="H534" i="24"/>
  <c r="G535" i="24"/>
  <c r="H535" i="24"/>
  <c r="G536" i="24"/>
  <c r="H536" i="24"/>
  <c r="G537" i="24"/>
  <c r="H537" i="24"/>
  <c r="G538" i="24"/>
  <c r="H538" i="24"/>
  <c r="G539" i="24"/>
  <c r="H539" i="24"/>
  <c r="G540" i="24"/>
  <c r="H540" i="24"/>
  <c r="G541" i="24"/>
  <c r="H541" i="24"/>
  <c r="G542" i="24"/>
  <c r="H542" i="24"/>
  <c r="G543" i="24"/>
  <c r="H543" i="24"/>
  <c r="G544" i="24"/>
  <c r="H544" i="24"/>
  <c r="G545" i="24"/>
  <c r="H545" i="24"/>
  <c r="G546" i="24"/>
  <c r="H546" i="24"/>
  <c r="G547" i="24"/>
  <c r="H547" i="24"/>
  <c r="G548" i="24"/>
  <c r="H548" i="24"/>
  <c r="G549" i="24"/>
  <c r="H549" i="24"/>
  <c r="G550" i="24"/>
  <c r="H550" i="24"/>
  <c r="G551" i="24"/>
  <c r="H551" i="24"/>
  <c r="G552" i="24"/>
  <c r="H552" i="24"/>
  <c r="G553" i="24"/>
  <c r="H553" i="24"/>
  <c r="G554" i="24"/>
  <c r="H554" i="24"/>
  <c r="G555" i="24"/>
  <c r="H555" i="24"/>
  <c r="G556" i="24"/>
  <c r="H556" i="24"/>
  <c r="G557" i="24"/>
  <c r="H557" i="24"/>
  <c r="G558" i="24"/>
  <c r="H558" i="24"/>
  <c r="G559" i="24"/>
  <c r="H559" i="24"/>
  <c r="G560" i="24"/>
  <c r="H560" i="24"/>
  <c r="G561" i="24"/>
  <c r="H561" i="24"/>
  <c r="G562" i="24"/>
  <c r="H562" i="24"/>
  <c r="G563" i="24"/>
  <c r="H563" i="24"/>
  <c r="G564" i="24"/>
  <c r="H564" i="24"/>
  <c r="G565" i="24"/>
  <c r="H565" i="24"/>
  <c r="G566" i="24"/>
  <c r="H566" i="24"/>
  <c r="G567" i="24"/>
  <c r="H567" i="24"/>
  <c r="G568" i="24"/>
  <c r="H568" i="24"/>
  <c r="G569" i="24"/>
  <c r="H569" i="24"/>
  <c r="G570" i="24"/>
  <c r="H570" i="24"/>
  <c r="G571" i="24"/>
  <c r="H571" i="24"/>
  <c r="G572" i="24"/>
  <c r="H572" i="24"/>
  <c r="G573" i="24"/>
  <c r="H573" i="24"/>
  <c r="G574" i="24"/>
  <c r="H574" i="24"/>
  <c r="G575" i="24"/>
  <c r="H575" i="24"/>
  <c r="G576" i="24"/>
  <c r="H576" i="24"/>
  <c r="G577" i="24"/>
  <c r="H577" i="24"/>
  <c r="G578" i="24"/>
  <c r="H578" i="24"/>
  <c r="G579" i="24"/>
  <c r="H579" i="24"/>
  <c r="G580" i="24"/>
  <c r="H580" i="24"/>
  <c r="G581" i="24"/>
  <c r="H581" i="24"/>
  <c r="G582" i="24"/>
  <c r="H582" i="24"/>
  <c r="G583" i="24"/>
  <c r="H583" i="24"/>
  <c r="G584" i="24"/>
  <c r="H584" i="24"/>
  <c r="G585" i="24"/>
  <c r="H585" i="24"/>
  <c r="G586" i="24"/>
  <c r="H586" i="24"/>
  <c r="G587" i="24"/>
  <c r="H587" i="24"/>
  <c r="G588" i="24"/>
  <c r="H588" i="24"/>
  <c r="G589" i="24"/>
  <c r="H589" i="24"/>
  <c r="G590" i="24"/>
  <c r="H590" i="24"/>
  <c r="G591" i="24"/>
  <c r="H591" i="24"/>
  <c r="G592" i="24"/>
  <c r="H592" i="24"/>
  <c r="G593" i="24"/>
  <c r="H593" i="24"/>
  <c r="G594" i="24"/>
  <c r="H594" i="24"/>
  <c r="G595" i="24"/>
  <c r="H595" i="24"/>
  <c r="G596" i="24"/>
  <c r="H596" i="24"/>
  <c r="G597" i="24"/>
  <c r="H597" i="24"/>
  <c r="G598" i="24"/>
  <c r="H598" i="24"/>
  <c r="G599" i="24"/>
  <c r="H599" i="24"/>
  <c r="G600" i="24"/>
  <c r="H600" i="24"/>
  <c r="G601" i="24"/>
  <c r="H601" i="24"/>
  <c r="G602" i="24"/>
  <c r="H602" i="24"/>
  <c r="G603" i="24"/>
  <c r="H603" i="24"/>
  <c r="G604" i="24"/>
  <c r="H604" i="24"/>
  <c r="G605" i="24"/>
  <c r="H605" i="24"/>
  <c r="G606" i="24"/>
  <c r="H606" i="24"/>
  <c r="G607" i="24"/>
  <c r="H607" i="24"/>
  <c r="G608" i="24"/>
  <c r="H608" i="24"/>
  <c r="G609" i="24"/>
  <c r="H609" i="24"/>
  <c r="G610" i="24"/>
  <c r="H610" i="24"/>
  <c r="G611" i="24"/>
  <c r="H611" i="24"/>
  <c r="G612" i="24"/>
  <c r="H612" i="24"/>
  <c r="G613" i="24"/>
  <c r="H613" i="24"/>
  <c r="G614" i="24"/>
  <c r="H614" i="24"/>
  <c r="G615" i="24"/>
  <c r="H615" i="24"/>
  <c r="G616" i="24"/>
  <c r="H616" i="24"/>
  <c r="G617" i="24"/>
  <c r="H617" i="24"/>
  <c r="G618" i="24"/>
  <c r="H618" i="24"/>
  <c r="G619" i="24"/>
  <c r="H619" i="24"/>
  <c r="G620" i="24"/>
  <c r="H620" i="24"/>
  <c r="G621" i="24"/>
  <c r="H621" i="24"/>
  <c r="G622" i="24"/>
  <c r="H622" i="24"/>
  <c r="G623" i="24"/>
  <c r="H623" i="24"/>
  <c r="G624" i="24"/>
  <c r="H624" i="24"/>
  <c r="G625" i="24"/>
  <c r="H625" i="24"/>
  <c r="G626" i="24"/>
  <c r="H626" i="24"/>
  <c r="G627" i="24"/>
  <c r="H627" i="24"/>
  <c r="G628" i="24"/>
  <c r="H628" i="24"/>
  <c r="G629" i="24"/>
  <c r="H629" i="24"/>
  <c r="G630" i="24"/>
  <c r="H630" i="24"/>
  <c r="G631" i="24"/>
  <c r="H631" i="24"/>
  <c r="G632" i="24"/>
  <c r="H632" i="24"/>
  <c r="G633" i="24"/>
  <c r="H633" i="24"/>
  <c r="G634" i="24"/>
  <c r="H634" i="24"/>
  <c r="G635" i="24"/>
  <c r="H635" i="24"/>
  <c r="G636" i="24"/>
  <c r="H636" i="24"/>
  <c r="G637" i="24"/>
  <c r="H637" i="24"/>
  <c r="G638" i="24"/>
  <c r="H638" i="24"/>
  <c r="G639" i="24"/>
  <c r="H639" i="24"/>
  <c r="G640" i="24"/>
  <c r="H640" i="24"/>
  <c r="G641" i="24"/>
  <c r="H641" i="24"/>
  <c r="G642" i="24"/>
  <c r="H642" i="24"/>
  <c r="G643" i="24"/>
  <c r="H643" i="24"/>
  <c r="G644" i="24"/>
  <c r="H644" i="24"/>
  <c r="G645" i="24"/>
  <c r="H645" i="24"/>
  <c r="G646" i="24"/>
  <c r="H646" i="24"/>
  <c r="G647" i="24"/>
  <c r="H647" i="24"/>
  <c r="G648" i="24"/>
  <c r="H648" i="24"/>
  <c r="G649" i="24"/>
  <c r="H649" i="24"/>
  <c r="G650" i="24"/>
  <c r="H650" i="24"/>
  <c r="G651" i="24"/>
  <c r="H651" i="24"/>
  <c r="G652" i="24"/>
  <c r="H652" i="24"/>
  <c r="G653" i="24"/>
  <c r="H653" i="24"/>
  <c r="G654" i="24"/>
  <c r="H654" i="24"/>
  <c r="G655" i="24"/>
  <c r="H655" i="24"/>
  <c r="G656" i="24"/>
  <c r="H656" i="24"/>
  <c r="G657" i="24"/>
  <c r="H657" i="24"/>
  <c r="G658" i="24"/>
  <c r="H658" i="24"/>
  <c r="G659" i="24"/>
  <c r="H659" i="24"/>
  <c r="G660" i="24"/>
  <c r="H660" i="24"/>
  <c r="G661" i="24"/>
  <c r="H661" i="24"/>
  <c r="G662" i="24"/>
  <c r="H662" i="24"/>
  <c r="G663" i="24"/>
  <c r="H663" i="24"/>
  <c r="G664" i="24"/>
  <c r="H664" i="24"/>
  <c r="G665" i="24"/>
  <c r="H665" i="24"/>
  <c r="G666" i="24"/>
  <c r="H666" i="24"/>
  <c r="G667" i="24"/>
  <c r="H667" i="24"/>
  <c r="G668" i="24"/>
  <c r="H668" i="24"/>
  <c r="G669" i="24"/>
  <c r="H669" i="24"/>
  <c r="G670" i="24"/>
  <c r="H670" i="24"/>
  <c r="G671" i="24"/>
  <c r="H671" i="24"/>
  <c r="G672" i="24"/>
  <c r="H672" i="24"/>
  <c r="G673" i="24"/>
  <c r="H673" i="24"/>
  <c r="G674" i="24"/>
  <c r="H674" i="24"/>
  <c r="G675" i="24"/>
  <c r="H675" i="24"/>
  <c r="G676" i="24"/>
  <c r="H676" i="24"/>
  <c r="G677" i="24"/>
  <c r="H677" i="24"/>
  <c r="G678" i="24"/>
  <c r="H678" i="24"/>
  <c r="G679" i="24"/>
  <c r="H679" i="24"/>
  <c r="G680" i="24"/>
  <c r="H680" i="24"/>
  <c r="G681" i="24"/>
  <c r="H681" i="24"/>
  <c r="G682" i="24"/>
  <c r="H682" i="24"/>
  <c r="G683" i="24"/>
  <c r="H683" i="24"/>
  <c r="G684" i="24"/>
  <c r="H684" i="24"/>
  <c r="G685" i="24"/>
  <c r="H685" i="24"/>
  <c r="G686" i="24"/>
  <c r="H686" i="24"/>
  <c r="G687" i="24"/>
  <c r="H687" i="24"/>
  <c r="G688" i="24"/>
  <c r="H688" i="24"/>
  <c r="G689" i="24"/>
  <c r="H689" i="24"/>
  <c r="G690" i="24"/>
  <c r="H690" i="24"/>
  <c r="G691" i="24"/>
  <c r="H691" i="24"/>
  <c r="G692" i="24"/>
  <c r="H692" i="24"/>
  <c r="G693" i="24"/>
  <c r="H693" i="24"/>
  <c r="G694" i="24"/>
  <c r="H694" i="24"/>
  <c r="G695" i="24"/>
  <c r="H695" i="24"/>
  <c r="G696" i="24"/>
  <c r="H696" i="24"/>
  <c r="G697" i="24"/>
  <c r="H697" i="24"/>
  <c r="G698" i="24"/>
  <c r="H698" i="24"/>
  <c r="G699" i="24"/>
  <c r="H699" i="24"/>
  <c r="G700" i="24"/>
  <c r="H700" i="24"/>
  <c r="G701" i="24"/>
  <c r="H701" i="24"/>
  <c r="G702" i="24"/>
  <c r="H702" i="24"/>
  <c r="G703" i="24"/>
  <c r="H703" i="24"/>
  <c r="G704" i="24"/>
  <c r="H704" i="24"/>
  <c r="G705" i="24"/>
  <c r="H705" i="24"/>
  <c r="G706" i="24"/>
  <c r="H706" i="24"/>
  <c r="G707" i="24"/>
  <c r="H707" i="24"/>
  <c r="G708" i="24"/>
  <c r="H708" i="24"/>
  <c r="G709" i="24"/>
  <c r="H709" i="24"/>
  <c r="G710" i="24"/>
  <c r="H710" i="24"/>
  <c r="G711" i="24"/>
  <c r="H711" i="24"/>
  <c r="G712" i="24"/>
  <c r="H712" i="24"/>
  <c r="G713" i="24"/>
  <c r="H713" i="24"/>
  <c r="G714" i="24"/>
  <c r="H714" i="24"/>
  <c r="G715" i="24"/>
  <c r="H715" i="24"/>
  <c r="G716" i="24"/>
  <c r="H716" i="24"/>
  <c r="G717" i="24"/>
  <c r="H717" i="24"/>
  <c r="G718" i="24"/>
  <c r="H718" i="24"/>
  <c r="G719" i="24"/>
  <c r="H719" i="24"/>
  <c r="G720" i="24"/>
  <c r="H720" i="24"/>
  <c r="G721" i="24"/>
  <c r="H721" i="24"/>
  <c r="G722" i="24"/>
  <c r="H722" i="24"/>
  <c r="G723" i="24"/>
  <c r="H723" i="24"/>
  <c r="G724" i="24"/>
  <c r="H724" i="24"/>
  <c r="G725" i="24"/>
  <c r="H725" i="24"/>
  <c r="G726" i="24"/>
  <c r="H726" i="24"/>
  <c r="G727" i="24"/>
  <c r="H727" i="24"/>
  <c r="G728" i="24"/>
  <c r="H728" i="24"/>
  <c r="G729" i="24"/>
  <c r="H729" i="24"/>
  <c r="G730" i="24"/>
  <c r="H730" i="24"/>
  <c r="G731" i="24"/>
  <c r="H731" i="24"/>
  <c r="G732" i="24"/>
  <c r="H732" i="24"/>
  <c r="G733" i="24"/>
  <c r="H733" i="24"/>
  <c r="G734" i="24"/>
  <c r="H734" i="24"/>
  <c r="G735" i="24"/>
  <c r="H735" i="24"/>
  <c r="G736" i="24"/>
  <c r="H736" i="24"/>
  <c r="G737" i="24"/>
  <c r="H737" i="24"/>
  <c r="G738" i="24"/>
  <c r="H738" i="24"/>
  <c r="G739" i="24"/>
  <c r="H739" i="24"/>
  <c r="G740" i="24"/>
  <c r="H740" i="24"/>
  <c r="G741" i="24"/>
  <c r="H741" i="24"/>
  <c r="G742" i="24"/>
  <c r="H742" i="24"/>
  <c r="G743" i="24"/>
  <c r="H743" i="24"/>
  <c r="G744" i="24"/>
  <c r="H744" i="24"/>
  <c r="G745" i="24"/>
  <c r="H745" i="24"/>
  <c r="G746" i="24"/>
  <c r="H746" i="24"/>
  <c r="G747" i="24"/>
  <c r="H747" i="24"/>
  <c r="G748" i="24"/>
  <c r="H748" i="24"/>
  <c r="G749" i="24"/>
  <c r="H749" i="24"/>
  <c r="G750" i="24"/>
  <c r="H750" i="24"/>
  <c r="G751" i="24"/>
  <c r="H751" i="24"/>
  <c r="G752" i="24"/>
  <c r="H752" i="24"/>
  <c r="G753" i="24"/>
  <c r="H753" i="24"/>
  <c r="G754" i="24"/>
  <c r="H754" i="24"/>
  <c r="G755" i="24"/>
  <c r="H755" i="24"/>
  <c r="G756" i="24"/>
  <c r="H756" i="24"/>
  <c r="G757" i="24"/>
  <c r="H757" i="24"/>
  <c r="G758" i="24"/>
  <c r="H758" i="24"/>
  <c r="G759" i="24"/>
  <c r="H759" i="24"/>
  <c r="G760" i="24"/>
  <c r="H760" i="24"/>
  <c r="G761" i="24"/>
  <c r="H761" i="24"/>
  <c r="G762" i="24"/>
  <c r="H762" i="24"/>
  <c r="G763" i="24"/>
  <c r="H763" i="24"/>
  <c r="G764" i="24"/>
  <c r="H764" i="24"/>
  <c r="G765" i="24"/>
  <c r="H765" i="24"/>
  <c r="G766" i="24"/>
  <c r="H766" i="24"/>
  <c r="G767" i="24"/>
  <c r="H767" i="24"/>
  <c r="G768" i="24"/>
  <c r="H768" i="24"/>
  <c r="G769" i="24"/>
  <c r="H769" i="24"/>
  <c r="G770" i="24"/>
  <c r="H770" i="24"/>
  <c r="G771" i="24"/>
  <c r="H771" i="24"/>
  <c r="G772" i="24"/>
  <c r="H772" i="24"/>
  <c r="G773" i="24"/>
  <c r="H773" i="24"/>
  <c r="G774" i="24"/>
  <c r="H774" i="24"/>
  <c r="G775" i="24"/>
  <c r="H775" i="24"/>
  <c r="G776" i="24"/>
  <c r="H776" i="24"/>
  <c r="G777" i="24"/>
  <c r="H777" i="24"/>
  <c r="G778" i="24"/>
  <c r="H778" i="24"/>
  <c r="G779" i="24"/>
  <c r="H779" i="24"/>
  <c r="G780" i="24"/>
  <c r="H780" i="24"/>
  <c r="G781" i="24"/>
  <c r="H781" i="24"/>
  <c r="G782" i="24"/>
  <c r="H782" i="24"/>
  <c r="G783" i="24"/>
  <c r="H783" i="24"/>
  <c r="G784" i="24"/>
  <c r="H784" i="24"/>
  <c r="G785" i="24"/>
  <c r="H785" i="24"/>
  <c r="G786" i="24"/>
  <c r="H786" i="24"/>
  <c r="G787" i="24"/>
  <c r="H787" i="24"/>
  <c r="G788" i="24"/>
  <c r="H788" i="24"/>
  <c r="G789" i="24"/>
  <c r="H789" i="24"/>
  <c r="G790" i="24"/>
  <c r="H790" i="24"/>
  <c r="G791" i="24"/>
  <c r="H791" i="24"/>
  <c r="G792" i="24"/>
  <c r="H792" i="24"/>
  <c r="G793" i="24"/>
  <c r="H793" i="24"/>
  <c r="G794" i="24"/>
  <c r="H794" i="24"/>
  <c r="G795" i="24"/>
  <c r="H795" i="24"/>
  <c r="G796" i="24"/>
  <c r="H796" i="24"/>
  <c r="G797" i="24"/>
  <c r="H797" i="24"/>
  <c r="G798" i="24"/>
  <c r="H798" i="24"/>
  <c r="G799" i="24"/>
  <c r="H799" i="24"/>
  <c r="G800" i="24"/>
  <c r="H800" i="24"/>
  <c r="G801" i="24"/>
  <c r="H801" i="24"/>
  <c r="G802" i="24"/>
  <c r="H802" i="24"/>
  <c r="G803" i="24"/>
  <c r="H803" i="24"/>
  <c r="G804" i="24"/>
  <c r="H804" i="24"/>
  <c r="G805" i="24"/>
  <c r="H805" i="24"/>
  <c r="G806" i="24"/>
  <c r="H806" i="24"/>
  <c r="G807" i="24"/>
  <c r="H807" i="24"/>
  <c r="G808" i="24"/>
  <c r="H808" i="24"/>
  <c r="G809" i="24"/>
  <c r="H809" i="24"/>
  <c r="G810" i="24"/>
  <c r="H810" i="24"/>
  <c r="G811" i="24"/>
  <c r="H811" i="24"/>
  <c r="G812" i="24"/>
  <c r="H812" i="24"/>
  <c r="G813" i="24"/>
  <c r="H813" i="24"/>
  <c r="G814" i="24"/>
  <c r="H814" i="24"/>
  <c r="G815" i="24"/>
  <c r="H815" i="24"/>
  <c r="G816" i="24"/>
  <c r="H816" i="24"/>
  <c r="G817" i="24"/>
  <c r="H817" i="24"/>
  <c r="G818" i="24"/>
  <c r="H818" i="24"/>
  <c r="G819" i="24"/>
  <c r="H819" i="24"/>
  <c r="G820" i="24"/>
  <c r="H820" i="24"/>
  <c r="G821" i="24"/>
  <c r="H821" i="24"/>
  <c r="G822" i="24"/>
  <c r="H822" i="24"/>
  <c r="G823" i="24"/>
  <c r="H823" i="24"/>
  <c r="G824" i="24"/>
  <c r="H824" i="24"/>
  <c r="G825" i="24"/>
  <c r="H825" i="24"/>
  <c r="G826" i="24"/>
  <c r="H826" i="24"/>
  <c r="G827" i="24"/>
  <c r="H827" i="24"/>
  <c r="G828" i="24"/>
  <c r="H828" i="24"/>
  <c r="G829" i="24"/>
  <c r="H829" i="24"/>
  <c r="G830" i="24"/>
  <c r="H830" i="24"/>
  <c r="G831" i="24"/>
  <c r="H831" i="24"/>
  <c r="G832" i="24"/>
  <c r="H832" i="24"/>
  <c r="G833" i="24"/>
  <c r="H833" i="24"/>
  <c r="G834" i="24"/>
  <c r="H834" i="24"/>
  <c r="G835" i="24"/>
  <c r="H835" i="24"/>
  <c r="G836" i="24"/>
  <c r="H836" i="24"/>
  <c r="G837" i="24"/>
  <c r="H837" i="24"/>
  <c r="G838" i="24"/>
  <c r="H838" i="24"/>
  <c r="G839" i="24"/>
  <c r="H839" i="24"/>
  <c r="G840" i="24"/>
  <c r="H840" i="24"/>
  <c r="G841" i="24"/>
  <c r="H841" i="24"/>
  <c r="G842" i="24"/>
  <c r="H842" i="24"/>
  <c r="G843" i="24"/>
  <c r="H843" i="24"/>
  <c r="G844" i="24"/>
  <c r="H844" i="24"/>
  <c r="G845" i="24"/>
  <c r="H845" i="24"/>
  <c r="G846" i="24"/>
  <c r="H846" i="24"/>
  <c r="G847" i="24"/>
  <c r="H847" i="24"/>
  <c r="G848" i="24"/>
  <c r="H848" i="24"/>
  <c r="G849" i="24"/>
  <c r="H849" i="24"/>
  <c r="G850" i="24"/>
  <c r="H850" i="24"/>
  <c r="G851" i="24"/>
  <c r="H851" i="24"/>
  <c r="G852" i="24"/>
  <c r="H852" i="24"/>
  <c r="G853" i="24"/>
  <c r="H853" i="24"/>
  <c r="G854" i="24"/>
  <c r="H854" i="24"/>
  <c r="G855" i="24"/>
  <c r="H855" i="24"/>
  <c r="G856" i="24"/>
  <c r="H856" i="24"/>
  <c r="G857" i="24"/>
  <c r="H857" i="24"/>
  <c r="G858" i="24"/>
  <c r="H858" i="24"/>
  <c r="G859" i="24"/>
  <c r="H859" i="24"/>
  <c r="G860" i="24"/>
  <c r="H860" i="24"/>
  <c r="G861" i="24"/>
  <c r="H861" i="24"/>
  <c r="G862" i="24"/>
  <c r="H862" i="24"/>
  <c r="G863" i="24"/>
  <c r="H863" i="24"/>
  <c r="G864" i="24"/>
  <c r="H864" i="24"/>
  <c r="G865" i="24"/>
  <c r="H865" i="24"/>
  <c r="G866" i="24"/>
  <c r="H866" i="24"/>
  <c r="G867" i="24"/>
  <c r="H867" i="24"/>
  <c r="G868" i="24"/>
  <c r="H868" i="24"/>
  <c r="G869" i="24"/>
  <c r="H869" i="24"/>
  <c r="G870" i="24"/>
  <c r="H870" i="24"/>
  <c r="G871" i="24"/>
  <c r="H871" i="24"/>
  <c r="G872" i="24"/>
  <c r="H872" i="24"/>
  <c r="G873" i="24"/>
  <c r="H873" i="24"/>
  <c r="G874" i="24"/>
  <c r="H874" i="24"/>
  <c r="G875" i="24"/>
  <c r="H875" i="24"/>
  <c r="G876" i="24"/>
  <c r="H876" i="24"/>
  <c r="G877" i="24"/>
  <c r="H877" i="24"/>
  <c r="G878" i="24"/>
  <c r="H878" i="24"/>
  <c r="G879" i="24"/>
  <c r="H879" i="24"/>
  <c r="G880" i="24"/>
  <c r="H880" i="24"/>
  <c r="G881" i="24"/>
  <c r="H881" i="24"/>
  <c r="G882" i="24"/>
  <c r="H882" i="24"/>
  <c r="G883" i="24"/>
  <c r="H883" i="24"/>
  <c r="G884" i="24"/>
  <c r="H884" i="24"/>
  <c r="G885" i="24"/>
  <c r="H885" i="24"/>
  <c r="G886" i="24"/>
  <c r="H886" i="24"/>
  <c r="G887" i="24"/>
  <c r="H887" i="24"/>
  <c r="G888" i="24"/>
  <c r="H888" i="24"/>
  <c r="G889" i="24"/>
  <c r="H889" i="24"/>
  <c r="G890" i="24"/>
  <c r="H890" i="24"/>
  <c r="G891" i="24"/>
  <c r="H891" i="24"/>
  <c r="G892" i="24"/>
  <c r="H892" i="24"/>
  <c r="G893" i="24"/>
  <c r="H893" i="24"/>
  <c r="G894" i="24"/>
  <c r="H894" i="24"/>
  <c r="G895" i="24"/>
  <c r="H895" i="24"/>
  <c r="G896" i="24"/>
  <c r="H896" i="24"/>
  <c r="G897" i="24"/>
  <c r="H897" i="24"/>
  <c r="G898" i="24"/>
  <c r="H898" i="24"/>
  <c r="G899" i="24"/>
  <c r="H899" i="24"/>
  <c r="G900" i="24"/>
  <c r="H900" i="24"/>
  <c r="G901" i="24"/>
  <c r="H901" i="24"/>
  <c r="G902" i="24"/>
  <c r="H902" i="24"/>
  <c r="G903" i="24"/>
  <c r="H903" i="24"/>
  <c r="G904" i="24"/>
  <c r="H904" i="24"/>
  <c r="G905" i="24"/>
  <c r="H905" i="24"/>
  <c r="G906" i="24"/>
  <c r="H906" i="24"/>
  <c r="G907" i="24"/>
  <c r="H907" i="24"/>
  <c r="G908" i="24"/>
  <c r="H908" i="24"/>
  <c r="G909" i="24"/>
  <c r="H909" i="24"/>
  <c r="G910" i="24"/>
  <c r="H910" i="24"/>
  <c r="G911" i="24"/>
  <c r="H911" i="24"/>
  <c r="G912" i="24"/>
  <c r="H912" i="24"/>
  <c r="G913" i="24"/>
  <c r="H913" i="24"/>
  <c r="G914" i="24"/>
  <c r="H914" i="24"/>
  <c r="G915" i="24"/>
  <c r="H915" i="24"/>
  <c r="G916" i="24"/>
  <c r="H916" i="24"/>
  <c r="G917" i="24"/>
  <c r="H917" i="24"/>
  <c r="G918" i="24"/>
  <c r="H918" i="24"/>
  <c r="G919" i="24"/>
  <c r="H919" i="24"/>
  <c r="G920" i="24"/>
  <c r="H920" i="24"/>
  <c r="G921" i="24"/>
  <c r="H921" i="24"/>
  <c r="G922" i="24"/>
  <c r="H922" i="24"/>
  <c r="G923" i="24"/>
  <c r="H923" i="24"/>
  <c r="G924" i="24"/>
  <c r="H924" i="24"/>
  <c r="G925" i="24"/>
  <c r="H925" i="24"/>
  <c r="G926" i="24"/>
  <c r="H926" i="24"/>
  <c r="G927" i="24"/>
  <c r="H927" i="24"/>
  <c r="G928" i="24"/>
  <c r="H928" i="24"/>
  <c r="G929" i="24"/>
  <c r="H929" i="24"/>
  <c r="G930" i="24"/>
  <c r="H930" i="24"/>
  <c r="G931" i="24"/>
  <c r="H931" i="24"/>
  <c r="G932" i="24"/>
  <c r="H932" i="24"/>
  <c r="G933" i="24"/>
  <c r="H933" i="24"/>
  <c r="G934" i="24"/>
  <c r="H934" i="24"/>
  <c r="G935" i="24"/>
  <c r="H935" i="24"/>
  <c r="G936" i="24"/>
  <c r="H936" i="24"/>
  <c r="G937" i="24"/>
  <c r="H937" i="24"/>
  <c r="G938" i="24"/>
  <c r="H938" i="24"/>
  <c r="G939" i="24"/>
  <c r="H939" i="24"/>
  <c r="G940" i="24"/>
  <c r="H940" i="24"/>
  <c r="G941" i="24"/>
  <c r="H941" i="24"/>
  <c r="G942" i="24"/>
  <c r="H942" i="24"/>
  <c r="G943" i="24"/>
  <c r="H943" i="24"/>
  <c r="G944" i="24"/>
  <c r="H944" i="24"/>
  <c r="G945" i="24"/>
  <c r="H945" i="24"/>
  <c r="G946" i="24"/>
  <c r="H946" i="24"/>
  <c r="G947" i="24"/>
  <c r="H947" i="24"/>
  <c r="G948" i="24"/>
  <c r="H948" i="24"/>
  <c r="G949" i="24"/>
  <c r="H949" i="24"/>
  <c r="G950" i="24"/>
  <c r="H950" i="24"/>
  <c r="G951" i="24"/>
  <c r="H951" i="24"/>
  <c r="G952" i="24"/>
  <c r="H952" i="24"/>
  <c r="G953" i="24"/>
  <c r="H953" i="24"/>
  <c r="G954" i="24"/>
  <c r="H954" i="24"/>
  <c r="G955" i="24"/>
  <c r="H955" i="24"/>
  <c r="G956" i="24"/>
  <c r="H956" i="24"/>
  <c r="G957" i="24"/>
  <c r="H957" i="24"/>
  <c r="G958" i="24"/>
  <c r="H958" i="24"/>
  <c r="G959" i="24"/>
  <c r="H959" i="24"/>
  <c r="G960" i="24"/>
  <c r="H960" i="24"/>
  <c r="G961" i="24"/>
  <c r="H961" i="24"/>
  <c r="G962" i="24"/>
  <c r="H962" i="24"/>
  <c r="G963" i="24"/>
  <c r="H963" i="24"/>
  <c r="G964" i="24"/>
  <c r="H964" i="24"/>
  <c r="G965" i="24"/>
  <c r="H965" i="24"/>
  <c r="G966" i="24"/>
  <c r="H966" i="24"/>
  <c r="G967" i="24"/>
  <c r="H967" i="24"/>
  <c r="G968" i="24"/>
  <c r="H968" i="24"/>
  <c r="G969" i="24"/>
  <c r="H969" i="24"/>
  <c r="G970" i="24"/>
  <c r="H970" i="24"/>
  <c r="G971" i="24"/>
  <c r="H971" i="24"/>
  <c r="G972" i="24"/>
  <c r="H972" i="24"/>
  <c r="G973" i="24"/>
  <c r="H973" i="24"/>
  <c r="G974" i="24"/>
  <c r="H974" i="24"/>
  <c r="G975" i="24"/>
  <c r="H975" i="24"/>
  <c r="G976" i="24"/>
  <c r="H976" i="24"/>
  <c r="G977" i="24"/>
  <c r="H977" i="24"/>
  <c r="G978" i="24"/>
  <c r="H978" i="24"/>
  <c r="G979" i="24"/>
  <c r="H979" i="24"/>
  <c r="G980" i="24"/>
  <c r="H980" i="24"/>
  <c r="G981" i="24"/>
  <c r="H981" i="24"/>
  <c r="G982" i="24"/>
  <c r="H982" i="24"/>
  <c r="G983" i="24"/>
  <c r="H983" i="24"/>
  <c r="G984" i="24"/>
  <c r="H984" i="24"/>
  <c r="G985" i="24"/>
  <c r="H985" i="24"/>
  <c r="G986" i="24"/>
  <c r="H986" i="24"/>
  <c r="G987" i="24"/>
  <c r="H987" i="24"/>
  <c r="G988" i="24"/>
  <c r="H988" i="24"/>
  <c r="G989" i="24"/>
  <c r="H989" i="24"/>
  <c r="G990" i="24"/>
  <c r="H990" i="24"/>
  <c r="G991" i="24"/>
  <c r="H991" i="24"/>
  <c r="G992" i="24"/>
  <c r="H992" i="24"/>
  <c r="G993" i="24"/>
  <c r="H993" i="24"/>
  <c r="G994" i="24"/>
  <c r="H994" i="24"/>
  <c r="G995" i="24"/>
  <c r="H995" i="24"/>
  <c r="G996" i="24"/>
  <c r="H996" i="24"/>
  <c r="G997" i="24"/>
  <c r="H997" i="24"/>
  <c r="G998" i="24"/>
  <c r="H998" i="24"/>
  <c r="G999" i="24"/>
  <c r="H999" i="24"/>
  <c r="G1000" i="24"/>
  <c r="H1000" i="24"/>
  <c r="G1001" i="24"/>
  <c r="H1001" i="24"/>
  <c r="G1002" i="24"/>
  <c r="H1002" i="24"/>
  <c r="G1003" i="24"/>
  <c r="H1003" i="24"/>
  <c r="G1004" i="24"/>
  <c r="H1004" i="24"/>
  <c r="G1005" i="24"/>
  <c r="H1005" i="24"/>
  <c r="G1006" i="24"/>
  <c r="H1006" i="24"/>
  <c r="G1007" i="24"/>
  <c r="H1007" i="24"/>
  <c r="G1008" i="24"/>
  <c r="H1008" i="24"/>
  <c r="G1009" i="24"/>
  <c r="H1009" i="24"/>
  <c r="G1010" i="24"/>
  <c r="H1010" i="24"/>
  <c r="G1011" i="24"/>
  <c r="H1011" i="24"/>
  <c r="G1012" i="24"/>
  <c r="H1012" i="24"/>
  <c r="G1013" i="24"/>
  <c r="H1013" i="24"/>
  <c r="G1014" i="24"/>
  <c r="H1014" i="24"/>
  <c r="G1015" i="24"/>
  <c r="H1015" i="24"/>
  <c r="G1016" i="24"/>
  <c r="H1016" i="24"/>
  <c r="G1017" i="24"/>
  <c r="H1017" i="24"/>
  <c r="G1018" i="24"/>
  <c r="H1018" i="24"/>
  <c r="G1019" i="24"/>
  <c r="H1019" i="24"/>
  <c r="G1020" i="24"/>
  <c r="H1020" i="24"/>
  <c r="G1021" i="24"/>
  <c r="H1021" i="24"/>
  <c r="G1022" i="24"/>
  <c r="H1022" i="24"/>
  <c r="G1023" i="24"/>
  <c r="H1023" i="24"/>
  <c r="G1024" i="24"/>
  <c r="H1024" i="24"/>
  <c r="G1025" i="24"/>
  <c r="H1025" i="24"/>
  <c r="G1026" i="24"/>
  <c r="H1026" i="24"/>
  <c r="G1027" i="24"/>
  <c r="H1027" i="24"/>
  <c r="G1028" i="24"/>
  <c r="H1028" i="24"/>
  <c r="G1029" i="24"/>
  <c r="H1029" i="24"/>
  <c r="G1030" i="24"/>
  <c r="H1030" i="24"/>
  <c r="G1031" i="24"/>
  <c r="H1031" i="24"/>
  <c r="G1032" i="24"/>
  <c r="H1032" i="24"/>
  <c r="G1033" i="24"/>
  <c r="H1033" i="24"/>
  <c r="G1034" i="24"/>
  <c r="H1034" i="24"/>
  <c r="G1035" i="24"/>
  <c r="H1035" i="24"/>
  <c r="G1036" i="24"/>
  <c r="H1036" i="24"/>
  <c r="G1037" i="24"/>
  <c r="H1037" i="24"/>
  <c r="G1038" i="24"/>
  <c r="H1038" i="24"/>
  <c r="G1039" i="24"/>
  <c r="H1039" i="24"/>
  <c r="G1040" i="24"/>
  <c r="H1040" i="24"/>
  <c r="G1041" i="24"/>
  <c r="H1041" i="24"/>
  <c r="G1042" i="24"/>
  <c r="H1042" i="24"/>
  <c r="G1043" i="24"/>
  <c r="H1043" i="24"/>
  <c r="G1044" i="24"/>
  <c r="H1044" i="24"/>
  <c r="G1045" i="24"/>
  <c r="H1045" i="24"/>
  <c r="G1046" i="24"/>
  <c r="H1046" i="24"/>
  <c r="G1047" i="24"/>
  <c r="H1047" i="24"/>
  <c r="G1048" i="24"/>
  <c r="H1048" i="24"/>
  <c r="G1049" i="24"/>
  <c r="H1049" i="24"/>
  <c r="G1050" i="24"/>
  <c r="H1050" i="24"/>
  <c r="G1051" i="24"/>
  <c r="H1051" i="24"/>
  <c r="G1052" i="24"/>
  <c r="H1052" i="24"/>
  <c r="G1053" i="24"/>
  <c r="H1053" i="24"/>
  <c r="G1054" i="24"/>
  <c r="H1054" i="24"/>
  <c r="G1055" i="24"/>
  <c r="H1055" i="24"/>
  <c r="G1056" i="24"/>
  <c r="H1056" i="24"/>
  <c r="G1057" i="24"/>
  <c r="H1057" i="24"/>
  <c r="G1058" i="24"/>
  <c r="H1058" i="24"/>
  <c r="G1059" i="24"/>
  <c r="H1059" i="24"/>
  <c r="G1060" i="24"/>
  <c r="H1060" i="24"/>
  <c r="G1061" i="24"/>
  <c r="H1061" i="24"/>
  <c r="G1062" i="24"/>
  <c r="H1062" i="24"/>
  <c r="G1063" i="24"/>
  <c r="H1063" i="24"/>
  <c r="G1064" i="24"/>
  <c r="H1064" i="24"/>
  <c r="G1065" i="24"/>
  <c r="H1065" i="24"/>
  <c r="G1066" i="24"/>
  <c r="H1066" i="24"/>
  <c r="G1067" i="24"/>
  <c r="H1067" i="24"/>
  <c r="G1068" i="24"/>
  <c r="H1068" i="24"/>
  <c r="G1069" i="24"/>
  <c r="H1069" i="24"/>
  <c r="G1070" i="24"/>
  <c r="H1070" i="24"/>
  <c r="G1071" i="24"/>
  <c r="H1071" i="24"/>
  <c r="G1072" i="24"/>
  <c r="H1072" i="24"/>
  <c r="G1073" i="24"/>
  <c r="H1073" i="24"/>
  <c r="G1074" i="24"/>
  <c r="H1074" i="24"/>
  <c r="G1075" i="24"/>
  <c r="H1075" i="24"/>
  <c r="G1076" i="24"/>
  <c r="H1076" i="24"/>
  <c r="G1077" i="24"/>
  <c r="H1077" i="24"/>
  <c r="G1078" i="24"/>
  <c r="H1078" i="24"/>
  <c r="G1079" i="24"/>
  <c r="H1079" i="24"/>
  <c r="G1080" i="24"/>
  <c r="H1080" i="24"/>
  <c r="G1081" i="24"/>
  <c r="H1081" i="24"/>
  <c r="G1082" i="24"/>
  <c r="H1082" i="24"/>
  <c r="G1083" i="24"/>
  <c r="H1083" i="24"/>
  <c r="G1084" i="24"/>
  <c r="H1084" i="24"/>
  <c r="G1085" i="24"/>
  <c r="H1085" i="24"/>
  <c r="G1086" i="24"/>
  <c r="H1086" i="24"/>
  <c r="G1087" i="24"/>
  <c r="H1087" i="24"/>
  <c r="G1088" i="24"/>
  <c r="H1088" i="24"/>
  <c r="G1089" i="24"/>
  <c r="H1089" i="24"/>
  <c r="G1090" i="24"/>
  <c r="H1090" i="24"/>
  <c r="G1091" i="24"/>
  <c r="H1091" i="24"/>
  <c r="G1092" i="24"/>
  <c r="H1092" i="24"/>
  <c r="G1093" i="24"/>
  <c r="H1093" i="24"/>
  <c r="G1094" i="24"/>
  <c r="H1094" i="24"/>
  <c r="G1095" i="24"/>
  <c r="H1095" i="24"/>
  <c r="G1096" i="24"/>
  <c r="H1096" i="24"/>
  <c r="G1097" i="24"/>
  <c r="H1097" i="24"/>
  <c r="G1098" i="24"/>
  <c r="H1098" i="24"/>
  <c r="G1099" i="24"/>
  <c r="H1099" i="24"/>
  <c r="G1100" i="24"/>
  <c r="H1100" i="24"/>
  <c r="G1101" i="24"/>
  <c r="H1101" i="24"/>
  <c r="G1102" i="24"/>
  <c r="H1102" i="24"/>
  <c r="G1103" i="24"/>
  <c r="H1103" i="24"/>
  <c r="G1104" i="24"/>
  <c r="H1104" i="24"/>
  <c r="G1105" i="24"/>
  <c r="H1105" i="24"/>
  <c r="G1106" i="24"/>
  <c r="H1106" i="24"/>
  <c r="G1107" i="24"/>
  <c r="H1107" i="24"/>
  <c r="G1108" i="24"/>
  <c r="H1108" i="24"/>
  <c r="G1109" i="24"/>
  <c r="H1109" i="24"/>
  <c r="G1110" i="24"/>
  <c r="H1110" i="24"/>
  <c r="G1111" i="24"/>
  <c r="H1111" i="24"/>
  <c r="G1112" i="24"/>
  <c r="H1112" i="24"/>
  <c r="G1113" i="24"/>
  <c r="H1113" i="24"/>
  <c r="G1114" i="24"/>
  <c r="H1114" i="24"/>
  <c r="G1115" i="24"/>
  <c r="H1115" i="24"/>
  <c r="G1116" i="24"/>
  <c r="H1116" i="24"/>
  <c r="G1117" i="24"/>
  <c r="H1117" i="24"/>
  <c r="G1118" i="24"/>
  <c r="H1118" i="24"/>
  <c r="G1119" i="24"/>
  <c r="H1119" i="24"/>
  <c r="G1120" i="24"/>
  <c r="H1120" i="24"/>
  <c r="G1121" i="24"/>
  <c r="H1121" i="24"/>
  <c r="G1122" i="24"/>
  <c r="H1122" i="24"/>
  <c r="G1123" i="24"/>
  <c r="H1123" i="24"/>
  <c r="G1124" i="24"/>
  <c r="H1124" i="24"/>
  <c r="G1125" i="24"/>
  <c r="H1125" i="24"/>
  <c r="G1126" i="24"/>
  <c r="H1126" i="24"/>
  <c r="G1127" i="24"/>
  <c r="H1127" i="24"/>
  <c r="G1128" i="24"/>
  <c r="H1128" i="24"/>
  <c r="G1129" i="24"/>
  <c r="H1129" i="24"/>
  <c r="G1130" i="24"/>
  <c r="H1130" i="24"/>
  <c r="G1131" i="24"/>
  <c r="H1131" i="24"/>
  <c r="G1132" i="24"/>
  <c r="H1132" i="24"/>
  <c r="G1133" i="24"/>
  <c r="H1133" i="24"/>
  <c r="G1134" i="24"/>
  <c r="H1134" i="24"/>
  <c r="G1135" i="24"/>
  <c r="H1135" i="24"/>
  <c r="G1136" i="24"/>
  <c r="H1136" i="24"/>
  <c r="G1137" i="24"/>
  <c r="H1137" i="24"/>
  <c r="G1138" i="24"/>
  <c r="H1138" i="24"/>
  <c r="G1139" i="24"/>
  <c r="H1139" i="24"/>
  <c r="G1140" i="24"/>
  <c r="H1140" i="24"/>
  <c r="G1141" i="24"/>
  <c r="H1141" i="24"/>
  <c r="G1142" i="24"/>
  <c r="H1142" i="24"/>
  <c r="G1143" i="24"/>
  <c r="H1143" i="24"/>
  <c r="G1144" i="24"/>
  <c r="H1144" i="24"/>
  <c r="G1145" i="24"/>
  <c r="H1145" i="24"/>
  <c r="G1146" i="24"/>
  <c r="H1146" i="24"/>
  <c r="G1147" i="24"/>
  <c r="H1147" i="24"/>
  <c r="G1148" i="24"/>
  <c r="H1148" i="24"/>
  <c r="G1149" i="24"/>
  <c r="H1149" i="24"/>
  <c r="G1150" i="24"/>
  <c r="H1150" i="24"/>
  <c r="G1151" i="24"/>
  <c r="H1151" i="24"/>
  <c r="G1152" i="24"/>
  <c r="H1152" i="24"/>
  <c r="G1153" i="24"/>
  <c r="H1153" i="24"/>
  <c r="G1154" i="24"/>
  <c r="H1154" i="24"/>
  <c r="G1155" i="24"/>
  <c r="H1155" i="24"/>
  <c r="G1156" i="24"/>
  <c r="H1156" i="24"/>
  <c r="G1157" i="24"/>
  <c r="H1157" i="24"/>
  <c r="G1158" i="24"/>
  <c r="H1158" i="24"/>
  <c r="G1159" i="24"/>
  <c r="H1159" i="24"/>
  <c r="G1160" i="24"/>
  <c r="H1160" i="24"/>
  <c r="G1161" i="24"/>
  <c r="H1161" i="24"/>
  <c r="G1162" i="24"/>
  <c r="H1162" i="24"/>
  <c r="G1163" i="24"/>
  <c r="H1163" i="24"/>
  <c r="G1164" i="24"/>
  <c r="H1164" i="24"/>
  <c r="G1165" i="24"/>
  <c r="H1165" i="24"/>
  <c r="G1166" i="24"/>
  <c r="H1166" i="24"/>
  <c r="G1167" i="24"/>
  <c r="H1167" i="24"/>
  <c r="G1168" i="24"/>
  <c r="H1168" i="24"/>
  <c r="G1169" i="24"/>
  <c r="H1169" i="24"/>
  <c r="G1170" i="24"/>
  <c r="H1170" i="24"/>
  <c r="G1171" i="24"/>
  <c r="H1171" i="24"/>
  <c r="G1172" i="24"/>
  <c r="H1172" i="24"/>
  <c r="G1173" i="24"/>
  <c r="H1173" i="24"/>
  <c r="G1174" i="24"/>
  <c r="H1174" i="24"/>
  <c r="G1175" i="24"/>
  <c r="H1175" i="24"/>
  <c r="G1176" i="24"/>
  <c r="H1176" i="24"/>
  <c r="G1177" i="24"/>
  <c r="H1177" i="24"/>
  <c r="G1178" i="24"/>
  <c r="H1178" i="24"/>
  <c r="G1179" i="24"/>
  <c r="H1179" i="24"/>
  <c r="G1180" i="24"/>
  <c r="H1180" i="24"/>
  <c r="G1181" i="24"/>
  <c r="H1181" i="24"/>
  <c r="G1182" i="24"/>
  <c r="H1182" i="24"/>
  <c r="G1183" i="24"/>
  <c r="H1183" i="24"/>
  <c r="G1184" i="24"/>
  <c r="H1184" i="24"/>
  <c r="G1185" i="24"/>
  <c r="H1185" i="24"/>
  <c r="G1186" i="24"/>
  <c r="H1186" i="24"/>
  <c r="G1187" i="24"/>
  <c r="H1187" i="24"/>
  <c r="G1188" i="24"/>
  <c r="H1188" i="24"/>
  <c r="G1189" i="24"/>
  <c r="H1189" i="24"/>
  <c r="G1190" i="24"/>
  <c r="H1190" i="24"/>
  <c r="G1191" i="24"/>
  <c r="H1191" i="24"/>
  <c r="G1192" i="24"/>
  <c r="H1192" i="24"/>
  <c r="G1193" i="24"/>
  <c r="H1193" i="24"/>
  <c r="G1194" i="24"/>
  <c r="H1194" i="24"/>
  <c r="G1195" i="24"/>
  <c r="H1195" i="24"/>
  <c r="G1196" i="24"/>
  <c r="H1196" i="24"/>
  <c r="G1197" i="24"/>
  <c r="H1197" i="24"/>
  <c r="G1198" i="24"/>
  <c r="H1198" i="24"/>
  <c r="G1199" i="24"/>
  <c r="H1199" i="24"/>
  <c r="G1200" i="24"/>
  <c r="H1200" i="24"/>
  <c r="G1201" i="24"/>
  <c r="H1201" i="24"/>
  <c r="G1202" i="24"/>
  <c r="H1202" i="24"/>
  <c r="G1203" i="24"/>
  <c r="H1203" i="24"/>
  <c r="G1204" i="24"/>
  <c r="H1204" i="24"/>
  <c r="G1205" i="24"/>
  <c r="H1205" i="24"/>
  <c r="G1206" i="24"/>
  <c r="H1206" i="24"/>
  <c r="G1207" i="24"/>
  <c r="H1207" i="24"/>
  <c r="G1208" i="24"/>
  <c r="H1208" i="24"/>
  <c r="G1209" i="24"/>
  <c r="H1209" i="24"/>
  <c r="G1210" i="24"/>
  <c r="H1210" i="24"/>
  <c r="G1211" i="24"/>
  <c r="H1211" i="24"/>
  <c r="G1212" i="24"/>
  <c r="H1212" i="24"/>
  <c r="G1213" i="24"/>
  <c r="H1213" i="24"/>
  <c r="G1214" i="24"/>
  <c r="H1214" i="24"/>
  <c r="G1215" i="24"/>
  <c r="H1215" i="24"/>
  <c r="G1216" i="24"/>
  <c r="H1216" i="24"/>
  <c r="G1217" i="24"/>
  <c r="H1217" i="24"/>
  <c r="G1218" i="24"/>
  <c r="H1218" i="24"/>
  <c r="G1219" i="24"/>
  <c r="H1219" i="24"/>
  <c r="G1220" i="24"/>
  <c r="H1220" i="24"/>
  <c r="G1221" i="24"/>
  <c r="H1221" i="24"/>
  <c r="G1222" i="24"/>
  <c r="H1222" i="24"/>
  <c r="G1223" i="24"/>
  <c r="H1223" i="24"/>
  <c r="G1224" i="24"/>
  <c r="H1224" i="24"/>
  <c r="G1225" i="24"/>
  <c r="H1225" i="24"/>
  <c r="G1226" i="24"/>
  <c r="H1226" i="24"/>
  <c r="G1227" i="24"/>
  <c r="H1227" i="24"/>
  <c r="G1228" i="24"/>
  <c r="H1228" i="24"/>
  <c r="G1229" i="24"/>
  <c r="H1229" i="24"/>
  <c r="G1230" i="24"/>
  <c r="H1230" i="24"/>
  <c r="G1231" i="24"/>
  <c r="H1231" i="24"/>
  <c r="G1232" i="24"/>
  <c r="H1232" i="24"/>
  <c r="G1233" i="24"/>
  <c r="H1233" i="24"/>
  <c r="G1234" i="24"/>
  <c r="H1234" i="24"/>
  <c r="G1235" i="24"/>
  <c r="H1235" i="24"/>
  <c r="G1236" i="24"/>
  <c r="H1236" i="24"/>
  <c r="G1237" i="24"/>
  <c r="H1237" i="24"/>
  <c r="G1238" i="24"/>
  <c r="H1238" i="24"/>
  <c r="G1239" i="24"/>
  <c r="H1239" i="24"/>
  <c r="G1240" i="24"/>
  <c r="H1240" i="24"/>
  <c r="G1241" i="24"/>
  <c r="H1241" i="24"/>
  <c r="G1242" i="24"/>
  <c r="H1242" i="24"/>
  <c r="G1243" i="24"/>
  <c r="H1243" i="24"/>
  <c r="G1244" i="24"/>
  <c r="H1244" i="24"/>
  <c r="G1245" i="24"/>
  <c r="H1245" i="24"/>
  <c r="G1246" i="24"/>
  <c r="H1246" i="24"/>
  <c r="G1247" i="24"/>
  <c r="H1247" i="24"/>
  <c r="G1248" i="24"/>
  <c r="H1248" i="24"/>
  <c r="G1249" i="24"/>
  <c r="H1249" i="24"/>
  <c r="G1250" i="24"/>
  <c r="H1250" i="24"/>
  <c r="G1251" i="24"/>
  <c r="H1251" i="24"/>
  <c r="G1252" i="24"/>
  <c r="H1252" i="24"/>
  <c r="G1253" i="24"/>
  <c r="H1253" i="24"/>
  <c r="G1254" i="24"/>
  <c r="H1254" i="24"/>
  <c r="G1255" i="24"/>
  <c r="H1255" i="24"/>
  <c r="G1256" i="24"/>
  <c r="H1256" i="24"/>
  <c r="G1257" i="24"/>
  <c r="H1257" i="24"/>
  <c r="G1258" i="24"/>
  <c r="H1258" i="24"/>
  <c r="G1259" i="24"/>
  <c r="H1259" i="24"/>
  <c r="G1260" i="24"/>
  <c r="H1260" i="24"/>
  <c r="G1261" i="24"/>
  <c r="H1261" i="24"/>
  <c r="G1262" i="24"/>
  <c r="H1262" i="24"/>
  <c r="G1263" i="24"/>
  <c r="H1263" i="24"/>
  <c r="G1264" i="24"/>
  <c r="H1264" i="24"/>
  <c r="G1265" i="24"/>
  <c r="H1265" i="24"/>
  <c r="G1266" i="24"/>
  <c r="H1266" i="24"/>
  <c r="G1267" i="24"/>
  <c r="H1267" i="24"/>
  <c r="G1268" i="24"/>
  <c r="H1268" i="24"/>
  <c r="G1269" i="24"/>
  <c r="H1269" i="24"/>
  <c r="G1270" i="24"/>
  <c r="H1270" i="24"/>
  <c r="G1271" i="24"/>
  <c r="H1271" i="24"/>
  <c r="G1272" i="24"/>
  <c r="H1272" i="24"/>
  <c r="G1273" i="24"/>
  <c r="H1273" i="24"/>
  <c r="G1274" i="24"/>
  <c r="H1274" i="24"/>
  <c r="G1275" i="24"/>
  <c r="H1275" i="24"/>
  <c r="G1276" i="24"/>
  <c r="H1276" i="24"/>
  <c r="G1277" i="24"/>
  <c r="H1277" i="24"/>
  <c r="G1278" i="24"/>
  <c r="H1278" i="24"/>
  <c r="G1279" i="24"/>
  <c r="H1279" i="24"/>
  <c r="G1280" i="24"/>
  <c r="H1280" i="24"/>
  <c r="G1281" i="24"/>
  <c r="H1281" i="24"/>
  <c r="G1282" i="24"/>
  <c r="H1282" i="24"/>
  <c r="G1283" i="24"/>
  <c r="H1283" i="24"/>
  <c r="G1284" i="24"/>
  <c r="H1284" i="24"/>
  <c r="G1285" i="24"/>
  <c r="H1285" i="24"/>
  <c r="G1286" i="24"/>
  <c r="H1286" i="24"/>
  <c r="G1287" i="24"/>
  <c r="H1287" i="24"/>
  <c r="G1288" i="24"/>
  <c r="H1288" i="24"/>
  <c r="G1289" i="24"/>
  <c r="H1289" i="24"/>
  <c r="G1290" i="24"/>
  <c r="H1290" i="24"/>
  <c r="G1291" i="24"/>
  <c r="H1291" i="24"/>
  <c r="G1292" i="24"/>
  <c r="H1292" i="24"/>
  <c r="G1293" i="24"/>
  <c r="H1293" i="24"/>
  <c r="G1294" i="24"/>
  <c r="H1294" i="24"/>
  <c r="G1295" i="24"/>
  <c r="H1295" i="24"/>
  <c r="G1296" i="24"/>
  <c r="H1296" i="24"/>
  <c r="G1297" i="24"/>
  <c r="H1297" i="24"/>
  <c r="G1298" i="24"/>
  <c r="H1298" i="24"/>
  <c r="G1299" i="24"/>
  <c r="H1299" i="24"/>
  <c r="G1300" i="24"/>
  <c r="H1300" i="24"/>
  <c r="G1301" i="24"/>
  <c r="H1301" i="24"/>
  <c r="G1302" i="24"/>
  <c r="H1302" i="24"/>
  <c r="G1303" i="24"/>
  <c r="H1303" i="24"/>
  <c r="G1304" i="24"/>
  <c r="H1304" i="24"/>
  <c r="G1305" i="24"/>
  <c r="H1305" i="24"/>
  <c r="G1306" i="24"/>
  <c r="H1306" i="24"/>
  <c r="G1307" i="24"/>
  <c r="H1307" i="24"/>
  <c r="G1308" i="24"/>
  <c r="H1308" i="24"/>
  <c r="G1309" i="24"/>
  <c r="H1309" i="24"/>
  <c r="G1310" i="24"/>
  <c r="H1310" i="24"/>
  <c r="G1311" i="24"/>
  <c r="H1311" i="24"/>
  <c r="G1312" i="24"/>
  <c r="H1312" i="24"/>
  <c r="G1313" i="24"/>
  <c r="H1313" i="24"/>
  <c r="G1314" i="24"/>
  <c r="H1314" i="24"/>
  <c r="G1315" i="24"/>
  <c r="H1315" i="24"/>
  <c r="G1316" i="24"/>
  <c r="H1316" i="24"/>
  <c r="G1317" i="24"/>
  <c r="H1317" i="24"/>
  <c r="G1318" i="24"/>
  <c r="H1318" i="24"/>
  <c r="G1319" i="24"/>
  <c r="H1319" i="24"/>
  <c r="G1320" i="24"/>
  <c r="H1320" i="24"/>
  <c r="G1321" i="24"/>
  <c r="H1321" i="24"/>
  <c r="G1322" i="24"/>
  <c r="H1322" i="24"/>
  <c r="G1323" i="24"/>
  <c r="H1323" i="24"/>
  <c r="G1324" i="24"/>
  <c r="H1324" i="24"/>
  <c r="G1325" i="24"/>
  <c r="H1325" i="24"/>
  <c r="G1326" i="24"/>
  <c r="H1326" i="24"/>
  <c r="G1327" i="24"/>
  <c r="H1327" i="24"/>
  <c r="G1328" i="24"/>
  <c r="H1328" i="24"/>
  <c r="G1329" i="24"/>
  <c r="H1329" i="24"/>
  <c r="G1330" i="24"/>
  <c r="H1330" i="24"/>
  <c r="G1331" i="24"/>
  <c r="H1331" i="24"/>
  <c r="G1332" i="24"/>
  <c r="H1332" i="24"/>
  <c r="G1333" i="24"/>
  <c r="H1333" i="24"/>
  <c r="G1334" i="24"/>
  <c r="H1334" i="24"/>
  <c r="G1335" i="24"/>
  <c r="H1335" i="24"/>
  <c r="G1336" i="24"/>
  <c r="H1336" i="24"/>
  <c r="G1337" i="24"/>
  <c r="H1337" i="24"/>
  <c r="G1338" i="24"/>
  <c r="H1338" i="24"/>
  <c r="G1339" i="24"/>
  <c r="H1339" i="24"/>
  <c r="G1340" i="24"/>
  <c r="H1340" i="24"/>
  <c r="G1341" i="24"/>
  <c r="H1341" i="24"/>
  <c r="G1342" i="24"/>
  <c r="H1342" i="24"/>
  <c r="G1343" i="24"/>
  <c r="H1343" i="24"/>
  <c r="G1344" i="24"/>
  <c r="H1344" i="24"/>
  <c r="G1345" i="24"/>
  <c r="H1345" i="24"/>
  <c r="G1346" i="24"/>
  <c r="H1346" i="24"/>
  <c r="G1347" i="24"/>
  <c r="H1347" i="24"/>
  <c r="G1348" i="24"/>
  <c r="H1348" i="24"/>
  <c r="G1349" i="24"/>
  <c r="H1349" i="24"/>
  <c r="G1350" i="24"/>
  <c r="H1350" i="24"/>
  <c r="G1351" i="24"/>
  <c r="H1351" i="24"/>
  <c r="G1352" i="24"/>
  <c r="H1352" i="24"/>
  <c r="G1353" i="24"/>
  <c r="H1353" i="24"/>
  <c r="G1354" i="24"/>
  <c r="H1354" i="24"/>
  <c r="G1355" i="24"/>
  <c r="H1355" i="24"/>
  <c r="G1356" i="24"/>
  <c r="H1356" i="24"/>
  <c r="G1357" i="24"/>
  <c r="H1357" i="24"/>
  <c r="G1358" i="24"/>
  <c r="H1358" i="24"/>
  <c r="G1359" i="24"/>
  <c r="H1359" i="24"/>
  <c r="G1360" i="24"/>
  <c r="H1360" i="24"/>
  <c r="G1361" i="24"/>
  <c r="H1361" i="24"/>
  <c r="G1362" i="24"/>
  <c r="H1362" i="24"/>
  <c r="G1363" i="24"/>
  <c r="H1363" i="24"/>
  <c r="G1364" i="24"/>
  <c r="H1364" i="24"/>
  <c r="G1365" i="24"/>
  <c r="H1365" i="24"/>
  <c r="G1366" i="24"/>
  <c r="H1366" i="24"/>
  <c r="G1367" i="24"/>
  <c r="H1367" i="24"/>
  <c r="G1368" i="24"/>
  <c r="H1368" i="24"/>
  <c r="G1369" i="24"/>
  <c r="H1369" i="24"/>
  <c r="G1370" i="24"/>
  <c r="H1370" i="24"/>
  <c r="G1371" i="24"/>
  <c r="H1371" i="24"/>
  <c r="G1372" i="24"/>
  <c r="H1372" i="24"/>
  <c r="G1373" i="24"/>
  <c r="H1373" i="24"/>
  <c r="G1374" i="24"/>
  <c r="H1374" i="24"/>
  <c r="G1375" i="24"/>
  <c r="H1375" i="24"/>
  <c r="G1376" i="24"/>
  <c r="H1376" i="24"/>
  <c r="G1377" i="24"/>
  <c r="H1377" i="24"/>
  <c r="G1378" i="24"/>
  <c r="H1378" i="24"/>
  <c r="G1379" i="24"/>
  <c r="H1379" i="24"/>
  <c r="G1380" i="24"/>
  <c r="H1380" i="24"/>
  <c r="G1381" i="24"/>
  <c r="H1381" i="24"/>
  <c r="G1382" i="24"/>
  <c r="H1382" i="24"/>
  <c r="G1383" i="24"/>
  <c r="H1383" i="24"/>
  <c r="G1384" i="24"/>
  <c r="H1384" i="24"/>
  <c r="G1385" i="24"/>
  <c r="H1385" i="24"/>
  <c r="G1386" i="24"/>
  <c r="H1386" i="24"/>
  <c r="G1387" i="24"/>
  <c r="H1387" i="24"/>
  <c r="G1388" i="24"/>
  <c r="H1388" i="24"/>
  <c r="G1389" i="24"/>
  <c r="H1389" i="24"/>
  <c r="G1390" i="24"/>
  <c r="H1390" i="24"/>
  <c r="G1391" i="24"/>
  <c r="H1391" i="24"/>
  <c r="G1392" i="24"/>
  <c r="H1392" i="24"/>
  <c r="G1393" i="24"/>
  <c r="H1393" i="24"/>
  <c r="G1394" i="24"/>
  <c r="H1394" i="24"/>
  <c r="G1395" i="24"/>
  <c r="H1395" i="24"/>
  <c r="G1396" i="24"/>
  <c r="H1396" i="24"/>
  <c r="G1397" i="24"/>
  <c r="H1397" i="24"/>
  <c r="G1398" i="24"/>
  <c r="H1398" i="24"/>
  <c r="G1399" i="24"/>
  <c r="H1399" i="24"/>
  <c r="G1400" i="24"/>
  <c r="H1400" i="24"/>
  <c r="G1401" i="24"/>
  <c r="H1401" i="24"/>
  <c r="G1402" i="24"/>
  <c r="H1402" i="24"/>
  <c r="G1403" i="24"/>
  <c r="H1403" i="24"/>
  <c r="G1404" i="24"/>
  <c r="H1404" i="24"/>
  <c r="G1405" i="24"/>
  <c r="H1405" i="24"/>
  <c r="G1406" i="24"/>
  <c r="H1406" i="24"/>
  <c r="G1407" i="24"/>
  <c r="H1407" i="24"/>
  <c r="G1408" i="24"/>
  <c r="H1408" i="24"/>
  <c r="G1409" i="24"/>
  <c r="H1409" i="24"/>
  <c r="G1410" i="24"/>
  <c r="H1410" i="24"/>
  <c r="G1411" i="24"/>
  <c r="H1411" i="24"/>
  <c r="G1412" i="24"/>
  <c r="H1412" i="24"/>
  <c r="G1413" i="24"/>
  <c r="H1413" i="24"/>
  <c r="G1414" i="24"/>
  <c r="H1414" i="24"/>
  <c r="G1415" i="24"/>
  <c r="H1415" i="24"/>
  <c r="G1416" i="24"/>
  <c r="H1416" i="24"/>
  <c r="G1417" i="24"/>
  <c r="H1417" i="24"/>
  <c r="G1418" i="24"/>
  <c r="H1418" i="24"/>
  <c r="G1419" i="24"/>
  <c r="H1419" i="24"/>
  <c r="G1420" i="24"/>
  <c r="H1420" i="24"/>
  <c r="G1421" i="24"/>
  <c r="H1421" i="24"/>
  <c r="G1422" i="24"/>
  <c r="H1422" i="24"/>
  <c r="G1423" i="24"/>
  <c r="H1423" i="24"/>
  <c r="G1424" i="24"/>
  <c r="H1424" i="24"/>
  <c r="G1425" i="24"/>
  <c r="H1425" i="24"/>
  <c r="G1426" i="24"/>
  <c r="H1426" i="24"/>
  <c r="G1427" i="24"/>
  <c r="H1427" i="24"/>
  <c r="G1428" i="24"/>
  <c r="H1428" i="24"/>
  <c r="G1429" i="24"/>
  <c r="H1429" i="24"/>
  <c r="G1430" i="24"/>
  <c r="H1430" i="24"/>
  <c r="G1431" i="24"/>
  <c r="H1431" i="24"/>
  <c r="G1432" i="24"/>
  <c r="H1432" i="24"/>
  <c r="G1433" i="24"/>
  <c r="H1433" i="24"/>
  <c r="G1434" i="24"/>
  <c r="H1434" i="24"/>
  <c r="G1435" i="24"/>
  <c r="H1435" i="24"/>
  <c r="G1436" i="24"/>
  <c r="H1436" i="24"/>
  <c r="G1437" i="24"/>
  <c r="H1437" i="24"/>
  <c r="G1438" i="24"/>
  <c r="H1438" i="24"/>
  <c r="G1439" i="24"/>
  <c r="H1439" i="24"/>
  <c r="G1440" i="24"/>
  <c r="H1440" i="24"/>
  <c r="G1441" i="24"/>
  <c r="H1441" i="24"/>
  <c r="G1442" i="24"/>
  <c r="H1442" i="24"/>
  <c r="G1443" i="24"/>
  <c r="H1443" i="24"/>
  <c r="G1444" i="24"/>
  <c r="H1444" i="24"/>
  <c r="G1445" i="24"/>
  <c r="H1445" i="24"/>
  <c r="G1446" i="24"/>
  <c r="H1446" i="24"/>
  <c r="G1447" i="24"/>
  <c r="H1447" i="24"/>
  <c r="G1448" i="24"/>
  <c r="H1448" i="24"/>
  <c r="G1449" i="24"/>
  <c r="H1449" i="24"/>
  <c r="G1450" i="24"/>
  <c r="H1450" i="24"/>
  <c r="G1451" i="24"/>
  <c r="H1451" i="24"/>
  <c r="G1452" i="24"/>
  <c r="H1452" i="24"/>
  <c r="G1453" i="24"/>
  <c r="H1453" i="24"/>
  <c r="G1454" i="24"/>
  <c r="H1454" i="24"/>
  <c r="G1455" i="24"/>
  <c r="H1455" i="24"/>
  <c r="G1456" i="24"/>
  <c r="H1456" i="24"/>
  <c r="G1457" i="24"/>
  <c r="H1457" i="24"/>
  <c r="G1458" i="24"/>
  <c r="H1458" i="24"/>
  <c r="G1459" i="24"/>
  <c r="H1459" i="24"/>
  <c r="G1460" i="24"/>
  <c r="H1460" i="24"/>
  <c r="G1461" i="24"/>
  <c r="H1461" i="24"/>
  <c r="G1462" i="24"/>
  <c r="H1462" i="24"/>
  <c r="G1463" i="24"/>
  <c r="H1463" i="24"/>
  <c r="G1464" i="24"/>
  <c r="H1464" i="24"/>
  <c r="G1465" i="24"/>
  <c r="H1465" i="24"/>
  <c r="G1466" i="24"/>
  <c r="H1466" i="24"/>
  <c r="G1467" i="24"/>
  <c r="H1467" i="24"/>
  <c r="G1468" i="24"/>
  <c r="H1468" i="24"/>
  <c r="G1469" i="24"/>
  <c r="H1469" i="24"/>
  <c r="G1470" i="24"/>
  <c r="H1470" i="24"/>
  <c r="G1471" i="24"/>
  <c r="H1471" i="24"/>
  <c r="G1472" i="24"/>
  <c r="H1472" i="24"/>
  <c r="G1473" i="24"/>
  <c r="H1473" i="24"/>
  <c r="G1474" i="24"/>
  <c r="H1474" i="24"/>
  <c r="G1475" i="24"/>
  <c r="H1475" i="24"/>
  <c r="G1476" i="24"/>
  <c r="H1476" i="24"/>
  <c r="G1477" i="24"/>
  <c r="H1477" i="24"/>
  <c r="G1478" i="24"/>
  <c r="H1478" i="24"/>
  <c r="G1479" i="24"/>
  <c r="H1479" i="24"/>
  <c r="G1480" i="24"/>
  <c r="H1480" i="24"/>
  <c r="G1481" i="24"/>
  <c r="H1481" i="24"/>
  <c r="G1482" i="24"/>
  <c r="H1482" i="24"/>
  <c r="G1483" i="24"/>
  <c r="H1483" i="24"/>
  <c r="G1484" i="24"/>
  <c r="H1484" i="24"/>
  <c r="G1485" i="24"/>
  <c r="H1485" i="24"/>
  <c r="G1486" i="24"/>
  <c r="H1486" i="24"/>
  <c r="G1487" i="24"/>
  <c r="H1487" i="24"/>
  <c r="G1488" i="24"/>
  <c r="H1488" i="24"/>
  <c r="G1489" i="24"/>
  <c r="H1489" i="24"/>
  <c r="G1490" i="24"/>
  <c r="H1490" i="24"/>
  <c r="G1491" i="24"/>
  <c r="H1491" i="24"/>
  <c r="G1492" i="24"/>
  <c r="H1492" i="24"/>
  <c r="G1493" i="24"/>
  <c r="H1493" i="24"/>
  <c r="G1494" i="24"/>
  <c r="H1494" i="24"/>
  <c r="G1495" i="24"/>
  <c r="H1495" i="24"/>
  <c r="G1496" i="24"/>
  <c r="H1496" i="24"/>
  <c r="G1497" i="24"/>
  <c r="H1497" i="24"/>
  <c r="G1498" i="24"/>
  <c r="H1498" i="24"/>
  <c r="G1499" i="24"/>
  <c r="H1499" i="24"/>
  <c r="G1500" i="24"/>
  <c r="H1500" i="24"/>
  <c r="G1501" i="24"/>
  <c r="H1501" i="24"/>
  <c r="G1502" i="24"/>
  <c r="H1502" i="24"/>
  <c r="G1503" i="24"/>
  <c r="H1503" i="24"/>
  <c r="G1504" i="24"/>
  <c r="H1504" i="24"/>
  <c r="G1505" i="24"/>
  <c r="H1505" i="24"/>
  <c r="G1506" i="24"/>
  <c r="H1506" i="24"/>
  <c r="G1507" i="24"/>
  <c r="H1507" i="24"/>
  <c r="G1508" i="24"/>
  <c r="H1508" i="24"/>
  <c r="G1509" i="24"/>
  <c r="H1509" i="24"/>
  <c r="G1510" i="24"/>
  <c r="H1510" i="24"/>
  <c r="G1511" i="24"/>
  <c r="H1511" i="24"/>
  <c r="G1512" i="24"/>
  <c r="H1512" i="24"/>
  <c r="G1513" i="24"/>
  <c r="H1513" i="24"/>
  <c r="G1514" i="24"/>
  <c r="H1514" i="24"/>
  <c r="G1515" i="24"/>
  <c r="H1515" i="24"/>
  <c r="G1516" i="24"/>
  <c r="H1516" i="24"/>
  <c r="G1517" i="24"/>
  <c r="H1517" i="24"/>
  <c r="G1518" i="24"/>
  <c r="H1518" i="24"/>
  <c r="G1519" i="24"/>
  <c r="H1519" i="24"/>
  <c r="G1520" i="24"/>
  <c r="H1520" i="24"/>
  <c r="G1521" i="24"/>
  <c r="H1521" i="24"/>
  <c r="G1522" i="24"/>
  <c r="H1522" i="24"/>
  <c r="G1523" i="24"/>
  <c r="H1523" i="24"/>
  <c r="G1524" i="24"/>
  <c r="H1524" i="24"/>
  <c r="G1525" i="24"/>
  <c r="H1525" i="24"/>
  <c r="G1526" i="24"/>
  <c r="H1526" i="24"/>
  <c r="G1527" i="24"/>
  <c r="H1527" i="24"/>
  <c r="G1528" i="24"/>
  <c r="H1528" i="24"/>
  <c r="G1529" i="24"/>
  <c r="H1529" i="24"/>
  <c r="G1530" i="24"/>
  <c r="H1530" i="24"/>
  <c r="G1531" i="24"/>
  <c r="H1531" i="24"/>
  <c r="G1532" i="24"/>
  <c r="H1532" i="24"/>
  <c r="G1533" i="24"/>
  <c r="H1533" i="24"/>
  <c r="G1534" i="24"/>
  <c r="H1534" i="24"/>
  <c r="G1535" i="24"/>
  <c r="H1535" i="24"/>
  <c r="G1536" i="24"/>
  <c r="H1536" i="24"/>
  <c r="G1537" i="24"/>
  <c r="H1537" i="24"/>
  <c r="G1538" i="24"/>
  <c r="H1538" i="24"/>
  <c r="G1539" i="24"/>
  <c r="H1539" i="24"/>
  <c r="G1540" i="24"/>
  <c r="H1540" i="24"/>
  <c r="G1541" i="24"/>
  <c r="H1541" i="24"/>
  <c r="G1542" i="24"/>
  <c r="H1542" i="24"/>
  <c r="G1543" i="24"/>
  <c r="H1543" i="24"/>
  <c r="G1544" i="24"/>
  <c r="H1544" i="24"/>
  <c r="G1545" i="24"/>
  <c r="H1545" i="24"/>
  <c r="G1546" i="24"/>
  <c r="H1546" i="24"/>
  <c r="G1547" i="24"/>
  <c r="H1547" i="24"/>
  <c r="G1548" i="24"/>
  <c r="H1548" i="24"/>
  <c r="G1549" i="24"/>
  <c r="H1549" i="24"/>
  <c r="G1550" i="24"/>
  <c r="H1550" i="24"/>
  <c r="G1551" i="24"/>
  <c r="H1551" i="24"/>
  <c r="G1552" i="24"/>
  <c r="H1552" i="24"/>
  <c r="G1553" i="24"/>
  <c r="H1553" i="24"/>
  <c r="G1554" i="24"/>
  <c r="H1554" i="24"/>
  <c r="G1555" i="24"/>
  <c r="H1555" i="24"/>
  <c r="G1556" i="24"/>
  <c r="H1556" i="24"/>
  <c r="G1557" i="24"/>
  <c r="H1557" i="24"/>
  <c r="G1558" i="24"/>
  <c r="H1558" i="24"/>
  <c r="G1559" i="24"/>
  <c r="H1559" i="24"/>
  <c r="G1560" i="24"/>
  <c r="H1560" i="24"/>
  <c r="G1561" i="24"/>
  <c r="H1561" i="24"/>
  <c r="G1562" i="24"/>
  <c r="H1562" i="24"/>
  <c r="G1563" i="24"/>
  <c r="H1563" i="24"/>
  <c r="G1564" i="24"/>
  <c r="H1564" i="24"/>
  <c r="G1565" i="24"/>
  <c r="H1565" i="24"/>
  <c r="G1566" i="24"/>
  <c r="H1566" i="24"/>
  <c r="G1567" i="24"/>
  <c r="H1567" i="24"/>
  <c r="G1568" i="24"/>
  <c r="H1568" i="24"/>
  <c r="G1569" i="24"/>
  <c r="H1569" i="24"/>
  <c r="G1570" i="24"/>
  <c r="H1570" i="24"/>
  <c r="G1571" i="24"/>
  <c r="H1571" i="24"/>
  <c r="G1572" i="24"/>
  <c r="H1572" i="24"/>
  <c r="G1573" i="24"/>
  <c r="H1573" i="24"/>
  <c r="G1574" i="24"/>
  <c r="H1574" i="24"/>
  <c r="G1575" i="24"/>
  <c r="H1575" i="24"/>
  <c r="G1576" i="24"/>
  <c r="H1576" i="24"/>
  <c r="G1577" i="24"/>
  <c r="H1577" i="24"/>
  <c r="G1578" i="24"/>
  <c r="H1578" i="24"/>
  <c r="G1579" i="24"/>
  <c r="H1579" i="24"/>
  <c r="G1580" i="24"/>
  <c r="H1580" i="24"/>
  <c r="G1581" i="24"/>
  <c r="H1581" i="24"/>
  <c r="G1582" i="24"/>
  <c r="H1582" i="24"/>
  <c r="G1583" i="24"/>
  <c r="H1583" i="24"/>
  <c r="G1584" i="24"/>
  <c r="H1584" i="24"/>
  <c r="G1585" i="24"/>
  <c r="H1585" i="24"/>
  <c r="G1586" i="24"/>
  <c r="H1586" i="24"/>
  <c r="G1587" i="24"/>
  <c r="H1587" i="24"/>
  <c r="G1588" i="24"/>
  <c r="H1588" i="24"/>
  <c r="G1589" i="24"/>
  <c r="H1589" i="24"/>
  <c r="G1590" i="24"/>
  <c r="H1590" i="24"/>
  <c r="G1591" i="24"/>
  <c r="H1591" i="24"/>
  <c r="G1592" i="24"/>
  <c r="H1592" i="24"/>
  <c r="G1593" i="24"/>
  <c r="H1593" i="24"/>
  <c r="G1594" i="24"/>
  <c r="H1594" i="24"/>
  <c r="G1595" i="24"/>
  <c r="H1595" i="24"/>
  <c r="G1596" i="24"/>
  <c r="H1596" i="24"/>
  <c r="G1597" i="24"/>
  <c r="H1597" i="24"/>
  <c r="G1598" i="24"/>
  <c r="H1598" i="24"/>
  <c r="G1599" i="24"/>
  <c r="H1599" i="24"/>
  <c r="G1600" i="24"/>
  <c r="H1600" i="24"/>
  <c r="G1601" i="24"/>
  <c r="H1601" i="24"/>
  <c r="G1602" i="24"/>
  <c r="H1602" i="24"/>
  <c r="G1603" i="24"/>
  <c r="H1603" i="24"/>
  <c r="G1604" i="24"/>
  <c r="H1604" i="24"/>
  <c r="G1605" i="24"/>
  <c r="H1605" i="24"/>
  <c r="G1606" i="24"/>
  <c r="H1606" i="24"/>
  <c r="G1607" i="24"/>
  <c r="H1607" i="24"/>
  <c r="G1608" i="24"/>
  <c r="H1608" i="24"/>
  <c r="G1609" i="24"/>
  <c r="H1609" i="24"/>
  <c r="G1610" i="24"/>
  <c r="H1610" i="24"/>
  <c r="G1611" i="24"/>
  <c r="H1611" i="24"/>
  <c r="G1612" i="24"/>
  <c r="H1612" i="24"/>
  <c r="G1613" i="24"/>
  <c r="H1613" i="24"/>
  <c r="G1614" i="24"/>
  <c r="H1614" i="24"/>
  <c r="G1615" i="24"/>
  <c r="H1615" i="24"/>
  <c r="G1616" i="24"/>
  <c r="H1616" i="24"/>
  <c r="G1617" i="24"/>
  <c r="H1617" i="24"/>
  <c r="G1618" i="24"/>
  <c r="H1618" i="24"/>
  <c r="G1619" i="24"/>
  <c r="H1619" i="24"/>
  <c r="G1620" i="24"/>
  <c r="H1620" i="24"/>
  <c r="G1621" i="24"/>
  <c r="H1621" i="24"/>
  <c r="G1622" i="24"/>
  <c r="H1622" i="24"/>
  <c r="G1623" i="24"/>
  <c r="H1623" i="24"/>
  <c r="G1624" i="24"/>
  <c r="H1624" i="24"/>
  <c r="G1625" i="24"/>
  <c r="H1625" i="24"/>
  <c r="G1626" i="24"/>
  <c r="H1626" i="24"/>
  <c r="G1627" i="24"/>
  <c r="H1627" i="24"/>
  <c r="G1628" i="24"/>
  <c r="H1628" i="24"/>
  <c r="G1629" i="24"/>
  <c r="H1629" i="24"/>
  <c r="G1630" i="24"/>
  <c r="H1630" i="24"/>
  <c r="G1631" i="24"/>
  <c r="H1631" i="24"/>
  <c r="G1632" i="24"/>
  <c r="H1632" i="24"/>
  <c r="G1633" i="24"/>
  <c r="H1633" i="24"/>
  <c r="G1634" i="24"/>
  <c r="H1634" i="24"/>
  <c r="G1635" i="24"/>
  <c r="H1635" i="24"/>
  <c r="G1636" i="24"/>
  <c r="H1636" i="24"/>
  <c r="G1637" i="24"/>
  <c r="H1637" i="24"/>
  <c r="G1638" i="24"/>
  <c r="H1638" i="24"/>
  <c r="G1639" i="24"/>
  <c r="H1639" i="24"/>
  <c r="G1640" i="24"/>
  <c r="H1640" i="24"/>
  <c r="G1641" i="24"/>
  <c r="H1641" i="24"/>
  <c r="G1642" i="24"/>
  <c r="H1642" i="24"/>
  <c r="G1643" i="24"/>
  <c r="H1643" i="24"/>
  <c r="G1644" i="24"/>
  <c r="H1644" i="24"/>
  <c r="G1645" i="24"/>
  <c r="H1645" i="24"/>
  <c r="G1646" i="24"/>
  <c r="H1646" i="24"/>
  <c r="G1647" i="24"/>
  <c r="H1647" i="24"/>
  <c r="G1648" i="24"/>
  <c r="H1648" i="24"/>
  <c r="G1649" i="24"/>
  <c r="H1649" i="24"/>
  <c r="G1650" i="24"/>
  <c r="H1650" i="24"/>
  <c r="G1651" i="24"/>
  <c r="H1651" i="24"/>
  <c r="G1652" i="24"/>
  <c r="H1652" i="24"/>
  <c r="G1653" i="24"/>
  <c r="H1653" i="24"/>
  <c r="G1654" i="24"/>
  <c r="H1654" i="24"/>
  <c r="G1655" i="24"/>
  <c r="H1655" i="24"/>
  <c r="G1656" i="24"/>
  <c r="H1656" i="24"/>
  <c r="G1657" i="24"/>
  <c r="H1657" i="24"/>
  <c r="G1658" i="24"/>
  <c r="H1658" i="24"/>
  <c r="G1659" i="24"/>
  <c r="H1659" i="24"/>
  <c r="G1660" i="24"/>
  <c r="H1660" i="24"/>
  <c r="G1661" i="24"/>
  <c r="H1661" i="24"/>
  <c r="G1662" i="24"/>
  <c r="H1662" i="24"/>
  <c r="G1663" i="24"/>
  <c r="H1663" i="24"/>
  <c r="G1664" i="24"/>
  <c r="H1664" i="24"/>
  <c r="G1665" i="24"/>
  <c r="H1665" i="24"/>
  <c r="G1666" i="24"/>
  <c r="H1666" i="24"/>
  <c r="G1667" i="24"/>
  <c r="H1667" i="24"/>
  <c r="G1668" i="24"/>
  <c r="H1668" i="24"/>
  <c r="G1669" i="24"/>
  <c r="H1669" i="24"/>
  <c r="G1670" i="24"/>
  <c r="H1670" i="24"/>
  <c r="G1671" i="24"/>
  <c r="H1671" i="24"/>
  <c r="G1672" i="24"/>
  <c r="H1672" i="24"/>
  <c r="G1673" i="24"/>
  <c r="H1673" i="24"/>
  <c r="G1674" i="24"/>
  <c r="H1674" i="24"/>
  <c r="G1675" i="24"/>
  <c r="H1675" i="24"/>
  <c r="G1676" i="24"/>
  <c r="H1676" i="24"/>
  <c r="G1677" i="24"/>
  <c r="H1677" i="24"/>
  <c r="G1678" i="24"/>
  <c r="H1678" i="24"/>
  <c r="G1679" i="24"/>
  <c r="H1679" i="24"/>
  <c r="G1680" i="24"/>
  <c r="H1680" i="24"/>
  <c r="G1681" i="24"/>
  <c r="H1681" i="24"/>
  <c r="G1682" i="24"/>
  <c r="H1682" i="24"/>
  <c r="G1683" i="24"/>
  <c r="H1683" i="24"/>
  <c r="G1684" i="24"/>
  <c r="H1684" i="24"/>
  <c r="G1685" i="24"/>
  <c r="H1685" i="24"/>
  <c r="G1686" i="24"/>
  <c r="H1686" i="24"/>
  <c r="G1687" i="24"/>
  <c r="H1687" i="24"/>
  <c r="G1688" i="24"/>
  <c r="H1688" i="24"/>
  <c r="G1689" i="24"/>
  <c r="H1689" i="24"/>
  <c r="G1690" i="24"/>
  <c r="H1690" i="24"/>
  <c r="G1691" i="24"/>
  <c r="H1691" i="24"/>
  <c r="G1692" i="24"/>
  <c r="H1692" i="24"/>
  <c r="G1693" i="24"/>
  <c r="H1693" i="24"/>
  <c r="G1694" i="24"/>
  <c r="H1694" i="24"/>
  <c r="G1695" i="24"/>
  <c r="H1695" i="24"/>
  <c r="G1696" i="24"/>
  <c r="H1696" i="24"/>
  <c r="G1697" i="24"/>
  <c r="H1697" i="24"/>
  <c r="G1698" i="24"/>
  <c r="H1698" i="24"/>
  <c r="G1699" i="24"/>
  <c r="H1699" i="24"/>
  <c r="G1700" i="24"/>
  <c r="H1700" i="24"/>
  <c r="G1701" i="24"/>
  <c r="H1701" i="24"/>
  <c r="G1702" i="24"/>
  <c r="H1702" i="24"/>
  <c r="G1703" i="24"/>
  <c r="H1703" i="24"/>
  <c r="G1704" i="24"/>
  <c r="H1704" i="24"/>
  <c r="G1705" i="24"/>
  <c r="H1705" i="24"/>
  <c r="G1706" i="24"/>
  <c r="H1706" i="24"/>
  <c r="G1707" i="24"/>
  <c r="H1707" i="24"/>
  <c r="G1708" i="24"/>
  <c r="H1708" i="24"/>
  <c r="G1709" i="24"/>
  <c r="H1709" i="24"/>
  <c r="G1710" i="24"/>
  <c r="H1710" i="24"/>
  <c r="G1711" i="24"/>
  <c r="H1711" i="24"/>
  <c r="G1712" i="24"/>
  <c r="H1712" i="24"/>
  <c r="G1713" i="24"/>
  <c r="H1713" i="24"/>
  <c r="G1714" i="24"/>
  <c r="H1714" i="24"/>
  <c r="G1715" i="24"/>
  <c r="H1715" i="24"/>
  <c r="G1716" i="24"/>
  <c r="H1716" i="24"/>
  <c r="G1717" i="24"/>
  <c r="H1717" i="24"/>
  <c r="G1718" i="24"/>
  <c r="H1718" i="24"/>
  <c r="G1719" i="24"/>
  <c r="H1719" i="24"/>
  <c r="G1720" i="24"/>
  <c r="H1720" i="24"/>
  <c r="G1721" i="24"/>
  <c r="H1721" i="24"/>
  <c r="G1722" i="24"/>
  <c r="H1722" i="24"/>
  <c r="G1723" i="24"/>
  <c r="H1723" i="24"/>
  <c r="G1724" i="24"/>
  <c r="H1724" i="24"/>
  <c r="G1725" i="24"/>
  <c r="H1725" i="24"/>
  <c r="G1726" i="24"/>
  <c r="H1726" i="24"/>
  <c r="G1727" i="24"/>
  <c r="H1727" i="24"/>
  <c r="G1728" i="24"/>
  <c r="H1728" i="24"/>
  <c r="G1729" i="24"/>
  <c r="H1729" i="24"/>
  <c r="G1730" i="24"/>
  <c r="H1730" i="24"/>
  <c r="G1731" i="24"/>
  <c r="H1731" i="24"/>
  <c r="G1732" i="24"/>
  <c r="H1732" i="24"/>
  <c r="G1733" i="24"/>
  <c r="H1733" i="24"/>
  <c r="G1734" i="24"/>
  <c r="H1734" i="24"/>
  <c r="G1735" i="24"/>
  <c r="H1735" i="24"/>
  <c r="G1736" i="24"/>
  <c r="H1736" i="24"/>
  <c r="G1737" i="24"/>
  <c r="H1737" i="24"/>
  <c r="G1738" i="24"/>
  <c r="H1738" i="24"/>
  <c r="G1739" i="24"/>
  <c r="H1739" i="24"/>
  <c r="G1740" i="24"/>
  <c r="H1740" i="24"/>
  <c r="G1741" i="24"/>
  <c r="H1741" i="24"/>
  <c r="G1742" i="24"/>
  <c r="H1742" i="24"/>
  <c r="G1743" i="24"/>
  <c r="H1743" i="24"/>
  <c r="G1744" i="24"/>
  <c r="H1744" i="24"/>
  <c r="G1745" i="24"/>
  <c r="H1745" i="24"/>
  <c r="G1746" i="24"/>
  <c r="H1746" i="24"/>
  <c r="G1747" i="24"/>
  <c r="H1747" i="24"/>
  <c r="G1748" i="24"/>
  <c r="H1748" i="24"/>
  <c r="G1749" i="24"/>
  <c r="H1749" i="24"/>
  <c r="G1750" i="24"/>
  <c r="H1750" i="24"/>
  <c r="G1751" i="24"/>
  <c r="H1751" i="24"/>
  <c r="G1752" i="24"/>
  <c r="H1752" i="24"/>
  <c r="G1753" i="24"/>
  <c r="H1753" i="24"/>
  <c r="G1754" i="24"/>
  <c r="H1754" i="24"/>
  <c r="G1755" i="24"/>
  <c r="H1755" i="24"/>
  <c r="G1756" i="24"/>
  <c r="H1756" i="24"/>
  <c r="G1757" i="24"/>
  <c r="H1757" i="24"/>
  <c r="G1758" i="24"/>
  <c r="H1758" i="24"/>
  <c r="G1759" i="24"/>
  <c r="H1759" i="24"/>
  <c r="G1760" i="24"/>
  <c r="H1760" i="24"/>
  <c r="G1761" i="24"/>
  <c r="H1761" i="24"/>
  <c r="G1762" i="24"/>
  <c r="H1762" i="24"/>
  <c r="G1763" i="24"/>
  <c r="H1763" i="24"/>
  <c r="G1764" i="24"/>
  <c r="H1764" i="24"/>
  <c r="G1765" i="24"/>
  <c r="H1765" i="24"/>
  <c r="G1766" i="24"/>
  <c r="H1766" i="24"/>
  <c r="G1767" i="24"/>
  <c r="H1767" i="24"/>
  <c r="G1768" i="24"/>
  <c r="H1768" i="24"/>
  <c r="G1769" i="24"/>
  <c r="H1769" i="24"/>
  <c r="G1770" i="24"/>
  <c r="H1770" i="24"/>
  <c r="G1771" i="24"/>
  <c r="H1771" i="24"/>
  <c r="G1772" i="24"/>
  <c r="H1772" i="24"/>
  <c r="G1773" i="24"/>
  <c r="H1773" i="24"/>
  <c r="G1774" i="24"/>
  <c r="H1774" i="24"/>
  <c r="G1775" i="24"/>
  <c r="H1775" i="24"/>
  <c r="G1776" i="24"/>
  <c r="H1776" i="24"/>
  <c r="G1777" i="24"/>
  <c r="H1777" i="24"/>
  <c r="G1778" i="24"/>
  <c r="H1778" i="24"/>
  <c r="G1779" i="24"/>
  <c r="H1779" i="24"/>
  <c r="G1780" i="24"/>
  <c r="H1780" i="24"/>
  <c r="G1781" i="24"/>
  <c r="H1781" i="24"/>
  <c r="G1782" i="24"/>
  <c r="H1782" i="24"/>
  <c r="G1783" i="24"/>
  <c r="H1783" i="24"/>
  <c r="G1784" i="24"/>
  <c r="H1784" i="24"/>
  <c r="G1785" i="24"/>
  <c r="H1785" i="24"/>
  <c r="G1786" i="24"/>
  <c r="H1786" i="24"/>
  <c r="G1787" i="24"/>
  <c r="H1787" i="24"/>
  <c r="G1788" i="24"/>
  <c r="H1788" i="24"/>
  <c r="G1789" i="24"/>
  <c r="H1789" i="24"/>
  <c r="G1790" i="24"/>
  <c r="H1790" i="24"/>
  <c r="G1791" i="24"/>
  <c r="H1791" i="24"/>
  <c r="G1792" i="24"/>
  <c r="H1792" i="24"/>
  <c r="G1793" i="24"/>
  <c r="H1793" i="24"/>
  <c r="G1794" i="24"/>
  <c r="H1794" i="24"/>
  <c r="G1795" i="24"/>
  <c r="H1795" i="24"/>
  <c r="G1796" i="24"/>
  <c r="H1796" i="24"/>
  <c r="G1797" i="24"/>
  <c r="H1797" i="24"/>
  <c r="G1798" i="24"/>
  <c r="H1798" i="24"/>
  <c r="G1799" i="24"/>
  <c r="H1799" i="24"/>
  <c r="G1800" i="24"/>
  <c r="H1800" i="24"/>
  <c r="G1801" i="24"/>
  <c r="H1801" i="24"/>
  <c r="G1802" i="24"/>
  <c r="H1802" i="24"/>
  <c r="G1803" i="24"/>
  <c r="H1803" i="24"/>
  <c r="G1804" i="24"/>
  <c r="H1804" i="24"/>
  <c r="G1805" i="24"/>
  <c r="H1805" i="24"/>
  <c r="G1806" i="24"/>
  <c r="H1806" i="24"/>
  <c r="G1807" i="24"/>
  <c r="H1807" i="24"/>
  <c r="G1808" i="24"/>
  <c r="H1808" i="24"/>
  <c r="G1809" i="24"/>
  <c r="H1809" i="24"/>
  <c r="G1810" i="24"/>
  <c r="H1810" i="24"/>
  <c r="G1811" i="24"/>
  <c r="H1811" i="24"/>
  <c r="G1812" i="24"/>
  <c r="H1812" i="24"/>
  <c r="G1813" i="24"/>
  <c r="H1813" i="24"/>
  <c r="G1814" i="24"/>
  <c r="H1814" i="24"/>
  <c r="G1815" i="24"/>
  <c r="H1815" i="24"/>
  <c r="G1816" i="24"/>
  <c r="H1816" i="24"/>
  <c r="G1817" i="24"/>
  <c r="H1817" i="24"/>
  <c r="G1818" i="24"/>
  <c r="H1818" i="24"/>
  <c r="G1819" i="24"/>
  <c r="H1819" i="24"/>
  <c r="G1820" i="24"/>
  <c r="H1820" i="24"/>
  <c r="G1821" i="24"/>
  <c r="H1821" i="24"/>
  <c r="G1822" i="24"/>
  <c r="H1822" i="24"/>
  <c r="G1823" i="24"/>
  <c r="H1823" i="24"/>
  <c r="G1824" i="24"/>
  <c r="H1824" i="24"/>
  <c r="G1825" i="24"/>
  <c r="H1825" i="24"/>
  <c r="G1826" i="24"/>
  <c r="H1826" i="24"/>
  <c r="G1827" i="24"/>
  <c r="H1827" i="24"/>
  <c r="G1828" i="24"/>
  <c r="H1828" i="24"/>
  <c r="G1829" i="24"/>
  <c r="H1829" i="24"/>
  <c r="G1830" i="24"/>
  <c r="H1830" i="24"/>
  <c r="G1831" i="24"/>
  <c r="H1831" i="24"/>
  <c r="G1832" i="24"/>
  <c r="H1832" i="24"/>
  <c r="G1833" i="24"/>
  <c r="H1833" i="24"/>
  <c r="G1834" i="24"/>
  <c r="H1834" i="24"/>
  <c r="G1835" i="24"/>
  <c r="H1835" i="24"/>
  <c r="G1836" i="24"/>
  <c r="H1836" i="24"/>
  <c r="G1837" i="24"/>
  <c r="H1837" i="24"/>
  <c r="G1838" i="24"/>
  <c r="H1838" i="24"/>
  <c r="G1839" i="24"/>
  <c r="H1839" i="24"/>
  <c r="G1840" i="24"/>
  <c r="H1840" i="24"/>
  <c r="G1841" i="24"/>
  <c r="H1841" i="24"/>
  <c r="G1842" i="24"/>
  <c r="H1842" i="24"/>
  <c r="G1843" i="24"/>
  <c r="H1843" i="24"/>
  <c r="G1844" i="24"/>
  <c r="H1844" i="24"/>
  <c r="G1845" i="24"/>
  <c r="H1845" i="24"/>
  <c r="G1846" i="24"/>
  <c r="H1846" i="24"/>
  <c r="G1847" i="24"/>
  <c r="H1847" i="24"/>
  <c r="G1848" i="24"/>
  <c r="H1848" i="24"/>
  <c r="G1849" i="24"/>
  <c r="H1849" i="24"/>
  <c r="G1850" i="24"/>
  <c r="H1850" i="24"/>
  <c r="G1851" i="24"/>
  <c r="H1851" i="24"/>
  <c r="G1852" i="24"/>
  <c r="H1852" i="24"/>
  <c r="G1853" i="24"/>
  <c r="H1853" i="24"/>
  <c r="G1854" i="24"/>
  <c r="H1854" i="24"/>
  <c r="G1855" i="24"/>
  <c r="H1855" i="24"/>
  <c r="G1856" i="24"/>
  <c r="H1856" i="24"/>
  <c r="G1857" i="24"/>
  <c r="H1857" i="24"/>
  <c r="G1858" i="24"/>
  <c r="H1858" i="24"/>
  <c r="G1859" i="24"/>
  <c r="H1859" i="24"/>
  <c r="G1860" i="24"/>
  <c r="H1860" i="24"/>
  <c r="G1861" i="24"/>
  <c r="H1861" i="24"/>
  <c r="G1862" i="24"/>
  <c r="H1862" i="24"/>
  <c r="G1863" i="24"/>
  <c r="H1863" i="24"/>
  <c r="G1864" i="24"/>
  <c r="H1864" i="24"/>
  <c r="G1865" i="24"/>
  <c r="H1865" i="24"/>
  <c r="G1866" i="24"/>
  <c r="H1866" i="24"/>
  <c r="G1867" i="24"/>
  <c r="H1867" i="24"/>
  <c r="G1868" i="24"/>
  <c r="H1868" i="24"/>
  <c r="G1869" i="24"/>
  <c r="H1869" i="24"/>
  <c r="G1870" i="24"/>
  <c r="H1870" i="24"/>
  <c r="G1871" i="24"/>
  <c r="H1871" i="24"/>
  <c r="G1872" i="24"/>
  <c r="H1872" i="24"/>
  <c r="G1873" i="24"/>
  <c r="H1873" i="24"/>
  <c r="G1874" i="24"/>
  <c r="H1874" i="24"/>
  <c r="G1875" i="24"/>
  <c r="H1875" i="24"/>
  <c r="G1876" i="24"/>
  <c r="H1876" i="24"/>
  <c r="G1877" i="24"/>
  <c r="H1877" i="24"/>
  <c r="G1878" i="24"/>
  <c r="H1878" i="24"/>
  <c r="G1879" i="24"/>
  <c r="H1879" i="24"/>
  <c r="G1880" i="24"/>
  <c r="H1880" i="24"/>
  <c r="G1881" i="24"/>
  <c r="H1881" i="24"/>
  <c r="G1882" i="24"/>
  <c r="H1882" i="24"/>
  <c r="G1883" i="24"/>
  <c r="H1883" i="24"/>
  <c r="G1884" i="24"/>
  <c r="H1884" i="24"/>
  <c r="G1885" i="24"/>
  <c r="H1885" i="24"/>
  <c r="G1886" i="24"/>
  <c r="H1886" i="24"/>
  <c r="G1887" i="24"/>
  <c r="H1887" i="24"/>
  <c r="G1888" i="24"/>
  <c r="H1888" i="24"/>
  <c r="G1889" i="24"/>
  <c r="H1889" i="24"/>
  <c r="G1890" i="24"/>
  <c r="H1890" i="24"/>
  <c r="G1891" i="24"/>
  <c r="H1891" i="24"/>
  <c r="G1892" i="24"/>
  <c r="H1892" i="24"/>
  <c r="G1893" i="24"/>
  <c r="H1893" i="24"/>
  <c r="G1894" i="24"/>
  <c r="H1894" i="24"/>
  <c r="G1895" i="24"/>
  <c r="H1895" i="24"/>
  <c r="G1896" i="24"/>
  <c r="H1896" i="24"/>
  <c r="G1897" i="24"/>
  <c r="H1897" i="24"/>
  <c r="G1898" i="24"/>
  <c r="H1898" i="24"/>
  <c r="G1899" i="24"/>
  <c r="H1899" i="24"/>
  <c r="G1900" i="24"/>
  <c r="H1900" i="24"/>
  <c r="G1901" i="24"/>
  <c r="H1901" i="24"/>
  <c r="G1902" i="24"/>
  <c r="H1902" i="24"/>
  <c r="G1903" i="24"/>
  <c r="H1903" i="24"/>
  <c r="G1904" i="24"/>
  <c r="H1904" i="24"/>
  <c r="G1905" i="24"/>
  <c r="H1905" i="24"/>
  <c r="G1906" i="24"/>
  <c r="H1906" i="24"/>
  <c r="G1907" i="24"/>
  <c r="H1907" i="24"/>
  <c r="G1908" i="24"/>
  <c r="H1908" i="24"/>
  <c r="G1909" i="24"/>
  <c r="H1909" i="24"/>
  <c r="G1910" i="24"/>
  <c r="H1910" i="24"/>
  <c r="G1911" i="24"/>
  <c r="H1911" i="24"/>
  <c r="G1912" i="24"/>
  <c r="H1912" i="24"/>
  <c r="G1913" i="24"/>
  <c r="H1913" i="24"/>
  <c r="G1914" i="24"/>
  <c r="H1914" i="24"/>
  <c r="G1915" i="24"/>
  <c r="H1915" i="24"/>
  <c r="G1916" i="24"/>
  <c r="H1916" i="24"/>
  <c r="G1917" i="24"/>
  <c r="H1917" i="24"/>
  <c r="G1918" i="24"/>
  <c r="H1918" i="24"/>
  <c r="G1919" i="24"/>
  <c r="H1919" i="24"/>
  <c r="G1920" i="24"/>
  <c r="H1920" i="24"/>
  <c r="G1921" i="24"/>
  <c r="H1921" i="24"/>
  <c r="G1922" i="24"/>
  <c r="H1922" i="24"/>
  <c r="G1923" i="24"/>
  <c r="H1923" i="24"/>
  <c r="G1924" i="24"/>
  <c r="H1924" i="24"/>
  <c r="G1925" i="24"/>
  <c r="H1925" i="24"/>
  <c r="G1926" i="24"/>
  <c r="H1926" i="24"/>
  <c r="G1927" i="24"/>
  <c r="H1927" i="24"/>
  <c r="G1928" i="24"/>
  <c r="H1928" i="24"/>
  <c r="G1929" i="24"/>
  <c r="H1929" i="24"/>
  <c r="G1930" i="24"/>
  <c r="H1930" i="24"/>
  <c r="G1931" i="24"/>
  <c r="H1931" i="24"/>
  <c r="G1932" i="24"/>
  <c r="H1932" i="24"/>
  <c r="G1933" i="24"/>
  <c r="H1933" i="24"/>
  <c r="G1934" i="24"/>
  <c r="H1934" i="24"/>
  <c r="G1935" i="24"/>
  <c r="H1935" i="24"/>
  <c r="G1936" i="24"/>
  <c r="H1936" i="24"/>
  <c r="G1937" i="24"/>
  <c r="H1937" i="24"/>
  <c r="G1938" i="24"/>
  <c r="H1938" i="24"/>
  <c r="G1939" i="24"/>
  <c r="H1939" i="24"/>
  <c r="G1940" i="24"/>
  <c r="H1940" i="24"/>
  <c r="G1941" i="24"/>
  <c r="H1941" i="24"/>
  <c r="G1942" i="24"/>
  <c r="H1942" i="24"/>
  <c r="G1943" i="24"/>
  <c r="H1943" i="24"/>
  <c r="G1944" i="24"/>
  <c r="H1944" i="24"/>
  <c r="G1945" i="24"/>
  <c r="H1945" i="24"/>
  <c r="G1946" i="24"/>
  <c r="H1946" i="24"/>
  <c r="G1947" i="24"/>
  <c r="H1947" i="24"/>
  <c r="G1948" i="24"/>
  <c r="H1948" i="24"/>
  <c r="G1949" i="24"/>
  <c r="H1949" i="24"/>
  <c r="G1950" i="24"/>
  <c r="H1950" i="24"/>
  <c r="G1951" i="24"/>
  <c r="H1951" i="24"/>
  <c r="G1952" i="24"/>
  <c r="H1952" i="24"/>
  <c r="G1953" i="24"/>
  <c r="H1953" i="24"/>
  <c r="G1954" i="24"/>
  <c r="H1954" i="24"/>
  <c r="G1955" i="24"/>
  <c r="H1955" i="24"/>
  <c r="G1956" i="24"/>
  <c r="H1956" i="24"/>
  <c r="G1957" i="24"/>
  <c r="H1957" i="24"/>
  <c r="G1958" i="24"/>
  <c r="H1958" i="24"/>
  <c r="G1959" i="24"/>
  <c r="H1959" i="24"/>
  <c r="G1960" i="24"/>
  <c r="H1960" i="24"/>
  <c r="G1961" i="24"/>
  <c r="H1961" i="24"/>
  <c r="G1962" i="24"/>
  <c r="H1962" i="24"/>
  <c r="G1963" i="24"/>
  <c r="H1963" i="24"/>
  <c r="G1964" i="24"/>
  <c r="H1964" i="24"/>
  <c r="G1965" i="24"/>
  <c r="H1965" i="24"/>
  <c r="G1966" i="24"/>
  <c r="H1966" i="24"/>
  <c r="G1967" i="24"/>
  <c r="H1967" i="24"/>
  <c r="G1968" i="24"/>
  <c r="H1968" i="24"/>
  <c r="G1969" i="24"/>
  <c r="H1969" i="24"/>
  <c r="G1970" i="24"/>
  <c r="H1970" i="24"/>
  <c r="G1971" i="24"/>
  <c r="H1971" i="24"/>
  <c r="G1972" i="24"/>
  <c r="H1972" i="24"/>
  <c r="G1973" i="24"/>
  <c r="H1973" i="24"/>
  <c r="G1974" i="24"/>
  <c r="H1974" i="24"/>
  <c r="G1975" i="24"/>
  <c r="H1975" i="24"/>
  <c r="G1976" i="24"/>
  <c r="H1976" i="24"/>
  <c r="G1977" i="24"/>
  <c r="H1977" i="24"/>
  <c r="G1978" i="24"/>
  <c r="H1978" i="24"/>
  <c r="G1979" i="24"/>
  <c r="H1979" i="24"/>
  <c r="G1980" i="24"/>
  <c r="H1980" i="24"/>
  <c r="G1981" i="24"/>
  <c r="H1981" i="24"/>
  <c r="G1982" i="24"/>
  <c r="H1982" i="24"/>
  <c r="G1983" i="24"/>
  <c r="H1983" i="24"/>
  <c r="G1984" i="24"/>
  <c r="H1984" i="24"/>
  <c r="G1985" i="24"/>
  <c r="H1985" i="24"/>
  <c r="G1986" i="24"/>
  <c r="H1986" i="24"/>
  <c r="G1987" i="24"/>
  <c r="H1987" i="24"/>
  <c r="G1988" i="24"/>
  <c r="H1988" i="24"/>
  <c r="G1989" i="24"/>
  <c r="H1989" i="24"/>
  <c r="G1990" i="24"/>
  <c r="H1990" i="24"/>
  <c r="G1991" i="24"/>
  <c r="H1991" i="24"/>
  <c r="G1992" i="24"/>
  <c r="H1992" i="24"/>
  <c r="G1993" i="24"/>
  <c r="H1993" i="24"/>
  <c r="G1994" i="24"/>
  <c r="H1994" i="24"/>
  <c r="G1995" i="24"/>
  <c r="H1995" i="24"/>
  <c r="G1996" i="24"/>
  <c r="H1996" i="24"/>
  <c r="G1997" i="24"/>
  <c r="H1997" i="24"/>
  <c r="G1998" i="24"/>
  <c r="H1998" i="24"/>
  <c r="G1999" i="24"/>
  <c r="H1999" i="24"/>
  <c r="G2000" i="24"/>
  <c r="H2000" i="24"/>
  <c r="G2001" i="24"/>
  <c r="H2001" i="24"/>
  <c r="G2002" i="24"/>
  <c r="H2002" i="24"/>
  <c r="G2003" i="24"/>
  <c r="H2003" i="24"/>
  <c r="G2004" i="24"/>
  <c r="H2004" i="24"/>
  <c r="G2005" i="24"/>
  <c r="H2005" i="24"/>
  <c r="G2006" i="24"/>
  <c r="H2006" i="24"/>
  <c r="G2007" i="24"/>
  <c r="H2007" i="24"/>
  <c r="G2008" i="24"/>
  <c r="H2008" i="24"/>
  <c r="G2009" i="24"/>
  <c r="H2009" i="24"/>
  <c r="G2010" i="24"/>
  <c r="H2010" i="24"/>
  <c r="G2011" i="24"/>
  <c r="H2011" i="24"/>
  <c r="G2012" i="24"/>
  <c r="H2012" i="24"/>
  <c r="G2013" i="24"/>
  <c r="H2013" i="24"/>
  <c r="G2014" i="24"/>
  <c r="H2014" i="24"/>
  <c r="G2015" i="24"/>
  <c r="H2015" i="24"/>
  <c r="G2016" i="24"/>
  <c r="H2016" i="24"/>
  <c r="G2017" i="24"/>
  <c r="H2017" i="24"/>
  <c r="G2018" i="24"/>
  <c r="H2018" i="24"/>
  <c r="G2019" i="24"/>
  <c r="H2019" i="24"/>
  <c r="G2020" i="24"/>
  <c r="H2020" i="24"/>
  <c r="G2021" i="24"/>
  <c r="H2021" i="24"/>
  <c r="G2022" i="24"/>
  <c r="H2022" i="24"/>
  <c r="G2023" i="24"/>
  <c r="H2023" i="24"/>
  <c r="G2024" i="24"/>
  <c r="H2024" i="24"/>
  <c r="G2025" i="24"/>
  <c r="H2025" i="24"/>
  <c r="G2026" i="24"/>
  <c r="H2026" i="24"/>
  <c r="G2027" i="24"/>
  <c r="H2027" i="24"/>
  <c r="G2028" i="24"/>
  <c r="H2028" i="24"/>
  <c r="G2029" i="24"/>
  <c r="H2029" i="24"/>
  <c r="G2030" i="24"/>
  <c r="H2030" i="24"/>
  <c r="G2031" i="24"/>
  <c r="H2031" i="24"/>
  <c r="G2032" i="24"/>
  <c r="H2032" i="24"/>
  <c r="G2033" i="24"/>
  <c r="H2033" i="24"/>
  <c r="G2034" i="24"/>
  <c r="H2034" i="24"/>
  <c r="G2035" i="24"/>
  <c r="H2035" i="24"/>
  <c r="G2036" i="24"/>
  <c r="H2036" i="24"/>
  <c r="G2037" i="24"/>
  <c r="H2037" i="24"/>
  <c r="G2038" i="24"/>
  <c r="H2038" i="24"/>
  <c r="G2039" i="24"/>
  <c r="H2039" i="24"/>
  <c r="G2040" i="24"/>
  <c r="H2040" i="24"/>
  <c r="G2041" i="24"/>
  <c r="H2041" i="24"/>
  <c r="G2042" i="24"/>
  <c r="H2042" i="24"/>
  <c r="G2043" i="24"/>
  <c r="H2043" i="24"/>
  <c r="G2044" i="24"/>
  <c r="H2044" i="24"/>
  <c r="G2045" i="24"/>
  <c r="H2045" i="24"/>
  <c r="G2046" i="24"/>
  <c r="H2046" i="24"/>
  <c r="G2047" i="24"/>
  <c r="H2047" i="24"/>
  <c r="G2048" i="24"/>
  <c r="H2048" i="24"/>
  <c r="G2049" i="24"/>
  <c r="H2049" i="24"/>
  <c r="G2050" i="24"/>
  <c r="H2050" i="24"/>
  <c r="G2051" i="24"/>
  <c r="H2051" i="24"/>
  <c r="G2052" i="24"/>
  <c r="H2052" i="24"/>
  <c r="G2053" i="24"/>
  <c r="H2053" i="24"/>
  <c r="G2054" i="24"/>
  <c r="H2054" i="24"/>
  <c r="G2055" i="24"/>
  <c r="H2055" i="24"/>
  <c r="G2056" i="24"/>
  <c r="H2056" i="24"/>
  <c r="G2057" i="24"/>
  <c r="H2057" i="24"/>
  <c r="G2058" i="24"/>
  <c r="H2058" i="24"/>
  <c r="G2059" i="24"/>
  <c r="H2059" i="24"/>
  <c r="G2060" i="24"/>
  <c r="H2060" i="24"/>
  <c r="G2061" i="24"/>
  <c r="H2061" i="24"/>
  <c r="G2062" i="24"/>
  <c r="H2062" i="24"/>
  <c r="G2063" i="24"/>
  <c r="H2063" i="24"/>
  <c r="G2064" i="24"/>
  <c r="H2064" i="24"/>
  <c r="G2065" i="24"/>
  <c r="H2065" i="24"/>
  <c r="G2066" i="24"/>
  <c r="H2066" i="24"/>
  <c r="G2067" i="24"/>
  <c r="H2067" i="24"/>
  <c r="G2068" i="24"/>
  <c r="H2068" i="24"/>
  <c r="G2069" i="24"/>
  <c r="H2069" i="24"/>
  <c r="G2070" i="24"/>
  <c r="H2070" i="24"/>
  <c r="G2071" i="24"/>
  <c r="H2071" i="24"/>
  <c r="G2072" i="24"/>
  <c r="H2072" i="24"/>
  <c r="G2073" i="24"/>
  <c r="H2073" i="24"/>
  <c r="G2074" i="24"/>
  <c r="H2074" i="24"/>
  <c r="G2075" i="24"/>
  <c r="H2075" i="24"/>
  <c r="G2076" i="24"/>
  <c r="H2076" i="24"/>
  <c r="G2077" i="24"/>
  <c r="H2077" i="24"/>
  <c r="G2078" i="24"/>
  <c r="H2078" i="24"/>
  <c r="G2079" i="24"/>
  <c r="H2079" i="24"/>
  <c r="G2080" i="24"/>
  <c r="H2080" i="24"/>
  <c r="G2081" i="24"/>
  <c r="H2081" i="24"/>
  <c r="G2082" i="24"/>
  <c r="H2082" i="24"/>
  <c r="G2083" i="24"/>
  <c r="H2083" i="24"/>
  <c r="G2084" i="24"/>
  <c r="H2084" i="24"/>
  <c r="G2085" i="24"/>
  <c r="H2085" i="24"/>
  <c r="G2086" i="24"/>
  <c r="H2086" i="24"/>
  <c r="G2087" i="24"/>
  <c r="H2087" i="24"/>
  <c r="G2088" i="24"/>
  <c r="H2088" i="24"/>
  <c r="G2089" i="24"/>
  <c r="H2089" i="24"/>
  <c r="G2090" i="24"/>
  <c r="H2090" i="24"/>
  <c r="G2091" i="24"/>
  <c r="H2091" i="24"/>
  <c r="G2092" i="24"/>
  <c r="H2092" i="24"/>
  <c r="G2093" i="24"/>
  <c r="H2093" i="24"/>
  <c r="G2094" i="24"/>
  <c r="H2094" i="24"/>
  <c r="G2095" i="24"/>
  <c r="H2095" i="24"/>
  <c r="G2096" i="24"/>
  <c r="H2096" i="24"/>
  <c r="G2097" i="24"/>
  <c r="H2097" i="24"/>
  <c r="G2098" i="24"/>
  <c r="H2098" i="24"/>
  <c r="G2099" i="24"/>
  <c r="H2099" i="24"/>
  <c r="G2100" i="24"/>
  <c r="H2100" i="24"/>
  <c r="G2101" i="24"/>
  <c r="H2101" i="24"/>
  <c r="G2102" i="24"/>
  <c r="H2102" i="24"/>
  <c r="G2103" i="24"/>
  <c r="H2103" i="24"/>
  <c r="G2104" i="24"/>
  <c r="H2104" i="24"/>
  <c r="G2105" i="24"/>
  <c r="H2105" i="24"/>
  <c r="G2106" i="24"/>
  <c r="H2106" i="24"/>
  <c r="G2107" i="24"/>
  <c r="H2107" i="24"/>
  <c r="G2108" i="24"/>
  <c r="H2108" i="24"/>
  <c r="G2109" i="24"/>
  <c r="H2109" i="24"/>
  <c r="G2110" i="24"/>
  <c r="H2110" i="24"/>
  <c r="G2111" i="24"/>
  <c r="H2111" i="24"/>
  <c r="G2112" i="24"/>
  <c r="H2112" i="24"/>
  <c r="G2113" i="24"/>
  <c r="H2113" i="24"/>
  <c r="G2114" i="24"/>
  <c r="H2114" i="24"/>
  <c r="G2115" i="24"/>
  <c r="H2115" i="24"/>
  <c r="G2116" i="24"/>
  <c r="H2116" i="24"/>
  <c r="G2117" i="24"/>
  <c r="H2117" i="24"/>
  <c r="G2118" i="24"/>
  <c r="H2118" i="24"/>
  <c r="G2119" i="24"/>
  <c r="H2119" i="24"/>
  <c r="G2120" i="24"/>
  <c r="H2120" i="24"/>
  <c r="G2121" i="24"/>
  <c r="H2121" i="24"/>
  <c r="G2122" i="24"/>
  <c r="H2122" i="24"/>
  <c r="G2123" i="24"/>
  <c r="H2123" i="24"/>
  <c r="G2124" i="24"/>
  <c r="H2124" i="24"/>
  <c r="G2125" i="24"/>
  <c r="H2125" i="24"/>
  <c r="G2126" i="24"/>
  <c r="H2126" i="24"/>
  <c r="G2127" i="24"/>
  <c r="H2127" i="24"/>
  <c r="G2128" i="24"/>
  <c r="H2128" i="24"/>
  <c r="G2129" i="24"/>
  <c r="H2129" i="24"/>
  <c r="G2130" i="24"/>
  <c r="H2130" i="24"/>
  <c r="G2131" i="24"/>
  <c r="H2131" i="24"/>
  <c r="G2132" i="24"/>
  <c r="H2132" i="24"/>
  <c r="G2133" i="24"/>
  <c r="H2133" i="24"/>
  <c r="G2134" i="24"/>
  <c r="H2134" i="24"/>
  <c r="G2135" i="24"/>
  <c r="H2135" i="24"/>
  <c r="G2136" i="24"/>
  <c r="H2136" i="24"/>
  <c r="G2137" i="24"/>
  <c r="H2137" i="24"/>
  <c r="G2138" i="24"/>
  <c r="H2138" i="24"/>
  <c r="G2139" i="24"/>
  <c r="H2139" i="24"/>
  <c r="G2140" i="24"/>
  <c r="H2140" i="24"/>
  <c r="G2141" i="24"/>
  <c r="H2141" i="24"/>
  <c r="G2142" i="24"/>
  <c r="H2142" i="24"/>
  <c r="G2143" i="24"/>
  <c r="H2143" i="24"/>
  <c r="G2144" i="24"/>
  <c r="H2144" i="24"/>
  <c r="G2145" i="24"/>
  <c r="H2145" i="24"/>
  <c r="G2146" i="24"/>
  <c r="H2146" i="24"/>
  <c r="G2147" i="24"/>
  <c r="H2147" i="24"/>
  <c r="G2148" i="24"/>
  <c r="H2148" i="24"/>
  <c r="G2149" i="24"/>
  <c r="H2149" i="24"/>
  <c r="G2150" i="24"/>
  <c r="H2150" i="24"/>
  <c r="G2151" i="24"/>
  <c r="H2151" i="24"/>
  <c r="G2152" i="24"/>
  <c r="H2152" i="24"/>
  <c r="G2153" i="24"/>
  <c r="H2153" i="24"/>
  <c r="G2154" i="24"/>
  <c r="H2154" i="24"/>
  <c r="G2155" i="24"/>
  <c r="H2155" i="24"/>
  <c r="G2156" i="24"/>
  <c r="H2156" i="24"/>
  <c r="G2157" i="24"/>
  <c r="H2157" i="24"/>
  <c r="G2158" i="24"/>
  <c r="H2158" i="24"/>
  <c r="G2159" i="24"/>
  <c r="H2159" i="24"/>
  <c r="G2160" i="24"/>
  <c r="H2160" i="24"/>
  <c r="G2161" i="24"/>
  <c r="H2161" i="24"/>
  <c r="G2162" i="24"/>
  <c r="H2162" i="24"/>
  <c r="G2163" i="24"/>
  <c r="H2163" i="24"/>
  <c r="G2164" i="24"/>
  <c r="H2164" i="24"/>
  <c r="G2165" i="24"/>
  <c r="H2165" i="24"/>
  <c r="G2166" i="24"/>
  <c r="H2166" i="24"/>
  <c r="G2167" i="24"/>
  <c r="H2167" i="24"/>
  <c r="G2168" i="24"/>
  <c r="H2168" i="24"/>
  <c r="G2169" i="24"/>
  <c r="H2169" i="24"/>
  <c r="G2170" i="24"/>
  <c r="H2170" i="24"/>
  <c r="G2171" i="24"/>
  <c r="H2171" i="24"/>
  <c r="G2172" i="24"/>
  <c r="H2172" i="24"/>
  <c r="G2173" i="24"/>
  <c r="H2173" i="24"/>
  <c r="G2174" i="24"/>
  <c r="H2174" i="24"/>
  <c r="G2175" i="24"/>
  <c r="H2175" i="24"/>
  <c r="G2176" i="24"/>
  <c r="H2176" i="24"/>
  <c r="G2177" i="24"/>
  <c r="H2177" i="24"/>
  <c r="G2178" i="24"/>
  <c r="H2178" i="24"/>
  <c r="G2179" i="24"/>
  <c r="H2179" i="24"/>
  <c r="G2180" i="24"/>
  <c r="H2180" i="24"/>
  <c r="G2181" i="24"/>
  <c r="H2181" i="24"/>
  <c r="G2182" i="24"/>
  <c r="H2182" i="24"/>
  <c r="G2183" i="24"/>
  <c r="H2183" i="24"/>
  <c r="G2184" i="24"/>
  <c r="H2184" i="24"/>
  <c r="G2185" i="24"/>
  <c r="H2185" i="24"/>
  <c r="G2186" i="24"/>
  <c r="H2186" i="24"/>
  <c r="G2187" i="24"/>
  <c r="H2187" i="24"/>
  <c r="G2188" i="24"/>
  <c r="H2188" i="24"/>
  <c r="G2189" i="24"/>
  <c r="H2189" i="24"/>
  <c r="G2190" i="24"/>
  <c r="H2190" i="24"/>
  <c r="G2191" i="24"/>
  <c r="H2191" i="24"/>
  <c r="G2192" i="24"/>
  <c r="H2192" i="24"/>
  <c r="G2193" i="24"/>
  <c r="H2193" i="24"/>
  <c r="G2194" i="24"/>
  <c r="H2194" i="24"/>
  <c r="G2195" i="24"/>
  <c r="H2195" i="24"/>
  <c r="G2196" i="24"/>
  <c r="H2196" i="24"/>
  <c r="G2197" i="24"/>
  <c r="H2197" i="24"/>
  <c r="G2198" i="24"/>
  <c r="H2198" i="24"/>
  <c r="G2199" i="24"/>
  <c r="H2199" i="24"/>
  <c r="G2200" i="24"/>
  <c r="H2200" i="24"/>
  <c r="G2201" i="24"/>
  <c r="H2201" i="24"/>
  <c r="G2202" i="24"/>
  <c r="H2202" i="24"/>
  <c r="G2203" i="24"/>
  <c r="H2203" i="24"/>
  <c r="G2204" i="24"/>
  <c r="H2204" i="24"/>
  <c r="G2205" i="24"/>
  <c r="H2205" i="24"/>
  <c r="G2206" i="24"/>
  <c r="H2206" i="24"/>
  <c r="G2207" i="24"/>
  <c r="H2207" i="24"/>
  <c r="G2208" i="24"/>
  <c r="H2208" i="24"/>
  <c r="G2209" i="24"/>
  <c r="H2209" i="24"/>
  <c r="G2210" i="24"/>
  <c r="H2210" i="24"/>
  <c r="G2211" i="24"/>
  <c r="H2211" i="24"/>
  <c r="G2212" i="24"/>
  <c r="H2212" i="24"/>
  <c r="G2213" i="24"/>
  <c r="H2213" i="24"/>
  <c r="G2214" i="24"/>
  <c r="H2214" i="24"/>
  <c r="G2215" i="24"/>
  <c r="H2215" i="24"/>
  <c r="G2216" i="24"/>
  <c r="H2216" i="24"/>
  <c r="G2217" i="24"/>
  <c r="H2217" i="24"/>
  <c r="G2218" i="24"/>
  <c r="H2218" i="24"/>
  <c r="G2219" i="24"/>
  <c r="H2219" i="24"/>
  <c r="G2220" i="24"/>
  <c r="H2220" i="24"/>
  <c r="G2221" i="24"/>
  <c r="H2221" i="24"/>
  <c r="G2222" i="24"/>
  <c r="H2222" i="24"/>
  <c r="G2223" i="24"/>
  <c r="H2223" i="24"/>
  <c r="G2224" i="24"/>
  <c r="H2224" i="24"/>
  <c r="G2225" i="24"/>
  <c r="H2225" i="24"/>
  <c r="G2226" i="24"/>
  <c r="H2226" i="24"/>
  <c r="G2227" i="24"/>
  <c r="H2227" i="24"/>
  <c r="G2228" i="24"/>
  <c r="H2228" i="24"/>
  <c r="G2229" i="24"/>
  <c r="H2229" i="24"/>
  <c r="G2230" i="24"/>
  <c r="H2230" i="24"/>
  <c r="G2231" i="24"/>
  <c r="H2231" i="24"/>
  <c r="G2232" i="24"/>
  <c r="H2232" i="24"/>
  <c r="G2233" i="24"/>
  <c r="H2233" i="24"/>
  <c r="G2234" i="24"/>
  <c r="H2234" i="24"/>
  <c r="G2235" i="24"/>
  <c r="H2235" i="24"/>
  <c r="G2236" i="24"/>
  <c r="H2236" i="24"/>
  <c r="G2237" i="24"/>
  <c r="H2237" i="24"/>
  <c r="G2238" i="24"/>
  <c r="H2238" i="24"/>
  <c r="G2239" i="24"/>
  <c r="H2239" i="24"/>
  <c r="G2240" i="24"/>
  <c r="H2240" i="24"/>
  <c r="G2241" i="24"/>
  <c r="H2241" i="24"/>
  <c r="G2242" i="24"/>
  <c r="H2242" i="24"/>
  <c r="G2243" i="24"/>
  <c r="H2243" i="24"/>
  <c r="G2244" i="24"/>
  <c r="H2244" i="24"/>
  <c r="G2245" i="24"/>
  <c r="H2245" i="24"/>
  <c r="G2246" i="24"/>
  <c r="H2246" i="24"/>
  <c r="G2247" i="24"/>
  <c r="H2247" i="24"/>
  <c r="G2248" i="24"/>
  <c r="H2248" i="24"/>
  <c r="G2249" i="24"/>
  <c r="H2249" i="24"/>
  <c r="G2250" i="24"/>
  <c r="H2250" i="24"/>
  <c r="G2251" i="24"/>
  <c r="H2251" i="24"/>
  <c r="G2252" i="24"/>
  <c r="H2252" i="24"/>
  <c r="G2253" i="24"/>
  <c r="H2253" i="24"/>
  <c r="G2254" i="24"/>
  <c r="H2254" i="24"/>
  <c r="G2255" i="24"/>
  <c r="H2255" i="24"/>
  <c r="G2256" i="24"/>
  <c r="H2256" i="24"/>
  <c r="G2257" i="24"/>
  <c r="H2257" i="24"/>
  <c r="G2258" i="24"/>
  <c r="H2258" i="24"/>
  <c r="G2259" i="24"/>
  <c r="H2259" i="24"/>
  <c r="G2260" i="24"/>
  <c r="H2260" i="24"/>
  <c r="G2261" i="24"/>
  <c r="H2261" i="24"/>
  <c r="G2262" i="24"/>
  <c r="H2262" i="24"/>
  <c r="G2263" i="24"/>
  <c r="H2263" i="24"/>
  <c r="G2264" i="24"/>
  <c r="H2264" i="24"/>
  <c r="G2265" i="24"/>
  <c r="H2265" i="24"/>
  <c r="G2266" i="24"/>
  <c r="H2266" i="24"/>
  <c r="G2267" i="24"/>
  <c r="H2267" i="24"/>
  <c r="G2268" i="24"/>
  <c r="H2268" i="24"/>
  <c r="G2269" i="24"/>
  <c r="H2269" i="24"/>
  <c r="G2270" i="24"/>
  <c r="H2270" i="24"/>
  <c r="G2271" i="24"/>
  <c r="H2271" i="24"/>
  <c r="G2272" i="24"/>
  <c r="H2272" i="24"/>
  <c r="G2273" i="24"/>
  <c r="H2273" i="24"/>
  <c r="G2274" i="24"/>
  <c r="H2274" i="24"/>
  <c r="G2275" i="24"/>
  <c r="H2275" i="24"/>
  <c r="G2276" i="24"/>
  <c r="H2276" i="24"/>
  <c r="G2277" i="24"/>
  <c r="H2277" i="24"/>
  <c r="G2278" i="24"/>
  <c r="H2278" i="24"/>
  <c r="G2279" i="24"/>
  <c r="H2279" i="24"/>
  <c r="G2280" i="24"/>
  <c r="H2280" i="24"/>
  <c r="G2281" i="24"/>
  <c r="H2281" i="24"/>
  <c r="G2282" i="24"/>
  <c r="H2282" i="24"/>
  <c r="G2283" i="24"/>
  <c r="H2283" i="24"/>
  <c r="G2284" i="24"/>
  <c r="H2284" i="24"/>
  <c r="G2285" i="24"/>
  <c r="H2285" i="24"/>
  <c r="G2286" i="24"/>
  <c r="H2286" i="24"/>
  <c r="G2287" i="24"/>
  <c r="H2287" i="24"/>
  <c r="G2288" i="24"/>
  <c r="H2288" i="24"/>
  <c r="G2289" i="24"/>
  <c r="H2289" i="24"/>
  <c r="G2290" i="24"/>
  <c r="H2290" i="24"/>
  <c r="G2291" i="24"/>
  <c r="H2291" i="24"/>
  <c r="G2292" i="24"/>
  <c r="H2292" i="24"/>
  <c r="G2293" i="24"/>
  <c r="H2293" i="24"/>
  <c r="G2294" i="24"/>
  <c r="H2294" i="24"/>
  <c r="G2295" i="24"/>
  <c r="H2295" i="24"/>
  <c r="G2296" i="24"/>
  <c r="H2296" i="24"/>
  <c r="G2297" i="24"/>
  <c r="H2297" i="24"/>
  <c r="G2298" i="24"/>
  <c r="H2298" i="24"/>
  <c r="G2299" i="24"/>
  <c r="H2299" i="24"/>
  <c r="G2300" i="24"/>
  <c r="H2300" i="24"/>
  <c r="G2301" i="24"/>
  <c r="H2301" i="24"/>
  <c r="G2302" i="24"/>
  <c r="H2302" i="24"/>
  <c r="G2303" i="24"/>
  <c r="H2303" i="24"/>
  <c r="G2304" i="24"/>
  <c r="H2304" i="24"/>
  <c r="G2305" i="24"/>
  <c r="H2305" i="24"/>
  <c r="G2306" i="24"/>
  <c r="H2306" i="24"/>
  <c r="G2307" i="24"/>
  <c r="H2307" i="24"/>
  <c r="G2308" i="24"/>
  <c r="H2308" i="24"/>
  <c r="G2309" i="24"/>
  <c r="H2309" i="24"/>
  <c r="G2310" i="24"/>
  <c r="H2310" i="24"/>
  <c r="G2311" i="24"/>
  <c r="H2311" i="24"/>
  <c r="G2312" i="24"/>
  <c r="H2312" i="24"/>
  <c r="G2313" i="24"/>
  <c r="H2313" i="24"/>
  <c r="G2314" i="24"/>
  <c r="H2314" i="24"/>
  <c r="G2315" i="24"/>
  <c r="H2315" i="24"/>
  <c r="G2316" i="24"/>
  <c r="H2316" i="24"/>
  <c r="G2317" i="24"/>
  <c r="H2317" i="24"/>
  <c r="G2318" i="24"/>
  <c r="H2318" i="24"/>
  <c r="G2319" i="24"/>
  <c r="H2319" i="24"/>
  <c r="G2320" i="24"/>
  <c r="H2320" i="24"/>
  <c r="G2321" i="24"/>
  <c r="H2321" i="24"/>
  <c r="G2322" i="24"/>
  <c r="H2322" i="24"/>
  <c r="G2323" i="24"/>
  <c r="H2323" i="24"/>
  <c r="G2324" i="24"/>
  <c r="H2324" i="24"/>
  <c r="G2325" i="24"/>
  <c r="H2325" i="24"/>
  <c r="G2326" i="24"/>
  <c r="H2326" i="24"/>
  <c r="G2327" i="24"/>
  <c r="H2327" i="24"/>
  <c r="G2328" i="24"/>
  <c r="H2328" i="24"/>
  <c r="G2329" i="24"/>
  <c r="H2329" i="24"/>
  <c r="G2330" i="24"/>
  <c r="H2330" i="24"/>
  <c r="G2331" i="24"/>
  <c r="H2331" i="24"/>
  <c r="G2332" i="24"/>
  <c r="H2332" i="24"/>
  <c r="G2333" i="24"/>
  <c r="H2333" i="24"/>
  <c r="G2334" i="24"/>
  <c r="H2334" i="24"/>
  <c r="G2335" i="24"/>
  <c r="H2335" i="24"/>
  <c r="G2336" i="24"/>
  <c r="H2336" i="24"/>
  <c r="G2337" i="24"/>
  <c r="H2337" i="24"/>
  <c r="G2338" i="24"/>
  <c r="H2338" i="24"/>
  <c r="G2339" i="24"/>
  <c r="H2339" i="24"/>
  <c r="G2340" i="24"/>
  <c r="H2340" i="24"/>
  <c r="G2341" i="24"/>
  <c r="H2341" i="24"/>
  <c r="G2342" i="24"/>
  <c r="H2342" i="24"/>
  <c r="G2343" i="24"/>
  <c r="H2343" i="24"/>
  <c r="G2344" i="24"/>
  <c r="H2344" i="24"/>
  <c r="G2345" i="24"/>
  <c r="H2345" i="24"/>
  <c r="G2346" i="24"/>
  <c r="H2346" i="24"/>
  <c r="G2347" i="24"/>
  <c r="H2347" i="24"/>
  <c r="G2348" i="24"/>
  <c r="H2348" i="24"/>
  <c r="G2349" i="24"/>
  <c r="H2349" i="24"/>
  <c r="G2350" i="24"/>
  <c r="H2350" i="24"/>
  <c r="G2351" i="24"/>
  <c r="H2351" i="24"/>
  <c r="G2352" i="24"/>
  <c r="H2352" i="24"/>
  <c r="G2353" i="24"/>
  <c r="H2353" i="24"/>
  <c r="G2354" i="24"/>
  <c r="H2354" i="24"/>
  <c r="G2355" i="24"/>
  <c r="H2355" i="24"/>
  <c r="G2356" i="24"/>
  <c r="H2356" i="24"/>
  <c r="G2357" i="24"/>
  <c r="H2357" i="24"/>
  <c r="G2358" i="24"/>
  <c r="H2358" i="24"/>
  <c r="G2359" i="24"/>
  <c r="H2359" i="24"/>
  <c r="G2360" i="24"/>
  <c r="H2360" i="24"/>
  <c r="G2361" i="24"/>
  <c r="H2361" i="24"/>
  <c r="G2362" i="24"/>
  <c r="H2362" i="24"/>
  <c r="G2363" i="24"/>
  <c r="H2363" i="24"/>
  <c r="G2364" i="24"/>
  <c r="H2364" i="24"/>
  <c r="G2365" i="24"/>
  <c r="H2365" i="24"/>
  <c r="G2366" i="24"/>
  <c r="H2366" i="24"/>
  <c r="G2367" i="24"/>
  <c r="H2367" i="24"/>
  <c r="G2368" i="24"/>
  <c r="H2368" i="24"/>
  <c r="G2369" i="24"/>
  <c r="H2369" i="24"/>
  <c r="G2370" i="24"/>
  <c r="H2370" i="24"/>
  <c r="G2371" i="24"/>
  <c r="H2371" i="24"/>
  <c r="G2372" i="24"/>
  <c r="H2372" i="24"/>
  <c r="G2373" i="24"/>
  <c r="H2373" i="24"/>
  <c r="G2374" i="24"/>
  <c r="H2374" i="24"/>
  <c r="G2375" i="24"/>
  <c r="H2375" i="24"/>
  <c r="G2376" i="24"/>
  <c r="H2376" i="24"/>
  <c r="G2377" i="24"/>
  <c r="H2377" i="24"/>
  <c r="G2378" i="24"/>
  <c r="H2378" i="24"/>
  <c r="G2379" i="24"/>
  <c r="H2379" i="24"/>
  <c r="G2380" i="24"/>
  <c r="H2380" i="24"/>
  <c r="G2381" i="24"/>
  <c r="H2381" i="24"/>
  <c r="G2382" i="24"/>
  <c r="H2382" i="24"/>
  <c r="G2383" i="24"/>
  <c r="H2383" i="24"/>
  <c r="G2384" i="24"/>
  <c r="H2384" i="24"/>
  <c r="G2385" i="24"/>
  <c r="H2385" i="24"/>
  <c r="G2386" i="24"/>
  <c r="H2386" i="24"/>
  <c r="G2387" i="24"/>
  <c r="H2387" i="24"/>
  <c r="G2388" i="24"/>
  <c r="H2388" i="24"/>
  <c r="G2389" i="24"/>
  <c r="H2389" i="24"/>
  <c r="G2390" i="24"/>
  <c r="H2390" i="24"/>
  <c r="G2391" i="24"/>
  <c r="H2391" i="24"/>
  <c r="G2392" i="24"/>
  <c r="H2392" i="24"/>
  <c r="G2393" i="24"/>
  <c r="H2393" i="24"/>
  <c r="G2394" i="24"/>
  <c r="H2394" i="24"/>
  <c r="G2395" i="24"/>
  <c r="H2395" i="24"/>
  <c r="G2396" i="24"/>
  <c r="H2396" i="24"/>
  <c r="G2397" i="24"/>
  <c r="H2397" i="24"/>
  <c r="G2398" i="24"/>
  <c r="H2398" i="24"/>
  <c r="G2399" i="24"/>
  <c r="H2399" i="24"/>
  <c r="G2400" i="24"/>
  <c r="H2400" i="24"/>
  <c r="G2401" i="24"/>
  <c r="H2401" i="24"/>
  <c r="G2402" i="24"/>
  <c r="H2402" i="24"/>
  <c r="G2403" i="24"/>
  <c r="H2403" i="24"/>
  <c r="G2404" i="24"/>
  <c r="H2404" i="24"/>
  <c r="G2405" i="24"/>
  <c r="H2405" i="24"/>
  <c r="G2406" i="24"/>
  <c r="H2406" i="24"/>
  <c r="G2407" i="24"/>
  <c r="H2407" i="24"/>
  <c r="G2408" i="24"/>
  <c r="H2408" i="24"/>
  <c r="G2409" i="24"/>
  <c r="H2409" i="24"/>
  <c r="G2410" i="24"/>
  <c r="H2410" i="24"/>
  <c r="G2411" i="24"/>
  <c r="H2411" i="24"/>
  <c r="G2412" i="24"/>
  <c r="H2412" i="24"/>
  <c r="G2413" i="24"/>
  <c r="H2413" i="24"/>
  <c r="G2414" i="24"/>
  <c r="H2414" i="24"/>
  <c r="G2415" i="24"/>
  <c r="H2415" i="24"/>
  <c r="G2416" i="24"/>
  <c r="H2416" i="24"/>
  <c r="G2417" i="24"/>
  <c r="H2417" i="24"/>
  <c r="G2418" i="24"/>
  <c r="H2418" i="24"/>
  <c r="G2419" i="24"/>
  <c r="H2419" i="24"/>
  <c r="G2420" i="24"/>
  <c r="H2420" i="24"/>
  <c r="G2421" i="24"/>
  <c r="H2421" i="24"/>
  <c r="G2422" i="24"/>
  <c r="H2422" i="24"/>
  <c r="G2423" i="24"/>
  <c r="H2423" i="24"/>
  <c r="G2424" i="24"/>
  <c r="H2424" i="24"/>
  <c r="G2425" i="24"/>
  <c r="H2425" i="24"/>
  <c r="G2426" i="24"/>
  <c r="H2426" i="24"/>
  <c r="G2427" i="24"/>
  <c r="H2427" i="24"/>
  <c r="G2428" i="24"/>
  <c r="H2428" i="24"/>
  <c r="G2429" i="24"/>
  <c r="H2429" i="24"/>
  <c r="G2430" i="24"/>
  <c r="H2430" i="24"/>
  <c r="G2431" i="24"/>
  <c r="H2431" i="24"/>
  <c r="G2432" i="24"/>
  <c r="H2432" i="24"/>
  <c r="G2433" i="24"/>
  <c r="H2433" i="24"/>
  <c r="G2434" i="24"/>
  <c r="H2434" i="24"/>
  <c r="G2435" i="24"/>
  <c r="H2435" i="24"/>
  <c r="G2436" i="24"/>
  <c r="H2436" i="24"/>
  <c r="G2437" i="24"/>
  <c r="H2437" i="24"/>
  <c r="G2438" i="24"/>
  <c r="H2438" i="24"/>
  <c r="G2439" i="24"/>
  <c r="H2439" i="24"/>
  <c r="G2440" i="24"/>
  <c r="H2440" i="24"/>
  <c r="G2441" i="24"/>
  <c r="H2441" i="24"/>
  <c r="G2442" i="24"/>
  <c r="H2442" i="24"/>
  <c r="G2443" i="24"/>
  <c r="H2443" i="24"/>
  <c r="G2444" i="24"/>
  <c r="H2444" i="24"/>
  <c r="G2445" i="24"/>
  <c r="H2445" i="24"/>
  <c r="G2446" i="24"/>
  <c r="H2446" i="24"/>
  <c r="G2447" i="24"/>
  <c r="H2447" i="24"/>
  <c r="G2448" i="24"/>
  <c r="H2448" i="24"/>
  <c r="G2449" i="24"/>
  <c r="H2449" i="24"/>
  <c r="G2450" i="24"/>
  <c r="H2450" i="24"/>
  <c r="G2451" i="24"/>
  <c r="H2451" i="24"/>
  <c r="G2452" i="24"/>
  <c r="H2452" i="24"/>
  <c r="G2453" i="24"/>
  <c r="H2453" i="24"/>
  <c r="G2454" i="24"/>
  <c r="H2454" i="24"/>
  <c r="G2455" i="24"/>
  <c r="H2455" i="24"/>
  <c r="G2456" i="24"/>
  <c r="H2456" i="24"/>
  <c r="G2457" i="24"/>
  <c r="H2457" i="24"/>
  <c r="G2458" i="24"/>
  <c r="H2458" i="24"/>
  <c r="G2459" i="24"/>
  <c r="H2459" i="24"/>
  <c r="G2460" i="24"/>
  <c r="H2460" i="24"/>
  <c r="G2461" i="24"/>
  <c r="H2461" i="24"/>
  <c r="G2462" i="24"/>
  <c r="H2462" i="24"/>
  <c r="G2463" i="24"/>
  <c r="H2463" i="24"/>
  <c r="G2464" i="24"/>
  <c r="H2464" i="24"/>
  <c r="G2465" i="24"/>
  <c r="H2465" i="24"/>
  <c r="G2466" i="24"/>
  <c r="H2466" i="24"/>
  <c r="G2467" i="24"/>
  <c r="H2467" i="24"/>
  <c r="G2468" i="24"/>
  <c r="H2468" i="24"/>
  <c r="G2469" i="24"/>
  <c r="H2469" i="24"/>
  <c r="G2470" i="24"/>
  <c r="H2470" i="24"/>
  <c r="G2471" i="24"/>
  <c r="H2471" i="24"/>
  <c r="G2472" i="24"/>
  <c r="H2472" i="24"/>
  <c r="G2473" i="24"/>
  <c r="H2473" i="24"/>
  <c r="G2474" i="24"/>
  <c r="H2474" i="24"/>
  <c r="G2475" i="24"/>
  <c r="H2475" i="24"/>
  <c r="G2476" i="24"/>
  <c r="H2476" i="24"/>
  <c r="G2477" i="24"/>
  <c r="H2477" i="24"/>
  <c r="G2478" i="24"/>
  <c r="H2478" i="24"/>
  <c r="G2479" i="24"/>
  <c r="H2479" i="24"/>
  <c r="G2480" i="24"/>
  <c r="H2480" i="24"/>
  <c r="G2481" i="24"/>
  <c r="H2481" i="24"/>
  <c r="G2482" i="24"/>
  <c r="H2482" i="24"/>
  <c r="G2483" i="24"/>
  <c r="H2483" i="24"/>
  <c r="G2484" i="24"/>
  <c r="H2484" i="24"/>
  <c r="G2485" i="24"/>
  <c r="H2485" i="24"/>
  <c r="G2486" i="24"/>
  <c r="H2486" i="24"/>
  <c r="G2487" i="24"/>
  <c r="H2487" i="24"/>
  <c r="G2488" i="24"/>
  <c r="H2488" i="24"/>
  <c r="G2489" i="24"/>
  <c r="H2489" i="24"/>
  <c r="G2490" i="24"/>
  <c r="H2490" i="24"/>
  <c r="G2491" i="24"/>
  <c r="H2491" i="24"/>
  <c r="G2492" i="24"/>
  <c r="H2492" i="24"/>
  <c r="G2493" i="24"/>
  <c r="H2493" i="24"/>
  <c r="G2494" i="24"/>
  <c r="H2494" i="24"/>
  <c r="G2495" i="24"/>
  <c r="H2495" i="24"/>
  <c r="G2496" i="24"/>
  <c r="H2496" i="24"/>
  <c r="G2497" i="24"/>
  <c r="H2497" i="24"/>
  <c r="G2498" i="24"/>
  <c r="H2498" i="24"/>
  <c r="G2499" i="24"/>
  <c r="H2499" i="24"/>
  <c r="G2500" i="24"/>
  <c r="H2500" i="24"/>
  <c r="G2501" i="24"/>
  <c r="H2501" i="24"/>
  <c r="G2502" i="24"/>
  <c r="H2502" i="24"/>
  <c r="G2503" i="24"/>
  <c r="H2503" i="24"/>
  <c r="G2504" i="24"/>
  <c r="H2504" i="24"/>
  <c r="G2505" i="24"/>
  <c r="H2505" i="24"/>
  <c r="G2506" i="24"/>
  <c r="H2506" i="24"/>
  <c r="G2507" i="24"/>
  <c r="H2507" i="24"/>
  <c r="G2508" i="24"/>
  <c r="H2508" i="24"/>
  <c r="G2509" i="24"/>
  <c r="H2509" i="24"/>
  <c r="G2510" i="24"/>
  <c r="H2510" i="24"/>
  <c r="G2511" i="24"/>
  <c r="H2511" i="24"/>
  <c r="G2512" i="24"/>
  <c r="H2512" i="24"/>
  <c r="G2513" i="24"/>
  <c r="H2513" i="24"/>
  <c r="G2514" i="24"/>
  <c r="H2514" i="24"/>
  <c r="G2515" i="24"/>
  <c r="H2515" i="24"/>
  <c r="G2516" i="24"/>
  <c r="H2516" i="24"/>
  <c r="G2517" i="24"/>
  <c r="H2517" i="24"/>
  <c r="G2518" i="24"/>
  <c r="H2518" i="24"/>
  <c r="G2519" i="24"/>
  <c r="H2519" i="24"/>
  <c r="G2520" i="24"/>
  <c r="H2520" i="24"/>
  <c r="G2521" i="24"/>
  <c r="H2521" i="24"/>
  <c r="G2522" i="24"/>
  <c r="H2522" i="24"/>
  <c r="G2523" i="24"/>
  <c r="H2523" i="24"/>
  <c r="G2524" i="24"/>
  <c r="H2524" i="24"/>
  <c r="G2525" i="24"/>
  <c r="H2525" i="24"/>
  <c r="G2526" i="24"/>
  <c r="H2526" i="24"/>
  <c r="G2527" i="24"/>
  <c r="H2527" i="24"/>
  <c r="G2528" i="24"/>
  <c r="H2528" i="24"/>
  <c r="G2529" i="24"/>
  <c r="H2529" i="24"/>
  <c r="G2530" i="24"/>
  <c r="H2530" i="24"/>
  <c r="G2531" i="24"/>
  <c r="H2531" i="24"/>
  <c r="G2532" i="24"/>
  <c r="H2532" i="24"/>
  <c r="G2533" i="24"/>
  <c r="H2533" i="24"/>
  <c r="G2534" i="24"/>
  <c r="H2534" i="24"/>
  <c r="G2535" i="24"/>
  <c r="H2535" i="24"/>
  <c r="G2536" i="24"/>
  <c r="H2536" i="24"/>
  <c r="G2537" i="24"/>
  <c r="H2537" i="24"/>
  <c r="G2538" i="24"/>
  <c r="H2538" i="24"/>
  <c r="G2539" i="24"/>
  <c r="H2539" i="24"/>
  <c r="G2540" i="24"/>
  <c r="H2540" i="24"/>
  <c r="G2541" i="24"/>
  <c r="H2541" i="24"/>
  <c r="G2542" i="24"/>
  <c r="H2542" i="24"/>
  <c r="G2543" i="24"/>
  <c r="H2543" i="24"/>
  <c r="G2544" i="24"/>
  <c r="H2544" i="24"/>
  <c r="G2545" i="24"/>
  <c r="H2545" i="24"/>
  <c r="G2546" i="24"/>
  <c r="H2546" i="24"/>
  <c r="G2547" i="24"/>
  <c r="H2547" i="24"/>
  <c r="G2548" i="24"/>
  <c r="H2548" i="24"/>
  <c r="G2549" i="24"/>
  <c r="H2549" i="24"/>
  <c r="G2550" i="24"/>
  <c r="H2550" i="24"/>
  <c r="G2551" i="24"/>
  <c r="H2551" i="24"/>
  <c r="G2552" i="24"/>
  <c r="H2552" i="24"/>
  <c r="G2553" i="24"/>
  <c r="H2553" i="24"/>
  <c r="G2554" i="24"/>
  <c r="H2554" i="24"/>
  <c r="G2555" i="24"/>
  <c r="H2555" i="24"/>
  <c r="G2556" i="24"/>
  <c r="H2556" i="24"/>
  <c r="G2557" i="24"/>
  <c r="H2557" i="24"/>
  <c r="G2558" i="24"/>
  <c r="H2558" i="24"/>
  <c r="G2559" i="24"/>
  <c r="H2559" i="24"/>
  <c r="G2560" i="24"/>
  <c r="H2560" i="24"/>
  <c r="G2561" i="24"/>
  <c r="H2561" i="24"/>
  <c r="G2562" i="24"/>
  <c r="H2562" i="24"/>
  <c r="G2563" i="24"/>
  <c r="H2563" i="24"/>
  <c r="G2564" i="24"/>
  <c r="H2564" i="24"/>
  <c r="G2565" i="24"/>
  <c r="H2565" i="24"/>
  <c r="G2566" i="24"/>
  <c r="H2566" i="24"/>
  <c r="G2567" i="24"/>
  <c r="H2567" i="24"/>
  <c r="G2568" i="24"/>
  <c r="H2568" i="24"/>
  <c r="G2569" i="24"/>
  <c r="H2569" i="24"/>
  <c r="G2570" i="24"/>
  <c r="H2570" i="24"/>
  <c r="G2571" i="24"/>
  <c r="H2571" i="24"/>
  <c r="G2572" i="24"/>
  <c r="H2572" i="24"/>
  <c r="G2573" i="24"/>
  <c r="H2573" i="24"/>
  <c r="G2574" i="24"/>
  <c r="H2574" i="24"/>
  <c r="G2575" i="24"/>
  <c r="H2575" i="24"/>
  <c r="G2576" i="24"/>
  <c r="H2576" i="24"/>
  <c r="G2577" i="24"/>
  <c r="H2577" i="24"/>
  <c r="G2578" i="24"/>
  <c r="H2578" i="24"/>
  <c r="G2579" i="24"/>
  <c r="H2579" i="24"/>
  <c r="G2580" i="24"/>
  <c r="H2580" i="24"/>
  <c r="G2581" i="24"/>
  <c r="H2581" i="24"/>
  <c r="G2582" i="24"/>
  <c r="H2582" i="24"/>
  <c r="G2583" i="24"/>
  <c r="H2583" i="24"/>
  <c r="G2584" i="24"/>
  <c r="H2584" i="24"/>
  <c r="G2585" i="24"/>
  <c r="H2585" i="24"/>
  <c r="G2586" i="24"/>
  <c r="H2586" i="24"/>
  <c r="G2587" i="24"/>
  <c r="H2587" i="24"/>
  <c r="G2588" i="24"/>
  <c r="H2588" i="24"/>
  <c r="G2589" i="24"/>
  <c r="H2589" i="24"/>
  <c r="G2590" i="24"/>
  <c r="H2590" i="24"/>
  <c r="G2591" i="24"/>
  <c r="H2591" i="24"/>
  <c r="G2592" i="24"/>
  <c r="H2592" i="24"/>
  <c r="G2593" i="24"/>
  <c r="H2593" i="24"/>
  <c r="G2594" i="24"/>
  <c r="H2594" i="24"/>
  <c r="G2595" i="24"/>
  <c r="H2595" i="24"/>
  <c r="G2596" i="24"/>
  <c r="H2596" i="24"/>
  <c r="G2597" i="24"/>
  <c r="H2597" i="24"/>
  <c r="G2598" i="24"/>
  <c r="H2598" i="24"/>
  <c r="G2599" i="24"/>
  <c r="H2599" i="24"/>
  <c r="G2600" i="24"/>
  <c r="H2600" i="24"/>
  <c r="G2601" i="24"/>
  <c r="H2601" i="24"/>
  <c r="G2602" i="24"/>
  <c r="H2602" i="24"/>
  <c r="G2603" i="24"/>
  <c r="H2603" i="24"/>
  <c r="G2604" i="24"/>
  <c r="H2604" i="24"/>
  <c r="G2605" i="24"/>
  <c r="H2605" i="24"/>
  <c r="G2606" i="24"/>
  <c r="H2606" i="24"/>
  <c r="G2607" i="24"/>
  <c r="H2607" i="24"/>
  <c r="G2608" i="24"/>
  <c r="H2608" i="24"/>
  <c r="G2609" i="24"/>
  <c r="H2609" i="24"/>
  <c r="G2610" i="24"/>
  <c r="H2610" i="24"/>
  <c r="G2611" i="24"/>
  <c r="H2611" i="24"/>
  <c r="G2612" i="24"/>
  <c r="H2612" i="24"/>
  <c r="G2613" i="24"/>
  <c r="H2613" i="24"/>
  <c r="G2614" i="24"/>
  <c r="H2614" i="24"/>
  <c r="G2615" i="24"/>
  <c r="H2615" i="24"/>
  <c r="G2616" i="24"/>
  <c r="H2616" i="24"/>
  <c r="G2617" i="24"/>
  <c r="H2617" i="24"/>
  <c r="G2618" i="24"/>
  <c r="H2618" i="24"/>
  <c r="G2619" i="24"/>
  <c r="H2619" i="24"/>
  <c r="G2620" i="24"/>
  <c r="H2620" i="24"/>
  <c r="G2621" i="24"/>
  <c r="H2621" i="24"/>
  <c r="G2622" i="24"/>
  <c r="H2622" i="24"/>
  <c r="G2623" i="24"/>
  <c r="H2623" i="24"/>
  <c r="G2624" i="24"/>
  <c r="H2624" i="24"/>
  <c r="G2625" i="24"/>
  <c r="H2625" i="24"/>
  <c r="G2626" i="24"/>
  <c r="H2626" i="24"/>
  <c r="G2627" i="24"/>
  <c r="H2627" i="24"/>
  <c r="G2628" i="24"/>
  <c r="H2628" i="24"/>
  <c r="G2629" i="24"/>
  <c r="H2629" i="24"/>
  <c r="G2630" i="24"/>
  <c r="H2630" i="24"/>
  <c r="G2631" i="24"/>
  <c r="H2631" i="24"/>
  <c r="G2632" i="24"/>
  <c r="H2632" i="24"/>
  <c r="G2633" i="24"/>
  <c r="H2633" i="24"/>
  <c r="G2634" i="24"/>
  <c r="H2634" i="24"/>
  <c r="G2635" i="24"/>
  <c r="H2635" i="24"/>
  <c r="G2636" i="24"/>
  <c r="H2636" i="24"/>
  <c r="G2637" i="24"/>
  <c r="H2637" i="24"/>
  <c r="G2638" i="24"/>
  <c r="H2638" i="24"/>
  <c r="G2639" i="24"/>
  <c r="H2639" i="24"/>
  <c r="G2640" i="24"/>
  <c r="H2640" i="24"/>
  <c r="G2641" i="24"/>
  <c r="H2641" i="24"/>
  <c r="G2642" i="24"/>
  <c r="H2642" i="24"/>
  <c r="G2643" i="24"/>
  <c r="H2643" i="24"/>
  <c r="G2644" i="24"/>
  <c r="H2644" i="24"/>
  <c r="G2645" i="24"/>
  <c r="H2645" i="24"/>
  <c r="G2646" i="24"/>
  <c r="H2646" i="24"/>
  <c r="G2647" i="24"/>
  <c r="H2647" i="24"/>
  <c r="G2648" i="24"/>
  <c r="H2648" i="24"/>
  <c r="G2649" i="24"/>
  <c r="H2649" i="24"/>
  <c r="G2650" i="24"/>
  <c r="H2650" i="24"/>
  <c r="G2651" i="24"/>
  <c r="H2651" i="24"/>
  <c r="G2652" i="24"/>
  <c r="H2652" i="24"/>
  <c r="G2653" i="24"/>
  <c r="H2653" i="24"/>
  <c r="G2654" i="24"/>
  <c r="H2654" i="24"/>
  <c r="G2655" i="24"/>
  <c r="H2655" i="24"/>
  <c r="G2656" i="24"/>
  <c r="H2656" i="24"/>
  <c r="G2657" i="24"/>
  <c r="H2657" i="24"/>
  <c r="G2658" i="24"/>
  <c r="H2658" i="24"/>
  <c r="G2659" i="24"/>
  <c r="H2659" i="24"/>
  <c r="G2660" i="24"/>
  <c r="H2660" i="24"/>
  <c r="G2661" i="24"/>
  <c r="H2661" i="24"/>
  <c r="G2662" i="24"/>
  <c r="H2662" i="24"/>
  <c r="G2663" i="24"/>
  <c r="H2663" i="24"/>
  <c r="G2664" i="24"/>
  <c r="H2664" i="24"/>
  <c r="G2665" i="24"/>
  <c r="H2665" i="24"/>
  <c r="G2666" i="24"/>
  <c r="H2666" i="24"/>
  <c r="G2667" i="24"/>
  <c r="H2667" i="24"/>
  <c r="G2668" i="24"/>
  <c r="H2668" i="24"/>
  <c r="G2669" i="24"/>
  <c r="H2669" i="24"/>
  <c r="G2670" i="24"/>
  <c r="H2670" i="24"/>
  <c r="G2671" i="24"/>
  <c r="H2671" i="24"/>
  <c r="G2672" i="24"/>
  <c r="H2672" i="24"/>
  <c r="G2673" i="24"/>
  <c r="H2673" i="24"/>
  <c r="G2674" i="24"/>
  <c r="H2674" i="24"/>
  <c r="G2675" i="24"/>
  <c r="H2675" i="24"/>
  <c r="G2676" i="24"/>
  <c r="H2676" i="24"/>
  <c r="G2677" i="24"/>
  <c r="H2677" i="24"/>
  <c r="G2678" i="24"/>
  <c r="H2678" i="24"/>
  <c r="G2679" i="24"/>
  <c r="H2679" i="24"/>
  <c r="G2680" i="24"/>
  <c r="H2680" i="24"/>
  <c r="G2681" i="24"/>
  <c r="H2681" i="24"/>
  <c r="G2682" i="24"/>
  <c r="H2682" i="24"/>
  <c r="G2683" i="24"/>
  <c r="H2683" i="24"/>
  <c r="G2684" i="24"/>
  <c r="H2684" i="24"/>
  <c r="G2685" i="24"/>
  <c r="H2685" i="24"/>
  <c r="G2686" i="24"/>
  <c r="H2686" i="24"/>
  <c r="G2687" i="24"/>
  <c r="H2687" i="24"/>
  <c r="G2688" i="24"/>
  <c r="H2688" i="24"/>
  <c r="G2689" i="24"/>
  <c r="H2689" i="24"/>
  <c r="G2690" i="24"/>
  <c r="H2690" i="24"/>
  <c r="G2691" i="24"/>
  <c r="H2691" i="24"/>
  <c r="G2692" i="24"/>
  <c r="H2692" i="24"/>
  <c r="G2693" i="24"/>
  <c r="H2693" i="24"/>
  <c r="G2694" i="24"/>
  <c r="H2694" i="24"/>
  <c r="G2695" i="24"/>
  <c r="H2695" i="24"/>
  <c r="G2696" i="24"/>
  <c r="H2696" i="24"/>
  <c r="G2697" i="24"/>
  <c r="H2697" i="24"/>
  <c r="G2698" i="24"/>
  <c r="H2698" i="24"/>
  <c r="G2699" i="24"/>
  <c r="H2699" i="24"/>
  <c r="G2700" i="24"/>
  <c r="H2700" i="24"/>
  <c r="G2701" i="24"/>
  <c r="H2701" i="24"/>
  <c r="G2702" i="24"/>
  <c r="H2702" i="24"/>
  <c r="G2703" i="24"/>
  <c r="H2703" i="24"/>
  <c r="G2704" i="24"/>
  <c r="H2704" i="24"/>
  <c r="G2705" i="24"/>
  <c r="H2705" i="24"/>
  <c r="G2706" i="24"/>
  <c r="H2706" i="24"/>
  <c r="G2707" i="24"/>
  <c r="H2707" i="24"/>
  <c r="G2708" i="24"/>
  <c r="H2708" i="24"/>
  <c r="G2709" i="24"/>
  <c r="H2709" i="24"/>
  <c r="G2710" i="24"/>
  <c r="H2710" i="24"/>
  <c r="G2711" i="24"/>
  <c r="H2711" i="24"/>
  <c r="G2712" i="24"/>
  <c r="H2712" i="24"/>
  <c r="G2713" i="24"/>
  <c r="H2713" i="24"/>
  <c r="G2714" i="24"/>
  <c r="H2714" i="24"/>
  <c r="G2715" i="24"/>
  <c r="H2715" i="24"/>
  <c r="G2716" i="24"/>
  <c r="H2716" i="24"/>
  <c r="G2717" i="24"/>
  <c r="H2717" i="24"/>
  <c r="G2718" i="24"/>
  <c r="H2718" i="24"/>
  <c r="G2719" i="24"/>
  <c r="H2719" i="24"/>
  <c r="G2720" i="24"/>
  <c r="H2720" i="24"/>
  <c r="G2721" i="24"/>
  <c r="H2721" i="24"/>
  <c r="G2722" i="24"/>
  <c r="H2722" i="24"/>
  <c r="G2723" i="24"/>
  <c r="H2723" i="24"/>
  <c r="G2724" i="24"/>
  <c r="H2724" i="24"/>
  <c r="G2725" i="24"/>
  <c r="H2725" i="24"/>
  <c r="G2726" i="24"/>
  <c r="H2726" i="24"/>
  <c r="G2727" i="24"/>
  <c r="H2727" i="24"/>
  <c r="G2728" i="24"/>
  <c r="H2728" i="24"/>
  <c r="G2729" i="24"/>
  <c r="H2729" i="24"/>
  <c r="G2730" i="24"/>
  <c r="H2730" i="24"/>
  <c r="G2731" i="24"/>
  <c r="H2731" i="24"/>
  <c r="G2732" i="24"/>
  <c r="H2732" i="24"/>
  <c r="G2733" i="24"/>
  <c r="H2733" i="24"/>
  <c r="G2734" i="24"/>
  <c r="H2734" i="24"/>
  <c r="G2735" i="24"/>
  <c r="H2735" i="24"/>
  <c r="G2736" i="24"/>
  <c r="H2736" i="24"/>
  <c r="G2737" i="24"/>
  <c r="H2737" i="24"/>
  <c r="G2738" i="24"/>
  <c r="H2738" i="24"/>
  <c r="G2739" i="24"/>
  <c r="H2739" i="24"/>
  <c r="G2740" i="24"/>
  <c r="H2740" i="24"/>
  <c r="G2741" i="24"/>
  <c r="H2741" i="24"/>
  <c r="G2742" i="24"/>
  <c r="H2742" i="24"/>
  <c r="G2743" i="24"/>
  <c r="H2743" i="24"/>
  <c r="G2744" i="24"/>
  <c r="H2744" i="24"/>
  <c r="G2745" i="24"/>
  <c r="H2745" i="24"/>
  <c r="G2746" i="24"/>
  <c r="H2746" i="24"/>
  <c r="G2747" i="24"/>
  <c r="H2747" i="24"/>
  <c r="G2748" i="24"/>
  <c r="H2748" i="24"/>
  <c r="G2749" i="24"/>
  <c r="H2749" i="24"/>
  <c r="G2750" i="24"/>
  <c r="H2750" i="24"/>
  <c r="G2751" i="24"/>
  <c r="H2751" i="24"/>
  <c r="G2752" i="24"/>
  <c r="H2752" i="24"/>
  <c r="G2753" i="24"/>
  <c r="H2753" i="24"/>
  <c r="G2754" i="24"/>
  <c r="H2754" i="24"/>
  <c r="G2755" i="24"/>
  <c r="H2755" i="24"/>
  <c r="G2756" i="24"/>
  <c r="H2756" i="24"/>
  <c r="G2757" i="24"/>
  <c r="H2757" i="24"/>
  <c r="G2758" i="24"/>
  <c r="H2758" i="24"/>
  <c r="G2759" i="24"/>
  <c r="H2759" i="24"/>
  <c r="G2760" i="24"/>
  <c r="H2760" i="24"/>
  <c r="G2761" i="24"/>
  <c r="H2761" i="24"/>
  <c r="G2762" i="24"/>
  <c r="H2762" i="24"/>
  <c r="G2763" i="24"/>
  <c r="H2763" i="24"/>
  <c r="G2764" i="24"/>
  <c r="H2764" i="24"/>
  <c r="G2765" i="24"/>
  <c r="H2765" i="24"/>
  <c r="G2766" i="24"/>
  <c r="H2766" i="24"/>
  <c r="G2767" i="24"/>
  <c r="H2767" i="24"/>
  <c r="G2768" i="24"/>
  <c r="H2768" i="24"/>
  <c r="G2769" i="24"/>
  <c r="H2769" i="24"/>
  <c r="G2770" i="24"/>
  <c r="H2770" i="24"/>
  <c r="G2771" i="24"/>
  <c r="H2771" i="24"/>
  <c r="G2772" i="24"/>
  <c r="H2772" i="24"/>
  <c r="G2773" i="24"/>
  <c r="H2773" i="24"/>
  <c r="G2774" i="24"/>
  <c r="H2774" i="24"/>
  <c r="G2775" i="24"/>
  <c r="H2775" i="24"/>
  <c r="G2776" i="24"/>
  <c r="H2776" i="24"/>
  <c r="G2777" i="24"/>
  <c r="H2777" i="24"/>
  <c r="G2778" i="24"/>
  <c r="H2778" i="24"/>
  <c r="G2779" i="24"/>
  <c r="H2779" i="24"/>
  <c r="G2780" i="24"/>
  <c r="H2780" i="24"/>
  <c r="G2781" i="24"/>
  <c r="H2781" i="24"/>
  <c r="G2782" i="24"/>
  <c r="H2782" i="24"/>
  <c r="G2783" i="24"/>
  <c r="H2783" i="24"/>
  <c r="G2784" i="24"/>
  <c r="H2784" i="24"/>
  <c r="G2785" i="24"/>
  <c r="H2785" i="24"/>
  <c r="G2786" i="24"/>
  <c r="H2786" i="24"/>
  <c r="G2787" i="24"/>
  <c r="H2787" i="24"/>
  <c r="G2788" i="24"/>
  <c r="H2788" i="24"/>
  <c r="G2789" i="24"/>
  <c r="H2789" i="24"/>
  <c r="G2790" i="24"/>
  <c r="H2790" i="24"/>
  <c r="G2791" i="24"/>
  <c r="H2791" i="24"/>
  <c r="G2792" i="24"/>
  <c r="H2792" i="24"/>
  <c r="G2793" i="24"/>
  <c r="H2793" i="24"/>
  <c r="G2794" i="24"/>
  <c r="H2794" i="24"/>
  <c r="G2795" i="24"/>
  <c r="H2795" i="24"/>
  <c r="G2796" i="24"/>
  <c r="H2796" i="24"/>
  <c r="G2797" i="24"/>
  <c r="H2797" i="24"/>
  <c r="G2798" i="24"/>
  <c r="H2798" i="24"/>
  <c r="G2799" i="24"/>
  <c r="H2799" i="24"/>
  <c r="G2800" i="24"/>
  <c r="H2800" i="24"/>
  <c r="G2801" i="24"/>
  <c r="H2801" i="24"/>
  <c r="G2802" i="24"/>
  <c r="H2802" i="24"/>
  <c r="G2803" i="24"/>
  <c r="H2803" i="24"/>
  <c r="G2804" i="24"/>
  <c r="H2804" i="24"/>
  <c r="G2805" i="24"/>
  <c r="H2805" i="24"/>
  <c r="G2806" i="24"/>
  <c r="H2806" i="24"/>
  <c r="G2807" i="24"/>
  <c r="H2807" i="24"/>
  <c r="G2808" i="24"/>
  <c r="H2808" i="24"/>
  <c r="G2809" i="24"/>
  <c r="H2809" i="24"/>
  <c r="G2810" i="24"/>
  <c r="H2810" i="24"/>
  <c r="G2811" i="24"/>
  <c r="H2811" i="24"/>
  <c r="G2812" i="24"/>
  <c r="H2812" i="24"/>
  <c r="G2813" i="24"/>
  <c r="H2813" i="24"/>
  <c r="G2814" i="24"/>
  <c r="H2814" i="24"/>
  <c r="G2815" i="24"/>
  <c r="H2815" i="24"/>
  <c r="G2816" i="24"/>
  <c r="H2816" i="24"/>
  <c r="G2817" i="24"/>
  <c r="H2817" i="24"/>
  <c r="G2818" i="24"/>
  <c r="H2818" i="24"/>
  <c r="G2819" i="24"/>
  <c r="H2819" i="24"/>
  <c r="G2820" i="24"/>
  <c r="H2820" i="24"/>
  <c r="G2821" i="24"/>
  <c r="H2821" i="24"/>
  <c r="G2822" i="24"/>
  <c r="H2822" i="24"/>
  <c r="G2823" i="24"/>
  <c r="H2823" i="24"/>
  <c r="G2824" i="24"/>
  <c r="H2824" i="24"/>
  <c r="G2825" i="24"/>
  <c r="H2825" i="24"/>
  <c r="G2826" i="24"/>
  <c r="H2826" i="24"/>
  <c r="G2827" i="24"/>
  <c r="H2827" i="24"/>
  <c r="G2828" i="24"/>
  <c r="H2828" i="24"/>
  <c r="G2829" i="24"/>
  <c r="H2829" i="24"/>
  <c r="G2830" i="24"/>
  <c r="H2830" i="24"/>
  <c r="G2831" i="24"/>
  <c r="H2831" i="24"/>
  <c r="G2832" i="24"/>
  <c r="H2832" i="24"/>
  <c r="G2833" i="24"/>
  <c r="H2833" i="24"/>
  <c r="G2834" i="24"/>
  <c r="H2834" i="24"/>
  <c r="G2835" i="24"/>
  <c r="H2835" i="24"/>
  <c r="G2836" i="24"/>
  <c r="H2836" i="24"/>
  <c r="G2837" i="24"/>
  <c r="H2837" i="24"/>
  <c r="G2838" i="24"/>
  <c r="H2838" i="24"/>
  <c r="G2839" i="24"/>
  <c r="H2839" i="24"/>
  <c r="G2840" i="24"/>
  <c r="H2840" i="24"/>
  <c r="G2841" i="24"/>
  <c r="H2841" i="24"/>
  <c r="G2842" i="24"/>
  <c r="H2842" i="24"/>
  <c r="G2843" i="24"/>
  <c r="H2843" i="24"/>
  <c r="G2844" i="24"/>
  <c r="H2844" i="24"/>
  <c r="G2845" i="24"/>
  <c r="H2845" i="24"/>
  <c r="G2846" i="24"/>
  <c r="H2846" i="24"/>
  <c r="G2847" i="24"/>
  <c r="H2847" i="24"/>
  <c r="G2848" i="24"/>
  <c r="H2848" i="24"/>
  <c r="G2849" i="24"/>
  <c r="H2849" i="24"/>
  <c r="G2850" i="24"/>
  <c r="H2850" i="24"/>
  <c r="G2851" i="24"/>
  <c r="H2851" i="24"/>
  <c r="G2852" i="24"/>
  <c r="H2852" i="24"/>
  <c r="G2853" i="24"/>
  <c r="H2853" i="24"/>
  <c r="G2854" i="24"/>
  <c r="H2854" i="24"/>
  <c r="G2855" i="24"/>
  <c r="H2855" i="24"/>
  <c r="G2856" i="24"/>
  <c r="H2856" i="24"/>
  <c r="G2857" i="24"/>
  <c r="H2857" i="24"/>
  <c r="G2858" i="24"/>
  <c r="H2858" i="24"/>
  <c r="G2859" i="24"/>
  <c r="H2859" i="24"/>
  <c r="G2860" i="24"/>
  <c r="H2860" i="24"/>
  <c r="G2861" i="24"/>
  <c r="H2861" i="24"/>
  <c r="G2862" i="24"/>
  <c r="H2862" i="24"/>
  <c r="G2863" i="24"/>
  <c r="H2863" i="24"/>
  <c r="G2864" i="24"/>
  <c r="H2864" i="24"/>
  <c r="G2865" i="24"/>
  <c r="H2865" i="24"/>
  <c r="G2866" i="24"/>
  <c r="H2866" i="24"/>
  <c r="G2867" i="24"/>
  <c r="H2867" i="24"/>
  <c r="G2868" i="24"/>
  <c r="H2868" i="24"/>
  <c r="G2869" i="24"/>
  <c r="H2869" i="24"/>
  <c r="G2870" i="24"/>
  <c r="H2870" i="24"/>
  <c r="G2871" i="24"/>
  <c r="H2871" i="24"/>
  <c r="G2872" i="24"/>
  <c r="H2872" i="24"/>
  <c r="G2873" i="24"/>
  <c r="H2873" i="24"/>
  <c r="G2874" i="24"/>
  <c r="H2874" i="24"/>
  <c r="G2875" i="24"/>
  <c r="H2875" i="24"/>
  <c r="G2876" i="24"/>
  <c r="H2876" i="24"/>
  <c r="G2877" i="24"/>
  <c r="H2877" i="24"/>
  <c r="G2878" i="24"/>
  <c r="H2878" i="24"/>
  <c r="G2879" i="24"/>
  <c r="H2879" i="24"/>
  <c r="G2880" i="24"/>
  <c r="H2880" i="24"/>
  <c r="G2881" i="24"/>
  <c r="H2881" i="24"/>
  <c r="G2882" i="24"/>
  <c r="H2882" i="24"/>
  <c r="G2883" i="24"/>
  <c r="H2883" i="24"/>
  <c r="G2884" i="24"/>
  <c r="H2884" i="24"/>
  <c r="G2885" i="24"/>
  <c r="H2885" i="24"/>
  <c r="G2886" i="24"/>
  <c r="H2886" i="24"/>
  <c r="G2887" i="24"/>
  <c r="H2887" i="24"/>
  <c r="G2888" i="24"/>
  <c r="H2888" i="24"/>
  <c r="G2889" i="24"/>
  <c r="H2889" i="24"/>
  <c r="G2890" i="24"/>
  <c r="H2890" i="24"/>
  <c r="G2891" i="24"/>
  <c r="H2891" i="24"/>
  <c r="G2892" i="24"/>
  <c r="H2892" i="24"/>
  <c r="G2893" i="24"/>
  <c r="H2893" i="24"/>
  <c r="G2894" i="24"/>
  <c r="H2894" i="24"/>
  <c r="G2895" i="24"/>
  <c r="H2895" i="24"/>
  <c r="G2896" i="24"/>
  <c r="H2896" i="24"/>
  <c r="G2897" i="24"/>
  <c r="H2897" i="24"/>
  <c r="G2898" i="24"/>
  <c r="H2898" i="24"/>
  <c r="G2899" i="24"/>
  <c r="H2899" i="24"/>
  <c r="G2900" i="24"/>
  <c r="H2900" i="24"/>
  <c r="G2901" i="24"/>
  <c r="H2901" i="24"/>
  <c r="G2902" i="24"/>
  <c r="H2902" i="24"/>
  <c r="G2903" i="24"/>
  <c r="H2903" i="24"/>
  <c r="G2904" i="24"/>
  <c r="H2904" i="24"/>
  <c r="G2905" i="24"/>
  <c r="H2905" i="24"/>
  <c r="G2906" i="24"/>
  <c r="H2906" i="24"/>
  <c r="G2907" i="24"/>
  <c r="H2907" i="24"/>
  <c r="G2908" i="24"/>
  <c r="H2908" i="24"/>
  <c r="G2909" i="24"/>
  <c r="H2909" i="24"/>
  <c r="G2910" i="24"/>
  <c r="H2910" i="24"/>
  <c r="G2911" i="24"/>
  <c r="H2911" i="24"/>
  <c r="G2912" i="24"/>
  <c r="H2912" i="24"/>
  <c r="G2913" i="24"/>
  <c r="H2913" i="24"/>
  <c r="G2914" i="24"/>
  <c r="H2914" i="24"/>
  <c r="G2915" i="24"/>
  <c r="H2915" i="24"/>
  <c r="G2916" i="24"/>
  <c r="H2916" i="24"/>
  <c r="G2917" i="24"/>
  <c r="H2917" i="24"/>
  <c r="G2918" i="24"/>
  <c r="H2918" i="24"/>
  <c r="G2919" i="24"/>
  <c r="H2919" i="24"/>
  <c r="G2920" i="24"/>
  <c r="H2920" i="24"/>
  <c r="G2921" i="24"/>
  <c r="H2921" i="24"/>
  <c r="G2922" i="24"/>
  <c r="H2922" i="24"/>
  <c r="G2923" i="24"/>
  <c r="H2923" i="24"/>
  <c r="G2924" i="24"/>
  <c r="H2924" i="24"/>
  <c r="G2925" i="24"/>
  <c r="H2925" i="24"/>
  <c r="G2926" i="24"/>
  <c r="H2926" i="24"/>
  <c r="G2927" i="24"/>
  <c r="H2927" i="24"/>
  <c r="G2928" i="24"/>
  <c r="H2928" i="24"/>
  <c r="G2929" i="24"/>
  <c r="H2929" i="24"/>
  <c r="G2930" i="24"/>
  <c r="H2930" i="24"/>
  <c r="G2931" i="24"/>
  <c r="H2931" i="24"/>
  <c r="G2932" i="24"/>
  <c r="H2932" i="24"/>
  <c r="G2933" i="24"/>
  <c r="H2933" i="24"/>
  <c r="G2934" i="24"/>
  <c r="H2934" i="24"/>
  <c r="G2935" i="24"/>
  <c r="H2935" i="24"/>
  <c r="G2936" i="24"/>
  <c r="H2936" i="24"/>
  <c r="G2937" i="24"/>
  <c r="H2937" i="24"/>
  <c r="G2938" i="24"/>
  <c r="H2938" i="24"/>
  <c r="G2939" i="24"/>
  <c r="H2939" i="24"/>
  <c r="G2940" i="24"/>
  <c r="H2940" i="24"/>
  <c r="G2941" i="24"/>
  <c r="H2941" i="24"/>
  <c r="G2942" i="24"/>
  <c r="H2942" i="24"/>
  <c r="G2943" i="24"/>
  <c r="H2943" i="24"/>
  <c r="G2944" i="24"/>
  <c r="H2944" i="24"/>
  <c r="G2945" i="24"/>
  <c r="H2945" i="24"/>
  <c r="G2946" i="24"/>
  <c r="H2946" i="24"/>
  <c r="G2947" i="24"/>
  <c r="H2947" i="24"/>
  <c r="G2948" i="24"/>
  <c r="H2948" i="24"/>
  <c r="G2949" i="24"/>
  <c r="H2949" i="24"/>
  <c r="G2950" i="24"/>
  <c r="H2950" i="24"/>
  <c r="G2951" i="24"/>
  <c r="H2951" i="24"/>
  <c r="G2952" i="24"/>
  <c r="H2952" i="24"/>
  <c r="G2953" i="24"/>
  <c r="H2953" i="24"/>
  <c r="G2954" i="24"/>
  <c r="H2954" i="24"/>
  <c r="G2955" i="24"/>
  <c r="H2955" i="24"/>
  <c r="G2956" i="24"/>
  <c r="H2956" i="24"/>
  <c r="G2957" i="24"/>
  <c r="H2957" i="24"/>
  <c r="G2958" i="24"/>
  <c r="H2958" i="24"/>
  <c r="G2959" i="24"/>
  <c r="H2959" i="24"/>
  <c r="G2960" i="24"/>
  <c r="H2960" i="24"/>
  <c r="G2961" i="24"/>
  <c r="H2961" i="24"/>
  <c r="G2962" i="24"/>
  <c r="H2962" i="24"/>
  <c r="G2963" i="24"/>
  <c r="H2963" i="24"/>
  <c r="G2964" i="24"/>
  <c r="H2964" i="24"/>
  <c r="G2965" i="24"/>
  <c r="H2965" i="24"/>
  <c r="G2966" i="24"/>
  <c r="H2966" i="24"/>
  <c r="G2967" i="24"/>
  <c r="H2967" i="24"/>
  <c r="G2968" i="24"/>
  <c r="H2968" i="24"/>
  <c r="G2969" i="24"/>
  <c r="H2969" i="24"/>
  <c r="G2970" i="24"/>
  <c r="H2970" i="24"/>
  <c r="G2971" i="24"/>
  <c r="H2971" i="24"/>
  <c r="G2972" i="24"/>
  <c r="H2972" i="24"/>
  <c r="G2973" i="24"/>
  <c r="H2973" i="24"/>
  <c r="G2974" i="24"/>
  <c r="H2974" i="24"/>
  <c r="G2975" i="24"/>
  <c r="H2975" i="24"/>
  <c r="G2976" i="24"/>
  <c r="H2976" i="24"/>
  <c r="G2977" i="24"/>
  <c r="H2977" i="24"/>
  <c r="G2978" i="24"/>
  <c r="H2978" i="24"/>
  <c r="G2979" i="24"/>
  <c r="H2979" i="24"/>
  <c r="G2980" i="24"/>
  <c r="H2980" i="24"/>
  <c r="G2981" i="24"/>
  <c r="H2981" i="24"/>
  <c r="G2982" i="24"/>
  <c r="H2982" i="24"/>
  <c r="G2983" i="24"/>
  <c r="H2983" i="24"/>
  <c r="G2984" i="24"/>
  <c r="H2984" i="24"/>
  <c r="G2985" i="24"/>
  <c r="H2985" i="24"/>
  <c r="G2986" i="24"/>
  <c r="H2986" i="24"/>
  <c r="G2987" i="24"/>
  <c r="H2987" i="24"/>
  <c r="G2988" i="24"/>
  <c r="H2988" i="24"/>
  <c r="G2989" i="24"/>
  <c r="H2989" i="24"/>
  <c r="G2990" i="24"/>
  <c r="H2990" i="24"/>
  <c r="G2991" i="24"/>
  <c r="H2991" i="24"/>
  <c r="G2992" i="24"/>
  <c r="H2992" i="24"/>
  <c r="G2993" i="24"/>
  <c r="H2993" i="24"/>
  <c r="G2994" i="24"/>
  <c r="H2994" i="24"/>
  <c r="G2995" i="24"/>
  <c r="H2995" i="24"/>
  <c r="G2996" i="24"/>
  <c r="H2996" i="24"/>
  <c r="G2997" i="24"/>
  <c r="H2997" i="24"/>
  <c r="G2998" i="24"/>
  <c r="H2998" i="24"/>
  <c r="G2999" i="24"/>
  <c r="H2999" i="24"/>
  <c r="G3000" i="24"/>
  <c r="H3000" i="24"/>
  <c r="G3001" i="24"/>
  <c r="H3001" i="24"/>
  <c r="G3002" i="24"/>
  <c r="H3002" i="24"/>
  <c r="G3003" i="24"/>
  <c r="H3003" i="24"/>
  <c r="G3004" i="24"/>
  <c r="H3004" i="24"/>
  <c r="G3005" i="24"/>
  <c r="H3005" i="24"/>
  <c r="G3006" i="24"/>
  <c r="H3006" i="24"/>
  <c r="G3007" i="24"/>
  <c r="H3007" i="24"/>
  <c r="G3008" i="24"/>
  <c r="H3008" i="24"/>
  <c r="G3009" i="24"/>
  <c r="H3009" i="24"/>
  <c r="G3010" i="24"/>
  <c r="H3010" i="24"/>
  <c r="G3011" i="24"/>
  <c r="H3011" i="24"/>
  <c r="G3012" i="24"/>
  <c r="H3012" i="24"/>
  <c r="G3013" i="24"/>
  <c r="H3013" i="24"/>
  <c r="G3014" i="24"/>
  <c r="H3014" i="24"/>
  <c r="G3015" i="24"/>
  <c r="H3015" i="24"/>
  <c r="G3016" i="24"/>
  <c r="H3016" i="24"/>
  <c r="G3017" i="24"/>
  <c r="H3017" i="24"/>
  <c r="G3018" i="24"/>
  <c r="H3018" i="24"/>
  <c r="G3019" i="24"/>
  <c r="H3019" i="24"/>
  <c r="G3020" i="24"/>
  <c r="H3020" i="24"/>
  <c r="G3021" i="24"/>
  <c r="H3021" i="24"/>
  <c r="G3022" i="24"/>
  <c r="H3022" i="24"/>
  <c r="G3023" i="24"/>
  <c r="H3023" i="24"/>
  <c r="G3024" i="24"/>
  <c r="H3024" i="24"/>
  <c r="G3025" i="24"/>
  <c r="H3025" i="24"/>
  <c r="G3026" i="24"/>
  <c r="H3026" i="24"/>
  <c r="G3027" i="24"/>
  <c r="H3027" i="24"/>
  <c r="G3028" i="24"/>
  <c r="H3028" i="24"/>
  <c r="G3029" i="24"/>
  <c r="H3029" i="24"/>
  <c r="G3030" i="24"/>
  <c r="H3030" i="24"/>
  <c r="G3031" i="24"/>
  <c r="H3031" i="24"/>
  <c r="G3032" i="24"/>
  <c r="H3032" i="24"/>
  <c r="G3033" i="24"/>
  <c r="H3033" i="24"/>
  <c r="G3034" i="24"/>
  <c r="H3034" i="24"/>
  <c r="G3035" i="24"/>
  <c r="H3035" i="24"/>
  <c r="G3036" i="24"/>
  <c r="H3036" i="24"/>
  <c r="G3037" i="24"/>
  <c r="H3037" i="24"/>
  <c r="G3038" i="24"/>
  <c r="H3038" i="24"/>
  <c r="G3039" i="24"/>
  <c r="H3039" i="24"/>
  <c r="G3040" i="24"/>
  <c r="H3040" i="24"/>
  <c r="G3041" i="24"/>
  <c r="H3041" i="24"/>
  <c r="G3042" i="24"/>
  <c r="H3042" i="24"/>
  <c r="G3043" i="24"/>
  <c r="H3043" i="24"/>
  <c r="G3044" i="24"/>
  <c r="H3044" i="24"/>
  <c r="G3045" i="24"/>
  <c r="H3045" i="24"/>
  <c r="G3046" i="24"/>
  <c r="H3046" i="24"/>
  <c r="G3047" i="24"/>
  <c r="H3047" i="24"/>
  <c r="G3048" i="24"/>
  <c r="H3048" i="24"/>
  <c r="G3049" i="24"/>
  <c r="H3049" i="24"/>
  <c r="G3050" i="24"/>
  <c r="H3050" i="24"/>
  <c r="G3051" i="24"/>
  <c r="H3051" i="24"/>
  <c r="G3052" i="24"/>
  <c r="H3052" i="24"/>
  <c r="G3053" i="24"/>
  <c r="H3053" i="24"/>
  <c r="G3054" i="24"/>
  <c r="H3054" i="24"/>
  <c r="G3055" i="24"/>
  <c r="H3055" i="24"/>
  <c r="G3056" i="24"/>
  <c r="H3056" i="24"/>
  <c r="G3057" i="24"/>
  <c r="H3057" i="24"/>
  <c r="G3058" i="24"/>
  <c r="H3058" i="24"/>
  <c r="G3059" i="24"/>
  <c r="H3059" i="24"/>
  <c r="G3060" i="24"/>
  <c r="H3060" i="24"/>
  <c r="G3061" i="24"/>
  <c r="H3061" i="24"/>
  <c r="G3062" i="24"/>
  <c r="H3062" i="24"/>
  <c r="G3063" i="24"/>
  <c r="H3063" i="24"/>
  <c r="G3064" i="24"/>
  <c r="H3064" i="24"/>
  <c r="G3065" i="24"/>
  <c r="H3065" i="24"/>
  <c r="G3066" i="24"/>
  <c r="H3066" i="24"/>
  <c r="G3067" i="24"/>
  <c r="H3067" i="24"/>
  <c r="G3068" i="24"/>
  <c r="H3068" i="24"/>
  <c r="G3069" i="24"/>
  <c r="H3069" i="24"/>
  <c r="G3070" i="24"/>
  <c r="H3070" i="24"/>
  <c r="G3071" i="24"/>
  <c r="H3071" i="24"/>
  <c r="G3072" i="24"/>
  <c r="H3072" i="24"/>
  <c r="G3073" i="24"/>
  <c r="H3073" i="24"/>
  <c r="G3074" i="24"/>
  <c r="H3074" i="24"/>
  <c r="G3075" i="24"/>
  <c r="H3075" i="24"/>
  <c r="G3076" i="24"/>
  <c r="H3076" i="24"/>
  <c r="G3077" i="24"/>
  <c r="H3077" i="24"/>
  <c r="G3078" i="24"/>
  <c r="H3078" i="24"/>
  <c r="G3079" i="24"/>
  <c r="H3079" i="24"/>
  <c r="G3080" i="24"/>
  <c r="H3080" i="24"/>
  <c r="G3081" i="24"/>
  <c r="H3081" i="24"/>
  <c r="G3082" i="24"/>
  <c r="H3082" i="24"/>
  <c r="G3083" i="24"/>
  <c r="H3083" i="24"/>
  <c r="G3084" i="24"/>
  <c r="H3084" i="24"/>
  <c r="G3085" i="24"/>
  <c r="H3085" i="24"/>
  <c r="G3086" i="24"/>
  <c r="H3086" i="24"/>
  <c r="G3087" i="24"/>
  <c r="H3087" i="24"/>
  <c r="G3088" i="24"/>
  <c r="H3088" i="24"/>
  <c r="G3089" i="24"/>
  <c r="H3089" i="24"/>
  <c r="G3090" i="24"/>
  <c r="H3090" i="24"/>
  <c r="G3091" i="24"/>
  <c r="H3091" i="24"/>
  <c r="G3092" i="24"/>
  <c r="H3092" i="24"/>
  <c r="G3093" i="24"/>
  <c r="H3093" i="24"/>
  <c r="G3094" i="24"/>
  <c r="H3094" i="24"/>
  <c r="G3095" i="24"/>
  <c r="H3095" i="24"/>
  <c r="G3096" i="24"/>
  <c r="H3096" i="24"/>
  <c r="G3097" i="24"/>
  <c r="H3097" i="24"/>
  <c r="G3098" i="24"/>
  <c r="H3098" i="24"/>
  <c r="G3099" i="24"/>
  <c r="H3099" i="24"/>
  <c r="G3100" i="24"/>
  <c r="H3100" i="24"/>
  <c r="G3101" i="24"/>
  <c r="H3101" i="24"/>
  <c r="G3102" i="24"/>
  <c r="H3102" i="24"/>
  <c r="G3103" i="24"/>
  <c r="H3103" i="24"/>
  <c r="G3104" i="24"/>
  <c r="H3104" i="24"/>
  <c r="G3105" i="24"/>
  <c r="H3105" i="24"/>
  <c r="G3106" i="24"/>
  <c r="H3106" i="24"/>
  <c r="G3107" i="24"/>
  <c r="H3107" i="24"/>
  <c r="G3108" i="24"/>
  <c r="H3108" i="24"/>
  <c r="G3109" i="24"/>
  <c r="H3109" i="24"/>
  <c r="G3110" i="24"/>
  <c r="H3110" i="24"/>
  <c r="G3111" i="24"/>
  <c r="H3111" i="24"/>
  <c r="G3112" i="24"/>
  <c r="H3112" i="24"/>
  <c r="G3113" i="24"/>
  <c r="H3113" i="24"/>
  <c r="G3114" i="24"/>
  <c r="H3114" i="24"/>
  <c r="G3115" i="24"/>
  <c r="H3115" i="24"/>
  <c r="G3116" i="24"/>
  <c r="H3116" i="24"/>
  <c r="G3117" i="24"/>
  <c r="H3117" i="24"/>
  <c r="G3118" i="24"/>
  <c r="H3118" i="24"/>
  <c r="G3119" i="24"/>
  <c r="H3119" i="24"/>
  <c r="G3120" i="24"/>
  <c r="H3120" i="24"/>
  <c r="G3121" i="24"/>
  <c r="H3121" i="24"/>
  <c r="G3122" i="24"/>
  <c r="H3122" i="24"/>
  <c r="G3123" i="24"/>
  <c r="H3123" i="24"/>
  <c r="G3124" i="24"/>
  <c r="H3124" i="24"/>
  <c r="G3125" i="24"/>
  <c r="H3125" i="24"/>
  <c r="G3126" i="24"/>
  <c r="H3126" i="24"/>
  <c r="G3127" i="24"/>
  <c r="H3127" i="24"/>
  <c r="G3128" i="24"/>
  <c r="H3128" i="24"/>
  <c r="G3129" i="24"/>
  <c r="H3129" i="24"/>
  <c r="G3130" i="24"/>
  <c r="H3130" i="24"/>
  <c r="G3131" i="24"/>
  <c r="H3131" i="24"/>
  <c r="G3132" i="24"/>
  <c r="H3132" i="24"/>
  <c r="G3133" i="24"/>
  <c r="H3133" i="24"/>
  <c r="G3134" i="24"/>
  <c r="H3134" i="24"/>
  <c r="G3135" i="24"/>
  <c r="H3135" i="24"/>
  <c r="G3136" i="24"/>
  <c r="H3136" i="24"/>
  <c r="G3137" i="24"/>
  <c r="H3137" i="24"/>
  <c r="G3138" i="24"/>
  <c r="H3138" i="24"/>
  <c r="G3139" i="24"/>
  <c r="H3139" i="24"/>
  <c r="G3140" i="24"/>
  <c r="H3140" i="24"/>
  <c r="G3141" i="24"/>
  <c r="H3141" i="24"/>
  <c r="G3142" i="24"/>
  <c r="H3142" i="24"/>
  <c r="G3143" i="24"/>
  <c r="H3143" i="24"/>
  <c r="G3144" i="24"/>
  <c r="H3144" i="24"/>
  <c r="G3145" i="24"/>
  <c r="H3145" i="24"/>
  <c r="G3146" i="24"/>
  <c r="H3146" i="24"/>
  <c r="G3147" i="24"/>
  <c r="H3147" i="24"/>
  <c r="G3148" i="24"/>
  <c r="H3148" i="24"/>
  <c r="G3149" i="24"/>
  <c r="H3149" i="24"/>
  <c r="G3150" i="24"/>
  <c r="H3150" i="24"/>
  <c r="G3151" i="24"/>
  <c r="H3151" i="24"/>
  <c r="G3152" i="24"/>
  <c r="H3152" i="24"/>
  <c r="G3153" i="24"/>
  <c r="H3153" i="24"/>
  <c r="G3154" i="24"/>
  <c r="H3154" i="24"/>
  <c r="G3155" i="24"/>
  <c r="H3155" i="24"/>
  <c r="G3156" i="24"/>
  <c r="H3156" i="24"/>
  <c r="G3157" i="24"/>
  <c r="H3157" i="24"/>
  <c r="G3158" i="24"/>
  <c r="H3158" i="24"/>
  <c r="G3159" i="24"/>
  <c r="H3159" i="24"/>
  <c r="G3160" i="24"/>
  <c r="H3160" i="24"/>
  <c r="G3161" i="24"/>
  <c r="H3161" i="24"/>
  <c r="G3162" i="24"/>
  <c r="H3162" i="24"/>
  <c r="G3163" i="24"/>
  <c r="H3163" i="24"/>
  <c r="G3164" i="24"/>
  <c r="H3164" i="24"/>
  <c r="G3165" i="24"/>
  <c r="H3165" i="24"/>
  <c r="G3166" i="24"/>
  <c r="H3166" i="24"/>
  <c r="G3167" i="24"/>
  <c r="H3167" i="24"/>
  <c r="G3168" i="24"/>
  <c r="H3168" i="24"/>
  <c r="G3169" i="24"/>
  <c r="H3169" i="24"/>
  <c r="G3170" i="24"/>
  <c r="H3170" i="24"/>
  <c r="G3171" i="24"/>
  <c r="H3171" i="24"/>
  <c r="G3172" i="24"/>
  <c r="H3172" i="24"/>
  <c r="G3173" i="24"/>
  <c r="H3173" i="24"/>
  <c r="G3174" i="24"/>
  <c r="H3174" i="24"/>
  <c r="G3175" i="24"/>
  <c r="H3175" i="24"/>
  <c r="G3176" i="24"/>
  <c r="H3176" i="24"/>
  <c r="G3177" i="24"/>
  <c r="H3177" i="24"/>
  <c r="G3178" i="24"/>
  <c r="H3178" i="24"/>
  <c r="G3179" i="24"/>
  <c r="H3179" i="24"/>
  <c r="G3180" i="24"/>
  <c r="H3180" i="24"/>
  <c r="G3181" i="24"/>
  <c r="H3181" i="24"/>
  <c r="G3182" i="24"/>
  <c r="H3182" i="24"/>
  <c r="G3183" i="24"/>
  <c r="H3183" i="24"/>
  <c r="G3184" i="24"/>
  <c r="H3184" i="24"/>
  <c r="G3185" i="24"/>
  <c r="H3185" i="24"/>
  <c r="G3186" i="24"/>
  <c r="H3186" i="24"/>
  <c r="G3187" i="24"/>
  <c r="H3187" i="24"/>
  <c r="G3188" i="24"/>
  <c r="H3188" i="24"/>
  <c r="G3189" i="24"/>
  <c r="H3189" i="24"/>
  <c r="G3190" i="24"/>
  <c r="H3190" i="24"/>
  <c r="G3191" i="24"/>
  <c r="H3191" i="24"/>
  <c r="G3192" i="24"/>
  <c r="H3192" i="24"/>
  <c r="G3193" i="24"/>
  <c r="H3193" i="24"/>
  <c r="G3194" i="24"/>
  <c r="H3194" i="24"/>
  <c r="G3195" i="24"/>
  <c r="H3195" i="24"/>
  <c r="G3196" i="24"/>
  <c r="H3196" i="24"/>
  <c r="G3197" i="24"/>
  <c r="H3197" i="24"/>
  <c r="G3198" i="24"/>
  <c r="H3198" i="24"/>
  <c r="G3199" i="24"/>
  <c r="H3199" i="24"/>
  <c r="G3200" i="24"/>
  <c r="H3200" i="24"/>
  <c r="G3201" i="24"/>
  <c r="H3201" i="24"/>
  <c r="G3202" i="24"/>
  <c r="H3202" i="24"/>
  <c r="G3203" i="24"/>
  <c r="H3203" i="24"/>
  <c r="G3204" i="24"/>
  <c r="H3204" i="24"/>
  <c r="G3205" i="24"/>
  <c r="H3205" i="24"/>
  <c r="G3206" i="24"/>
  <c r="H3206" i="24"/>
  <c r="G3207" i="24"/>
  <c r="H3207" i="24"/>
  <c r="G3208" i="24"/>
  <c r="H3208" i="24"/>
  <c r="G3209" i="24"/>
  <c r="H3209" i="24"/>
  <c r="G3210" i="24"/>
  <c r="H3210" i="24"/>
  <c r="G3211" i="24"/>
  <c r="H3211" i="24"/>
  <c r="G3212" i="24"/>
  <c r="H3212" i="24"/>
  <c r="G3213" i="24"/>
  <c r="H3213" i="24"/>
  <c r="G3214" i="24"/>
  <c r="H3214" i="24"/>
  <c r="G3215" i="24"/>
  <c r="H3215" i="24"/>
  <c r="G3216" i="24"/>
  <c r="H3216" i="24"/>
  <c r="G3217" i="24"/>
  <c r="H3217" i="24"/>
  <c r="G3218" i="24"/>
  <c r="H3218" i="24"/>
  <c r="G3219" i="24"/>
  <c r="H3219" i="24"/>
  <c r="G3220" i="24"/>
  <c r="H3220" i="24"/>
  <c r="G3221" i="24"/>
  <c r="H3221" i="24"/>
  <c r="G3222" i="24"/>
  <c r="H3222" i="24"/>
  <c r="G3223" i="24"/>
  <c r="H3223" i="24"/>
  <c r="G3224" i="24"/>
  <c r="H3224" i="24"/>
  <c r="G3225" i="24"/>
  <c r="H3225" i="24"/>
  <c r="G3226" i="24"/>
  <c r="H3226" i="24"/>
  <c r="G3227" i="24"/>
  <c r="H3227" i="24"/>
  <c r="G3228" i="24"/>
  <c r="H3228" i="24"/>
  <c r="G3229" i="24"/>
  <c r="H3229" i="24"/>
  <c r="G3230" i="24"/>
  <c r="H3230" i="24"/>
  <c r="G3231" i="24"/>
  <c r="H3231" i="24"/>
  <c r="G3232" i="24"/>
  <c r="H3232" i="24"/>
  <c r="G3233" i="24"/>
  <c r="H3233" i="24"/>
  <c r="G3234" i="24"/>
  <c r="H3234" i="24"/>
  <c r="G3235" i="24"/>
  <c r="H3235" i="24"/>
  <c r="G3236" i="24"/>
  <c r="H3236" i="24"/>
  <c r="G3237" i="24"/>
  <c r="H3237" i="24"/>
  <c r="G3238" i="24"/>
  <c r="H3238" i="24"/>
  <c r="G3239" i="24"/>
  <c r="H3239" i="24"/>
  <c r="G3240" i="24"/>
  <c r="H3240" i="24"/>
  <c r="G3241" i="24"/>
  <c r="H3241" i="24"/>
  <c r="G3242" i="24"/>
  <c r="H3242" i="24"/>
  <c r="G3243" i="24"/>
  <c r="H3243" i="24"/>
  <c r="G3244" i="24"/>
  <c r="H3244" i="24"/>
  <c r="G3245" i="24"/>
  <c r="H3245" i="24"/>
  <c r="G3246" i="24"/>
  <c r="H3246" i="24"/>
  <c r="G3247" i="24"/>
  <c r="H3247" i="24"/>
  <c r="G3248" i="24"/>
  <c r="H3248" i="24"/>
  <c r="G3249" i="24"/>
  <c r="H3249" i="24"/>
  <c r="G3250" i="24"/>
  <c r="H3250" i="24"/>
  <c r="G3251" i="24"/>
  <c r="H3251" i="24"/>
  <c r="G3252" i="24"/>
  <c r="H3252" i="24"/>
  <c r="G3253" i="24"/>
  <c r="H3253" i="24"/>
  <c r="G3254" i="24"/>
  <c r="H3254" i="24"/>
  <c r="G3255" i="24"/>
  <c r="H3255" i="24"/>
  <c r="G3256" i="24"/>
  <c r="H3256" i="24"/>
  <c r="G3257" i="24"/>
  <c r="H3257" i="24"/>
  <c r="G3258" i="24"/>
  <c r="H3258" i="24"/>
  <c r="G3259" i="24"/>
  <c r="H3259" i="24"/>
  <c r="G3260" i="24"/>
  <c r="H3260" i="24"/>
  <c r="G3261" i="24"/>
  <c r="H3261" i="24"/>
  <c r="G3262" i="24"/>
  <c r="H3262" i="24"/>
  <c r="G3263" i="24"/>
  <c r="H3263" i="24"/>
  <c r="G3264" i="24"/>
  <c r="H3264" i="24"/>
  <c r="G3265" i="24"/>
  <c r="H3265" i="24"/>
  <c r="G3266" i="24"/>
  <c r="H3266" i="24"/>
  <c r="G3267" i="24"/>
  <c r="H3267" i="24"/>
  <c r="G3268" i="24"/>
  <c r="H3268" i="24"/>
  <c r="G3269" i="24"/>
  <c r="H3269" i="24"/>
  <c r="G3270" i="24"/>
  <c r="H3270" i="24"/>
  <c r="G3271" i="24"/>
  <c r="H3271" i="24"/>
  <c r="G3272" i="24"/>
  <c r="H3272" i="24"/>
  <c r="G3273" i="24"/>
  <c r="H3273" i="24"/>
  <c r="G3274" i="24"/>
  <c r="H3274" i="24"/>
  <c r="G3275" i="24"/>
  <c r="H3275" i="24"/>
  <c r="G3276" i="24"/>
  <c r="H3276" i="24"/>
  <c r="G3277" i="24"/>
  <c r="H3277" i="24"/>
  <c r="G3278" i="24"/>
  <c r="H3278" i="24"/>
  <c r="G3279" i="24"/>
  <c r="H3279" i="24"/>
  <c r="G3280" i="24"/>
  <c r="H3280" i="24"/>
  <c r="G3281" i="24"/>
  <c r="H3281" i="24"/>
  <c r="G3282" i="24"/>
  <c r="H3282" i="24"/>
  <c r="G3283" i="24"/>
  <c r="H3283" i="24"/>
  <c r="G3284" i="24"/>
  <c r="H3284" i="24"/>
  <c r="G3285" i="24"/>
  <c r="H3285" i="24"/>
  <c r="G3286" i="24"/>
  <c r="H3286" i="24"/>
  <c r="G3287" i="24"/>
  <c r="H3287" i="24"/>
  <c r="G3288" i="24"/>
  <c r="H3288" i="24"/>
  <c r="G3289" i="24"/>
  <c r="H3289" i="24"/>
  <c r="G3290" i="24"/>
  <c r="H3290" i="24"/>
  <c r="G3291" i="24"/>
  <c r="H3291" i="24"/>
  <c r="G3292" i="24"/>
  <c r="H3292" i="24"/>
  <c r="G3293" i="24"/>
  <c r="H3293" i="24"/>
  <c r="G3294" i="24"/>
  <c r="H3294" i="24"/>
  <c r="G3295" i="24"/>
  <c r="H3295" i="24"/>
  <c r="G3296" i="24"/>
  <c r="H3296" i="24"/>
  <c r="G3297" i="24"/>
  <c r="H3297" i="24"/>
  <c r="G3298" i="24"/>
  <c r="H3298" i="24"/>
  <c r="G3299" i="24"/>
  <c r="H3299" i="24"/>
  <c r="G3300" i="24"/>
  <c r="H3300" i="24"/>
  <c r="G3301" i="24"/>
  <c r="H3301" i="24"/>
  <c r="G3302" i="24"/>
  <c r="H3302" i="24"/>
  <c r="G3303" i="24"/>
  <c r="H3303" i="24"/>
  <c r="G3304" i="24"/>
  <c r="H3304" i="24"/>
  <c r="G3305" i="24"/>
  <c r="H3305" i="24"/>
  <c r="G3306" i="24"/>
  <c r="H3306" i="24"/>
  <c r="G3307" i="24"/>
  <c r="H3307" i="24"/>
  <c r="G3308" i="24"/>
  <c r="H3308" i="24"/>
  <c r="G3309" i="24"/>
  <c r="H3309" i="24"/>
  <c r="G3310" i="24"/>
  <c r="H3310" i="24"/>
  <c r="G3311" i="24"/>
  <c r="H3311" i="24"/>
  <c r="G3312" i="24"/>
  <c r="H3312" i="24"/>
  <c r="G3313" i="24"/>
  <c r="H3313" i="24"/>
  <c r="G3314" i="24"/>
  <c r="H3314" i="24"/>
  <c r="G3315" i="24"/>
  <c r="H3315" i="24"/>
  <c r="G3316" i="24"/>
  <c r="H3316" i="24"/>
  <c r="G3317" i="24"/>
  <c r="H3317" i="24"/>
  <c r="G3318" i="24"/>
  <c r="H3318" i="24"/>
  <c r="G3319" i="24"/>
  <c r="H3319" i="24"/>
  <c r="G3320" i="24"/>
  <c r="H3320" i="24"/>
  <c r="G3321" i="24"/>
  <c r="H3321" i="24"/>
  <c r="G3322" i="24"/>
  <c r="H3322" i="24"/>
  <c r="G3323" i="24"/>
  <c r="H3323" i="24"/>
  <c r="G3324" i="24"/>
  <c r="H3324" i="24"/>
  <c r="G3325" i="24"/>
  <c r="H3325" i="24"/>
  <c r="G3326" i="24"/>
  <c r="H3326" i="24"/>
  <c r="G3327" i="24"/>
  <c r="H3327" i="24"/>
  <c r="G3328" i="24"/>
  <c r="H3328" i="24"/>
  <c r="G3329" i="24"/>
  <c r="H3329" i="24"/>
  <c r="G3330" i="24"/>
  <c r="H3330" i="24"/>
  <c r="G3331" i="24"/>
  <c r="H3331" i="24"/>
  <c r="G3332" i="24"/>
  <c r="H3332" i="24"/>
  <c r="G3333" i="24"/>
  <c r="H3333" i="24"/>
  <c r="G3334" i="24"/>
  <c r="H3334" i="24"/>
  <c r="G3335" i="24"/>
  <c r="H3335" i="24"/>
  <c r="G3336" i="24"/>
  <c r="H3336" i="24"/>
  <c r="G3337" i="24"/>
  <c r="H3337" i="24"/>
  <c r="G3338" i="24"/>
  <c r="H3338" i="24"/>
  <c r="G3339" i="24"/>
  <c r="H3339" i="24"/>
  <c r="G3340" i="24"/>
  <c r="H3340" i="24"/>
  <c r="G3341" i="24"/>
  <c r="H3341" i="24"/>
  <c r="G3342" i="24"/>
  <c r="H3342" i="24"/>
  <c r="G3343" i="24"/>
  <c r="H3343" i="24"/>
  <c r="G3344" i="24"/>
  <c r="H3344" i="24"/>
  <c r="G3345" i="24"/>
  <c r="H3345" i="24"/>
  <c r="G3346" i="24"/>
  <c r="H3346" i="24"/>
  <c r="G3347" i="24"/>
  <c r="H3347" i="24"/>
  <c r="G3348" i="24"/>
  <c r="H3348" i="24"/>
  <c r="G3349" i="24"/>
  <c r="H3349" i="24"/>
  <c r="G3350" i="24"/>
  <c r="H3350" i="24"/>
  <c r="G3351" i="24"/>
  <c r="H3351" i="24"/>
  <c r="G3352" i="24"/>
  <c r="H3352" i="24"/>
  <c r="G3353" i="24"/>
  <c r="H3353" i="24"/>
  <c r="G3354" i="24"/>
  <c r="H3354" i="24"/>
  <c r="G3355" i="24"/>
  <c r="H3355" i="24"/>
  <c r="G3356" i="24"/>
  <c r="H3356" i="24"/>
  <c r="G3357" i="24"/>
  <c r="H3357" i="24"/>
  <c r="G3358" i="24"/>
  <c r="H3358" i="24"/>
  <c r="G3359" i="24"/>
  <c r="H3359" i="24"/>
  <c r="G3360" i="24"/>
  <c r="H3360" i="24"/>
  <c r="G3361" i="24"/>
  <c r="H3361" i="24"/>
  <c r="G3362" i="24"/>
  <c r="H3362" i="24"/>
  <c r="G3363" i="24"/>
  <c r="H3363" i="24"/>
  <c r="G3364" i="24"/>
  <c r="H3364" i="24"/>
  <c r="G3365" i="24"/>
  <c r="H3365" i="24"/>
  <c r="G3366" i="24"/>
  <c r="H3366" i="24"/>
  <c r="G3367" i="24"/>
  <c r="H3367" i="24"/>
  <c r="G3368" i="24"/>
  <c r="H3368" i="24"/>
  <c r="G3369" i="24"/>
  <c r="H3369" i="24"/>
  <c r="G3370" i="24"/>
  <c r="H3370" i="24"/>
  <c r="G3371" i="24"/>
  <c r="H3371" i="24"/>
  <c r="G3372" i="24"/>
  <c r="H3372" i="24"/>
  <c r="G3373" i="24"/>
  <c r="H3373" i="24"/>
  <c r="G3374" i="24"/>
  <c r="H3374" i="24"/>
  <c r="G3375" i="24"/>
  <c r="H3375" i="24"/>
  <c r="G3376" i="24"/>
  <c r="H3376" i="24"/>
  <c r="G3377" i="24"/>
  <c r="H3377" i="24"/>
  <c r="G3378" i="24"/>
  <c r="H3378" i="24"/>
  <c r="G3379" i="24"/>
  <c r="H3379" i="24"/>
  <c r="G3380" i="24"/>
  <c r="H3380" i="24"/>
  <c r="G3381" i="24"/>
  <c r="H3381" i="24"/>
  <c r="G3382" i="24"/>
  <c r="H3382" i="24"/>
  <c r="G3383" i="24"/>
  <c r="H3383" i="24"/>
  <c r="G3384" i="24"/>
  <c r="H3384" i="24"/>
  <c r="G3385" i="24"/>
  <c r="H3385" i="24"/>
  <c r="G3386" i="24"/>
  <c r="H3386" i="24"/>
  <c r="G3387" i="24"/>
  <c r="H3387" i="24"/>
  <c r="G3388" i="24"/>
  <c r="H3388" i="24"/>
  <c r="G3389" i="24"/>
  <c r="H3389" i="24"/>
  <c r="G3390" i="24"/>
  <c r="H3390" i="24"/>
  <c r="G3391" i="24"/>
  <c r="H3391" i="24"/>
  <c r="G3392" i="24"/>
  <c r="H3392" i="24"/>
  <c r="G3393" i="24"/>
  <c r="H3393" i="24"/>
  <c r="G3394" i="24"/>
  <c r="H3394" i="24"/>
  <c r="G3395" i="24"/>
  <c r="H3395" i="24"/>
  <c r="G3396" i="24"/>
  <c r="H3396" i="24"/>
  <c r="G3397" i="24"/>
  <c r="H3397" i="24"/>
  <c r="G3398" i="24"/>
  <c r="H3398" i="24"/>
  <c r="G3399" i="24"/>
  <c r="H3399" i="24"/>
  <c r="G3400" i="24"/>
  <c r="H3400" i="24"/>
  <c r="G3401" i="24"/>
  <c r="H3401" i="24"/>
  <c r="G3402" i="24"/>
  <c r="H3402" i="24"/>
  <c r="G3403" i="24"/>
  <c r="H3403" i="24"/>
  <c r="G3404" i="24"/>
  <c r="H3404" i="24"/>
  <c r="G3405" i="24"/>
  <c r="H3405" i="24"/>
  <c r="G3406" i="24"/>
  <c r="H3406" i="24"/>
  <c r="G3407" i="24"/>
  <c r="H3407" i="24"/>
  <c r="G3408" i="24"/>
  <c r="H3408" i="24"/>
  <c r="G3409" i="24"/>
  <c r="H3409" i="24"/>
  <c r="G3410" i="24"/>
  <c r="H3410" i="24"/>
  <c r="G3411" i="24"/>
  <c r="H3411" i="24"/>
  <c r="G3412" i="24"/>
  <c r="H3412" i="24"/>
  <c r="G3413" i="24"/>
  <c r="H3413" i="24"/>
  <c r="G3414" i="24"/>
  <c r="H3414" i="24"/>
  <c r="G3415" i="24"/>
  <c r="H3415" i="24"/>
  <c r="G3416" i="24"/>
  <c r="H3416" i="24"/>
  <c r="G3417" i="24"/>
  <c r="H3417" i="24"/>
  <c r="G3418" i="24"/>
  <c r="H3418" i="24"/>
  <c r="G3419" i="24"/>
  <c r="H3419" i="24"/>
  <c r="G3420" i="24"/>
  <c r="H3420" i="24"/>
  <c r="G3421" i="24"/>
  <c r="H3421" i="24"/>
  <c r="G3422" i="24"/>
  <c r="H3422" i="24"/>
  <c r="G3423" i="24"/>
  <c r="H3423" i="24"/>
  <c r="G3424" i="24"/>
  <c r="H3424" i="24"/>
  <c r="G3425" i="24"/>
  <c r="H3425" i="24"/>
  <c r="G3426" i="24"/>
  <c r="H3426" i="24"/>
  <c r="G3427" i="24"/>
  <c r="H3427" i="24"/>
  <c r="G3428" i="24"/>
  <c r="H3428" i="24"/>
  <c r="G3429" i="24"/>
  <c r="H3429" i="24"/>
  <c r="G3430" i="24"/>
  <c r="H3430" i="24"/>
  <c r="G3431" i="24"/>
  <c r="H3431" i="24"/>
  <c r="G3432" i="24"/>
  <c r="H3432" i="24"/>
  <c r="G3433" i="24"/>
  <c r="H3433" i="24"/>
  <c r="G3434" i="24"/>
  <c r="H3434" i="24"/>
  <c r="G3435" i="24"/>
  <c r="H3435" i="24"/>
  <c r="G3436" i="24"/>
  <c r="H3436" i="24"/>
  <c r="G3437" i="24"/>
  <c r="H3437" i="24"/>
  <c r="G3438" i="24"/>
  <c r="H3438" i="24"/>
  <c r="G3439" i="24"/>
  <c r="H3439" i="24"/>
  <c r="G3440" i="24"/>
  <c r="H3440" i="24"/>
  <c r="G3441" i="24"/>
  <c r="H3441" i="24"/>
  <c r="G3442" i="24"/>
  <c r="H3442" i="24"/>
  <c r="G3443" i="24"/>
  <c r="H3443" i="24"/>
  <c r="G3444" i="24"/>
  <c r="H3444" i="24"/>
  <c r="G3445" i="24"/>
  <c r="H3445" i="24"/>
  <c r="G3446" i="24"/>
  <c r="H3446" i="24"/>
  <c r="G3447" i="24"/>
  <c r="H3447" i="24"/>
  <c r="G3448" i="24"/>
  <c r="H3448" i="24"/>
  <c r="G3449" i="24"/>
  <c r="H3449" i="24"/>
  <c r="G3450" i="24"/>
  <c r="H3450" i="24"/>
  <c r="G3451" i="24"/>
  <c r="H3451" i="24"/>
  <c r="G3452" i="24"/>
  <c r="H3452" i="24"/>
  <c r="G3453" i="24"/>
  <c r="H3453" i="24"/>
  <c r="G3454" i="24"/>
  <c r="H3454" i="24"/>
  <c r="G3455" i="24"/>
  <c r="H3455" i="24"/>
  <c r="G3456" i="24"/>
  <c r="H3456" i="24"/>
  <c r="G3457" i="24"/>
  <c r="H3457" i="24"/>
  <c r="G3458" i="24"/>
  <c r="H3458" i="24"/>
  <c r="G3459" i="24"/>
  <c r="H3459" i="24"/>
  <c r="G3460" i="24"/>
  <c r="H3460" i="24"/>
  <c r="G3461" i="24"/>
  <c r="H3461" i="24"/>
  <c r="G3462" i="24"/>
  <c r="H3462" i="24"/>
  <c r="G3463" i="24"/>
  <c r="H3463" i="24"/>
  <c r="G3464" i="24"/>
  <c r="H3464" i="24"/>
  <c r="G3465" i="24"/>
  <c r="H3465" i="24"/>
  <c r="G3466" i="24"/>
  <c r="H3466" i="24"/>
  <c r="G3467" i="24"/>
  <c r="H3467" i="24"/>
  <c r="G3468" i="24"/>
  <c r="H3468" i="24"/>
  <c r="G3469" i="24"/>
  <c r="H3469" i="24"/>
  <c r="G3470" i="24"/>
  <c r="H3470" i="24"/>
  <c r="G3471" i="24"/>
  <c r="H3471" i="24"/>
  <c r="G3472" i="24"/>
  <c r="H3472" i="24"/>
  <c r="G3473" i="24"/>
  <c r="H3473" i="24"/>
  <c r="G3474" i="24"/>
  <c r="H3474" i="24"/>
  <c r="G3475" i="24"/>
  <c r="H3475" i="24"/>
  <c r="G3476" i="24"/>
  <c r="H3476" i="24"/>
  <c r="G3477" i="24"/>
  <c r="H3477" i="24"/>
  <c r="G3478" i="24"/>
  <c r="H3478" i="24"/>
  <c r="G3479" i="24"/>
  <c r="H3479" i="24"/>
  <c r="G3480" i="24"/>
  <c r="H3480" i="24"/>
  <c r="G3481" i="24"/>
  <c r="H3481" i="24"/>
  <c r="G3482" i="24"/>
  <c r="H3482" i="24"/>
  <c r="G3483" i="24"/>
  <c r="H3483" i="24"/>
  <c r="G3484" i="24"/>
  <c r="H3484" i="24"/>
  <c r="G3485" i="24"/>
  <c r="H3485" i="24"/>
  <c r="G3486" i="24"/>
  <c r="H3486" i="24"/>
  <c r="G3487" i="24"/>
  <c r="H3487" i="24"/>
  <c r="G3488" i="24"/>
  <c r="H3488" i="24"/>
  <c r="G3489" i="24"/>
  <c r="H3489" i="24"/>
  <c r="G3490" i="24"/>
  <c r="H3490" i="24"/>
  <c r="G3491" i="24"/>
  <c r="H3491" i="24"/>
  <c r="G3492" i="24"/>
  <c r="H3492" i="24"/>
  <c r="G3493" i="24"/>
  <c r="H3493" i="24"/>
  <c r="G3494" i="24"/>
  <c r="H3494" i="24"/>
  <c r="G3495" i="24"/>
  <c r="H3495" i="24"/>
  <c r="G3496" i="24"/>
  <c r="H3496" i="24"/>
  <c r="G3497" i="24"/>
  <c r="H3497" i="24"/>
  <c r="G3498" i="24"/>
  <c r="H3498" i="24"/>
  <c r="G3499" i="24"/>
  <c r="H3499" i="24"/>
  <c r="G3500" i="24"/>
  <c r="H3500" i="24"/>
  <c r="G3501" i="24"/>
  <c r="H3501" i="24"/>
  <c r="G3502" i="24"/>
  <c r="H3502" i="24"/>
  <c r="G3503" i="24"/>
  <c r="H3503" i="24"/>
  <c r="G3504" i="24"/>
  <c r="H3504" i="24"/>
  <c r="G3505" i="24"/>
  <c r="H3505" i="24"/>
  <c r="G3506" i="24"/>
  <c r="H3506" i="24"/>
  <c r="G3507" i="24"/>
  <c r="H3507" i="24"/>
  <c r="G3508" i="24"/>
  <c r="H3508" i="24"/>
  <c r="G3509" i="24"/>
  <c r="H3509" i="24"/>
  <c r="G3510" i="24"/>
  <c r="H3510" i="24"/>
  <c r="G3511" i="24"/>
  <c r="H3511" i="24"/>
  <c r="G3512" i="24"/>
  <c r="H3512" i="24"/>
  <c r="G3513" i="24"/>
  <c r="H3513" i="24"/>
  <c r="G3514" i="24"/>
  <c r="H3514" i="24"/>
  <c r="G3515" i="24"/>
  <c r="H3515" i="24"/>
  <c r="G3516" i="24"/>
  <c r="H3516" i="24"/>
  <c r="G3517" i="24"/>
  <c r="H3517" i="24"/>
  <c r="G3518" i="24"/>
  <c r="H3518" i="24"/>
  <c r="G3519" i="24"/>
  <c r="H3519" i="24"/>
  <c r="G3520" i="24"/>
  <c r="H3520" i="24"/>
  <c r="G3521" i="24"/>
  <c r="H3521" i="24"/>
  <c r="G3522" i="24"/>
  <c r="H3522" i="24"/>
  <c r="G3523" i="24"/>
  <c r="H3523" i="24"/>
  <c r="G3524" i="24"/>
  <c r="H3524" i="24"/>
  <c r="G3525" i="24"/>
  <c r="H3525" i="24"/>
  <c r="G3526" i="24"/>
  <c r="H3526" i="24"/>
  <c r="G3527" i="24"/>
  <c r="H3527" i="24"/>
  <c r="G3528" i="24"/>
  <c r="H3528" i="24"/>
  <c r="G3529" i="24"/>
  <c r="H3529" i="24"/>
  <c r="G3530" i="24"/>
  <c r="H3530" i="24"/>
  <c r="G3531" i="24"/>
  <c r="H3531" i="24"/>
  <c r="G3532" i="24"/>
  <c r="H3532" i="24"/>
  <c r="G3533" i="24"/>
  <c r="H3533" i="24"/>
  <c r="G3534" i="24"/>
  <c r="H3534" i="24"/>
  <c r="G3535" i="24"/>
  <c r="H3535" i="24"/>
  <c r="G3536" i="24"/>
  <c r="H3536" i="24"/>
  <c r="G3537" i="24"/>
  <c r="H3537" i="24"/>
  <c r="G3538" i="24"/>
  <c r="H3538" i="24"/>
  <c r="G3539" i="24"/>
  <c r="H3539" i="24"/>
  <c r="G3540" i="24"/>
  <c r="H3540" i="24"/>
  <c r="G3541" i="24"/>
  <c r="H3541" i="24"/>
  <c r="G3542" i="24"/>
  <c r="H3542" i="24"/>
  <c r="G3543" i="24"/>
  <c r="H3543" i="24"/>
  <c r="G3544" i="24"/>
  <c r="H3544" i="24"/>
  <c r="G3545" i="24"/>
  <c r="H3545" i="24"/>
  <c r="G3546" i="24"/>
  <c r="H3546" i="24"/>
  <c r="G3547" i="24"/>
  <c r="H3547" i="24"/>
  <c r="G3548" i="24"/>
  <c r="H3548" i="24"/>
  <c r="G3549" i="24"/>
  <c r="H3549" i="24"/>
  <c r="G3550" i="24"/>
  <c r="H3550" i="24"/>
  <c r="G3551" i="24"/>
  <c r="H3551" i="24"/>
  <c r="G3552" i="24"/>
  <c r="H3552" i="24"/>
  <c r="G3553" i="24"/>
  <c r="H3553" i="24"/>
  <c r="G3554" i="24"/>
  <c r="H3554" i="24"/>
  <c r="G3555" i="24"/>
  <c r="H3555" i="24"/>
  <c r="G3556" i="24"/>
  <c r="H3556" i="24"/>
  <c r="G3557" i="24"/>
  <c r="H3557" i="24"/>
  <c r="G3558" i="24"/>
  <c r="H3558" i="24"/>
  <c r="G3559" i="24"/>
  <c r="H3559" i="24"/>
  <c r="G3560" i="24"/>
  <c r="H3560" i="24"/>
  <c r="G3561" i="24"/>
  <c r="H3561" i="24"/>
  <c r="G3562" i="24"/>
  <c r="H3562" i="24"/>
  <c r="G3563" i="24"/>
  <c r="H3563" i="24"/>
  <c r="G3564" i="24"/>
  <c r="H3564" i="24"/>
  <c r="G3565" i="24"/>
  <c r="H3565" i="24"/>
  <c r="G3566" i="24"/>
  <c r="H3566" i="24"/>
  <c r="G3567" i="24"/>
  <c r="H3567" i="24"/>
  <c r="G3568" i="24"/>
  <c r="H3568" i="24"/>
  <c r="G3569" i="24"/>
  <c r="H3569" i="24"/>
  <c r="G3570" i="24"/>
  <c r="H3570" i="24"/>
  <c r="G3571" i="24"/>
  <c r="H3571" i="24"/>
  <c r="G3572" i="24"/>
  <c r="H3572" i="24"/>
  <c r="G3573" i="24"/>
  <c r="H3573" i="24"/>
  <c r="G3574" i="24"/>
  <c r="H3574" i="24"/>
  <c r="G3575" i="24"/>
  <c r="H3575" i="24"/>
  <c r="G3576" i="24"/>
  <c r="H3576" i="24"/>
  <c r="G3577" i="24"/>
  <c r="H3577" i="24"/>
  <c r="G3578" i="24"/>
  <c r="H3578" i="24"/>
  <c r="G3579" i="24"/>
  <c r="H3579" i="24"/>
  <c r="G3580" i="24"/>
  <c r="H3580" i="24"/>
  <c r="G3581" i="24"/>
  <c r="H3581" i="24"/>
  <c r="G3582" i="24"/>
  <c r="H3582" i="24"/>
  <c r="G3583" i="24"/>
  <c r="H3583" i="24"/>
  <c r="G3584" i="24"/>
  <c r="H3584" i="24"/>
  <c r="G3585" i="24"/>
  <c r="H3585" i="24"/>
  <c r="G3586" i="24"/>
  <c r="H3586" i="24"/>
  <c r="G3587" i="24"/>
  <c r="H3587" i="24"/>
  <c r="G3588" i="24"/>
  <c r="H3588" i="24"/>
  <c r="G3589" i="24"/>
  <c r="H3589" i="24"/>
  <c r="G3590" i="24"/>
  <c r="H3590" i="24"/>
  <c r="G3591" i="24"/>
  <c r="H3591" i="24"/>
  <c r="G3592" i="24"/>
  <c r="H3592" i="24"/>
  <c r="G3593" i="24"/>
  <c r="H3593" i="24"/>
  <c r="G3594" i="24"/>
  <c r="H3594" i="24"/>
  <c r="G3595" i="24"/>
  <c r="H3595" i="24"/>
  <c r="G3596" i="24"/>
  <c r="H3596" i="24"/>
  <c r="G3597" i="24"/>
  <c r="H3597" i="24"/>
  <c r="G3598" i="24"/>
  <c r="H3598" i="24"/>
  <c r="G3599" i="24"/>
  <c r="H3599" i="24"/>
  <c r="G3600" i="24"/>
  <c r="H3600" i="24"/>
  <c r="G3601" i="24"/>
  <c r="H3601" i="24"/>
  <c r="G3602" i="24"/>
  <c r="H3602" i="24"/>
  <c r="G3603" i="24"/>
  <c r="H3603" i="24"/>
  <c r="G3604" i="24"/>
  <c r="H3604" i="24"/>
  <c r="G3605" i="24"/>
  <c r="H3605" i="24"/>
  <c r="G3606" i="24"/>
  <c r="H3606" i="24"/>
  <c r="G3607" i="24"/>
  <c r="H3607" i="24"/>
  <c r="G3608" i="24"/>
  <c r="H3608" i="24"/>
  <c r="G3609" i="24"/>
  <c r="H3609" i="24"/>
  <c r="G3610" i="24"/>
  <c r="H3610" i="24"/>
  <c r="G3611" i="24"/>
  <c r="H3611" i="24"/>
  <c r="G3612" i="24"/>
  <c r="H3612" i="24"/>
  <c r="G3613" i="24"/>
  <c r="H3613" i="24"/>
  <c r="G3614" i="24"/>
  <c r="H3614" i="24"/>
  <c r="G3615" i="24"/>
  <c r="H3615" i="24"/>
  <c r="G3616" i="24"/>
  <c r="H3616" i="24"/>
  <c r="G3617" i="24"/>
  <c r="H3617" i="24"/>
  <c r="G3618" i="24"/>
  <c r="H3618" i="24"/>
  <c r="G3619" i="24"/>
  <c r="H3619" i="24"/>
  <c r="G3620" i="24"/>
  <c r="H3620" i="24"/>
  <c r="G3621" i="24"/>
  <c r="H3621" i="24"/>
  <c r="G3622" i="24"/>
  <c r="H3622" i="24"/>
  <c r="G3623" i="24"/>
  <c r="H3623" i="24"/>
  <c r="G3624" i="24"/>
  <c r="H3624" i="24"/>
  <c r="G3625" i="24"/>
  <c r="H3625" i="24"/>
  <c r="G3626" i="24"/>
  <c r="H3626" i="24"/>
  <c r="G3627" i="24"/>
  <c r="H3627" i="24"/>
  <c r="G3628" i="24"/>
  <c r="H3628" i="24"/>
  <c r="G3629" i="24"/>
  <c r="H3629" i="24"/>
  <c r="G3630" i="24"/>
  <c r="H3630" i="24"/>
  <c r="G3631" i="24"/>
  <c r="H3631" i="24"/>
  <c r="G3632" i="24"/>
  <c r="H3632" i="24"/>
  <c r="G3633" i="24"/>
  <c r="H3633" i="24"/>
  <c r="G3634" i="24"/>
  <c r="H3634" i="24"/>
  <c r="G3635" i="24"/>
  <c r="H3635" i="24"/>
  <c r="G3636" i="24"/>
  <c r="H3636" i="24"/>
  <c r="G3637" i="24"/>
  <c r="H3637" i="24"/>
  <c r="G3638" i="24"/>
  <c r="H3638" i="24"/>
  <c r="G3639" i="24"/>
  <c r="H3639" i="24"/>
  <c r="G3640" i="24"/>
  <c r="H3640" i="24"/>
  <c r="G3641" i="24"/>
  <c r="H3641" i="24"/>
  <c r="G3642" i="24"/>
  <c r="H3642" i="24"/>
  <c r="G3643" i="24"/>
  <c r="H3643" i="24"/>
  <c r="G3644" i="24"/>
  <c r="H3644" i="24"/>
  <c r="G3645" i="24"/>
  <c r="H3645" i="24"/>
  <c r="G3646" i="24"/>
  <c r="H3646" i="24"/>
  <c r="G3647" i="24"/>
  <c r="H3647" i="24"/>
  <c r="G3648" i="24"/>
  <c r="H3648" i="24"/>
  <c r="G3649" i="24"/>
  <c r="H3649" i="24"/>
  <c r="G3650" i="24"/>
  <c r="H3650" i="24"/>
  <c r="G3651" i="24"/>
  <c r="H3651" i="24"/>
  <c r="G3652" i="24"/>
  <c r="H3652" i="24"/>
  <c r="G3653" i="24"/>
  <c r="H3653" i="24"/>
  <c r="G3654" i="24"/>
  <c r="H3654" i="24"/>
  <c r="G3655" i="24"/>
  <c r="H3655" i="24"/>
  <c r="G3656" i="24"/>
  <c r="H3656" i="24"/>
  <c r="G3657" i="24"/>
  <c r="H3657" i="24"/>
  <c r="G3658" i="24"/>
  <c r="H3658" i="24"/>
  <c r="G3659" i="24"/>
  <c r="H3659" i="24"/>
  <c r="G3660" i="24"/>
  <c r="H3660" i="24"/>
  <c r="G3661" i="24"/>
  <c r="H3661" i="24"/>
  <c r="G3662" i="24"/>
  <c r="H3662" i="24"/>
  <c r="G3663" i="24"/>
  <c r="H3663" i="24"/>
  <c r="G3664" i="24"/>
  <c r="H3664" i="24"/>
  <c r="G3665" i="24"/>
  <c r="H3665" i="24"/>
  <c r="G3666" i="24"/>
  <c r="H3666" i="24"/>
  <c r="G3667" i="24"/>
  <c r="H3667" i="24"/>
  <c r="G3668" i="24"/>
  <c r="H3668" i="24"/>
  <c r="G3669" i="24"/>
  <c r="H3669" i="24"/>
  <c r="G3670" i="24"/>
  <c r="H3670" i="24"/>
  <c r="G3671" i="24"/>
  <c r="H3671" i="24"/>
  <c r="G3672" i="24"/>
  <c r="H3672" i="24"/>
  <c r="G3673" i="24"/>
  <c r="H3673" i="24"/>
  <c r="G3674" i="24"/>
  <c r="H3674" i="24"/>
  <c r="G3675" i="24"/>
  <c r="H3675" i="24"/>
  <c r="G3676" i="24"/>
  <c r="H3676" i="24"/>
  <c r="G3677" i="24"/>
  <c r="H3677" i="24"/>
  <c r="G3678" i="24"/>
  <c r="H3678" i="24"/>
  <c r="G3679" i="24"/>
  <c r="H3679" i="24"/>
  <c r="G3680" i="24"/>
  <c r="H3680" i="24"/>
  <c r="G3681" i="24"/>
  <c r="H3681" i="24"/>
  <c r="G3682" i="24"/>
  <c r="H3682" i="24"/>
  <c r="G3683" i="24"/>
  <c r="H3683" i="24"/>
  <c r="G3684" i="24"/>
  <c r="H3684" i="24"/>
  <c r="G3685" i="24"/>
  <c r="H3685" i="24"/>
  <c r="G3686" i="24"/>
  <c r="H3686" i="24"/>
  <c r="G3687" i="24"/>
  <c r="H3687" i="24"/>
  <c r="G3688" i="24"/>
  <c r="H3688" i="24"/>
  <c r="G3689" i="24"/>
  <c r="H3689" i="24"/>
  <c r="G3690" i="24"/>
  <c r="H3690" i="24"/>
  <c r="G3691" i="24"/>
  <c r="H3691" i="24"/>
  <c r="G3692" i="24"/>
  <c r="H3692" i="24"/>
  <c r="G3693" i="24"/>
  <c r="H3693" i="24"/>
  <c r="G3694" i="24"/>
  <c r="H3694" i="24"/>
  <c r="G3695" i="24"/>
  <c r="H3695" i="24"/>
  <c r="G3696" i="24"/>
  <c r="H3696" i="24"/>
  <c r="G3697" i="24"/>
  <c r="H3697" i="24"/>
  <c r="G3698" i="24"/>
  <c r="H3698" i="24"/>
  <c r="G3699" i="24"/>
  <c r="H3699" i="24"/>
  <c r="G3700" i="24"/>
  <c r="H3700" i="24"/>
  <c r="G3701" i="24"/>
  <c r="H3701" i="24"/>
  <c r="G3702" i="24"/>
  <c r="H3702" i="24"/>
  <c r="G3703" i="24"/>
  <c r="H3703" i="24"/>
  <c r="G3704" i="24"/>
  <c r="H3704" i="24"/>
  <c r="G3705" i="24"/>
  <c r="H3705" i="24"/>
  <c r="G3706" i="24"/>
  <c r="H3706" i="24"/>
  <c r="G3707" i="24"/>
  <c r="H3707" i="24"/>
  <c r="G3708" i="24"/>
  <c r="H3708" i="24"/>
  <c r="G3709" i="24"/>
  <c r="H3709" i="24"/>
  <c r="G3710" i="24"/>
  <c r="H3710" i="24"/>
  <c r="G3711" i="24"/>
  <c r="H3711" i="24"/>
  <c r="G3712" i="24"/>
  <c r="H3712" i="24"/>
  <c r="G3713" i="24"/>
  <c r="H3713" i="24"/>
  <c r="G3714" i="24"/>
  <c r="H3714" i="24"/>
  <c r="G3715" i="24"/>
  <c r="H3715" i="24"/>
  <c r="G3716" i="24"/>
  <c r="H3716" i="24"/>
  <c r="G3717" i="24"/>
  <c r="H3717" i="24"/>
  <c r="G3718" i="24"/>
  <c r="H3718" i="24"/>
  <c r="G3719" i="24"/>
  <c r="H3719" i="24"/>
  <c r="G3720" i="24"/>
  <c r="H3720" i="24"/>
  <c r="G3721" i="24"/>
  <c r="H3721" i="24"/>
  <c r="G3722" i="24"/>
  <c r="H3722" i="24"/>
  <c r="G3723" i="24"/>
  <c r="H3723" i="24"/>
  <c r="G3724" i="24"/>
  <c r="H3724" i="24"/>
  <c r="G3725" i="24"/>
  <c r="H3725" i="24"/>
  <c r="G3726" i="24"/>
  <c r="H3726" i="24"/>
  <c r="G3727" i="24"/>
  <c r="H3727" i="24"/>
  <c r="G3728" i="24"/>
  <c r="H3728" i="24"/>
  <c r="G3729" i="24"/>
  <c r="H3729" i="24"/>
  <c r="G3730" i="24"/>
  <c r="H3730" i="24"/>
  <c r="G3731" i="24"/>
  <c r="H3731" i="24"/>
  <c r="G3732" i="24"/>
  <c r="H3732" i="24"/>
  <c r="G3733" i="24"/>
  <c r="H3733" i="24"/>
  <c r="G3734" i="24"/>
  <c r="H3734" i="24"/>
  <c r="G3735" i="24"/>
  <c r="H3735" i="24"/>
  <c r="G3736" i="24"/>
  <c r="H3736" i="24"/>
  <c r="G3737" i="24"/>
  <c r="H3737" i="24"/>
  <c r="G3738" i="24"/>
  <c r="H3738" i="24"/>
  <c r="G3739" i="24"/>
  <c r="H3739" i="24"/>
  <c r="G3740" i="24"/>
  <c r="H3740" i="24"/>
  <c r="G3741" i="24"/>
  <c r="H3741" i="24"/>
  <c r="G3742" i="24"/>
  <c r="H3742" i="24"/>
  <c r="G3743" i="24"/>
  <c r="H3743" i="24"/>
  <c r="G3744" i="24"/>
  <c r="H3744" i="24"/>
  <c r="G3745" i="24"/>
  <c r="H3745" i="24"/>
  <c r="G3746" i="24"/>
  <c r="H3746" i="24"/>
  <c r="G3747" i="24"/>
  <c r="H3747" i="24"/>
  <c r="G3748" i="24"/>
  <c r="H3748" i="24"/>
  <c r="G3749" i="24"/>
  <c r="H3749" i="24"/>
  <c r="G3750" i="24"/>
  <c r="H3750" i="24"/>
  <c r="G3751" i="24"/>
  <c r="H3751" i="24"/>
  <c r="G3752" i="24"/>
  <c r="H3752" i="24"/>
  <c r="G3753" i="24"/>
  <c r="H3753" i="24"/>
  <c r="G3754" i="24"/>
  <c r="H3754" i="24"/>
  <c r="G3755" i="24"/>
  <c r="H3755" i="24"/>
  <c r="G3756" i="24"/>
  <c r="H3756" i="24"/>
  <c r="G3757" i="24"/>
  <c r="H3757" i="24"/>
  <c r="G3758" i="24"/>
  <c r="H3758" i="24"/>
  <c r="G3759" i="24"/>
  <c r="H3759" i="24"/>
  <c r="G3760" i="24"/>
  <c r="H3760" i="24"/>
  <c r="G3761" i="24"/>
  <c r="H3761" i="24"/>
  <c r="G3762" i="24"/>
  <c r="H3762" i="24"/>
  <c r="G3763" i="24"/>
  <c r="H3763" i="24"/>
  <c r="G3764" i="24"/>
  <c r="H3764" i="24"/>
  <c r="G3765" i="24"/>
  <c r="H3765" i="24"/>
  <c r="G3766" i="24"/>
  <c r="H3766" i="24"/>
  <c r="G3767" i="24"/>
  <c r="H3767" i="24"/>
  <c r="G3768" i="24"/>
  <c r="H3768" i="24"/>
  <c r="G3769" i="24"/>
  <c r="H3769" i="24"/>
  <c r="G3770" i="24"/>
  <c r="H3770" i="24"/>
  <c r="G3771" i="24"/>
  <c r="H3771" i="24"/>
  <c r="G3772" i="24"/>
  <c r="H3772" i="24"/>
  <c r="G3773" i="24"/>
  <c r="H3773" i="24"/>
  <c r="G3774" i="24"/>
  <c r="H3774" i="24"/>
  <c r="G3775" i="24"/>
  <c r="H3775" i="24"/>
  <c r="G3776" i="24"/>
  <c r="H3776" i="24"/>
  <c r="G3777" i="24"/>
  <c r="H3777" i="24"/>
  <c r="G3778" i="24"/>
  <c r="H3778" i="24"/>
  <c r="G3779" i="24"/>
  <c r="H3779" i="24"/>
  <c r="G3780" i="24"/>
  <c r="H3780" i="24"/>
  <c r="G3781" i="24"/>
  <c r="H3781" i="24"/>
  <c r="G3782" i="24"/>
  <c r="H3782" i="24"/>
  <c r="G3783" i="24"/>
  <c r="H3783" i="24"/>
  <c r="G3784" i="24"/>
  <c r="H3784" i="24"/>
  <c r="G3785" i="24"/>
  <c r="H3785" i="24"/>
  <c r="G3786" i="24"/>
  <c r="H3786" i="24"/>
  <c r="G3787" i="24"/>
  <c r="H3787" i="24"/>
  <c r="G3788" i="24"/>
  <c r="H3788" i="24"/>
  <c r="G3789" i="24"/>
  <c r="H3789" i="24"/>
  <c r="G3790" i="24"/>
  <c r="H3790" i="24"/>
  <c r="G3791" i="24"/>
  <c r="H3791" i="24"/>
  <c r="G3792" i="24"/>
  <c r="H3792" i="24"/>
  <c r="G3793" i="24"/>
  <c r="H3793" i="24"/>
  <c r="G3794" i="24"/>
  <c r="H3794" i="24"/>
  <c r="G3795" i="24"/>
  <c r="H3795" i="24"/>
  <c r="G3796" i="24"/>
  <c r="H3796" i="24"/>
  <c r="G3797" i="24"/>
  <c r="H3797" i="24"/>
  <c r="G3798" i="24"/>
  <c r="H3798" i="24"/>
  <c r="G3799" i="24"/>
  <c r="H3799" i="24"/>
  <c r="G3800" i="24"/>
  <c r="H3800" i="24"/>
  <c r="G3801" i="24"/>
  <c r="H3801" i="24"/>
  <c r="G3802" i="24"/>
  <c r="H3802" i="24"/>
  <c r="G3803" i="24"/>
  <c r="H3803" i="24"/>
  <c r="G3804" i="24"/>
  <c r="H3804" i="24"/>
  <c r="G3805" i="24"/>
  <c r="H3805" i="24"/>
  <c r="G3806" i="24"/>
  <c r="H3806" i="24"/>
  <c r="G3807" i="24"/>
  <c r="H3807" i="24"/>
  <c r="G3808" i="24"/>
  <c r="H3808" i="24"/>
  <c r="G3809" i="24"/>
  <c r="H3809" i="24"/>
  <c r="G3810" i="24"/>
  <c r="H3810" i="24"/>
  <c r="G3811" i="24"/>
  <c r="H3811" i="24"/>
  <c r="G3812" i="24"/>
  <c r="H3812" i="24"/>
  <c r="G3813" i="24"/>
  <c r="H3813" i="24"/>
  <c r="G3814" i="24"/>
  <c r="H3814" i="24"/>
  <c r="G3815" i="24"/>
  <c r="H3815" i="24"/>
  <c r="G3816" i="24"/>
  <c r="H3816" i="24"/>
  <c r="G3817" i="24"/>
  <c r="H3817" i="24"/>
  <c r="G3818" i="24"/>
  <c r="H3818" i="24"/>
  <c r="G3819" i="24"/>
  <c r="H3819" i="24"/>
  <c r="G3820" i="24"/>
  <c r="H3820" i="24"/>
  <c r="G3821" i="24"/>
  <c r="H3821" i="24"/>
  <c r="G3822" i="24"/>
  <c r="H3822" i="24"/>
  <c r="G3823" i="24"/>
  <c r="H3823" i="24"/>
  <c r="G3824" i="24"/>
  <c r="H3824" i="24"/>
  <c r="G3825" i="24"/>
  <c r="H3825" i="24"/>
  <c r="G3826" i="24"/>
  <c r="H3826" i="24"/>
  <c r="G3827" i="24"/>
  <c r="H3827" i="24"/>
  <c r="G3828" i="24"/>
  <c r="H3828" i="24"/>
  <c r="G3829" i="24"/>
  <c r="H3829" i="24"/>
  <c r="G3830" i="24"/>
  <c r="H3830" i="24"/>
  <c r="G3831" i="24"/>
  <c r="H3831" i="24"/>
  <c r="G3832" i="24"/>
  <c r="H3832" i="24"/>
  <c r="G3833" i="24"/>
  <c r="H3833" i="24"/>
  <c r="G3834" i="24"/>
  <c r="H3834" i="24"/>
  <c r="G3835" i="24"/>
  <c r="H3835" i="24"/>
  <c r="G3836" i="24"/>
  <c r="H3836" i="24"/>
  <c r="G3837" i="24"/>
  <c r="H3837" i="24"/>
  <c r="G3838" i="24"/>
  <c r="H3838" i="24"/>
  <c r="G3839" i="24"/>
  <c r="H3839" i="24"/>
  <c r="G3840" i="24"/>
  <c r="H3840" i="24"/>
  <c r="G3841" i="24"/>
  <c r="H3841" i="24"/>
  <c r="G3842" i="24"/>
  <c r="H3842" i="24"/>
  <c r="G3843" i="24"/>
  <c r="H3843" i="24"/>
  <c r="G3844" i="24"/>
  <c r="H3844" i="24"/>
  <c r="G3845" i="24"/>
  <c r="H3845" i="24"/>
  <c r="G3846" i="24"/>
  <c r="H3846" i="24"/>
  <c r="G3847" i="24"/>
  <c r="H3847" i="24"/>
  <c r="G3848" i="24"/>
  <c r="H3848" i="24"/>
  <c r="G3849" i="24"/>
  <c r="H3849" i="24"/>
  <c r="G3850" i="24"/>
  <c r="H3850" i="24"/>
  <c r="G3851" i="24"/>
  <c r="H3851" i="24"/>
  <c r="G3852" i="24"/>
  <c r="H3852" i="24"/>
  <c r="G3853" i="24"/>
  <c r="H3853" i="24"/>
  <c r="G3854" i="24"/>
  <c r="H3854" i="24"/>
  <c r="G3855" i="24"/>
  <c r="H3855" i="24"/>
  <c r="G3856" i="24"/>
  <c r="H3856" i="24"/>
  <c r="G3857" i="24"/>
  <c r="H3857" i="24"/>
  <c r="G3858" i="24"/>
  <c r="H3858" i="24"/>
  <c r="G3859" i="24"/>
  <c r="H3859" i="24"/>
  <c r="G3860" i="24"/>
  <c r="H3860" i="24"/>
  <c r="G3861" i="24"/>
  <c r="H3861" i="24"/>
  <c r="G3862" i="24"/>
  <c r="H3862" i="24"/>
  <c r="G3863" i="24"/>
  <c r="H3863" i="24"/>
  <c r="G3864" i="24"/>
  <c r="H3864" i="24"/>
  <c r="G3865" i="24"/>
  <c r="H3865" i="24"/>
  <c r="G3866" i="24"/>
  <c r="H3866" i="24"/>
  <c r="G3867" i="24"/>
  <c r="H3867" i="24"/>
  <c r="G3868" i="24"/>
  <c r="H3868" i="24"/>
  <c r="G3869" i="24"/>
  <c r="H3869" i="24"/>
  <c r="G3870" i="24"/>
  <c r="H3870" i="24"/>
  <c r="G3871" i="24"/>
  <c r="H3871" i="24"/>
  <c r="G3872" i="24"/>
  <c r="H3872" i="24"/>
  <c r="G3873" i="24"/>
  <c r="H3873" i="24"/>
  <c r="G3874" i="24"/>
  <c r="H3874" i="24"/>
  <c r="G3875" i="24"/>
  <c r="H3875" i="24"/>
  <c r="G3876" i="24"/>
  <c r="H3876" i="24"/>
  <c r="G3877" i="24"/>
  <c r="H3877" i="24"/>
  <c r="G3878" i="24"/>
  <c r="H3878" i="24"/>
  <c r="G3879" i="24"/>
  <c r="H3879" i="24"/>
  <c r="G3880" i="24"/>
  <c r="H3880" i="24"/>
  <c r="G3881" i="24"/>
  <c r="H3881" i="24"/>
  <c r="G3882" i="24"/>
  <c r="H3882" i="24"/>
  <c r="G3883" i="24"/>
  <c r="H3883" i="24"/>
  <c r="G3884" i="24"/>
  <c r="H3884" i="24"/>
  <c r="G3885" i="24"/>
  <c r="H3885" i="24"/>
  <c r="G3886" i="24"/>
  <c r="H3886" i="24"/>
  <c r="G3887" i="24"/>
  <c r="H3887" i="24"/>
  <c r="G3888" i="24"/>
  <c r="H3888" i="24"/>
  <c r="G3889" i="24"/>
  <c r="H3889" i="24"/>
  <c r="G3890" i="24"/>
  <c r="H3890" i="24"/>
  <c r="G3891" i="24"/>
  <c r="H3891" i="24"/>
  <c r="G3892" i="24"/>
  <c r="H3892" i="24"/>
  <c r="G3893" i="24"/>
  <c r="H3893" i="24"/>
  <c r="G3894" i="24"/>
  <c r="H3894" i="24"/>
  <c r="G3895" i="24"/>
  <c r="H3895" i="24"/>
  <c r="G3896" i="24"/>
  <c r="H3896" i="24"/>
  <c r="G3897" i="24"/>
  <c r="H3897" i="24"/>
  <c r="G3898" i="24"/>
  <c r="H3898" i="24"/>
  <c r="G3899" i="24"/>
  <c r="H3899" i="24"/>
  <c r="G3900" i="24"/>
  <c r="H3900" i="24"/>
  <c r="G3901" i="24"/>
  <c r="H3901" i="24"/>
  <c r="G3902" i="24"/>
  <c r="H3902" i="24"/>
  <c r="G3903" i="24"/>
  <c r="H3903" i="24"/>
  <c r="G3904" i="24"/>
  <c r="H3904" i="24"/>
  <c r="G3905" i="24"/>
  <c r="H3905" i="24"/>
  <c r="G3906" i="24"/>
  <c r="H3906" i="24"/>
  <c r="G3907" i="24"/>
  <c r="H3907" i="24"/>
  <c r="G3908" i="24"/>
  <c r="H3908" i="24"/>
  <c r="G3909" i="24"/>
  <c r="H3909" i="24"/>
  <c r="G3910" i="24"/>
  <c r="H3910" i="24"/>
  <c r="G3911" i="24"/>
  <c r="H3911" i="24"/>
  <c r="G3912" i="24"/>
  <c r="H3912" i="24"/>
  <c r="G3913" i="24"/>
  <c r="H3913" i="24"/>
  <c r="G3914" i="24"/>
  <c r="H3914" i="24"/>
  <c r="G3915" i="24"/>
  <c r="H3915" i="24"/>
  <c r="G3916" i="24"/>
  <c r="H3916" i="24"/>
  <c r="G3917" i="24"/>
  <c r="H3917" i="24"/>
  <c r="G3918" i="24"/>
  <c r="H3918" i="24"/>
  <c r="G3919" i="24"/>
  <c r="H3919" i="24"/>
  <c r="G3920" i="24"/>
  <c r="H3920" i="24"/>
  <c r="G3921" i="24"/>
  <c r="H3921" i="24"/>
  <c r="G3922" i="24"/>
  <c r="H3922" i="24"/>
  <c r="G3923" i="24"/>
  <c r="H3923" i="24"/>
  <c r="G3924" i="24"/>
  <c r="H3924" i="24"/>
  <c r="G3925" i="24"/>
  <c r="H3925" i="24"/>
  <c r="G3926" i="24"/>
  <c r="H3926" i="24"/>
  <c r="G3927" i="24"/>
  <c r="H3927" i="24"/>
  <c r="G3928" i="24"/>
  <c r="H3928" i="24"/>
  <c r="G3929" i="24"/>
  <c r="H3929" i="24"/>
  <c r="G3930" i="24"/>
  <c r="H3930" i="24"/>
  <c r="G3931" i="24"/>
  <c r="H3931" i="24"/>
  <c r="G3932" i="24"/>
  <c r="H3932" i="24"/>
  <c r="G3933" i="24"/>
  <c r="H3933" i="24"/>
  <c r="G3934" i="24"/>
  <c r="H3934" i="24"/>
  <c r="G3935" i="24"/>
  <c r="H3935" i="24"/>
  <c r="G3936" i="24"/>
  <c r="H3936" i="24"/>
  <c r="G3937" i="24"/>
  <c r="H3937" i="24"/>
  <c r="G3938" i="24"/>
  <c r="H3938" i="24"/>
  <c r="G3939" i="24"/>
  <c r="H3939" i="24"/>
  <c r="G3940" i="24"/>
  <c r="H3940" i="24"/>
  <c r="G3941" i="24"/>
  <c r="H3941" i="24"/>
  <c r="G3942" i="24"/>
  <c r="H3942" i="24"/>
  <c r="G3943" i="24"/>
  <c r="H3943" i="24"/>
  <c r="G3944" i="24"/>
  <c r="H3944" i="24"/>
  <c r="G3945" i="24"/>
  <c r="H3945" i="24"/>
  <c r="G3946" i="24"/>
  <c r="H3946" i="24"/>
  <c r="G3947" i="24"/>
  <c r="H3947" i="24"/>
  <c r="G3948" i="24"/>
  <c r="H3948" i="24"/>
  <c r="G3949" i="24"/>
  <c r="H3949" i="24"/>
  <c r="G3950" i="24"/>
  <c r="H3950" i="24"/>
  <c r="G3951" i="24"/>
  <c r="H3951" i="24"/>
  <c r="G3952" i="24"/>
  <c r="H3952" i="24"/>
  <c r="G3953" i="24"/>
  <c r="H3953" i="24"/>
  <c r="G3954" i="24"/>
  <c r="H3954" i="24"/>
  <c r="G3955" i="24"/>
  <c r="H3955" i="24"/>
  <c r="G3956" i="24"/>
  <c r="H3956" i="24"/>
  <c r="G3957" i="24"/>
  <c r="H3957" i="24"/>
  <c r="G3958" i="24"/>
  <c r="H3958" i="24"/>
  <c r="G3959" i="24"/>
  <c r="H3959" i="24"/>
  <c r="G3960" i="24"/>
  <c r="H3960" i="24"/>
  <c r="G3961" i="24"/>
  <c r="H3961" i="24"/>
  <c r="G3962" i="24"/>
  <c r="H3962" i="24"/>
  <c r="G3963" i="24"/>
  <c r="H3963" i="24"/>
  <c r="G3964" i="24"/>
  <c r="H3964" i="24"/>
  <c r="G3965" i="24"/>
  <c r="H3965" i="24"/>
  <c r="G3966" i="24"/>
  <c r="H3966" i="24"/>
  <c r="G3967" i="24"/>
  <c r="H3967" i="24"/>
  <c r="G3968" i="24"/>
  <c r="H3968" i="24"/>
  <c r="G3969" i="24"/>
  <c r="H3969" i="24"/>
  <c r="G3970" i="24"/>
  <c r="H3970" i="24"/>
  <c r="G3971" i="24"/>
  <c r="H3971" i="24"/>
  <c r="G3972" i="24"/>
  <c r="H3972" i="24"/>
  <c r="G3973" i="24"/>
  <c r="H3973" i="24"/>
  <c r="G3974" i="24"/>
  <c r="H3974" i="24"/>
  <c r="G3975" i="24"/>
  <c r="H3975" i="24"/>
  <c r="G3976" i="24"/>
  <c r="H3976" i="24"/>
  <c r="G3977" i="24"/>
  <c r="H3977" i="24"/>
  <c r="G3978" i="24"/>
  <c r="H3978" i="24"/>
  <c r="G3979" i="24"/>
  <c r="H3979" i="24"/>
  <c r="G3980" i="24"/>
  <c r="H3980" i="24"/>
  <c r="G3981" i="24"/>
  <c r="H3981" i="24"/>
  <c r="G3982" i="24"/>
  <c r="H3982" i="24"/>
  <c r="G3983" i="24"/>
  <c r="H3983" i="24"/>
  <c r="G3984" i="24"/>
  <c r="H3984" i="24"/>
  <c r="G3985" i="24"/>
  <c r="H3985" i="24"/>
  <c r="G3986" i="24"/>
  <c r="H3986" i="24"/>
  <c r="G3987" i="24"/>
  <c r="H3987" i="24"/>
  <c r="G3988" i="24"/>
  <c r="H3988" i="24"/>
  <c r="G3989" i="24"/>
  <c r="H3989" i="24"/>
  <c r="G3990" i="24"/>
  <c r="H3990" i="24"/>
  <c r="G3991" i="24"/>
  <c r="H3991" i="24"/>
  <c r="G3992" i="24"/>
  <c r="H3992" i="24"/>
  <c r="G3993" i="24"/>
  <c r="H3993" i="24"/>
  <c r="G3994" i="24"/>
  <c r="H3994" i="24"/>
  <c r="G3995" i="24"/>
  <c r="H3995" i="24"/>
  <c r="G3996" i="24"/>
  <c r="H3996" i="24"/>
  <c r="G3997" i="24"/>
  <c r="H3997" i="24"/>
  <c r="G3998" i="24"/>
  <c r="H3998" i="24"/>
  <c r="G3999" i="24"/>
  <c r="H3999" i="24"/>
  <c r="G4000" i="24"/>
  <c r="H4000" i="24"/>
  <c r="G4001" i="24"/>
  <c r="H4001" i="24"/>
  <c r="G4002" i="24"/>
  <c r="H4002" i="24"/>
  <c r="G4003" i="24"/>
  <c r="H4003" i="24"/>
  <c r="G4004" i="24"/>
  <c r="H4004" i="24"/>
  <c r="G4005" i="24"/>
  <c r="H4005" i="24"/>
  <c r="G4006" i="24"/>
  <c r="H4006" i="24"/>
  <c r="G4007" i="24"/>
  <c r="H4007" i="24"/>
  <c r="G4008" i="24"/>
  <c r="H4008" i="24"/>
  <c r="G4009" i="24"/>
  <c r="H4009" i="24"/>
  <c r="G4010" i="24"/>
  <c r="H4010" i="24"/>
  <c r="G4011" i="24"/>
  <c r="H4011" i="24"/>
  <c r="G4012" i="24"/>
  <c r="H4012" i="24"/>
  <c r="G4013" i="24"/>
  <c r="H4013" i="24"/>
  <c r="G4014" i="24"/>
  <c r="H4014" i="24"/>
  <c r="G4015" i="24"/>
  <c r="H4015" i="24"/>
  <c r="G4016" i="24"/>
  <c r="H4016" i="24"/>
  <c r="G4017" i="24"/>
  <c r="H4017" i="24"/>
  <c r="G4018" i="24"/>
  <c r="H4018" i="24"/>
  <c r="G4019" i="24"/>
  <c r="H4019" i="24"/>
  <c r="G4020" i="24"/>
  <c r="H4020" i="24"/>
  <c r="G4021" i="24"/>
  <c r="H4021" i="24"/>
  <c r="G4022" i="24"/>
  <c r="H4022" i="24"/>
  <c r="G4023" i="24"/>
  <c r="H4023" i="24"/>
  <c r="G4024" i="24"/>
  <c r="H4024" i="24"/>
  <c r="G4025" i="24"/>
  <c r="H4025" i="24"/>
  <c r="G4026" i="24"/>
  <c r="H4026" i="24"/>
  <c r="G4027" i="24"/>
  <c r="H4027" i="24"/>
  <c r="G4028" i="24"/>
  <c r="H4028" i="24"/>
  <c r="G4029" i="24"/>
  <c r="H4029" i="24"/>
  <c r="G4030" i="24"/>
  <c r="H4030" i="24"/>
  <c r="G4031" i="24"/>
  <c r="H4031" i="24"/>
  <c r="G4032" i="24"/>
  <c r="H4032" i="24"/>
  <c r="G4033" i="24"/>
  <c r="H4033" i="24"/>
  <c r="G4034" i="24"/>
  <c r="H4034" i="24"/>
  <c r="G4035" i="24"/>
  <c r="H4035" i="24"/>
  <c r="G4036" i="24"/>
  <c r="H4036" i="24"/>
  <c r="G4037" i="24"/>
  <c r="H4037" i="24"/>
  <c r="G4038" i="24"/>
  <c r="H4038" i="24"/>
  <c r="G4039" i="24"/>
  <c r="H4039" i="24"/>
  <c r="G4040" i="24"/>
  <c r="H4040" i="24"/>
  <c r="G4041" i="24"/>
  <c r="H4041" i="24"/>
  <c r="G4042" i="24"/>
  <c r="H4042" i="24"/>
  <c r="G4043" i="24"/>
  <c r="H4043" i="24"/>
  <c r="G4044" i="24"/>
  <c r="H4044" i="24"/>
  <c r="Q5" i="17"/>
  <c r="J4007" i="17"/>
  <c r="J3941" i="24" s="1"/>
  <c r="K4007" i="17"/>
  <c r="L4007" i="17"/>
  <c r="M4007" i="17"/>
  <c r="M2805" i="17"/>
  <c r="L2805" i="17"/>
  <c r="K2805" i="17"/>
  <c r="J2805" i="17"/>
  <c r="J2829" i="24" s="1"/>
  <c r="M847" i="17"/>
  <c r="L847" i="17"/>
  <c r="K847" i="17"/>
  <c r="J847" i="17"/>
  <c r="J848" i="24" s="1"/>
  <c r="N4007" i="17" l="1"/>
  <c r="O4007" i="17"/>
  <c r="O2805" i="17"/>
  <c r="O847" i="17"/>
  <c r="N847" i="17"/>
  <c r="N2805" i="17"/>
  <c r="J848" i="17"/>
  <c r="J849" i="24" s="1"/>
  <c r="K848" i="17"/>
  <c r="L848" i="17"/>
  <c r="M848" i="17"/>
  <c r="J2254" i="17"/>
  <c r="J2256" i="24" s="1"/>
  <c r="K2254" i="17"/>
  <c r="L2254" i="17"/>
  <c r="M2254" i="17"/>
  <c r="J2255" i="17"/>
  <c r="J2257" i="24" s="1"/>
  <c r="K2255" i="17"/>
  <c r="L2255" i="17"/>
  <c r="M2255" i="17"/>
  <c r="J3960" i="17"/>
  <c r="J3894" i="24" s="1"/>
  <c r="K3960" i="17"/>
  <c r="L3960" i="17"/>
  <c r="M3960" i="17"/>
  <c r="J4006" i="17"/>
  <c r="J3940" i="24" s="1"/>
  <c r="K4006" i="17"/>
  <c r="L4006" i="17"/>
  <c r="M4006" i="17"/>
  <c r="P4007" i="17" l="1"/>
  <c r="R4007" i="17" s="1"/>
  <c r="P2805" i="17"/>
  <c r="R2805" i="17" s="1"/>
  <c r="P847" i="17"/>
  <c r="R847" i="17" s="1"/>
  <c r="N4006" i="17"/>
  <c r="N2254" i="17"/>
  <c r="N3960" i="17"/>
  <c r="N2255" i="17"/>
  <c r="N848" i="17"/>
  <c r="O3960" i="17"/>
  <c r="O2254" i="17"/>
  <c r="O4006" i="17"/>
  <c r="O2255" i="17"/>
  <c r="O848" i="17"/>
  <c r="P4006" i="17" l="1"/>
  <c r="R4006" i="17" s="1"/>
  <c r="P2254" i="17"/>
  <c r="R2254" i="17" s="1"/>
  <c r="P2255" i="17"/>
  <c r="R2255" i="17" s="1"/>
  <c r="P3960" i="17"/>
  <c r="R3960" i="17" s="1"/>
  <c r="P848" i="17"/>
  <c r="R848" i="17" s="1"/>
  <c r="C12" i="19" l="1"/>
  <c r="C13" i="19" s="1"/>
  <c r="J741" i="17"/>
  <c r="J742" i="24" s="1"/>
  <c r="K741" i="17"/>
  <c r="L741" i="17"/>
  <c r="M741" i="17"/>
  <c r="J2248" i="17"/>
  <c r="J2250" i="24" s="1"/>
  <c r="K2248" i="17"/>
  <c r="L2248" i="17"/>
  <c r="M2248" i="17"/>
  <c r="J2249" i="17"/>
  <c r="J2251" i="24" s="1"/>
  <c r="K2249" i="17"/>
  <c r="L2249" i="17"/>
  <c r="M2249" i="17"/>
  <c r="L2251" i="24" s="1"/>
  <c r="M2251" i="24" s="1"/>
  <c r="J2250" i="17"/>
  <c r="J2252" i="24" s="1"/>
  <c r="K2250" i="17"/>
  <c r="L2250" i="17"/>
  <c r="M2250" i="17"/>
  <c r="J2251" i="17"/>
  <c r="J2253" i="24" s="1"/>
  <c r="K2251" i="17"/>
  <c r="L2251" i="17"/>
  <c r="M2251" i="17"/>
  <c r="J2252" i="17"/>
  <c r="J2254" i="24" s="1"/>
  <c r="K2252" i="17"/>
  <c r="L2252" i="17"/>
  <c r="M2252" i="17"/>
  <c r="J2253" i="17"/>
  <c r="J2255" i="24" s="1"/>
  <c r="K2253" i="17"/>
  <c r="L2253" i="17"/>
  <c r="M2253" i="17"/>
  <c r="J2541" i="17"/>
  <c r="J2564" i="24" s="1"/>
  <c r="K2541" i="17"/>
  <c r="L2541" i="17"/>
  <c r="M2541" i="17"/>
  <c r="J2542" i="17"/>
  <c r="J2565" i="24" s="1"/>
  <c r="K2542" i="17"/>
  <c r="L2542" i="17"/>
  <c r="M2542" i="17"/>
  <c r="J2543" i="17"/>
  <c r="J2566" i="24" s="1"/>
  <c r="K2543" i="17"/>
  <c r="L2543" i="17"/>
  <c r="M2543" i="17"/>
  <c r="J2803" i="17"/>
  <c r="J2827" i="24" s="1"/>
  <c r="K2803" i="17"/>
  <c r="L2803" i="17"/>
  <c r="M2803" i="17"/>
  <c r="J2804" i="17"/>
  <c r="J2828" i="24" s="1"/>
  <c r="K2804" i="17"/>
  <c r="L2804" i="17"/>
  <c r="M2804" i="17"/>
  <c r="J2904" i="17"/>
  <c r="J2929" i="24" s="1"/>
  <c r="K2904" i="17"/>
  <c r="L2904" i="17"/>
  <c r="M2904" i="17"/>
  <c r="J2939" i="17"/>
  <c r="J2964" i="24" s="1"/>
  <c r="K2939" i="17"/>
  <c r="L2939" i="17"/>
  <c r="M2939" i="17"/>
  <c r="J3127" i="17"/>
  <c r="J3152" i="24" s="1"/>
  <c r="K3127" i="17"/>
  <c r="L3127" i="17"/>
  <c r="M3127" i="17"/>
  <c r="J3651" i="17"/>
  <c r="J3585" i="24" s="1"/>
  <c r="K3651" i="17"/>
  <c r="L3651" i="17"/>
  <c r="M3651" i="17"/>
  <c r="J2801" i="17"/>
  <c r="J2825" i="24" s="1"/>
  <c r="K2801" i="17"/>
  <c r="L2801" i="17"/>
  <c r="M2801" i="17"/>
  <c r="J2802" i="17"/>
  <c r="J2826" i="24" s="1"/>
  <c r="K2802" i="17"/>
  <c r="L2802" i="17"/>
  <c r="M2802" i="17"/>
  <c r="M3649" i="17"/>
  <c r="L3649" i="17"/>
  <c r="N3715" i="17"/>
  <c r="O3715" i="17"/>
  <c r="N3830" i="17"/>
  <c r="O3830" i="17"/>
  <c r="N3909" i="17"/>
  <c r="O3909" i="17"/>
  <c r="N3910" i="17"/>
  <c r="O3910" i="17"/>
  <c r="N3948" i="17"/>
  <c r="O3948" i="17"/>
  <c r="N3959" i="17"/>
  <c r="O3959" i="17"/>
  <c r="N4013" i="17"/>
  <c r="O4013" i="17"/>
  <c r="M3270" i="17"/>
  <c r="L4017" i="24" s="1"/>
  <c r="M4017" i="24" s="1"/>
  <c r="M3271" i="17"/>
  <c r="L4018" i="24" s="1"/>
  <c r="M4018" i="24" s="1"/>
  <c r="M3272" i="17"/>
  <c r="L4019" i="24" s="1"/>
  <c r="M4019" i="24" s="1"/>
  <c r="M3273" i="17"/>
  <c r="L4020" i="24" s="1"/>
  <c r="M4020" i="24" s="1"/>
  <c r="M3274" i="17"/>
  <c r="L4021" i="24" s="1"/>
  <c r="M4021" i="24" s="1"/>
  <c r="M3275" i="17"/>
  <c r="L4022" i="24" s="1"/>
  <c r="M4022" i="24" s="1"/>
  <c r="M3276" i="17"/>
  <c r="L4023" i="24" s="1"/>
  <c r="M4023" i="24" s="1"/>
  <c r="M3277" i="17"/>
  <c r="L4024" i="24" s="1"/>
  <c r="M4024" i="24" s="1"/>
  <c r="M3278" i="17"/>
  <c r="L4025" i="24" s="1"/>
  <c r="M4025" i="24" s="1"/>
  <c r="M3279" i="17"/>
  <c r="L4026" i="24" s="1"/>
  <c r="M4026" i="24" s="1"/>
  <c r="M3280" i="17"/>
  <c r="L4027" i="24" s="1"/>
  <c r="M4027" i="24" s="1"/>
  <c r="M3281" i="17"/>
  <c r="L4028" i="24" s="1"/>
  <c r="M4028" i="24" s="1"/>
  <c r="M3282" i="17"/>
  <c r="L4029" i="24" s="1"/>
  <c r="M4029" i="24" s="1"/>
  <c r="M3283" i="17"/>
  <c r="L4030" i="24" s="1"/>
  <c r="M4030" i="24" s="1"/>
  <c r="M3284" i="17"/>
  <c r="L4031" i="24" s="1"/>
  <c r="M4031" i="24" s="1"/>
  <c r="M3285" i="17"/>
  <c r="L4032" i="24" s="1"/>
  <c r="M4032" i="24" s="1"/>
  <c r="M3286" i="17"/>
  <c r="L4033" i="24" s="1"/>
  <c r="M4033" i="24" s="1"/>
  <c r="M3287" i="17"/>
  <c r="L4034" i="24" s="1"/>
  <c r="M4034" i="24" s="1"/>
  <c r="M3288" i="17"/>
  <c r="L4035" i="24" s="1"/>
  <c r="M4035" i="24" s="1"/>
  <c r="M3289" i="17"/>
  <c r="L4036" i="24" s="1"/>
  <c r="M4036" i="24" s="1"/>
  <c r="M3290" i="17"/>
  <c r="L4037" i="24" s="1"/>
  <c r="M4037" i="24" s="1"/>
  <c r="M3291" i="17"/>
  <c r="L4038" i="24" s="1"/>
  <c r="M4038" i="24" s="1"/>
  <c r="M3292" i="17"/>
  <c r="L4039" i="24" s="1"/>
  <c r="M4039" i="24" s="1"/>
  <c r="M3293" i="17"/>
  <c r="L4040" i="24" s="1"/>
  <c r="M4040" i="24" s="1"/>
  <c r="M3294" i="17"/>
  <c r="L4041" i="24" s="1"/>
  <c r="M4041" i="24" s="1"/>
  <c r="M3295" i="17"/>
  <c r="L4042" i="24" s="1"/>
  <c r="M4042" i="24" s="1"/>
  <c r="M3296" i="17"/>
  <c r="L4043" i="24" s="1"/>
  <c r="M4043" i="24" s="1"/>
  <c r="M3297" i="17"/>
  <c r="L4044" i="24" s="1"/>
  <c r="M4044" i="24" s="1"/>
  <c r="M3298" i="17"/>
  <c r="M3299" i="17"/>
  <c r="M3300" i="17"/>
  <c r="M3301" i="17"/>
  <c r="M3302" i="17"/>
  <c r="M3303" i="17"/>
  <c r="M3304" i="17"/>
  <c r="M3305" i="17"/>
  <c r="L3239" i="24" s="1"/>
  <c r="M3239" i="24" s="1"/>
  <c r="M3306" i="17"/>
  <c r="M3307" i="17"/>
  <c r="M3308" i="17"/>
  <c r="M3309" i="17"/>
  <c r="M3310" i="17"/>
  <c r="M3311" i="17"/>
  <c r="M3312" i="17"/>
  <c r="M3313" i="17"/>
  <c r="M3314" i="17"/>
  <c r="M3315" i="17"/>
  <c r="M3316" i="17"/>
  <c r="M3317" i="17"/>
  <c r="M3318" i="17"/>
  <c r="M3319" i="17"/>
  <c r="M3320" i="17"/>
  <c r="M3321" i="17"/>
  <c r="L3255" i="24" s="1"/>
  <c r="M3255" i="24" s="1"/>
  <c r="M3322" i="17"/>
  <c r="M3323" i="17"/>
  <c r="L3257" i="24" s="1"/>
  <c r="M3257" i="24" s="1"/>
  <c r="M3324" i="17"/>
  <c r="M3325" i="17"/>
  <c r="M3327" i="17"/>
  <c r="M3328" i="17"/>
  <c r="L3262" i="24" s="1"/>
  <c r="M3262" i="24" s="1"/>
  <c r="M3329" i="17"/>
  <c r="L3263" i="24" s="1"/>
  <c r="M3263" i="24" s="1"/>
  <c r="M3330" i="17"/>
  <c r="M3331" i="17"/>
  <c r="L3265" i="24" s="1"/>
  <c r="M3265" i="24" s="1"/>
  <c r="M3332" i="17"/>
  <c r="L3266" i="24" s="1"/>
  <c r="M3266" i="24" s="1"/>
  <c r="M3333" i="17"/>
  <c r="M3334" i="17"/>
  <c r="L3268" i="24" s="1"/>
  <c r="M3268" i="24" s="1"/>
  <c r="M3335" i="17"/>
  <c r="L3269" i="24" s="1"/>
  <c r="M3269" i="24" s="1"/>
  <c r="M3336" i="17"/>
  <c r="L3270" i="24" s="1"/>
  <c r="M3270" i="24" s="1"/>
  <c r="M3337" i="17"/>
  <c r="L3271" i="24" s="1"/>
  <c r="M3271" i="24" s="1"/>
  <c r="M3338" i="17"/>
  <c r="L3272" i="24" s="1"/>
  <c r="M3272" i="24" s="1"/>
  <c r="M3339" i="17"/>
  <c r="L3273" i="24" s="1"/>
  <c r="M3273" i="24" s="1"/>
  <c r="M3340" i="17"/>
  <c r="L3274" i="24" s="1"/>
  <c r="M3274" i="24" s="1"/>
  <c r="M3341" i="17"/>
  <c r="L3275" i="24" s="1"/>
  <c r="M3275" i="24" s="1"/>
  <c r="M3342" i="17"/>
  <c r="L3276" i="24" s="1"/>
  <c r="M3276" i="24" s="1"/>
  <c r="M3343" i="17"/>
  <c r="L3277" i="24" s="1"/>
  <c r="M3277" i="24" s="1"/>
  <c r="M3344" i="17"/>
  <c r="L3278" i="24" s="1"/>
  <c r="M3278" i="24" s="1"/>
  <c r="M3345" i="17"/>
  <c r="M3346" i="17"/>
  <c r="M3347" i="17"/>
  <c r="L3281" i="24" s="1"/>
  <c r="M3281" i="24" s="1"/>
  <c r="M3348" i="17"/>
  <c r="L3282" i="24" s="1"/>
  <c r="M3282" i="24" s="1"/>
  <c r="M3349" i="17"/>
  <c r="M3350" i="17"/>
  <c r="L3284" i="24" s="1"/>
  <c r="M3284" i="24" s="1"/>
  <c r="M3351" i="17"/>
  <c r="L3285" i="24" s="1"/>
  <c r="M3285" i="24" s="1"/>
  <c r="M3352" i="17"/>
  <c r="L3286" i="24" s="1"/>
  <c r="M3286" i="24" s="1"/>
  <c r="M3353" i="17"/>
  <c r="L3287" i="24" s="1"/>
  <c r="M3287" i="24" s="1"/>
  <c r="M3354" i="17"/>
  <c r="M3386" i="17"/>
  <c r="L3292" i="24" s="1"/>
  <c r="M3292" i="24" s="1"/>
  <c r="M3393" i="17"/>
  <c r="L3300" i="24" s="1"/>
  <c r="M3300" i="24" s="1"/>
  <c r="M3401" i="17"/>
  <c r="L3307" i="24" s="1"/>
  <c r="M3307" i="24" s="1"/>
  <c r="M3410" i="17"/>
  <c r="L3316" i="24" s="1"/>
  <c r="M3316" i="24" s="1"/>
  <c r="M3411" i="17"/>
  <c r="L3318" i="24" s="1"/>
  <c r="M3318" i="24" s="1"/>
  <c r="L3297" i="24"/>
  <c r="M3297" i="24" s="1"/>
  <c r="M3412" i="17"/>
  <c r="M3413" i="17"/>
  <c r="M3426" i="17"/>
  <c r="L3332" i="24" s="1"/>
  <c r="M3332" i="24" s="1"/>
  <c r="M3427" i="17"/>
  <c r="M3428" i="17"/>
  <c r="M3429" i="17"/>
  <c r="M3430" i="17"/>
  <c r="M3431" i="17"/>
  <c r="M3432" i="17"/>
  <c r="M3433" i="17"/>
  <c r="L3340" i="24" s="1"/>
  <c r="M3340" i="24" s="1"/>
  <c r="M3434" i="17"/>
  <c r="L3368" i="24" s="1"/>
  <c r="M3368" i="24" s="1"/>
  <c r="L3322" i="24"/>
  <c r="M3322" i="24" s="1"/>
  <c r="M3435" i="17"/>
  <c r="M3436" i="17"/>
  <c r="L3343" i="24" s="1"/>
  <c r="M3343" i="24" s="1"/>
  <c r="M3437" i="17"/>
  <c r="M3438" i="17"/>
  <c r="M3439" i="17"/>
  <c r="M3440" i="17"/>
  <c r="M3441" i="17"/>
  <c r="M3442" i="17"/>
  <c r="M3443" i="17"/>
  <c r="M3444" i="17"/>
  <c r="M3445" i="17"/>
  <c r="L3352" i="24" s="1"/>
  <c r="M3352" i="24" s="1"/>
  <c r="M3447" i="17"/>
  <c r="L3354" i="24" s="1"/>
  <c r="M3354" i="24" s="1"/>
  <c r="M3448" i="17"/>
  <c r="L3355" i="24" s="1"/>
  <c r="M3355" i="24" s="1"/>
  <c r="M3453" i="17"/>
  <c r="M3454" i="17"/>
  <c r="L3388" i="24" s="1"/>
  <c r="M3388" i="24" s="1"/>
  <c r="M3455" i="17"/>
  <c r="M3456" i="17"/>
  <c r="M3457" i="17"/>
  <c r="M3458" i="17"/>
  <c r="M3459" i="17"/>
  <c r="M3460" i="17"/>
  <c r="M3461" i="17"/>
  <c r="M3462" i="17"/>
  <c r="M3463" i="17"/>
  <c r="M3464" i="17"/>
  <c r="M3465" i="17"/>
  <c r="L3399" i="24" s="1"/>
  <c r="M3399" i="24" s="1"/>
  <c r="M3466" i="17"/>
  <c r="M3467" i="17"/>
  <c r="M3468" i="17"/>
  <c r="M3469" i="17"/>
  <c r="M3470" i="17"/>
  <c r="M3471" i="17"/>
  <c r="M3472" i="17"/>
  <c r="M3473" i="17"/>
  <c r="L3380" i="24" s="1"/>
  <c r="M3380" i="24" s="1"/>
  <c r="M3474" i="17"/>
  <c r="M3475" i="17"/>
  <c r="L3409" i="24" s="1"/>
  <c r="M3409" i="24" s="1"/>
  <c r="M3476" i="17"/>
  <c r="L3410" i="24" s="1"/>
  <c r="M3410" i="24" s="1"/>
  <c r="M3477" i="17"/>
  <c r="L3411" i="24" s="1"/>
  <c r="M3411" i="24" s="1"/>
  <c r="M3478" i="17"/>
  <c r="L3412" i="24" s="1"/>
  <c r="M3412" i="24" s="1"/>
  <c r="M3479" i="17"/>
  <c r="M3480" i="17"/>
  <c r="M3481" i="17"/>
  <c r="M3482" i="17"/>
  <c r="M3483" i="17"/>
  <c r="M3484" i="17"/>
  <c r="M3485" i="17"/>
  <c r="M3486" i="17"/>
  <c r="M3487" i="17"/>
  <c r="M3488" i="17"/>
  <c r="M3489" i="17"/>
  <c r="M3490" i="17"/>
  <c r="M3491" i="17"/>
  <c r="M3492" i="17"/>
  <c r="M3493" i="17"/>
  <c r="M3494" i="17"/>
  <c r="M3495" i="17"/>
  <c r="L3429" i="24" s="1"/>
  <c r="M3429" i="24" s="1"/>
  <c r="M3496" i="17"/>
  <c r="M3497" i="17"/>
  <c r="M3498" i="17"/>
  <c r="M3499" i="17"/>
  <c r="M3500" i="17"/>
  <c r="M3501" i="17"/>
  <c r="M3506" i="17"/>
  <c r="M3507" i="17"/>
  <c r="M3508" i="17"/>
  <c r="M3509" i="17"/>
  <c r="M3510" i="17"/>
  <c r="L3444" i="24" s="1"/>
  <c r="M3444" i="24" s="1"/>
  <c r="M3511" i="17"/>
  <c r="M3512" i="17"/>
  <c r="M3513" i="17"/>
  <c r="M3514" i="17"/>
  <c r="M3515" i="17"/>
  <c r="M3516" i="17"/>
  <c r="M3517" i="17"/>
  <c r="M3518" i="17"/>
  <c r="M3519" i="17"/>
  <c r="M3520" i="17"/>
  <c r="M3521" i="17"/>
  <c r="M3522" i="17"/>
  <c r="M3523" i="17"/>
  <c r="M3524" i="17"/>
  <c r="M3525" i="17"/>
  <c r="M3526" i="17"/>
  <c r="M3527" i="17"/>
  <c r="M3528" i="17"/>
  <c r="M3529" i="17"/>
  <c r="M3530" i="17"/>
  <c r="L3437" i="24" s="1"/>
  <c r="M3437" i="24" s="1"/>
  <c r="M3531" i="17"/>
  <c r="M3532" i="17"/>
  <c r="M3533" i="17"/>
  <c r="M3534" i="17"/>
  <c r="M3535" i="17"/>
  <c r="L3469" i="24" s="1"/>
  <c r="M3469" i="24" s="1"/>
  <c r="M3536" i="17"/>
  <c r="L3470" i="24" s="1"/>
  <c r="M3470" i="24" s="1"/>
  <c r="M3538" i="17"/>
  <c r="M3539" i="17"/>
  <c r="M3540" i="17"/>
  <c r="M3541" i="17"/>
  <c r="M3542" i="17"/>
  <c r="M3543" i="17"/>
  <c r="M3544" i="17"/>
  <c r="M3545" i="17"/>
  <c r="M3546" i="17"/>
  <c r="M3547" i="17"/>
  <c r="M3548" i="17"/>
  <c r="M3549" i="17"/>
  <c r="L3483" i="24" s="1"/>
  <c r="M3483" i="24" s="1"/>
  <c r="M3550" i="17"/>
  <c r="M3551" i="17"/>
  <c r="M3552" i="17"/>
  <c r="L3486" i="24" s="1"/>
  <c r="M3486" i="24" s="1"/>
  <c r="M3553" i="17"/>
  <c r="M3554" i="17"/>
  <c r="M3555" i="17"/>
  <c r="M3556" i="17"/>
  <c r="M3557" i="17"/>
  <c r="M3558" i="17"/>
  <c r="M3559" i="17"/>
  <c r="M3560" i="17"/>
  <c r="M3561" i="17"/>
  <c r="M3562" i="17"/>
  <c r="M3564" i="17"/>
  <c r="M3565" i="17"/>
  <c r="M3566" i="17"/>
  <c r="M3567" i="17"/>
  <c r="M3568" i="17"/>
  <c r="M3569" i="17"/>
  <c r="M3570" i="17"/>
  <c r="M3571" i="17"/>
  <c r="M3572" i="17"/>
  <c r="M3573" i="17"/>
  <c r="M3574" i="17"/>
  <c r="M3575" i="17"/>
  <c r="M3577" i="17"/>
  <c r="M3578" i="17"/>
  <c r="M3579" i="17"/>
  <c r="M3580" i="17"/>
  <c r="M3581" i="17"/>
  <c r="M3582" i="17"/>
  <c r="M3583" i="17"/>
  <c r="M3584" i="17"/>
  <c r="M3585" i="17"/>
  <c r="M3586" i="17"/>
  <c r="M3587" i="17"/>
  <c r="M3588" i="17"/>
  <c r="M3589" i="17"/>
  <c r="M3590" i="17"/>
  <c r="M3591" i="17"/>
  <c r="M3592" i="17"/>
  <c r="M3593" i="17"/>
  <c r="M3594" i="17"/>
  <c r="M3595" i="17"/>
  <c r="M3596" i="17"/>
  <c r="M3597" i="17"/>
  <c r="M3598" i="17"/>
  <c r="M3599" i="17"/>
  <c r="M3600" i="17"/>
  <c r="L3534" i="24" s="1"/>
  <c r="M3534" i="24" s="1"/>
  <c r="M3601" i="17"/>
  <c r="M3602" i="17"/>
  <c r="M3603" i="17"/>
  <c r="L3510" i="24" s="1"/>
  <c r="M3510" i="24" s="1"/>
  <c r="M3604" i="17"/>
  <c r="M3605" i="17"/>
  <c r="M3606" i="17"/>
  <c r="M3607" i="17"/>
  <c r="M3608" i="17"/>
  <c r="M3609" i="17"/>
  <c r="M3610" i="17"/>
  <c r="M3611" i="17"/>
  <c r="M3612" i="17"/>
  <c r="M3613" i="17"/>
  <c r="M3614" i="17"/>
  <c r="M3615" i="17"/>
  <c r="M3616" i="17"/>
  <c r="L3550" i="24" s="1"/>
  <c r="M3550" i="24" s="1"/>
  <c r="M3617" i="17"/>
  <c r="M3618" i="17"/>
  <c r="M3619" i="17"/>
  <c r="M3620" i="17"/>
  <c r="M3621" i="17"/>
  <c r="M3622" i="17"/>
  <c r="M3623" i="17"/>
  <c r="L3557" i="24" s="1"/>
  <c r="M3557" i="24" s="1"/>
  <c r="M3624" i="17"/>
  <c r="M3625" i="17"/>
  <c r="M3626" i="17"/>
  <c r="M3627" i="17"/>
  <c r="M3628" i="17"/>
  <c r="M3629" i="17"/>
  <c r="M3630" i="17"/>
  <c r="M3631" i="17"/>
  <c r="M3632" i="17"/>
  <c r="M3633" i="17"/>
  <c r="M3634" i="17"/>
  <c r="M3635" i="17"/>
  <c r="L3569" i="24" s="1"/>
  <c r="M3569" i="24" s="1"/>
  <c r="M3636" i="17"/>
  <c r="M3637" i="17"/>
  <c r="M3638" i="17"/>
  <c r="M3639" i="17"/>
  <c r="M3640" i="17"/>
  <c r="M3641" i="17"/>
  <c r="M3642" i="17"/>
  <c r="M3643" i="17"/>
  <c r="M3644" i="17"/>
  <c r="M3645" i="17"/>
  <c r="M3646" i="17"/>
  <c r="M3647" i="17"/>
  <c r="M3648" i="17"/>
  <c r="M3652" i="17"/>
  <c r="M3653" i="17"/>
  <c r="M3654" i="17"/>
  <c r="M3655" i="17"/>
  <c r="M3656" i="17"/>
  <c r="M3657" i="17"/>
  <c r="M3658" i="17"/>
  <c r="M3659" i="17"/>
  <c r="M3660" i="17"/>
  <c r="M3661" i="17"/>
  <c r="M3662" i="17"/>
  <c r="M3663" i="17"/>
  <c r="M3664" i="17"/>
  <c r="M3665" i="17"/>
  <c r="M3666" i="17"/>
  <c r="M3667" i="17"/>
  <c r="M3668" i="17"/>
  <c r="M3669" i="17"/>
  <c r="M3670" i="17"/>
  <c r="M3671" i="17"/>
  <c r="M3672" i="17"/>
  <c r="M3673" i="17"/>
  <c r="M3674" i="17"/>
  <c r="M3675" i="17"/>
  <c r="L3609" i="24" s="1"/>
  <c r="M3676" i="17"/>
  <c r="M3677" i="17"/>
  <c r="M3678" i="17"/>
  <c r="M3679" i="17"/>
  <c r="M3680" i="17"/>
  <c r="M3682" i="17"/>
  <c r="M3683" i="17"/>
  <c r="M3684" i="17"/>
  <c r="M3685" i="17"/>
  <c r="M3686" i="17"/>
  <c r="M3687" i="17"/>
  <c r="M3688" i="17"/>
  <c r="M3689" i="17"/>
  <c r="M3690" i="17"/>
  <c r="M3691" i="17"/>
  <c r="M3692" i="17"/>
  <c r="M3693" i="17"/>
  <c r="M3694" i="17"/>
  <c r="M3695" i="17"/>
  <c r="M3696" i="17"/>
  <c r="M3697" i="17"/>
  <c r="M3698" i="17"/>
  <c r="M3699" i="17"/>
  <c r="M3700" i="17"/>
  <c r="M3701" i="17"/>
  <c r="L3635" i="24" s="1"/>
  <c r="M3635" i="24" s="1"/>
  <c r="M3702" i="17"/>
  <c r="M3703" i="17"/>
  <c r="M3704" i="17"/>
  <c r="M3705" i="17"/>
  <c r="M3706" i="17"/>
  <c r="M3707" i="17"/>
  <c r="M3708" i="17"/>
  <c r="M3709" i="17"/>
  <c r="M3710" i="17"/>
  <c r="M3711" i="17"/>
  <c r="M3712" i="17"/>
  <c r="M3713" i="17"/>
  <c r="M3714" i="17"/>
  <c r="M3716" i="17"/>
  <c r="M3717" i="17"/>
  <c r="M3718" i="17"/>
  <c r="M3719" i="17"/>
  <c r="M3720" i="17"/>
  <c r="M3721" i="17"/>
  <c r="M3722" i="17"/>
  <c r="M3723" i="17"/>
  <c r="M3724" i="17"/>
  <c r="M3725" i="17"/>
  <c r="M3726" i="17"/>
  <c r="M3727" i="17"/>
  <c r="M3728" i="17"/>
  <c r="M3729" i="17"/>
  <c r="M3730" i="17"/>
  <c r="M3731" i="17"/>
  <c r="M3732" i="17"/>
  <c r="M3733" i="17"/>
  <c r="M3734" i="17"/>
  <c r="M3735" i="17"/>
  <c r="M3736" i="17"/>
  <c r="M3737" i="17"/>
  <c r="M3738" i="17"/>
  <c r="M3739" i="17"/>
  <c r="M3740" i="17"/>
  <c r="M3741" i="17"/>
  <c r="M3742" i="17"/>
  <c r="L3649" i="24" s="1"/>
  <c r="M3649" i="24" s="1"/>
  <c r="M3743" i="17"/>
  <c r="M3744" i="17"/>
  <c r="M3745" i="17"/>
  <c r="M3746" i="17"/>
  <c r="M3747" i="17"/>
  <c r="M3748" i="17"/>
  <c r="M3749" i="17"/>
  <c r="M3750" i="17"/>
  <c r="M3751" i="17"/>
  <c r="M3752" i="17"/>
  <c r="M3753" i="17"/>
  <c r="M3754" i="17"/>
  <c r="M3755" i="17"/>
  <c r="M3756" i="17"/>
  <c r="M3757" i="17"/>
  <c r="M3758" i="17"/>
  <c r="M3759" i="17"/>
  <c r="M3760" i="17"/>
  <c r="M3761" i="17"/>
  <c r="M3762" i="17"/>
  <c r="M3763" i="17"/>
  <c r="M3764" i="17"/>
  <c r="M3765" i="17"/>
  <c r="M3766" i="17"/>
  <c r="M3767" i="17"/>
  <c r="M3768" i="17"/>
  <c r="M3769" i="17"/>
  <c r="M3770" i="17"/>
  <c r="M3771" i="17"/>
  <c r="M3772" i="17"/>
  <c r="M3773" i="17"/>
  <c r="M3774" i="17"/>
  <c r="M3775" i="17"/>
  <c r="M3776" i="17"/>
  <c r="M3777" i="17"/>
  <c r="M3778" i="17"/>
  <c r="M3779" i="17"/>
  <c r="M3780" i="17"/>
  <c r="M3781" i="17"/>
  <c r="M3782" i="17"/>
  <c r="M3783" i="17"/>
  <c r="M3784" i="17"/>
  <c r="M3785" i="17"/>
  <c r="M3786" i="17"/>
  <c r="M3787" i="17"/>
  <c r="M3788" i="17"/>
  <c r="M3789" i="17"/>
  <c r="M3790" i="17"/>
  <c r="M3791" i="17"/>
  <c r="M3792" i="17"/>
  <c r="M3793" i="17"/>
  <c r="M3794" i="17"/>
  <c r="M3795" i="17"/>
  <c r="M3796" i="17"/>
  <c r="M3797" i="17"/>
  <c r="L3731" i="24" s="1"/>
  <c r="M3731" i="24" s="1"/>
  <c r="M3798" i="17"/>
  <c r="M3799" i="17"/>
  <c r="M3800" i="17"/>
  <c r="M3801" i="17"/>
  <c r="M3802" i="17"/>
  <c r="M3803" i="17"/>
  <c r="L3737" i="24" s="1"/>
  <c r="M3737" i="24" s="1"/>
  <c r="M3804" i="17"/>
  <c r="M3805" i="17"/>
  <c r="M3806" i="17"/>
  <c r="M3807" i="17"/>
  <c r="M3808" i="17"/>
  <c r="M3809" i="17"/>
  <c r="M3810" i="17"/>
  <c r="M3811" i="17"/>
  <c r="M3812" i="17"/>
  <c r="M3813" i="17"/>
  <c r="M3814" i="17"/>
  <c r="M3815" i="17"/>
  <c r="M3816" i="17"/>
  <c r="M3817" i="17"/>
  <c r="M3818" i="17"/>
  <c r="M3819" i="17"/>
  <c r="M3820" i="17"/>
  <c r="M3821" i="17"/>
  <c r="M3822" i="17"/>
  <c r="M3823" i="17"/>
  <c r="M3824" i="17"/>
  <c r="M3825" i="17"/>
  <c r="M3826" i="17"/>
  <c r="M3827" i="17"/>
  <c r="M3828" i="17"/>
  <c r="M3829" i="17"/>
  <c r="M3831" i="17"/>
  <c r="M3832" i="17"/>
  <c r="M3833" i="17"/>
  <c r="M3834" i="17"/>
  <c r="M3835" i="17"/>
  <c r="M3836" i="17"/>
  <c r="M3837" i="17"/>
  <c r="M3838" i="17"/>
  <c r="M3839" i="17"/>
  <c r="M3840" i="17"/>
  <c r="M3841" i="17"/>
  <c r="M3842" i="17"/>
  <c r="M3843" i="17"/>
  <c r="M3844" i="17"/>
  <c r="M3845" i="17"/>
  <c r="M3846" i="17"/>
  <c r="M3847" i="17"/>
  <c r="M3848" i="17"/>
  <c r="M3849" i="17"/>
  <c r="M3850" i="17"/>
  <c r="M3851" i="17"/>
  <c r="M3852" i="17"/>
  <c r="M3853" i="17"/>
  <c r="M3854" i="17"/>
  <c r="M3855" i="17"/>
  <c r="M3856" i="17"/>
  <c r="M3857" i="17"/>
  <c r="M3858" i="17"/>
  <c r="M3859" i="17"/>
  <c r="M3860" i="17"/>
  <c r="M3861" i="17"/>
  <c r="M3862" i="17"/>
  <c r="M3863" i="17"/>
  <c r="M3864" i="17"/>
  <c r="M3865" i="17"/>
  <c r="M3866" i="17"/>
  <c r="M3867" i="17"/>
  <c r="M3868" i="17"/>
  <c r="M3869" i="17"/>
  <c r="M3870" i="17"/>
  <c r="M3871" i="17"/>
  <c r="M3872" i="17"/>
  <c r="M3873" i="17"/>
  <c r="M3874" i="17"/>
  <c r="M3875" i="17"/>
  <c r="M3876" i="17"/>
  <c r="M3877" i="17"/>
  <c r="M3878" i="17"/>
  <c r="M3879" i="17"/>
  <c r="M3880" i="17"/>
  <c r="M3881" i="17"/>
  <c r="M3882" i="17"/>
  <c r="M3883" i="17"/>
  <c r="M3884" i="17"/>
  <c r="M3885" i="17"/>
  <c r="M3886" i="17"/>
  <c r="M3887" i="17"/>
  <c r="M3888" i="17"/>
  <c r="M3889" i="17"/>
  <c r="M3890" i="17"/>
  <c r="M3891" i="17"/>
  <c r="M3892" i="17"/>
  <c r="M3893" i="17"/>
  <c r="M3894" i="17"/>
  <c r="M3895" i="17"/>
  <c r="M3896" i="17"/>
  <c r="L3830" i="24" s="1"/>
  <c r="M3830" i="24" s="1"/>
  <c r="M3897" i="17"/>
  <c r="M3898" i="17"/>
  <c r="M3899" i="17"/>
  <c r="M3900" i="17"/>
  <c r="M3901" i="17"/>
  <c r="M3902" i="17"/>
  <c r="M3903" i="17"/>
  <c r="M3904" i="17"/>
  <c r="M3905" i="17"/>
  <c r="M3906" i="17"/>
  <c r="M3907" i="17"/>
  <c r="M3908" i="17"/>
  <c r="M3911" i="17"/>
  <c r="M3912" i="17"/>
  <c r="M3913" i="17"/>
  <c r="M3914" i="17"/>
  <c r="M3915" i="17"/>
  <c r="M3916" i="17"/>
  <c r="M3917" i="17"/>
  <c r="M3918" i="17"/>
  <c r="M3919" i="17"/>
  <c r="M3920" i="17"/>
  <c r="M3921" i="17"/>
  <c r="M3922" i="17"/>
  <c r="M3923" i="17"/>
  <c r="M3924" i="17"/>
  <c r="M3925" i="17"/>
  <c r="M3926" i="17"/>
  <c r="M3927" i="17"/>
  <c r="M3928" i="17"/>
  <c r="M3929" i="17"/>
  <c r="M3930" i="17"/>
  <c r="M3931" i="17"/>
  <c r="M3932" i="17"/>
  <c r="L3866" i="24" s="1"/>
  <c r="M3866" i="24" s="1"/>
  <c r="M3933" i="17"/>
  <c r="M3934" i="17"/>
  <c r="M3935" i="17"/>
  <c r="M3936" i="17"/>
  <c r="M3937" i="17"/>
  <c r="M3938" i="17"/>
  <c r="M3939" i="17"/>
  <c r="M3940" i="17"/>
  <c r="M3941" i="17"/>
  <c r="M3942" i="17"/>
  <c r="M3943" i="17"/>
  <c r="M3944" i="17"/>
  <c r="M3945" i="17"/>
  <c r="M3946" i="17"/>
  <c r="M3947" i="17"/>
  <c r="M3949" i="17"/>
  <c r="M3950" i="17"/>
  <c r="M3951" i="17"/>
  <c r="M3952" i="17"/>
  <c r="M3953" i="17"/>
  <c r="M3954" i="17"/>
  <c r="M3955" i="17"/>
  <c r="M3956" i="17"/>
  <c r="M3957" i="17"/>
  <c r="M3958" i="17"/>
  <c r="M3961" i="17"/>
  <c r="M3962" i="17"/>
  <c r="M3963" i="17"/>
  <c r="M3964" i="17"/>
  <c r="M3965" i="17"/>
  <c r="M3966" i="17"/>
  <c r="M3967" i="17"/>
  <c r="M3968" i="17"/>
  <c r="M3969" i="17"/>
  <c r="M3970" i="17"/>
  <c r="M3971" i="17"/>
  <c r="M3972" i="17"/>
  <c r="M3973" i="17"/>
  <c r="M3974" i="17"/>
  <c r="M3975" i="17"/>
  <c r="M3976" i="17"/>
  <c r="M3977" i="17"/>
  <c r="M3978" i="17"/>
  <c r="M3979" i="17"/>
  <c r="M3980" i="17"/>
  <c r="M3981" i="17"/>
  <c r="M3982" i="17"/>
  <c r="M3983" i="17"/>
  <c r="M3984" i="17"/>
  <c r="M3985" i="17"/>
  <c r="M3986" i="17"/>
  <c r="M3987" i="17"/>
  <c r="M3988" i="17"/>
  <c r="M3989" i="17"/>
  <c r="M3990" i="17"/>
  <c r="M3991" i="17"/>
  <c r="M3992" i="17"/>
  <c r="M3993" i="17"/>
  <c r="M3994" i="17"/>
  <c r="M3995" i="17"/>
  <c r="M3996" i="17"/>
  <c r="M3997" i="17"/>
  <c r="M3998" i="17"/>
  <c r="M3999" i="17"/>
  <c r="M4000" i="17"/>
  <c r="M4001" i="17"/>
  <c r="M4002" i="17"/>
  <c r="M4003" i="17"/>
  <c r="M4004" i="17"/>
  <c r="M4005" i="17"/>
  <c r="M4008" i="17"/>
  <c r="M4009" i="17"/>
  <c r="M4010" i="17"/>
  <c r="M4011" i="17"/>
  <c r="M4012" i="17"/>
  <c r="M4014" i="17"/>
  <c r="M4015" i="17"/>
  <c r="M4016" i="17"/>
  <c r="J3326" i="17"/>
  <c r="J3260" i="24" s="1"/>
  <c r="K3326" i="17"/>
  <c r="J3355" i="17"/>
  <c r="J3289" i="24" s="1"/>
  <c r="K3355" i="17"/>
  <c r="J3356" i="17"/>
  <c r="J3290" i="24" s="1"/>
  <c r="K3356" i="17"/>
  <c r="J3357" i="17"/>
  <c r="J3291" i="24" s="1"/>
  <c r="K3357" i="17"/>
  <c r="J3358" i="17"/>
  <c r="J3292" i="24" s="1"/>
  <c r="K3358" i="17"/>
  <c r="J3359" i="17"/>
  <c r="J3293" i="24" s="1"/>
  <c r="K3359" i="17"/>
  <c r="J3360" i="17"/>
  <c r="J3294" i="24" s="1"/>
  <c r="K3360" i="17"/>
  <c r="J3361" i="17"/>
  <c r="J3295" i="24" s="1"/>
  <c r="K3361" i="17"/>
  <c r="J3362" i="17"/>
  <c r="J3296" i="24" s="1"/>
  <c r="K3362" i="17"/>
  <c r="J3363" i="17"/>
  <c r="J3297" i="24" s="1"/>
  <c r="K3363" i="17"/>
  <c r="J3364" i="17"/>
  <c r="J3298" i="24" s="1"/>
  <c r="K3364" i="17"/>
  <c r="J3365" i="17"/>
  <c r="J3299" i="24" s="1"/>
  <c r="K3365" i="17"/>
  <c r="J3366" i="17"/>
  <c r="J3300" i="24" s="1"/>
  <c r="K3366" i="17"/>
  <c r="J3367" i="17"/>
  <c r="J3301" i="24" s="1"/>
  <c r="K3367" i="17"/>
  <c r="J3368" i="17"/>
  <c r="J3302" i="24" s="1"/>
  <c r="K3368" i="17"/>
  <c r="J3369" i="17"/>
  <c r="J3303" i="24" s="1"/>
  <c r="K3369" i="17"/>
  <c r="J3370" i="17"/>
  <c r="J3304" i="24" s="1"/>
  <c r="K3370" i="17"/>
  <c r="J3371" i="17"/>
  <c r="J3305" i="24" s="1"/>
  <c r="K3371" i="17"/>
  <c r="J3372" i="17"/>
  <c r="J3306" i="24" s="1"/>
  <c r="K3372" i="17"/>
  <c r="J3373" i="17"/>
  <c r="J3307" i="24" s="1"/>
  <c r="K3373" i="17"/>
  <c r="J3374" i="17"/>
  <c r="J3308" i="24" s="1"/>
  <c r="K3374" i="17"/>
  <c r="J3375" i="17"/>
  <c r="J3309" i="24" s="1"/>
  <c r="K3375" i="17"/>
  <c r="J3376" i="17"/>
  <c r="J3310" i="24" s="1"/>
  <c r="K3376" i="17"/>
  <c r="J3377" i="17"/>
  <c r="J3311" i="24" s="1"/>
  <c r="K3377" i="17"/>
  <c r="J3378" i="17"/>
  <c r="J3312" i="24" s="1"/>
  <c r="K3378" i="17"/>
  <c r="J3379" i="17"/>
  <c r="K3379" i="17"/>
  <c r="J3380" i="17"/>
  <c r="J3314" i="24" s="1"/>
  <c r="K3380" i="17"/>
  <c r="J3381" i="17"/>
  <c r="J3315" i="24" s="1"/>
  <c r="K3381" i="17"/>
  <c r="J3382" i="17"/>
  <c r="J3316" i="24" s="1"/>
  <c r="K3382" i="17"/>
  <c r="J3383" i="17"/>
  <c r="J3317" i="24" s="1"/>
  <c r="K3383" i="17"/>
  <c r="J3384" i="17"/>
  <c r="J3318" i="24" s="1"/>
  <c r="K3384" i="17"/>
  <c r="J3385" i="17"/>
  <c r="J3319" i="24" s="1"/>
  <c r="K3385" i="17"/>
  <c r="J3387" i="17"/>
  <c r="J3321" i="24" s="1"/>
  <c r="K3387" i="17"/>
  <c r="J3388" i="17"/>
  <c r="J3322" i="24" s="1"/>
  <c r="K3388" i="17"/>
  <c r="J3389" i="17"/>
  <c r="J3323" i="24" s="1"/>
  <c r="K3389" i="17"/>
  <c r="J3390" i="17"/>
  <c r="J3324" i="24" s="1"/>
  <c r="K3390" i="17"/>
  <c r="J3391" i="17"/>
  <c r="J3325" i="24" s="1"/>
  <c r="K3391" i="17"/>
  <c r="J3392" i="17"/>
  <c r="J3326" i="24" s="1"/>
  <c r="K3392" i="17"/>
  <c r="J3394" i="17"/>
  <c r="J3328" i="24" s="1"/>
  <c r="K3394" i="17"/>
  <c r="J3395" i="17"/>
  <c r="J3329" i="24" s="1"/>
  <c r="K3395" i="17"/>
  <c r="J3396" i="17"/>
  <c r="J3330" i="24" s="1"/>
  <c r="K3396" i="17"/>
  <c r="J3397" i="17"/>
  <c r="J3331" i="24" s="1"/>
  <c r="K3397" i="17"/>
  <c r="J3398" i="17"/>
  <c r="J3332" i="24" s="1"/>
  <c r="K3398" i="17"/>
  <c r="J3399" i="17"/>
  <c r="J3333" i="24" s="1"/>
  <c r="K3399" i="17"/>
  <c r="J3400" i="17"/>
  <c r="J3334" i="24" s="1"/>
  <c r="K3400" i="17"/>
  <c r="J3402" i="17"/>
  <c r="J3336" i="24" s="1"/>
  <c r="K3402" i="17"/>
  <c r="J3403" i="17"/>
  <c r="J3337" i="24" s="1"/>
  <c r="K3403" i="17"/>
  <c r="J3404" i="17"/>
  <c r="J3338" i="24" s="1"/>
  <c r="K3404" i="17"/>
  <c r="J3405" i="17"/>
  <c r="J3339" i="24" s="1"/>
  <c r="K3405" i="17"/>
  <c r="J3406" i="17"/>
  <c r="J3340" i="24" s="1"/>
  <c r="K3406" i="17"/>
  <c r="J3407" i="17"/>
  <c r="J3341" i="24" s="1"/>
  <c r="K3407" i="17"/>
  <c r="J3408" i="17"/>
  <c r="J3342" i="24" s="1"/>
  <c r="K3408" i="17"/>
  <c r="J3409" i="17"/>
  <c r="J3343" i="24" s="1"/>
  <c r="K3409" i="17"/>
  <c r="J3414" i="17"/>
  <c r="J3348" i="24" s="1"/>
  <c r="K3414" i="17"/>
  <c r="J3415" i="17"/>
  <c r="J3349" i="24" s="1"/>
  <c r="K3415" i="17"/>
  <c r="J3416" i="17"/>
  <c r="J3350" i="24" s="1"/>
  <c r="K3416" i="17"/>
  <c r="J3417" i="17"/>
  <c r="J3351" i="24" s="1"/>
  <c r="K3417" i="17"/>
  <c r="J3418" i="17"/>
  <c r="J3352" i="24" s="1"/>
  <c r="K3418" i="17"/>
  <c r="J3419" i="17"/>
  <c r="J3353" i="24" s="1"/>
  <c r="K3419" i="17"/>
  <c r="J3420" i="17"/>
  <c r="J3354" i="24" s="1"/>
  <c r="K3420" i="17"/>
  <c r="J3421" i="17"/>
  <c r="J3355" i="24" s="1"/>
  <c r="K3421" i="17"/>
  <c r="J3422" i="17"/>
  <c r="J3356" i="24" s="1"/>
  <c r="K3422" i="17"/>
  <c r="J3423" i="17"/>
  <c r="J3357" i="24" s="1"/>
  <c r="K3423" i="17"/>
  <c r="J3424" i="17"/>
  <c r="J3358" i="24" s="1"/>
  <c r="K3424" i="17"/>
  <c r="J3425" i="17"/>
  <c r="J3359" i="24" s="1"/>
  <c r="K3425" i="17"/>
  <c r="J3446" i="17"/>
  <c r="J3380" i="24" s="1"/>
  <c r="K3446" i="17"/>
  <c r="J3449" i="17"/>
  <c r="J3383" i="24" s="1"/>
  <c r="K3449" i="17"/>
  <c r="J3450" i="17"/>
  <c r="J3384" i="24" s="1"/>
  <c r="K3450" i="17"/>
  <c r="J3451" i="17"/>
  <c r="J3385" i="24" s="1"/>
  <c r="K3451" i="17"/>
  <c r="J3452" i="17"/>
  <c r="J3386" i="24" s="1"/>
  <c r="K3452" i="17"/>
  <c r="J3502" i="17"/>
  <c r="J3436" i="24" s="1"/>
  <c r="K3502" i="17"/>
  <c r="J3503" i="17"/>
  <c r="J3437" i="24" s="1"/>
  <c r="K3503" i="17"/>
  <c r="J3504" i="17"/>
  <c r="J3438" i="24" s="1"/>
  <c r="K3504" i="17"/>
  <c r="J3505" i="17"/>
  <c r="J3439" i="24" s="1"/>
  <c r="K3505" i="17"/>
  <c r="J3537" i="17"/>
  <c r="J3471" i="24" s="1"/>
  <c r="K3537" i="17"/>
  <c r="J3563" i="17"/>
  <c r="J3497" i="24" s="1"/>
  <c r="K3563" i="17"/>
  <c r="J3576" i="17"/>
  <c r="J3510" i="24" s="1"/>
  <c r="K3576" i="17"/>
  <c r="J3650" i="17"/>
  <c r="J3584" i="24" s="1"/>
  <c r="K3650" i="17"/>
  <c r="J3681" i="17"/>
  <c r="J3615" i="24" s="1"/>
  <c r="K3681" i="17"/>
  <c r="L3683" i="17"/>
  <c r="L3684" i="17"/>
  <c r="L3685" i="17"/>
  <c r="L3686" i="17"/>
  <c r="L3687" i="17"/>
  <c r="L3688" i="17"/>
  <c r="L3689" i="17"/>
  <c r="L3690" i="17"/>
  <c r="L3691" i="17"/>
  <c r="L3692" i="17"/>
  <c r="L3693" i="17"/>
  <c r="L3694" i="17"/>
  <c r="L3695" i="17"/>
  <c r="L3696" i="17"/>
  <c r="L3697" i="17"/>
  <c r="L3698" i="17"/>
  <c r="L3699" i="17"/>
  <c r="L3700" i="17"/>
  <c r="L3701" i="17"/>
  <c r="L3702" i="17"/>
  <c r="L3703" i="17"/>
  <c r="L3704" i="17"/>
  <c r="L3705" i="17"/>
  <c r="L3706" i="17"/>
  <c r="L3707" i="17"/>
  <c r="L3708" i="17"/>
  <c r="L3709" i="17"/>
  <c r="L3710" i="17"/>
  <c r="L3711" i="17"/>
  <c r="L3712" i="17"/>
  <c r="L3713" i="17"/>
  <c r="L3714" i="17"/>
  <c r="L3716" i="17"/>
  <c r="L3717" i="17"/>
  <c r="L3718" i="17"/>
  <c r="L3719" i="17"/>
  <c r="L3720" i="17"/>
  <c r="L3721" i="17"/>
  <c r="L3722" i="17"/>
  <c r="L3723" i="17"/>
  <c r="L3724" i="17"/>
  <c r="L3725" i="17"/>
  <c r="L3726" i="17"/>
  <c r="L3727" i="17"/>
  <c r="L3728" i="17"/>
  <c r="L3729" i="17"/>
  <c r="L3730" i="17"/>
  <c r="L3731" i="17"/>
  <c r="L3732" i="17"/>
  <c r="J202" i="17"/>
  <c r="J202" i="24" s="1"/>
  <c r="K202" i="17"/>
  <c r="L202" i="17"/>
  <c r="M202" i="17"/>
  <c r="J358" i="17"/>
  <c r="J358" i="24" s="1"/>
  <c r="K358" i="17"/>
  <c r="L358" i="17"/>
  <c r="M358" i="17"/>
  <c r="J543" i="17"/>
  <c r="J543" i="24" s="1"/>
  <c r="K543" i="17"/>
  <c r="L543" i="17"/>
  <c r="M543" i="17"/>
  <c r="J666" i="17"/>
  <c r="J666" i="24" s="1"/>
  <c r="K666" i="17"/>
  <c r="L666" i="17"/>
  <c r="M666" i="17"/>
  <c r="J685" i="17"/>
  <c r="J685" i="24" s="1"/>
  <c r="K685" i="17"/>
  <c r="L685" i="17"/>
  <c r="M685" i="17"/>
  <c r="J740" i="17"/>
  <c r="J741" i="24" s="1"/>
  <c r="K740" i="17"/>
  <c r="L740" i="17"/>
  <c r="M740" i="17"/>
  <c r="J831" i="17"/>
  <c r="J832" i="24" s="1"/>
  <c r="K831" i="17"/>
  <c r="L831" i="17"/>
  <c r="M831" i="17"/>
  <c r="J832" i="17"/>
  <c r="J833" i="24" s="1"/>
  <c r="K832" i="17"/>
  <c r="L832" i="17"/>
  <c r="M832" i="17"/>
  <c r="J841" i="17"/>
  <c r="K841" i="17"/>
  <c r="L841" i="17"/>
  <c r="M841" i="17"/>
  <c r="J2243" i="17"/>
  <c r="K2243" i="17"/>
  <c r="L2243" i="17"/>
  <c r="M2243" i="17"/>
  <c r="L2245" i="24" s="1"/>
  <c r="M2245" i="24" s="1"/>
  <c r="J2244" i="17"/>
  <c r="K2244" i="17"/>
  <c r="L2244" i="17"/>
  <c r="M2244" i="17"/>
  <c r="L2246" i="24" s="1"/>
  <c r="M2246" i="24" s="1"/>
  <c r="J2245" i="17"/>
  <c r="J2247" i="24" s="1"/>
  <c r="K2245" i="17"/>
  <c r="L2245" i="17"/>
  <c r="M2245" i="17"/>
  <c r="J2246" i="17"/>
  <c r="K2246" i="17"/>
  <c r="L2246" i="17"/>
  <c r="M2246" i="17"/>
  <c r="J2247" i="17"/>
  <c r="K2247" i="17"/>
  <c r="L2247" i="17"/>
  <c r="M2247" i="17"/>
  <c r="L2249" i="24" s="1"/>
  <c r="M2249" i="24" s="1"/>
  <c r="J2305" i="17"/>
  <c r="J2328" i="24" s="1"/>
  <c r="K2305" i="17"/>
  <c r="L2305" i="17"/>
  <c r="M2305" i="17"/>
  <c r="J2313" i="17"/>
  <c r="J2336" i="24" s="1"/>
  <c r="K2313" i="17"/>
  <c r="L2313" i="17"/>
  <c r="M2313" i="17"/>
  <c r="J2314" i="17"/>
  <c r="J2337" i="24" s="1"/>
  <c r="K2314" i="17"/>
  <c r="L2314" i="17"/>
  <c r="M2314" i="17"/>
  <c r="J2343" i="17"/>
  <c r="J2366" i="24" s="1"/>
  <c r="K2343" i="17"/>
  <c r="L2343" i="17"/>
  <c r="M2343" i="17"/>
  <c r="J2798" i="17"/>
  <c r="J2822" i="24" s="1"/>
  <c r="K2798" i="17"/>
  <c r="L2798" i="17"/>
  <c r="M2798" i="17"/>
  <c r="J2799" i="17"/>
  <c r="J2823" i="24" s="1"/>
  <c r="K2799" i="17"/>
  <c r="L2799" i="17"/>
  <c r="M2799" i="17"/>
  <c r="J2800" i="17"/>
  <c r="J2824" i="24" s="1"/>
  <c r="K2800" i="17"/>
  <c r="L2800" i="17"/>
  <c r="M2800" i="17"/>
  <c r="J3055" i="17"/>
  <c r="J3080" i="24" s="1"/>
  <c r="K3055" i="17"/>
  <c r="L3055" i="17"/>
  <c r="M3055" i="17"/>
  <c r="J3207" i="17"/>
  <c r="J3954" i="24" s="1"/>
  <c r="K3207" i="17"/>
  <c r="L3207" i="17"/>
  <c r="M3207" i="17"/>
  <c r="J3208" i="17"/>
  <c r="J3955" i="24" s="1"/>
  <c r="K3208" i="17"/>
  <c r="L3208" i="17"/>
  <c r="M3208" i="17"/>
  <c r="J3209" i="17"/>
  <c r="J3956" i="24" s="1"/>
  <c r="K3209" i="17"/>
  <c r="L3209" i="17"/>
  <c r="M3209" i="17"/>
  <c r="J3210" i="17"/>
  <c r="J3957" i="24" s="1"/>
  <c r="K3210" i="17"/>
  <c r="L3210" i="17"/>
  <c r="M3210" i="17"/>
  <c r="J3211" i="17"/>
  <c r="J3958" i="24" s="1"/>
  <c r="K3211" i="17"/>
  <c r="L3211" i="17"/>
  <c r="M3211" i="17"/>
  <c r="J3212" i="17"/>
  <c r="J3959" i="24" s="1"/>
  <c r="K3212" i="17"/>
  <c r="L3212" i="17"/>
  <c r="M3212" i="17"/>
  <c r="J3213" i="17"/>
  <c r="J3960" i="24" s="1"/>
  <c r="K3213" i="17"/>
  <c r="L3213" i="17"/>
  <c r="M3213" i="17"/>
  <c r="J3214" i="17"/>
  <c r="J3961" i="24" s="1"/>
  <c r="K3214" i="17"/>
  <c r="L3214" i="17"/>
  <c r="M3214" i="17"/>
  <c r="J3215" i="17"/>
  <c r="J3962" i="24" s="1"/>
  <c r="K3215" i="17"/>
  <c r="L3215" i="17"/>
  <c r="M3215" i="17"/>
  <c r="J3216" i="17"/>
  <c r="J3963" i="24" s="1"/>
  <c r="K3216" i="17"/>
  <c r="L3216" i="17"/>
  <c r="M3216" i="17"/>
  <c r="J3217" i="17"/>
  <c r="J3964" i="24" s="1"/>
  <c r="K3217" i="17"/>
  <c r="L3217" i="17"/>
  <c r="M3217" i="17"/>
  <c r="J3218" i="17"/>
  <c r="J3965" i="24" s="1"/>
  <c r="K3218" i="17"/>
  <c r="L3218" i="17"/>
  <c r="M3218" i="17"/>
  <c r="J3219" i="17"/>
  <c r="J3966" i="24" s="1"/>
  <c r="K3219" i="17"/>
  <c r="L3219" i="17"/>
  <c r="M3219" i="17"/>
  <c r="J3220" i="17"/>
  <c r="J3967" i="24" s="1"/>
  <c r="K3220" i="17"/>
  <c r="L3220" i="17"/>
  <c r="M3220" i="17"/>
  <c r="J3221" i="17"/>
  <c r="J3968" i="24" s="1"/>
  <c r="K3221" i="17"/>
  <c r="L3221" i="17"/>
  <c r="M3221" i="17"/>
  <c r="J3222" i="17"/>
  <c r="J3969" i="24" s="1"/>
  <c r="K3222" i="17"/>
  <c r="L3222" i="17"/>
  <c r="M3222" i="17"/>
  <c r="J3223" i="17"/>
  <c r="J3970" i="24" s="1"/>
  <c r="K3223" i="17"/>
  <c r="L3223" i="17"/>
  <c r="M3223" i="17"/>
  <c r="J3224" i="17"/>
  <c r="J3971" i="24" s="1"/>
  <c r="K3224" i="17"/>
  <c r="L3224" i="17"/>
  <c r="M3224" i="17"/>
  <c r="J3225" i="17"/>
  <c r="J3972" i="24" s="1"/>
  <c r="K3225" i="17"/>
  <c r="L3225" i="17"/>
  <c r="M3225" i="17"/>
  <c r="J3226" i="17"/>
  <c r="J3973" i="24" s="1"/>
  <c r="K3226" i="17"/>
  <c r="L3226" i="17"/>
  <c r="M3226" i="17"/>
  <c r="J3227" i="17"/>
  <c r="J3974" i="24" s="1"/>
  <c r="K3227" i="17"/>
  <c r="L3227" i="17"/>
  <c r="M3227" i="17"/>
  <c r="J3228" i="17"/>
  <c r="K3228" i="17"/>
  <c r="L3228" i="17"/>
  <c r="M3228" i="17"/>
  <c r="J3229" i="17"/>
  <c r="J3976" i="24" s="1"/>
  <c r="K3229" i="17"/>
  <c r="L3229" i="17"/>
  <c r="M3229" i="17"/>
  <c r="J3230" i="17"/>
  <c r="J3977" i="24" s="1"/>
  <c r="K3230" i="17"/>
  <c r="L3230" i="17"/>
  <c r="M3230" i="17"/>
  <c r="J3231" i="17"/>
  <c r="J3978" i="24" s="1"/>
  <c r="K3231" i="17"/>
  <c r="L3231" i="17"/>
  <c r="M3231" i="17"/>
  <c r="J3232" i="17"/>
  <c r="J3979" i="24" s="1"/>
  <c r="K3232" i="17"/>
  <c r="L3232" i="17"/>
  <c r="M3232" i="17"/>
  <c r="J3233" i="17"/>
  <c r="J3980" i="24" s="1"/>
  <c r="K3233" i="17"/>
  <c r="L3233" i="17"/>
  <c r="M3233" i="17"/>
  <c r="J3234" i="17"/>
  <c r="J3981" i="24" s="1"/>
  <c r="K3234" i="17"/>
  <c r="L3234" i="17"/>
  <c r="M3234" i="17"/>
  <c r="J3235" i="17"/>
  <c r="J3982" i="24" s="1"/>
  <c r="K3235" i="17"/>
  <c r="L3235" i="17"/>
  <c r="M3235" i="17"/>
  <c r="J3236" i="17"/>
  <c r="J3983" i="24" s="1"/>
  <c r="K3236" i="17"/>
  <c r="L3236" i="17"/>
  <c r="M3236" i="17"/>
  <c r="J3237" i="17"/>
  <c r="J3984" i="24" s="1"/>
  <c r="K3237" i="17"/>
  <c r="L3237" i="17"/>
  <c r="M3237" i="17"/>
  <c r="J3238" i="17"/>
  <c r="J3985" i="24" s="1"/>
  <c r="K3238" i="17"/>
  <c r="L3238" i="17"/>
  <c r="M3238" i="17"/>
  <c r="J3239" i="17"/>
  <c r="J3986" i="24" s="1"/>
  <c r="K3239" i="17"/>
  <c r="L3239" i="17"/>
  <c r="M3239" i="17"/>
  <c r="J3240" i="17"/>
  <c r="J3987" i="24" s="1"/>
  <c r="K3240" i="17"/>
  <c r="L3240" i="17"/>
  <c r="M3240" i="17"/>
  <c r="J3241" i="17"/>
  <c r="J3988" i="24" s="1"/>
  <c r="K3241" i="17"/>
  <c r="L3241" i="17"/>
  <c r="M3241" i="17"/>
  <c r="J3242" i="17"/>
  <c r="J3989" i="24" s="1"/>
  <c r="K3242" i="17"/>
  <c r="L3242" i="17"/>
  <c r="M3242" i="17"/>
  <c r="J3243" i="17"/>
  <c r="J3990" i="24" s="1"/>
  <c r="K3243" i="17"/>
  <c r="L3243" i="17"/>
  <c r="M3243" i="17"/>
  <c r="J3244" i="17"/>
  <c r="K3244" i="17"/>
  <c r="L3244" i="17"/>
  <c r="M3244" i="17"/>
  <c r="J3245" i="17"/>
  <c r="J3992" i="24" s="1"/>
  <c r="K3245" i="17"/>
  <c r="L3245" i="17"/>
  <c r="M3245" i="17"/>
  <c r="J3246" i="17"/>
  <c r="J3993" i="24" s="1"/>
  <c r="K3246" i="17"/>
  <c r="L3246" i="17"/>
  <c r="M3246" i="17"/>
  <c r="J3247" i="17"/>
  <c r="J3994" i="24" s="1"/>
  <c r="K3247" i="17"/>
  <c r="L3247" i="17"/>
  <c r="M3247" i="17"/>
  <c r="J3248" i="17"/>
  <c r="J3995" i="24" s="1"/>
  <c r="K3248" i="17"/>
  <c r="L3248" i="17"/>
  <c r="M3248" i="17"/>
  <c r="J3249" i="17"/>
  <c r="J3996" i="24" s="1"/>
  <c r="K3249" i="17"/>
  <c r="L3249" i="17"/>
  <c r="M3249" i="17"/>
  <c r="J3250" i="17"/>
  <c r="J3997" i="24" s="1"/>
  <c r="K3250" i="17"/>
  <c r="L3250" i="17"/>
  <c r="M3250" i="17"/>
  <c r="J3251" i="17"/>
  <c r="J3998" i="24" s="1"/>
  <c r="K3251" i="17"/>
  <c r="L3251" i="17"/>
  <c r="M3251" i="17"/>
  <c r="J3252" i="17"/>
  <c r="J3999" i="24" s="1"/>
  <c r="K3252" i="17"/>
  <c r="L3252" i="17"/>
  <c r="M3252" i="17"/>
  <c r="J3253" i="17"/>
  <c r="J4000" i="24" s="1"/>
  <c r="K3253" i="17"/>
  <c r="L3253" i="17"/>
  <c r="M3253" i="17"/>
  <c r="J3254" i="17"/>
  <c r="J4001" i="24" s="1"/>
  <c r="K3254" i="17"/>
  <c r="L3254" i="17"/>
  <c r="M3254" i="17"/>
  <c r="J3255" i="17"/>
  <c r="J4002" i="24" s="1"/>
  <c r="K3255" i="17"/>
  <c r="L3255" i="17"/>
  <c r="M3255" i="17"/>
  <c r="J3256" i="17"/>
  <c r="J4003" i="24" s="1"/>
  <c r="K3256" i="17"/>
  <c r="L3256" i="17"/>
  <c r="M3256" i="17"/>
  <c r="L4003" i="24" s="1"/>
  <c r="M4003" i="24" s="1"/>
  <c r="J3257" i="17"/>
  <c r="J4004" i="24" s="1"/>
  <c r="K3257" i="17"/>
  <c r="L3257" i="17"/>
  <c r="M3257" i="17"/>
  <c r="J3258" i="17"/>
  <c r="J4005" i="24" s="1"/>
  <c r="K3258" i="17"/>
  <c r="L3258" i="17"/>
  <c r="M3258" i="17"/>
  <c r="J3259" i="17"/>
  <c r="J4006" i="24" s="1"/>
  <c r="K3259" i="17"/>
  <c r="L3259" i="17"/>
  <c r="M3259" i="17"/>
  <c r="J3260" i="17"/>
  <c r="J4007" i="24" s="1"/>
  <c r="K3260" i="17"/>
  <c r="L3260" i="17"/>
  <c r="M3260" i="17"/>
  <c r="J3261" i="17"/>
  <c r="J4008" i="24" s="1"/>
  <c r="K3261" i="17"/>
  <c r="L3261" i="17"/>
  <c r="M3261" i="17"/>
  <c r="J3262" i="17"/>
  <c r="J4009" i="24" s="1"/>
  <c r="K3262" i="17"/>
  <c r="L3262" i="17"/>
  <c r="M3262" i="17"/>
  <c r="J3263" i="17"/>
  <c r="J4010" i="24" s="1"/>
  <c r="K3263" i="17"/>
  <c r="L3263" i="17"/>
  <c r="M3263" i="17"/>
  <c r="J3264" i="17"/>
  <c r="K3264" i="17"/>
  <c r="L3264" i="17"/>
  <c r="M3264" i="17"/>
  <c r="J3265" i="17"/>
  <c r="J4012" i="24" s="1"/>
  <c r="K3265" i="17"/>
  <c r="L3265" i="17"/>
  <c r="M3265" i="17"/>
  <c r="J3266" i="17"/>
  <c r="J4013" i="24" s="1"/>
  <c r="K3266" i="17"/>
  <c r="L3266" i="17"/>
  <c r="M3266" i="17"/>
  <c r="J3267" i="17"/>
  <c r="J4014" i="24" s="1"/>
  <c r="K3267" i="17"/>
  <c r="L3267" i="17"/>
  <c r="M3267" i="17"/>
  <c r="J3268" i="17"/>
  <c r="K3268" i="17"/>
  <c r="L3268" i="17"/>
  <c r="M3268" i="17"/>
  <c r="J3269" i="17"/>
  <c r="J4016" i="24" s="1"/>
  <c r="K3269" i="17"/>
  <c r="L3269" i="17"/>
  <c r="M3269" i="17"/>
  <c r="J3270" i="17"/>
  <c r="K3270" i="17"/>
  <c r="L3270" i="17"/>
  <c r="J3271" i="17"/>
  <c r="K3271" i="17"/>
  <c r="L3271" i="17"/>
  <c r="J3272" i="17"/>
  <c r="K3272" i="17"/>
  <c r="L3272" i="17"/>
  <c r="J3273" i="17"/>
  <c r="K3273" i="17"/>
  <c r="L3273" i="17"/>
  <c r="J3274" i="17"/>
  <c r="K3274" i="17"/>
  <c r="L3274" i="17"/>
  <c r="J3275" i="17"/>
  <c r="K3275" i="17"/>
  <c r="L3275" i="17"/>
  <c r="J3276" i="17"/>
  <c r="K3276" i="17"/>
  <c r="L3276" i="17"/>
  <c r="J3277" i="17"/>
  <c r="K3277" i="17"/>
  <c r="L3277" i="17"/>
  <c r="J3278" i="17"/>
  <c r="K3278" i="17"/>
  <c r="L3278" i="17"/>
  <c r="J3279" i="17"/>
  <c r="K3279" i="17"/>
  <c r="L3279" i="17"/>
  <c r="J3280" i="17"/>
  <c r="K3280" i="17"/>
  <c r="L3280" i="17"/>
  <c r="J3281" i="17"/>
  <c r="K3281" i="17"/>
  <c r="L3281" i="17"/>
  <c r="J3282" i="17"/>
  <c r="K3282" i="17"/>
  <c r="L3282" i="17"/>
  <c r="J3283" i="17"/>
  <c r="K3283" i="17"/>
  <c r="L3283" i="17"/>
  <c r="J3284" i="17"/>
  <c r="K3284" i="17"/>
  <c r="L3284" i="17"/>
  <c r="J3285" i="17"/>
  <c r="K3285" i="17"/>
  <c r="L3285" i="17"/>
  <c r="J3286" i="17"/>
  <c r="K3286" i="17"/>
  <c r="L3286" i="17"/>
  <c r="J3287" i="17"/>
  <c r="K3287" i="17"/>
  <c r="L3287" i="17"/>
  <c r="J3288" i="17"/>
  <c r="K3288" i="17"/>
  <c r="L3288" i="17"/>
  <c r="J3289" i="17"/>
  <c r="K3289" i="17"/>
  <c r="L3289" i="17"/>
  <c r="J3290" i="17"/>
  <c r="K3290" i="17"/>
  <c r="L3290" i="17"/>
  <c r="J3291" i="17"/>
  <c r="K3291" i="17"/>
  <c r="L3291" i="17"/>
  <c r="J3292" i="17"/>
  <c r="K3292" i="17"/>
  <c r="L3292" i="17"/>
  <c r="J3293" i="17"/>
  <c r="K3293" i="17"/>
  <c r="L3293" i="17"/>
  <c r="J3294" i="17"/>
  <c r="K3294" i="17"/>
  <c r="L3294" i="17"/>
  <c r="J3295" i="17"/>
  <c r="K3295" i="17"/>
  <c r="L3295" i="17"/>
  <c r="J3296" i="17"/>
  <c r="K3296" i="17"/>
  <c r="L3296" i="17"/>
  <c r="J3297" i="17"/>
  <c r="K3297" i="17"/>
  <c r="L3297" i="17"/>
  <c r="J3298" i="17"/>
  <c r="J3232" i="24" s="1"/>
  <c r="K3298" i="17"/>
  <c r="L3298" i="17"/>
  <c r="J3299" i="17"/>
  <c r="J3233" i="24" s="1"/>
  <c r="K3299" i="17"/>
  <c r="L3299" i="17"/>
  <c r="J3300" i="17"/>
  <c r="J3234" i="24" s="1"/>
  <c r="K3300" i="17"/>
  <c r="L3300" i="17"/>
  <c r="J3301" i="17"/>
  <c r="J3235" i="24" s="1"/>
  <c r="K3301" i="17"/>
  <c r="L3301" i="17"/>
  <c r="J3302" i="17"/>
  <c r="J3236" i="24" s="1"/>
  <c r="K3302" i="17"/>
  <c r="L3302" i="17"/>
  <c r="J3303" i="17"/>
  <c r="J3237" i="24" s="1"/>
  <c r="K3303" i="17"/>
  <c r="L3303" i="17"/>
  <c r="J3304" i="17"/>
  <c r="J3238" i="24" s="1"/>
  <c r="K3304" i="17"/>
  <c r="L3304" i="17"/>
  <c r="J3305" i="17"/>
  <c r="J3239" i="24" s="1"/>
  <c r="K3305" i="17"/>
  <c r="L3305" i="17"/>
  <c r="J3306" i="17"/>
  <c r="J3240" i="24" s="1"/>
  <c r="K3306" i="17"/>
  <c r="L3306" i="17"/>
  <c r="J3307" i="17"/>
  <c r="J3241" i="24" s="1"/>
  <c r="K3307" i="17"/>
  <c r="L3307" i="17"/>
  <c r="L3264" i="24"/>
  <c r="M3264" i="24" s="1"/>
  <c r="J3308" i="17"/>
  <c r="J3242" i="24" s="1"/>
  <c r="K3308" i="17"/>
  <c r="L3308" i="17"/>
  <c r="J3309" i="17"/>
  <c r="J3243" i="24" s="1"/>
  <c r="K3309" i="17"/>
  <c r="L3309" i="17"/>
  <c r="J3310" i="17"/>
  <c r="J3244" i="24" s="1"/>
  <c r="K3310" i="17"/>
  <c r="L3310" i="17"/>
  <c r="L3267" i="24"/>
  <c r="M3267" i="24" s="1"/>
  <c r="J3311" i="17"/>
  <c r="J3245" i="24" s="1"/>
  <c r="K3311" i="17"/>
  <c r="L3311" i="17"/>
  <c r="J3312" i="17"/>
  <c r="J3246" i="24" s="1"/>
  <c r="K3312" i="17"/>
  <c r="L3312" i="17"/>
  <c r="J3313" i="17"/>
  <c r="J3247" i="24" s="1"/>
  <c r="K3313" i="17"/>
  <c r="L3313" i="17"/>
  <c r="J3314" i="17"/>
  <c r="J3248" i="24" s="1"/>
  <c r="K3314" i="17"/>
  <c r="L3314" i="17"/>
  <c r="J3315" i="17"/>
  <c r="J3249" i="24" s="1"/>
  <c r="K3315" i="17"/>
  <c r="L3315" i="17"/>
  <c r="J3316" i="17"/>
  <c r="J3250" i="24" s="1"/>
  <c r="K3316" i="17"/>
  <c r="L3316" i="17"/>
  <c r="J3317" i="17"/>
  <c r="J3251" i="24" s="1"/>
  <c r="K3317" i="17"/>
  <c r="L3317" i="17"/>
  <c r="J3318" i="17"/>
  <c r="J3252" i="24" s="1"/>
  <c r="K3318" i="17"/>
  <c r="L3318" i="17"/>
  <c r="J3319" i="17"/>
  <c r="J3253" i="24" s="1"/>
  <c r="K3319" i="17"/>
  <c r="L3319" i="17"/>
  <c r="J3320" i="17"/>
  <c r="J3254" i="24" s="1"/>
  <c r="K3320" i="17"/>
  <c r="L3320" i="17"/>
  <c r="J3321" i="17"/>
  <c r="J3255" i="24" s="1"/>
  <c r="K3321" i="17"/>
  <c r="L3321" i="17"/>
  <c r="J3322" i="17"/>
  <c r="J3256" i="24" s="1"/>
  <c r="K3322" i="17"/>
  <c r="L3322" i="17"/>
  <c r="J3323" i="17"/>
  <c r="J3257" i="24" s="1"/>
  <c r="K3323" i="17"/>
  <c r="L3323" i="17"/>
  <c r="L3280" i="24"/>
  <c r="M3280" i="24" s="1"/>
  <c r="J3324" i="17"/>
  <c r="J3258" i="24" s="1"/>
  <c r="K3324" i="17"/>
  <c r="L3324" i="17"/>
  <c r="J3325" i="17"/>
  <c r="J3259" i="24" s="1"/>
  <c r="K3325" i="17"/>
  <c r="L3325" i="17"/>
  <c r="J3327" i="17"/>
  <c r="J3261" i="24" s="1"/>
  <c r="K3327" i="17"/>
  <c r="L3327" i="17"/>
  <c r="J3328" i="17"/>
  <c r="J3262" i="24" s="1"/>
  <c r="K3328" i="17"/>
  <c r="L3328" i="17"/>
  <c r="J3329" i="17"/>
  <c r="J3263" i="24" s="1"/>
  <c r="K3329" i="17"/>
  <c r="L3329" i="17"/>
  <c r="J3330" i="17"/>
  <c r="J3264" i="24" s="1"/>
  <c r="K3330" i="17"/>
  <c r="L3330" i="17"/>
  <c r="J3331" i="17"/>
  <c r="J3265" i="24" s="1"/>
  <c r="K3331" i="17"/>
  <c r="L3331" i="17"/>
  <c r="J3332" i="17"/>
  <c r="J3266" i="24" s="1"/>
  <c r="K3332" i="17"/>
  <c r="L3332" i="17"/>
  <c r="J3333" i="17"/>
  <c r="J3267" i="24" s="1"/>
  <c r="K3333" i="17"/>
  <c r="L3333" i="17"/>
  <c r="J3334" i="17"/>
  <c r="J3268" i="24" s="1"/>
  <c r="K3334" i="17"/>
  <c r="L3334" i="17"/>
  <c r="L3290" i="24"/>
  <c r="M3290" i="24" s="1"/>
  <c r="J3335" i="17"/>
  <c r="J3269" i="24" s="1"/>
  <c r="K3335" i="17"/>
  <c r="L3335" i="17"/>
  <c r="J3336" i="17"/>
  <c r="J3270" i="24" s="1"/>
  <c r="K3336" i="17"/>
  <c r="L3336" i="17"/>
  <c r="J3337" i="17"/>
  <c r="J3271" i="24" s="1"/>
  <c r="K3337" i="17"/>
  <c r="L3337" i="17"/>
  <c r="J3338" i="17"/>
  <c r="J3272" i="24" s="1"/>
  <c r="K3338" i="17"/>
  <c r="L3338" i="17"/>
  <c r="L3294" i="24"/>
  <c r="M3294" i="24" s="1"/>
  <c r="J3339" i="17"/>
  <c r="J3273" i="24" s="1"/>
  <c r="K3339" i="17"/>
  <c r="L3339" i="17"/>
  <c r="L3295" i="24"/>
  <c r="M3295" i="24" s="1"/>
  <c r="J3340" i="17"/>
  <c r="J3274" i="24" s="1"/>
  <c r="K3340" i="17"/>
  <c r="L3340" i="17"/>
  <c r="J3341" i="17"/>
  <c r="J3275" i="24" s="1"/>
  <c r="K3341" i="17"/>
  <c r="L3341" i="17"/>
  <c r="J3342" i="17"/>
  <c r="J3276" i="24" s="1"/>
  <c r="K3342" i="17"/>
  <c r="L3342" i="17"/>
  <c r="J3343" i="17"/>
  <c r="J3277" i="24" s="1"/>
  <c r="K3343" i="17"/>
  <c r="L3343" i="17"/>
  <c r="J3344" i="17"/>
  <c r="J3278" i="24" s="1"/>
  <c r="K3344" i="17"/>
  <c r="L3344" i="17"/>
  <c r="J3345" i="17"/>
  <c r="J3279" i="24" s="1"/>
  <c r="K3345" i="17"/>
  <c r="L3345" i="17"/>
  <c r="L3302" i="24"/>
  <c r="M3302" i="24" s="1"/>
  <c r="J3346" i="17"/>
  <c r="J3280" i="24" s="1"/>
  <c r="K3346" i="17"/>
  <c r="L3346" i="17"/>
  <c r="L3303" i="24"/>
  <c r="M3303" i="24" s="1"/>
  <c r="J3347" i="17"/>
  <c r="J3281" i="24" s="1"/>
  <c r="K3347" i="17"/>
  <c r="L3347" i="17"/>
  <c r="J3348" i="17"/>
  <c r="J3282" i="24" s="1"/>
  <c r="K3348" i="17"/>
  <c r="L3348" i="17"/>
  <c r="L3305" i="24"/>
  <c r="M3305" i="24" s="1"/>
  <c r="J3349" i="17"/>
  <c r="J3283" i="24" s="1"/>
  <c r="K3349" i="17"/>
  <c r="L3349" i="17"/>
  <c r="L3306" i="24"/>
  <c r="M3306" i="24" s="1"/>
  <c r="J3350" i="17"/>
  <c r="J3284" i="24" s="1"/>
  <c r="K3350" i="17"/>
  <c r="L3350" i="17"/>
  <c r="J3351" i="17"/>
  <c r="J3285" i="24" s="1"/>
  <c r="K3351" i="17"/>
  <c r="L3351" i="17"/>
  <c r="L3308" i="24"/>
  <c r="M3308" i="24" s="1"/>
  <c r="J3352" i="17"/>
  <c r="J3286" i="24" s="1"/>
  <c r="K3352" i="17"/>
  <c r="L3352" i="17"/>
  <c r="L3309" i="24"/>
  <c r="M3309" i="24" s="1"/>
  <c r="L3310" i="24"/>
  <c r="M3310" i="24" s="1"/>
  <c r="J3353" i="17"/>
  <c r="J3287" i="24" s="1"/>
  <c r="K3353" i="17"/>
  <c r="L3353" i="17"/>
  <c r="J3354" i="17"/>
  <c r="J3288" i="24" s="1"/>
  <c r="K3354" i="17"/>
  <c r="L3354" i="17"/>
  <c r="J3386" i="17"/>
  <c r="J3320" i="24" s="1"/>
  <c r="K3386" i="17"/>
  <c r="L3386" i="17"/>
  <c r="J3393" i="17"/>
  <c r="J3327" i="24" s="1"/>
  <c r="K3393" i="17"/>
  <c r="L3393" i="17"/>
  <c r="J3401" i="17"/>
  <c r="J3335" i="24" s="1"/>
  <c r="K3401" i="17"/>
  <c r="L3401" i="17"/>
  <c r="J3410" i="17"/>
  <c r="J3344" i="24" s="1"/>
  <c r="K3410" i="17"/>
  <c r="L3410" i="17"/>
  <c r="J3411" i="17"/>
  <c r="J3345" i="24" s="1"/>
  <c r="K3411" i="17"/>
  <c r="L3411" i="17"/>
  <c r="J3412" i="17"/>
  <c r="J3346" i="24" s="1"/>
  <c r="K3412" i="17"/>
  <c r="L3412" i="17"/>
  <c r="J3413" i="17"/>
  <c r="J3347" i="24" s="1"/>
  <c r="K3413" i="17"/>
  <c r="L3413" i="17"/>
  <c r="J3426" i="17"/>
  <c r="J3360" i="24" s="1"/>
  <c r="K3426" i="17"/>
  <c r="L3426" i="17"/>
  <c r="L3312" i="24"/>
  <c r="M3312" i="24" s="1"/>
  <c r="J3427" i="17"/>
  <c r="J3361" i="24" s="1"/>
  <c r="K3427" i="17"/>
  <c r="L3427" i="17"/>
  <c r="J3428" i="17"/>
  <c r="J3362" i="24" s="1"/>
  <c r="K3428" i="17"/>
  <c r="L3428" i="17"/>
  <c r="J3429" i="17"/>
  <c r="J3363" i="24" s="1"/>
  <c r="K3429" i="17"/>
  <c r="L3429" i="17"/>
  <c r="J3430" i="17"/>
  <c r="J3364" i="24" s="1"/>
  <c r="K3430" i="17"/>
  <c r="L3430" i="17"/>
  <c r="J3431" i="17"/>
  <c r="J3365" i="24" s="1"/>
  <c r="K3431" i="17"/>
  <c r="L3431" i="17"/>
  <c r="J3432" i="17"/>
  <c r="J3366" i="24" s="1"/>
  <c r="K3432" i="17"/>
  <c r="L3432" i="17"/>
  <c r="J3433" i="17"/>
  <c r="J3367" i="24" s="1"/>
  <c r="K3433" i="17"/>
  <c r="L3433" i="17"/>
  <c r="J3434" i="17"/>
  <c r="J3368" i="24" s="1"/>
  <c r="K3434" i="17"/>
  <c r="L3434" i="17"/>
  <c r="J3435" i="17"/>
  <c r="J3369" i="24" s="1"/>
  <c r="K3435" i="17"/>
  <c r="L3435" i="17"/>
  <c r="J3436" i="17"/>
  <c r="J3370" i="24" s="1"/>
  <c r="K3436" i="17"/>
  <c r="L3436" i="17"/>
  <c r="J3437" i="17"/>
  <c r="J3371" i="24" s="1"/>
  <c r="K3437" i="17"/>
  <c r="L3437" i="17"/>
  <c r="L3323" i="24"/>
  <c r="M3323" i="24" s="1"/>
  <c r="J3438" i="17"/>
  <c r="J3372" i="24" s="1"/>
  <c r="K3438" i="17"/>
  <c r="L3438" i="17"/>
  <c r="J3439" i="17"/>
  <c r="J3373" i="24" s="1"/>
  <c r="K3439" i="17"/>
  <c r="L3439" i="17"/>
  <c r="J3440" i="17"/>
  <c r="J3374" i="24" s="1"/>
  <c r="K3440" i="17"/>
  <c r="L3440" i="17"/>
  <c r="J3441" i="17"/>
  <c r="J3375" i="24" s="1"/>
  <c r="K3441" i="17"/>
  <c r="L3441" i="17"/>
  <c r="J3442" i="17"/>
  <c r="J3376" i="24" s="1"/>
  <c r="K3442" i="17"/>
  <c r="L3442" i="17"/>
  <c r="J3443" i="17"/>
  <c r="J3377" i="24" s="1"/>
  <c r="K3443" i="17"/>
  <c r="L3443" i="17"/>
  <c r="J3444" i="17"/>
  <c r="J3378" i="24" s="1"/>
  <c r="K3444" i="17"/>
  <c r="L3444" i="17"/>
  <c r="J3445" i="17"/>
  <c r="J3379" i="24" s="1"/>
  <c r="K3445" i="17"/>
  <c r="L3445" i="17"/>
  <c r="J3447" i="17"/>
  <c r="J3381" i="24" s="1"/>
  <c r="K3447" i="17"/>
  <c r="L3447" i="17"/>
  <c r="J3448" i="17"/>
  <c r="J3382" i="24" s="1"/>
  <c r="K3448" i="17"/>
  <c r="L3448" i="17"/>
  <c r="J3453" i="17"/>
  <c r="J3387" i="24" s="1"/>
  <c r="K3453" i="17"/>
  <c r="L3453" i="17"/>
  <c r="J3454" i="17"/>
  <c r="J3388" i="24" s="1"/>
  <c r="K3454" i="17"/>
  <c r="L3454" i="17"/>
  <c r="J3455" i="17"/>
  <c r="J3389" i="24" s="1"/>
  <c r="K3455" i="17"/>
  <c r="L3455" i="17"/>
  <c r="J3456" i="17"/>
  <c r="J3390" i="24" s="1"/>
  <c r="K3456" i="17"/>
  <c r="L3456" i="17"/>
  <c r="J3457" i="17"/>
  <c r="J3391" i="24" s="1"/>
  <c r="K3457" i="17"/>
  <c r="L3457" i="17"/>
  <c r="J3458" i="17"/>
  <c r="J3392" i="24" s="1"/>
  <c r="K3458" i="17"/>
  <c r="L3458" i="17"/>
  <c r="J3459" i="17"/>
  <c r="J3393" i="24" s="1"/>
  <c r="K3459" i="17"/>
  <c r="L3459" i="17"/>
  <c r="J3460" i="17"/>
  <c r="J3394" i="24" s="1"/>
  <c r="K3460" i="17"/>
  <c r="L3460" i="17"/>
  <c r="J3461" i="17"/>
  <c r="J3395" i="24" s="1"/>
  <c r="K3461" i="17"/>
  <c r="L3461" i="17"/>
  <c r="J3462" i="17"/>
  <c r="J3396" i="24" s="1"/>
  <c r="K3462" i="17"/>
  <c r="L3462" i="17"/>
  <c r="J3463" i="17"/>
  <c r="J3397" i="24" s="1"/>
  <c r="K3463" i="17"/>
  <c r="L3463" i="17"/>
  <c r="J3464" i="17"/>
  <c r="J3398" i="24" s="1"/>
  <c r="K3464" i="17"/>
  <c r="L3464" i="17"/>
  <c r="J3465" i="17"/>
  <c r="J3399" i="24" s="1"/>
  <c r="K3465" i="17"/>
  <c r="L3465" i="17"/>
  <c r="J3466" i="17"/>
  <c r="J3400" i="24" s="1"/>
  <c r="K3466" i="17"/>
  <c r="L3466" i="17"/>
  <c r="J3467" i="17"/>
  <c r="J3401" i="24" s="1"/>
  <c r="K3467" i="17"/>
  <c r="L3467" i="17"/>
  <c r="J3468" i="17"/>
  <c r="J3402" i="24" s="1"/>
  <c r="K3468" i="17"/>
  <c r="L3468" i="17"/>
  <c r="J3469" i="17"/>
  <c r="J3403" i="24" s="1"/>
  <c r="K3469" i="17"/>
  <c r="L3469" i="17"/>
  <c r="J3470" i="17"/>
  <c r="J3404" i="24" s="1"/>
  <c r="K3470" i="17"/>
  <c r="L3470" i="17"/>
  <c r="J3471" i="17"/>
  <c r="J3405" i="24" s="1"/>
  <c r="K3471" i="17"/>
  <c r="L3471" i="17"/>
  <c r="J3472" i="17"/>
  <c r="J3406" i="24" s="1"/>
  <c r="K3472" i="17"/>
  <c r="L3472" i="17"/>
  <c r="J3473" i="17"/>
  <c r="J3407" i="24" s="1"/>
  <c r="K3473" i="17"/>
  <c r="L3473" i="17"/>
  <c r="J3474" i="17"/>
  <c r="J3408" i="24" s="1"/>
  <c r="K3474" i="17"/>
  <c r="L3474" i="17"/>
  <c r="J3475" i="17"/>
  <c r="J3409" i="24" s="1"/>
  <c r="K3475" i="17"/>
  <c r="L3475" i="17"/>
  <c r="J3476" i="17"/>
  <c r="J3410" i="24" s="1"/>
  <c r="K3476" i="17"/>
  <c r="L3476" i="17"/>
  <c r="J3477" i="17"/>
  <c r="J3411" i="24" s="1"/>
  <c r="K3477" i="17"/>
  <c r="L3477" i="17"/>
  <c r="J3478" i="17"/>
  <c r="J3412" i="24" s="1"/>
  <c r="K3478" i="17"/>
  <c r="L3478" i="17"/>
  <c r="J3479" i="17"/>
  <c r="J3413" i="24" s="1"/>
  <c r="K3479" i="17"/>
  <c r="L3479" i="17"/>
  <c r="J3480" i="17"/>
  <c r="J3414" i="24" s="1"/>
  <c r="K3480" i="17"/>
  <c r="L3480" i="17"/>
  <c r="J3481" i="17"/>
  <c r="J3415" i="24" s="1"/>
  <c r="K3481" i="17"/>
  <c r="L3481" i="17"/>
  <c r="J3482" i="17"/>
  <c r="J3416" i="24" s="1"/>
  <c r="K3482" i="17"/>
  <c r="L3482" i="17"/>
  <c r="J3483" i="17"/>
  <c r="J3417" i="24" s="1"/>
  <c r="K3483" i="17"/>
  <c r="L3483" i="17"/>
  <c r="J3484" i="17"/>
  <c r="J3418" i="24" s="1"/>
  <c r="K3484" i="17"/>
  <c r="L3484" i="17"/>
  <c r="J3485" i="17"/>
  <c r="J3419" i="24" s="1"/>
  <c r="K3485" i="17"/>
  <c r="L3485" i="17"/>
  <c r="J3486" i="17"/>
  <c r="J3420" i="24" s="1"/>
  <c r="K3486" i="17"/>
  <c r="L3486" i="17"/>
  <c r="J3487" i="17"/>
  <c r="J3421" i="24" s="1"/>
  <c r="K3487" i="17"/>
  <c r="L3487" i="17"/>
  <c r="J3488" i="17"/>
  <c r="J3422" i="24" s="1"/>
  <c r="K3488" i="17"/>
  <c r="L3488" i="17"/>
  <c r="J3489" i="17"/>
  <c r="J3423" i="24" s="1"/>
  <c r="K3489" i="17"/>
  <c r="L3489" i="17"/>
  <c r="J3490" i="17"/>
  <c r="J3424" i="24" s="1"/>
  <c r="K3490" i="17"/>
  <c r="L3490" i="17"/>
  <c r="J3491" i="17"/>
  <c r="J3425" i="24" s="1"/>
  <c r="K3491" i="17"/>
  <c r="L3491" i="17"/>
  <c r="J3492" i="17"/>
  <c r="J3426" i="24" s="1"/>
  <c r="K3492" i="17"/>
  <c r="L3492" i="17"/>
  <c r="J3493" i="17"/>
  <c r="J3427" i="24" s="1"/>
  <c r="K3493" i="17"/>
  <c r="L3493" i="17"/>
  <c r="J3494" i="17"/>
  <c r="J3428" i="24" s="1"/>
  <c r="K3494" i="17"/>
  <c r="L3494" i="17"/>
  <c r="J3495" i="17"/>
  <c r="J3429" i="24" s="1"/>
  <c r="K3495" i="17"/>
  <c r="L3495" i="17"/>
  <c r="J3496" i="17"/>
  <c r="J3430" i="24" s="1"/>
  <c r="K3496" i="17"/>
  <c r="L3496" i="17"/>
  <c r="J3497" i="17"/>
  <c r="J3431" i="24" s="1"/>
  <c r="K3497" i="17"/>
  <c r="L3497" i="17"/>
  <c r="J3498" i="17"/>
  <c r="J3432" i="24" s="1"/>
  <c r="K3498" i="17"/>
  <c r="L3498" i="17"/>
  <c r="J3499" i="17"/>
  <c r="J3433" i="24" s="1"/>
  <c r="K3499" i="17"/>
  <c r="L3499" i="17"/>
  <c r="J3500" i="17"/>
  <c r="J3434" i="24" s="1"/>
  <c r="K3500" i="17"/>
  <c r="L3500" i="17"/>
  <c r="J3501" i="17"/>
  <c r="J3435" i="24" s="1"/>
  <c r="K3501" i="17"/>
  <c r="L3501" i="17"/>
  <c r="J3506" i="17"/>
  <c r="J3440" i="24" s="1"/>
  <c r="K3506" i="17"/>
  <c r="L3506" i="17"/>
  <c r="J3507" i="17"/>
  <c r="J3441" i="24" s="1"/>
  <c r="K3507" i="17"/>
  <c r="L3507" i="17"/>
  <c r="J3508" i="17"/>
  <c r="J3442" i="24" s="1"/>
  <c r="K3508" i="17"/>
  <c r="L3508" i="17"/>
  <c r="J3509" i="17"/>
  <c r="J3443" i="24" s="1"/>
  <c r="K3509" i="17"/>
  <c r="L3509" i="17"/>
  <c r="J3510" i="17"/>
  <c r="J3444" i="24" s="1"/>
  <c r="K3510" i="17"/>
  <c r="L3510" i="17"/>
  <c r="J3511" i="17"/>
  <c r="J3445" i="24" s="1"/>
  <c r="K3511" i="17"/>
  <c r="L3511" i="17"/>
  <c r="J3512" i="17"/>
  <c r="J3446" i="24" s="1"/>
  <c r="K3512" i="17"/>
  <c r="L3512" i="17"/>
  <c r="J3513" i="17"/>
  <c r="J3447" i="24" s="1"/>
  <c r="K3513" i="17"/>
  <c r="L3513" i="17"/>
  <c r="J3514" i="17"/>
  <c r="J3448" i="24" s="1"/>
  <c r="K3514" i="17"/>
  <c r="L3514" i="17"/>
  <c r="J3515" i="17"/>
  <c r="J3449" i="24" s="1"/>
  <c r="K3515" i="17"/>
  <c r="L3515" i="17"/>
  <c r="J3516" i="17"/>
  <c r="J3450" i="24" s="1"/>
  <c r="K3516" i="17"/>
  <c r="L3516" i="17"/>
  <c r="J3517" i="17"/>
  <c r="J3451" i="24" s="1"/>
  <c r="K3517" i="17"/>
  <c r="L3517" i="17"/>
  <c r="J3518" i="17"/>
  <c r="J3452" i="24" s="1"/>
  <c r="K3518" i="17"/>
  <c r="L3518" i="17"/>
  <c r="J3519" i="17"/>
  <c r="J3453" i="24" s="1"/>
  <c r="K3519" i="17"/>
  <c r="L3519" i="17"/>
  <c r="J3520" i="17"/>
  <c r="J3454" i="24" s="1"/>
  <c r="K3520" i="17"/>
  <c r="L3520" i="17"/>
  <c r="J3521" i="17"/>
  <c r="J3455" i="24" s="1"/>
  <c r="K3521" i="17"/>
  <c r="L3521" i="17"/>
  <c r="J3522" i="17"/>
  <c r="J3456" i="24" s="1"/>
  <c r="K3522" i="17"/>
  <c r="L3522" i="17"/>
  <c r="J3523" i="17"/>
  <c r="J3457" i="24" s="1"/>
  <c r="K3523" i="17"/>
  <c r="L3523" i="17"/>
  <c r="J3524" i="17"/>
  <c r="J3458" i="24" s="1"/>
  <c r="K3524" i="17"/>
  <c r="L3524" i="17"/>
  <c r="J3525" i="17"/>
  <c r="J3459" i="24" s="1"/>
  <c r="K3525" i="17"/>
  <c r="L3525" i="17"/>
  <c r="J3526" i="17"/>
  <c r="J3460" i="24" s="1"/>
  <c r="K3526" i="17"/>
  <c r="L3526" i="17"/>
  <c r="J3527" i="17"/>
  <c r="J3461" i="24" s="1"/>
  <c r="K3527" i="17"/>
  <c r="L3527" i="17"/>
  <c r="J3528" i="17"/>
  <c r="J3462" i="24" s="1"/>
  <c r="K3528" i="17"/>
  <c r="L3528" i="17"/>
  <c r="J3529" i="17"/>
  <c r="J3463" i="24" s="1"/>
  <c r="K3529" i="17"/>
  <c r="L3529" i="17"/>
  <c r="J3530" i="17"/>
  <c r="J3464" i="24" s="1"/>
  <c r="K3530" i="17"/>
  <c r="L3530" i="17"/>
  <c r="J3531" i="17"/>
  <c r="J3465" i="24" s="1"/>
  <c r="K3531" i="17"/>
  <c r="L3531" i="17"/>
  <c r="J3532" i="17"/>
  <c r="J3466" i="24" s="1"/>
  <c r="K3532" i="17"/>
  <c r="L3532" i="17"/>
  <c r="J3533" i="17"/>
  <c r="J3467" i="24" s="1"/>
  <c r="K3533" i="17"/>
  <c r="L3533" i="17"/>
  <c r="J3534" i="17"/>
  <c r="J3468" i="24" s="1"/>
  <c r="K3534" i="17"/>
  <c r="L3534" i="17"/>
  <c r="J3535" i="17"/>
  <c r="J3469" i="24" s="1"/>
  <c r="K3535" i="17"/>
  <c r="L3535" i="17"/>
  <c r="J3536" i="17"/>
  <c r="J3470" i="24" s="1"/>
  <c r="K3536" i="17"/>
  <c r="L3536" i="17"/>
  <c r="J3538" i="17"/>
  <c r="J3472" i="24" s="1"/>
  <c r="K3538" i="17"/>
  <c r="L3538" i="17"/>
  <c r="J3539" i="17"/>
  <c r="J3473" i="24" s="1"/>
  <c r="K3539" i="17"/>
  <c r="L3539" i="17"/>
  <c r="J3540" i="17"/>
  <c r="J3474" i="24" s="1"/>
  <c r="K3540" i="17"/>
  <c r="L3540" i="17"/>
  <c r="J3541" i="17"/>
  <c r="J3475" i="24" s="1"/>
  <c r="K3541" i="17"/>
  <c r="L3541" i="17"/>
  <c r="J3542" i="17"/>
  <c r="J3476" i="24" s="1"/>
  <c r="K3542" i="17"/>
  <c r="L3542" i="17"/>
  <c r="J3543" i="17"/>
  <c r="J3477" i="24" s="1"/>
  <c r="K3543" i="17"/>
  <c r="L3543" i="17"/>
  <c r="J3544" i="17"/>
  <c r="J3478" i="24" s="1"/>
  <c r="K3544" i="17"/>
  <c r="L3544" i="17"/>
  <c r="J3545" i="17"/>
  <c r="J3479" i="24" s="1"/>
  <c r="K3545" i="17"/>
  <c r="L3545" i="17"/>
  <c r="J3546" i="17"/>
  <c r="J3480" i="24" s="1"/>
  <c r="K3546" i="17"/>
  <c r="L3546" i="17"/>
  <c r="J3547" i="17"/>
  <c r="J3481" i="24" s="1"/>
  <c r="K3547" i="17"/>
  <c r="L3547" i="17"/>
  <c r="J3548" i="17"/>
  <c r="J3482" i="24" s="1"/>
  <c r="K3548" i="17"/>
  <c r="L3548" i="17"/>
  <c r="J3549" i="17"/>
  <c r="J3483" i="24" s="1"/>
  <c r="K3549" i="17"/>
  <c r="L3549" i="17"/>
  <c r="J3550" i="17"/>
  <c r="J3484" i="24" s="1"/>
  <c r="K3550" i="17"/>
  <c r="L3550" i="17"/>
  <c r="J3551" i="17"/>
  <c r="J3485" i="24" s="1"/>
  <c r="K3551" i="17"/>
  <c r="L3551" i="17"/>
  <c r="J3552" i="17"/>
  <c r="J3486" i="24" s="1"/>
  <c r="K3552" i="17"/>
  <c r="L3552" i="17"/>
  <c r="J3553" i="17"/>
  <c r="J3487" i="24" s="1"/>
  <c r="K3553" i="17"/>
  <c r="L3553" i="17"/>
  <c r="J3554" i="17"/>
  <c r="J3488" i="24" s="1"/>
  <c r="K3554" i="17"/>
  <c r="L3554" i="17"/>
  <c r="J3555" i="17"/>
  <c r="J3489" i="24" s="1"/>
  <c r="K3555" i="17"/>
  <c r="L3555" i="17"/>
  <c r="J3556" i="17"/>
  <c r="J3490" i="24" s="1"/>
  <c r="K3556" i="17"/>
  <c r="L3556" i="17"/>
  <c r="J3557" i="17"/>
  <c r="J3491" i="24" s="1"/>
  <c r="K3557" i="17"/>
  <c r="L3557" i="17"/>
  <c r="J3558" i="17"/>
  <c r="J3492" i="24" s="1"/>
  <c r="K3558" i="17"/>
  <c r="L3558" i="17"/>
  <c r="J3559" i="17"/>
  <c r="J3493" i="24" s="1"/>
  <c r="K3559" i="17"/>
  <c r="L3559" i="17"/>
  <c r="J3560" i="17"/>
  <c r="J3494" i="24" s="1"/>
  <c r="K3560" i="17"/>
  <c r="L3560" i="17"/>
  <c r="J3561" i="17"/>
  <c r="J3495" i="24" s="1"/>
  <c r="K3561" i="17"/>
  <c r="L3561" i="17"/>
  <c r="J3562" i="17"/>
  <c r="J3496" i="24" s="1"/>
  <c r="K3562" i="17"/>
  <c r="L3562" i="17"/>
  <c r="J3564" i="17"/>
  <c r="J3498" i="24" s="1"/>
  <c r="K3564" i="17"/>
  <c r="L3564" i="17"/>
  <c r="J3565" i="17"/>
  <c r="J3499" i="24" s="1"/>
  <c r="K3565" i="17"/>
  <c r="L3565" i="17"/>
  <c r="J3566" i="17"/>
  <c r="J3500" i="24" s="1"/>
  <c r="K3566" i="17"/>
  <c r="L3566" i="17"/>
  <c r="J3567" i="17"/>
  <c r="J3501" i="24" s="1"/>
  <c r="K3567" i="17"/>
  <c r="L3567" i="17"/>
  <c r="J3568" i="17"/>
  <c r="J3502" i="24" s="1"/>
  <c r="K3568" i="17"/>
  <c r="L3568" i="17"/>
  <c r="J3569" i="17"/>
  <c r="J3503" i="24" s="1"/>
  <c r="K3569" i="17"/>
  <c r="L3569" i="17"/>
  <c r="J3570" i="17"/>
  <c r="J3504" i="24" s="1"/>
  <c r="K3570" i="17"/>
  <c r="L3570" i="17"/>
  <c r="J3571" i="17"/>
  <c r="J3505" i="24" s="1"/>
  <c r="K3571" i="17"/>
  <c r="L3571" i="17"/>
  <c r="J3572" i="17"/>
  <c r="J3506" i="24" s="1"/>
  <c r="K3572" i="17"/>
  <c r="L3572" i="17"/>
  <c r="J3573" i="17"/>
  <c r="J3507" i="24" s="1"/>
  <c r="K3573" i="17"/>
  <c r="L3573" i="17"/>
  <c r="J3574" i="17"/>
  <c r="J3508" i="24" s="1"/>
  <c r="K3574" i="17"/>
  <c r="L3574" i="17"/>
  <c r="J3575" i="17"/>
  <c r="J3509" i="24" s="1"/>
  <c r="K3575" i="17"/>
  <c r="L3575" i="17"/>
  <c r="J3577" i="17"/>
  <c r="J3511" i="24" s="1"/>
  <c r="K3577" i="17"/>
  <c r="L3577" i="17"/>
  <c r="J3578" i="17"/>
  <c r="J3512" i="24" s="1"/>
  <c r="K3578" i="17"/>
  <c r="L3578" i="17"/>
  <c r="J3579" i="17"/>
  <c r="J3513" i="24" s="1"/>
  <c r="K3579" i="17"/>
  <c r="L3579" i="17"/>
  <c r="J3580" i="17"/>
  <c r="J3514" i="24" s="1"/>
  <c r="K3580" i="17"/>
  <c r="L3580" i="17"/>
  <c r="J3581" i="17"/>
  <c r="J3515" i="24" s="1"/>
  <c r="K3581" i="17"/>
  <c r="L3581" i="17"/>
  <c r="J3582" i="17"/>
  <c r="J3516" i="24" s="1"/>
  <c r="K3582" i="17"/>
  <c r="L3582" i="17"/>
  <c r="J3583" i="17"/>
  <c r="J3517" i="24" s="1"/>
  <c r="K3583" i="17"/>
  <c r="L3583" i="17"/>
  <c r="J3584" i="17"/>
  <c r="J3518" i="24" s="1"/>
  <c r="K3584" i="17"/>
  <c r="L3584" i="17"/>
  <c r="J3585" i="17"/>
  <c r="J3519" i="24" s="1"/>
  <c r="K3585" i="17"/>
  <c r="L3585" i="17"/>
  <c r="J3586" i="17"/>
  <c r="J3520" i="24" s="1"/>
  <c r="K3586" i="17"/>
  <c r="L3586" i="17"/>
  <c r="J3587" i="17"/>
  <c r="J3521" i="24" s="1"/>
  <c r="K3587" i="17"/>
  <c r="L3587" i="17"/>
  <c r="J3588" i="17"/>
  <c r="J3522" i="24" s="1"/>
  <c r="K3588" i="17"/>
  <c r="L3588" i="17"/>
  <c r="J3589" i="17"/>
  <c r="J3523" i="24" s="1"/>
  <c r="K3589" i="17"/>
  <c r="L3589" i="17"/>
  <c r="J3590" i="17"/>
  <c r="J3524" i="24" s="1"/>
  <c r="K3590" i="17"/>
  <c r="L3590" i="17"/>
  <c r="J3591" i="17"/>
  <c r="J3525" i="24" s="1"/>
  <c r="K3591" i="17"/>
  <c r="L3591" i="17"/>
  <c r="J3592" i="17"/>
  <c r="J3526" i="24" s="1"/>
  <c r="K3592" i="17"/>
  <c r="L3592" i="17"/>
  <c r="J3593" i="17"/>
  <c r="J3527" i="24" s="1"/>
  <c r="K3593" i="17"/>
  <c r="L3593" i="17"/>
  <c r="J3594" i="17"/>
  <c r="J3528" i="24" s="1"/>
  <c r="K3594" i="17"/>
  <c r="L3594" i="17"/>
  <c r="J3595" i="17"/>
  <c r="J3529" i="24" s="1"/>
  <c r="K3595" i="17"/>
  <c r="L3595" i="17"/>
  <c r="J3596" i="17"/>
  <c r="J3530" i="24" s="1"/>
  <c r="K3596" i="17"/>
  <c r="L3596" i="17"/>
  <c r="J3597" i="17"/>
  <c r="J3531" i="24" s="1"/>
  <c r="K3597" i="17"/>
  <c r="L3597" i="17"/>
  <c r="J3598" i="17"/>
  <c r="J3532" i="24" s="1"/>
  <c r="K3598" i="17"/>
  <c r="L3598" i="17"/>
  <c r="J3599" i="17"/>
  <c r="J3533" i="24" s="1"/>
  <c r="K3599" i="17"/>
  <c r="L3599" i="17"/>
  <c r="J3600" i="17"/>
  <c r="J3534" i="24" s="1"/>
  <c r="K3600" i="17"/>
  <c r="L3600" i="17"/>
  <c r="J3601" i="17"/>
  <c r="J3535" i="24" s="1"/>
  <c r="K3601" i="17"/>
  <c r="L3601" i="17"/>
  <c r="J3602" i="17"/>
  <c r="J3536" i="24" s="1"/>
  <c r="K3602" i="17"/>
  <c r="L3602" i="17"/>
  <c r="J3603" i="17"/>
  <c r="J3537" i="24" s="1"/>
  <c r="K3603" i="17"/>
  <c r="L3603" i="17"/>
  <c r="J3604" i="17"/>
  <c r="J3538" i="24" s="1"/>
  <c r="K3604" i="17"/>
  <c r="L3604" i="17"/>
  <c r="J3605" i="17"/>
  <c r="J3539" i="24" s="1"/>
  <c r="K3605" i="17"/>
  <c r="L3605" i="17"/>
  <c r="J3606" i="17"/>
  <c r="J3540" i="24" s="1"/>
  <c r="K3606" i="17"/>
  <c r="L3606" i="17"/>
  <c r="J3607" i="17"/>
  <c r="J3541" i="24" s="1"/>
  <c r="K3607" i="17"/>
  <c r="L3607" i="17"/>
  <c r="J3608" i="17"/>
  <c r="J3542" i="24" s="1"/>
  <c r="K3608" i="17"/>
  <c r="L3608" i="17"/>
  <c r="J3609" i="17"/>
  <c r="J3543" i="24" s="1"/>
  <c r="K3609" i="17"/>
  <c r="L3609" i="17"/>
  <c r="J3610" i="17"/>
  <c r="J3544" i="24" s="1"/>
  <c r="K3610" i="17"/>
  <c r="L3610" i="17"/>
  <c r="J3611" i="17"/>
  <c r="J3545" i="24" s="1"/>
  <c r="K3611" i="17"/>
  <c r="L3611" i="17"/>
  <c r="J3612" i="17"/>
  <c r="J3546" i="24" s="1"/>
  <c r="K3612" i="17"/>
  <c r="L3612" i="17"/>
  <c r="J3613" i="17"/>
  <c r="J3547" i="24" s="1"/>
  <c r="K3613" i="17"/>
  <c r="L3613" i="17"/>
  <c r="J3614" i="17"/>
  <c r="J3548" i="24" s="1"/>
  <c r="K3614" i="17"/>
  <c r="L3614" i="17"/>
  <c r="J3615" i="17"/>
  <c r="J3549" i="24" s="1"/>
  <c r="K3615" i="17"/>
  <c r="L3615" i="17"/>
  <c r="J3616" i="17"/>
  <c r="J3550" i="24" s="1"/>
  <c r="K3616" i="17"/>
  <c r="L3616" i="17"/>
  <c r="J3617" i="17"/>
  <c r="J3551" i="24" s="1"/>
  <c r="K3617" i="17"/>
  <c r="L3617" i="17"/>
  <c r="J3618" i="17"/>
  <c r="J3552" i="24" s="1"/>
  <c r="K3618" i="17"/>
  <c r="L3618" i="17"/>
  <c r="J3619" i="17"/>
  <c r="J3553" i="24" s="1"/>
  <c r="K3619" i="17"/>
  <c r="L3619" i="17"/>
  <c r="J3620" i="17"/>
  <c r="J3554" i="24" s="1"/>
  <c r="K3620" i="17"/>
  <c r="L3620" i="17"/>
  <c r="J3621" i="17"/>
  <c r="J3555" i="24" s="1"/>
  <c r="K3621" i="17"/>
  <c r="L3621" i="17"/>
  <c r="J3622" i="17"/>
  <c r="J3556" i="24" s="1"/>
  <c r="K3622" i="17"/>
  <c r="L3622" i="17"/>
  <c r="J3623" i="17"/>
  <c r="J3557" i="24" s="1"/>
  <c r="K3623" i="17"/>
  <c r="L3623" i="17"/>
  <c r="J3624" i="17"/>
  <c r="J3558" i="24" s="1"/>
  <c r="K3624" i="17"/>
  <c r="L3624" i="17"/>
  <c r="J3625" i="17"/>
  <c r="J3559" i="24" s="1"/>
  <c r="K3625" i="17"/>
  <c r="L3625" i="17"/>
  <c r="J3626" i="17"/>
  <c r="J3560" i="24" s="1"/>
  <c r="K3626" i="17"/>
  <c r="L3626" i="17"/>
  <c r="J3627" i="17"/>
  <c r="J3561" i="24" s="1"/>
  <c r="K3627" i="17"/>
  <c r="L3627" i="17"/>
  <c r="J3628" i="17"/>
  <c r="J3562" i="24" s="1"/>
  <c r="K3628" i="17"/>
  <c r="L3628" i="17"/>
  <c r="J3629" i="17"/>
  <c r="J3563" i="24" s="1"/>
  <c r="K3629" i="17"/>
  <c r="L3629" i="17"/>
  <c r="J3630" i="17"/>
  <c r="J3564" i="24" s="1"/>
  <c r="K3630" i="17"/>
  <c r="L3630" i="17"/>
  <c r="J3631" i="17"/>
  <c r="J3565" i="24" s="1"/>
  <c r="K3631" i="17"/>
  <c r="L3631" i="17"/>
  <c r="J3632" i="17"/>
  <c r="J3566" i="24" s="1"/>
  <c r="K3632" i="17"/>
  <c r="L3632" i="17"/>
  <c r="J3633" i="17"/>
  <c r="J3567" i="24" s="1"/>
  <c r="K3633" i="17"/>
  <c r="L3633" i="17"/>
  <c r="J3634" i="17"/>
  <c r="J3568" i="24" s="1"/>
  <c r="K3634" i="17"/>
  <c r="L3634" i="17"/>
  <c r="J3635" i="17"/>
  <c r="J3569" i="24" s="1"/>
  <c r="K3635" i="17"/>
  <c r="L3635" i="17"/>
  <c r="J3636" i="17"/>
  <c r="J3570" i="24" s="1"/>
  <c r="K3636" i="17"/>
  <c r="L3636" i="17"/>
  <c r="J3637" i="17"/>
  <c r="J3571" i="24" s="1"/>
  <c r="K3637" i="17"/>
  <c r="L3637" i="17"/>
  <c r="J3638" i="17"/>
  <c r="J3572" i="24" s="1"/>
  <c r="K3638" i="17"/>
  <c r="L3638" i="17"/>
  <c r="J3639" i="17"/>
  <c r="J3573" i="24" s="1"/>
  <c r="K3639" i="17"/>
  <c r="L3639" i="17"/>
  <c r="J3640" i="17"/>
  <c r="J3574" i="24" s="1"/>
  <c r="K3640" i="17"/>
  <c r="L3640" i="17"/>
  <c r="J3641" i="17"/>
  <c r="J3575" i="24" s="1"/>
  <c r="K3641" i="17"/>
  <c r="L3641" i="17"/>
  <c r="J3642" i="17"/>
  <c r="J3576" i="24" s="1"/>
  <c r="K3642" i="17"/>
  <c r="L3642" i="17"/>
  <c r="J3643" i="17"/>
  <c r="J3577" i="24" s="1"/>
  <c r="K3643" i="17"/>
  <c r="L3643" i="17"/>
  <c r="J3644" i="17"/>
  <c r="J3578" i="24" s="1"/>
  <c r="K3644" i="17"/>
  <c r="L3644" i="17"/>
  <c r="J3645" i="17"/>
  <c r="J3579" i="24" s="1"/>
  <c r="K3645" i="17"/>
  <c r="L3645" i="17"/>
  <c r="J3646" i="17"/>
  <c r="J3580" i="24" s="1"/>
  <c r="K3646" i="17"/>
  <c r="L3646" i="17"/>
  <c r="J3647" i="17"/>
  <c r="J3581" i="24" s="1"/>
  <c r="K3647" i="17"/>
  <c r="L3647" i="17"/>
  <c r="J3648" i="17"/>
  <c r="J3582" i="24" s="1"/>
  <c r="K3648" i="17"/>
  <c r="L3648" i="17"/>
  <c r="J3649" i="17"/>
  <c r="J3583" i="24" s="1"/>
  <c r="K3649" i="17"/>
  <c r="J3652" i="17"/>
  <c r="J3586" i="24" s="1"/>
  <c r="K3652" i="17"/>
  <c r="L3652" i="17"/>
  <c r="J3653" i="17"/>
  <c r="J3587" i="24" s="1"/>
  <c r="K3653" i="17"/>
  <c r="L3653" i="17"/>
  <c r="J3654" i="17"/>
  <c r="J3588" i="24" s="1"/>
  <c r="K3654" i="17"/>
  <c r="L3654" i="17"/>
  <c r="J3655" i="17"/>
  <c r="J3589" i="24" s="1"/>
  <c r="K3655" i="17"/>
  <c r="L3655" i="17"/>
  <c r="J3656" i="17"/>
  <c r="J3590" i="24" s="1"/>
  <c r="K3656" i="17"/>
  <c r="L3656" i="17"/>
  <c r="J3657" i="17"/>
  <c r="J3591" i="24" s="1"/>
  <c r="K3657" i="17"/>
  <c r="L3657" i="17"/>
  <c r="J3658" i="17"/>
  <c r="J3592" i="24" s="1"/>
  <c r="K3658" i="17"/>
  <c r="L3658" i="17"/>
  <c r="J3659" i="17"/>
  <c r="J3593" i="24" s="1"/>
  <c r="K3659" i="17"/>
  <c r="L3659" i="17"/>
  <c r="J3660" i="17"/>
  <c r="J3594" i="24" s="1"/>
  <c r="K3660" i="17"/>
  <c r="L3660" i="17"/>
  <c r="J3661" i="17"/>
  <c r="J3595" i="24" s="1"/>
  <c r="K3661" i="17"/>
  <c r="L3661" i="17"/>
  <c r="J3662" i="17"/>
  <c r="J3596" i="24" s="1"/>
  <c r="K3662" i="17"/>
  <c r="L3662" i="17"/>
  <c r="J3663" i="17"/>
  <c r="J3597" i="24" s="1"/>
  <c r="K3663" i="17"/>
  <c r="L3663" i="17"/>
  <c r="J3664" i="17"/>
  <c r="J3598" i="24" s="1"/>
  <c r="K3664" i="17"/>
  <c r="L3664" i="17"/>
  <c r="J3665" i="17"/>
  <c r="J3599" i="24" s="1"/>
  <c r="K3665" i="17"/>
  <c r="L3665" i="17"/>
  <c r="J3666" i="17"/>
  <c r="J3600" i="24" s="1"/>
  <c r="K3666" i="17"/>
  <c r="L3666" i="17"/>
  <c r="J3667" i="17"/>
  <c r="J3601" i="24" s="1"/>
  <c r="K3667" i="17"/>
  <c r="L3667" i="17"/>
  <c r="J3668" i="17"/>
  <c r="J3602" i="24" s="1"/>
  <c r="K3668" i="17"/>
  <c r="L3668" i="17"/>
  <c r="J3669" i="17"/>
  <c r="J3603" i="24" s="1"/>
  <c r="K3669" i="17"/>
  <c r="L3669" i="17"/>
  <c r="J3670" i="17"/>
  <c r="J3604" i="24" s="1"/>
  <c r="K3670" i="17"/>
  <c r="L3670" i="17"/>
  <c r="J3671" i="17"/>
  <c r="J3605" i="24" s="1"/>
  <c r="K3671" i="17"/>
  <c r="L3671" i="17"/>
  <c r="J3672" i="17"/>
  <c r="J3606" i="24" s="1"/>
  <c r="K3672" i="17"/>
  <c r="L3672" i="17"/>
  <c r="J3673" i="17"/>
  <c r="J3607" i="24" s="1"/>
  <c r="K3673" i="17"/>
  <c r="L3673" i="17"/>
  <c r="J3674" i="17"/>
  <c r="J3608" i="24" s="1"/>
  <c r="K3674" i="17"/>
  <c r="L3674" i="17"/>
  <c r="J3675" i="17"/>
  <c r="J3609" i="24" s="1"/>
  <c r="K3675" i="17"/>
  <c r="L3675" i="17"/>
  <c r="J3676" i="17"/>
  <c r="J3610" i="24" s="1"/>
  <c r="K3676" i="17"/>
  <c r="L3676" i="17"/>
  <c r="J3677" i="17"/>
  <c r="J3611" i="24" s="1"/>
  <c r="K3677" i="17"/>
  <c r="L3677" i="17"/>
  <c r="J3678" i="17"/>
  <c r="J3612" i="24" s="1"/>
  <c r="K3678" i="17"/>
  <c r="L3678" i="17"/>
  <c r="J3679" i="17"/>
  <c r="J3613" i="24" s="1"/>
  <c r="K3679" i="17"/>
  <c r="L3679" i="17"/>
  <c r="J3680" i="17"/>
  <c r="J3614" i="24" s="1"/>
  <c r="K3680" i="17"/>
  <c r="L3680" i="17"/>
  <c r="J3682" i="17"/>
  <c r="J3616" i="24" s="1"/>
  <c r="K3682" i="17"/>
  <c r="L3682" i="17"/>
  <c r="J3683" i="17"/>
  <c r="J3617" i="24" s="1"/>
  <c r="K3683" i="17"/>
  <c r="J3684" i="17"/>
  <c r="J3618" i="24" s="1"/>
  <c r="K3684" i="17"/>
  <c r="J3685" i="17"/>
  <c r="J3619" i="24" s="1"/>
  <c r="K3685" i="17"/>
  <c r="J3686" i="17"/>
  <c r="J3620" i="24" s="1"/>
  <c r="K3686" i="17"/>
  <c r="J3687" i="17"/>
  <c r="J3621" i="24" s="1"/>
  <c r="K3687" i="17"/>
  <c r="J3688" i="17"/>
  <c r="J3622" i="24" s="1"/>
  <c r="K3688" i="17"/>
  <c r="J3689" i="17"/>
  <c r="J3623" i="24" s="1"/>
  <c r="K3689" i="17"/>
  <c r="J3690" i="17"/>
  <c r="J3624" i="24" s="1"/>
  <c r="K3690" i="17"/>
  <c r="J3691" i="17"/>
  <c r="J3625" i="24" s="1"/>
  <c r="K3691" i="17"/>
  <c r="J3692" i="17"/>
  <c r="J3626" i="24" s="1"/>
  <c r="K3692" i="17"/>
  <c r="J3693" i="17"/>
  <c r="J3627" i="24" s="1"/>
  <c r="K3693" i="17"/>
  <c r="J3694" i="17"/>
  <c r="J3628" i="24" s="1"/>
  <c r="K3694" i="17"/>
  <c r="J3695" i="17"/>
  <c r="J3629" i="24" s="1"/>
  <c r="K3695" i="17"/>
  <c r="J3696" i="17"/>
  <c r="J3630" i="24" s="1"/>
  <c r="K3696" i="17"/>
  <c r="J3697" i="17"/>
  <c r="J3631" i="24" s="1"/>
  <c r="K3697" i="17"/>
  <c r="J3698" i="17"/>
  <c r="J3632" i="24" s="1"/>
  <c r="K3698" i="17"/>
  <c r="J3699" i="17"/>
  <c r="J3633" i="24" s="1"/>
  <c r="K3699" i="17"/>
  <c r="J3700" i="17"/>
  <c r="J3634" i="24" s="1"/>
  <c r="K3700" i="17"/>
  <c r="J3701" i="17"/>
  <c r="J3635" i="24" s="1"/>
  <c r="K3701" i="17"/>
  <c r="J3702" i="17"/>
  <c r="J3636" i="24" s="1"/>
  <c r="K3702" i="17"/>
  <c r="J3703" i="17"/>
  <c r="J3637" i="24" s="1"/>
  <c r="K3703" i="17"/>
  <c r="J3704" i="17"/>
  <c r="J3638" i="24" s="1"/>
  <c r="K3704" i="17"/>
  <c r="J3705" i="17"/>
  <c r="J3639" i="24" s="1"/>
  <c r="K3705" i="17"/>
  <c r="J3706" i="17"/>
  <c r="J3640" i="24" s="1"/>
  <c r="K3706" i="17"/>
  <c r="J3707" i="17"/>
  <c r="J3641" i="24" s="1"/>
  <c r="K3707" i="17"/>
  <c r="J3708" i="17"/>
  <c r="J3642" i="24" s="1"/>
  <c r="K3708" i="17"/>
  <c r="J3709" i="17"/>
  <c r="J3643" i="24" s="1"/>
  <c r="K3709" i="17"/>
  <c r="J3710" i="17"/>
  <c r="J3644" i="24" s="1"/>
  <c r="K3710" i="17"/>
  <c r="J3711" i="17"/>
  <c r="J3645" i="24" s="1"/>
  <c r="K3711" i="17"/>
  <c r="J3712" i="17"/>
  <c r="J3646" i="24" s="1"/>
  <c r="K3712" i="17"/>
  <c r="J3713" i="17"/>
  <c r="J3647" i="24" s="1"/>
  <c r="K3713" i="17"/>
  <c r="J3714" i="17"/>
  <c r="J3648" i="24" s="1"/>
  <c r="K3714" i="17"/>
  <c r="J3716" i="17"/>
  <c r="J3650" i="24" s="1"/>
  <c r="K3716" i="17"/>
  <c r="J3717" i="17"/>
  <c r="J3651" i="24" s="1"/>
  <c r="K3717" i="17"/>
  <c r="J3718" i="17"/>
  <c r="J3652" i="24" s="1"/>
  <c r="K3718" i="17"/>
  <c r="J3719" i="17"/>
  <c r="J3653" i="24" s="1"/>
  <c r="K3719" i="17"/>
  <c r="J3720" i="17"/>
  <c r="J3654" i="24" s="1"/>
  <c r="K3720" i="17"/>
  <c r="J3721" i="17"/>
  <c r="J3655" i="24" s="1"/>
  <c r="K3721" i="17"/>
  <c r="J3722" i="17"/>
  <c r="J3656" i="24" s="1"/>
  <c r="K3722" i="17"/>
  <c r="J3723" i="17"/>
  <c r="J3657" i="24" s="1"/>
  <c r="K3723" i="17"/>
  <c r="J3724" i="17"/>
  <c r="J3658" i="24" s="1"/>
  <c r="K3724" i="17"/>
  <c r="J3725" i="17"/>
  <c r="J3659" i="24" s="1"/>
  <c r="K3725" i="17"/>
  <c r="J3726" i="17"/>
  <c r="J3660" i="24" s="1"/>
  <c r="K3726" i="17"/>
  <c r="J3727" i="17"/>
  <c r="J3661" i="24" s="1"/>
  <c r="K3727" i="17"/>
  <c r="J3728" i="17"/>
  <c r="J3662" i="24" s="1"/>
  <c r="K3728" i="17"/>
  <c r="J3729" i="17"/>
  <c r="J3663" i="24" s="1"/>
  <c r="K3729" i="17"/>
  <c r="J3730" i="17"/>
  <c r="J3664" i="24" s="1"/>
  <c r="K3730" i="17"/>
  <c r="J3731" i="17"/>
  <c r="J3665" i="24" s="1"/>
  <c r="K3731" i="17"/>
  <c r="J3732" i="17"/>
  <c r="J3666" i="24" s="1"/>
  <c r="K3732" i="17"/>
  <c r="J3733" i="17"/>
  <c r="J3667" i="24" s="1"/>
  <c r="K3733" i="17"/>
  <c r="L3733" i="17"/>
  <c r="J3734" i="17"/>
  <c r="J3668" i="24" s="1"/>
  <c r="K3734" i="17"/>
  <c r="L3734" i="17"/>
  <c r="J3735" i="17"/>
  <c r="J3669" i="24" s="1"/>
  <c r="K3735" i="17"/>
  <c r="L3735" i="17"/>
  <c r="J3736" i="17"/>
  <c r="J3670" i="24" s="1"/>
  <c r="K3736" i="17"/>
  <c r="L3736" i="17"/>
  <c r="J3737" i="17"/>
  <c r="J3671" i="24" s="1"/>
  <c r="K3737" i="17"/>
  <c r="L3737" i="17"/>
  <c r="J3738" i="17"/>
  <c r="J3672" i="24" s="1"/>
  <c r="K3738" i="17"/>
  <c r="L3738" i="17"/>
  <c r="J3739" i="17"/>
  <c r="J3673" i="24" s="1"/>
  <c r="K3739" i="17"/>
  <c r="L3739" i="17"/>
  <c r="J3740" i="17"/>
  <c r="J3674" i="24" s="1"/>
  <c r="K3740" i="17"/>
  <c r="L3740" i="17"/>
  <c r="J3741" i="17"/>
  <c r="J3675" i="24" s="1"/>
  <c r="K3741" i="17"/>
  <c r="L3741" i="17"/>
  <c r="J3742" i="17"/>
  <c r="J3676" i="24" s="1"/>
  <c r="K3742" i="17"/>
  <c r="L3742" i="17"/>
  <c r="J3743" i="17"/>
  <c r="J3677" i="24" s="1"/>
  <c r="K3743" i="17"/>
  <c r="L3743" i="17"/>
  <c r="J3744" i="17"/>
  <c r="J3678" i="24" s="1"/>
  <c r="K3744" i="17"/>
  <c r="L3744" i="17"/>
  <c r="J3745" i="17"/>
  <c r="J3679" i="24" s="1"/>
  <c r="K3745" i="17"/>
  <c r="L3745" i="17"/>
  <c r="J3746" i="17"/>
  <c r="J3680" i="24" s="1"/>
  <c r="K3746" i="17"/>
  <c r="L3746" i="17"/>
  <c r="J3747" i="17"/>
  <c r="J3681" i="24" s="1"/>
  <c r="K3747" i="17"/>
  <c r="L3747" i="17"/>
  <c r="J3748" i="17"/>
  <c r="J3682" i="24" s="1"/>
  <c r="K3748" i="17"/>
  <c r="L3748" i="17"/>
  <c r="J3749" i="17"/>
  <c r="J3683" i="24" s="1"/>
  <c r="K3749" i="17"/>
  <c r="L3749" i="17"/>
  <c r="J3750" i="17"/>
  <c r="J3684" i="24" s="1"/>
  <c r="K3750" i="17"/>
  <c r="L3750" i="17"/>
  <c r="J3751" i="17"/>
  <c r="J3685" i="24" s="1"/>
  <c r="K3751" i="17"/>
  <c r="L3751" i="17"/>
  <c r="J3752" i="17"/>
  <c r="J3686" i="24" s="1"/>
  <c r="K3752" i="17"/>
  <c r="L3752" i="17"/>
  <c r="J3753" i="17"/>
  <c r="J3687" i="24" s="1"/>
  <c r="K3753" i="17"/>
  <c r="L3753" i="17"/>
  <c r="J3754" i="17"/>
  <c r="J3688" i="24" s="1"/>
  <c r="K3754" i="17"/>
  <c r="L3754" i="17"/>
  <c r="J3755" i="17"/>
  <c r="J3689" i="24" s="1"/>
  <c r="K3755" i="17"/>
  <c r="L3755" i="17"/>
  <c r="J3756" i="17"/>
  <c r="J3690" i="24" s="1"/>
  <c r="K3756" i="17"/>
  <c r="L3756" i="17"/>
  <c r="J3757" i="17"/>
  <c r="J3691" i="24" s="1"/>
  <c r="K3757" i="17"/>
  <c r="L3757" i="17"/>
  <c r="J3758" i="17"/>
  <c r="J3692" i="24" s="1"/>
  <c r="K3758" i="17"/>
  <c r="L3758" i="17"/>
  <c r="J3759" i="17"/>
  <c r="J3693" i="24" s="1"/>
  <c r="K3759" i="17"/>
  <c r="L3759" i="17"/>
  <c r="J3760" i="17"/>
  <c r="J3694" i="24" s="1"/>
  <c r="K3760" i="17"/>
  <c r="L3760" i="17"/>
  <c r="J3761" i="17"/>
  <c r="J3695" i="24" s="1"/>
  <c r="K3761" i="17"/>
  <c r="L3761" i="17"/>
  <c r="J3762" i="17"/>
  <c r="J3696" i="24" s="1"/>
  <c r="K3762" i="17"/>
  <c r="L3762" i="17"/>
  <c r="J3763" i="17"/>
  <c r="J3697" i="24" s="1"/>
  <c r="K3763" i="17"/>
  <c r="L3763" i="17"/>
  <c r="J3764" i="17"/>
  <c r="J3698" i="24" s="1"/>
  <c r="K3764" i="17"/>
  <c r="L3764" i="17"/>
  <c r="J3765" i="17"/>
  <c r="J3699" i="24" s="1"/>
  <c r="K3765" i="17"/>
  <c r="L3765" i="17"/>
  <c r="J3766" i="17"/>
  <c r="J3700" i="24" s="1"/>
  <c r="K3766" i="17"/>
  <c r="L3766" i="17"/>
  <c r="J3767" i="17"/>
  <c r="J3701" i="24" s="1"/>
  <c r="K3767" i="17"/>
  <c r="L3767" i="17"/>
  <c r="J3768" i="17"/>
  <c r="J3702" i="24" s="1"/>
  <c r="K3768" i="17"/>
  <c r="L3768" i="17"/>
  <c r="J3769" i="17"/>
  <c r="J3703" i="24" s="1"/>
  <c r="K3769" i="17"/>
  <c r="L3769" i="17"/>
  <c r="J3770" i="17"/>
  <c r="J3704" i="24" s="1"/>
  <c r="K3770" i="17"/>
  <c r="L3770" i="17"/>
  <c r="J3771" i="17"/>
  <c r="J3705" i="24" s="1"/>
  <c r="K3771" i="17"/>
  <c r="L3771" i="17"/>
  <c r="J3772" i="17"/>
  <c r="J3706" i="24" s="1"/>
  <c r="K3772" i="17"/>
  <c r="L3772" i="17"/>
  <c r="J3773" i="17"/>
  <c r="J3707" i="24" s="1"/>
  <c r="K3773" i="17"/>
  <c r="L3773" i="17"/>
  <c r="J3774" i="17"/>
  <c r="J3708" i="24" s="1"/>
  <c r="K3774" i="17"/>
  <c r="L3774" i="17"/>
  <c r="J3775" i="17"/>
  <c r="J3709" i="24" s="1"/>
  <c r="K3775" i="17"/>
  <c r="L3775" i="17"/>
  <c r="J3776" i="17"/>
  <c r="J3710" i="24" s="1"/>
  <c r="K3776" i="17"/>
  <c r="L3776" i="17"/>
  <c r="J3777" i="17"/>
  <c r="J3711" i="24" s="1"/>
  <c r="K3777" i="17"/>
  <c r="L3777" i="17"/>
  <c r="J3778" i="17"/>
  <c r="J3712" i="24" s="1"/>
  <c r="K3778" i="17"/>
  <c r="L3778" i="17"/>
  <c r="J3779" i="17"/>
  <c r="J3713" i="24" s="1"/>
  <c r="K3779" i="17"/>
  <c r="L3779" i="17"/>
  <c r="J3780" i="17"/>
  <c r="J3714" i="24" s="1"/>
  <c r="K3780" i="17"/>
  <c r="L3780" i="17"/>
  <c r="J3781" i="17"/>
  <c r="J3715" i="24" s="1"/>
  <c r="K3781" i="17"/>
  <c r="L3781" i="17"/>
  <c r="J3782" i="17"/>
  <c r="J3716" i="24" s="1"/>
  <c r="K3782" i="17"/>
  <c r="L3782" i="17"/>
  <c r="J3783" i="17"/>
  <c r="J3717" i="24" s="1"/>
  <c r="K3783" i="17"/>
  <c r="L3783" i="17"/>
  <c r="J3784" i="17"/>
  <c r="J3718" i="24" s="1"/>
  <c r="K3784" i="17"/>
  <c r="L3784" i="17"/>
  <c r="J3785" i="17"/>
  <c r="J3719" i="24" s="1"/>
  <c r="K3785" i="17"/>
  <c r="L3785" i="17"/>
  <c r="J3786" i="17"/>
  <c r="J3720" i="24" s="1"/>
  <c r="K3786" i="17"/>
  <c r="L3786" i="17"/>
  <c r="J3787" i="17"/>
  <c r="J3721" i="24" s="1"/>
  <c r="K3787" i="17"/>
  <c r="L3787" i="17"/>
  <c r="J3788" i="17"/>
  <c r="J3722" i="24" s="1"/>
  <c r="K3788" i="17"/>
  <c r="L3788" i="17"/>
  <c r="J3789" i="17"/>
  <c r="J3723" i="24" s="1"/>
  <c r="K3789" i="17"/>
  <c r="L3789" i="17"/>
  <c r="J3790" i="17"/>
  <c r="J3724" i="24" s="1"/>
  <c r="K3790" i="17"/>
  <c r="L3790" i="17"/>
  <c r="J3791" i="17"/>
  <c r="J3725" i="24" s="1"/>
  <c r="K3791" i="17"/>
  <c r="L3791" i="17"/>
  <c r="J3792" i="17"/>
  <c r="J3726" i="24" s="1"/>
  <c r="K3792" i="17"/>
  <c r="L3792" i="17"/>
  <c r="J3793" i="17"/>
  <c r="J3727" i="24" s="1"/>
  <c r="K3793" i="17"/>
  <c r="L3793" i="17"/>
  <c r="J3794" i="17"/>
  <c r="J3728" i="24" s="1"/>
  <c r="K3794" i="17"/>
  <c r="L3794" i="17"/>
  <c r="J3795" i="17"/>
  <c r="J3729" i="24" s="1"/>
  <c r="K3795" i="17"/>
  <c r="L3795" i="17"/>
  <c r="J3796" i="17"/>
  <c r="J3730" i="24" s="1"/>
  <c r="K3796" i="17"/>
  <c r="L3796" i="17"/>
  <c r="J3797" i="17"/>
  <c r="J3731" i="24" s="1"/>
  <c r="K3797" i="17"/>
  <c r="L3797" i="17"/>
  <c r="J3798" i="17"/>
  <c r="J3732" i="24" s="1"/>
  <c r="K3798" i="17"/>
  <c r="L3798" i="17"/>
  <c r="J3799" i="17"/>
  <c r="J3733" i="24" s="1"/>
  <c r="K3799" i="17"/>
  <c r="L3799" i="17"/>
  <c r="J3800" i="17"/>
  <c r="J3734" i="24" s="1"/>
  <c r="K3800" i="17"/>
  <c r="L3800" i="17"/>
  <c r="J3801" i="17"/>
  <c r="J3735" i="24" s="1"/>
  <c r="K3801" i="17"/>
  <c r="L3801" i="17"/>
  <c r="J3802" i="17"/>
  <c r="J3736" i="24" s="1"/>
  <c r="K3802" i="17"/>
  <c r="L3802" i="17"/>
  <c r="J3803" i="17"/>
  <c r="J3737" i="24" s="1"/>
  <c r="K3803" i="17"/>
  <c r="L3803" i="17"/>
  <c r="J3804" i="17"/>
  <c r="J3738" i="24" s="1"/>
  <c r="K3804" i="17"/>
  <c r="L3804" i="17"/>
  <c r="J3805" i="17"/>
  <c r="J3739" i="24" s="1"/>
  <c r="K3805" i="17"/>
  <c r="L3805" i="17"/>
  <c r="J3806" i="17"/>
  <c r="J3740" i="24" s="1"/>
  <c r="K3806" i="17"/>
  <c r="L3806" i="17"/>
  <c r="J3807" i="17"/>
  <c r="J3741" i="24" s="1"/>
  <c r="K3807" i="17"/>
  <c r="L3807" i="17"/>
  <c r="J3808" i="17"/>
  <c r="J3742" i="24" s="1"/>
  <c r="K3808" i="17"/>
  <c r="L3808" i="17"/>
  <c r="J3809" i="17"/>
  <c r="J3743" i="24" s="1"/>
  <c r="K3809" i="17"/>
  <c r="L3809" i="17"/>
  <c r="J3810" i="17"/>
  <c r="J3744" i="24" s="1"/>
  <c r="K3810" i="17"/>
  <c r="L3810" i="17"/>
  <c r="J3811" i="17"/>
  <c r="J3745" i="24" s="1"/>
  <c r="K3811" i="17"/>
  <c r="L3811" i="17"/>
  <c r="J3812" i="17"/>
  <c r="J3746" i="24" s="1"/>
  <c r="K3812" i="17"/>
  <c r="L3812" i="17"/>
  <c r="J3813" i="17"/>
  <c r="J3747" i="24" s="1"/>
  <c r="K3813" i="17"/>
  <c r="L3813" i="17"/>
  <c r="J3814" i="17"/>
  <c r="J3748" i="24" s="1"/>
  <c r="K3814" i="17"/>
  <c r="L3814" i="17"/>
  <c r="J3815" i="17"/>
  <c r="J3749" i="24" s="1"/>
  <c r="K3815" i="17"/>
  <c r="L3815" i="17"/>
  <c r="J3816" i="17"/>
  <c r="J3750" i="24" s="1"/>
  <c r="K3816" i="17"/>
  <c r="L3816" i="17"/>
  <c r="J3817" i="17"/>
  <c r="J3751" i="24" s="1"/>
  <c r="K3817" i="17"/>
  <c r="L3817" i="17"/>
  <c r="J3818" i="17"/>
  <c r="J3752" i="24" s="1"/>
  <c r="K3818" i="17"/>
  <c r="L3818" i="17"/>
  <c r="J3819" i="17"/>
  <c r="J3753" i="24" s="1"/>
  <c r="K3819" i="17"/>
  <c r="L3819" i="17"/>
  <c r="J3820" i="17"/>
  <c r="J3754" i="24" s="1"/>
  <c r="K3820" i="17"/>
  <c r="L3820" i="17"/>
  <c r="J3821" i="17"/>
  <c r="J3755" i="24" s="1"/>
  <c r="K3821" i="17"/>
  <c r="L3821" i="17"/>
  <c r="J3822" i="17"/>
  <c r="J3756" i="24" s="1"/>
  <c r="K3822" i="17"/>
  <c r="L3822" i="17"/>
  <c r="J3823" i="17"/>
  <c r="J3757" i="24" s="1"/>
  <c r="K3823" i="17"/>
  <c r="L3823" i="17"/>
  <c r="J3824" i="17"/>
  <c r="J3758" i="24" s="1"/>
  <c r="K3824" i="17"/>
  <c r="L3824" i="17"/>
  <c r="J3825" i="17"/>
  <c r="J3759" i="24" s="1"/>
  <c r="K3825" i="17"/>
  <c r="L3825" i="17"/>
  <c r="J3826" i="17"/>
  <c r="J3760" i="24" s="1"/>
  <c r="K3826" i="17"/>
  <c r="L3826" i="17"/>
  <c r="J3827" i="17"/>
  <c r="J3761" i="24" s="1"/>
  <c r="K3827" i="17"/>
  <c r="L3827" i="17"/>
  <c r="J3828" i="17"/>
  <c r="J3762" i="24" s="1"/>
  <c r="K3828" i="17"/>
  <c r="L3828" i="17"/>
  <c r="J3829" i="17"/>
  <c r="J3763" i="24" s="1"/>
  <c r="K3829" i="17"/>
  <c r="L3829" i="17"/>
  <c r="J3831" i="17"/>
  <c r="J3765" i="24" s="1"/>
  <c r="K3831" i="17"/>
  <c r="L3831" i="17"/>
  <c r="J3832" i="17"/>
  <c r="J3766" i="24" s="1"/>
  <c r="K3832" i="17"/>
  <c r="L3832" i="17"/>
  <c r="J3833" i="17"/>
  <c r="J3767" i="24" s="1"/>
  <c r="K3833" i="17"/>
  <c r="L3833" i="17"/>
  <c r="J3834" i="17"/>
  <c r="J3768" i="24" s="1"/>
  <c r="K3834" i="17"/>
  <c r="L3834" i="17"/>
  <c r="J3835" i="17"/>
  <c r="J3769" i="24" s="1"/>
  <c r="K3835" i="17"/>
  <c r="L3835" i="17"/>
  <c r="J3836" i="17"/>
  <c r="J3770" i="24" s="1"/>
  <c r="K3836" i="17"/>
  <c r="L3836" i="17"/>
  <c r="J3837" i="17"/>
  <c r="J3771" i="24" s="1"/>
  <c r="K3837" i="17"/>
  <c r="L3837" i="17"/>
  <c r="J3838" i="17"/>
  <c r="J3772" i="24" s="1"/>
  <c r="K3838" i="17"/>
  <c r="L3838" i="17"/>
  <c r="J3839" i="17"/>
  <c r="J3773" i="24" s="1"/>
  <c r="K3839" i="17"/>
  <c r="L3839" i="17"/>
  <c r="J3840" i="17"/>
  <c r="J3774" i="24" s="1"/>
  <c r="K3840" i="17"/>
  <c r="L3840" i="17"/>
  <c r="J3841" i="17"/>
  <c r="J3775" i="24" s="1"/>
  <c r="K3841" i="17"/>
  <c r="L3841" i="17"/>
  <c r="J3842" i="17"/>
  <c r="J3776" i="24" s="1"/>
  <c r="K3842" i="17"/>
  <c r="L3842" i="17"/>
  <c r="J3843" i="17"/>
  <c r="J3777" i="24" s="1"/>
  <c r="K3843" i="17"/>
  <c r="L3843" i="17"/>
  <c r="J3844" i="17"/>
  <c r="J3778" i="24" s="1"/>
  <c r="K3844" i="17"/>
  <c r="L3844" i="17"/>
  <c r="J3845" i="17"/>
  <c r="J3779" i="24" s="1"/>
  <c r="K3845" i="17"/>
  <c r="L3845" i="17"/>
  <c r="J3846" i="17"/>
  <c r="J3780" i="24" s="1"/>
  <c r="K3846" i="17"/>
  <c r="L3846" i="17"/>
  <c r="J3847" i="17"/>
  <c r="J3781" i="24" s="1"/>
  <c r="K3847" i="17"/>
  <c r="L3847" i="17"/>
  <c r="J3848" i="17"/>
  <c r="J3782" i="24" s="1"/>
  <c r="K3848" i="17"/>
  <c r="L3848" i="17"/>
  <c r="J3849" i="17"/>
  <c r="J3783" i="24" s="1"/>
  <c r="K3849" i="17"/>
  <c r="L3849" i="17"/>
  <c r="J3850" i="17"/>
  <c r="J3784" i="24" s="1"/>
  <c r="K3850" i="17"/>
  <c r="L3850" i="17"/>
  <c r="J3851" i="17"/>
  <c r="J3785" i="24" s="1"/>
  <c r="K3851" i="17"/>
  <c r="L3851" i="17"/>
  <c r="J3852" i="17"/>
  <c r="J3786" i="24" s="1"/>
  <c r="K3852" i="17"/>
  <c r="L3852" i="17"/>
  <c r="J3853" i="17"/>
  <c r="J3787" i="24" s="1"/>
  <c r="K3853" i="17"/>
  <c r="L3853" i="17"/>
  <c r="J3854" i="17"/>
  <c r="J3788" i="24" s="1"/>
  <c r="K3854" i="17"/>
  <c r="L3854" i="17"/>
  <c r="J3855" i="17"/>
  <c r="J3789" i="24" s="1"/>
  <c r="K3855" i="17"/>
  <c r="L3855" i="17"/>
  <c r="J3856" i="17"/>
  <c r="J3790" i="24" s="1"/>
  <c r="K3856" i="17"/>
  <c r="L3856" i="17"/>
  <c r="J3857" i="17"/>
  <c r="J3791" i="24" s="1"/>
  <c r="K3857" i="17"/>
  <c r="L3857" i="17"/>
  <c r="J3858" i="17"/>
  <c r="J3792" i="24" s="1"/>
  <c r="K3858" i="17"/>
  <c r="L3858" i="17"/>
  <c r="J3859" i="17"/>
  <c r="J3793" i="24" s="1"/>
  <c r="K3859" i="17"/>
  <c r="L3859" i="17"/>
  <c r="J3860" i="17"/>
  <c r="J3794" i="24" s="1"/>
  <c r="K3860" i="17"/>
  <c r="L3860" i="17"/>
  <c r="J3861" i="17"/>
  <c r="J3795" i="24" s="1"/>
  <c r="K3861" i="17"/>
  <c r="L3861" i="17"/>
  <c r="J3862" i="17"/>
  <c r="J3796" i="24" s="1"/>
  <c r="K3862" i="17"/>
  <c r="L3862" i="17"/>
  <c r="J3863" i="17"/>
  <c r="J3797" i="24" s="1"/>
  <c r="K3863" i="17"/>
  <c r="L3863" i="17"/>
  <c r="J3864" i="17"/>
  <c r="J3798" i="24" s="1"/>
  <c r="K3864" i="17"/>
  <c r="L3864" i="17"/>
  <c r="J3865" i="17"/>
  <c r="J3799" i="24" s="1"/>
  <c r="K3865" i="17"/>
  <c r="L3865" i="17"/>
  <c r="J3866" i="17"/>
  <c r="J3800" i="24" s="1"/>
  <c r="K3866" i="17"/>
  <c r="L3866" i="17"/>
  <c r="J3867" i="17"/>
  <c r="J3801" i="24" s="1"/>
  <c r="K3867" i="17"/>
  <c r="L3867" i="17"/>
  <c r="J3868" i="17"/>
  <c r="J3802" i="24" s="1"/>
  <c r="K3868" i="17"/>
  <c r="L3868" i="17"/>
  <c r="J3869" i="17"/>
  <c r="J3803" i="24" s="1"/>
  <c r="K3869" i="17"/>
  <c r="L3869" i="17"/>
  <c r="J3870" i="17"/>
  <c r="J3804" i="24" s="1"/>
  <c r="K3870" i="17"/>
  <c r="L3870" i="17"/>
  <c r="J3871" i="17"/>
  <c r="J3805" i="24" s="1"/>
  <c r="K3871" i="17"/>
  <c r="L3871" i="17"/>
  <c r="J3872" i="17"/>
  <c r="J3806" i="24" s="1"/>
  <c r="K3872" i="17"/>
  <c r="L3872" i="17"/>
  <c r="J3873" i="17"/>
  <c r="J3807" i="24" s="1"/>
  <c r="K3873" i="17"/>
  <c r="L3873" i="17"/>
  <c r="J3874" i="17"/>
  <c r="J3808" i="24" s="1"/>
  <c r="K3874" i="17"/>
  <c r="L3874" i="17"/>
  <c r="J3875" i="17"/>
  <c r="J3809" i="24" s="1"/>
  <c r="K3875" i="17"/>
  <c r="L3875" i="17"/>
  <c r="J3876" i="17"/>
  <c r="J3810" i="24" s="1"/>
  <c r="K3876" i="17"/>
  <c r="L3876" i="17"/>
  <c r="J3877" i="17"/>
  <c r="J3811" i="24" s="1"/>
  <c r="K3877" i="17"/>
  <c r="L3877" i="17"/>
  <c r="J3878" i="17"/>
  <c r="J3812" i="24" s="1"/>
  <c r="K3878" i="17"/>
  <c r="L3878" i="17"/>
  <c r="J3879" i="17"/>
  <c r="J3813" i="24" s="1"/>
  <c r="K3879" i="17"/>
  <c r="L3879" i="17"/>
  <c r="J3880" i="17"/>
  <c r="J3814" i="24" s="1"/>
  <c r="K3880" i="17"/>
  <c r="L3880" i="17"/>
  <c r="J3881" i="17"/>
  <c r="J3815" i="24" s="1"/>
  <c r="K3881" i="17"/>
  <c r="L3881" i="17"/>
  <c r="J3882" i="17"/>
  <c r="J3816" i="24" s="1"/>
  <c r="K3882" i="17"/>
  <c r="L3882" i="17"/>
  <c r="J3883" i="17"/>
  <c r="J3817" i="24" s="1"/>
  <c r="K3883" i="17"/>
  <c r="L3883" i="17"/>
  <c r="J3884" i="17"/>
  <c r="J3818" i="24" s="1"/>
  <c r="K3884" i="17"/>
  <c r="L3884" i="17"/>
  <c r="J3885" i="17"/>
  <c r="J3819" i="24" s="1"/>
  <c r="K3885" i="17"/>
  <c r="L3885" i="17"/>
  <c r="J3886" i="17"/>
  <c r="J3820" i="24" s="1"/>
  <c r="K3886" i="17"/>
  <c r="L3886" i="17"/>
  <c r="J3887" i="17"/>
  <c r="J3821" i="24" s="1"/>
  <c r="K3887" i="17"/>
  <c r="L3887" i="17"/>
  <c r="J3888" i="17"/>
  <c r="J3822" i="24" s="1"/>
  <c r="K3888" i="17"/>
  <c r="L3888" i="17"/>
  <c r="J3889" i="17"/>
  <c r="J3823" i="24" s="1"/>
  <c r="K3889" i="17"/>
  <c r="L3889" i="17"/>
  <c r="J3890" i="17"/>
  <c r="J3824" i="24" s="1"/>
  <c r="K3890" i="17"/>
  <c r="L3890" i="17"/>
  <c r="J3891" i="17"/>
  <c r="J3825" i="24" s="1"/>
  <c r="K3891" i="17"/>
  <c r="L3891" i="17"/>
  <c r="J3892" i="17"/>
  <c r="J3826" i="24" s="1"/>
  <c r="K3892" i="17"/>
  <c r="L3892" i="17"/>
  <c r="J3893" i="17"/>
  <c r="J3827" i="24" s="1"/>
  <c r="K3893" i="17"/>
  <c r="L3893" i="17"/>
  <c r="J3894" i="17"/>
  <c r="J3828" i="24" s="1"/>
  <c r="K3894" i="17"/>
  <c r="L3894" i="17"/>
  <c r="J3895" i="17"/>
  <c r="J3829" i="24" s="1"/>
  <c r="K3895" i="17"/>
  <c r="L3895" i="17"/>
  <c r="J3896" i="17"/>
  <c r="J3830" i="24" s="1"/>
  <c r="K3896" i="17"/>
  <c r="L3896" i="17"/>
  <c r="J3897" i="17"/>
  <c r="J3831" i="24" s="1"/>
  <c r="K3897" i="17"/>
  <c r="L3897" i="17"/>
  <c r="J3898" i="17"/>
  <c r="J3832" i="24" s="1"/>
  <c r="K3898" i="17"/>
  <c r="L3898" i="17"/>
  <c r="J3899" i="17"/>
  <c r="J3833" i="24" s="1"/>
  <c r="K3899" i="17"/>
  <c r="L3899" i="17"/>
  <c r="J3900" i="17"/>
  <c r="J3834" i="24" s="1"/>
  <c r="K3900" i="17"/>
  <c r="L3900" i="17"/>
  <c r="J3901" i="17"/>
  <c r="J3835" i="24" s="1"/>
  <c r="K3901" i="17"/>
  <c r="L3901" i="17"/>
  <c r="J3902" i="17"/>
  <c r="J3836" i="24" s="1"/>
  <c r="K3902" i="17"/>
  <c r="L3902" i="17"/>
  <c r="J3903" i="17"/>
  <c r="J3837" i="24" s="1"/>
  <c r="K3903" i="17"/>
  <c r="L3903" i="17"/>
  <c r="J3904" i="17"/>
  <c r="J3838" i="24" s="1"/>
  <c r="K3904" i="17"/>
  <c r="L3904" i="17"/>
  <c r="J3905" i="17"/>
  <c r="J3839" i="24" s="1"/>
  <c r="K3905" i="17"/>
  <c r="L3905" i="17"/>
  <c r="J3906" i="17"/>
  <c r="J3840" i="24" s="1"/>
  <c r="K3906" i="17"/>
  <c r="L3906" i="17"/>
  <c r="J3907" i="17"/>
  <c r="J3841" i="24" s="1"/>
  <c r="K3907" i="17"/>
  <c r="L3907" i="17"/>
  <c r="J3908" i="17"/>
  <c r="J3842" i="24" s="1"/>
  <c r="K3908" i="17"/>
  <c r="L3908" i="17"/>
  <c r="J3911" i="17"/>
  <c r="J3845" i="24" s="1"/>
  <c r="K3911" i="17"/>
  <c r="L3911" i="17"/>
  <c r="J3912" i="17"/>
  <c r="J3846" i="24" s="1"/>
  <c r="K3912" i="17"/>
  <c r="L3912" i="17"/>
  <c r="J3913" i="17"/>
  <c r="J3847" i="24" s="1"/>
  <c r="K3913" i="17"/>
  <c r="L3913" i="17"/>
  <c r="J3914" i="17"/>
  <c r="J3848" i="24" s="1"/>
  <c r="K3914" i="17"/>
  <c r="L3914" i="17"/>
  <c r="J3915" i="17"/>
  <c r="J3849" i="24" s="1"/>
  <c r="K3915" i="17"/>
  <c r="L3915" i="17"/>
  <c r="J3916" i="17"/>
  <c r="J3850" i="24" s="1"/>
  <c r="K3916" i="17"/>
  <c r="L3916" i="17"/>
  <c r="J3917" i="17"/>
  <c r="J3851" i="24" s="1"/>
  <c r="K3917" i="17"/>
  <c r="L3917" i="17"/>
  <c r="J3918" i="17"/>
  <c r="J3852" i="24" s="1"/>
  <c r="K3918" i="17"/>
  <c r="L3918" i="17"/>
  <c r="J3919" i="17"/>
  <c r="J3853" i="24" s="1"/>
  <c r="K3919" i="17"/>
  <c r="L3919" i="17"/>
  <c r="J3920" i="17"/>
  <c r="J3854" i="24" s="1"/>
  <c r="K3920" i="17"/>
  <c r="L3920" i="17"/>
  <c r="J3921" i="17"/>
  <c r="J3855" i="24" s="1"/>
  <c r="K3921" i="17"/>
  <c r="L3921" i="17"/>
  <c r="J3922" i="17"/>
  <c r="J3856" i="24" s="1"/>
  <c r="K3922" i="17"/>
  <c r="L3922" i="17"/>
  <c r="J3923" i="17"/>
  <c r="J3857" i="24" s="1"/>
  <c r="K3923" i="17"/>
  <c r="L3923" i="17"/>
  <c r="J3924" i="17"/>
  <c r="J3858" i="24" s="1"/>
  <c r="K3924" i="17"/>
  <c r="L3924" i="17"/>
  <c r="J3925" i="17"/>
  <c r="J3859" i="24" s="1"/>
  <c r="K3925" i="17"/>
  <c r="L3925" i="17"/>
  <c r="J3926" i="17"/>
  <c r="J3860" i="24" s="1"/>
  <c r="K3926" i="17"/>
  <c r="L3926" i="17"/>
  <c r="J3927" i="17"/>
  <c r="J3861" i="24" s="1"/>
  <c r="K3927" i="17"/>
  <c r="L3927" i="17"/>
  <c r="J3928" i="17"/>
  <c r="J3862" i="24" s="1"/>
  <c r="K3928" i="17"/>
  <c r="L3928" i="17"/>
  <c r="J3929" i="17"/>
  <c r="J3863" i="24" s="1"/>
  <c r="K3929" i="17"/>
  <c r="L3929" i="17"/>
  <c r="J3930" i="17"/>
  <c r="J3864" i="24" s="1"/>
  <c r="K3930" i="17"/>
  <c r="L3930" i="17"/>
  <c r="J3931" i="17"/>
  <c r="J3865" i="24" s="1"/>
  <c r="K3931" i="17"/>
  <c r="L3931" i="17"/>
  <c r="J3932" i="17"/>
  <c r="J3866" i="24" s="1"/>
  <c r="K3932" i="17"/>
  <c r="L3932" i="17"/>
  <c r="J3933" i="17"/>
  <c r="J3867" i="24" s="1"/>
  <c r="K3933" i="17"/>
  <c r="L3933" i="17"/>
  <c r="J3934" i="17"/>
  <c r="J3868" i="24" s="1"/>
  <c r="K3934" i="17"/>
  <c r="L3934" i="17"/>
  <c r="J3935" i="17"/>
  <c r="J3869" i="24" s="1"/>
  <c r="K3935" i="17"/>
  <c r="L3935" i="17"/>
  <c r="J3936" i="17"/>
  <c r="J3870" i="24" s="1"/>
  <c r="K3936" i="17"/>
  <c r="L3936" i="17"/>
  <c r="J3937" i="17"/>
  <c r="J3871" i="24" s="1"/>
  <c r="K3937" i="17"/>
  <c r="L3937" i="17"/>
  <c r="J3938" i="17"/>
  <c r="J3872" i="24" s="1"/>
  <c r="K3938" i="17"/>
  <c r="L3938" i="17"/>
  <c r="J3939" i="17"/>
  <c r="J3873" i="24" s="1"/>
  <c r="K3939" i="17"/>
  <c r="L3939" i="17"/>
  <c r="J3940" i="17"/>
  <c r="J3874" i="24" s="1"/>
  <c r="K3940" i="17"/>
  <c r="L3940" i="17"/>
  <c r="J3941" i="17"/>
  <c r="J3875" i="24" s="1"/>
  <c r="K3941" i="17"/>
  <c r="L3941" i="17"/>
  <c r="J3942" i="17"/>
  <c r="J3876" i="24" s="1"/>
  <c r="K3942" i="17"/>
  <c r="L3942" i="17"/>
  <c r="J3943" i="17"/>
  <c r="J3877" i="24" s="1"/>
  <c r="K3943" i="17"/>
  <c r="L3943" i="17"/>
  <c r="J3944" i="17"/>
  <c r="J3878" i="24" s="1"/>
  <c r="K3944" i="17"/>
  <c r="L3944" i="17"/>
  <c r="J3945" i="17"/>
  <c r="J3879" i="24" s="1"/>
  <c r="K3945" i="17"/>
  <c r="L3945" i="17"/>
  <c r="J3946" i="17"/>
  <c r="J3880" i="24" s="1"/>
  <c r="K3946" i="17"/>
  <c r="L3946" i="17"/>
  <c r="J3947" i="17"/>
  <c r="J3881" i="24" s="1"/>
  <c r="K3947" i="17"/>
  <c r="L3947" i="17"/>
  <c r="J3949" i="17"/>
  <c r="J3883" i="24" s="1"/>
  <c r="K3949" i="17"/>
  <c r="L3949" i="17"/>
  <c r="J3950" i="17"/>
  <c r="J3884" i="24" s="1"/>
  <c r="K3950" i="17"/>
  <c r="L3950" i="17"/>
  <c r="J3951" i="17"/>
  <c r="J3885" i="24" s="1"/>
  <c r="K3951" i="17"/>
  <c r="L3951" i="17"/>
  <c r="J3952" i="17"/>
  <c r="J3886" i="24" s="1"/>
  <c r="K3952" i="17"/>
  <c r="L3952" i="17"/>
  <c r="J3953" i="17"/>
  <c r="J3887" i="24" s="1"/>
  <c r="K3953" i="17"/>
  <c r="L3953" i="17"/>
  <c r="J3954" i="17"/>
  <c r="J3888" i="24" s="1"/>
  <c r="K3954" i="17"/>
  <c r="L3954" i="17"/>
  <c r="J3955" i="17"/>
  <c r="J3889" i="24" s="1"/>
  <c r="K3955" i="17"/>
  <c r="L3955" i="17"/>
  <c r="J3956" i="17"/>
  <c r="J3890" i="24" s="1"/>
  <c r="K3956" i="17"/>
  <c r="L3956" i="17"/>
  <c r="J3957" i="17"/>
  <c r="J3891" i="24" s="1"/>
  <c r="K3957" i="17"/>
  <c r="L3957" i="17"/>
  <c r="J3958" i="17"/>
  <c r="J3892" i="24" s="1"/>
  <c r="K3958" i="17"/>
  <c r="L3958" i="17"/>
  <c r="J3961" i="17"/>
  <c r="J3895" i="24" s="1"/>
  <c r="K3961" i="17"/>
  <c r="L3961" i="17"/>
  <c r="J3962" i="17"/>
  <c r="J3896" i="24" s="1"/>
  <c r="K3962" i="17"/>
  <c r="L3962" i="17"/>
  <c r="J3963" i="17"/>
  <c r="J3897" i="24" s="1"/>
  <c r="K3963" i="17"/>
  <c r="L3963" i="17"/>
  <c r="J3964" i="17"/>
  <c r="J3898" i="24" s="1"/>
  <c r="K3964" i="17"/>
  <c r="L3964" i="17"/>
  <c r="J3965" i="17"/>
  <c r="J3899" i="24" s="1"/>
  <c r="K3965" i="17"/>
  <c r="L3965" i="17"/>
  <c r="J3966" i="17"/>
  <c r="J3900" i="24" s="1"/>
  <c r="K3966" i="17"/>
  <c r="L3966" i="17"/>
  <c r="J3967" i="17"/>
  <c r="J3901" i="24" s="1"/>
  <c r="K3967" i="17"/>
  <c r="L3967" i="17"/>
  <c r="J3968" i="17"/>
  <c r="J3902" i="24" s="1"/>
  <c r="K3968" i="17"/>
  <c r="L3968" i="17"/>
  <c r="J3969" i="17"/>
  <c r="J3903" i="24" s="1"/>
  <c r="K3969" i="17"/>
  <c r="L3969" i="17"/>
  <c r="J3970" i="17"/>
  <c r="J3904" i="24" s="1"/>
  <c r="K3970" i="17"/>
  <c r="L3970" i="17"/>
  <c r="J3971" i="17"/>
  <c r="J3905" i="24" s="1"/>
  <c r="K3971" i="17"/>
  <c r="L3971" i="17"/>
  <c r="J3972" i="17"/>
  <c r="J3906" i="24" s="1"/>
  <c r="K3972" i="17"/>
  <c r="L3972" i="17"/>
  <c r="J3973" i="17"/>
  <c r="J3907" i="24" s="1"/>
  <c r="K3973" i="17"/>
  <c r="L3973" i="17"/>
  <c r="J3974" i="17"/>
  <c r="J3908" i="24" s="1"/>
  <c r="K3974" i="17"/>
  <c r="L3974" i="17"/>
  <c r="J3975" i="17"/>
  <c r="J3909" i="24" s="1"/>
  <c r="K3975" i="17"/>
  <c r="L3975" i="17"/>
  <c r="J3976" i="17"/>
  <c r="J3910" i="24" s="1"/>
  <c r="K3976" i="17"/>
  <c r="L3976" i="17"/>
  <c r="J3977" i="17"/>
  <c r="J3911" i="24" s="1"/>
  <c r="K3977" i="17"/>
  <c r="L3977" i="17"/>
  <c r="J3978" i="17"/>
  <c r="J3912" i="24" s="1"/>
  <c r="K3978" i="17"/>
  <c r="L3978" i="17"/>
  <c r="J3979" i="17"/>
  <c r="J3913" i="24" s="1"/>
  <c r="K3979" i="17"/>
  <c r="L3979" i="17"/>
  <c r="J3980" i="17"/>
  <c r="J3914" i="24" s="1"/>
  <c r="K3980" i="17"/>
  <c r="L3980" i="17"/>
  <c r="J3981" i="17"/>
  <c r="J3915" i="24" s="1"/>
  <c r="K3981" i="17"/>
  <c r="L3981" i="17"/>
  <c r="J3982" i="17"/>
  <c r="J3916" i="24" s="1"/>
  <c r="K3982" i="17"/>
  <c r="L3982" i="17"/>
  <c r="J3983" i="17"/>
  <c r="J3917" i="24" s="1"/>
  <c r="K3983" i="17"/>
  <c r="L3983" i="17"/>
  <c r="J3984" i="17"/>
  <c r="J3918" i="24" s="1"/>
  <c r="K3984" i="17"/>
  <c r="L3984" i="17"/>
  <c r="J3985" i="17"/>
  <c r="J3919" i="24" s="1"/>
  <c r="K3985" i="17"/>
  <c r="L3985" i="17"/>
  <c r="J3986" i="17"/>
  <c r="J3920" i="24" s="1"/>
  <c r="K3986" i="17"/>
  <c r="L3986" i="17"/>
  <c r="J3987" i="17"/>
  <c r="J3921" i="24" s="1"/>
  <c r="K3987" i="17"/>
  <c r="L3987" i="17"/>
  <c r="J3988" i="17"/>
  <c r="J3922" i="24" s="1"/>
  <c r="K3988" i="17"/>
  <c r="L3988" i="17"/>
  <c r="J3989" i="17"/>
  <c r="J3923" i="24" s="1"/>
  <c r="K3989" i="17"/>
  <c r="L3989" i="17"/>
  <c r="J3990" i="17"/>
  <c r="J3924" i="24" s="1"/>
  <c r="K3990" i="17"/>
  <c r="L3990" i="17"/>
  <c r="J3991" i="17"/>
  <c r="J3925" i="24" s="1"/>
  <c r="K3991" i="17"/>
  <c r="L3991" i="17"/>
  <c r="J3992" i="17"/>
  <c r="J3926" i="24" s="1"/>
  <c r="K3992" i="17"/>
  <c r="L3992" i="17"/>
  <c r="J3993" i="17"/>
  <c r="J3927" i="24" s="1"/>
  <c r="K3993" i="17"/>
  <c r="L3993" i="17"/>
  <c r="J3994" i="17"/>
  <c r="J3928" i="24" s="1"/>
  <c r="K3994" i="17"/>
  <c r="L3994" i="17"/>
  <c r="J3995" i="17"/>
  <c r="J3929" i="24" s="1"/>
  <c r="K3995" i="17"/>
  <c r="L3995" i="17"/>
  <c r="J3996" i="17"/>
  <c r="J3930" i="24" s="1"/>
  <c r="K3996" i="17"/>
  <c r="L3996" i="17"/>
  <c r="J3997" i="17"/>
  <c r="J3931" i="24" s="1"/>
  <c r="K3997" i="17"/>
  <c r="L3997" i="17"/>
  <c r="J3998" i="17"/>
  <c r="J3932" i="24" s="1"/>
  <c r="K3998" i="17"/>
  <c r="L3998" i="17"/>
  <c r="J3999" i="17"/>
  <c r="J3933" i="24" s="1"/>
  <c r="K3999" i="17"/>
  <c r="L3999" i="17"/>
  <c r="J4000" i="17"/>
  <c r="J3934" i="24" s="1"/>
  <c r="K4000" i="17"/>
  <c r="L4000" i="17"/>
  <c r="J4001" i="17"/>
  <c r="J3935" i="24" s="1"/>
  <c r="K4001" i="17"/>
  <c r="L4001" i="17"/>
  <c r="J4002" i="17"/>
  <c r="J3936" i="24" s="1"/>
  <c r="K4002" i="17"/>
  <c r="L4002" i="17"/>
  <c r="J4003" i="17"/>
  <c r="J3937" i="24" s="1"/>
  <c r="K4003" i="17"/>
  <c r="L4003" i="17"/>
  <c r="J4004" i="17"/>
  <c r="J3938" i="24" s="1"/>
  <c r="K4004" i="17"/>
  <c r="L4004" i="17"/>
  <c r="J4005" i="17"/>
  <c r="J3939" i="24" s="1"/>
  <c r="K4005" i="17"/>
  <c r="L4005" i="17"/>
  <c r="J4008" i="17"/>
  <c r="J3942" i="24" s="1"/>
  <c r="K4008" i="17"/>
  <c r="L4008" i="17"/>
  <c r="J4009" i="17"/>
  <c r="J3943" i="24" s="1"/>
  <c r="K4009" i="17"/>
  <c r="L4009" i="17"/>
  <c r="J4010" i="17"/>
  <c r="J3944" i="24" s="1"/>
  <c r="K4010" i="17"/>
  <c r="L4010" i="17"/>
  <c r="J4011" i="17"/>
  <c r="J3945" i="24" s="1"/>
  <c r="K4011" i="17"/>
  <c r="L4011" i="17"/>
  <c r="J4012" i="17"/>
  <c r="J3946" i="24" s="1"/>
  <c r="K4012" i="17"/>
  <c r="L4012" i="17"/>
  <c r="J4014" i="17"/>
  <c r="J3948" i="24" s="1"/>
  <c r="K4014" i="17"/>
  <c r="L4014" i="17"/>
  <c r="J4015" i="17"/>
  <c r="J3949" i="24" s="1"/>
  <c r="K4015" i="17"/>
  <c r="L4015" i="17"/>
  <c r="J4016" i="17"/>
  <c r="J3950" i="24" s="1"/>
  <c r="K4016" i="17"/>
  <c r="L4016" i="17"/>
  <c r="J4017" i="17"/>
  <c r="J3951" i="24" s="1"/>
  <c r="K4017" i="17"/>
  <c r="L4017" i="17"/>
  <c r="M4017" i="17"/>
  <c r="J4018" i="17"/>
  <c r="J3952" i="24" s="1"/>
  <c r="K4018" i="17"/>
  <c r="L4018" i="17"/>
  <c r="M4018" i="17"/>
  <c r="J4019" i="17"/>
  <c r="J3953" i="24" s="1"/>
  <c r="K4019" i="17"/>
  <c r="L4019" i="17"/>
  <c r="M4019" i="17"/>
  <c r="K3206" i="17"/>
  <c r="J3206" i="17"/>
  <c r="J3231" i="24" s="1"/>
  <c r="I51" i="19"/>
  <c r="L9" i="17"/>
  <c r="M9" i="17"/>
  <c r="L7" i="24" s="1"/>
  <c r="M7" i="24" s="1"/>
  <c r="L10" i="17"/>
  <c r="M10" i="17"/>
  <c r="L11" i="17"/>
  <c r="M11" i="17"/>
  <c r="L9" i="24" s="1"/>
  <c r="M9" i="24" s="1"/>
  <c r="L12" i="17"/>
  <c r="M12" i="17"/>
  <c r="L10" i="24" s="1"/>
  <c r="M10" i="24" s="1"/>
  <c r="L13" i="17"/>
  <c r="M13" i="17"/>
  <c r="L11" i="24" s="1"/>
  <c r="M11" i="24" s="1"/>
  <c r="L14" i="17"/>
  <c r="M14" i="17"/>
  <c r="L12" i="24" s="1"/>
  <c r="M12" i="24" s="1"/>
  <c r="L15" i="17"/>
  <c r="M15" i="17"/>
  <c r="L13" i="24" s="1"/>
  <c r="M13" i="24" s="1"/>
  <c r="L16" i="17"/>
  <c r="M16" i="17"/>
  <c r="L14" i="24" s="1"/>
  <c r="M14" i="24" s="1"/>
  <c r="L17" i="17"/>
  <c r="M17" i="17"/>
  <c r="L15" i="24" s="1"/>
  <c r="M15" i="24" s="1"/>
  <c r="L18" i="17"/>
  <c r="M18" i="17"/>
  <c r="L16" i="24" s="1"/>
  <c r="M16" i="24" s="1"/>
  <c r="L19" i="17"/>
  <c r="M19" i="17"/>
  <c r="L17" i="24" s="1"/>
  <c r="M17" i="24" s="1"/>
  <c r="L20" i="17"/>
  <c r="M20" i="17"/>
  <c r="L18" i="24" s="1"/>
  <c r="M18" i="24" s="1"/>
  <c r="L21" i="17"/>
  <c r="M21" i="17"/>
  <c r="L19" i="24" s="1"/>
  <c r="M19" i="24" s="1"/>
  <c r="L22" i="17"/>
  <c r="M22" i="17"/>
  <c r="L20" i="24" s="1"/>
  <c r="M20" i="24" s="1"/>
  <c r="L23" i="17"/>
  <c r="M23" i="17"/>
  <c r="L21" i="24" s="1"/>
  <c r="M21" i="24" s="1"/>
  <c r="L24" i="17"/>
  <c r="M24" i="17"/>
  <c r="L22" i="24" s="1"/>
  <c r="M22" i="24" s="1"/>
  <c r="L25" i="17"/>
  <c r="M25" i="17"/>
  <c r="L23" i="24" s="1"/>
  <c r="M23" i="24" s="1"/>
  <c r="L26" i="17"/>
  <c r="M26" i="17"/>
  <c r="L27" i="17"/>
  <c r="M27" i="17"/>
  <c r="L25" i="24" s="1"/>
  <c r="M25" i="24" s="1"/>
  <c r="L28" i="17"/>
  <c r="M28" i="17"/>
  <c r="L26" i="24" s="1"/>
  <c r="M26" i="24" s="1"/>
  <c r="L29" i="17"/>
  <c r="M29" i="17"/>
  <c r="L27" i="24" s="1"/>
  <c r="M27" i="24" s="1"/>
  <c r="L30" i="17"/>
  <c r="M30" i="17"/>
  <c r="L28" i="24" s="1"/>
  <c r="M28" i="24" s="1"/>
  <c r="L31" i="17"/>
  <c r="M31" i="17"/>
  <c r="L29" i="24" s="1"/>
  <c r="M29" i="24" s="1"/>
  <c r="L32" i="17"/>
  <c r="M32" i="17"/>
  <c r="L30" i="24" s="1"/>
  <c r="M30" i="24" s="1"/>
  <c r="L33" i="17"/>
  <c r="M33" i="17"/>
  <c r="L31" i="24" s="1"/>
  <c r="M31" i="24" s="1"/>
  <c r="L34" i="17"/>
  <c r="M34" i="17"/>
  <c r="L32" i="24" s="1"/>
  <c r="M32" i="24" s="1"/>
  <c r="L35" i="17"/>
  <c r="M35" i="17"/>
  <c r="L33" i="24" s="1"/>
  <c r="M33" i="24" s="1"/>
  <c r="L36" i="17"/>
  <c r="M36" i="17"/>
  <c r="L34" i="24" s="1"/>
  <c r="M34" i="24" s="1"/>
  <c r="L37" i="17"/>
  <c r="M37" i="17"/>
  <c r="L35" i="24" s="1"/>
  <c r="M35" i="24" s="1"/>
  <c r="L38" i="17"/>
  <c r="M38" i="17"/>
  <c r="L36" i="24" s="1"/>
  <c r="M36" i="24" s="1"/>
  <c r="L39" i="17"/>
  <c r="M39" i="17"/>
  <c r="L40" i="17"/>
  <c r="M40" i="17"/>
  <c r="L38" i="24" s="1"/>
  <c r="M38" i="24" s="1"/>
  <c r="L41" i="17"/>
  <c r="M41" i="17"/>
  <c r="L39" i="24" s="1"/>
  <c r="M39" i="24" s="1"/>
  <c r="L42" i="17"/>
  <c r="M42" i="17"/>
  <c r="L43" i="17"/>
  <c r="M43" i="17"/>
  <c r="L44" i="17"/>
  <c r="M44" i="17"/>
  <c r="L45" i="17"/>
  <c r="M45" i="17"/>
  <c r="L46" i="17"/>
  <c r="M46" i="17"/>
  <c r="L47" i="17"/>
  <c r="M47" i="17"/>
  <c r="L48" i="17"/>
  <c r="M48" i="17"/>
  <c r="L49" i="17"/>
  <c r="M49" i="17"/>
  <c r="L50" i="17"/>
  <c r="M50" i="17"/>
  <c r="L51" i="17"/>
  <c r="M51" i="17"/>
  <c r="L52" i="17"/>
  <c r="M52" i="17"/>
  <c r="L53" i="17"/>
  <c r="M53" i="17"/>
  <c r="L54" i="17"/>
  <c r="M54" i="17"/>
  <c r="L55" i="17"/>
  <c r="M55" i="17"/>
  <c r="L56" i="17"/>
  <c r="M56" i="17"/>
  <c r="L57" i="17"/>
  <c r="M57" i="17"/>
  <c r="L58" i="17"/>
  <c r="M58" i="17"/>
  <c r="L59" i="17"/>
  <c r="M59" i="17"/>
  <c r="L60" i="17"/>
  <c r="M60" i="17"/>
  <c r="L61" i="17"/>
  <c r="M61" i="17"/>
  <c r="L62" i="17"/>
  <c r="M62" i="17"/>
  <c r="L63" i="17"/>
  <c r="M63" i="17"/>
  <c r="L64" i="17"/>
  <c r="M64" i="17"/>
  <c r="L65" i="17"/>
  <c r="M65" i="17"/>
  <c r="L66" i="17"/>
  <c r="M66" i="17"/>
  <c r="L67" i="17"/>
  <c r="M67" i="17"/>
  <c r="L68" i="17"/>
  <c r="M68" i="17"/>
  <c r="L69" i="17"/>
  <c r="M69" i="17"/>
  <c r="L70" i="17"/>
  <c r="M70" i="17"/>
  <c r="L71" i="17"/>
  <c r="M71" i="17"/>
  <c r="L72" i="17"/>
  <c r="M72" i="17"/>
  <c r="L73" i="17"/>
  <c r="M73" i="17"/>
  <c r="L74" i="17"/>
  <c r="M74" i="17"/>
  <c r="L75" i="17"/>
  <c r="M75" i="17"/>
  <c r="L76" i="17"/>
  <c r="M76" i="17"/>
  <c r="L77" i="17"/>
  <c r="M77" i="17"/>
  <c r="L78" i="17"/>
  <c r="M78" i="17"/>
  <c r="L79" i="17"/>
  <c r="M79" i="17"/>
  <c r="L80" i="17"/>
  <c r="M80" i="17"/>
  <c r="L81" i="17"/>
  <c r="M81" i="17"/>
  <c r="L82" i="17"/>
  <c r="M82" i="17"/>
  <c r="L83" i="17"/>
  <c r="M83" i="17"/>
  <c r="L84" i="17"/>
  <c r="M84" i="17"/>
  <c r="L85" i="17"/>
  <c r="M85" i="17"/>
  <c r="L86" i="17"/>
  <c r="M86" i="17"/>
  <c r="L87" i="17"/>
  <c r="M87" i="17"/>
  <c r="L88" i="17"/>
  <c r="M88" i="17"/>
  <c r="L89" i="17"/>
  <c r="M89" i="17"/>
  <c r="L90" i="17"/>
  <c r="M90" i="17"/>
  <c r="L91" i="17"/>
  <c r="M91" i="17"/>
  <c r="L92" i="17"/>
  <c r="M92" i="17"/>
  <c r="L93" i="17"/>
  <c r="M93" i="17"/>
  <c r="L94" i="17"/>
  <c r="M94" i="17"/>
  <c r="L95" i="17"/>
  <c r="M95" i="17"/>
  <c r="L96" i="17"/>
  <c r="M96" i="17"/>
  <c r="L97" i="17"/>
  <c r="M97" i="17"/>
  <c r="L98" i="17"/>
  <c r="M98" i="17"/>
  <c r="L99" i="17"/>
  <c r="M99" i="17"/>
  <c r="L100" i="17"/>
  <c r="M100" i="17"/>
  <c r="L101" i="17"/>
  <c r="M101" i="17"/>
  <c r="L102" i="17"/>
  <c r="M102" i="17"/>
  <c r="L103" i="17"/>
  <c r="M103" i="17"/>
  <c r="L104" i="17"/>
  <c r="M104" i="17"/>
  <c r="L105" i="17"/>
  <c r="M105" i="17"/>
  <c r="L106" i="17"/>
  <c r="M106" i="17"/>
  <c r="L107" i="17"/>
  <c r="M107" i="17"/>
  <c r="L108" i="17"/>
  <c r="M108" i="17"/>
  <c r="L109" i="17"/>
  <c r="M109" i="17"/>
  <c r="L110" i="17"/>
  <c r="M110" i="17"/>
  <c r="L111" i="17"/>
  <c r="M111" i="17"/>
  <c r="L112" i="17"/>
  <c r="M112" i="17"/>
  <c r="L113" i="17"/>
  <c r="M113" i="17"/>
  <c r="L114" i="17"/>
  <c r="M114" i="17"/>
  <c r="L115" i="17"/>
  <c r="M115" i="17"/>
  <c r="L116" i="17"/>
  <c r="M116" i="17"/>
  <c r="L117" i="17"/>
  <c r="M117" i="17"/>
  <c r="L118" i="17"/>
  <c r="M118" i="17"/>
  <c r="L119" i="17"/>
  <c r="M119" i="17"/>
  <c r="L120" i="17"/>
  <c r="M120" i="17"/>
  <c r="L121" i="17"/>
  <c r="M121" i="17"/>
  <c r="L122" i="17"/>
  <c r="M122" i="17"/>
  <c r="L123" i="17"/>
  <c r="M123" i="17"/>
  <c r="L124" i="17"/>
  <c r="M124" i="17"/>
  <c r="L125" i="17"/>
  <c r="M125" i="17"/>
  <c r="L126" i="17"/>
  <c r="M126" i="17"/>
  <c r="L127" i="17"/>
  <c r="M127" i="17"/>
  <c r="L128" i="17"/>
  <c r="M128" i="17"/>
  <c r="L129" i="17"/>
  <c r="M129" i="17"/>
  <c r="L130" i="17"/>
  <c r="M130" i="17"/>
  <c r="L131" i="17"/>
  <c r="M131" i="17"/>
  <c r="L132" i="17"/>
  <c r="M132" i="17"/>
  <c r="L133" i="17"/>
  <c r="M133" i="17"/>
  <c r="L134" i="17"/>
  <c r="M134" i="17"/>
  <c r="L135" i="17"/>
  <c r="M135" i="17"/>
  <c r="L136" i="17"/>
  <c r="M136" i="17"/>
  <c r="L137" i="17"/>
  <c r="M137" i="17"/>
  <c r="L138" i="17"/>
  <c r="M138" i="17"/>
  <c r="L139" i="17"/>
  <c r="M139" i="17"/>
  <c r="L140" i="17"/>
  <c r="M140" i="17"/>
  <c r="L141" i="17"/>
  <c r="M141" i="17"/>
  <c r="L142" i="17"/>
  <c r="M142" i="17"/>
  <c r="L143" i="17"/>
  <c r="M143" i="17"/>
  <c r="L144" i="17"/>
  <c r="M144" i="17"/>
  <c r="L145" i="17"/>
  <c r="M145" i="17"/>
  <c r="L146" i="17"/>
  <c r="M146" i="17"/>
  <c r="L147" i="17"/>
  <c r="M147" i="17"/>
  <c r="L148" i="17"/>
  <c r="M148" i="17"/>
  <c r="L149" i="17"/>
  <c r="M149" i="17"/>
  <c r="L150" i="17"/>
  <c r="M150" i="17"/>
  <c r="L151" i="17"/>
  <c r="M151" i="17"/>
  <c r="L152" i="17"/>
  <c r="M152" i="17"/>
  <c r="L153" i="17"/>
  <c r="M153" i="17"/>
  <c r="L154" i="17"/>
  <c r="M154" i="17"/>
  <c r="L155" i="17"/>
  <c r="M155" i="17"/>
  <c r="L156" i="17"/>
  <c r="M156" i="17"/>
  <c r="L157" i="17"/>
  <c r="M157" i="17"/>
  <c r="L158" i="17"/>
  <c r="M158" i="17"/>
  <c r="L159" i="17"/>
  <c r="M159" i="17"/>
  <c r="L160" i="17"/>
  <c r="M160" i="17"/>
  <c r="L161" i="17"/>
  <c r="M161" i="17"/>
  <c r="L162" i="17"/>
  <c r="M162" i="17"/>
  <c r="L163" i="17"/>
  <c r="M163" i="17"/>
  <c r="L164" i="17"/>
  <c r="M164" i="17"/>
  <c r="L165" i="17"/>
  <c r="M165" i="17"/>
  <c r="L166" i="17"/>
  <c r="M166" i="17"/>
  <c r="L167" i="17"/>
  <c r="M167" i="17"/>
  <c r="L168" i="17"/>
  <c r="M168" i="17"/>
  <c r="L169" i="17"/>
  <c r="M169" i="17"/>
  <c r="L170" i="17"/>
  <c r="M170" i="17"/>
  <c r="L171" i="17"/>
  <c r="M171" i="17"/>
  <c r="L172" i="17"/>
  <c r="M172" i="17"/>
  <c r="L173" i="17"/>
  <c r="M173" i="17"/>
  <c r="L174" i="17"/>
  <c r="M174" i="17"/>
  <c r="L175" i="17"/>
  <c r="M175" i="17"/>
  <c r="L176" i="17"/>
  <c r="M176" i="17"/>
  <c r="L177" i="17"/>
  <c r="M177" i="17"/>
  <c r="L178" i="17"/>
  <c r="M178" i="17"/>
  <c r="L179" i="17"/>
  <c r="M179" i="17"/>
  <c r="L180" i="17"/>
  <c r="M180" i="17"/>
  <c r="L181" i="17"/>
  <c r="M181" i="17"/>
  <c r="L182" i="17"/>
  <c r="M182" i="17"/>
  <c r="L183" i="17"/>
  <c r="M183" i="17"/>
  <c r="L184" i="17"/>
  <c r="M184" i="17"/>
  <c r="L185" i="17"/>
  <c r="M185" i="17"/>
  <c r="L186" i="17"/>
  <c r="M186" i="17"/>
  <c r="L187" i="17"/>
  <c r="M187" i="17"/>
  <c r="L188" i="17"/>
  <c r="M188" i="17"/>
  <c r="L189" i="17"/>
  <c r="M189" i="17"/>
  <c r="L190" i="17"/>
  <c r="M190" i="17"/>
  <c r="L191" i="17"/>
  <c r="M191" i="17"/>
  <c r="L192" i="17"/>
  <c r="M192" i="17"/>
  <c r="L193" i="17"/>
  <c r="M193" i="17"/>
  <c r="L194" i="17"/>
  <c r="M194" i="17"/>
  <c r="L195" i="17"/>
  <c r="M195" i="17"/>
  <c r="L196" i="17"/>
  <c r="M196" i="17"/>
  <c r="L197" i="17"/>
  <c r="M197" i="17"/>
  <c r="L198" i="17"/>
  <c r="M198" i="17"/>
  <c r="L199" i="17"/>
  <c r="M199" i="17"/>
  <c r="L200" i="17"/>
  <c r="M200" i="17"/>
  <c r="L201" i="17"/>
  <c r="M201" i="17"/>
  <c r="L203" i="17"/>
  <c r="M203" i="17"/>
  <c r="L204" i="17"/>
  <c r="M204" i="17"/>
  <c r="L205" i="17"/>
  <c r="M205" i="17"/>
  <c r="L206" i="17"/>
  <c r="M206" i="17"/>
  <c r="L207" i="17"/>
  <c r="M207" i="17"/>
  <c r="L208" i="17"/>
  <c r="M208" i="17"/>
  <c r="L209" i="17"/>
  <c r="M209" i="17"/>
  <c r="L210" i="17"/>
  <c r="M210" i="17"/>
  <c r="L211" i="17"/>
  <c r="M211" i="17"/>
  <c r="L212" i="17"/>
  <c r="M212" i="17"/>
  <c r="L213" i="17"/>
  <c r="M213" i="17"/>
  <c r="L214" i="17"/>
  <c r="M214" i="17"/>
  <c r="L215" i="17"/>
  <c r="M215" i="17"/>
  <c r="L216" i="17"/>
  <c r="M216" i="17"/>
  <c r="L217" i="17"/>
  <c r="M217" i="17"/>
  <c r="L218" i="17"/>
  <c r="M218" i="17"/>
  <c r="L219" i="17"/>
  <c r="M219" i="17"/>
  <c r="L220" i="17"/>
  <c r="M220" i="17"/>
  <c r="L221" i="17"/>
  <c r="M221" i="17"/>
  <c r="L222" i="17"/>
  <c r="M222" i="17"/>
  <c r="L223" i="17"/>
  <c r="M223" i="17"/>
  <c r="L224" i="17"/>
  <c r="M224" i="17"/>
  <c r="L225" i="17"/>
  <c r="M225" i="17"/>
  <c r="L226" i="17"/>
  <c r="M226" i="17"/>
  <c r="L227" i="17"/>
  <c r="M227" i="17"/>
  <c r="L228" i="17"/>
  <c r="M228" i="17"/>
  <c r="L229" i="17"/>
  <c r="M229" i="17"/>
  <c r="L230" i="17"/>
  <c r="M230" i="17"/>
  <c r="L231" i="17"/>
  <c r="M231" i="17"/>
  <c r="L232" i="17"/>
  <c r="M232" i="17"/>
  <c r="L233" i="17"/>
  <c r="M233" i="17"/>
  <c r="L234" i="17"/>
  <c r="M234" i="17"/>
  <c r="L235" i="17"/>
  <c r="M235" i="17"/>
  <c r="L236" i="17"/>
  <c r="M236" i="17"/>
  <c r="L237" i="17"/>
  <c r="D7" i="33" s="1"/>
  <c r="M237" i="17"/>
  <c r="C7" i="33" s="1"/>
  <c r="D20" i="33" s="1"/>
  <c r="L238" i="17"/>
  <c r="D8" i="33" s="1"/>
  <c r="M238" i="17"/>
  <c r="C8" i="33" s="1"/>
  <c r="L239" i="17"/>
  <c r="D9" i="33" s="1"/>
  <c r="M239" i="17"/>
  <c r="C9" i="33" s="1"/>
  <c r="L240" i="17"/>
  <c r="D10" i="33" s="1"/>
  <c r="M240" i="17"/>
  <c r="C10" i="33" s="1"/>
  <c r="L241" i="17"/>
  <c r="D11" i="33" s="1"/>
  <c r="M241" i="17"/>
  <c r="C11" i="33" s="1"/>
  <c r="L242" i="17"/>
  <c r="D12" i="33" s="1"/>
  <c r="M242" i="17"/>
  <c r="L243" i="17"/>
  <c r="D13" i="33" s="1"/>
  <c r="M243" i="17"/>
  <c r="C13" i="33" s="1"/>
  <c r="L244" i="17"/>
  <c r="M244" i="17"/>
  <c r="L245" i="17"/>
  <c r="M245" i="17"/>
  <c r="L246" i="17"/>
  <c r="M246" i="17"/>
  <c r="L247" i="17"/>
  <c r="M247" i="17"/>
  <c r="L248" i="17"/>
  <c r="M248" i="17"/>
  <c r="L249" i="17"/>
  <c r="M249" i="17"/>
  <c r="L250" i="17"/>
  <c r="M250" i="17"/>
  <c r="L251" i="17"/>
  <c r="M251" i="17"/>
  <c r="L252" i="17"/>
  <c r="M252" i="17"/>
  <c r="L253" i="17"/>
  <c r="M253" i="17"/>
  <c r="L254" i="17"/>
  <c r="M254" i="17"/>
  <c r="L255" i="17"/>
  <c r="M255" i="17"/>
  <c r="L256" i="17"/>
  <c r="M256" i="17"/>
  <c r="L257" i="17"/>
  <c r="M257" i="17"/>
  <c r="L258" i="17"/>
  <c r="M258" i="17"/>
  <c r="L259" i="17"/>
  <c r="M259" i="17"/>
  <c r="L260" i="17"/>
  <c r="M260" i="17"/>
  <c r="L261" i="17"/>
  <c r="M261" i="17"/>
  <c r="L262" i="17"/>
  <c r="M262" i="17"/>
  <c r="L263" i="17"/>
  <c r="M263" i="17"/>
  <c r="L264" i="17"/>
  <c r="M264" i="17"/>
  <c r="L265" i="17"/>
  <c r="M265" i="17"/>
  <c r="L266" i="17"/>
  <c r="M266" i="17"/>
  <c r="L267" i="17"/>
  <c r="M267" i="17"/>
  <c r="L268" i="17"/>
  <c r="M268" i="17"/>
  <c r="L269" i="17"/>
  <c r="M269" i="17"/>
  <c r="L270" i="17"/>
  <c r="M270" i="17"/>
  <c r="L271" i="17"/>
  <c r="M271" i="17"/>
  <c r="L272" i="17"/>
  <c r="M272" i="17"/>
  <c r="L273" i="17"/>
  <c r="M273" i="17"/>
  <c r="L274" i="17"/>
  <c r="M274" i="17"/>
  <c r="L275" i="17"/>
  <c r="M275" i="17"/>
  <c r="L276" i="17"/>
  <c r="M276" i="17"/>
  <c r="L277" i="17"/>
  <c r="M277" i="17"/>
  <c r="L278" i="17"/>
  <c r="M278" i="17"/>
  <c r="L279" i="17"/>
  <c r="M279" i="17"/>
  <c r="L280" i="17"/>
  <c r="M280" i="17"/>
  <c r="L281" i="17"/>
  <c r="M281" i="17"/>
  <c r="L282" i="17"/>
  <c r="M282" i="17"/>
  <c r="L283" i="17"/>
  <c r="M283" i="17"/>
  <c r="L284" i="17"/>
  <c r="M284" i="17"/>
  <c r="L285" i="17"/>
  <c r="M285" i="17"/>
  <c r="L286" i="17"/>
  <c r="M286" i="17"/>
  <c r="L287" i="17"/>
  <c r="M287" i="17"/>
  <c r="L288" i="17"/>
  <c r="M288" i="17"/>
  <c r="L289" i="17"/>
  <c r="M289" i="17"/>
  <c r="L290" i="17"/>
  <c r="M290" i="17"/>
  <c r="L291" i="17"/>
  <c r="M291" i="17"/>
  <c r="L292" i="17"/>
  <c r="M292" i="17"/>
  <c r="L293" i="17"/>
  <c r="M293" i="17"/>
  <c r="L294" i="17"/>
  <c r="M294" i="17"/>
  <c r="L295" i="17"/>
  <c r="M295" i="17"/>
  <c r="L296" i="17"/>
  <c r="M296" i="17"/>
  <c r="L297" i="17"/>
  <c r="M297" i="17"/>
  <c r="L298" i="17"/>
  <c r="M298" i="17"/>
  <c r="L299" i="17"/>
  <c r="M299" i="17"/>
  <c r="L300" i="17"/>
  <c r="M300" i="17"/>
  <c r="L301" i="17"/>
  <c r="M301" i="17"/>
  <c r="L302" i="17"/>
  <c r="M302" i="17"/>
  <c r="L303" i="17"/>
  <c r="M303" i="17"/>
  <c r="L304" i="17"/>
  <c r="M304" i="17"/>
  <c r="L305" i="17"/>
  <c r="M305" i="17"/>
  <c r="L306" i="17"/>
  <c r="M306" i="17"/>
  <c r="L307" i="17"/>
  <c r="M307" i="17"/>
  <c r="L308" i="17"/>
  <c r="M308" i="17"/>
  <c r="L309" i="17"/>
  <c r="M309" i="17"/>
  <c r="L310" i="17"/>
  <c r="M310" i="17"/>
  <c r="L311" i="17"/>
  <c r="M311" i="17"/>
  <c r="L312" i="17"/>
  <c r="M312" i="17"/>
  <c r="L313" i="17"/>
  <c r="M313" i="17"/>
  <c r="L314" i="17"/>
  <c r="M314" i="17"/>
  <c r="L315" i="17"/>
  <c r="M315" i="17"/>
  <c r="L316" i="17"/>
  <c r="M316" i="17"/>
  <c r="L317" i="17"/>
  <c r="M317" i="17"/>
  <c r="L318" i="17"/>
  <c r="M318" i="17"/>
  <c r="L319" i="17"/>
  <c r="M319" i="17"/>
  <c r="L320" i="17"/>
  <c r="M320" i="17"/>
  <c r="L321" i="17"/>
  <c r="M321" i="17"/>
  <c r="L322" i="17"/>
  <c r="M322" i="17"/>
  <c r="L323" i="17"/>
  <c r="M323" i="17"/>
  <c r="L324" i="17"/>
  <c r="M324" i="17"/>
  <c r="L325" i="17"/>
  <c r="M325" i="17"/>
  <c r="L326" i="17"/>
  <c r="M326" i="17"/>
  <c r="L327" i="17"/>
  <c r="M327" i="17"/>
  <c r="L328" i="17"/>
  <c r="M328" i="17"/>
  <c r="L329" i="17"/>
  <c r="M329" i="17"/>
  <c r="L330" i="17"/>
  <c r="M330" i="17"/>
  <c r="L331" i="17"/>
  <c r="M331" i="17"/>
  <c r="L332" i="17"/>
  <c r="M332" i="17"/>
  <c r="L333" i="17"/>
  <c r="M333" i="17"/>
  <c r="L334" i="17"/>
  <c r="M334" i="17"/>
  <c r="L335" i="17"/>
  <c r="M335" i="17"/>
  <c r="L336" i="17"/>
  <c r="M336" i="17"/>
  <c r="L337" i="17"/>
  <c r="M337" i="17"/>
  <c r="L338" i="17"/>
  <c r="M338" i="17"/>
  <c r="L339" i="17"/>
  <c r="M339" i="17"/>
  <c r="L340" i="17"/>
  <c r="M340" i="17"/>
  <c r="L341" i="17"/>
  <c r="M341" i="17"/>
  <c r="L342" i="17"/>
  <c r="M342" i="17"/>
  <c r="L343" i="17"/>
  <c r="M343" i="17"/>
  <c r="L344" i="17"/>
  <c r="M344" i="17"/>
  <c r="L345" i="17"/>
  <c r="M345" i="17"/>
  <c r="L346" i="17"/>
  <c r="M346" i="17"/>
  <c r="L347" i="17"/>
  <c r="M347" i="17"/>
  <c r="L348" i="17"/>
  <c r="M348" i="17"/>
  <c r="L349" i="17"/>
  <c r="M349" i="17"/>
  <c r="L350" i="17"/>
  <c r="M350" i="17"/>
  <c r="L351" i="17"/>
  <c r="M351" i="17"/>
  <c r="L352" i="17"/>
  <c r="M352" i="17"/>
  <c r="L353" i="17"/>
  <c r="M353" i="17"/>
  <c r="L354" i="17"/>
  <c r="M354" i="17"/>
  <c r="L355" i="17"/>
  <c r="M355" i="17"/>
  <c r="L355" i="24" s="1"/>
  <c r="L356" i="17"/>
  <c r="M356" i="17"/>
  <c r="L356" i="24" s="1"/>
  <c r="L357" i="17"/>
  <c r="M357" i="17"/>
  <c r="L359" i="17"/>
  <c r="M359" i="17"/>
  <c r="L360" i="17"/>
  <c r="M360" i="17"/>
  <c r="L361" i="17"/>
  <c r="M361" i="17"/>
  <c r="L362" i="17"/>
  <c r="M362" i="17"/>
  <c r="L363" i="17"/>
  <c r="M363" i="17"/>
  <c r="L364" i="17"/>
  <c r="M364" i="17"/>
  <c r="L365" i="17"/>
  <c r="M365" i="17"/>
  <c r="L366" i="17"/>
  <c r="M366" i="17"/>
  <c r="L367" i="17"/>
  <c r="M367" i="17"/>
  <c r="L368" i="17"/>
  <c r="M368" i="17"/>
  <c r="L369" i="17"/>
  <c r="M369" i="17"/>
  <c r="L370" i="17"/>
  <c r="M370" i="17"/>
  <c r="L371" i="17"/>
  <c r="M371" i="17"/>
  <c r="L372" i="17"/>
  <c r="M372" i="17"/>
  <c r="L373" i="17"/>
  <c r="M373" i="17"/>
  <c r="L374" i="17"/>
  <c r="M374" i="17"/>
  <c r="L375" i="17"/>
  <c r="M375" i="17"/>
  <c r="L376" i="17"/>
  <c r="M376" i="17"/>
  <c r="L377" i="17"/>
  <c r="M377" i="17"/>
  <c r="L378" i="17"/>
  <c r="M378" i="17"/>
  <c r="L379" i="17"/>
  <c r="M379" i="17"/>
  <c r="L380" i="17"/>
  <c r="M380" i="17"/>
  <c r="L381" i="17"/>
  <c r="M381" i="17"/>
  <c r="L382" i="17"/>
  <c r="M382" i="17"/>
  <c r="L383" i="17"/>
  <c r="M383" i="17"/>
  <c r="L384" i="17"/>
  <c r="M384" i="17"/>
  <c r="L385" i="17"/>
  <c r="M385" i="17"/>
  <c r="L386" i="17"/>
  <c r="M386" i="17"/>
  <c r="L387" i="17"/>
  <c r="M387" i="17"/>
  <c r="L388" i="17"/>
  <c r="M388" i="17"/>
  <c r="L389" i="17"/>
  <c r="M389" i="17"/>
  <c r="L390" i="17"/>
  <c r="M390" i="17"/>
  <c r="L391" i="17"/>
  <c r="M391" i="17"/>
  <c r="L392" i="17"/>
  <c r="M392" i="17"/>
  <c r="L393" i="17"/>
  <c r="M393" i="17"/>
  <c r="L394" i="17"/>
  <c r="M394" i="17"/>
  <c r="L395" i="17"/>
  <c r="M395" i="17"/>
  <c r="L396" i="17"/>
  <c r="M396" i="17"/>
  <c r="L397" i="17"/>
  <c r="M397" i="17"/>
  <c r="L398" i="17"/>
  <c r="M398" i="17"/>
  <c r="L399" i="17"/>
  <c r="M399" i="17"/>
  <c r="L400" i="17"/>
  <c r="M400" i="17"/>
  <c r="L401" i="17"/>
  <c r="M401" i="17"/>
  <c r="L402" i="17"/>
  <c r="M402" i="17"/>
  <c r="L403" i="17"/>
  <c r="M403" i="17"/>
  <c r="L404" i="17"/>
  <c r="M404" i="17"/>
  <c r="L405" i="17"/>
  <c r="M405" i="17"/>
  <c r="L406" i="17"/>
  <c r="M406" i="17"/>
  <c r="L407" i="17"/>
  <c r="M407" i="17"/>
  <c r="L408" i="17"/>
  <c r="M408" i="17"/>
  <c r="L409" i="17"/>
  <c r="M409" i="17"/>
  <c r="L410" i="17"/>
  <c r="M410" i="17"/>
  <c r="L411" i="17"/>
  <c r="M411" i="17"/>
  <c r="L412" i="17"/>
  <c r="M412" i="17"/>
  <c r="L413" i="17"/>
  <c r="M413" i="17"/>
  <c r="L414" i="17"/>
  <c r="M414" i="17"/>
  <c r="L415" i="17"/>
  <c r="M415" i="17"/>
  <c r="L416" i="17"/>
  <c r="M416" i="17"/>
  <c r="L417" i="17"/>
  <c r="M417" i="17"/>
  <c r="L418" i="17"/>
  <c r="M418" i="17"/>
  <c r="L419" i="17"/>
  <c r="M419" i="17"/>
  <c r="L420" i="17"/>
  <c r="M420" i="17"/>
  <c r="L421" i="17"/>
  <c r="M421" i="17"/>
  <c r="L422" i="17"/>
  <c r="M422" i="17"/>
  <c r="L423" i="17"/>
  <c r="M423" i="17"/>
  <c r="L424" i="17"/>
  <c r="M424" i="17"/>
  <c r="L425" i="17"/>
  <c r="M425" i="17"/>
  <c r="L426" i="17"/>
  <c r="M426" i="17"/>
  <c r="L427" i="17"/>
  <c r="M427" i="17"/>
  <c r="L428" i="17"/>
  <c r="M428" i="17"/>
  <c r="L429" i="17"/>
  <c r="M429" i="17"/>
  <c r="L430" i="17"/>
  <c r="M430" i="17"/>
  <c r="L431" i="17"/>
  <c r="M431" i="17"/>
  <c r="L432" i="17"/>
  <c r="M432" i="17"/>
  <c r="L433" i="17"/>
  <c r="M433" i="17"/>
  <c r="L434" i="17"/>
  <c r="M434" i="17"/>
  <c r="L435" i="17"/>
  <c r="M435" i="17"/>
  <c r="L436" i="17"/>
  <c r="M436" i="17"/>
  <c r="L437" i="17"/>
  <c r="M437" i="17"/>
  <c r="L438" i="17"/>
  <c r="M438" i="17"/>
  <c r="L439" i="17"/>
  <c r="M439" i="17"/>
  <c r="L440" i="17"/>
  <c r="M440" i="17"/>
  <c r="L441" i="17"/>
  <c r="M441" i="17"/>
  <c r="L442" i="17"/>
  <c r="M442" i="17"/>
  <c r="L443" i="17"/>
  <c r="M443" i="17"/>
  <c r="L444" i="17"/>
  <c r="M444" i="17"/>
  <c r="L445" i="17"/>
  <c r="M445" i="17"/>
  <c r="L446" i="17"/>
  <c r="M446" i="17"/>
  <c r="L447" i="17"/>
  <c r="M447" i="17"/>
  <c r="L448" i="17"/>
  <c r="M448" i="17"/>
  <c r="L449" i="17"/>
  <c r="M449" i="17"/>
  <c r="L450" i="17"/>
  <c r="M450" i="17"/>
  <c r="L451" i="17"/>
  <c r="M451" i="17"/>
  <c r="L452" i="17"/>
  <c r="M452" i="17"/>
  <c r="L453" i="17"/>
  <c r="M453" i="17"/>
  <c r="L454" i="17"/>
  <c r="M454" i="17"/>
  <c r="L455" i="17"/>
  <c r="M455" i="17"/>
  <c r="L456" i="17"/>
  <c r="M456" i="17"/>
  <c r="L457" i="17"/>
  <c r="M457" i="17"/>
  <c r="L458" i="17"/>
  <c r="M458" i="17"/>
  <c r="L459" i="17"/>
  <c r="M459" i="17"/>
  <c r="L460" i="17"/>
  <c r="M460" i="17"/>
  <c r="L461" i="17"/>
  <c r="M461" i="17"/>
  <c r="L462" i="17"/>
  <c r="M462" i="17"/>
  <c r="L463" i="17"/>
  <c r="M463" i="17"/>
  <c r="L464" i="17"/>
  <c r="M464" i="17"/>
  <c r="L465" i="17"/>
  <c r="M465" i="17"/>
  <c r="L466" i="17"/>
  <c r="M466" i="17"/>
  <c r="L467" i="17"/>
  <c r="M467" i="17"/>
  <c r="L468" i="17"/>
  <c r="M468" i="17"/>
  <c r="L469" i="17"/>
  <c r="M469" i="17"/>
  <c r="L470" i="17"/>
  <c r="M470" i="17"/>
  <c r="L471" i="17"/>
  <c r="M471" i="17"/>
  <c r="L472" i="17"/>
  <c r="M472" i="17"/>
  <c r="L473" i="17"/>
  <c r="M473" i="17"/>
  <c r="L474" i="17"/>
  <c r="M474" i="17"/>
  <c r="L475" i="17"/>
  <c r="M475" i="17"/>
  <c r="L476" i="17"/>
  <c r="M476" i="17"/>
  <c r="L477" i="17"/>
  <c r="M477" i="17"/>
  <c r="L478" i="17"/>
  <c r="M478" i="17"/>
  <c r="L479" i="17"/>
  <c r="M479" i="17"/>
  <c r="L480" i="17"/>
  <c r="M480" i="17"/>
  <c r="L481" i="17"/>
  <c r="M481" i="17"/>
  <c r="L482" i="17"/>
  <c r="M482" i="17"/>
  <c r="L483" i="17"/>
  <c r="M483" i="17"/>
  <c r="L484" i="17"/>
  <c r="M484" i="17"/>
  <c r="L485" i="17"/>
  <c r="M485" i="17"/>
  <c r="L486" i="17"/>
  <c r="M486" i="17"/>
  <c r="L487" i="17"/>
  <c r="M487" i="17"/>
  <c r="L488" i="17"/>
  <c r="M488" i="17"/>
  <c r="L489" i="17"/>
  <c r="M489" i="17"/>
  <c r="L490" i="17"/>
  <c r="M490" i="17"/>
  <c r="L491" i="17"/>
  <c r="M491" i="17"/>
  <c r="L492" i="17"/>
  <c r="M492" i="17"/>
  <c r="L493" i="17"/>
  <c r="M493" i="17"/>
  <c r="L494" i="17"/>
  <c r="M494" i="17"/>
  <c r="L495" i="17"/>
  <c r="M495" i="17"/>
  <c r="L496" i="17"/>
  <c r="M496" i="17"/>
  <c r="L497" i="17"/>
  <c r="M497" i="17"/>
  <c r="L498" i="17"/>
  <c r="M498" i="17"/>
  <c r="L499" i="17"/>
  <c r="M499" i="17"/>
  <c r="L500" i="17"/>
  <c r="M500" i="17"/>
  <c r="L501" i="17"/>
  <c r="M501" i="17"/>
  <c r="L502" i="17"/>
  <c r="M502" i="17"/>
  <c r="L503" i="17"/>
  <c r="M503" i="17"/>
  <c r="L504" i="17"/>
  <c r="M504" i="17"/>
  <c r="L505" i="17"/>
  <c r="M505" i="17"/>
  <c r="L506" i="17"/>
  <c r="M506" i="17"/>
  <c r="L507" i="17"/>
  <c r="M507" i="17"/>
  <c r="L508" i="17"/>
  <c r="M508" i="17"/>
  <c r="L509" i="17"/>
  <c r="M509" i="17"/>
  <c r="L510" i="17"/>
  <c r="M510" i="17"/>
  <c r="L511" i="17"/>
  <c r="M511" i="17"/>
  <c r="L512" i="17"/>
  <c r="M512" i="17"/>
  <c r="L513" i="17"/>
  <c r="M513" i="17"/>
  <c r="L514" i="17"/>
  <c r="M514" i="17"/>
  <c r="L515" i="17"/>
  <c r="M515" i="17"/>
  <c r="L516" i="17"/>
  <c r="M516" i="17"/>
  <c r="L517" i="17"/>
  <c r="M517" i="17"/>
  <c r="L518" i="17"/>
  <c r="M518" i="17"/>
  <c r="L519" i="17"/>
  <c r="M519" i="17"/>
  <c r="L520" i="17"/>
  <c r="M520" i="17"/>
  <c r="L521" i="17"/>
  <c r="M521" i="17"/>
  <c r="L522" i="17"/>
  <c r="M522" i="17"/>
  <c r="L523" i="17"/>
  <c r="M523" i="17"/>
  <c r="L524" i="17"/>
  <c r="M524" i="17"/>
  <c r="L525" i="17"/>
  <c r="M525" i="17"/>
  <c r="L526" i="17"/>
  <c r="M526" i="17"/>
  <c r="L527" i="17"/>
  <c r="M527" i="17"/>
  <c r="L528" i="17"/>
  <c r="M528" i="17"/>
  <c r="L529" i="17"/>
  <c r="M529" i="17"/>
  <c r="L530" i="17"/>
  <c r="M530" i="17"/>
  <c r="L531" i="17"/>
  <c r="M531" i="17"/>
  <c r="L532" i="17"/>
  <c r="M532" i="17"/>
  <c r="L533" i="17"/>
  <c r="M533" i="17"/>
  <c r="L534" i="17"/>
  <c r="M534" i="17"/>
  <c r="L535" i="17"/>
  <c r="M535" i="17"/>
  <c r="L536" i="17"/>
  <c r="M536" i="17"/>
  <c r="L537" i="17"/>
  <c r="M537" i="17"/>
  <c r="L538" i="17"/>
  <c r="M538" i="17"/>
  <c r="L539" i="17"/>
  <c r="M539" i="17"/>
  <c r="L540" i="17"/>
  <c r="M540" i="17"/>
  <c r="L541" i="17"/>
  <c r="M541" i="17"/>
  <c r="L542" i="17"/>
  <c r="M542" i="17"/>
  <c r="L544" i="17"/>
  <c r="M544" i="17"/>
  <c r="L545" i="17"/>
  <c r="M545" i="17"/>
  <c r="L543" i="24" s="1"/>
  <c r="M543" i="24" s="1"/>
  <c r="L546" i="17"/>
  <c r="M546" i="17"/>
  <c r="L547" i="17"/>
  <c r="M547" i="17"/>
  <c r="L548" i="17"/>
  <c r="M548" i="17"/>
  <c r="L549" i="17"/>
  <c r="M549" i="17"/>
  <c r="L550" i="17"/>
  <c r="M550" i="17"/>
  <c r="L551" i="17"/>
  <c r="M551" i="17"/>
  <c r="L552" i="17"/>
  <c r="M552" i="17"/>
  <c r="L553" i="17"/>
  <c r="M553" i="17"/>
  <c r="L554" i="17"/>
  <c r="M554" i="17"/>
  <c r="L555" i="17"/>
  <c r="M555" i="17"/>
  <c r="L556" i="17"/>
  <c r="M556" i="17"/>
  <c r="L557" i="17"/>
  <c r="M557" i="17"/>
  <c r="L558" i="17"/>
  <c r="M558" i="17"/>
  <c r="L559" i="17"/>
  <c r="M559" i="17"/>
  <c r="L560" i="17"/>
  <c r="M560" i="17"/>
  <c r="L561" i="17"/>
  <c r="M561" i="17"/>
  <c r="L562" i="17"/>
  <c r="M562" i="17"/>
  <c r="L563" i="17"/>
  <c r="M563" i="17"/>
  <c r="L564" i="17"/>
  <c r="M564" i="17"/>
  <c r="L565" i="17"/>
  <c r="M565" i="17"/>
  <c r="L566" i="17"/>
  <c r="M566" i="17"/>
  <c r="L567" i="17"/>
  <c r="M567" i="17"/>
  <c r="L568" i="17"/>
  <c r="M568" i="17"/>
  <c r="L569" i="17"/>
  <c r="M569" i="17"/>
  <c r="L570" i="17"/>
  <c r="M570" i="17"/>
  <c r="L571" i="17"/>
  <c r="M571" i="17"/>
  <c r="L572" i="17"/>
  <c r="M572" i="17"/>
  <c r="L573" i="17"/>
  <c r="M573" i="17"/>
  <c r="L574" i="17"/>
  <c r="M574" i="17"/>
  <c r="L575" i="17"/>
  <c r="M575" i="17"/>
  <c r="L576" i="17"/>
  <c r="M576" i="17"/>
  <c r="L577" i="17"/>
  <c r="M577" i="17"/>
  <c r="L578" i="17"/>
  <c r="M578" i="17"/>
  <c r="L579" i="17"/>
  <c r="M579" i="17"/>
  <c r="L580" i="17"/>
  <c r="M580" i="17"/>
  <c r="L581" i="17"/>
  <c r="M581" i="17"/>
  <c r="L582" i="17"/>
  <c r="M582" i="17"/>
  <c r="L583" i="17"/>
  <c r="M583" i="17"/>
  <c r="L584" i="17"/>
  <c r="M584" i="17"/>
  <c r="L585" i="17"/>
  <c r="M585" i="17"/>
  <c r="L586" i="17"/>
  <c r="M586" i="17"/>
  <c r="L587" i="17"/>
  <c r="M587" i="17"/>
  <c r="L588" i="17"/>
  <c r="M588" i="17"/>
  <c r="L589" i="17"/>
  <c r="M589" i="17"/>
  <c r="L590" i="17"/>
  <c r="M590" i="17"/>
  <c r="L591" i="17"/>
  <c r="M591" i="17"/>
  <c r="L592" i="17"/>
  <c r="M592" i="17"/>
  <c r="L593" i="17"/>
  <c r="M593" i="17"/>
  <c r="L594" i="17"/>
  <c r="M594" i="17"/>
  <c r="L595" i="17"/>
  <c r="M595" i="17"/>
  <c r="L596" i="17"/>
  <c r="M596" i="17"/>
  <c r="L597" i="17"/>
  <c r="M597" i="17"/>
  <c r="L598" i="17"/>
  <c r="M598" i="17"/>
  <c r="L599" i="17"/>
  <c r="M599" i="17"/>
  <c r="L600" i="17"/>
  <c r="M600" i="17"/>
  <c r="L601" i="17"/>
  <c r="M601" i="17"/>
  <c r="L603" i="17"/>
  <c r="M603" i="17"/>
  <c r="L604" i="17"/>
  <c r="M604" i="17"/>
  <c r="L605" i="17"/>
  <c r="M605" i="17"/>
  <c r="L606" i="17"/>
  <c r="M606" i="17"/>
  <c r="L607" i="17"/>
  <c r="M607" i="17"/>
  <c r="L608" i="17"/>
  <c r="M608" i="17"/>
  <c r="L609" i="17"/>
  <c r="M609" i="17"/>
  <c r="L610" i="17"/>
  <c r="M610" i="17"/>
  <c r="L611" i="17"/>
  <c r="M611" i="17"/>
  <c r="L612" i="17"/>
  <c r="M612" i="17"/>
  <c r="L613" i="17"/>
  <c r="M613" i="17"/>
  <c r="L614" i="17"/>
  <c r="M614" i="17"/>
  <c r="L615" i="17"/>
  <c r="M615" i="17"/>
  <c r="L616" i="17"/>
  <c r="M616" i="17"/>
  <c r="L617" i="17"/>
  <c r="M617" i="17"/>
  <c r="L618" i="17"/>
  <c r="M618" i="17"/>
  <c r="L619" i="17"/>
  <c r="M619" i="17"/>
  <c r="L620" i="17"/>
  <c r="M620" i="17"/>
  <c r="L621" i="17"/>
  <c r="M621" i="17"/>
  <c r="L622" i="17"/>
  <c r="M622" i="17"/>
  <c r="L623" i="17"/>
  <c r="M623" i="17"/>
  <c r="L624" i="17"/>
  <c r="M624" i="17"/>
  <c r="L625" i="17"/>
  <c r="M625" i="17"/>
  <c r="L626" i="17"/>
  <c r="M626" i="17"/>
  <c r="L627" i="17"/>
  <c r="M627" i="17"/>
  <c r="L628" i="17"/>
  <c r="M628" i="17"/>
  <c r="L629" i="17"/>
  <c r="M629" i="17"/>
  <c r="L630" i="17"/>
  <c r="M630" i="17"/>
  <c r="L631" i="17"/>
  <c r="M631" i="17"/>
  <c r="L632" i="17"/>
  <c r="M632" i="17"/>
  <c r="L633" i="17"/>
  <c r="M633" i="17"/>
  <c r="L634" i="17"/>
  <c r="M634" i="17"/>
  <c r="L635" i="17"/>
  <c r="M635" i="17"/>
  <c r="L636" i="17"/>
  <c r="M636" i="17"/>
  <c r="L637" i="17"/>
  <c r="M637" i="17"/>
  <c r="L638" i="17"/>
  <c r="M638" i="17"/>
  <c r="L639" i="17"/>
  <c r="M639" i="17"/>
  <c r="L640" i="17"/>
  <c r="M640" i="17"/>
  <c r="L641" i="17"/>
  <c r="M641" i="17"/>
  <c r="L642" i="17"/>
  <c r="M642" i="17"/>
  <c r="L643" i="17"/>
  <c r="M643" i="17"/>
  <c r="L644" i="17"/>
  <c r="M644" i="17"/>
  <c r="L645" i="17"/>
  <c r="M645" i="17"/>
  <c r="L646" i="17"/>
  <c r="M646" i="17"/>
  <c r="L647" i="17"/>
  <c r="M647" i="17"/>
  <c r="L648" i="17"/>
  <c r="M648" i="17"/>
  <c r="L649" i="17"/>
  <c r="M649" i="17"/>
  <c r="L650" i="17"/>
  <c r="M650" i="17"/>
  <c r="L651" i="17"/>
  <c r="M651" i="17"/>
  <c r="L652" i="17"/>
  <c r="M652" i="17"/>
  <c r="L653" i="17"/>
  <c r="M653" i="17"/>
  <c r="L654" i="17"/>
  <c r="M654" i="17"/>
  <c r="L655" i="17"/>
  <c r="M655" i="17"/>
  <c r="L656" i="17"/>
  <c r="M656" i="17"/>
  <c r="L657" i="17"/>
  <c r="M657" i="17"/>
  <c r="L658" i="17"/>
  <c r="M658" i="17"/>
  <c r="L659" i="17"/>
  <c r="M659" i="17"/>
  <c r="L660" i="17"/>
  <c r="M660" i="17"/>
  <c r="L661" i="17"/>
  <c r="M661" i="17"/>
  <c r="L662" i="17"/>
  <c r="M662" i="17"/>
  <c r="L663" i="17"/>
  <c r="M663" i="17"/>
  <c r="L664" i="17"/>
  <c r="M664" i="17"/>
  <c r="L665" i="17"/>
  <c r="M665" i="17"/>
  <c r="L667" i="17"/>
  <c r="M667" i="17"/>
  <c r="L668" i="17"/>
  <c r="M668" i="17"/>
  <c r="L669" i="17"/>
  <c r="M669" i="17"/>
  <c r="L670" i="17"/>
  <c r="M670" i="17"/>
  <c r="L671" i="17"/>
  <c r="M671" i="17"/>
  <c r="L672" i="17"/>
  <c r="M672" i="17"/>
  <c r="L673" i="17"/>
  <c r="M673" i="17"/>
  <c r="L674" i="17"/>
  <c r="M674" i="17"/>
  <c r="L675" i="17"/>
  <c r="M675" i="17"/>
  <c r="L676" i="17"/>
  <c r="M676" i="17"/>
  <c r="L677" i="17"/>
  <c r="M677" i="17"/>
  <c r="L678" i="17"/>
  <c r="M678" i="17"/>
  <c r="L679" i="17"/>
  <c r="M679" i="17"/>
  <c r="L680" i="17"/>
  <c r="M680" i="17"/>
  <c r="L681" i="17"/>
  <c r="M681" i="17"/>
  <c r="L682" i="17"/>
  <c r="M682" i="17"/>
  <c r="L683" i="17"/>
  <c r="M683" i="17"/>
  <c r="L684" i="17"/>
  <c r="M684" i="17"/>
  <c r="L686" i="17"/>
  <c r="M686" i="17"/>
  <c r="L687" i="17"/>
  <c r="M687" i="17"/>
  <c r="L688" i="17"/>
  <c r="M688" i="17"/>
  <c r="L689" i="17"/>
  <c r="M689" i="17"/>
  <c r="L690" i="17"/>
  <c r="M690" i="17"/>
  <c r="L691" i="17"/>
  <c r="M691" i="17"/>
  <c r="L692" i="17"/>
  <c r="M692" i="17"/>
  <c r="L693" i="17"/>
  <c r="M693" i="17"/>
  <c r="L694" i="17"/>
  <c r="M694" i="17"/>
  <c r="L695" i="17"/>
  <c r="M695" i="17"/>
  <c r="L696" i="17"/>
  <c r="M696" i="17"/>
  <c r="L697" i="17"/>
  <c r="M697" i="17"/>
  <c r="L698" i="17"/>
  <c r="M698" i="17"/>
  <c r="L699" i="17"/>
  <c r="M699" i="17"/>
  <c r="L700" i="17"/>
  <c r="M700" i="17"/>
  <c r="L701" i="17"/>
  <c r="M701" i="17"/>
  <c r="L702" i="17"/>
  <c r="M702" i="17"/>
  <c r="L703" i="17"/>
  <c r="M703" i="17"/>
  <c r="L704" i="17"/>
  <c r="M704" i="17"/>
  <c r="L705" i="17"/>
  <c r="M705" i="17"/>
  <c r="L706" i="17"/>
  <c r="M706" i="17"/>
  <c r="L707" i="17"/>
  <c r="M707" i="17"/>
  <c r="L708" i="17"/>
  <c r="M708" i="17"/>
  <c r="L709" i="17"/>
  <c r="M709" i="17"/>
  <c r="L710" i="17"/>
  <c r="M710" i="17"/>
  <c r="L711" i="17"/>
  <c r="M711" i="17"/>
  <c r="L712" i="17"/>
  <c r="M712" i="17"/>
  <c r="L713" i="17"/>
  <c r="M713" i="17"/>
  <c r="L714" i="17"/>
  <c r="M714" i="17"/>
  <c r="L715" i="17"/>
  <c r="M715" i="17"/>
  <c r="L716" i="17"/>
  <c r="M716" i="17"/>
  <c r="L717" i="17"/>
  <c r="M717" i="17"/>
  <c r="L718" i="17"/>
  <c r="M718" i="17"/>
  <c r="L719" i="17"/>
  <c r="M719" i="17"/>
  <c r="L720" i="17"/>
  <c r="M720" i="17"/>
  <c r="L721" i="17"/>
  <c r="M721" i="17"/>
  <c r="L722" i="17"/>
  <c r="M722" i="17"/>
  <c r="L723" i="17"/>
  <c r="M723" i="17"/>
  <c r="L724" i="17"/>
  <c r="M724" i="17"/>
  <c r="L725" i="17"/>
  <c r="M725" i="17"/>
  <c r="L726" i="17"/>
  <c r="M726" i="17"/>
  <c r="L727" i="17"/>
  <c r="M727" i="17"/>
  <c r="L728" i="17"/>
  <c r="M728" i="17"/>
  <c r="L729" i="17"/>
  <c r="M729" i="17"/>
  <c r="L730" i="17"/>
  <c r="M730" i="17"/>
  <c r="L731" i="17"/>
  <c r="M731" i="17"/>
  <c r="L732" i="17"/>
  <c r="M732" i="17"/>
  <c r="L733" i="17"/>
  <c r="M733" i="17"/>
  <c r="L734" i="17"/>
  <c r="M734" i="17"/>
  <c r="L735" i="17"/>
  <c r="M735" i="17"/>
  <c r="L736" i="17"/>
  <c r="M736" i="17"/>
  <c r="L737" i="17"/>
  <c r="M737" i="17"/>
  <c r="L738" i="17"/>
  <c r="M738" i="17"/>
  <c r="L739" i="17"/>
  <c r="M739" i="17"/>
  <c r="L602" i="17"/>
  <c r="M602" i="17"/>
  <c r="L742" i="17"/>
  <c r="M742" i="17"/>
  <c r="L743" i="17"/>
  <c r="M743" i="17"/>
  <c r="L744" i="17"/>
  <c r="M744" i="17"/>
  <c r="L742" i="24" s="1"/>
  <c r="M742" i="24" s="1"/>
  <c r="L745" i="17"/>
  <c r="M745" i="17"/>
  <c r="L746" i="17"/>
  <c r="M746" i="17"/>
  <c r="L747" i="17"/>
  <c r="M747" i="17"/>
  <c r="L748" i="17"/>
  <c r="M748" i="17"/>
  <c r="L749" i="17"/>
  <c r="M749" i="17"/>
  <c r="L750" i="17"/>
  <c r="M750" i="17"/>
  <c r="L751" i="17"/>
  <c r="M751" i="17"/>
  <c r="L752" i="17"/>
  <c r="M752" i="17"/>
  <c r="L753" i="17"/>
  <c r="M753" i="17"/>
  <c r="L754" i="17"/>
  <c r="M754" i="17"/>
  <c r="L755" i="17"/>
  <c r="M755" i="17"/>
  <c r="L756" i="17"/>
  <c r="M756" i="17"/>
  <c r="L757" i="17"/>
  <c r="M757" i="17"/>
  <c r="L758" i="17"/>
  <c r="M758" i="17"/>
  <c r="L759" i="17"/>
  <c r="M759" i="17"/>
  <c r="L760" i="17"/>
  <c r="M760" i="17"/>
  <c r="L761" i="17"/>
  <c r="M761" i="17"/>
  <c r="L762" i="17"/>
  <c r="M762" i="17"/>
  <c r="L763" i="17"/>
  <c r="M763" i="17"/>
  <c r="L764" i="17"/>
  <c r="M764" i="17"/>
  <c r="L765" i="17"/>
  <c r="M765" i="17"/>
  <c r="L766" i="17"/>
  <c r="M766" i="17"/>
  <c r="L767" i="17"/>
  <c r="M767" i="17"/>
  <c r="L768" i="17"/>
  <c r="M768" i="17"/>
  <c r="L769" i="17"/>
  <c r="M769" i="17"/>
  <c r="L770" i="17"/>
  <c r="M770" i="17"/>
  <c r="L771" i="17"/>
  <c r="M771" i="17"/>
  <c r="L772" i="17"/>
  <c r="M772" i="17"/>
  <c r="L773" i="17"/>
  <c r="M773" i="17"/>
  <c r="L774" i="17"/>
  <c r="M774" i="17"/>
  <c r="L775" i="17"/>
  <c r="M775" i="17"/>
  <c r="L776" i="17"/>
  <c r="M776" i="17"/>
  <c r="L777" i="17"/>
  <c r="M777" i="17"/>
  <c r="L778" i="17"/>
  <c r="M778" i="17"/>
  <c r="L779" i="17"/>
  <c r="M779" i="17"/>
  <c r="L780" i="17"/>
  <c r="M780" i="17"/>
  <c r="L781" i="17"/>
  <c r="M781" i="17"/>
  <c r="L782" i="17"/>
  <c r="M782" i="17"/>
  <c r="L783" i="17"/>
  <c r="M783" i="17"/>
  <c r="L784" i="17"/>
  <c r="M784" i="17"/>
  <c r="L785" i="17"/>
  <c r="M785" i="17"/>
  <c r="L786" i="17"/>
  <c r="M786" i="17"/>
  <c r="L787" i="17"/>
  <c r="M787" i="17"/>
  <c r="L788" i="17"/>
  <c r="M788" i="17"/>
  <c r="L789" i="17"/>
  <c r="M789" i="17"/>
  <c r="L790" i="17"/>
  <c r="M790" i="17"/>
  <c r="L791" i="17"/>
  <c r="M791" i="17"/>
  <c r="L792" i="17"/>
  <c r="M792" i="17"/>
  <c r="L793" i="17"/>
  <c r="M793" i="17"/>
  <c r="L794" i="17"/>
  <c r="M794" i="17"/>
  <c r="L795" i="17"/>
  <c r="M795" i="17"/>
  <c r="L796" i="17"/>
  <c r="M796" i="17"/>
  <c r="L797" i="17"/>
  <c r="M797" i="17"/>
  <c r="L798" i="17"/>
  <c r="M798" i="17"/>
  <c r="L799" i="17"/>
  <c r="M799" i="17"/>
  <c r="L800" i="17"/>
  <c r="M800" i="17"/>
  <c r="L801" i="17"/>
  <c r="M801" i="17"/>
  <c r="L802" i="17"/>
  <c r="M802" i="17"/>
  <c r="L803" i="17"/>
  <c r="M803" i="17"/>
  <c r="L804" i="17"/>
  <c r="M804" i="17"/>
  <c r="L805" i="17"/>
  <c r="M805" i="17"/>
  <c r="L806" i="17"/>
  <c r="M806" i="17"/>
  <c r="L807" i="17"/>
  <c r="M807" i="17"/>
  <c r="L808" i="17"/>
  <c r="M808" i="17"/>
  <c r="L809" i="17"/>
  <c r="M809" i="17"/>
  <c r="L810" i="17"/>
  <c r="M810" i="17"/>
  <c r="L811" i="17"/>
  <c r="M811" i="17"/>
  <c r="L812" i="17"/>
  <c r="M812" i="17"/>
  <c r="L813" i="17"/>
  <c r="M813" i="17"/>
  <c r="L814" i="17"/>
  <c r="M814" i="17"/>
  <c r="L815" i="17"/>
  <c r="M815" i="17"/>
  <c r="L816" i="17"/>
  <c r="M816" i="17"/>
  <c r="L817" i="17"/>
  <c r="M817" i="17"/>
  <c r="L818" i="17"/>
  <c r="M818" i="17"/>
  <c r="L819" i="17"/>
  <c r="M819" i="17"/>
  <c r="L820" i="17"/>
  <c r="M820" i="17"/>
  <c r="L821" i="17"/>
  <c r="M821" i="17"/>
  <c r="L822" i="17"/>
  <c r="M822" i="17"/>
  <c r="L823" i="17"/>
  <c r="M823" i="17"/>
  <c r="L824" i="17"/>
  <c r="M824" i="17"/>
  <c r="L825" i="17"/>
  <c r="M825" i="17"/>
  <c r="L826" i="17"/>
  <c r="M826" i="17"/>
  <c r="L827" i="17"/>
  <c r="M827" i="17"/>
  <c r="L828" i="17"/>
  <c r="M828" i="17"/>
  <c r="L829" i="17"/>
  <c r="M829" i="17"/>
  <c r="L830" i="17"/>
  <c r="M830" i="17"/>
  <c r="L833" i="17"/>
  <c r="M833" i="17"/>
  <c r="L834" i="17"/>
  <c r="M834" i="17"/>
  <c r="L835" i="17"/>
  <c r="M835" i="17"/>
  <c r="L836" i="17"/>
  <c r="M836" i="17"/>
  <c r="L837" i="17"/>
  <c r="M837" i="17"/>
  <c r="L838" i="17"/>
  <c r="M838" i="17"/>
  <c r="L839" i="17"/>
  <c r="M839" i="17"/>
  <c r="L840" i="17"/>
  <c r="M840" i="17"/>
  <c r="L842" i="17"/>
  <c r="M842" i="17"/>
  <c r="L843" i="17"/>
  <c r="M843" i="17"/>
  <c r="L844" i="17"/>
  <c r="M844" i="17"/>
  <c r="L845" i="17"/>
  <c r="M845" i="17"/>
  <c r="L846" i="17"/>
  <c r="M846" i="17"/>
  <c r="L849" i="17"/>
  <c r="M849" i="17"/>
  <c r="L850" i="17"/>
  <c r="M850" i="17"/>
  <c r="L851" i="17"/>
  <c r="M851" i="17"/>
  <c r="L852" i="17"/>
  <c r="M852" i="17"/>
  <c r="L853" i="17"/>
  <c r="M853" i="17"/>
  <c r="L854" i="17"/>
  <c r="M854" i="17"/>
  <c r="L855" i="17"/>
  <c r="M855" i="17"/>
  <c r="L856" i="17"/>
  <c r="M856" i="17"/>
  <c r="L857" i="17"/>
  <c r="M857" i="17"/>
  <c r="L858" i="17"/>
  <c r="M858" i="17"/>
  <c r="L859" i="17"/>
  <c r="M859" i="17"/>
  <c r="L860" i="17"/>
  <c r="M860" i="17"/>
  <c r="L861" i="17"/>
  <c r="M861" i="17"/>
  <c r="L862" i="17"/>
  <c r="M862" i="17"/>
  <c r="L863" i="17"/>
  <c r="M863" i="17"/>
  <c r="L864" i="17"/>
  <c r="M864" i="17"/>
  <c r="L865" i="17"/>
  <c r="M865" i="17"/>
  <c r="L866" i="17"/>
  <c r="M866" i="17"/>
  <c r="L867" i="17"/>
  <c r="M867" i="17"/>
  <c r="L868" i="17"/>
  <c r="M868" i="17"/>
  <c r="L869" i="17"/>
  <c r="M869" i="17"/>
  <c r="L870" i="17"/>
  <c r="M870" i="17"/>
  <c r="L871" i="17"/>
  <c r="M871" i="17"/>
  <c r="L872" i="17"/>
  <c r="M872" i="17"/>
  <c r="L873" i="17"/>
  <c r="M873" i="17"/>
  <c r="L874" i="17"/>
  <c r="M874" i="17"/>
  <c r="L875" i="17"/>
  <c r="M875" i="17"/>
  <c r="L876" i="17"/>
  <c r="M876" i="17"/>
  <c r="L877" i="17"/>
  <c r="M877" i="17"/>
  <c r="L878" i="17"/>
  <c r="M878" i="17"/>
  <c r="L879" i="17"/>
  <c r="M879" i="17"/>
  <c r="L880" i="17"/>
  <c r="M880" i="17"/>
  <c r="L881" i="17"/>
  <c r="M881" i="17"/>
  <c r="L882" i="17"/>
  <c r="M882" i="17"/>
  <c r="L883" i="17"/>
  <c r="M883" i="17"/>
  <c r="L884" i="17"/>
  <c r="M884" i="17"/>
  <c r="L885" i="17"/>
  <c r="M885" i="17"/>
  <c r="L886" i="17"/>
  <c r="M886" i="17"/>
  <c r="L887" i="17"/>
  <c r="M887" i="17"/>
  <c r="L888" i="17"/>
  <c r="M888" i="17"/>
  <c r="L889" i="17"/>
  <c r="M889" i="17"/>
  <c r="L890" i="17"/>
  <c r="M890" i="17"/>
  <c r="L891" i="17"/>
  <c r="M891" i="17"/>
  <c r="L892" i="17"/>
  <c r="M892" i="17"/>
  <c r="L893" i="17"/>
  <c r="M893" i="17"/>
  <c r="L894" i="17"/>
  <c r="M894" i="17"/>
  <c r="L895" i="17"/>
  <c r="M895" i="17"/>
  <c r="L896" i="17"/>
  <c r="M896" i="17"/>
  <c r="L897" i="17"/>
  <c r="M897" i="17"/>
  <c r="L898" i="17"/>
  <c r="M898" i="17"/>
  <c r="L899" i="17"/>
  <c r="M899" i="17"/>
  <c r="L900" i="17"/>
  <c r="M900" i="17"/>
  <c r="L901" i="17"/>
  <c r="M901" i="17"/>
  <c r="L902" i="17"/>
  <c r="M902" i="17"/>
  <c r="L903" i="17"/>
  <c r="M903" i="17"/>
  <c r="L904" i="17"/>
  <c r="M904" i="17"/>
  <c r="L905" i="17"/>
  <c r="M905" i="17"/>
  <c r="L906" i="17"/>
  <c r="M906" i="17"/>
  <c r="L907" i="17"/>
  <c r="M907" i="17"/>
  <c r="L908" i="17"/>
  <c r="M908" i="17"/>
  <c r="L909" i="17"/>
  <c r="M909" i="17"/>
  <c r="L910" i="17"/>
  <c r="M910" i="17"/>
  <c r="L911" i="17"/>
  <c r="M911" i="17"/>
  <c r="L912" i="17"/>
  <c r="M912" i="17"/>
  <c r="L913" i="17"/>
  <c r="M913" i="17"/>
  <c r="L914" i="17"/>
  <c r="M914" i="17"/>
  <c r="L915" i="17"/>
  <c r="M915" i="17"/>
  <c r="L916" i="17"/>
  <c r="M916" i="17"/>
  <c r="L917" i="17"/>
  <c r="M917" i="17"/>
  <c r="L918" i="17"/>
  <c r="M918" i="17"/>
  <c r="L919" i="17"/>
  <c r="M919" i="17"/>
  <c r="L920" i="17"/>
  <c r="M920" i="17"/>
  <c r="L921" i="17"/>
  <c r="M921" i="17"/>
  <c r="L922" i="17"/>
  <c r="M922" i="17"/>
  <c r="L923" i="17"/>
  <c r="M923" i="17"/>
  <c r="L924" i="17"/>
  <c r="M924" i="17"/>
  <c r="L925" i="17"/>
  <c r="M925" i="17"/>
  <c r="L926" i="17"/>
  <c r="M926" i="17"/>
  <c r="L927" i="17"/>
  <c r="M927" i="17"/>
  <c r="L928" i="17"/>
  <c r="M928" i="17"/>
  <c r="L929" i="17"/>
  <c r="M929" i="17"/>
  <c r="L930" i="17"/>
  <c r="M930" i="17"/>
  <c r="L931" i="17"/>
  <c r="M931" i="17"/>
  <c r="L932" i="17"/>
  <c r="M932" i="17"/>
  <c r="L933" i="17"/>
  <c r="M933" i="17"/>
  <c r="L934" i="17"/>
  <c r="M934" i="17"/>
  <c r="L935" i="17"/>
  <c r="M935" i="17"/>
  <c r="L936" i="17"/>
  <c r="M936" i="17"/>
  <c r="L937" i="17"/>
  <c r="M937" i="17"/>
  <c r="L938" i="17"/>
  <c r="M938" i="17"/>
  <c r="L939" i="17"/>
  <c r="M939" i="17"/>
  <c r="L940" i="17"/>
  <c r="M940" i="17"/>
  <c r="L941" i="17"/>
  <c r="M941" i="17"/>
  <c r="L942" i="17"/>
  <c r="M942" i="17"/>
  <c r="L943" i="17"/>
  <c r="M943" i="17"/>
  <c r="L944" i="17"/>
  <c r="M944" i="17"/>
  <c r="L945" i="17"/>
  <c r="M945" i="17"/>
  <c r="L946" i="17"/>
  <c r="M946" i="17"/>
  <c r="L947" i="17"/>
  <c r="M947" i="17"/>
  <c r="L948" i="17"/>
  <c r="M948" i="17"/>
  <c r="L949" i="17"/>
  <c r="M949" i="17"/>
  <c r="L950" i="17"/>
  <c r="M950" i="17"/>
  <c r="L951" i="17"/>
  <c r="M951" i="17"/>
  <c r="L952" i="17"/>
  <c r="M952" i="17"/>
  <c r="L953" i="17"/>
  <c r="M953" i="17"/>
  <c r="L954" i="17"/>
  <c r="M954" i="17"/>
  <c r="L955" i="17"/>
  <c r="M955" i="17"/>
  <c r="L956" i="17"/>
  <c r="M956" i="17"/>
  <c r="L957" i="17"/>
  <c r="M957" i="17"/>
  <c r="L958" i="17"/>
  <c r="M958" i="17"/>
  <c r="L959" i="17"/>
  <c r="M959" i="17"/>
  <c r="L960" i="17"/>
  <c r="M960" i="17"/>
  <c r="L961" i="17"/>
  <c r="M961" i="17"/>
  <c r="L962" i="17"/>
  <c r="M962" i="17"/>
  <c r="L963" i="17"/>
  <c r="M963" i="17"/>
  <c r="L964" i="17"/>
  <c r="M964" i="17"/>
  <c r="L965" i="17"/>
  <c r="M965" i="17"/>
  <c r="L966" i="17"/>
  <c r="M966" i="17"/>
  <c r="L967" i="17"/>
  <c r="M967" i="17"/>
  <c r="L968" i="17"/>
  <c r="M968" i="17"/>
  <c r="L969" i="17"/>
  <c r="M969" i="17"/>
  <c r="L970" i="17"/>
  <c r="M970" i="17"/>
  <c r="L971" i="17"/>
  <c r="M971" i="17"/>
  <c r="L972" i="17"/>
  <c r="M972" i="17"/>
  <c r="L973" i="17"/>
  <c r="M973" i="17"/>
  <c r="L974" i="17"/>
  <c r="M974" i="17"/>
  <c r="L975" i="17"/>
  <c r="M975" i="17"/>
  <c r="L976" i="17"/>
  <c r="M976" i="17"/>
  <c r="L977" i="17"/>
  <c r="M977" i="17"/>
  <c r="L978" i="17"/>
  <c r="M978" i="17"/>
  <c r="L979" i="17"/>
  <c r="M979" i="17"/>
  <c r="L980" i="17"/>
  <c r="M980" i="17"/>
  <c r="L981" i="17"/>
  <c r="M981" i="17"/>
  <c r="L982" i="17"/>
  <c r="M982" i="17"/>
  <c r="L983" i="17"/>
  <c r="M983" i="17"/>
  <c r="L984" i="17"/>
  <c r="M984" i="17"/>
  <c r="L985" i="17"/>
  <c r="M985" i="17"/>
  <c r="L986" i="17"/>
  <c r="M986" i="17"/>
  <c r="L987" i="17"/>
  <c r="M987" i="17"/>
  <c r="L988" i="17"/>
  <c r="M988" i="17"/>
  <c r="L989" i="17"/>
  <c r="M989" i="17"/>
  <c r="L990" i="17"/>
  <c r="M990" i="17"/>
  <c r="L991" i="17"/>
  <c r="M991" i="17"/>
  <c r="L992" i="17"/>
  <c r="M992" i="17"/>
  <c r="L993" i="17"/>
  <c r="M993" i="17"/>
  <c r="L994" i="17"/>
  <c r="M994" i="17"/>
  <c r="L995" i="17"/>
  <c r="M995" i="17"/>
  <c r="L996" i="17"/>
  <c r="M996" i="17"/>
  <c r="L997" i="17"/>
  <c r="M997" i="17"/>
  <c r="L998" i="17"/>
  <c r="M998" i="17"/>
  <c r="L999" i="17"/>
  <c r="M999" i="17"/>
  <c r="L1000" i="17"/>
  <c r="M1000" i="17"/>
  <c r="L1001" i="17"/>
  <c r="M1001" i="17"/>
  <c r="L1002" i="17"/>
  <c r="M1002" i="17"/>
  <c r="L1003" i="17"/>
  <c r="M1003" i="17"/>
  <c r="L1004" i="17"/>
  <c r="M1004" i="17"/>
  <c r="L1005" i="17"/>
  <c r="M1005" i="17"/>
  <c r="L1006" i="17"/>
  <c r="M1006" i="17"/>
  <c r="L1007" i="17"/>
  <c r="M1007" i="17"/>
  <c r="L1008" i="17"/>
  <c r="M1008" i="17"/>
  <c r="L1009" i="17"/>
  <c r="M1009" i="17"/>
  <c r="L1010" i="17"/>
  <c r="M1010" i="17"/>
  <c r="L1011" i="17"/>
  <c r="M1011" i="17"/>
  <c r="L1012" i="17"/>
  <c r="M1012" i="17"/>
  <c r="L1013" i="17"/>
  <c r="M1013" i="17"/>
  <c r="L1014" i="17"/>
  <c r="M1014" i="17"/>
  <c r="L1015" i="17"/>
  <c r="M1015" i="17"/>
  <c r="L1016" i="17"/>
  <c r="M1016" i="17"/>
  <c r="L1017" i="17"/>
  <c r="M1017" i="17"/>
  <c r="L1018" i="17"/>
  <c r="M1018" i="17"/>
  <c r="L1019" i="17"/>
  <c r="M1019" i="17"/>
  <c r="L1020" i="17"/>
  <c r="M1020" i="17"/>
  <c r="L1021" i="17"/>
  <c r="M1021" i="17"/>
  <c r="L1022" i="17"/>
  <c r="M1022" i="17"/>
  <c r="L1023" i="17"/>
  <c r="M1023" i="17"/>
  <c r="L1024" i="17"/>
  <c r="M1024" i="17"/>
  <c r="L1025" i="17"/>
  <c r="M1025" i="17"/>
  <c r="L1026" i="17"/>
  <c r="M1026" i="17"/>
  <c r="L1027" i="17"/>
  <c r="M1027" i="17"/>
  <c r="L1028" i="17"/>
  <c r="M1028" i="17"/>
  <c r="L1029" i="17"/>
  <c r="M1029" i="17"/>
  <c r="L1030" i="17"/>
  <c r="M1030" i="17"/>
  <c r="L1031" i="17"/>
  <c r="M1031" i="17"/>
  <c r="L1032" i="17"/>
  <c r="M1032" i="17"/>
  <c r="L1033" i="17"/>
  <c r="M1033" i="17"/>
  <c r="L1034" i="17"/>
  <c r="M1034" i="17"/>
  <c r="L1035" i="17"/>
  <c r="M1035" i="17"/>
  <c r="L1036" i="17"/>
  <c r="M1036" i="17"/>
  <c r="L1037" i="17"/>
  <c r="M1037" i="17"/>
  <c r="L1038" i="17"/>
  <c r="M1038" i="17"/>
  <c r="L1039" i="17"/>
  <c r="M1039" i="17"/>
  <c r="L1040" i="17"/>
  <c r="M1040" i="17"/>
  <c r="L1041" i="17"/>
  <c r="M1041" i="17"/>
  <c r="L1042" i="17"/>
  <c r="M1042" i="17"/>
  <c r="L1043" i="17"/>
  <c r="M1043" i="17"/>
  <c r="L1044" i="17"/>
  <c r="M1044" i="17"/>
  <c r="L1045" i="17"/>
  <c r="M1045" i="17"/>
  <c r="L1046" i="17"/>
  <c r="M1046" i="17"/>
  <c r="L1047" i="17"/>
  <c r="M1047" i="17"/>
  <c r="L1048" i="17"/>
  <c r="M1048" i="17"/>
  <c r="L1049" i="17"/>
  <c r="M1049" i="17"/>
  <c r="L1050" i="17"/>
  <c r="M1050" i="17"/>
  <c r="L1051" i="17"/>
  <c r="M1051" i="17"/>
  <c r="L1052" i="17"/>
  <c r="M1052" i="17"/>
  <c r="L1053" i="17"/>
  <c r="M1053" i="17"/>
  <c r="L1054" i="17"/>
  <c r="M1054" i="17"/>
  <c r="L1055" i="17"/>
  <c r="M1055" i="17"/>
  <c r="L1056" i="17"/>
  <c r="M1056" i="17"/>
  <c r="L1057" i="17"/>
  <c r="M1057" i="17"/>
  <c r="L1058" i="17"/>
  <c r="M1058" i="17"/>
  <c r="L1059" i="17"/>
  <c r="M1059" i="17"/>
  <c r="L1060" i="17"/>
  <c r="M1060" i="17"/>
  <c r="L1061" i="17"/>
  <c r="M1061" i="17"/>
  <c r="L1062" i="17"/>
  <c r="M1062" i="17"/>
  <c r="L1063" i="17"/>
  <c r="M1063" i="17"/>
  <c r="L1064" i="17"/>
  <c r="M1064" i="17"/>
  <c r="L1065" i="17"/>
  <c r="M1065" i="17"/>
  <c r="L1066" i="17"/>
  <c r="M1066" i="17"/>
  <c r="L1067" i="17"/>
  <c r="M1067" i="17"/>
  <c r="L1068" i="17"/>
  <c r="M1068" i="17"/>
  <c r="L1069" i="17"/>
  <c r="M1069" i="17"/>
  <c r="L1070" i="17"/>
  <c r="M1070" i="17"/>
  <c r="L1071" i="17"/>
  <c r="M1071" i="17"/>
  <c r="L1072" i="17"/>
  <c r="M1072" i="17"/>
  <c r="L1073" i="17"/>
  <c r="M1073" i="17"/>
  <c r="L1074" i="17"/>
  <c r="M1074" i="17"/>
  <c r="L1075" i="17"/>
  <c r="M1075" i="17"/>
  <c r="L1076" i="17"/>
  <c r="M1076" i="17"/>
  <c r="L1077" i="17"/>
  <c r="M1077" i="17"/>
  <c r="L1078" i="17"/>
  <c r="M1078" i="17"/>
  <c r="L1079" i="17"/>
  <c r="M1079" i="17"/>
  <c r="L1080" i="17"/>
  <c r="M1080" i="17"/>
  <c r="L1081" i="17"/>
  <c r="M1081" i="17"/>
  <c r="L1082" i="17"/>
  <c r="M1082" i="17"/>
  <c r="L1083" i="17"/>
  <c r="M1083" i="17"/>
  <c r="L1084" i="17"/>
  <c r="M1084" i="17"/>
  <c r="L1085" i="17"/>
  <c r="M1085" i="17"/>
  <c r="L1086" i="17"/>
  <c r="M1086" i="17"/>
  <c r="L1087" i="17"/>
  <c r="M1087" i="17"/>
  <c r="L1088" i="17"/>
  <c r="M1088" i="17"/>
  <c r="L1089" i="17"/>
  <c r="M1089" i="17"/>
  <c r="L1090" i="17"/>
  <c r="M1090" i="17"/>
  <c r="L1091" i="17"/>
  <c r="M1091" i="17"/>
  <c r="L1092" i="17"/>
  <c r="M1092" i="17"/>
  <c r="L1093" i="17"/>
  <c r="M1093" i="17"/>
  <c r="L1094" i="17"/>
  <c r="M1094" i="17"/>
  <c r="L1095" i="17"/>
  <c r="M1095" i="17"/>
  <c r="L1096" i="17"/>
  <c r="M1096" i="17"/>
  <c r="L1097" i="17"/>
  <c r="M1097" i="17"/>
  <c r="L1098" i="17"/>
  <c r="M1098" i="17"/>
  <c r="L1099" i="17"/>
  <c r="M1099" i="17"/>
  <c r="L1100" i="17"/>
  <c r="M1100" i="17"/>
  <c r="L1101" i="17"/>
  <c r="M1101" i="17"/>
  <c r="L1102" i="17"/>
  <c r="M1102" i="17"/>
  <c r="L1103" i="17"/>
  <c r="M1103" i="17"/>
  <c r="L1104" i="17"/>
  <c r="M1104" i="17"/>
  <c r="L1105" i="17"/>
  <c r="M1105" i="17"/>
  <c r="L1106" i="17"/>
  <c r="M1106" i="17"/>
  <c r="L1107" i="17"/>
  <c r="M1107" i="17"/>
  <c r="L1108" i="17"/>
  <c r="M1108" i="17"/>
  <c r="L1109" i="17"/>
  <c r="M1109" i="17"/>
  <c r="L1110" i="17"/>
  <c r="M1110" i="17"/>
  <c r="L1111" i="17"/>
  <c r="M1111" i="17"/>
  <c r="L1112" i="17"/>
  <c r="M1112" i="17"/>
  <c r="L1113" i="17"/>
  <c r="M1113" i="17"/>
  <c r="L1114" i="17"/>
  <c r="M1114" i="17"/>
  <c r="L1115" i="17"/>
  <c r="M1115" i="17"/>
  <c r="L1116" i="17"/>
  <c r="M1116" i="17"/>
  <c r="L1117" i="17"/>
  <c r="M1117" i="17"/>
  <c r="L1118" i="17"/>
  <c r="M1118" i="17"/>
  <c r="L1119" i="17"/>
  <c r="M1119" i="17"/>
  <c r="L1120" i="17"/>
  <c r="M1120" i="17"/>
  <c r="L1121" i="17"/>
  <c r="M1121" i="17"/>
  <c r="L1122" i="17"/>
  <c r="M1122" i="17"/>
  <c r="L1123" i="17"/>
  <c r="M1123" i="17"/>
  <c r="L1124" i="17"/>
  <c r="M1124" i="17"/>
  <c r="L1125" i="17"/>
  <c r="M1125" i="17"/>
  <c r="L1126" i="17"/>
  <c r="M1126" i="17"/>
  <c r="L1127" i="17"/>
  <c r="M1127" i="17"/>
  <c r="L1128" i="17"/>
  <c r="M1128" i="17"/>
  <c r="L1129" i="17"/>
  <c r="M1129" i="17"/>
  <c r="L1130" i="17"/>
  <c r="M1130" i="17"/>
  <c r="L1131" i="17"/>
  <c r="M1131" i="17"/>
  <c r="L1132" i="17"/>
  <c r="M1132" i="17"/>
  <c r="L1133" i="17"/>
  <c r="M1133" i="17"/>
  <c r="L1134" i="17"/>
  <c r="M1134" i="17"/>
  <c r="L1135" i="17"/>
  <c r="M1135" i="17"/>
  <c r="L1136" i="17"/>
  <c r="M1136" i="17"/>
  <c r="L1137" i="17"/>
  <c r="M1137" i="17"/>
  <c r="L1138" i="17"/>
  <c r="M1138" i="17"/>
  <c r="L1139" i="17"/>
  <c r="M1139" i="17"/>
  <c r="L1140" i="17"/>
  <c r="M1140" i="17"/>
  <c r="L1141" i="17"/>
  <c r="M1141" i="17"/>
  <c r="L1142" i="17"/>
  <c r="M1142" i="17"/>
  <c r="L1143" i="17"/>
  <c r="M1143" i="17"/>
  <c r="L1144" i="17"/>
  <c r="M1144" i="17"/>
  <c r="L1145" i="17"/>
  <c r="M1145" i="17"/>
  <c r="L1146" i="17"/>
  <c r="M1146" i="17"/>
  <c r="L1147" i="17"/>
  <c r="M1147" i="17"/>
  <c r="L1148" i="17"/>
  <c r="M1148" i="17"/>
  <c r="L1149" i="17"/>
  <c r="M1149" i="17"/>
  <c r="L1150" i="17"/>
  <c r="M1150" i="17"/>
  <c r="L1151" i="17"/>
  <c r="M1151" i="17"/>
  <c r="L1152" i="17"/>
  <c r="M1152" i="17"/>
  <c r="L1153" i="17"/>
  <c r="M1153" i="17"/>
  <c r="L1154" i="17"/>
  <c r="M1154" i="17"/>
  <c r="L1155" i="17"/>
  <c r="M1155" i="17"/>
  <c r="L1156" i="17"/>
  <c r="M1156" i="17"/>
  <c r="L1157" i="17"/>
  <c r="M1157" i="17"/>
  <c r="L1158" i="17"/>
  <c r="M1158" i="17"/>
  <c r="L1159" i="17"/>
  <c r="M1159" i="17"/>
  <c r="L1160" i="17"/>
  <c r="M1160" i="17"/>
  <c r="L1161" i="17"/>
  <c r="M1161" i="17"/>
  <c r="L1162" i="17"/>
  <c r="M1162" i="17"/>
  <c r="L1163" i="17"/>
  <c r="M1163" i="17"/>
  <c r="L1164" i="17"/>
  <c r="M1164" i="17"/>
  <c r="L1165" i="17"/>
  <c r="M1165" i="17"/>
  <c r="L1166" i="17"/>
  <c r="M1166" i="17"/>
  <c r="L1167" i="17"/>
  <c r="M1167" i="17"/>
  <c r="L1168" i="17"/>
  <c r="M1168" i="17"/>
  <c r="L1169" i="17"/>
  <c r="M1169" i="17"/>
  <c r="L1170" i="17"/>
  <c r="M1170" i="17"/>
  <c r="L1171" i="17"/>
  <c r="M1171" i="17"/>
  <c r="L1172" i="17"/>
  <c r="M1172" i="17"/>
  <c r="L1173" i="17"/>
  <c r="M1173" i="17"/>
  <c r="L1174" i="17"/>
  <c r="M1174" i="17"/>
  <c r="L1175" i="17"/>
  <c r="M1175" i="17"/>
  <c r="L1176" i="17"/>
  <c r="M1176" i="17"/>
  <c r="L1177" i="17"/>
  <c r="M1177" i="17"/>
  <c r="L1178" i="17"/>
  <c r="M1178" i="17"/>
  <c r="L1179" i="17"/>
  <c r="M1179" i="17"/>
  <c r="L1180" i="17"/>
  <c r="M1180" i="17"/>
  <c r="L1181" i="17"/>
  <c r="M1181" i="17"/>
  <c r="L1182" i="17"/>
  <c r="M1182" i="17"/>
  <c r="L1183" i="17"/>
  <c r="M1183" i="17"/>
  <c r="L1184" i="17"/>
  <c r="M1184" i="17"/>
  <c r="L1185" i="17"/>
  <c r="M1185" i="17"/>
  <c r="L1186" i="17"/>
  <c r="M1186" i="17"/>
  <c r="L1187" i="17"/>
  <c r="M1187" i="17"/>
  <c r="L1188" i="17"/>
  <c r="M1188" i="17"/>
  <c r="L1189" i="17"/>
  <c r="M1189" i="17"/>
  <c r="L1190" i="17"/>
  <c r="M1190" i="17"/>
  <c r="L1191" i="17"/>
  <c r="M1191" i="17"/>
  <c r="L1192" i="17"/>
  <c r="M1192" i="17"/>
  <c r="L1193" i="17"/>
  <c r="M1193" i="17"/>
  <c r="L1194" i="17"/>
  <c r="M1194" i="17"/>
  <c r="L1195" i="17"/>
  <c r="M1195" i="17"/>
  <c r="L1196" i="17"/>
  <c r="M1196" i="17"/>
  <c r="L1197" i="17"/>
  <c r="M1197" i="17"/>
  <c r="L1198" i="17"/>
  <c r="M1198" i="17"/>
  <c r="L1199" i="17"/>
  <c r="M1199" i="17"/>
  <c r="L1200" i="17"/>
  <c r="M1200" i="17"/>
  <c r="L1201" i="17"/>
  <c r="M1201" i="17"/>
  <c r="L1202" i="17"/>
  <c r="M1202" i="17"/>
  <c r="L1203" i="17"/>
  <c r="M1203" i="17"/>
  <c r="L1204" i="17"/>
  <c r="M1204" i="17"/>
  <c r="L1205" i="17"/>
  <c r="M1205" i="17"/>
  <c r="L1206" i="17"/>
  <c r="M1206" i="17"/>
  <c r="L1207" i="17"/>
  <c r="M1207" i="17"/>
  <c r="L1208" i="17"/>
  <c r="M1208" i="17"/>
  <c r="L1209" i="17"/>
  <c r="M1209" i="17"/>
  <c r="L1210" i="17"/>
  <c r="M1210" i="17"/>
  <c r="L1211" i="17"/>
  <c r="M1211" i="17"/>
  <c r="L1212" i="17"/>
  <c r="M1212" i="17"/>
  <c r="L1213" i="17"/>
  <c r="M1213" i="17"/>
  <c r="L1214" i="17"/>
  <c r="M1214" i="17"/>
  <c r="L1215" i="17"/>
  <c r="M1215" i="17"/>
  <c r="L1216" i="17"/>
  <c r="M1216" i="17"/>
  <c r="L1217" i="17"/>
  <c r="M1217" i="17"/>
  <c r="L1218" i="17"/>
  <c r="M1218" i="17"/>
  <c r="L1219" i="17"/>
  <c r="M1219" i="17"/>
  <c r="L1220" i="17"/>
  <c r="M1220" i="17"/>
  <c r="L1221" i="17"/>
  <c r="M1221" i="17"/>
  <c r="L1222" i="17"/>
  <c r="M1222" i="17"/>
  <c r="L1223" i="17"/>
  <c r="M1223" i="17"/>
  <c r="L1224" i="17"/>
  <c r="M1224" i="17"/>
  <c r="L1225" i="17"/>
  <c r="M1225" i="17"/>
  <c r="L1226" i="17"/>
  <c r="M1226" i="17"/>
  <c r="L1227" i="17"/>
  <c r="M1227" i="17"/>
  <c r="L1228" i="17"/>
  <c r="M1228" i="17"/>
  <c r="L1229" i="17"/>
  <c r="M1229" i="17"/>
  <c r="L1230" i="17"/>
  <c r="M1230" i="17"/>
  <c r="L1231" i="17"/>
  <c r="M1231" i="17"/>
  <c r="L1232" i="17"/>
  <c r="M1232" i="17"/>
  <c r="L1233" i="17"/>
  <c r="M1233" i="17"/>
  <c r="L1234" i="17"/>
  <c r="M1234" i="17"/>
  <c r="L1235" i="17"/>
  <c r="M1235" i="17"/>
  <c r="L1236" i="17"/>
  <c r="M1236" i="17"/>
  <c r="L1237" i="17"/>
  <c r="M1237" i="17"/>
  <c r="L1238" i="17"/>
  <c r="M1238" i="17"/>
  <c r="L1239" i="17"/>
  <c r="M1239" i="17"/>
  <c r="L1240" i="17"/>
  <c r="M1240" i="17"/>
  <c r="L1241" i="17"/>
  <c r="M1241" i="17"/>
  <c r="L1242" i="17"/>
  <c r="M1242" i="17"/>
  <c r="L1243" i="17"/>
  <c r="M1243" i="17"/>
  <c r="L1244" i="17"/>
  <c r="M1244" i="17"/>
  <c r="L1245" i="17"/>
  <c r="M1245" i="17"/>
  <c r="L1246" i="17"/>
  <c r="M1246" i="17"/>
  <c r="L1247" i="17"/>
  <c r="M1247" i="17"/>
  <c r="L1248" i="17"/>
  <c r="M1248" i="17"/>
  <c r="L1249" i="17"/>
  <c r="M1249" i="17"/>
  <c r="L1250" i="17"/>
  <c r="M1250" i="17"/>
  <c r="L1251" i="17"/>
  <c r="M1251" i="17"/>
  <c r="L1252" i="17"/>
  <c r="M1252" i="17"/>
  <c r="L1253" i="17"/>
  <c r="M1253" i="17"/>
  <c r="L1254" i="17"/>
  <c r="M1254" i="17"/>
  <c r="L1255" i="17"/>
  <c r="M1255" i="17"/>
  <c r="L1256" i="17"/>
  <c r="M1256" i="17"/>
  <c r="L1257" i="17"/>
  <c r="M1257" i="17"/>
  <c r="L1258" i="17"/>
  <c r="M1258" i="17"/>
  <c r="L1259" i="17"/>
  <c r="M1259" i="17"/>
  <c r="L1260" i="17"/>
  <c r="M1260" i="17"/>
  <c r="L1261" i="17"/>
  <c r="M1261" i="17"/>
  <c r="L1262" i="17"/>
  <c r="M1262" i="17"/>
  <c r="L1263" i="17"/>
  <c r="M1263" i="17"/>
  <c r="L1264" i="17"/>
  <c r="M1264" i="17"/>
  <c r="L1265" i="17"/>
  <c r="M1265" i="17"/>
  <c r="L1266" i="17"/>
  <c r="M1266" i="17"/>
  <c r="L1267" i="17"/>
  <c r="M1267" i="17"/>
  <c r="L1268" i="17"/>
  <c r="M1268" i="17"/>
  <c r="L1269" i="17"/>
  <c r="M1269" i="17"/>
  <c r="L1270" i="17"/>
  <c r="M1270" i="17"/>
  <c r="L1271" i="17"/>
  <c r="M1271" i="17"/>
  <c r="L1272" i="17"/>
  <c r="M1272" i="17"/>
  <c r="L1273" i="17"/>
  <c r="M1273" i="17"/>
  <c r="L1274" i="17"/>
  <c r="M1274" i="17"/>
  <c r="L1275" i="17"/>
  <c r="M1275" i="17"/>
  <c r="L1276" i="17"/>
  <c r="M1276" i="17"/>
  <c r="L1277" i="17"/>
  <c r="M1277" i="17"/>
  <c r="L1278" i="17"/>
  <c r="M1278" i="17"/>
  <c r="L1279" i="17"/>
  <c r="M1279" i="17"/>
  <c r="L1280" i="17"/>
  <c r="M1280" i="17"/>
  <c r="L1281" i="17"/>
  <c r="M1281" i="17"/>
  <c r="L1282" i="17"/>
  <c r="M1282" i="17"/>
  <c r="L1283" i="17"/>
  <c r="M1283" i="17"/>
  <c r="L1284" i="17"/>
  <c r="M1284" i="17"/>
  <c r="L1285" i="17"/>
  <c r="M1285" i="17"/>
  <c r="L1286" i="17"/>
  <c r="M1286" i="17"/>
  <c r="L1287" i="17"/>
  <c r="M1287" i="17"/>
  <c r="L1288" i="17"/>
  <c r="M1288" i="17"/>
  <c r="L1289" i="17"/>
  <c r="M1289" i="17"/>
  <c r="L1290" i="17"/>
  <c r="M1290" i="17"/>
  <c r="L1291" i="17"/>
  <c r="M1291" i="17"/>
  <c r="L1292" i="17"/>
  <c r="M1292" i="17"/>
  <c r="L1293" i="17"/>
  <c r="M1293" i="17"/>
  <c r="L1294" i="17"/>
  <c r="M1294" i="17"/>
  <c r="L1295" i="17"/>
  <c r="M1295" i="17"/>
  <c r="L1296" i="17"/>
  <c r="M1296" i="17"/>
  <c r="L1297" i="17"/>
  <c r="M1297" i="17"/>
  <c r="L1298" i="17"/>
  <c r="M1298" i="17"/>
  <c r="L1299" i="17"/>
  <c r="M1299" i="17"/>
  <c r="L1300" i="17"/>
  <c r="M1300" i="17"/>
  <c r="L1301" i="17"/>
  <c r="M1301" i="17"/>
  <c r="L1302" i="17"/>
  <c r="M1302" i="17"/>
  <c r="L1303" i="17"/>
  <c r="M1303" i="17"/>
  <c r="L1304" i="17"/>
  <c r="M1304" i="17"/>
  <c r="L1305" i="17"/>
  <c r="M1305" i="17"/>
  <c r="L1306" i="17"/>
  <c r="M1306" i="17"/>
  <c r="L1307" i="17"/>
  <c r="M1307" i="17"/>
  <c r="L1308" i="17"/>
  <c r="M1308" i="17"/>
  <c r="L1309" i="17"/>
  <c r="M1309" i="17"/>
  <c r="L1310" i="17"/>
  <c r="M1310" i="17"/>
  <c r="L1311" i="17"/>
  <c r="M1311" i="17"/>
  <c r="L1312" i="17"/>
  <c r="M1312" i="17"/>
  <c r="L1313" i="17"/>
  <c r="M1313" i="17"/>
  <c r="L1314" i="17"/>
  <c r="M1314" i="17"/>
  <c r="L1315" i="17"/>
  <c r="M1315" i="17"/>
  <c r="L1316" i="17"/>
  <c r="M1316" i="17"/>
  <c r="L1317" i="17"/>
  <c r="M1317" i="17"/>
  <c r="L1318" i="17"/>
  <c r="M1318" i="17"/>
  <c r="L1319" i="17"/>
  <c r="M1319" i="17"/>
  <c r="L1320" i="17"/>
  <c r="M1320" i="17"/>
  <c r="L1321" i="17"/>
  <c r="M1321" i="17"/>
  <c r="L1322" i="17"/>
  <c r="M1322" i="17"/>
  <c r="L1323" i="17"/>
  <c r="M1323" i="17"/>
  <c r="L1324" i="17"/>
  <c r="M1324" i="17"/>
  <c r="L1325" i="17"/>
  <c r="M1325" i="17"/>
  <c r="L1326" i="17"/>
  <c r="M1326" i="17"/>
  <c r="L1327" i="17"/>
  <c r="M1327" i="17"/>
  <c r="L1328" i="17"/>
  <c r="M1328" i="17"/>
  <c r="L1329" i="17"/>
  <c r="M1329" i="17"/>
  <c r="L1330" i="17"/>
  <c r="M1330" i="17"/>
  <c r="L1331" i="17"/>
  <c r="M1331" i="17"/>
  <c r="L1332" i="17"/>
  <c r="M1332" i="17"/>
  <c r="L1333" i="17"/>
  <c r="M1333" i="17"/>
  <c r="L1334" i="17"/>
  <c r="M1334" i="17"/>
  <c r="L1335" i="17"/>
  <c r="M1335" i="17"/>
  <c r="L1336" i="17"/>
  <c r="M1336" i="17"/>
  <c r="L1337" i="17"/>
  <c r="M1337" i="17"/>
  <c r="L1338" i="17"/>
  <c r="M1338" i="17"/>
  <c r="L1339" i="17"/>
  <c r="M1339" i="17"/>
  <c r="L1340" i="17"/>
  <c r="M1340" i="17"/>
  <c r="L1341" i="17"/>
  <c r="M1341" i="17"/>
  <c r="L1342" i="17"/>
  <c r="M1342" i="17"/>
  <c r="L1343" i="17"/>
  <c r="M1343" i="17"/>
  <c r="L1344" i="17"/>
  <c r="M1344" i="17"/>
  <c r="L1345" i="17"/>
  <c r="M1345" i="17"/>
  <c r="L1346" i="17"/>
  <c r="M1346" i="17"/>
  <c r="L1347" i="17"/>
  <c r="M1347" i="17"/>
  <c r="L1348" i="17"/>
  <c r="M1348" i="17"/>
  <c r="L1349" i="17"/>
  <c r="M1349" i="17"/>
  <c r="L1350" i="17"/>
  <c r="M1350" i="17"/>
  <c r="L1351" i="17"/>
  <c r="M1351" i="17"/>
  <c r="L1352" i="17"/>
  <c r="M1352" i="17"/>
  <c r="L1353" i="17"/>
  <c r="M1353" i="17"/>
  <c r="L1354" i="17"/>
  <c r="M1354" i="17"/>
  <c r="L1355" i="17"/>
  <c r="M1355" i="17"/>
  <c r="L1356" i="17"/>
  <c r="M1356" i="17"/>
  <c r="L1357" i="17"/>
  <c r="M1357" i="17"/>
  <c r="L1358" i="17"/>
  <c r="M1358" i="17"/>
  <c r="L1359" i="17"/>
  <c r="M1359" i="17"/>
  <c r="L1360" i="17"/>
  <c r="M1360" i="17"/>
  <c r="L1361" i="17"/>
  <c r="M1361" i="17"/>
  <c r="L1362" i="17"/>
  <c r="M1362" i="17"/>
  <c r="L1363" i="17"/>
  <c r="M1363" i="17"/>
  <c r="L1364" i="17"/>
  <c r="M1364" i="17"/>
  <c r="L1365" i="17"/>
  <c r="M1365" i="17"/>
  <c r="L1366" i="17"/>
  <c r="M1366" i="17"/>
  <c r="L1367" i="17"/>
  <c r="M1367" i="17"/>
  <c r="L1368" i="17"/>
  <c r="M1368" i="17"/>
  <c r="L1369" i="17"/>
  <c r="M1369" i="17"/>
  <c r="L1370" i="17"/>
  <c r="M1370" i="17"/>
  <c r="L1371" i="17"/>
  <c r="M1371" i="17"/>
  <c r="L1372" i="17"/>
  <c r="M1372" i="17"/>
  <c r="L1373" i="17"/>
  <c r="M1373" i="17"/>
  <c r="L1374" i="17"/>
  <c r="M1374" i="17"/>
  <c r="L1375" i="17"/>
  <c r="M1375" i="17"/>
  <c r="L1376" i="17"/>
  <c r="M1376" i="17"/>
  <c r="L1377" i="17"/>
  <c r="M1377" i="17"/>
  <c r="L1378" i="17"/>
  <c r="M1378" i="17"/>
  <c r="L1379" i="17"/>
  <c r="M1379" i="17"/>
  <c r="L1380" i="17"/>
  <c r="M1380" i="17"/>
  <c r="L1381" i="17"/>
  <c r="M1381" i="17"/>
  <c r="L1382" i="17"/>
  <c r="M1382" i="17"/>
  <c r="L1383" i="17"/>
  <c r="M1383" i="17"/>
  <c r="L1384" i="17"/>
  <c r="M1384" i="17"/>
  <c r="L1385" i="17"/>
  <c r="M1385" i="17"/>
  <c r="L1386" i="17"/>
  <c r="M1386" i="17"/>
  <c r="L1387" i="17"/>
  <c r="M1387" i="17"/>
  <c r="L1388" i="17"/>
  <c r="M1388" i="17"/>
  <c r="L1389" i="17"/>
  <c r="M1389" i="17"/>
  <c r="L1390" i="17"/>
  <c r="M1390" i="17"/>
  <c r="L1391" i="17"/>
  <c r="M1391" i="17"/>
  <c r="L1392" i="17"/>
  <c r="M1392" i="17"/>
  <c r="L1393" i="17"/>
  <c r="M1393" i="17"/>
  <c r="L1394" i="17"/>
  <c r="M1394" i="17"/>
  <c r="L1395" i="17"/>
  <c r="M1395" i="17"/>
  <c r="L1396" i="17"/>
  <c r="M1396" i="17"/>
  <c r="L1397" i="17"/>
  <c r="M1397" i="17"/>
  <c r="L1398" i="17"/>
  <c r="M1398" i="17"/>
  <c r="L1399" i="17"/>
  <c r="M1399" i="17"/>
  <c r="L1400" i="17"/>
  <c r="M1400" i="17"/>
  <c r="L1401" i="17"/>
  <c r="M1401" i="17"/>
  <c r="L1402" i="17"/>
  <c r="M1402" i="17"/>
  <c r="L1403" i="17"/>
  <c r="M1403" i="17"/>
  <c r="L1404" i="17"/>
  <c r="M1404" i="17"/>
  <c r="L1405" i="17"/>
  <c r="M1405" i="17"/>
  <c r="L1406" i="17"/>
  <c r="M1406" i="17"/>
  <c r="L1407" i="17"/>
  <c r="M1407" i="17"/>
  <c r="L1408" i="17"/>
  <c r="M1408" i="17"/>
  <c r="L1409" i="17"/>
  <c r="M1409" i="17"/>
  <c r="L1410" i="17"/>
  <c r="M1410" i="17"/>
  <c r="L1411" i="17"/>
  <c r="M1411" i="17"/>
  <c r="L1412" i="17"/>
  <c r="M1412" i="17"/>
  <c r="L1413" i="17"/>
  <c r="M1413" i="17"/>
  <c r="L1414" i="17"/>
  <c r="M1414" i="17"/>
  <c r="L1415" i="17"/>
  <c r="M1415" i="17"/>
  <c r="L1416" i="17"/>
  <c r="M1416" i="17"/>
  <c r="L1417" i="17"/>
  <c r="M1417" i="17"/>
  <c r="L1418" i="17"/>
  <c r="M1418" i="17"/>
  <c r="L1419" i="17"/>
  <c r="M1419" i="17"/>
  <c r="L1420" i="17"/>
  <c r="M1420" i="17"/>
  <c r="L1421" i="17"/>
  <c r="M1421" i="17"/>
  <c r="L1422" i="17"/>
  <c r="M1422" i="17"/>
  <c r="L1423" i="17"/>
  <c r="M1423" i="17"/>
  <c r="L1424" i="17"/>
  <c r="M1424" i="17"/>
  <c r="L1425" i="17"/>
  <c r="M1425" i="17"/>
  <c r="L1426" i="17"/>
  <c r="M1426" i="17"/>
  <c r="L1427" i="17"/>
  <c r="M1427" i="17"/>
  <c r="L1428" i="17"/>
  <c r="M1428" i="17"/>
  <c r="L1429" i="17"/>
  <c r="M1429" i="17"/>
  <c r="L1430" i="17"/>
  <c r="M1430" i="17"/>
  <c r="L1431" i="17"/>
  <c r="M1431" i="17"/>
  <c r="L1432" i="17"/>
  <c r="M1432" i="17"/>
  <c r="L1433" i="17"/>
  <c r="M1433" i="17"/>
  <c r="L1434" i="17"/>
  <c r="M1434" i="17"/>
  <c r="L1435" i="17"/>
  <c r="M1435" i="17"/>
  <c r="L1436" i="17"/>
  <c r="M1436" i="17"/>
  <c r="L1437" i="17"/>
  <c r="M1437" i="17"/>
  <c r="L1438" i="17"/>
  <c r="M1438" i="17"/>
  <c r="L1439" i="17"/>
  <c r="M1439" i="17"/>
  <c r="L1440" i="17"/>
  <c r="M1440" i="17"/>
  <c r="L1441" i="17"/>
  <c r="M1441" i="17"/>
  <c r="L1442" i="17"/>
  <c r="M1442" i="17"/>
  <c r="L1443" i="17"/>
  <c r="M1443" i="17"/>
  <c r="L1444" i="17"/>
  <c r="M1444" i="17"/>
  <c r="L1445" i="17"/>
  <c r="M1445" i="17"/>
  <c r="L1446" i="17"/>
  <c r="M1446" i="17"/>
  <c r="L1447" i="17"/>
  <c r="M1447" i="17"/>
  <c r="L1448" i="17"/>
  <c r="M1448" i="17"/>
  <c r="L1449" i="17"/>
  <c r="M1449" i="17"/>
  <c r="L1450" i="17"/>
  <c r="M1450" i="17"/>
  <c r="L1451" i="17"/>
  <c r="M1451" i="17"/>
  <c r="L1452" i="17"/>
  <c r="M1452" i="17"/>
  <c r="L1453" i="17"/>
  <c r="M1453" i="17"/>
  <c r="L1454" i="17"/>
  <c r="M1454" i="17"/>
  <c r="L1455" i="17"/>
  <c r="M1455" i="17"/>
  <c r="L1456" i="17"/>
  <c r="M1456" i="17"/>
  <c r="L1457" i="17"/>
  <c r="M1457" i="17"/>
  <c r="L1458" i="17"/>
  <c r="M1458" i="17"/>
  <c r="L1459" i="17"/>
  <c r="M1459" i="17"/>
  <c r="L1460" i="17"/>
  <c r="M1460" i="17"/>
  <c r="L1461" i="17"/>
  <c r="M1461" i="17"/>
  <c r="L1462" i="17"/>
  <c r="M1462" i="17"/>
  <c r="L1463" i="17"/>
  <c r="M1463" i="17"/>
  <c r="L1464" i="17"/>
  <c r="M1464" i="17"/>
  <c r="L1465" i="17"/>
  <c r="M1465" i="17"/>
  <c r="L1466" i="17"/>
  <c r="M1466" i="17"/>
  <c r="L1467" i="17"/>
  <c r="M1467" i="17"/>
  <c r="L1468" i="17"/>
  <c r="M1468" i="17"/>
  <c r="L1469" i="17"/>
  <c r="M1469" i="17"/>
  <c r="L1470" i="17"/>
  <c r="M1470" i="17"/>
  <c r="L1471" i="17"/>
  <c r="M1471" i="17"/>
  <c r="L1472" i="17"/>
  <c r="M1472" i="17"/>
  <c r="L1473" i="17"/>
  <c r="M1473" i="17"/>
  <c r="L1474" i="17"/>
  <c r="M1474" i="17"/>
  <c r="L1475" i="17"/>
  <c r="M1475" i="17"/>
  <c r="L1476" i="17"/>
  <c r="M1476" i="17"/>
  <c r="L1477" i="17"/>
  <c r="M1477" i="17"/>
  <c r="L1478" i="17"/>
  <c r="M1478" i="17"/>
  <c r="L1479" i="17"/>
  <c r="M1479" i="17"/>
  <c r="L1480" i="17"/>
  <c r="M1480" i="17"/>
  <c r="L1481" i="17"/>
  <c r="M1481" i="17"/>
  <c r="L1482" i="17"/>
  <c r="M1482" i="17"/>
  <c r="L1483" i="17"/>
  <c r="M1483" i="17"/>
  <c r="L1484" i="17"/>
  <c r="M1484" i="17"/>
  <c r="L1485" i="17"/>
  <c r="M1485" i="17"/>
  <c r="L1486" i="17"/>
  <c r="M1486" i="17"/>
  <c r="L1487" i="17"/>
  <c r="M1487" i="17"/>
  <c r="L1488" i="17"/>
  <c r="M1488" i="17"/>
  <c r="L1489" i="17"/>
  <c r="M1489" i="17"/>
  <c r="L1490" i="17"/>
  <c r="M1490" i="17"/>
  <c r="L1491" i="17"/>
  <c r="M1491" i="17"/>
  <c r="L1492" i="17"/>
  <c r="M1492" i="17"/>
  <c r="L1493" i="17"/>
  <c r="M1493" i="17"/>
  <c r="L1494" i="17"/>
  <c r="M1494" i="17"/>
  <c r="L1495" i="17"/>
  <c r="M1495" i="17"/>
  <c r="L1496" i="17"/>
  <c r="M1496" i="17"/>
  <c r="L1497" i="17"/>
  <c r="M1497" i="17"/>
  <c r="L1498" i="17"/>
  <c r="M1498" i="17"/>
  <c r="L1499" i="17"/>
  <c r="M1499" i="17"/>
  <c r="L1500" i="17"/>
  <c r="M1500" i="17"/>
  <c r="L1501" i="17"/>
  <c r="M1501" i="17"/>
  <c r="L1502" i="17"/>
  <c r="M1502" i="17"/>
  <c r="L1503" i="17"/>
  <c r="M1503" i="17"/>
  <c r="L1504" i="17"/>
  <c r="M1504" i="17"/>
  <c r="L1505" i="17"/>
  <c r="M1505" i="17"/>
  <c r="L1506" i="17"/>
  <c r="M1506" i="17"/>
  <c r="L1507" i="17"/>
  <c r="M1507" i="17"/>
  <c r="L1508" i="17"/>
  <c r="M1508" i="17"/>
  <c r="L1509" i="17"/>
  <c r="M1509" i="17"/>
  <c r="L1510" i="17"/>
  <c r="M1510" i="17"/>
  <c r="L1511" i="17"/>
  <c r="M1511" i="17"/>
  <c r="L1512" i="17"/>
  <c r="M1512" i="17"/>
  <c r="L1513" i="17"/>
  <c r="M1513" i="17"/>
  <c r="L1514" i="17"/>
  <c r="M1514" i="17"/>
  <c r="L1515" i="17"/>
  <c r="M1515" i="17"/>
  <c r="L1516" i="17"/>
  <c r="M1516" i="17"/>
  <c r="L1517" i="17"/>
  <c r="M1517" i="17"/>
  <c r="L1518" i="17"/>
  <c r="M1518" i="17"/>
  <c r="L1519" i="17"/>
  <c r="M1519" i="17"/>
  <c r="L1520" i="17"/>
  <c r="M1520" i="17"/>
  <c r="L1521" i="17"/>
  <c r="M1521" i="17"/>
  <c r="L1522" i="17"/>
  <c r="M1522" i="17"/>
  <c r="L1523" i="17"/>
  <c r="M1523" i="17"/>
  <c r="L1524" i="17"/>
  <c r="M1524" i="17"/>
  <c r="L1525" i="17"/>
  <c r="M1525" i="17"/>
  <c r="L1526" i="17"/>
  <c r="M1526" i="17"/>
  <c r="L1527" i="17"/>
  <c r="M1527" i="17"/>
  <c r="L1528" i="17"/>
  <c r="M1528" i="17"/>
  <c r="L1529" i="17"/>
  <c r="M1529" i="17"/>
  <c r="L1530" i="17"/>
  <c r="M1530" i="17"/>
  <c r="L1531" i="17"/>
  <c r="M1531" i="17"/>
  <c r="L1532" i="17"/>
  <c r="M1532" i="17"/>
  <c r="L1533" i="17"/>
  <c r="M1533" i="17"/>
  <c r="L1534" i="17"/>
  <c r="M1534" i="17"/>
  <c r="L1535" i="17"/>
  <c r="M1535" i="17"/>
  <c r="L1536" i="17"/>
  <c r="M1536" i="17"/>
  <c r="L1537" i="17"/>
  <c r="M1537" i="17"/>
  <c r="L1538" i="17"/>
  <c r="M1538" i="17"/>
  <c r="L1539" i="17"/>
  <c r="M1539" i="17"/>
  <c r="L1540" i="17"/>
  <c r="M1540" i="17"/>
  <c r="L1541" i="17"/>
  <c r="M1541" i="17"/>
  <c r="L1542" i="17"/>
  <c r="M1542" i="17"/>
  <c r="L1543" i="17"/>
  <c r="M1543" i="17"/>
  <c r="L1544" i="17"/>
  <c r="M1544" i="17"/>
  <c r="L1545" i="17"/>
  <c r="M1545" i="17"/>
  <c r="L1546" i="17"/>
  <c r="M1546" i="17"/>
  <c r="L1547" i="17"/>
  <c r="M1547" i="17"/>
  <c r="L1548" i="17"/>
  <c r="M1548" i="17"/>
  <c r="L1549" i="17"/>
  <c r="M1549" i="17"/>
  <c r="L1550" i="17"/>
  <c r="M1550" i="17"/>
  <c r="L1551" i="17"/>
  <c r="M1551" i="17"/>
  <c r="L1552" i="17"/>
  <c r="M1552" i="17"/>
  <c r="L1553" i="17"/>
  <c r="M1553" i="17"/>
  <c r="L1554" i="17"/>
  <c r="M1554" i="17"/>
  <c r="L1555" i="17"/>
  <c r="M1555" i="17"/>
  <c r="L1556" i="17"/>
  <c r="M1556" i="17"/>
  <c r="L1557" i="17"/>
  <c r="M1557" i="17"/>
  <c r="L1558" i="17"/>
  <c r="M1558" i="17"/>
  <c r="L1559" i="17"/>
  <c r="M1559" i="17"/>
  <c r="L1560" i="17"/>
  <c r="M1560" i="17"/>
  <c r="L1561" i="17"/>
  <c r="M1561" i="17"/>
  <c r="L1562" i="17"/>
  <c r="M1562" i="17"/>
  <c r="L1563" i="17"/>
  <c r="M1563" i="17"/>
  <c r="L1564" i="17"/>
  <c r="M1564" i="17"/>
  <c r="L1565" i="17"/>
  <c r="M1565" i="17"/>
  <c r="L1566" i="17"/>
  <c r="M1566" i="17"/>
  <c r="L1567" i="17"/>
  <c r="M1567" i="17"/>
  <c r="L1568" i="17"/>
  <c r="M1568" i="17"/>
  <c r="L1569" i="17"/>
  <c r="M1569" i="17"/>
  <c r="L1570" i="17"/>
  <c r="M1570" i="17"/>
  <c r="L1571" i="17"/>
  <c r="M1571" i="17"/>
  <c r="L1572" i="17"/>
  <c r="M1572" i="17"/>
  <c r="L1573" i="17"/>
  <c r="M1573" i="17"/>
  <c r="L1574" i="17"/>
  <c r="M1574" i="17"/>
  <c r="L1575" i="17"/>
  <c r="M1575" i="17"/>
  <c r="L1576" i="17"/>
  <c r="M1576" i="17"/>
  <c r="L1577" i="17"/>
  <c r="M1577" i="17"/>
  <c r="L1578" i="17"/>
  <c r="M1578" i="17"/>
  <c r="L1579" i="17"/>
  <c r="M1579" i="17"/>
  <c r="L1580" i="17"/>
  <c r="M1580" i="17"/>
  <c r="L1581" i="17"/>
  <c r="M1581" i="17"/>
  <c r="L1582" i="17"/>
  <c r="M1582" i="17"/>
  <c r="L1583" i="17"/>
  <c r="M1583" i="17"/>
  <c r="L1584" i="17"/>
  <c r="M1584" i="17"/>
  <c r="L1585" i="17"/>
  <c r="M1585" i="17"/>
  <c r="L1586" i="17"/>
  <c r="M1586" i="17"/>
  <c r="L1587" i="17"/>
  <c r="M1587" i="17"/>
  <c r="L1588" i="17"/>
  <c r="M1588" i="17"/>
  <c r="L1589" i="17"/>
  <c r="M1589" i="17"/>
  <c r="L1590" i="17"/>
  <c r="M1590" i="17"/>
  <c r="L1591" i="17"/>
  <c r="M1591" i="17"/>
  <c r="L1592" i="17"/>
  <c r="M1592" i="17"/>
  <c r="L1593" i="17"/>
  <c r="M1593" i="17"/>
  <c r="L1594" i="17"/>
  <c r="M1594" i="17"/>
  <c r="L1595" i="17"/>
  <c r="M1595" i="17"/>
  <c r="L1596" i="17"/>
  <c r="M1596" i="17"/>
  <c r="L1597" i="17"/>
  <c r="M1597" i="17"/>
  <c r="L1598" i="17"/>
  <c r="M1598" i="17"/>
  <c r="L1599" i="17"/>
  <c r="M1599" i="17"/>
  <c r="L1600" i="17"/>
  <c r="M1600" i="17"/>
  <c r="L1601" i="17"/>
  <c r="M1601" i="17"/>
  <c r="L1602" i="17"/>
  <c r="M1602" i="17"/>
  <c r="L1603" i="17"/>
  <c r="M1603" i="17"/>
  <c r="L1604" i="17"/>
  <c r="M1604" i="17"/>
  <c r="L1605" i="17"/>
  <c r="M1605" i="17"/>
  <c r="L1606" i="17"/>
  <c r="M1606" i="17"/>
  <c r="L1607" i="17"/>
  <c r="M1607" i="17"/>
  <c r="L1608" i="17"/>
  <c r="M1608" i="17"/>
  <c r="L1609" i="17"/>
  <c r="M1609" i="17"/>
  <c r="L1610" i="17"/>
  <c r="M1610" i="17"/>
  <c r="L1611" i="17"/>
  <c r="M1611" i="17"/>
  <c r="L1612" i="17"/>
  <c r="M1612" i="17"/>
  <c r="L1613" i="17"/>
  <c r="M1613" i="17"/>
  <c r="L1614" i="17"/>
  <c r="M1614" i="17"/>
  <c r="L1615" i="17"/>
  <c r="M1615" i="17"/>
  <c r="L1616" i="17"/>
  <c r="M1616" i="17"/>
  <c r="L1617" i="17"/>
  <c r="M1617" i="17"/>
  <c r="L1618" i="17"/>
  <c r="M1618" i="17"/>
  <c r="L1619" i="17"/>
  <c r="M1619" i="17"/>
  <c r="L1620" i="17"/>
  <c r="M1620" i="17"/>
  <c r="L1621" i="17"/>
  <c r="M1621" i="17"/>
  <c r="L1622" i="17"/>
  <c r="M1622" i="17"/>
  <c r="L1623" i="17"/>
  <c r="M1623" i="17"/>
  <c r="L1624" i="17"/>
  <c r="M1624" i="17"/>
  <c r="L1625" i="17"/>
  <c r="M1625" i="17"/>
  <c r="L1626" i="17"/>
  <c r="M1626" i="17"/>
  <c r="L1627" i="17"/>
  <c r="M1627" i="17"/>
  <c r="L1628" i="17"/>
  <c r="M1628" i="17"/>
  <c r="L1629" i="17"/>
  <c r="M1629" i="17"/>
  <c r="L1630" i="17"/>
  <c r="M1630" i="17"/>
  <c r="L1631" i="17"/>
  <c r="M1631" i="17"/>
  <c r="L1632" i="17"/>
  <c r="M1632" i="17"/>
  <c r="L1633" i="17"/>
  <c r="M1633" i="17"/>
  <c r="L1634" i="17"/>
  <c r="M1634" i="17"/>
  <c r="L1635" i="17"/>
  <c r="M1635" i="17"/>
  <c r="L1636" i="17"/>
  <c r="M1636" i="17"/>
  <c r="L1637" i="17"/>
  <c r="M1637" i="17"/>
  <c r="L1638" i="17"/>
  <c r="M1638" i="17"/>
  <c r="L1639" i="17"/>
  <c r="M1639" i="17"/>
  <c r="L1640" i="17"/>
  <c r="M1640" i="17"/>
  <c r="L1641" i="17"/>
  <c r="M1641" i="17"/>
  <c r="L1642" i="17"/>
  <c r="M1642" i="17"/>
  <c r="L1643" i="17"/>
  <c r="M1643" i="17"/>
  <c r="L1644" i="17"/>
  <c r="M1644" i="17"/>
  <c r="L1645" i="17"/>
  <c r="M1645" i="17"/>
  <c r="L1646" i="17"/>
  <c r="M1646" i="17"/>
  <c r="L1647" i="17"/>
  <c r="M1647" i="17"/>
  <c r="L1648" i="17"/>
  <c r="M1648" i="17"/>
  <c r="L1649" i="17"/>
  <c r="M1649" i="17"/>
  <c r="L1650" i="17"/>
  <c r="M1650" i="17"/>
  <c r="L1651" i="17"/>
  <c r="M1651" i="17"/>
  <c r="L1652" i="17"/>
  <c r="M1652" i="17"/>
  <c r="L1653" i="17"/>
  <c r="M1653" i="17"/>
  <c r="L1654" i="17"/>
  <c r="M1654" i="17"/>
  <c r="L1655" i="17"/>
  <c r="M1655" i="17"/>
  <c r="L1656" i="17"/>
  <c r="M1656" i="17"/>
  <c r="L1657" i="17"/>
  <c r="M1657" i="17"/>
  <c r="L1658" i="17"/>
  <c r="M1658" i="17"/>
  <c r="L1659" i="17"/>
  <c r="M1659" i="17"/>
  <c r="L1660" i="17"/>
  <c r="M1660" i="17"/>
  <c r="L1661" i="17"/>
  <c r="M1661" i="17"/>
  <c r="L1662" i="17"/>
  <c r="M1662" i="17"/>
  <c r="L1663" i="17"/>
  <c r="M1663" i="17"/>
  <c r="L1664" i="17"/>
  <c r="M1664" i="17"/>
  <c r="L1665" i="17"/>
  <c r="M1665" i="17"/>
  <c r="L1666" i="17"/>
  <c r="M1666" i="17"/>
  <c r="L1667" i="17"/>
  <c r="M1667" i="17"/>
  <c r="L1668" i="17"/>
  <c r="M1668" i="17"/>
  <c r="L1669" i="17"/>
  <c r="M1669" i="17"/>
  <c r="L1670" i="17"/>
  <c r="M1670" i="17"/>
  <c r="L1671" i="17"/>
  <c r="M1671" i="17"/>
  <c r="L1672" i="17"/>
  <c r="M1672" i="17"/>
  <c r="L1673" i="17"/>
  <c r="M1673" i="17"/>
  <c r="L1674" i="17"/>
  <c r="M1674" i="17"/>
  <c r="L1675" i="17"/>
  <c r="M1675" i="17"/>
  <c r="L1676" i="17"/>
  <c r="M1676" i="17"/>
  <c r="L1677" i="17"/>
  <c r="M1677" i="17"/>
  <c r="L1678" i="17"/>
  <c r="M1678" i="17"/>
  <c r="L1679" i="17"/>
  <c r="M1679" i="17"/>
  <c r="L1680" i="17"/>
  <c r="M1680" i="17"/>
  <c r="L1681" i="17"/>
  <c r="M1681" i="17"/>
  <c r="L1682" i="17"/>
  <c r="M1682" i="17"/>
  <c r="L1683" i="17"/>
  <c r="M1683" i="17"/>
  <c r="L1684" i="17"/>
  <c r="M1684" i="17"/>
  <c r="L1685" i="17"/>
  <c r="M1685" i="17"/>
  <c r="L1686" i="17"/>
  <c r="M1686" i="17"/>
  <c r="L1687" i="17"/>
  <c r="M1687" i="17"/>
  <c r="L1688" i="17"/>
  <c r="M1688" i="17"/>
  <c r="L1689" i="17"/>
  <c r="M1689" i="17"/>
  <c r="L1690" i="17"/>
  <c r="M1690" i="17"/>
  <c r="L1691" i="17"/>
  <c r="M1691" i="17"/>
  <c r="L1692" i="17"/>
  <c r="M1692" i="17"/>
  <c r="L1693" i="17"/>
  <c r="M1693" i="17"/>
  <c r="L1694" i="17"/>
  <c r="M1694" i="17"/>
  <c r="L1695" i="17"/>
  <c r="M1695" i="17"/>
  <c r="L1696" i="17"/>
  <c r="M1696" i="17"/>
  <c r="L1697" i="17"/>
  <c r="M1697" i="17"/>
  <c r="L1698" i="17"/>
  <c r="M1698" i="17"/>
  <c r="L1699" i="17"/>
  <c r="M1699" i="17"/>
  <c r="L1700" i="17"/>
  <c r="M1700" i="17"/>
  <c r="L1701" i="17"/>
  <c r="M1701" i="17"/>
  <c r="L1702" i="17"/>
  <c r="M1702" i="17"/>
  <c r="L1703" i="17"/>
  <c r="M1703" i="17"/>
  <c r="L1704" i="17"/>
  <c r="M1704" i="17"/>
  <c r="L1705" i="17"/>
  <c r="M1705" i="17"/>
  <c r="L1706" i="17"/>
  <c r="M1706" i="17"/>
  <c r="L1707" i="17"/>
  <c r="M1707" i="17"/>
  <c r="L1708" i="17"/>
  <c r="M1708" i="17"/>
  <c r="L1709" i="17"/>
  <c r="M1709" i="17"/>
  <c r="L1710" i="17"/>
  <c r="M1710" i="17"/>
  <c r="L1711" i="17"/>
  <c r="M1711" i="17"/>
  <c r="L1712" i="17"/>
  <c r="M1712" i="17"/>
  <c r="L1713" i="17"/>
  <c r="M1713" i="17"/>
  <c r="L1714" i="17"/>
  <c r="M1714" i="17"/>
  <c r="L1715" i="17"/>
  <c r="M1715" i="17"/>
  <c r="L1716" i="17"/>
  <c r="M1716" i="17"/>
  <c r="L1717" i="17"/>
  <c r="M1717" i="17"/>
  <c r="L1718" i="17"/>
  <c r="M1718" i="17"/>
  <c r="L1719" i="17"/>
  <c r="M1719" i="17"/>
  <c r="L1720" i="17"/>
  <c r="M1720" i="17"/>
  <c r="L1721" i="17"/>
  <c r="M1721" i="17"/>
  <c r="L1722" i="17"/>
  <c r="M1722" i="17"/>
  <c r="L1723" i="17"/>
  <c r="M1723" i="17"/>
  <c r="L1724" i="17"/>
  <c r="M1724" i="17"/>
  <c r="L1725" i="17"/>
  <c r="M1725" i="17"/>
  <c r="L1726" i="17"/>
  <c r="M1726" i="17"/>
  <c r="L1727" i="17"/>
  <c r="M1727" i="17"/>
  <c r="L1728" i="17"/>
  <c r="M1728" i="17"/>
  <c r="L1729" i="17"/>
  <c r="M1729" i="17"/>
  <c r="L1730" i="17"/>
  <c r="M1730" i="17"/>
  <c r="L1731" i="17"/>
  <c r="M1731" i="17"/>
  <c r="L1732" i="17"/>
  <c r="M1732" i="17"/>
  <c r="L1733" i="17"/>
  <c r="M1733" i="17"/>
  <c r="L1734" i="17"/>
  <c r="M1734" i="17"/>
  <c r="L1735" i="17"/>
  <c r="M1735" i="17"/>
  <c r="L1736" i="17"/>
  <c r="M1736" i="17"/>
  <c r="L1737" i="17"/>
  <c r="M1737" i="17"/>
  <c r="L1738" i="17"/>
  <c r="M1738" i="17"/>
  <c r="L1739" i="17"/>
  <c r="M1739" i="17"/>
  <c r="L1740" i="17"/>
  <c r="M1740" i="17"/>
  <c r="L1741" i="17"/>
  <c r="M1741" i="17"/>
  <c r="L1742" i="17"/>
  <c r="M1742" i="17"/>
  <c r="L1743" i="17"/>
  <c r="M1743" i="17"/>
  <c r="L1744" i="17"/>
  <c r="M1744" i="17"/>
  <c r="L1745" i="17"/>
  <c r="M1745" i="17"/>
  <c r="L1746" i="17"/>
  <c r="M1746" i="17"/>
  <c r="L1747" i="17"/>
  <c r="M1747" i="17"/>
  <c r="L1748" i="17"/>
  <c r="M1748" i="17"/>
  <c r="L1749" i="17"/>
  <c r="M1749" i="17"/>
  <c r="L1750" i="17"/>
  <c r="M1750" i="17"/>
  <c r="L1751" i="17"/>
  <c r="M1751" i="17"/>
  <c r="L1752" i="17"/>
  <c r="M1752" i="17"/>
  <c r="L1753" i="17"/>
  <c r="M1753" i="17"/>
  <c r="L1754" i="17"/>
  <c r="M1754" i="17"/>
  <c r="L1755" i="17"/>
  <c r="M1755" i="17"/>
  <c r="L1756" i="17"/>
  <c r="M1756" i="17"/>
  <c r="L1757" i="17"/>
  <c r="M1757" i="17"/>
  <c r="L1758" i="17"/>
  <c r="M1758" i="17"/>
  <c r="L1759" i="17"/>
  <c r="M1759" i="17"/>
  <c r="L1760" i="17"/>
  <c r="M1760" i="17"/>
  <c r="L1761" i="17"/>
  <c r="M1761" i="17"/>
  <c r="L1762" i="17"/>
  <c r="M1762" i="17"/>
  <c r="L1763" i="17"/>
  <c r="M1763" i="17"/>
  <c r="L1764" i="17"/>
  <c r="M1764" i="17"/>
  <c r="L1765" i="17"/>
  <c r="M1765" i="17"/>
  <c r="L1766" i="17"/>
  <c r="M1766" i="17"/>
  <c r="L1767" i="17"/>
  <c r="M1767" i="17"/>
  <c r="L1768" i="17"/>
  <c r="M1768" i="17"/>
  <c r="L1769" i="17"/>
  <c r="M1769" i="17"/>
  <c r="L1770" i="17"/>
  <c r="M1770" i="17"/>
  <c r="L1771" i="17"/>
  <c r="M1771" i="17"/>
  <c r="L1772" i="17"/>
  <c r="M1772" i="17"/>
  <c r="L1773" i="17"/>
  <c r="M1773" i="17"/>
  <c r="L1774" i="17"/>
  <c r="M1774" i="17"/>
  <c r="L1775" i="17"/>
  <c r="M1775" i="17"/>
  <c r="L1776" i="17"/>
  <c r="M1776" i="17"/>
  <c r="L1777" i="17"/>
  <c r="M1777" i="17"/>
  <c r="L1778" i="17"/>
  <c r="M1778" i="17"/>
  <c r="L1779" i="17"/>
  <c r="M1779" i="17"/>
  <c r="L1780" i="17"/>
  <c r="M1780" i="17"/>
  <c r="L1781" i="17"/>
  <c r="M1781" i="17"/>
  <c r="L1782" i="17"/>
  <c r="M1782" i="17"/>
  <c r="L1783" i="17"/>
  <c r="M1783" i="17"/>
  <c r="L1784" i="17"/>
  <c r="M1784" i="17"/>
  <c r="L1785" i="17"/>
  <c r="M1785" i="17"/>
  <c r="L1786" i="17"/>
  <c r="M1786" i="17"/>
  <c r="L1787" i="17"/>
  <c r="M1787" i="17"/>
  <c r="L1788" i="17"/>
  <c r="M1788" i="17"/>
  <c r="L1789" i="17"/>
  <c r="M1789" i="17"/>
  <c r="L1790" i="17"/>
  <c r="M1790" i="17"/>
  <c r="L1791" i="17"/>
  <c r="M1791" i="17"/>
  <c r="L1792" i="17"/>
  <c r="M1792" i="17"/>
  <c r="L1793" i="17"/>
  <c r="M1793" i="17"/>
  <c r="L1794" i="17"/>
  <c r="M1794" i="17"/>
  <c r="L1795" i="17"/>
  <c r="M1795" i="17"/>
  <c r="L1796" i="17"/>
  <c r="M1796" i="17"/>
  <c r="L1797" i="17"/>
  <c r="M1797" i="17"/>
  <c r="L1798" i="17"/>
  <c r="M1798" i="17"/>
  <c r="L1799" i="17"/>
  <c r="M1799" i="17"/>
  <c r="L1800" i="17"/>
  <c r="M1800" i="17"/>
  <c r="L1801" i="17"/>
  <c r="M1801" i="17"/>
  <c r="L1802" i="17"/>
  <c r="M1802" i="17"/>
  <c r="L1803" i="17"/>
  <c r="M1803" i="17"/>
  <c r="L1804" i="17"/>
  <c r="M1804" i="17"/>
  <c r="L1805" i="17"/>
  <c r="M1805" i="17"/>
  <c r="L1806" i="17"/>
  <c r="M1806" i="17"/>
  <c r="L1807" i="17"/>
  <c r="M1807" i="17"/>
  <c r="L1808" i="17"/>
  <c r="M1808" i="17"/>
  <c r="L1809" i="17"/>
  <c r="M1809" i="17"/>
  <c r="L1810" i="17"/>
  <c r="M1810" i="17"/>
  <c r="L1811" i="17"/>
  <c r="M1811" i="17"/>
  <c r="L1812" i="17"/>
  <c r="M1812" i="17"/>
  <c r="L1813" i="17"/>
  <c r="M1813" i="17"/>
  <c r="L1814" i="17"/>
  <c r="M1814" i="17"/>
  <c r="L1815" i="17"/>
  <c r="M1815" i="17"/>
  <c r="L1816" i="17"/>
  <c r="M1816" i="17"/>
  <c r="L1817" i="17"/>
  <c r="M1817" i="17"/>
  <c r="L1818" i="17"/>
  <c r="M1818" i="17"/>
  <c r="L1819" i="17"/>
  <c r="M1819" i="17"/>
  <c r="L1820" i="17"/>
  <c r="M1820" i="17"/>
  <c r="L1821" i="17"/>
  <c r="M1821" i="17"/>
  <c r="L1822" i="17"/>
  <c r="M1822" i="17"/>
  <c r="L1823" i="17"/>
  <c r="M1823" i="17"/>
  <c r="L1824" i="17"/>
  <c r="M1824" i="17"/>
  <c r="L1825" i="17"/>
  <c r="M1825" i="17"/>
  <c r="L1826" i="17"/>
  <c r="M1826" i="17"/>
  <c r="L1827" i="17"/>
  <c r="M1827" i="17"/>
  <c r="L1828" i="17"/>
  <c r="M1828" i="17"/>
  <c r="L1829" i="17"/>
  <c r="M1829" i="17"/>
  <c r="L1830" i="17"/>
  <c r="M1830" i="17"/>
  <c r="L1831" i="17"/>
  <c r="M1831" i="17"/>
  <c r="L1832" i="17"/>
  <c r="M1832" i="17"/>
  <c r="L1833" i="17"/>
  <c r="M1833" i="17"/>
  <c r="L1834" i="17"/>
  <c r="M1834" i="17"/>
  <c r="L1835" i="17"/>
  <c r="M1835" i="17"/>
  <c r="L1836" i="17"/>
  <c r="M1836" i="17"/>
  <c r="L1837" i="17"/>
  <c r="M1837" i="17"/>
  <c r="L1838" i="17"/>
  <c r="M1838" i="17"/>
  <c r="L1839" i="17"/>
  <c r="M1839" i="17"/>
  <c r="L1840" i="17"/>
  <c r="M1840" i="17"/>
  <c r="L1841" i="17"/>
  <c r="M1841" i="17"/>
  <c r="L1842" i="17"/>
  <c r="M1842" i="17"/>
  <c r="L1843" i="17"/>
  <c r="M1843" i="17"/>
  <c r="L1844" i="17"/>
  <c r="M1844" i="17"/>
  <c r="L1845" i="17"/>
  <c r="M1845" i="17"/>
  <c r="L1846" i="17"/>
  <c r="M1846" i="17"/>
  <c r="L1847" i="17"/>
  <c r="M1847" i="17"/>
  <c r="L1848" i="17"/>
  <c r="M1848" i="17"/>
  <c r="L1849" i="17"/>
  <c r="M1849" i="17"/>
  <c r="L1850" i="17"/>
  <c r="M1850" i="17"/>
  <c r="L1851" i="17"/>
  <c r="M1851" i="17"/>
  <c r="L1852" i="17"/>
  <c r="M1852" i="17"/>
  <c r="L1853" i="17"/>
  <c r="M1853" i="17"/>
  <c r="L1854" i="17"/>
  <c r="M1854" i="17"/>
  <c r="L1855" i="17"/>
  <c r="M1855" i="17"/>
  <c r="L1856" i="17"/>
  <c r="M1856" i="17"/>
  <c r="L1857" i="17"/>
  <c r="M1857" i="17"/>
  <c r="L1858" i="17"/>
  <c r="M1858" i="17"/>
  <c r="L1859" i="17"/>
  <c r="M1859" i="17"/>
  <c r="L1860" i="17"/>
  <c r="M1860" i="17"/>
  <c r="L1861" i="17"/>
  <c r="M1861" i="17"/>
  <c r="L1862" i="17"/>
  <c r="M1862" i="17"/>
  <c r="L1863" i="17"/>
  <c r="M1863" i="17"/>
  <c r="L1864" i="17"/>
  <c r="M1864" i="17"/>
  <c r="L1865" i="17"/>
  <c r="M1865" i="17"/>
  <c r="L1866" i="17"/>
  <c r="M1866" i="17"/>
  <c r="L1867" i="17"/>
  <c r="M1867" i="17"/>
  <c r="L1868" i="17"/>
  <c r="M1868" i="17"/>
  <c r="L1869" i="17"/>
  <c r="M1869" i="17"/>
  <c r="L1870" i="17"/>
  <c r="M1870" i="17"/>
  <c r="L1871" i="17"/>
  <c r="M1871" i="17"/>
  <c r="L1872" i="17"/>
  <c r="M1872" i="17"/>
  <c r="L1873" i="17"/>
  <c r="M1873" i="17"/>
  <c r="L1874" i="17"/>
  <c r="M1874" i="17"/>
  <c r="L1875" i="17"/>
  <c r="M1875" i="17"/>
  <c r="L1876" i="17"/>
  <c r="M1876" i="17"/>
  <c r="L1877" i="17"/>
  <c r="M1877" i="17"/>
  <c r="L1878" i="17"/>
  <c r="M1878" i="17"/>
  <c r="L1879" i="17"/>
  <c r="M1879" i="17"/>
  <c r="L1880" i="17"/>
  <c r="M1880" i="17"/>
  <c r="L1881" i="17"/>
  <c r="M1881" i="17"/>
  <c r="L1882" i="17"/>
  <c r="M1882" i="17"/>
  <c r="L1883" i="17"/>
  <c r="M1883" i="17"/>
  <c r="L1884" i="17"/>
  <c r="M1884" i="17"/>
  <c r="L1885" i="17"/>
  <c r="M1885" i="17"/>
  <c r="L1886" i="17"/>
  <c r="M1886" i="17"/>
  <c r="L1887" i="17"/>
  <c r="M1887" i="17"/>
  <c r="L1888" i="17"/>
  <c r="M1888" i="17"/>
  <c r="L1889" i="17"/>
  <c r="M1889" i="17"/>
  <c r="L1890" i="17"/>
  <c r="M1890" i="17"/>
  <c r="L1891" i="17"/>
  <c r="M1891" i="17"/>
  <c r="L1892" i="17"/>
  <c r="M1892" i="17"/>
  <c r="L1893" i="17"/>
  <c r="M1893" i="17"/>
  <c r="L1894" i="17"/>
  <c r="M1894" i="17"/>
  <c r="L1895" i="17"/>
  <c r="M1895" i="17"/>
  <c r="L1896" i="17"/>
  <c r="M1896" i="17"/>
  <c r="L1897" i="17"/>
  <c r="M1897" i="17"/>
  <c r="L1898" i="17"/>
  <c r="M1898" i="17"/>
  <c r="L1899" i="17"/>
  <c r="M1899" i="17"/>
  <c r="L1900" i="17"/>
  <c r="M1900" i="17"/>
  <c r="L1901" i="17"/>
  <c r="M1901" i="17"/>
  <c r="L1902" i="17"/>
  <c r="M1902" i="17"/>
  <c r="L1903" i="17"/>
  <c r="M1903" i="17"/>
  <c r="L1904" i="17"/>
  <c r="M1904" i="17"/>
  <c r="L1905" i="17"/>
  <c r="M1905" i="17"/>
  <c r="L1906" i="17"/>
  <c r="M1906" i="17"/>
  <c r="L1907" i="17"/>
  <c r="M1907" i="17"/>
  <c r="L1908" i="17"/>
  <c r="M1908" i="17"/>
  <c r="L1909" i="17"/>
  <c r="M1909" i="17"/>
  <c r="L1910" i="17"/>
  <c r="M1910" i="17"/>
  <c r="L1911" i="17"/>
  <c r="M1911" i="17"/>
  <c r="L1912" i="17"/>
  <c r="M1912" i="17"/>
  <c r="L1913" i="17"/>
  <c r="M1913" i="17"/>
  <c r="L1914" i="17"/>
  <c r="M1914" i="17"/>
  <c r="L1915" i="17"/>
  <c r="M1915" i="17"/>
  <c r="L1916" i="17"/>
  <c r="M1916" i="17"/>
  <c r="L1917" i="17"/>
  <c r="M1917" i="17"/>
  <c r="L1918" i="17"/>
  <c r="M1918" i="17"/>
  <c r="L1919" i="17"/>
  <c r="M1919" i="17"/>
  <c r="L1920" i="17"/>
  <c r="M1920" i="17"/>
  <c r="L1921" i="17"/>
  <c r="M1921" i="17"/>
  <c r="L1922" i="17"/>
  <c r="M1922" i="17"/>
  <c r="L1923" i="17"/>
  <c r="M1923" i="17"/>
  <c r="L1924" i="17"/>
  <c r="M1924" i="17"/>
  <c r="L1925" i="17"/>
  <c r="M1925" i="17"/>
  <c r="L1926" i="17"/>
  <c r="M1926" i="17"/>
  <c r="L1927" i="17"/>
  <c r="M1927" i="17"/>
  <c r="L1928" i="17"/>
  <c r="M1928" i="17"/>
  <c r="L1929" i="17"/>
  <c r="M1929" i="17"/>
  <c r="L1930" i="17"/>
  <c r="M1930" i="17"/>
  <c r="L1931" i="17"/>
  <c r="M1931" i="17"/>
  <c r="L1932" i="17"/>
  <c r="M1932" i="17"/>
  <c r="L1933" i="17"/>
  <c r="M1933" i="17"/>
  <c r="L1934" i="17"/>
  <c r="M1934" i="17"/>
  <c r="L1935" i="17"/>
  <c r="M1935" i="17"/>
  <c r="L1936" i="17"/>
  <c r="M1936" i="17"/>
  <c r="L1937" i="17"/>
  <c r="M1937" i="17"/>
  <c r="L1938" i="17"/>
  <c r="M1938" i="17"/>
  <c r="L1939" i="17"/>
  <c r="M1939" i="17"/>
  <c r="L1940" i="17"/>
  <c r="M1940" i="17"/>
  <c r="L1941" i="17"/>
  <c r="M1941" i="17"/>
  <c r="L1942" i="17"/>
  <c r="M1942" i="17"/>
  <c r="L1943" i="17"/>
  <c r="M1943" i="17"/>
  <c r="L1944" i="17"/>
  <c r="M1944" i="17"/>
  <c r="L1945" i="17"/>
  <c r="M1945" i="17"/>
  <c r="L1946" i="17"/>
  <c r="M1946" i="17"/>
  <c r="L1947" i="17"/>
  <c r="M1947" i="17"/>
  <c r="L1948" i="17"/>
  <c r="M1948" i="17"/>
  <c r="L1949" i="17"/>
  <c r="M1949" i="17"/>
  <c r="L1950" i="17"/>
  <c r="M1950" i="17"/>
  <c r="L1951" i="17"/>
  <c r="M1951" i="17"/>
  <c r="L1952" i="17"/>
  <c r="M1952" i="17"/>
  <c r="L1953" i="17"/>
  <c r="M1953" i="17"/>
  <c r="L1954" i="17"/>
  <c r="M1954" i="17"/>
  <c r="L1955" i="17"/>
  <c r="M1955" i="17"/>
  <c r="L1956" i="17"/>
  <c r="M1956" i="17"/>
  <c r="L1957" i="17"/>
  <c r="M1957" i="17"/>
  <c r="L1958" i="17"/>
  <c r="M1958" i="17"/>
  <c r="L1959" i="17"/>
  <c r="M1959" i="17"/>
  <c r="L1960" i="17"/>
  <c r="M1960" i="17"/>
  <c r="L1961" i="17"/>
  <c r="M1961" i="17"/>
  <c r="L1962" i="17"/>
  <c r="M1962" i="17"/>
  <c r="L1963" i="17"/>
  <c r="M1963" i="17"/>
  <c r="L1964" i="17"/>
  <c r="M1964" i="17"/>
  <c r="L1965" i="17"/>
  <c r="M1965" i="17"/>
  <c r="L1966" i="17"/>
  <c r="M1966" i="17"/>
  <c r="L1967" i="17"/>
  <c r="M1967" i="17"/>
  <c r="L1968" i="17"/>
  <c r="M1968" i="17"/>
  <c r="L1969" i="17"/>
  <c r="M1969" i="17"/>
  <c r="L1970" i="17"/>
  <c r="M1970" i="17"/>
  <c r="L1971" i="17"/>
  <c r="M1971" i="17"/>
  <c r="L1972" i="17"/>
  <c r="M1972" i="17"/>
  <c r="L1973" i="17"/>
  <c r="M1973" i="17"/>
  <c r="L1974" i="17"/>
  <c r="M1974" i="17"/>
  <c r="L1975" i="17"/>
  <c r="M1975" i="17"/>
  <c r="L1976" i="17"/>
  <c r="M1976" i="17"/>
  <c r="L1977" i="17"/>
  <c r="M1977" i="17"/>
  <c r="L1978" i="17"/>
  <c r="M1978" i="17"/>
  <c r="L1979" i="17"/>
  <c r="M1979" i="17"/>
  <c r="L1980" i="17"/>
  <c r="M1980" i="17"/>
  <c r="L1981" i="17"/>
  <c r="M1981" i="17"/>
  <c r="L1982" i="17"/>
  <c r="M1982" i="17"/>
  <c r="L1983" i="17"/>
  <c r="M1983" i="17"/>
  <c r="L1984" i="17"/>
  <c r="M1984" i="17"/>
  <c r="L1985" i="17"/>
  <c r="M1985" i="17"/>
  <c r="L1986" i="17"/>
  <c r="M1986" i="17"/>
  <c r="L1987" i="17"/>
  <c r="M1987" i="17"/>
  <c r="L1988" i="17"/>
  <c r="M1988" i="17"/>
  <c r="L1989" i="17"/>
  <c r="M1989" i="17"/>
  <c r="L1990" i="17"/>
  <c r="M1990" i="17"/>
  <c r="L1991" i="17"/>
  <c r="M1991" i="17"/>
  <c r="L1992" i="17"/>
  <c r="M1992" i="17"/>
  <c r="L1993" i="17"/>
  <c r="M1993" i="17"/>
  <c r="L1994" i="17"/>
  <c r="M1994" i="17"/>
  <c r="L1995" i="17"/>
  <c r="M1995" i="17"/>
  <c r="L1996" i="17"/>
  <c r="M1996" i="17"/>
  <c r="L1997" i="17"/>
  <c r="M1997" i="17"/>
  <c r="L1998" i="17"/>
  <c r="M1998" i="17"/>
  <c r="L1999" i="17"/>
  <c r="M1999" i="17"/>
  <c r="L2000" i="17"/>
  <c r="M2000" i="17"/>
  <c r="L2001" i="17"/>
  <c r="M2001" i="17"/>
  <c r="L2002" i="17"/>
  <c r="M2002" i="17"/>
  <c r="L2003" i="17"/>
  <c r="M2003" i="17"/>
  <c r="L2004" i="17"/>
  <c r="M2004" i="17"/>
  <c r="L2005" i="17"/>
  <c r="M2005" i="17"/>
  <c r="L2006" i="17"/>
  <c r="M2006" i="17"/>
  <c r="L2007" i="17"/>
  <c r="M2007" i="17"/>
  <c r="L2008" i="17"/>
  <c r="M2008" i="17"/>
  <c r="L2009" i="17"/>
  <c r="M2009" i="17"/>
  <c r="L2010" i="17"/>
  <c r="M2010" i="17"/>
  <c r="L2011" i="17"/>
  <c r="M2011" i="17"/>
  <c r="L2012" i="17"/>
  <c r="M2012" i="17"/>
  <c r="L2013" i="17"/>
  <c r="M2013" i="17"/>
  <c r="L2014" i="17"/>
  <c r="M2014" i="17"/>
  <c r="L2015" i="17"/>
  <c r="M2015" i="17"/>
  <c r="L2016" i="17"/>
  <c r="M2016" i="17"/>
  <c r="L2017" i="17"/>
  <c r="M2017" i="17"/>
  <c r="L2018" i="17"/>
  <c r="M2018" i="17"/>
  <c r="L2019" i="17"/>
  <c r="M2019" i="17"/>
  <c r="L2020" i="17"/>
  <c r="M2020" i="17"/>
  <c r="L2021" i="17"/>
  <c r="M2021" i="17"/>
  <c r="L2022" i="17"/>
  <c r="M2022" i="17"/>
  <c r="L2023" i="17"/>
  <c r="M2023" i="17"/>
  <c r="L2024" i="17"/>
  <c r="M2024" i="17"/>
  <c r="L2025" i="17"/>
  <c r="M2025" i="17"/>
  <c r="L2026" i="17"/>
  <c r="M2026" i="17"/>
  <c r="L2027" i="17"/>
  <c r="M2027" i="17"/>
  <c r="L2028" i="17"/>
  <c r="M2028" i="17"/>
  <c r="L2029" i="17"/>
  <c r="M2029" i="17"/>
  <c r="L2030" i="17"/>
  <c r="M2030" i="17"/>
  <c r="L2031" i="17"/>
  <c r="M2031" i="17"/>
  <c r="L2032" i="17"/>
  <c r="M2032" i="17"/>
  <c r="L2033" i="17"/>
  <c r="M2033" i="17"/>
  <c r="L2034" i="17"/>
  <c r="M2034" i="17"/>
  <c r="L2035" i="17"/>
  <c r="M2035" i="17"/>
  <c r="L2036" i="17"/>
  <c r="M2036" i="17"/>
  <c r="L2037" i="17"/>
  <c r="M2037" i="17"/>
  <c r="L2038" i="17"/>
  <c r="M2038" i="17"/>
  <c r="L2039" i="17"/>
  <c r="M2039" i="17"/>
  <c r="L2040" i="17"/>
  <c r="M2040" i="17"/>
  <c r="L2041" i="17"/>
  <c r="M2041" i="17"/>
  <c r="L2042" i="17"/>
  <c r="M2042" i="17"/>
  <c r="L2043" i="17"/>
  <c r="M2043" i="17"/>
  <c r="L2044" i="17"/>
  <c r="M2044" i="17"/>
  <c r="L2045" i="17"/>
  <c r="M2045" i="17"/>
  <c r="L2046" i="17"/>
  <c r="M2046" i="17"/>
  <c r="L2047" i="17"/>
  <c r="M2047" i="17"/>
  <c r="L2048" i="17"/>
  <c r="M2048" i="17"/>
  <c r="L2049" i="17"/>
  <c r="M2049" i="17"/>
  <c r="L2050" i="17"/>
  <c r="M2050" i="17"/>
  <c r="L2051" i="17"/>
  <c r="M2051" i="17"/>
  <c r="L2052" i="17"/>
  <c r="M2052" i="17"/>
  <c r="L2053" i="17"/>
  <c r="M2053" i="17"/>
  <c r="L2054" i="17"/>
  <c r="M2054" i="17"/>
  <c r="L2055" i="17"/>
  <c r="M2055" i="17"/>
  <c r="L2056" i="17"/>
  <c r="M2056" i="17"/>
  <c r="L2057" i="17"/>
  <c r="M2057" i="17"/>
  <c r="L2058" i="17"/>
  <c r="M2058" i="17"/>
  <c r="L2059" i="17"/>
  <c r="M2059" i="17"/>
  <c r="L2060" i="17"/>
  <c r="M2060" i="17"/>
  <c r="L2061" i="17"/>
  <c r="M2061" i="17"/>
  <c r="L2062" i="17"/>
  <c r="M2062" i="17"/>
  <c r="L2063" i="17"/>
  <c r="M2063" i="17"/>
  <c r="L2064" i="17"/>
  <c r="M2064" i="17"/>
  <c r="L2065" i="17"/>
  <c r="M2065" i="17"/>
  <c r="L2066" i="17"/>
  <c r="M2066" i="17"/>
  <c r="L2067" i="17"/>
  <c r="M2067" i="17"/>
  <c r="L2068" i="17"/>
  <c r="M2068" i="17"/>
  <c r="L2069" i="17"/>
  <c r="M2069" i="17"/>
  <c r="L2070" i="17"/>
  <c r="M2070" i="17"/>
  <c r="L2071" i="17"/>
  <c r="M2071" i="17"/>
  <c r="L2072" i="17"/>
  <c r="M2072" i="17"/>
  <c r="L2073" i="17"/>
  <c r="M2073" i="17"/>
  <c r="L2074" i="17"/>
  <c r="M2074" i="17"/>
  <c r="L2075" i="17"/>
  <c r="M2075" i="17"/>
  <c r="L2076" i="17"/>
  <c r="M2076" i="17"/>
  <c r="L2077" i="17"/>
  <c r="M2077" i="17"/>
  <c r="L2078" i="17"/>
  <c r="M2078" i="17"/>
  <c r="L2079" i="17"/>
  <c r="M2079" i="17"/>
  <c r="L2080" i="17"/>
  <c r="M2080" i="17"/>
  <c r="L2081" i="17"/>
  <c r="M2081" i="17"/>
  <c r="L2082" i="17"/>
  <c r="M2082" i="17"/>
  <c r="L2083" i="17"/>
  <c r="M2083" i="17"/>
  <c r="L2084" i="17"/>
  <c r="M2084" i="17"/>
  <c r="L2085" i="17"/>
  <c r="M2085" i="17"/>
  <c r="L2086" i="17"/>
  <c r="M2086" i="17"/>
  <c r="L2087" i="17"/>
  <c r="M2087" i="17"/>
  <c r="L2088" i="17"/>
  <c r="M2088" i="17"/>
  <c r="L2089" i="17"/>
  <c r="M2089" i="17"/>
  <c r="L2090" i="17"/>
  <c r="M2090" i="17"/>
  <c r="L2091" i="17"/>
  <c r="M2091" i="17"/>
  <c r="L2092" i="17"/>
  <c r="M2092" i="17"/>
  <c r="L2093" i="17"/>
  <c r="M2093" i="17"/>
  <c r="L2094" i="17"/>
  <c r="M2094" i="17"/>
  <c r="L2095" i="17"/>
  <c r="M2095" i="17"/>
  <c r="L2096" i="17"/>
  <c r="M2096" i="17"/>
  <c r="L2097" i="17"/>
  <c r="M2097" i="17"/>
  <c r="L2098" i="17"/>
  <c r="M2098" i="17"/>
  <c r="L2099" i="17"/>
  <c r="M2099" i="17"/>
  <c r="L2100" i="17"/>
  <c r="M2100" i="17"/>
  <c r="L2101" i="17"/>
  <c r="M2101" i="17"/>
  <c r="L2102" i="17"/>
  <c r="M2102" i="17"/>
  <c r="L2103" i="17"/>
  <c r="M2103" i="17"/>
  <c r="L2104" i="17"/>
  <c r="M2104" i="17"/>
  <c r="L2105" i="17"/>
  <c r="M2105" i="17"/>
  <c r="L2106" i="17"/>
  <c r="M2106" i="17"/>
  <c r="L2107" i="17"/>
  <c r="M2107" i="17"/>
  <c r="L2108" i="17"/>
  <c r="M2108" i="17"/>
  <c r="L2109" i="17"/>
  <c r="M2109" i="17"/>
  <c r="L2110" i="17"/>
  <c r="M2110" i="17"/>
  <c r="L2111" i="17"/>
  <c r="M2111" i="17"/>
  <c r="L2112" i="17"/>
  <c r="M2112" i="17"/>
  <c r="L2113" i="17"/>
  <c r="M2113" i="17"/>
  <c r="L2114" i="17"/>
  <c r="M2114" i="17"/>
  <c r="L2115" i="17"/>
  <c r="M2115" i="17"/>
  <c r="L2116" i="17"/>
  <c r="M2116" i="17"/>
  <c r="L2117" i="17"/>
  <c r="M2117" i="17"/>
  <c r="L2118" i="17"/>
  <c r="M2118" i="17"/>
  <c r="L2119" i="17"/>
  <c r="M2119" i="17"/>
  <c r="L2120" i="17"/>
  <c r="M2120" i="17"/>
  <c r="L2121" i="17"/>
  <c r="M2121" i="17"/>
  <c r="L2123" i="24" s="1"/>
  <c r="L2122" i="17"/>
  <c r="M2122" i="17"/>
  <c r="L2123" i="17"/>
  <c r="M2123" i="17"/>
  <c r="L2124" i="17"/>
  <c r="M2124" i="17"/>
  <c r="L2125" i="17"/>
  <c r="M2125" i="17"/>
  <c r="L2126" i="17"/>
  <c r="M2126" i="17"/>
  <c r="L2127" i="17"/>
  <c r="M2127" i="17"/>
  <c r="L2128" i="17"/>
  <c r="M2128" i="17"/>
  <c r="L2129" i="17"/>
  <c r="M2129" i="17"/>
  <c r="L2130" i="17"/>
  <c r="M2130" i="17"/>
  <c r="L2131" i="17"/>
  <c r="M2131" i="17"/>
  <c r="L2132" i="17"/>
  <c r="M2132" i="17"/>
  <c r="L2133" i="17"/>
  <c r="M2133" i="17"/>
  <c r="L2134" i="17"/>
  <c r="M2134" i="17"/>
  <c r="L2135" i="17"/>
  <c r="M2135" i="17"/>
  <c r="L2136" i="17"/>
  <c r="M2136" i="17"/>
  <c r="L2137" i="17"/>
  <c r="M2137" i="17"/>
  <c r="L2138" i="17"/>
  <c r="M2138" i="17"/>
  <c r="L2139" i="17"/>
  <c r="M2139" i="17"/>
  <c r="L2140" i="17"/>
  <c r="M2140" i="17"/>
  <c r="L2141" i="17"/>
  <c r="M2141" i="17"/>
  <c r="L2142" i="17"/>
  <c r="M2142" i="17"/>
  <c r="L2143" i="17"/>
  <c r="M2143" i="17"/>
  <c r="L2144" i="17"/>
  <c r="M2144" i="17"/>
  <c r="L2145" i="17"/>
  <c r="M2145" i="17"/>
  <c r="L2146" i="17"/>
  <c r="M2146" i="17"/>
  <c r="L2147" i="17"/>
  <c r="M2147" i="17"/>
  <c r="L2148" i="17"/>
  <c r="M2148" i="17"/>
  <c r="L2149" i="17"/>
  <c r="M2149" i="17"/>
  <c r="L2150" i="17"/>
  <c r="M2150" i="17"/>
  <c r="L2151" i="17"/>
  <c r="M2151" i="17"/>
  <c r="L2152" i="17"/>
  <c r="M2152" i="17"/>
  <c r="L2153" i="17"/>
  <c r="M2153" i="17"/>
  <c r="L2154" i="17"/>
  <c r="M2154" i="17"/>
  <c r="L2155" i="17"/>
  <c r="M2155" i="17"/>
  <c r="L2156" i="17"/>
  <c r="M2156" i="17"/>
  <c r="L2157" i="17"/>
  <c r="M2157" i="17"/>
  <c r="L2158" i="17"/>
  <c r="M2158" i="17"/>
  <c r="L2159" i="17"/>
  <c r="M2159" i="17"/>
  <c r="L2160" i="17"/>
  <c r="M2160" i="17"/>
  <c r="L2161" i="17"/>
  <c r="M2161" i="17"/>
  <c r="L2162" i="17"/>
  <c r="M2162" i="17"/>
  <c r="L2163" i="17"/>
  <c r="M2163" i="17"/>
  <c r="L2164" i="17"/>
  <c r="M2164" i="17"/>
  <c r="L2165" i="17"/>
  <c r="M2165" i="17"/>
  <c r="L2166" i="17"/>
  <c r="M2166" i="17"/>
  <c r="L2167" i="17"/>
  <c r="M2167" i="17"/>
  <c r="L2168" i="17"/>
  <c r="M2168" i="17"/>
  <c r="L2169" i="17"/>
  <c r="M2169" i="17"/>
  <c r="L2170" i="17"/>
  <c r="M2170" i="17"/>
  <c r="L2171" i="17"/>
  <c r="M2171" i="17"/>
  <c r="L2172" i="17"/>
  <c r="M2172" i="17"/>
  <c r="L2173" i="17"/>
  <c r="M2173" i="17"/>
  <c r="L2174" i="17"/>
  <c r="M2174" i="17"/>
  <c r="L2175" i="17"/>
  <c r="M2175" i="17"/>
  <c r="L2176" i="17"/>
  <c r="M2176" i="17"/>
  <c r="L2177" i="17"/>
  <c r="M2177" i="17"/>
  <c r="L2178" i="17"/>
  <c r="M2178" i="17"/>
  <c r="L2179" i="17"/>
  <c r="M2179" i="17"/>
  <c r="L2180" i="17"/>
  <c r="M2180" i="17"/>
  <c r="L2181" i="17"/>
  <c r="M2181" i="17"/>
  <c r="L2182" i="17"/>
  <c r="M2182" i="17"/>
  <c r="L2183" i="17"/>
  <c r="M2183" i="17"/>
  <c r="L2184" i="17"/>
  <c r="M2184" i="17"/>
  <c r="L2185" i="17"/>
  <c r="M2185" i="17"/>
  <c r="L2186" i="17"/>
  <c r="M2186" i="17"/>
  <c r="L2187" i="17"/>
  <c r="M2187" i="17"/>
  <c r="L2188" i="17"/>
  <c r="M2188" i="17"/>
  <c r="L2189" i="17"/>
  <c r="M2189" i="17"/>
  <c r="L2190" i="17"/>
  <c r="M2190" i="17"/>
  <c r="L2191" i="17"/>
  <c r="M2191" i="17"/>
  <c r="L2192" i="17"/>
  <c r="M2192" i="17"/>
  <c r="L2193" i="17"/>
  <c r="M2193" i="17"/>
  <c r="L2194" i="17"/>
  <c r="M2194" i="17"/>
  <c r="L2195" i="17"/>
  <c r="M2195" i="17"/>
  <c r="L2196" i="17"/>
  <c r="M2196" i="17"/>
  <c r="L2197" i="17"/>
  <c r="M2197" i="17"/>
  <c r="L2198" i="17"/>
  <c r="M2198" i="17"/>
  <c r="L2199" i="17"/>
  <c r="M2199" i="17"/>
  <c r="L2200" i="17"/>
  <c r="M2200" i="17"/>
  <c r="L2201" i="17"/>
  <c r="M2201" i="17"/>
  <c r="L2202" i="17"/>
  <c r="M2202" i="17"/>
  <c r="L2203" i="17"/>
  <c r="M2203" i="17"/>
  <c r="L2204" i="17"/>
  <c r="M2204" i="17"/>
  <c r="L2205" i="17"/>
  <c r="M2205" i="17"/>
  <c r="L2206" i="17"/>
  <c r="M2206" i="17"/>
  <c r="L2207" i="17"/>
  <c r="M2207" i="17"/>
  <c r="L2208" i="17"/>
  <c r="M2208" i="17"/>
  <c r="L2209" i="17"/>
  <c r="M2209" i="17"/>
  <c r="L2210" i="17"/>
  <c r="M2210" i="17"/>
  <c r="L2211" i="17"/>
  <c r="M2211" i="17"/>
  <c r="L2212" i="17"/>
  <c r="M2212" i="17"/>
  <c r="L2213" i="17"/>
  <c r="M2213" i="17"/>
  <c r="L2214" i="17"/>
  <c r="M2214" i="17"/>
  <c r="L2215" i="17"/>
  <c r="M2215" i="17"/>
  <c r="L2216" i="17"/>
  <c r="M2216" i="17"/>
  <c r="L2217" i="17"/>
  <c r="M2217" i="17"/>
  <c r="L2218" i="17"/>
  <c r="M2218" i="17"/>
  <c r="L2219" i="17"/>
  <c r="M2219" i="17"/>
  <c r="L2220" i="17"/>
  <c r="M2220" i="17"/>
  <c r="L2221" i="17"/>
  <c r="M2221" i="17"/>
  <c r="L2222" i="17"/>
  <c r="M2222" i="17"/>
  <c r="L2223" i="17"/>
  <c r="M2223" i="17"/>
  <c r="L2224" i="17"/>
  <c r="M2224" i="17"/>
  <c r="L2225" i="17"/>
  <c r="M2225" i="17"/>
  <c r="L2226" i="17"/>
  <c r="M2226" i="17"/>
  <c r="L2227" i="17"/>
  <c r="M2227" i="17"/>
  <c r="L2228" i="17"/>
  <c r="M2228" i="17"/>
  <c r="L2229" i="17"/>
  <c r="M2229" i="17"/>
  <c r="L2230" i="17"/>
  <c r="M2230" i="17"/>
  <c r="L2231" i="17"/>
  <c r="M2231" i="17"/>
  <c r="L2232" i="17"/>
  <c r="M2232" i="17"/>
  <c r="L2233" i="17"/>
  <c r="M2233" i="17"/>
  <c r="L2234" i="17"/>
  <c r="M2234" i="17"/>
  <c r="L2235" i="17"/>
  <c r="M2235" i="17"/>
  <c r="L2236" i="17"/>
  <c r="M2236" i="17"/>
  <c r="L2237" i="17"/>
  <c r="M2237" i="17"/>
  <c r="L2238" i="17"/>
  <c r="M2238" i="17"/>
  <c r="L2239" i="17"/>
  <c r="M2239" i="17"/>
  <c r="L2240" i="17"/>
  <c r="M2240" i="17"/>
  <c r="L2241" i="17"/>
  <c r="M2241" i="17"/>
  <c r="L2242" i="17"/>
  <c r="M2242" i="17"/>
  <c r="L2256" i="17"/>
  <c r="M2256" i="17"/>
  <c r="L2252" i="24" s="1"/>
  <c r="M2252" i="24" s="1"/>
  <c r="L2257" i="17"/>
  <c r="M2257" i="17"/>
  <c r="L2258" i="17"/>
  <c r="M2258" i="17"/>
  <c r="L2259" i="17"/>
  <c r="M2259" i="17"/>
  <c r="L2260" i="17"/>
  <c r="M2260" i="17"/>
  <c r="L2261" i="17"/>
  <c r="M2261" i="17"/>
  <c r="L2262" i="17"/>
  <c r="M2262" i="17"/>
  <c r="L2263" i="17"/>
  <c r="M2263" i="17"/>
  <c r="L2264" i="17"/>
  <c r="M2264" i="17"/>
  <c r="L2265" i="17"/>
  <c r="M2265" i="17"/>
  <c r="L2266" i="17"/>
  <c r="M2266" i="17"/>
  <c r="L2267" i="17"/>
  <c r="M2267" i="17"/>
  <c r="L2268" i="17"/>
  <c r="M2268" i="17"/>
  <c r="L2269" i="17"/>
  <c r="M2269" i="17"/>
  <c r="L2270" i="17"/>
  <c r="M2270" i="17"/>
  <c r="L2271" i="17"/>
  <c r="M2271" i="17"/>
  <c r="L2272" i="17"/>
  <c r="M2272" i="17"/>
  <c r="L2273" i="17"/>
  <c r="M2273" i="17"/>
  <c r="L2274" i="17"/>
  <c r="M2274" i="17"/>
  <c r="L2275" i="17"/>
  <c r="M2275" i="17"/>
  <c r="L2276" i="17"/>
  <c r="M2276" i="17"/>
  <c r="L2277" i="17"/>
  <c r="M2277" i="17"/>
  <c r="L2278" i="17"/>
  <c r="M2278" i="17"/>
  <c r="L2279" i="17"/>
  <c r="M2279" i="17"/>
  <c r="L2280" i="17"/>
  <c r="M2280" i="17"/>
  <c r="L2281" i="17"/>
  <c r="M2281" i="17"/>
  <c r="L2282" i="17"/>
  <c r="M2282" i="17"/>
  <c r="L2283" i="17"/>
  <c r="M2283" i="17"/>
  <c r="L2284" i="17"/>
  <c r="M2284" i="17"/>
  <c r="L2285" i="17"/>
  <c r="M2285" i="17"/>
  <c r="L2286" i="17"/>
  <c r="M2286" i="17"/>
  <c r="L2287" i="17"/>
  <c r="M2287" i="17"/>
  <c r="L2288" i="17"/>
  <c r="M2288" i="17"/>
  <c r="L2289" i="17"/>
  <c r="M2289" i="17"/>
  <c r="L2290" i="17"/>
  <c r="M2290" i="17"/>
  <c r="L2291" i="17"/>
  <c r="M2291" i="17"/>
  <c r="L2292" i="17"/>
  <c r="M2292" i="17"/>
  <c r="L2293" i="17"/>
  <c r="M2293" i="17"/>
  <c r="L2294" i="17"/>
  <c r="M2294" i="17"/>
  <c r="L2295" i="17"/>
  <c r="M2295" i="17"/>
  <c r="L2296" i="17"/>
  <c r="M2296" i="17"/>
  <c r="L2297" i="17"/>
  <c r="M2297" i="17"/>
  <c r="L2298" i="17"/>
  <c r="M2298" i="17"/>
  <c r="L2299" i="17"/>
  <c r="M2299" i="17"/>
  <c r="L2300" i="17"/>
  <c r="M2300" i="17"/>
  <c r="L2301" i="17"/>
  <c r="M2301" i="17"/>
  <c r="L2302" i="17"/>
  <c r="M2302" i="17"/>
  <c r="L2303" i="17"/>
  <c r="M2303" i="17"/>
  <c r="L2304" i="17"/>
  <c r="M2304" i="17"/>
  <c r="L2306" i="17"/>
  <c r="M2306" i="17"/>
  <c r="L2307" i="17"/>
  <c r="M2307" i="17"/>
  <c r="L2308" i="17"/>
  <c r="M2308" i="17"/>
  <c r="L2309" i="17"/>
  <c r="M2309" i="17"/>
  <c r="L2310" i="17"/>
  <c r="M2310" i="17"/>
  <c r="L2311" i="17"/>
  <c r="M2311" i="17"/>
  <c r="L2312" i="17"/>
  <c r="M2312" i="17"/>
  <c r="L2315" i="17"/>
  <c r="M2315" i="17"/>
  <c r="L2316" i="17"/>
  <c r="M2316" i="17"/>
  <c r="L2317" i="17"/>
  <c r="M2317" i="17"/>
  <c r="L2318" i="17"/>
  <c r="M2318" i="17"/>
  <c r="L2319" i="17"/>
  <c r="M2319" i="17"/>
  <c r="L2320" i="17"/>
  <c r="M2320" i="17"/>
  <c r="L2321" i="17"/>
  <c r="M2321" i="17"/>
  <c r="L2322" i="17"/>
  <c r="M2322" i="17"/>
  <c r="L2323" i="17"/>
  <c r="M2323" i="17"/>
  <c r="L2324" i="17"/>
  <c r="M2324" i="17"/>
  <c r="L2325" i="17"/>
  <c r="M2325" i="17"/>
  <c r="L2326" i="17"/>
  <c r="M2326" i="17"/>
  <c r="L2327" i="17"/>
  <c r="M2327" i="17"/>
  <c r="L2328" i="17"/>
  <c r="M2328" i="17"/>
  <c r="L2329" i="17"/>
  <c r="M2329" i="17"/>
  <c r="L2330" i="17"/>
  <c r="M2330" i="17"/>
  <c r="L2331" i="17"/>
  <c r="M2331" i="17"/>
  <c r="L2332" i="17"/>
  <c r="M2332" i="17"/>
  <c r="L2333" i="17"/>
  <c r="M2333" i="17"/>
  <c r="L2334" i="17"/>
  <c r="M2334" i="17"/>
  <c r="L2335" i="17"/>
  <c r="M2335" i="17"/>
  <c r="L2336" i="17"/>
  <c r="M2336" i="17"/>
  <c r="L2337" i="17"/>
  <c r="M2337" i="17"/>
  <c r="L2338" i="17"/>
  <c r="M2338" i="17"/>
  <c r="L2339" i="17"/>
  <c r="M2339" i="17"/>
  <c r="L2340" i="17"/>
  <c r="M2340" i="17"/>
  <c r="L2341" i="17"/>
  <c r="M2341" i="17"/>
  <c r="L2342" i="17"/>
  <c r="M2342" i="17"/>
  <c r="L2344" i="17"/>
  <c r="M2344" i="17"/>
  <c r="L2345" i="17"/>
  <c r="M2345" i="17"/>
  <c r="L2346" i="17"/>
  <c r="M2346" i="17"/>
  <c r="L2347" i="17"/>
  <c r="M2347" i="17"/>
  <c r="L2348" i="17"/>
  <c r="M2348" i="17"/>
  <c r="L2349" i="17"/>
  <c r="M2349" i="17"/>
  <c r="L2350" i="17"/>
  <c r="M2350" i="17"/>
  <c r="L2351" i="17"/>
  <c r="M2351" i="17"/>
  <c r="L2352" i="17"/>
  <c r="M2352" i="17"/>
  <c r="L2353" i="17"/>
  <c r="M2353" i="17"/>
  <c r="L2354" i="17"/>
  <c r="M2354" i="17"/>
  <c r="L2355" i="17"/>
  <c r="M2355" i="17"/>
  <c r="L2356" i="17"/>
  <c r="M2356" i="17"/>
  <c r="L2357" i="17"/>
  <c r="M2357" i="17"/>
  <c r="L2358" i="17"/>
  <c r="M2358" i="17"/>
  <c r="L2359" i="17"/>
  <c r="M2359" i="17"/>
  <c r="L2360" i="17"/>
  <c r="M2360" i="17"/>
  <c r="L2361" i="17"/>
  <c r="M2361" i="17"/>
  <c r="L2362" i="17"/>
  <c r="M2362" i="17"/>
  <c r="L2363" i="17"/>
  <c r="M2363" i="17"/>
  <c r="L2364" i="17"/>
  <c r="M2364" i="17"/>
  <c r="L2365" i="17"/>
  <c r="M2365" i="17"/>
  <c r="L2366" i="17"/>
  <c r="M2366" i="17"/>
  <c r="L2367" i="17"/>
  <c r="M2367" i="17"/>
  <c r="L2368" i="17"/>
  <c r="M2368" i="17"/>
  <c r="L2369" i="17"/>
  <c r="M2369" i="17"/>
  <c r="L2370" i="17"/>
  <c r="M2370" i="17"/>
  <c r="L2371" i="17"/>
  <c r="M2371" i="17"/>
  <c r="L2372" i="17"/>
  <c r="M2372" i="17"/>
  <c r="L2373" i="17"/>
  <c r="M2373" i="17"/>
  <c r="L2374" i="17"/>
  <c r="M2374" i="17"/>
  <c r="L2375" i="17"/>
  <c r="M2375" i="17"/>
  <c r="L2376" i="17"/>
  <c r="M2376" i="17"/>
  <c r="L2377" i="17"/>
  <c r="M2377" i="17"/>
  <c r="L2378" i="17"/>
  <c r="M2378" i="17"/>
  <c r="L2379" i="17"/>
  <c r="M2379" i="17"/>
  <c r="L2380" i="17"/>
  <c r="M2380" i="17"/>
  <c r="L2381" i="17"/>
  <c r="M2381" i="17"/>
  <c r="L2382" i="17"/>
  <c r="M2382" i="17"/>
  <c r="L2383" i="17"/>
  <c r="M2383" i="17"/>
  <c r="L2384" i="17"/>
  <c r="M2384" i="17"/>
  <c r="L2385" i="17"/>
  <c r="M2385" i="17"/>
  <c r="L2386" i="17"/>
  <c r="M2386" i="17"/>
  <c r="L2387" i="17"/>
  <c r="M2387" i="17"/>
  <c r="L2388" i="17"/>
  <c r="M2388" i="17"/>
  <c r="L2389" i="17"/>
  <c r="M2389" i="17"/>
  <c r="L2390" i="17"/>
  <c r="M2390" i="17"/>
  <c r="L2391" i="17"/>
  <c r="M2391" i="17"/>
  <c r="L2392" i="17"/>
  <c r="M2392" i="17"/>
  <c r="L2393" i="17"/>
  <c r="M2393" i="17"/>
  <c r="L2394" i="17"/>
  <c r="M2394" i="17"/>
  <c r="L2395" i="17"/>
  <c r="M2395" i="17"/>
  <c r="L2396" i="17"/>
  <c r="M2396" i="17"/>
  <c r="L2397" i="17"/>
  <c r="M2397" i="17"/>
  <c r="L2398" i="17"/>
  <c r="M2398" i="17"/>
  <c r="L2399" i="17"/>
  <c r="M2399" i="17"/>
  <c r="L2400" i="17"/>
  <c r="M2400" i="17"/>
  <c r="L2401" i="17"/>
  <c r="M2401" i="17"/>
  <c r="L2402" i="17"/>
  <c r="M2402" i="17"/>
  <c r="L2403" i="17"/>
  <c r="M2403" i="17"/>
  <c r="L2404" i="17"/>
  <c r="M2404" i="17"/>
  <c r="L2405" i="17"/>
  <c r="M2405" i="17"/>
  <c r="L2406" i="17"/>
  <c r="M2406" i="17"/>
  <c r="L2407" i="17"/>
  <c r="M2407" i="17"/>
  <c r="L2408" i="17"/>
  <c r="M2408" i="17"/>
  <c r="L2409" i="17"/>
  <c r="M2409" i="17"/>
  <c r="L2410" i="17"/>
  <c r="M2410" i="17"/>
  <c r="L2411" i="17"/>
  <c r="M2411" i="17"/>
  <c r="L2412" i="17"/>
  <c r="M2412" i="17"/>
  <c r="L2413" i="17"/>
  <c r="M2413" i="17"/>
  <c r="L2414" i="17"/>
  <c r="M2414" i="17"/>
  <c r="L2415" i="17"/>
  <c r="M2415" i="17"/>
  <c r="L2416" i="17"/>
  <c r="M2416" i="17"/>
  <c r="L2417" i="17"/>
  <c r="M2417" i="17"/>
  <c r="L2418" i="17"/>
  <c r="M2418" i="17"/>
  <c r="L2419" i="17"/>
  <c r="M2419" i="17"/>
  <c r="L2420" i="17"/>
  <c r="M2420" i="17"/>
  <c r="L2421" i="17"/>
  <c r="M2421" i="17"/>
  <c r="L2422" i="17"/>
  <c r="M2422" i="17"/>
  <c r="L2423" i="17"/>
  <c r="M2423" i="17"/>
  <c r="L2424" i="17"/>
  <c r="M2424" i="17"/>
  <c r="L2425" i="17"/>
  <c r="M2425" i="17"/>
  <c r="L2426" i="17"/>
  <c r="M2426" i="17"/>
  <c r="L2427" i="17"/>
  <c r="M2427" i="17"/>
  <c r="L2428" i="17"/>
  <c r="M2428" i="17"/>
  <c r="L2429" i="17"/>
  <c r="M2429" i="17"/>
  <c r="L2430" i="17"/>
  <c r="M2430" i="17"/>
  <c r="L2431" i="17"/>
  <c r="M2431" i="17"/>
  <c r="L2432" i="17"/>
  <c r="M2432" i="17"/>
  <c r="L2433" i="17"/>
  <c r="M2433" i="17"/>
  <c r="L2434" i="17"/>
  <c r="M2434" i="17"/>
  <c r="L2435" i="17"/>
  <c r="M2435" i="17"/>
  <c r="L2436" i="17"/>
  <c r="M2436" i="17"/>
  <c r="L2437" i="17"/>
  <c r="M2437" i="17"/>
  <c r="L2438" i="17"/>
  <c r="M2438" i="17"/>
  <c r="L2439" i="17"/>
  <c r="M2439" i="17"/>
  <c r="L2440" i="17"/>
  <c r="M2440" i="17"/>
  <c r="L2441" i="17"/>
  <c r="M2441" i="17"/>
  <c r="L2442" i="17"/>
  <c r="M2442" i="17"/>
  <c r="L2443" i="17"/>
  <c r="M2443" i="17"/>
  <c r="L2444" i="17"/>
  <c r="M2444" i="17"/>
  <c r="L2445" i="17"/>
  <c r="M2445" i="17"/>
  <c r="L2446" i="17"/>
  <c r="M2446" i="17"/>
  <c r="L2447" i="17"/>
  <c r="M2447" i="17"/>
  <c r="L2448" i="17"/>
  <c r="M2448" i="17"/>
  <c r="L2449" i="17"/>
  <c r="M2449" i="17"/>
  <c r="L2450" i="17"/>
  <c r="M2450" i="17"/>
  <c r="L2451" i="17"/>
  <c r="M2451" i="17"/>
  <c r="L2452" i="17"/>
  <c r="M2452" i="17"/>
  <c r="L2453" i="17"/>
  <c r="M2453" i="17"/>
  <c r="L2454" i="17"/>
  <c r="M2454" i="17"/>
  <c r="L2455" i="17"/>
  <c r="M2455" i="17"/>
  <c r="L2456" i="17"/>
  <c r="M2456" i="17"/>
  <c r="L2457" i="17"/>
  <c r="M2457" i="17"/>
  <c r="L2458" i="17"/>
  <c r="M2458" i="17"/>
  <c r="L2459" i="17"/>
  <c r="M2459" i="17"/>
  <c r="L2460" i="17"/>
  <c r="M2460" i="17"/>
  <c r="L2461" i="17"/>
  <c r="M2461" i="17"/>
  <c r="L2462" i="17"/>
  <c r="M2462" i="17"/>
  <c r="L2463" i="17"/>
  <c r="M2463" i="17"/>
  <c r="L2464" i="17"/>
  <c r="M2464" i="17"/>
  <c r="L2465" i="17"/>
  <c r="M2465" i="17"/>
  <c r="L2466" i="17"/>
  <c r="M2466" i="17"/>
  <c r="L2467" i="17"/>
  <c r="M2467" i="17"/>
  <c r="L2468" i="17"/>
  <c r="M2468" i="17"/>
  <c r="L2469" i="17"/>
  <c r="M2469" i="17"/>
  <c r="L2470" i="17"/>
  <c r="M2470" i="17"/>
  <c r="L2471" i="17"/>
  <c r="M2471" i="17"/>
  <c r="L2472" i="17"/>
  <c r="M2472" i="17"/>
  <c r="L2473" i="17"/>
  <c r="M2473" i="17"/>
  <c r="L2474" i="17"/>
  <c r="M2474" i="17"/>
  <c r="L2475" i="17"/>
  <c r="M2475" i="17"/>
  <c r="L2476" i="17"/>
  <c r="M2476" i="17"/>
  <c r="L2477" i="17"/>
  <c r="M2477" i="17"/>
  <c r="L2478" i="17"/>
  <c r="M2478" i="17"/>
  <c r="L2479" i="17"/>
  <c r="M2479" i="17"/>
  <c r="L2480" i="17"/>
  <c r="M2480" i="17"/>
  <c r="L2481" i="17"/>
  <c r="M2481" i="17"/>
  <c r="L2482" i="17"/>
  <c r="M2482" i="17"/>
  <c r="L2483" i="17"/>
  <c r="M2483" i="17"/>
  <c r="L2484" i="17"/>
  <c r="M2484" i="17"/>
  <c r="L2485" i="17"/>
  <c r="M2485" i="17"/>
  <c r="L2486" i="17"/>
  <c r="M2486" i="17"/>
  <c r="L2487" i="17"/>
  <c r="M2487" i="17"/>
  <c r="L2488" i="17"/>
  <c r="M2488" i="17"/>
  <c r="L2489" i="17"/>
  <c r="M2489" i="17"/>
  <c r="L2490" i="17"/>
  <c r="M2490" i="17"/>
  <c r="L2491" i="17"/>
  <c r="M2491" i="17"/>
  <c r="L2492" i="17"/>
  <c r="M2492" i="17"/>
  <c r="L2493" i="17"/>
  <c r="M2493" i="17"/>
  <c r="L2494" i="17"/>
  <c r="M2494" i="17"/>
  <c r="L2495" i="17"/>
  <c r="M2495" i="17"/>
  <c r="L2496" i="17"/>
  <c r="M2496" i="17"/>
  <c r="L2497" i="17"/>
  <c r="M2497" i="17"/>
  <c r="L2498" i="17"/>
  <c r="M2498" i="17"/>
  <c r="L2499" i="17"/>
  <c r="M2499" i="17"/>
  <c r="L2500" i="17"/>
  <c r="M2500" i="17"/>
  <c r="L2501" i="17"/>
  <c r="M2501" i="17"/>
  <c r="L2502" i="17"/>
  <c r="M2502" i="17"/>
  <c r="L2503" i="17"/>
  <c r="M2503" i="17"/>
  <c r="L2504" i="17"/>
  <c r="M2504" i="17"/>
  <c r="L2505" i="17"/>
  <c r="M2505" i="17"/>
  <c r="L2506" i="17"/>
  <c r="M2506" i="17"/>
  <c r="L2507" i="17"/>
  <c r="M2507" i="17"/>
  <c r="L2508" i="17"/>
  <c r="M2508" i="17"/>
  <c r="L2509" i="17"/>
  <c r="M2509" i="17"/>
  <c r="L2510" i="17"/>
  <c r="M2510" i="17"/>
  <c r="L2511" i="17"/>
  <c r="M2511" i="17"/>
  <c r="L2512" i="17"/>
  <c r="M2512" i="17"/>
  <c r="L2513" i="17"/>
  <c r="M2513" i="17"/>
  <c r="L2514" i="17"/>
  <c r="M2514" i="17"/>
  <c r="L2515" i="17"/>
  <c r="M2515" i="17"/>
  <c r="L2516" i="17"/>
  <c r="M2516" i="17"/>
  <c r="L2517" i="17"/>
  <c r="M2517" i="17"/>
  <c r="L2518" i="17"/>
  <c r="M2518" i="17"/>
  <c r="L2541" i="24" s="1"/>
  <c r="M2541" i="24" s="1"/>
  <c r="L2519" i="17"/>
  <c r="M2519" i="17"/>
  <c r="L2520" i="17"/>
  <c r="M2520" i="17"/>
  <c r="L2521" i="17"/>
  <c r="M2521" i="17"/>
  <c r="L2522" i="17"/>
  <c r="M2522" i="17"/>
  <c r="L2523" i="17"/>
  <c r="M2523" i="17"/>
  <c r="L2524" i="17"/>
  <c r="M2524" i="17"/>
  <c r="L2525" i="17"/>
  <c r="M2525" i="17"/>
  <c r="L2526" i="17"/>
  <c r="M2526" i="17"/>
  <c r="L2527" i="17"/>
  <c r="M2527" i="17"/>
  <c r="L2528" i="17"/>
  <c r="M2528" i="17"/>
  <c r="L2529" i="17"/>
  <c r="M2529" i="17"/>
  <c r="L2530" i="17"/>
  <c r="M2530" i="17"/>
  <c r="L2531" i="17"/>
  <c r="M2531" i="17"/>
  <c r="L2532" i="17"/>
  <c r="M2532" i="17"/>
  <c r="L2533" i="17"/>
  <c r="M2533" i="17"/>
  <c r="L2534" i="17"/>
  <c r="M2534" i="17"/>
  <c r="L2535" i="17"/>
  <c r="M2535" i="17"/>
  <c r="L2536" i="17"/>
  <c r="M2536" i="17"/>
  <c r="L2537" i="17"/>
  <c r="M2537" i="17"/>
  <c r="L2538" i="17"/>
  <c r="M2538" i="17"/>
  <c r="L2539" i="17"/>
  <c r="M2539" i="17"/>
  <c r="L2540" i="17"/>
  <c r="M2540" i="17"/>
  <c r="L2544" i="17"/>
  <c r="M2544" i="17"/>
  <c r="L2545" i="17"/>
  <c r="M2545" i="17"/>
  <c r="L2546" i="17"/>
  <c r="M2546" i="17"/>
  <c r="L2547" i="17"/>
  <c r="M2547" i="17"/>
  <c r="L2548" i="17"/>
  <c r="M2548" i="17"/>
  <c r="L2549" i="17"/>
  <c r="M2549" i="17"/>
  <c r="L2550" i="17"/>
  <c r="M2550" i="17"/>
  <c r="L2551" i="17"/>
  <c r="M2551" i="17"/>
  <c r="L2552" i="17"/>
  <c r="M2552" i="17"/>
  <c r="L2553" i="17"/>
  <c r="M2553" i="17"/>
  <c r="L2554" i="17"/>
  <c r="M2554" i="17"/>
  <c r="L2555" i="17"/>
  <c r="M2555" i="17"/>
  <c r="L2556" i="17"/>
  <c r="M2556" i="17"/>
  <c r="L2557" i="17"/>
  <c r="M2557" i="17"/>
  <c r="L2558" i="17"/>
  <c r="M2558" i="17"/>
  <c r="L2559" i="17"/>
  <c r="M2559" i="17"/>
  <c r="L2560" i="17"/>
  <c r="M2560" i="17"/>
  <c r="L2561" i="17"/>
  <c r="M2561" i="17"/>
  <c r="L2562" i="17"/>
  <c r="M2562" i="17"/>
  <c r="L2563" i="17"/>
  <c r="M2563" i="17"/>
  <c r="L2564" i="17"/>
  <c r="M2564" i="17"/>
  <c r="L2565" i="17"/>
  <c r="M2565" i="17"/>
  <c r="L2566" i="17"/>
  <c r="M2566" i="17"/>
  <c r="L2567" i="17"/>
  <c r="M2567" i="17"/>
  <c r="L2568" i="17"/>
  <c r="M2568" i="17"/>
  <c r="L2569" i="17"/>
  <c r="M2569" i="17"/>
  <c r="L2570" i="17"/>
  <c r="M2570" i="17"/>
  <c r="L2571" i="17"/>
  <c r="M2571" i="17"/>
  <c r="L2572" i="17"/>
  <c r="M2572" i="17"/>
  <c r="L2573" i="17"/>
  <c r="M2573" i="17"/>
  <c r="L2574" i="17"/>
  <c r="M2574" i="17"/>
  <c r="L2575" i="17"/>
  <c r="M2575" i="17"/>
  <c r="L2576" i="17"/>
  <c r="M2576" i="17"/>
  <c r="L2577" i="17"/>
  <c r="M2577" i="17"/>
  <c r="L2578" i="17"/>
  <c r="M2578" i="17"/>
  <c r="L2579" i="17"/>
  <c r="M2579" i="17"/>
  <c r="L2580" i="17"/>
  <c r="M2580" i="17"/>
  <c r="L2581" i="17"/>
  <c r="M2581" i="17"/>
  <c r="L2582" i="17"/>
  <c r="M2582" i="17"/>
  <c r="L2583" i="17"/>
  <c r="M2583" i="17"/>
  <c r="L2584" i="17"/>
  <c r="M2584" i="17"/>
  <c r="L2585" i="17"/>
  <c r="M2585" i="17"/>
  <c r="L2586" i="17"/>
  <c r="M2586" i="17"/>
  <c r="L2587" i="17"/>
  <c r="M2587" i="17"/>
  <c r="L2588" i="17"/>
  <c r="M2588" i="17"/>
  <c r="L2589" i="17"/>
  <c r="M2589" i="17"/>
  <c r="L2590" i="17"/>
  <c r="M2590" i="17"/>
  <c r="L2591" i="17"/>
  <c r="M2591" i="17"/>
  <c r="L2592" i="17"/>
  <c r="M2592" i="17"/>
  <c r="L2593" i="17"/>
  <c r="M2593" i="17"/>
  <c r="L2594" i="17"/>
  <c r="M2594" i="17"/>
  <c r="L2595" i="17"/>
  <c r="M2595" i="17"/>
  <c r="L2596" i="17"/>
  <c r="M2596" i="17"/>
  <c r="L2597" i="17"/>
  <c r="M2597" i="17"/>
  <c r="L2598" i="17"/>
  <c r="M2598" i="17"/>
  <c r="L2599" i="17"/>
  <c r="M2599" i="17"/>
  <c r="L2600" i="17"/>
  <c r="M2600" i="17"/>
  <c r="L2601" i="17"/>
  <c r="M2601" i="17"/>
  <c r="L2602" i="17"/>
  <c r="M2602" i="17"/>
  <c r="L2603" i="17"/>
  <c r="M2603" i="17"/>
  <c r="L2604" i="17"/>
  <c r="M2604" i="17"/>
  <c r="L2605" i="17"/>
  <c r="M2605" i="17"/>
  <c r="L2606" i="17"/>
  <c r="M2606" i="17"/>
  <c r="L2607" i="17"/>
  <c r="M2607" i="17"/>
  <c r="L2608" i="17"/>
  <c r="M2608" i="17"/>
  <c r="L2609" i="17"/>
  <c r="M2609" i="17"/>
  <c r="L2610" i="17"/>
  <c r="M2610" i="17"/>
  <c r="L2611" i="17"/>
  <c r="M2611" i="17"/>
  <c r="L2612" i="17"/>
  <c r="M2612" i="17"/>
  <c r="L2613" i="17"/>
  <c r="M2613" i="17"/>
  <c r="L2614" i="17"/>
  <c r="M2614" i="17"/>
  <c r="L2615" i="17"/>
  <c r="M2615" i="17"/>
  <c r="L2616" i="17"/>
  <c r="M2616" i="17"/>
  <c r="L2617" i="17"/>
  <c r="M2617" i="17"/>
  <c r="L2618" i="17"/>
  <c r="M2618" i="17"/>
  <c r="L2619" i="17"/>
  <c r="M2619" i="17"/>
  <c r="L2620" i="17"/>
  <c r="M2620" i="17"/>
  <c r="L2621" i="17"/>
  <c r="M2621" i="17"/>
  <c r="L2622" i="17"/>
  <c r="M2622" i="17"/>
  <c r="L2623" i="17"/>
  <c r="M2623" i="17"/>
  <c r="L2624" i="17"/>
  <c r="M2624" i="17"/>
  <c r="L2625" i="17"/>
  <c r="M2625" i="17"/>
  <c r="L2626" i="17"/>
  <c r="M2626" i="17"/>
  <c r="L2627" i="17"/>
  <c r="M2627" i="17"/>
  <c r="L2628" i="17"/>
  <c r="M2628" i="17"/>
  <c r="L2629" i="17"/>
  <c r="M2629" i="17"/>
  <c r="L2630" i="17"/>
  <c r="M2630" i="17"/>
  <c r="L2631" i="17"/>
  <c r="M2631" i="17"/>
  <c r="L2632" i="17"/>
  <c r="M2632" i="17"/>
  <c r="L2633" i="17"/>
  <c r="M2633" i="17"/>
  <c r="L2634" i="17"/>
  <c r="M2634" i="17"/>
  <c r="L2635" i="17"/>
  <c r="M2635" i="17"/>
  <c r="L2636" i="17"/>
  <c r="M2636" i="17"/>
  <c r="L2637" i="17"/>
  <c r="M2637" i="17"/>
  <c r="L2638" i="17"/>
  <c r="M2638" i="17"/>
  <c r="L2639" i="17"/>
  <c r="M2639" i="17"/>
  <c r="L2640" i="17"/>
  <c r="M2640" i="17"/>
  <c r="L2641" i="17"/>
  <c r="M2641" i="17"/>
  <c r="L2642" i="17"/>
  <c r="M2642" i="17"/>
  <c r="L2643" i="17"/>
  <c r="M2643" i="17"/>
  <c r="L2644" i="17"/>
  <c r="M2644" i="17"/>
  <c r="L2645" i="17"/>
  <c r="M2645" i="17"/>
  <c r="L2646" i="17"/>
  <c r="M2646" i="17"/>
  <c r="L2647" i="17"/>
  <c r="M2647" i="17"/>
  <c r="L2648" i="17"/>
  <c r="M2648" i="17"/>
  <c r="L2649" i="17"/>
  <c r="M2649" i="17"/>
  <c r="L2650" i="17"/>
  <c r="M2650" i="17"/>
  <c r="L2651" i="17"/>
  <c r="M2651" i="17"/>
  <c r="L2652" i="17"/>
  <c r="M2652" i="17"/>
  <c r="L2653" i="17"/>
  <c r="M2653" i="17"/>
  <c r="L2654" i="17"/>
  <c r="M2654" i="17"/>
  <c r="L2655" i="17"/>
  <c r="M2655" i="17"/>
  <c r="L2656" i="17"/>
  <c r="M2656" i="17"/>
  <c r="L2657" i="17"/>
  <c r="M2657" i="17"/>
  <c r="L2658" i="17"/>
  <c r="M2658" i="17"/>
  <c r="L2659" i="17"/>
  <c r="M2659" i="17"/>
  <c r="L2660" i="17"/>
  <c r="M2660" i="17"/>
  <c r="L2661" i="17"/>
  <c r="M2661" i="17"/>
  <c r="L2662" i="17"/>
  <c r="M2662" i="17"/>
  <c r="L2663" i="17"/>
  <c r="M2663" i="17"/>
  <c r="L2664" i="17"/>
  <c r="M2664" i="17"/>
  <c r="L2665" i="17"/>
  <c r="M2665" i="17"/>
  <c r="L2666" i="17"/>
  <c r="M2666" i="17"/>
  <c r="L2667" i="17"/>
  <c r="M2667" i="17"/>
  <c r="L2668" i="17"/>
  <c r="M2668" i="17"/>
  <c r="L2669" i="17"/>
  <c r="M2669" i="17"/>
  <c r="L2670" i="17"/>
  <c r="M2670" i="17"/>
  <c r="L2671" i="17"/>
  <c r="M2671" i="17"/>
  <c r="L2672" i="17"/>
  <c r="M2672" i="17"/>
  <c r="L2673" i="17"/>
  <c r="M2673" i="17"/>
  <c r="L2674" i="17"/>
  <c r="M2674" i="17"/>
  <c r="L2675" i="17"/>
  <c r="M2675" i="17"/>
  <c r="L2676" i="17"/>
  <c r="M2676" i="17"/>
  <c r="L2677" i="17"/>
  <c r="M2677" i="17"/>
  <c r="L2678" i="17"/>
  <c r="M2678" i="17"/>
  <c r="L2679" i="17"/>
  <c r="M2679" i="17"/>
  <c r="L2680" i="17"/>
  <c r="M2680" i="17"/>
  <c r="L2681" i="17"/>
  <c r="M2681" i="17"/>
  <c r="L2682" i="17"/>
  <c r="M2682" i="17"/>
  <c r="L2683" i="17"/>
  <c r="M2683" i="17"/>
  <c r="L2684" i="17"/>
  <c r="M2684" i="17"/>
  <c r="L2685" i="17"/>
  <c r="M2685" i="17"/>
  <c r="L2686" i="17"/>
  <c r="M2686" i="17"/>
  <c r="L2687" i="17"/>
  <c r="M2687" i="17"/>
  <c r="L2688" i="17"/>
  <c r="M2688" i="17"/>
  <c r="L2689" i="17"/>
  <c r="M2689" i="17"/>
  <c r="L2690" i="17"/>
  <c r="M2690" i="17"/>
  <c r="L2691" i="17"/>
  <c r="M2691" i="17"/>
  <c r="L2692" i="17"/>
  <c r="M2692" i="17"/>
  <c r="L2693" i="17"/>
  <c r="M2693" i="17"/>
  <c r="L2694" i="17"/>
  <c r="M2694" i="17"/>
  <c r="L2695" i="17"/>
  <c r="M2695" i="17"/>
  <c r="L2696" i="17"/>
  <c r="M2696" i="17"/>
  <c r="L2697" i="17"/>
  <c r="M2697" i="17"/>
  <c r="L2698" i="17"/>
  <c r="M2698" i="17"/>
  <c r="L2699" i="17"/>
  <c r="M2699" i="17"/>
  <c r="L2700" i="17"/>
  <c r="M2700" i="17"/>
  <c r="L2701" i="17"/>
  <c r="M2701" i="17"/>
  <c r="L2702" i="17"/>
  <c r="M2702" i="17"/>
  <c r="L2703" i="17"/>
  <c r="M2703" i="17"/>
  <c r="L2704" i="17"/>
  <c r="M2704" i="17"/>
  <c r="L2705" i="17"/>
  <c r="M2705" i="17"/>
  <c r="L2706" i="17"/>
  <c r="M2706" i="17"/>
  <c r="L2707" i="17"/>
  <c r="M2707" i="17"/>
  <c r="L2708" i="17"/>
  <c r="M2708" i="17"/>
  <c r="L2709" i="17"/>
  <c r="M2709" i="17"/>
  <c r="L2710" i="17"/>
  <c r="M2710" i="17"/>
  <c r="L2711" i="17"/>
  <c r="M2711" i="17"/>
  <c r="L2712" i="17"/>
  <c r="M2712" i="17"/>
  <c r="L2713" i="17"/>
  <c r="M2713" i="17"/>
  <c r="L2714" i="17"/>
  <c r="M2714" i="17"/>
  <c r="L2715" i="17"/>
  <c r="M2715" i="17"/>
  <c r="L2716" i="17"/>
  <c r="M2716" i="17"/>
  <c r="L2717" i="17"/>
  <c r="M2717" i="17"/>
  <c r="L2718" i="17"/>
  <c r="M2718" i="17"/>
  <c r="L2719" i="17"/>
  <c r="M2719" i="17"/>
  <c r="L2720" i="17"/>
  <c r="M2720" i="17"/>
  <c r="L2721" i="17"/>
  <c r="M2721" i="17"/>
  <c r="L2722" i="17"/>
  <c r="M2722" i="17"/>
  <c r="L2723" i="17"/>
  <c r="M2723" i="17"/>
  <c r="L2724" i="17"/>
  <c r="M2724" i="17"/>
  <c r="L2725" i="17"/>
  <c r="M2725" i="17"/>
  <c r="L2726" i="17"/>
  <c r="M2726" i="17"/>
  <c r="L2727" i="17"/>
  <c r="M2727" i="17"/>
  <c r="L2728" i="17"/>
  <c r="M2728" i="17"/>
  <c r="L2729" i="17"/>
  <c r="M2729" i="17"/>
  <c r="L2730" i="17"/>
  <c r="M2730" i="17"/>
  <c r="L2731" i="17"/>
  <c r="M2731" i="17"/>
  <c r="L2732" i="17"/>
  <c r="M2732" i="17"/>
  <c r="L2733" i="17"/>
  <c r="M2733" i="17"/>
  <c r="L2734" i="17"/>
  <c r="M2734" i="17"/>
  <c r="L2735" i="17"/>
  <c r="M2735" i="17"/>
  <c r="L2736" i="17"/>
  <c r="M2736" i="17"/>
  <c r="L2737" i="17"/>
  <c r="M2737" i="17"/>
  <c r="L2738" i="17"/>
  <c r="M2738" i="17"/>
  <c r="L2739" i="17"/>
  <c r="M2739" i="17"/>
  <c r="L2740" i="17"/>
  <c r="M2740" i="17"/>
  <c r="L2741" i="17"/>
  <c r="M2741" i="17"/>
  <c r="L2742" i="17"/>
  <c r="M2742" i="17"/>
  <c r="L2743" i="17"/>
  <c r="M2743" i="17"/>
  <c r="L2744" i="17"/>
  <c r="M2744" i="17"/>
  <c r="L2745" i="17"/>
  <c r="M2745" i="17"/>
  <c r="L2746" i="17"/>
  <c r="M2746" i="17"/>
  <c r="L2747" i="17"/>
  <c r="M2747" i="17"/>
  <c r="L2748" i="17"/>
  <c r="M2748" i="17"/>
  <c r="L2749" i="17"/>
  <c r="M2749" i="17"/>
  <c r="L2750" i="17"/>
  <c r="M2750" i="17"/>
  <c r="L2751" i="17"/>
  <c r="M2751" i="17"/>
  <c r="L2752" i="17"/>
  <c r="M2752" i="17"/>
  <c r="L2753" i="17"/>
  <c r="M2753" i="17"/>
  <c r="L2754" i="17"/>
  <c r="M2754" i="17"/>
  <c r="L2755" i="17"/>
  <c r="M2755" i="17"/>
  <c r="L2756" i="17"/>
  <c r="M2756" i="17"/>
  <c r="L2757" i="17"/>
  <c r="M2757" i="17"/>
  <c r="L2758" i="17"/>
  <c r="M2758" i="17"/>
  <c r="L2759" i="17"/>
  <c r="M2759" i="17"/>
  <c r="L2760" i="17"/>
  <c r="M2760" i="17"/>
  <c r="L2761" i="17"/>
  <c r="M2761" i="17"/>
  <c r="L2762" i="17"/>
  <c r="M2762" i="17"/>
  <c r="L2763" i="17"/>
  <c r="M2763" i="17"/>
  <c r="L2764" i="17"/>
  <c r="M2764" i="17"/>
  <c r="L2765" i="17"/>
  <c r="M2765" i="17"/>
  <c r="L2766" i="17"/>
  <c r="M2766" i="17"/>
  <c r="L2767" i="17"/>
  <c r="M2767" i="17"/>
  <c r="L2768" i="17"/>
  <c r="M2768" i="17"/>
  <c r="L2769" i="17"/>
  <c r="M2769" i="17"/>
  <c r="L2770" i="17"/>
  <c r="M2770" i="17"/>
  <c r="L2771" i="17"/>
  <c r="M2771" i="17"/>
  <c r="L2772" i="17"/>
  <c r="M2772" i="17"/>
  <c r="L2773" i="17"/>
  <c r="M2773" i="17"/>
  <c r="L2774" i="17"/>
  <c r="M2774" i="17"/>
  <c r="L2775" i="17"/>
  <c r="M2775" i="17"/>
  <c r="L2776" i="17"/>
  <c r="M2776" i="17"/>
  <c r="L2777" i="17"/>
  <c r="M2777" i="17"/>
  <c r="L2801" i="24" s="1"/>
  <c r="M2801" i="24" s="1"/>
  <c r="L2778" i="17"/>
  <c r="M2778" i="17"/>
  <c r="L2802" i="24" s="1"/>
  <c r="M2802" i="24" s="1"/>
  <c r="L2779" i="17"/>
  <c r="M2779" i="17"/>
  <c r="L2780" i="17"/>
  <c r="M2780" i="17"/>
  <c r="L2781" i="17"/>
  <c r="M2781" i="17"/>
  <c r="L2782" i="17"/>
  <c r="M2782" i="17"/>
  <c r="L2783" i="17"/>
  <c r="M2783" i="17"/>
  <c r="L2784" i="17"/>
  <c r="M2784" i="17"/>
  <c r="L2785" i="17"/>
  <c r="M2785" i="17"/>
  <c r="L2786" i="17"/>
  <c r="M2786" i="17"/>
  <c r="L2787" i="17"/>
  <c r="M2787" i="17"/>
  <c r="L2788" i="17"/>
  <c r="M2788" i="17"/>
  <c r="L2789" i="17"/>
  <c r="M2789" i="17"/>
  <c r="L2790" i="17"/>
  <c r="M2790" i="17"/>
  <c r="L2791" i="17"/>
  <c r="M2791" i="17"/>
  <c r="L2792" i="17"/>
  <c r="M2792" i="17"/>
  <c r="L2793" i="17"/>
  <c r="M2793" i="17"/>
  <c r="L2794" i="17"/>
  <c r="M2794" i="17"/>
  <c r="L2795" i="17"/>
  <c r="M2795" i="17"/>
  <c r="L2796" i="17"/>
  <c r="M2796" i="17"/>
  <c r="L2797" i="17"/>
  <c r="M2797" i="17"/>
  <c r="L2806" i="17"/>
  <c r="M2806" i="17"/>
  <c r="L2807" i="17"/>
  <c r="M2807" i="17"/>
  <c r="L2808" i="17"/>
  <c r="M2808" i="17"/>
  <c r="L2809" i="17"/>
  <c r="M2809" i="17"/>
  <c r="L2810" i="17"/>
  <c r="M2810" i="17"/>
  <c r="L2811" i="17"/>
  <c r="M2811" i="17"/>
  <c r="L2812" i="17"/>
  <c r="M2812" i="17"/>
  <c r="L2813" i="17"/>
  <c r="M2813" i="17"/>
  <c r="L2814" i="17"/>
  <c r="M2814" i="17"/>
  <c r="L2815" i="17"/>
  <c r="M2815" i="17"/>
  <c r="L2816" i="17"/>
  <c r="M2816" i="17"/>
  <c r="L2817" i="17"/>
  <c r="M2817" i="17"/>
  <c r="L2818" i="17"/>
  <c r="M2818" i="17"/>
  <c r="L2819" i="17"/>
  <c r="M2819" i="17"/>
  <c r="L2820" i="17"/>
  <c r="M2820" i="17"/>
  <c r="L2821" i="17"/>
  <c r="M2821" i="17"/>
  <c r="L2822" i="17"/>
  <c r="M2822" i="17"/>
  <c r="L2823" i="17"/>
  <c r="M2823" i="17"/>
  <c r="L2824" i="17"/>
  <c r="M2824" i="17"/>
  <c r="L2825" i="17"/>
  <c r="M2825" i="17"/>
  <c r="L2826" i="17"/>
  <c r="M2826" i="17"/>
  <c r="L2827" i="17"/>
  <c r="M2827" i="17"/>
  <c r="L2828" i="17"/>
  <c r="M2828" i="17"/>
  <c r="L2829" i="17"/>
  <c r="M2829" i="17"/>
  <c r="L2830" i="17"/>
  <c r="M2830" i="17"/>
  <c r="L2831" i="17"/>
  <c r="M2831" i="17"/>
  <c r="L2832" i="17"/>
  <c r="M2832" i="17"/>
  <c r="L2833" i="17"/>
  <c r="M2833" i="17"/>
  <c r="L2834" i="17"/>
  <c r="M2834" i="17"/>
  <c r="L2835" i="17"/>
  <c r="M2835" i="17"/>
  <c r="L2836" i="17"/>
  <c r="M2836" i="17"/>
  <c r="L2837" i="17"/>
  <c r="M2837" i="17"/>
  <c r="L2838" i="17"/>
  <c r="M2838" i="17"/>
  <c r="L2839" i="17"/>
  <c r="M2839" i="17"/>
  <c r="L2840" i="17"/>
  <c r="M2840" i="17"/>
  <c r="L2841" i="17"/>
  <c r="M2841" i="17"/>
  <c r="L2842" i="17"/>
  <c r="M2842" i="17"/>
  <c r="L2843" i="17"/>
  <c r="M2843" i="17"/>
  <c r="L2844" i="17"/>
  <c r="M2844" i="17"/>
  <c r="L2845" i="17"/>
  <c r="M2845" i="17"/>
  <c r="L2846" i="17"/>
  <c r="M2846" i="17"/>
  <c r="L2847" i="17"/>
  <c r="M2847" i="17"/>
  <c r="L2848" i="17"/>
  <c r="M2848" i="17"/>
  <c r="L2849" i="17"/>
  <c r="M2849" i="17"/>
  <c r="L2850" i="17"/>
  <c r="M2850" i="17"/>
  <c r="L2851" i="17"/>
  <c r="M2851" i="17"/>
  <c r="L2852" i="17"/>
  <c r="M2852" i="17"/>
  <c r="L2853" i="17"/>
  <c r="M2853" i="17"/>
  <c r="L2854" i="17"/>
  <c r="M2854" i="17"/>
  <c r="L2855" i="17"/>
  <c r="M2855" i="17"/>
  <c r="L2856" i="17"/>
  <c r="M2856" i="17"/>
  <c r="L2857" i="17"/>
  <c r="M2857" i="17"/>
  <c r="L2858" i="17"/>
  <c r="M2858" i="17"/>
  <c r="L2859" i="17"/>
  <c r="M2859" i="17"/>
  <c r="L2860" i="17"/>
  <c r="M2860" i="17"/>
  <c r="L2861" i="17"/>
  <c r="M2861" i="17"/>
  <c r="L2862" i="17"/>
  <c r="M2862" i="17"/>
  <c r="L2863" i="17"/>
  <c r="M2863" i="17"/>
  <c r="L2864" i="17"/>
  <c r="M2864" i="17"/>
  <c r="L2865" i="17"/>
  <c r="M2865" i="17"/>
  <c r="L2866" i="17"/>
  <c r="M2866" i="17"/>
  <c r="L2867" i="17"/>
  <c r="M2867" i="17"/>
  <c r="L2868" i="17"/>
  <c r="M2868" i="17"/>
  <c r="L2869" i="17"/>
  <c r="M2869" i="17"/>
  <c r="L2870" i="17"/>
  <c r="M2870" i="17"/>
  <c r="L2871" i="17"/>
  <c r="M2871" i="17"/>
  <c r="L2872" i="17"/>
  <c r="M2872" i="17"/>
  <c r="L2873" i="17"/>
  <c r="M2873" i="17"/>
  <c r="L2874" i="17"/>
  <c r="M2874" i="17"/>
  <c r="L2875" i="17"/>
  <c r="M2875" i="17"/>
  <c r="L2876" i="17"/>
  <c r="M2876" i="17"/>
  <c r="L2877" i="17"/>
  <c r="M2877" i="17"/>
  <c r="L2878" i="17"/>
  <c r="M2878" i="17"/>
  <c r="L2879" i="17"/>
  <c r="M2879" i="17"/>
  <c r="L2880" i="17"/>
  <c r="M2880" i="17"/>
  <c r="L2881" i="17"/>
  <c r="M2881" i="17"/>
  <c r="L2882" i="17"/>
  <c r="M2882" i="17"/>
  <c r="L2883" i="17"/>
  <c r="M2883" i="17"/>
  <c r="L2884" i="17"/>
  <c r="M2884" i="17"/>
  <c r="L2885" i="17"/>
  <c r="M2885" i="17"/>
  <c r="L2886" i="17"/>
  <c r="M2886" i="17"/>
  <c r="L2887" i="17"/>
  <c r="M2887" i="17"/>
  <c r="L2888" i="17"/>
  <c r="M2888" i="17"/>
  <c r="L2889" i="17"/>
  <c r="M2889" i="17"/>
  <c r="L2890" i="17"/>
  <c r="M2890" i="17"/>
  <c r="L2891" i="17"/>
  <c r="M2891" i="17"/>
  <c r="L2892" i="17"/>
  <c r="M2892" i="17"/>
  <c r="L2893" i="17"/>
  <c r="M2893" i="17"/>
  <c r="L2894" i="17"/>
  <c r="M2894" i="17"/>
  <c r="L2895" i="17"/>
  <c r="M2895" i="17"/>
  <c r="L2896" i="17"/>
  <c r="M2896" i="17"/>
  <c r="L2897" i="17"/>
  <c r="M2897" i="17"/>
  <c r="L2898" i="17"/>
  <c r="M2898" i="17"/>
  <c r="L2899" i="17"/>
  <c r="M2899" i="17"/>
  <c r="L2900" i="17"/>
  <c r="M2900" i="17"/>
  <c r="L2901" i="17"/>
  <c r="M2901" i="17"/>
  <c r="L2902" i="17"/>
  <c r="M2902" i="17"/>
  <c r="L2903" i="17"/>
  <c r="M2903" i="17"/>
  <c r="L2905" i="17"/>
  <c r="M2905" i="17"/>
  <c r="L2906" i="17"/>
  <c r="M2906" i="17"/>
  <c r="L2907" i="17"/>
  <c r="M2907" i="17"/>
  <c r="L2908" i="17"/>
  <c r="M2908" i="17"/>
  <c r="L2909" i="17"/>
  <c r="M2909" i="17"/>
  <c r="L2910" i="17"/>
  <c r="M2910" i="17"/>
  <c r="L2911" i="17"/>
  <c r="M2911" i="17"/>
  <c r="L2912" i="17"/>
  <c r="M2912" i="17"/>
  <c r="L2913" i="17"/>
  <c r="M2913" i="17"/>
  <c r="L2914" i="17"/>
  <c r="M2914" i="17"/>
  <c r="L2915" i="17"/>
  <c r="M2915" i="17"/>
  <c r="L2916" i="17"/>
  <c r="M2916" i="17"/>
  <c r="L2917" i="17"/>
  <c r="M2917" i="17"/>
  <c r="L2918" i="17"/>
  <c r="M2918" i="17"/>
  <c r="L2919" i="17"/>
  <c r="M2919" i="17"/>
  <c r="L2920" i="17"/>
  <c r="M2920" i="17"/>
  <c r="L2921" i="17"/>
  <c r="M2921" i="17"/>
  <c r="L2922" i="17"/>
  <c r="M2922" i="17"/>
  <c r="L2923" i="17"/>
  <c r="M2923" i="17"/>
  <c r="L2924" i="17"/>
  <c r="M2924" i="17"/>
  <c r="L2925" i="17"/>
  <c r="M2925" i="17"/>
  <c r="L2926" i="17"/>
  <c r="M2926" i="17"/>
  <c r="L2927" i="17"/>
  <c r="M2927" i="17"/>
  <c r="L2928" i="17"/>
  <c r="M2928" i="17"/>
  <c r="L2929" i="17"/>
  <c r="M2929" i="17"/>
  <c r="L2930" i="17"/>
  <c r="M2930" i="17"/>
  <c r="L2931" i="17"/>
  <c r="M2931" i="17"/>
  <c r="L2932" i="17"/>
  <c r="M2932" i="17"/>
  <c r="L2933" i="17"/>
  <c r="M2933" i="17"/>
  <c r="L2934" i="17"/>
  <c r="M2934" i="17"/>
  <c r="L2935" i="17"/>
  <c r="M2935" i="17"/>
  <c r="L2936" i="17"/>
  <c r="M2936" i="17"/>
  <c r="L2937" i="17"/>
  <c r="M2937" i="17"/>
  <c r="L2938" i="17"/>
  <c r="M2938" i="17"/>
  <c r="L2940" i="17"/>
  <c r="M2940" i="17"/>
  <c r="L2941" i="17"/>
  <c r="M2941" i="17"/>
  <c r="L2942" i="17"/>
  <c r="M2942" i="17"/>
  <c r="L2943" i="17"/>
  <c r="M2943" i="17"/>
  <c r="L2944" i="17"/>
  <c r="M2944" i="17"/>
  <c r="L2945" i="17"/>
  <c r="M2945" i="17"/>
  <c r="L2946" i="17"/>
  <c r="M2946" i="17"/>
  <c r="L2947" i="17"/>
  <c r="M2947" i="17"/>
  <c r="L2948" i="17"/>
  <c r="M2948" i="17"/>
  <c r="L2949" i="17"/>
  <c r="M2949" i="17"/>
  <c r="L2950" i="17"/>
  <c r="M2950" i="17"/>
  <c r="L2951" i="17"/>
  <c r="M2951" i="17"/>
  <c r="L2952" i="17"/>
  <c r="M2952" i="17"/>
  <c r="L2953" i="17"/>
  <c r="M2953" i="17"/>
  <c r="L2954" i="17"/>
  <c r="M2954" i="17"/>
  <c r="L2955" i="17"/>
  <c r="M2955" i="17"/>
  <c r="L2956" i="17"/>
  <c r="M2956" i="17"/>
  <c r="L2957" i="17"/>
  <c r="M2957" i="17"/>
  <c r="L2958" i="17"/>
  <c r="M2958" i="17"/>
  <c r="L2959" i="17"/>
  <c r="M2959" i="17"/>
  <c r="L2960" i="17"/>
  <c r="M2960" i="17"/>
  <c r="L2961" i="17"/>
  <c r="M2961" i="17"/>
  <c r="L2962" i="17"/>
  <c r="M2962" i="17"/>
  <c r="L2963" i="17"/>
  <c r="M2963" i="17"/>
  <c r="L2964" i="17"/>
  <c r="M2964" i="17"/>
  <c r="L2965" i="17"/>
  <c r="M2965" i="17"/>
  <c r="L2966" i="17"/>
  <c r="M2966" i="17"/>
  <c r="L2967" i="17"/>
  <c r="M2967" i="17"/>
  <c r="L2968" i="17"/>
  <c r="M2968" i="17"/>
  <c r="L2969" i="17"/>
  <c r="M2969" i="17"/>
  <c r="L2970" i="17"/>
  <c r="M2970" i="17"/>
  <c r="L2971" i="17"/>
  <c r="M2971" i="17"/>
  <c r="L2972" i="17"/>
  <c r="M2972" i="17"/>
  <c r="L2973" i="17"/>
  <c r="M2973" i="17"/>
  <c r="L2974" i="17"/>
  <c r="M2974" i="17"/>
  <c r="L2975" i="17"/>
  <c r="M2975" i="17"/>
  <c r="L2976" i="17"/>
  <c r="M2976" i="17"/>
  <c r="L2977" i="17"/>
  <c r="M2977" i="17"/>
  <c r="L2978" i="17"/>
  <c r="M2978" i="17"/>
  <c r="L2979" i="17"/>
  <c r="M2979" i="17"/>
  <c r="L2980" i="17"/>
  <c r="M2980" i="17"/>
  <c r="L2981" i="17"/>
  <c r="M2981" i="17"/>
  <c r="L2982" i="17"/>
  <c r="M2982" i="17"/>
  <c r="L2983" i="17"/>
  <c r="M2983" i="17"/>
  <c r="L2984" i="17"/>
  <c r="M2984" i="17"/>
  <c r="L2985" i="17"/>
  <c r="M2985" i="17"/>
  <c r="L2986" i="17"/>
  <c r="M2986" i="17"/>
  <c r="L2987" i="17"/>
  <c r="M2987" i="17"/>
  <c r="L2988" i="17"/>
  <c r="M2988" i="17"/>
  <c r="L2989" i="17"/>
  <c r="M2989" i="17"/>
  <c r="L2990" i="17"/>
  <c r="M2990" i="17"/>
  <c r="L2991" i="17"/>
  <c r="M2991" i="17"/>
  <c r="L2992" i="17"/>
  <c r="M2992" i="17"/>
  <c r="L2993" i="17"/>
  <c r="M2993" i="17"/>
  <c r="L2994" i="17"/>
  <c r="M2994" i="17"/>
  <c r="L2995" i="17"/>
  <c r="M2995" i="17"/>
  <c r="L2996" i="17"/>
  <c r="M2996" i="17"/>
  <c r="L2997" i="17"/>
  <c r="M2997" i="17"/>
  <c r="L2998" i="17"/>
  <c r="M2998" i="17"/>
  <c r="L2999" i="17"/>
  <c r="M2999" i="17"/>
  <c r="L3000" i="17"/>
  <c r="M3000" i="17"/>
  <c r="L3001" i="17"/>
  <c r="M3001" i="17"/>
  <c r="L3002" i="17"/>
  <c r="M3002" i="17"/>
  <c r="L3003" i="17"/>
  <c r="M3003" i="17"/>
  <c r="L3004" i="17"/>
  <c r="M3004" i="17"/>
  <c r="L3005" i="17"/>
  <c r="M3005" i="17"/>
  <c r="L3006" i="17"/>
  <c r="M3006" i="17"/>
  <c r="L3007" i="17"/>
  <c r="M3007" i="17"/>
  <c r="L3008" i="17"/>
  <c r="M3008" i="17"/>
  <c r="L3009" i="17"/>
  <c r="M3009" i="17"/>
  <c r="L3010" i="17"/>
  <c r="M3010" i="17"/>
  <c r="L3011" i="17"/>
  <c r="M3011" i="17"/>
  <c r="L3012" i="17"/>
  <c r="M3012" i="17"/>
  <c r="L3013" i="17"/>
  <c r="M3013" i="17"/>
  <c r="L3014" i="17"/>
  <c r="M3014" i="17"/>
  <c r="L3015" i="17"/>
  <c r="M3015" i="17"/>
  <c r="L3016" i="17"/>
  <c r="M3016" i="17"/>
  <c r="L3017" i="17"/>
  <c r="M3017" i="17"/>
  <c r="L3018" i="17"/>
  <c r="M3018" i="17"/>
  <c r="L3019" i="17"/>
  <c r="M3019" i="17"/>
  <c r="L3020" i="17"/>
  <c r="M3020" i="17"/>
  <c r="L3021" i="17"/>
  <c r="M3021" i="17"/>
  <c r="L3022" i="17"/>
  <c r="M3022" i="17"/>
  <c r="L3023" i="17"/>
  <c r="M3023" i="17"/>
  <c r="L3024" i="17"/>
  <c r="M3024" i="17"/>
  <c r="L3025" i="17"/>
  <c r="M3025" i="17"/>
  <c r="L3026" i="17"/>
  <c r="M3026" i="17"/>
  <c r="L3027" i="17"/>
  <c r="M3027" i="17"/>
  <c r="L3028" i="17"/>
  <c r="M3028" i="17"/>
  <c r="L3029" i="17"/>
  <c r="M3029" i="17"/>
  <c r="L3030" i="17"/>
  <c r="M3030" i="17"/>
  <c r="L3031" i="17"/>
  <c r="M3031" i="17"/>
  <c r="L3032" i="17"/>
  <c r="M3032" i="17"/>
  <c r="L3033" i="17"/>
  <c r="M3033" i="17"/>
  <c r="L3034" i="17"/>
  <c r="M3034" i="17"/>
  <c r="L3035" i="17"/>
  <c r="M3035" i="17"/>
  <c r="L3036" i="17"/>
  <c r="M3036" i="17"/>
  <c r="L3037" i="17"/>
  <c r="M3037" i="17"/>
  <c r="L3038" i="17"/>
  <c r="M3038" i="17"/>
  <c r="L3039" i="17"/>
  <c r="M3039" i="17"/>
  <c r="L3040" i="17"/>
  <c r="M3040" i="17"/>
  <c r="L3041" i="17"/>
  <c r="M3041" i="17"/>
  <c r="L3042" i="17"/>
  <c r="M3042" i="17"/>
  <c r="L3043" i="17"/>
  <c r="M3043" i="17"/>
  <c r="L3044" i="17"/>
  <c r="M3044" i="17"/>
  <c r="L3045" i="17"/>
  <c r="M3045" i="17"/>
  <c r="L3046" i="17"/>
  <c r="M3046" i="17"/>
  <c r="L3047" i="17"/>
  <c r="M3047" i="17"/>
  <c r="L3048" i="17"/>
  <c r="M3048" i="17"/>
  <c r="L3049" i="17"/>
  <c r="M3049" i="17"/>
  <c r="L3050" i="17"/>
  <c r="M3050" i="17"/>
  <c r="L3051" i="17"/>
  <c r="M3051" i="17"/>
  <c r="L3052" i="17"/>
  <c r="M3052" i="17"/>
  <c r="L3053" i="17"/>
  <c r="M3053" i="17"/>
  <c r="L3054" i="17"/>
  <c r="M3054" i="17"/>
  <c r="L3056" i="17"/>
  <c r="M3056" i="17"/>
  <c r="L3057" i="17"/>
  <c r="M3057" i="17"/>
  <c r="L3058" i="17"/>
  <c r="M3058" i="17"/>
  <c r="L3059" i="17"/>
  <c r="M3059" i="17"/>
  <c r="L3060" i="17"/>
  <c r="M3060" i="17"/>
  <c r="L3061" i="17"/>
  <c r="M3061" i="17"/>
  <c r="L3062" i="17"/>
  <c r="M3062" i="17"/>
  <c r="L3063" i="17"/>
  <c r="M3063" i="17"/>
  <c r="L3064" i="17"/>
  <c r="M3064" i="17"/>
  <c r="L3065" i="17"/>
  <c r="M3065" i="17"/>
  <c r="L3066" i="17"/>
  <c r="M3066" i="17"/>
  <c r="L3067" i="17"/>
  <c r="M3067" i="17"/>
  <c r="L3068" i="17"/>
  <c r="M3068" i="17"/>
  <c r="L3069" i="17"/>
  <c r="M3069" i="17"/>
  <c r="L3070" i="17"/>
  <c r="M3070" i="17"/>
  <c r="L3071" i="17"/>
  <c r="M3071" i="17"/>
  <c r="L3072" i="17"/>
  <c r="M3072" i="17"/>
  <c r="L3073" i="17"/>
  <c r="M3073" i="17"/>
  <c r="L3074" i="17"/>
  <c r="M3074" i="17"/>
  <c r="L3075" i="17"/>
  <c r="M3075" i="17"/>
  <c r="L3076" i="17"/>
  <c r="M3076" i="17"/>
  <c r="L3077" i="17"/>
  <c r="M3077" i="17"/>
  <c r="L3078" i="17"/>
  <c r="M3078" i="17"/>
  <c r="L3079" i="17"/>
  <c r="M3079" i="17"/>
  <c r="L3080" i="17"/>
  <c r="M3080" i="17"/>
  <c r="L3081" i="17"/>
  <c r="M3081" i="17"/>
  <c r="L3082" i="17"/>
  <c r="M3082" i="17"/>
  <c r="L3083" i="17"/>
  <c r="M3083" i="17"/>
  <c r="L3084" i="17"/>
  <c r="M3084" i="17"/>
  <c r="L3085" i="17"/>
  <c r="M3085" i="17"/>
  <c r="L3086" i="17"/>
  <c r="M3086" i="17"/>
  <c r="L3087" i="17"/>
  <c r="M3087" i="17"/>
  <c r="L3088" i="17"/>
  <c r="M3088" i="17"/>
  <c r="L3089" i="17"/>
  <c r="M3089" i="17"/>
  <c r="L3090" i="17"/>
  <c r="M3090" i="17"/>
  <c r="L3091" i="17"/>
  <c r="M3091" i="17"/>
  <c r="L3092" i="17"/>
  <c r="M3092" i="17"/>
  <c r="L3093" i="17"/>
  <c r="M3093" i="17"/>
  <c r="L3094" i="17"/>
  <c r="M3094" i="17"/>
  <c r="L3095" i="17"/>
  <c r="M3095" i="17"/>
  <c r="L3096" i="17"/>
  <c r="M3096" i="17"/>
  <c r="L3097" i="17"/>
  <c r="M3097" i="17"/>
  <c r="L3098" i="17"/>
  <c r="M3098" i="17"/>
  <c r="L3099" i="17"/>
  <c r="M3099" i="17"/>
  <c r="L3100" i="17"/>
  <c r="M3100" i="17"/>
  <c r="L3101" i="17"/>
  <c r="M3101" i="17"/>
  <c r="L3102" i="17"/>
  <c r="M3102" i="17"/>
  <c r="L3103" i="17"/>
  <c r="M3103" i="17"/>
  <c r="L3104" i="17"/>
  <c r="M3104" i="17"/>
  <c r="L3105" i="17"/>
  <c r="M3105" i="17"/>
  <c r="L3106" i="17"/>
  <c r="M3106" i="17"/>
  <c r="L3107" i="17"/>
  <c r="M3107" i="17"/>
  <c r="L3108" i="17"/>
  <c r="M3108" i="17"/>
  <c r="L3109" i="17"/>
  <c r="M3109" i="17"/>
  <c r="L3110" i="17"/>
  <c r="M3110" i="17"/>
  <c r="L3111" i="17"/>
  <c r="M3111" i="17"/>
  <c r="L3112" i="17"/>
  <c r="M3112" i="17"/>
  <c r="L3113" i="17"/>
  <c r="M3113" i="17"/>
  <c r="L3114" i="17"/>
  <c r="M3114" i="17"/>
  <c r="L3115" i="17"/>
  <c r="M3115" i="17"/>
  <c r="L3116" i="17"/>
  <c r="M3116" i="17"/>
  <c r="L3117" i="17"/>
  <c r="M3117" i="17"/>
  <c r="L3118" i="17"/>
  <c r="M3118" i="17"/>
  <c r="L3119" i="17"/>
  <c r="M3119" i="17"/>
  <c r="L3120" i="17"/>
  <c r="M3120" i="17"/>
  <c r="L3121" i="17"/>
  <c r="M3121" i="17"/>
  <c r="L3122" i="17"/>
  <c r="M3122" i="17"/>
  <c r="L3123" i="17"/>
  <c r="M3123" i="17"/>
  <c r="L3124" i="17"/>
  <c r="M3124" i="17"/>
  <c r="L3125" i="17"/>
  <c r="M3125" i="17"/>
  <c r="L3126" i="17"/>
  <c r="M3126" i="17"/>
  <c r="L3128" i="17"/>
  <c r="M3128" i="17"/>
  <c r="L3129" i="17"/>
  <c r="M3129" i="17"/>
  <c r="L3130" i="17"/>
  <c r="M3130" i="17"/>
  <c r="L3131" i="17"/>
  <c r="M3131" i="17"/>
  <c r="L3132" i="17"/>
  <c r="M3132" i="17"/>
  <c r="L3133" i="17"/>
  <c r="M3133" i="17"/>
  <c r="L3134" i="17"/>
  <c r="M3134" i="17"/>
  <c r="L3135" i="17"/>
  <c r="M3135" i="17"/>
  <c r="L3136" i="17"/>
  <c r="M3136" i="17"/>
  <c r="L3137" i="17"/>
  <c r="M3137" i="17"/>
  <c r="L3138" i="17"/>
  <c r="M3138" i="17"/>
  <c r="L3139" i="17"/>
  <c r="M3139" i="17"/>
  <c r="L3140" i="17"/>
  <c r="M3140" i="17"/>
  <c r="L3141" i="17"/>
  <c r="M3141" i="17"/>
  <c r="L3142" i="17"/>
  <c r="M3142" i="17"/>
  <c r="L3143" i="17"/>
  <c r="M3143" i="17"/>
  <c r="L3144" i="17"/>
  <c r="M3144" i="17"/>
  <c r="L3145" i="17"/>
  <c r="M3145" i="17"/>
  <c r="L3146" i="17"/>
  <c r="M3146" i="17"/>
  <c r="L3147" i="17"/>
  <c r="M3147" i="17"/>
  <c r="L3148" i="17"/>
  <c r="M3148" i="17"/>
  <c r="L3149" i="17"/>
  <c r="M3149" i="17"/>
  <c r="L3150" i="17"/>
  <c r="M3150" i="17"/>
  <c r="L3151" i="17"/>
  <c r="M3151" i="17"/>
  <c r="L3152" i="17"/>
  <c r="M3152" i="17"/>
  <c r="L3153" i="17"/>
  <c r="M3153" i="17"/>
  <c r="L3154" i="17"/>
  <c r="M3154" i="17"/>
  <c r="L3155" i="17"/>
  <c r="M3155" i="17"/>
  <c r="L3156" i="17"/>
  <c r="M3156" i="17"/>
  <c r="L3157" i="17"/>
  <c r="M3157" i="17"/>
  <c r="L3158" i="17"/>
  <c r="M3158" i="17"/>
  <c r="L3159" i="17"/>
  <c r="M3159" i="17"/>
  <c r="L3160" i="17"/>
  <c r="M3160" i="17"/>
  <c r="L3161" i="17"/>
  <c r="M3161" i="17"/>
  <c r="L3162" i="17"/>
  <c r="M3162" i="17"/>
  <c r="L3163" i="17"/>
  <c r="M3163" i="17"/>
  <c r="L3164" i="17"/>
  <c r="M3164" i="17"/>
  <c r="L3165" i="17"/>
  <c r="M3165" i="17"/>
  <c r="L3166" i="17"/>
  <c r="M3166" i="17"/>
  <c r="L3167" i="17"/>
  <c r="M3167" i="17"/>
  <c r="L3168" i="17"/>
  <c r="M3168" i="17"/>
  <c r="L3169" i="17"/>
  <c r="M3169" i="17"/>
  <c r="L3170" i="17"/>
  <c r="M3170" i="17"/>
  <c r="L3171" i="17"/>
  <c r="M3171" i="17"/>
  <c r="L3172" i="17"/>
  <c r="M3172" i="17"/>
  <c r="L3173" i="17"/>
  <c r="M3173" i="17"/>
  <c r="L3174" i="17"/>
  <c r="M3174" i="17"/>
  <c r="L3175" i="17"/>
  <c r="M3175" i="17"/>
  <c r="L3176" i="17"/>
  <c r="M3176" i="17"/>
  <c r="L3177" i="17"/>
  <c r="M3177" i="17"/>
  <c r="L3178" i="17"/>
  <c r="M3178" i="17"/>
  <c r="L3179" i="17"/>
  <c r="M3179" i="17"/>
  <c r="L3180" i="17"/>
  <c r="M3180" i="17"/>
  <c r="L3181" i="17"/>
  <c r="M3181" i="17"/>
  <c r="L3182" i="17"/>
  <c r="M3182" i="17"/>
  <c r="L3183" i="17"/>
  <c r="M3183" i="17"/>
  <c r="L3184" i="17"/>
  <c r="M3184" i="17"/>
  <c r="L3185" i="17"/>
  <c r="M3185" i="17"/>
  <c r="L3186" i="17"/>
  <c r="M3186" i="17"/>
  <c r="L3187" i="17"/>
  <c r="M3187" i="17"/>
  <c r="L3188" i="17"/>
  <c r="M3188" i="17"/>
  <c r="L3189" i="17"/>
  <c r="M3189" i="17"/>
  <c r="L3190" i="17"/>
  <c r="M3190" i="17"/>
  <c r="L3191" i="17"/>
  <c r="M3191" i="17"/>
  <c r="L3192" i="17"/>
  <c r="M3192" i="17"/>
  <c r="L3193" i="17"/>
  <c r="M3193" i="17"/>
  <c r="L3194" i="17"/>
  <c r="M3194" i="17"/>
  <c r="L3195" i="17"/>
  <c r="M3195" i="17"/>
  <c r="L3196" i="17"/>
  <c r="M3196" i="17"/>
  <c r="L3221" i="24" s="1"/>
  <c r="M3221" i="24" s="1"/>
  <c r="L3197" i="17"/>
  <c r="M3197" i="17"/>
  <c r="L3222" i="24" s="1"/>
  <c r="M3222" i="24" s="1"/>
  <c r="L3198" i="17"/>
  <c r="M3198" i="17"/>
  <c r="L3199" i="17"/>
  <c r="M3199" i="17"/>
  <c r="L3200" i="17"/>
  <c r="M3200" i="17"/>
  <c r="L3201" i="17"/>
  <c r="M3201" i="17"/>
  <c r="L3226" i="24" s="1"/>
  <c r="M3226" i="24" s="1"/>
  <c r="L3202" i="17"/>
  <c r="M3202" i="17"/>
  <c r="L3203" i="17"/>
  <c r="M3203" i="17"/>
  <c r="L3204" i="17"/>
  <c r="M3204" i="17"/>
  <c r="L3205" i="17"/>
  <c r="M3205" i="17"/>
  <c r="L3206" i="17"/>
  <c r="M3206" i="17"/>
  <c r="K3179" i="17"/>
  <c r="J3179" i="17"/>
  <c r="J3204" i="24" s="1"/>
  <c r="K2938" i="17"/>
  <c r="J2938" i="17"/>
  <c r="J2963" i="24" s="1"/>
  <c r="K2903" i="17"/>
  <c r="J2903" i="17"/>
  <c r="J2928" i="24" s="1"/>
  <c r="K2797" i="17"/>
  <c r="J2797" i="17"/>
  <c r="J2821" i="24" s="1"/>
  <c r="K2796" i="17"/>
  <c r="J2796" i="17"/>
  <c r="J2820" i="24" s="1"/>
  <c r="K2795" i="17"/>
  <c r="J2795" i="17"/>
  <c r="J2819" i="24" s="1"/>
  <c r="K2794" i="17"/>
  <c r="J2794" i="17"/>
  <c r="J2818" i="24" s="1"/>
  <c r="K2540" i="17"/>
  <c r="J2540" i="17"/>
  <c r="J2563" i="24" s="1"/>
  <c r="K2242" i="17"/>
  <c r="J2242" i="17"/>
  <c r="J2244" i="24" s="1"/>
  <c r="K2241" i="17"/>
  <c r="J2241" i="17"/>
  <c r="J2243" i="24" s="1"/>
  <c r="K2240" i="17"/>
  <c r="J2240" i="17"/>
  <c r="J2242" i="24" s="1"/>
  <c r="K830" i="17"/>
  <c r="J830" i="17"/>
  <c r="J831" i="24" s="1"/>
  <c r="K829" i="17"/>
  <c r="J829" i="17"/>
  <c r="J830" i="24" s="1"/>
  <c r="K828" i="17"/>
  <c r="J828" i="17"/>
  <c r="K788" i="17"/>
  <c r="J788" i="17"/>
  <c r="J789" i="24" s="1"/>
  <c r="K602" i="17"/>
  <c r="J602" i="17"/>
  <c r="J602" i="24" s="1"/>
  <c r="K739" i="17"/>
  <c r="J739" i="17"/>
  <c r="K738" i="17"/>
  <c r="J738" i="17"/>
  <c r="J738" i="24" s="1"/>
  <c r="K683" i="17"/>
  <c r="J683" i="17"/>
  <c r="J683" i="24" s="1"/>
  <c r="K487" i="17"/>
  <c r="J487" i="17"/>
  <c r="J487" i="24" s="1"/>
  <c r="K231" i="17"/>
  <c r="J231" i="17"/>
  <c r="J231" i="24" s="1"/>
  <c r="H5" i="24"/>
  <c r="H2" i="24" s="1"/>
  <c r="G5" i="24"/>
  <c r="G2" i="24" s="1"/>
  <c r="K203" i="17"/>
  <c r="K244" i="17"/>
  <c r="C31" i="19"/>
  <c r="C75" i="19"/>
  <c r="C60" i="19"/>
  <c r="J76" i="17"/>
  <c r="J76" i="24" s="1"/>
  <c r="J271" i="17"/>
  <c r="J271" i="24" s="1"/>
  <c r="J2539" i="17"/>
  <c r="J2562" i="24" s="1"/>
  <c r="K2539" i="17"/>
  <c r="L7" i="17"/>
  <c r="K7" i="17"/>
  <c r="J7" i="17"/>
  <c r="J5" i="24" s="1"/>
  <c r="K5" i="24" s="1"/>
  <c r="M7" i="17"/>
  <c r="I486" i="17"/>
  <c r="I357" i="17"/>
  <c r="I92" i="17"/>
  <c r="I91" i="17"/>
  <c r="J39" i="17"/>
  <c r="K39" i="17"/>
  <c r="J40" i="17"/>
  <c r="J38" i="24" s="1"/>
  <c r="K40" i="17"/>
  <c r="J41" i="17"/>
  <c r="J39" i="24" s="1"/>
  <c r="K41" i="17"/>
  <c r="J200" i="17"/>
  <c r="J200" i="24" s="1"/>
  <c r="K200" i="17"/>
  <c r="J230" i="17"/>
  <c r="J230" i="24" s="1"/>
  <c r="K230" i="17"/>
  <c r="J682" i="17"/>
  <c r="J682" i="24" s="1"/>
  <c r="K682" i="17"/>
  <c r="J737" i="17"/>
  <c r="J737" i="24" s="1"/>
  <c r="K737" i="17"/>
  <c r="J787" i="17"/>
  <c r="J788" i="24" s="1"/>
  <c r="K787" i="17"/>
  <c r="J821" i="17"/>
  <c r="J822" i="24" s="1"/>
  <c r="K821" i="17"/>
  <c r="J822" i="17"/>
  <c r="J823" i="24" s="1"/>
  <c r="K822" i="17"/>
  <c r="J823" i="17"/>
  <c r="J824" i="24" s="1"/>
  <c r="K823" i="17"/>
  <c r="J833" i="17"/>
  <c r="J834" i="24" s="1"/>
  <c r="K833" i="17"/>
  <c r="J912" i="17"/>
  <c r="J913" i="24" s="1"/>
  <c r="K912" i="17"/>
  <c r="J913" i="17"/>
  <c r="J914" i="24" s="1"/>
  <c r="K913" i="17"/>
  <c r="J2235" i="17"/>
  <c r="J2237" i="24" s="1"/>
  <c r="K2235" i="17"/>
  <c r="J2236" i="17"/>
  <c r="J2238" i="24" s="1"/>
  <c r="K2236" i="17"/>
  <c r="J2293" i="17"/>
  <c r="J2316" i="24" s="1"/>
  <c r="K2293" i="17"/>
  <c r="J2791" i="17"/>
  <c r="J2815" i="24" s="1"/>
  <c r="K2791" i="17"/>
  <c r="J2902" i="17"/>
  <c r="J2927" i="24" s="1"/>
  <c r="K2902" i="17"/>
  <c r="J2937" i="17"/>
  <c r="J2962" i="24" s="1"/>
  <c r="K2937" i="17"/>
  <c r="J3094" i="17"/>
  <c r="J3119" i="24" s="1"/>
  <c r="K3094" i="17"/>
  <c r="J3095" i="17"/>
  <c r="J3120" i="24" s="1"/>
  <c r="K3095" i="17"/>
  <c r="M8" i="17"/>
  <c r="L6" i="24" s="1"/>
  <c r="M6" i="24" s="1"/>
  <c r="L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116" i="17"/>
  <c r="K117" i="17"/>
  <c r="K118" i="17"/>
  <c r="K119" i="17"/>
  <c r="K120" i="17"/>
  <c r="K121" i="17"/>
  <c r="K122" i="17"/>
  <c r="K123" i="17"/>
  <c r="K124" i="17"/>
  <c r="K125" i="17"/>
  <c r="K126" i="17"/>
  <c r="K127" i="17"/>
  <c r="K128" i="17"/>
  <c r="K129" i="17"/>
  <c r="K130" i="17"/>
  <c r="K131" i="17"/>
  <c r="K132" i="17"/>
  <c r="K133" i="17"/>
  <c r="K134" i="17"/>
  <c r="K135" i="17"/>
  <c r="K136" i="17"/>
  <c r="K137" i="17"/>
  <c r="K138" i="17"/>
  <c r="K139" i="17"/>
  <c r="K140" i="17"/>
  <c r="K141" i="17"/>
  <c r="K142" i="17"/>
  <c r="K143" i="17"/>
  <c r="K144" i="17"/>
  <c r="K145" i="17"/>
  <c r="K146" i="17"/>
  <c r="K147" i="17"/>
  <c r="K148" i="17"/>
  <c r="K149" i="17"/>
  <c r="K150" i="17"/>
  <c r="K151" i="17"/>
  <c r="K152" i="17"/>
  <c r="K153" i="17"/>
  <c r="K154" i="17"/>
  <c r="K155" i="17"/>
  <c r="K156" i="17"/>
  <c r="K157" i="17"/>
  <c r="K158" i="17"/>
  <c r="K159" i="17"/>
  <c r="K160" i="17"/>
  <c r="K161" i="17"/>
  <c r="K162" i="17"/>
  <c r="K163" i="17"/>
  <c r="K164" i="17"/>
  <c r="K165" i="17"/>
  <c r="K166" i="17"/>
  <c r="K167" i="17"/>
  <c r="K168" i="17"/>
  <c r="K169" i="17"/>
  <c r="K170" i="17"/>
  <c r="K171" i="17"/>
  <c r="K172" i="17"/>
  <c r="K173" i="17"/>
  <c r="K174" i="17"/>
  <c r="K175" i="17"/>
  <c r="K176" i="17"/>
  <c r="K177" i="17"/>
  <c r="K178" i="17"/>
  <c r="K179" i="17"/>
  <c r="K180" i="17"/>
  <c r="K181" i="17"/>
  <c r="K182" i="17"/>
  <c r="K183" i="17"/>
  <c r="K184" i="17"/>
  <c r="K185" i="17"/>
  <c r="K186" i="17"/>
  <c r="K187" i="17"/>
  <c r="K188" i="17"/>
  <c r="K189" i="17"/>
  <c r="K190" i="17"/>
  <c r="K191" i="17"/>
  <c r="K192" i="17"/>
  <c r="K193" i="17"/>
  <c r="K194" i="17"/>
  <c r="K195" i="17"/>
  <c r="K196" i="17"/>
  <c r="K197" i="17"/>
  <c r="K198" i="17"/>
  <c r="K199" i="17"/>
  <c r="K204" i="17"/>
  <c r="K205" i="17"/>
  <c r="K206" i="17"/>
  <c r="K207" i="17"/>
  <c r="K208" i="17"/>
  <c r="K209" i="17"/>
  <c r="K210" i="17"/>
  <c r="K211" i="17"/>
  <c r="K212" i="17"/>
  <c r="K213" i="17"/>
  <c r="K214" i="17"/>
  <c r="K215" i="17"/>
  <c r="K216" i="17"/>
  <c r="K217" i="17"/>
  <c r="K218" i="17"/>
  <c r="K219" i="17"/>
  <c r="K220" i="17"/>
  <c r="K221" i="17"/>
  <c r="K222" i="17"/>
  <c r="K223" i="17"/>
  <c r="K224" i="17"/>
  <c r="K225" i="17"/>
  <c r="K226" i="17"/>
  <c r="K227" i="17"/>
  <c r="K228" i="17"/>
  <c r="K229" i="17"/>
  <c r="K232" i="17"/>
  <c r="K233" i="17"/>
  <c r="K234" i="17"/>
  <c r="K235" i="17"/>
  <c r="K236" i="17"/>
  <c r="K237" i="17"/>
  <c r="B7" i="33" s="1"/>
  <c r="K238" i="17"/>
  <c r="B8" i="33" s="1"/>
  <c r="K239" i="17"/>
  <c r="B9" i="33" s="1"/>
  <c r="K240" i="17"/>
  <c r="B10" i="33" s="1"/>
  <c r="K241" i="17"/>
  <c r="B11" i="33" s="1"/>
  <c r="K242" i="17"/>
  <c r="B12" i="33" s="1"/>
  <c r="K243" i="17"/>
  <c r="B13" i="33" s="1"/>
  <c r="K245" i="17"/>
  <c r="K246" i="17"/>
  <c r="K247" i="17"/>
  <c r="K248" i="17"/>
  <c r="K249" i="17"/>
  <c r="K250" i="17"/>
  <c r="K251" i="17"/>
  <c r="K252" i="17"/>
  <c r="K253" i="17"/>
  <c r="K254" i="17"/>
  <c r="K255" i="17"/>
  <c r="K256" i="17"/>
  <c r="K257" i="17"/>
  <c r="K258" i="17"/>
  <c r="K259" i="17"/>
  <c r="K260" i="17"/>
  <c r="K261" i="17"/>
  <c r="K262" i="17"/>
  <c r="K263" i="17"/>
  <c r="K264" i="17"/>
  <c r="K265" i="17"/>
  <c r="K266" i="17"/>
  <c r="K267" i="17"/>
  <c r="K268" i="17"/>
  <c r="K269" i="17"/>
  <c r="K270" i="17"/>
  <c r="K271" i="17"/>
  <c r="K272" i="17"/>
  <c r="K273" i="17"/>
  <c r="K274" i="17"/>
  <c r="K275" i="17"/>
  <c r="K276" i="17"/>
  <c r="K277" i="17"/>
  <c r="K278" i="17"/>
  <c r="K279" i="17"/>
  <c r="K280" i="17"/>
  <c r="K281" i="17"/>
  <c r="K282" i="17"/>
  <c r="K283" i="17"/>
  <c r="K284" i="17"/>
  <c r="K285" i="17"/>
  <c r="K286" i="17"/>
  <c r="K287" i="17"/>
  <c r="K288" i="17"/>
  <c r="K289" i="17"/>
  <c r="K290" i="17"/>
  <c r="K291" i="17"/>
  <c r="K292" i="17"/>
  <c r="K293" i="17"/>
  <c r="K294" i="17"/>
  <c r="K295" i="17"/>
  <c r="K296" i="17"/>
  <c r="K297" i="17"/>
  <c r="K298" i="17"/>
  <c r="K299" i="17"/>
  <c r="K300" i="17"/>
  <c r="K301" i="17"/>
  <c r="K302" i="17"/>
  <c r="K303" i="17"/>
  <c r="K304" i="17"/>
  <c r="K305" i="17"/>
  <c r="K306" i="17"/>
  <c r="K307" i="17"/>
  <c r="K308" i="17"/>
  <c r="K309" i="17"/>
  <c r="K310" i="17"/>
  <c r="K311" i="17"/>
  <c r="K312" i="17"/>
  <c r="K313" i="17"/>
  <c r="K314" i="17"/>
  <c r="K315" i="17"/>
  <c r="K316" i="17"/>
  <c r="K317" i="17"/>
  <c r="K318" i="17"/>
  <c r="K319" i="17"/>
  <c r="K320" i="17"/>
  <c r="K321" i="17"/>
  <c r="K322" i="17"/>
  <c r="K323" i="17"/>
  <c r="K324" i="17"/>
  <c r="K325" i="17"/>
  <c r="K326" i="17"/>
  <c r="K327" i="17"/>
  <c r="K328" i="17"/>
  <c r="K329" i="17"/>
  <c r="K330" i="17"/>
  <c r="K331" i="17"/>
  <c r="K332" i="17"/>
  <c r="K333" i="17"/>
  <c r="K334" i="17"/>
  <c r="K335" i="17"/>
  <c r="K336" i="17"/>
  <c r="K337" i="17"/>
  <c r="K338" i="17"/>
  <c r="K339" i="17"/>
  <c r="K340" i="17"/>
  <c r="K341" i="17"/>
  <c r="K342" i="17"/>
  <c r="K343" i="17"/>
  <c r="K344" i="17"/>
  <c r="K345" i="17"/>
  <c r="K346" i="17"/>
  <c r="K347" i="17"/>
  <c r="K348" i="17"/>
  <c r="K349" i="17"/>
  <c r="K350" i="17"/>
  <c r="K351" i="17"/>
  <c r="K352" i="17"/>
  <c r="K353" i="17"/>
  <c r="K354" i="17"/>
  <c r="K355" i="17"/>
  <c r="K356" i="17"/>
  <c r="K357" i="17"/>
  <c r="K359" i="17"/>
  <c r="K360" i="17"/>
  <c r="K361" i="17"/>
  <c r="K362" i="17"/>
  <c r="K363" i="17"/>
  <c r="K364" i="17"/>
  <c r="K365" i="17"/>
  <c r="K366" i="17"/>
  <c r="K367" i="17"/>
  <c r="K368" i="17"/>
  <c r="K369" i="17"/>
  <c r="K370" i="17"/>
  <c r="K371" i="17"/>
  <c r="K372" i="17"/>
  <c r="K373" i="17"/>
  <c r="K374" i="17"/>
  <c r="K375" i="17"/>
  <c r="K376" i="17"/>
  <c r="K377" i="17"/>
  <c r="K378" i="17"/>
  <c r="K379" i="17"/>
  <c r="K380" i="17"/>
  <c r="K381" i="17"/>
  <c r="K382" i="17"/>
  <c r="K383" i="17"/>
  <c r="K384" i="17"/>
  <c r="K385" i="17"/>
  <c r="K386" i="17"/>
  <c r="K387" i="17"/>
  <c r="K388" i="17"/>
  <c r="K389" i="17"/>
  <c r="K390" i="17"/>
  <c r="K391" i="17"/>
  <c r="K392" i="17"/>
  <c r="K393" i="17"/>
  <c r="K394" i="17"/>
  <c r="K395" i="17"/>
  <c r="K396" i="17"/>
  <c r="K397" i="17"/>
  <c r="K398" i="17"/>
  <c r="K399" i="17"/>
  <c r="K400" i="17"/>
  <c r="K401" i="17"/>
  <c r="K402" i="17"/>
  <c r="K403" i="17"/>
  <c r="K404" i="17"/>
  <c r="K405" i="17"/>
  <c r="K406" i="17"/>
  <c r="K407" i="17"/>
  <c r="K408" i="17"/>
  <c r="K409" i="17"/>
  <c r="K410" i="17"/>
  <c r="K411" i="17"/>
  <c r="K412" i="17"/>
  <c r="K413" i="17"/>
  <c r="K414" i="17"/>
  <c r="K415" i="17"/>
  <c r="K416" i="17"/>
  <c r="K417" i="17"/>
  <c r="K418" i="17"/>
  <c r="K419" i="17"/>
  <c r="K420" i="17"/>
  <c r="K421" i="17"/>
  <c r="K422" i="17"/>
  <c r="K423" i="17"/>
  <c r="K424" i="17"/>
  <c r="K425" i="17"/>
  <c r="K426" i="17"/>
  <c r="K427" i="17"/>
  <c r="K428" i="17"/>
  <c r="K429" i="17"/>
  <c r="K430" i="17"/>
  <c r="K431" i="17"/>
  <c r="K432" i="17"/>
  <c r="K433" i="17"/>
  <c r="K434" i="17"/>
  <c r="K435" i="17"/>
  <c r="K436" i="17"/>
  <c r="K437" i="17"/>
  <c r="K438" i="17"/>
  <c r="K439" i="17"/>
  <c r="K440" i="17"/>
  <c r="K441" i="17"/>
  <c r="K442" i="17"/>
  <c r="K443" i="17"/>
  <c r="K444" i="17"/>
  <c r="K445" i="17"/>
  <c r="K446" i="17"/>
  <c r="K447" i="17"/>
  <c r="K448" i="17"/>
  <c r="K449" i="17"/>
  <c r="K450" i="17"/>
  <c r="K451" i="17"/>
  <c r="K452" i="17"/>
  <c r="K453" i="17"/>
  <c r="K454" i="17"/>
  <c r="K455" i="17"/>
  <c r="K456" i="17"/>
  <c r="K457" i="17"/>
  <c r="K458" i="17"/>
  <c r="K459" i="17"/>
  <c r="K460" i="17"/>
  <c r="K461" i="17"/>
  <c r="K462" i="17"/>
  <c r="K463" i="17"/>
  <c r="K464" i="17"/>
  <c r="K465" i="17"/>
  <c r="K466" i="17"/>
  <c r="K467" i="17"/>
  <c r="K468" i="17"/>
  <c r="K469" i="17"/>
  <c r="K470" i="17"/>
  <c r="K471" i="17"/>
  <c r="K472" i="17"/>
  <c r="K473" i="17"/>
  <c r="K474" i="17"/>
  <c r="K475" i="17"/>
  <c r="K476" i="17"/>
  <c r="K477" i="17"/>
  <c r="K478" i="17"/>
  <c r="K479" i="17"/>
  <c r="K480" i="17"/>
  <c r="K481" i="17"/>
  <c r="K482" i="17"/>
  <c r="K483" i="17"/>
  <c r="K484" i="17"/>
  <c r="K485" i="17"/>
  <c r="K486" i="17"/>
  <c r="K488" i="17"/>
  <c r="K489" i="17"/>
  <c r="K490" i="17"/>
  <c r="K491" i="17"/>
  <c r="K492" i="17"/>
  <c r="K493" i="17"/>
  <c r="K494" i="17"/>
  <c r="K495" i="17"/>
  <c r="K496" i="17"/>
  <c r="K497" i="17"/>
  <c r="K498" i="17"/>
  <c r="K499" i="17"/>
  <c r="K500" i="17"/>
  <c r="K501" i="17"/>
  <c r="K502" i="17"/>
  <c r="K503" i="17"/>
  <c r="K504" i="17"/>
  <c r="K505" i="17"/>
  <c r="K506" i="17"/>
  <c r="K507" i="17"/>
  <c r="K508" i="17"/>
  <c r="K509" i="17"/>
  <c r="K510" i="17"/>
  <c r="K511" i="17"/>
  <c r="K512" i="17"/>
  <c r="K513" i="17"/>
  <c r="K514" i="17"/>
  <c r="K515" i="17"/>
  <c r="K516" i="17"/>
  <c r="K517" i="17"/>
  <c r="K518" i="17"/>
  <c r="K519" i="17"/>
  <c r="K520" i="17"/>
  <c r="K521" i="17"/>
  <c r="K522" i="17"/>
  <c r="K523" i="17"/>
  <c r="K524" i="17"/>
  <c r="K525" i="17"/>
  <c r="K526" i="17"/>
  <c r="K527" i="17"/>
  <c r="K528" i="17"/>
  <c r="K529" i="17"/>
  <c r="K530" i="17"/>
  <c r="K531" i="17"/>
  <c r="K532" i="17"/>
  <c r="K533" i="17"/>
  <c r="K534" i="17"/>
  <c r="K535" i="17"/>
  <c r="K537" i="17"/>
  <c r="K538" i="17"/>
  <c r="K539" i="17"/>
  <c r="K540" i="17"/>
  <c r="K541" i="17"/>
  <c r="K542" i="17"/>
  <c r="K544" i="17"/>
  <c r="K545" i="17"/>
  <c r="K546" i="17"/>
  <c r="K547" i="17"/>
  <c r="K548" i="17"/>
  <c r="K549" i="17"/>
  <c r="K550" i="17"/>
  <c r="K551" i="17"/>
  <c r="K552" i="17"/>
  <c r="K553" i="17"/>
  <c r="K554" i="17"/>
  <c r="K555" i="17"/>
  <c r="K556" i="17"/>
  <c r="K557" i="17"/>
  <c r="K558" i="17"/>
  <c r="K559" i="17"/>
  <c r="K560" i="17"/>
  <c r="K561" i="17"/>
  <c r="K562" i="17"/>
  <c r="K563" i="17"/>
  <c r="K564" i="17"/>
  <c r="K565" i="17"/>
  <c r="K566" i="17"/>
  <c r="K567" i="17"/>
  <c r="K568" i="17"/>
  <c r="K569" i="17"/>
  <c r="K570" i="17"/>
  <c r="K571" i="17"/>
  <c r="K572" i="17"/>
  <c r="K573" i="17"/>
  <c r="K574" i="17"/>
  <c r="K575" i="17"/>
  <c r="K576" i="17"/>
  <c r="K577" i="17"/>
  <c r="K578" i="17"/>
  <c r="K579" i="17"/>
  <c r="K580" i="17"/>
  <c r="K581" i="17"/>
  <c r="K582" i="17"/>
  <c r="K583" i="17"/>
  <c r="K584" i="17"/>
  <c r="K585" i="17"/>
  <c r="K586" i="17"/>
  <c r="K587" i="17"/>
  <c r="K588" i="17"/>
  <c r="K589" i="17"/>
  <c r="K590" i="17"/>
  <c r="K591" i="17"/>
  <c r="K592" i="17"/>
  <c r="K593" i="17"/>
  <c r="K594" i="17"/>
  <c r="K595" i="17"/>
  <c r="K596" i="17"/>
  <c r="K597" i="17"/>
  <c r="K598" i="17"/>
  <c r="K599" i="17"/>
  <c r="K600" i="17"/>
  <c r="K603" i="17"/>
  <c r="K604" i="17"/>
  <c r="K605" i="17"/>
  <c r="K606" i="17"/>
  <c r="K607" i="17"/>
  <c r="K608" i="17"/>
  <c r="K609" i="17"/>
  <c r="K610" i="17"/>
  <c r="K611" i="17"/>
  <c r="K612" i="17"/>
  <c r="K613" i="17"/>
  <c r="K614" i="17"/>
  <c r="K615" i="17"/>
  <c r="K616" i="17"/>
  <c r="K617" i="17"/>
  <c r="K618" i="17"/>
  <c r="K619" i="17"/>
  <c r="K620" i="17"/>
  <c r="K621" i="17"/>
  <c r="K622" i="17"/>
  <c r="K623" i="17"/>
  <c r="K624" i="17"/>
  <c r="K625" i="17"/>
  <c r="K626" i="17"/>
  <c r="K627" i="17"/>
  <c r="K628" i="17"/>
  <c r="K629" i="17"/>
  <c r="K630" i="17"/>
  <c r="K631" i="17"/>
  <c r="K632" i="17"/>
  <c r="K633" i="17"/>
  <c r="K634" i="17"/>
  <c r="K635" i="17"/>
  <c r="K636" i="17"/>
  <c r="K637" i="17"/>
  <c r="K638" i="17"/>
  <c r="K639" i="17"/>
  <c r="K640" i="17"/>
  <c r="K641" i="17"/>
  <c r="K642" i="17"/>
  <c r="K643" i="17"/>
  <c r="K644" i="17"/>
  <c r="K645" i="17"/>
  <c r="K646" i="17"/>
  <c r="K647" i="17"/>
  <c r="K648" i="17"/>
  <c r="K649" i="17"/>
  <c r="K650" i="17"/>
  <c r="K651" i="17"/>
  <c r="K652" i="17"/>
  <c r="K653" i="17"/>
  <c r="K654" i="17"/>
  <c r="K655" i="17"/>
  <c r="K656" i="17"/>
  <c r="K657" i="17"/>
  <c r="K658" i="17"/>
  <c r="K659" i="17"/>
  <c r="K660" i="17"/>
  <c r="K661" i="17"/>
  <c r="K662" i="17"/>
  <c r="K663" i="17"/>
  <c r="K664" i="17"/>
  <c r="K665" i="17"/>
  <c r="K667" i="17"/>
  <c r="K668" i="17"/>
  <c r="K669" i="17"/>
  <c r="K670" i="17"/>
  <c r="K671" i="17"/>
  <c r="K672" i="17"/>
  <c r="K673" i="17"/>
  <c r="K674" i="17"/>
  <c r="K675" i="17"/>
  <c r="K676" i="17"/>
  <c r="K677" i="17"/>
  <c r="K678" i="17"/>
  <c r="K679" i="17"/>
  <c r="K680" i="17"/>
  <c r="K681" i="17"/>
  <c r="K684" i="17"/>
  <c r="K686" i="17"/>
  <c r="K687" i="17"/>
  <c r="K688" i="17"/>
  <c r="K689" i="17"/>
  <c r="K690" i="17"/>
  <c r="K691" i="17"/>
  <c r="K692" i="17"/>
  <c r="K693" i="17"/>
  <c r="K694" i="17"/>
  <c r="K695" i="17"/>
  <c r="K696" i="17"/>
  <c r="K697" i="17"/>
  <c r="K698" i="17"/>
  <c r="K699" i="17"/>
  <c r="K700" i="17"/>
  <c r="K701" i="17"/>
  <c r="K702" i="17"/>
  <c r="K703" i="17"/>
  <c r="K704" i="17"/>
  <c r="K705" i="17"/>
  <c r="K706" i="17"/>
  <c r="K707" i="17"/>
  <c r="K708" i="17"/>
  <c r="K709" i="17"/>
  <c r="K710" i="17"/>
  <c r="K711" i="17"/>
  <c r="K712" i="17"/>
  <c r="K713" i="17"/>
  <c r="K714" i="17"/>
  <c r="K715" i="17"/>
  <c r="K716" i="17"/>
  <c r="K717" i="17"/>
  <c r="K718" i="17"/>
  <c r="K719" i="17"/>
  <c r="K720" i="17"/>
  <c r="K721" i="17"/>
  <c r="K722" i="17"/>
  <c r="K723" i="17"/>
  <c r="K724" i="17"/>
  <c r="K725" i="17"/>
  <c r="K726" i="17"/>
  <c r="K727" i="17"/>
  <c r="K728" i="17"/>
  <c r="K729" i="17"/>
  <c r="K730" i="17"/>
  <c r="K731" i="17"/>
  <c r="K732" i="17"/>
  <c r="K733" i="17"/>
  <c r="K734" i="17"/>
  <c r="K735" i="17"/>
  <c r="K736" i="17"/>
  <c r="K742" i="17"/>
  <c r="K743" i="17"/>
  <c r="K744" i="17"/>
  <c r="K745" i="17"/>
  <c r="K746" i="17"/>
  <c r="K747" i="17"/>
  <c r="K748" i="17"/>
  <c r="K749" i="17"/>
  <c r="K750" i="17"/>
  <c r="K751" i="17"/>
  <c r="K752" i="17"/>
  <c r="K753" i="17"/>
  <c r="K754" i="17"/>
  <c r="K755" i="17"/>
  <c r="K756" i="17"/>
  <c r="K757" i="17"/>
  <c r="K758" i="17"/>
  <c r="K759" i="17"/>
  <c r="K760" i="17"/>
  <c r="K761" i="17"/>
  <c r="K762" i="17"/>
  <c r="K763" i="17"/>
  <c r="K764" i="17"/>
  <c r="K765" i="17"/>
  <c r="K766" i="17"/>
  <c r="K767" i="17"/>
  <c r="K768" i="17"/>
  <c r="K769" i="17"/>
  <c r="K770" i="17"/>
  <c r="K771" i="17"/>
  <c r="K772" i="17"/>
  <c r="K773" i="17"/>
  <c r="K774" i="17"/>
  <c r="K775" i="17"/>
  <c r="K776" i="17"/>
  <c r="K777" i="17"/>
  <c r="K778" i="17"/>
  <c r="K779" i="17"/>
  <c r="K780" i="17"/>
  <c r="K781" i="17"/>
  <c r="K782" i="17"/>
  <c r="K783" i="17"/>
  <c r="K784" i="17"/>
  <c r="K785" i="17"/>
  <c r="K786" i="17"/>
  <c r="K789" i="17"/>
  <c r="K790" i="17"/>
  <c r="K791" i="17"/>
  <c r="K792" i="17"/>
  <c r="K793" i="17"/>
  <c r="K794" i="17"/>
  <c r="K795" i="17"/>
  <c r="K796" i="17"/>
  <c r="K797" i="17"/>
  <c r="K798" i="17"/>
  <c r="K799" i="17"/>
  <c r="K800" i="17"/>
  <c r="K801" i="17"/>
  <c r="K802" i="17"/>
  <c r="K803" i="17"/>
  <c r="K804" i="17"/>
  <c r="K805" i="17"/>
  <c r="K806" i="17"/>
  <c r="K807" i="17"/>
  <c r="K808" i="17"/>
  <c r="K809" i="17"/>
  <c r="K810" i="17"/>
  <c r="K811" i="17"/>
  <c r="K812" i="17"/>
  <c r="K813" i="17"/>
  <c r="K814" i="17"/>
  <c r="K815" i="17"/>
  <c r="K816" i="17"/>
  <c r="K817" i="17"/>
  <c r="K818" i="17"/>
  <c r="K819" i="17"/>
  <c r="K820" i="17"/>
  <c r="K824" i="17"/>
  <c r="K825" i="17"/>
  <c r="K826" i="17"/>
  <c r="K827" i="17"/>
  <c r="K834" i="17"/>
  <c r="K835" i="17"/>
  <c r="K836" i="17"/>
  <c r="K839" i="17"/>
  <c r="K840" i="17"/>
  <c r="K842" i="17"/>
  <c r="K843" i="17"/>
  <c r="K844" i="17"/>
  <c r="K845" i="17"/>
  <c r="K846" i="17"/>
  <c r="K849" i="17"/>
  <c r="K850" i="17"/>
  <c r="K851" i="17"/>
  <c r="K852" i="17"/>
  <c r="K853" i="17"/>
  <c r="K854" i="17"/>
  <c r="K855" i="17"/>
  <c r="K856" i="17"/>
  <c r="K857" i="17"/>
  <c r="K858" i="17"/>
  <c r="K859" i="17"/>
  <c r="K860" i="17"/>
  <c r="K861" i="17"/>
  <c r="K862" i="17"/>
  <c r="K863" i="17"/>
  <c r="K864" i="17"/>
  <c r="K865" i="17"/>
  <c r="K866" i="17"/>
  <c r="K867" i="17"/>
  <c r="K868" i="17"/>
  <c r="K869" i="17"/>
  <c r="K870" i="17"/>
  <c r="K871" i="17"/>
  <c r="K872" i="17"/>
  <c r="K873" i="17"/>
  <c r="K874" i="17"/>
  <c r="K875" i="17"/>
  <c r="K876" i="17"/>
  <c r="K877" i="17"/>
  <c r="K878" i="17"/>
  <c r="K879" i="17"/>
  <c r="K880" i="17"/>
  <c r="K881" i="17"/>
  <c r="K882" i="17"/>
  <c r="K883" i="17"/>
  <c r="K884" i="17"/>
  <c r="K885" i="17"/>
  <c r="K886" i="17"/>
  <c r="K887" i="17"/>
  <c r="K888" i="17"/>
  <c r="K889" i="17"/>
  <c r="K890" i="17"/>
  <c r="K891" i="17"/>
  <c r="K892" i="17"/>
  <c r="K893" i="17"/>
  <c r="K894" i="17"/>
  <c r="K895" i="17"/>
  <c r="K896" i="17"/>
  <c r="K897" i="17"/>
  <c r="K898" i="17"/>
  <c r="K899" i="17"/>
  <c r="K900" i="17"/>
  <c r="K901" i="17"/>
  <c r="K902" i="17"/>
  <c r="K903" i="17"/>
  <c r="K904" i="17"/>
  <c r="K905" i="17"/>
  <c r="K906" i="17"/>
  <c r="K907" i="17"/>
  <c r="K908" i="17"/>
  <c r="K909" i="17"/>
  <c r="K910" i="17"/>
  <c r="K911" i="17"/>
  <c r="K914" i="17"/>
  <c r="K915" i="17"/>
  <c r="K916" i="17"/>
  <c r="K917" i="17"/>
  <c r="K918" i="17"/>
  <c r="K919" i="17"/>
  <c r="K920" i="17"/>
  <c r="K921" i="17"/>
  <c r="K922" i="17"/>
  <c r="K923" i="17"/>
  <c r="K924" i="17"/>
  <c r="K925" i="17"/>
  <c r="K926" i="17"/>
  <c r="K927" i="17"/>
  <c r="K928" i="17"/>
  <c r="K929" i="17"/>
  <c r="K930" i="17"/>
  <c r="K931" i="17"/>
  <c r="K932" i="17"/>
  <c r="K933" i="17"/>
  <c r="K934" i="17"/>
  <c r="K935" i="17"/>
  <c r="K936" i="17"/>
  <c r="K937" i="17"/>
  <c r="K938" i="17"/>
  <c r="K939" i="17"/>
  <c r="K940" i="17"/>
  <c r="K941" i="17"/>
  <c r="K942" i="17"/>
  <c r="K943" i="17"/>
  <c r="K944" i="17"/>
  <c r="K945" i="17"/>
  <c r="K946" i="17"/>
  <c r="K947" i="17"/>
  <c r="K948" i="17"/>
  <c r="K949" i="17"/>
  <c r="K950" i="17"/>
  <c r="K951" i="17"/>
  <c r="K952" i="17"/>
  <c r="K953" i="17"/>
  <c r="K954" i="17"/>
  <c r="K955" i="17"/>
  <c r="K956" i="17"/>
  <c r="K957" i="17"/>
  <c r="K958" i="17"/>
  <c r="K959" i="17"/>
  <c r="K960" i="17"/>
  <c r="K961" i="17"/>
  <c r="K962" i="17"/>
  <c r="K963" i="17"/>
  <c r="K964" i="17"/>
  <c r="K965" i="17"/>
  <c r="K966" i="17"/>
  <c r="K967" i="17"/>
  <c r="K968" i="17"/>
  <c r="K969" i="17"/>
  <c r="K970" i="17"/>
  <c r="K971" i="17"/>
  <c r="K972" i="17"/>
  <c r="K973" i="17"/>
  <c r="K974" i="17"/>
  <c r="K975" i="17"/>
  <c r="K976" i="17"/>
  <c r="K977" i="17"/>
  <c r="K978" i="17"/>
  <c r="K979" i="17"/>
  <c r="K980" i="17"/>
  <c r="K981" i="17"/>
  <c r="K982" i="17"/>
  <c r="K983" i="17"/>
  <c r="K984" i="17"/>
  <c r="K985" i="17"/>
  <c r="K986" i="17"/>
  <c r="K987" i="17"/>
  <c r="K988" i="17"/>
  <c r="K989" i="17"/>
  <c r="K990" i="17"/>
  <c r="K991" i="17"/>
  <c r="K992" i="17"/>
  <c r="K993" i="17"/>
  <c r="K994" i="17"/>
  <c r="K995" i="17"/>
  <c r="K996" i="17"/>
  <c r="K997" i="17"/>
  <c r="K998" i="17"/>
  <c r="K999" i="17"/>
  <c r="K1000" i="17"/>
  <c r="K1001" i="17"/>
  <c r="K1002" i="17"/>
  <c r="K1003" i="17"/>
  <c r="K1004" i="17"/>
  <c r="K1005" i="17"/>
  <c r="K1006" i="17"/>
  <c r="K1007" i="17"/>
  <c r="K1008" i="17"/>
  <c r="K1009" i="17"/>
  <c r="K1010" i="17"/>
  <c r="K1011" i="17"/>
  <c r="K1012" i="17"/>
  <c r="K1013" i="17"/>
  <c r="K1014" i="17"/>
  <c r="K1015" i="17"/>
  <c r="K1016" i="17"/>
  <c r="K1017" i="17"/>
  <c r="K1018" i="17"/>
  <c r="K1019" i="17"/>
  <c r="K1020" i="17"/>
  <c r="K1021" i="17"/>
  <c r="K1022" i="17"/>
  <c r="K1023" i="17"/>
  <c r="K1024" i="17"/>
  <c r="K1025" i="17"/>
  <c r="K1026" i="17"/>
  <c r="K1027" i="17"/>
  <c r="K1028" i="17"/>
  <c r="K1029" i="17"/>
  <c r="K1030" i="17"/>
  <c r="K1031" i="17"/>
  <c r="K1032" i="17"/>
  <c r="K1033" i="17"/>
  <c r="K1034" i="17"/>
  <c r="K1035" i="17"/>
  <c r="K1036" i="17"/>
  <c r="K1037" i="17"/>
  <c r="K1038" i="17"/>
  <c r="K1039" i="17"/>
  <c r="K1040" i="17"/>
  <c r="K1041" i="17"/>
  <c r="K1042" i="17"/>
  <c r="K1043" i="17"/>
  <c r="K1044" i="17"/>
  <c r="K1045" i="17"/>
  <c r="K1046" i="17"/>
  <c r="K1047" i="17"/>
  <c r="K1048" i="17"/>
  <c r="K1049" i="17"/>
  <c r="K1050" i="17"/>
  <c r="K1051" i="17"/>
  <c r="K1052" i="17"/>
  <c r="K1053" i="17"/>
  <c r="K1054" i="17"/>
  <c r="K1055" i="17"/>
  <c r="K1056" i="17"/>
  <c r="K1057" i="17"/>
  <c r="K1058" i="17"/>
  <c r="K1059" i="17"/>
  <c r="K1060" i="17"/>
  <c r="K1061" i="17"/>
  <c r="K1062" i="17"/>
  <c r="K1063" i="17"/>
  <c r="K1064" i="17"/>
  <c r="K1065" i="17"/>
  <c r="K1066" i="17"/>
  <c r="K1067" i="17"/>
  <c r="K1068" i="17"/>
  <c r="K1069" i="17"/>
  <c r="K1070" i="17"/>
  <c r="K1071" i="17"/>
  <c r="K1072" i="17"/>
  <c r="K1073" i="17"/>
  <c r="K1074" i="17"/>
  <c r="K1075" i="17"/>
  <c r="K1076" i="17"/>
  <c r="K1077" i="17"/>
  <c r="K1078" i="17"/>
  <c r="K1079" i="17"/>
  <c r="K1080" i="17"/>
  <c r="K1081" i="17"/>
  <c r="K1082" i="17"/>
  <c r="K1083" i="17"/>
  <c r="K1084" i="17"/>
  <c r="K1085" i="17"/>
  <c r="K1086" i="17"/>
  <c r="K1087" i="17"/>
  <c r="K1088" i="17"/>
  <c r="K1089" i="17"/>
  <c r="K1090" i="17"/>
  <c r="K1091" i="17"/>
  <c r="K1092" i="17"/>
  <c r="K1093" i="17"/>
  <c r="K1094" i="17"/>
  <c r="K1095" i="17"/>
  <c r="K1096" i="17"/>
  <c r="K1097" i="17"/>
  <c r="K1098" i="17"/>
  <c r="K1099" i="17"/>
  <c r="K1100" i="17"/>
  <c r="K1101" i="17"/>
  <c r="K1102" i="17"/>
  <c r="K1103" i="17"/>
  <c r="K1104" i="17"/>
  <c r="K1105" i="17"/>
  <c r="K1106" i="17"/>
  <c r="K1107" i="17"/>
  <c r="K1108" i="17"/>
  <c r="K1109" i="17"/>
  <c r="K1110" i="17"/>
  <c r="K1111" i="17"/>
  <c r="K1112" i="17"/>
  <c r="K1113" i="17"/>
  <c r="K1114" i="17"/>
  <c r="K1115" i="17"/>
  <c r="K1116" i="17"/>
  <c r="K1117" i="17"/>
  <c r="K1118" i="17"/>
  <c r="K1119" i="17"/>
  <c r="K1120" i="17"/>
  <c r="K1121" i="17"/>
  <c r="K1122" i="17"/>
  <c r="K1123" i="17"/>
  <c r="K1124" i="17"/>
  <c r="K1125" i="17"/>
  <c r="K1126" i="17"/>
  <c r="K1127" i="17"/>
  <c r="K1128" i="17"/>
  <c r="K1129" i="17"/>
  <c r="K1130" i="17"/>
  <c r="K1131" i="17"/>
  <c r="K1132" i="17"/>
  <c r="K1133" i="17"/>
  <c r="K1134" i="17"/>
  <c r="K1135" i="17"/>
  <c r="K1136" i="17"/>
  <c r="K1137" i="17"/>
  <c r="K1138" i="17"/>
  <c r="K1139" i="17"/>
  <c r="K1140" i="17"/>
  <c r="K1141" i="17"/>
  <c r="K1142" i="17"/>
  <c r="K1143" i="17"/>
  <c r="K1144" i="17"/>
  <c r="K1145" i="17"/>
  <c r="K1146" i="17"/>
  <c r="K1147" i="17"/>
  <c r="K1148" i="17"/>
  <c r="K1149" i="17"/>
  <c r="K1150" i="17"/>
  <c r="K1151" i="17"/>
  <c r="K1152" i="17"/>
  <c r="K1153" i="17"/>
  <c r="K1154" i="17"/>
  <c r="K1155" i="17"/>
  <c r="K1156" i="17"/>
  <c r="K1157" i="17"/>
  <c r="K1158" i="17"/>
  <c r="K1159" i="17"/>
  <c r="K1160" i="17"/>
  <c r="K1161" i="17"/>
  <c r="K1162" i="17"/>
  <c r="K1163" i="17"/>
  <c r="K1164" i="17"/>
  <c r="K1165" i="17"/>
  <c r="K1166" i="17"/>
  <c r="K1167" i="17"/>
  <c r="K1168" i="17"/>
  <c r="K1169" i="17"/>
  <c r="K1170" i="17"/>
  <c r="K1171" i="17"/>
  <c r="K1172" i="17"/>
  <c r="K1173" i="17"/>
  <c r="K1174" i="17"/>
  <c r="K1175" i="17"/>
  <c r="K1176" i="17"/>
  <c r="K1177" i="17"/>
  <c r="K1178" i="17"/>
  <c r="K1179" i="17"/>
  <c r="K1180" i="17"/>
  <c r="K1181" i="17"/>
  <c r="K1182" i="17"/>
  <c r="K1183" i="17"/>
  <c r="K1184" i="17"/>
  <c r="K1185" i="17"/>
  <c r="K1186" i="17"/>
  <c r="K1187" i="17"/>
  <c r="K1188" i="17"/>
  <c r="K1189" i="17"/>
  <c r="K1190" i="17"/>
  <c r="K1191" i="17"/>
  <c r="K1192" i="17"/>
  <c r="K1193" i="17"/>
  <c r="K1194" i="17"/>
  <c r="K1195" i="17"/>
  <c r="K1196" i="17"/>
  <c r="K1197" i="17"/>
  <c r="K1198" i="17"/>
  <c r="K1199" i="17"/>
  <c r="K1200" i="17"/>
  <c r="K1201" i="17"/>
  <c r="K1202" i="17"/>
  <c r="K1203" i="17"/>
  <c r="K1204" i="17"/>
  <c r="K1205" i="17"/>
  <c r="K1206" i="17"/>
  <c r="K1207" i="17"/>
  <c r="K1208" i="17"/>
  <c r="K1209" i="17"/>
  <c r="K1210" i="17"/>
  <c r="K1211" i="17"/>
  <c r="K1212" i="17"/>
  <c r="K1213" i="17"/>
  <c r="K1214" i="17"/>
  <c r="K1215" i="17"/>
  <c r="K1216" i="17"/>
  <c r="K1217" i="17"/>
  <c r="K1218" i="17"/>
  <c r="K1219" i="17"/>
  <c r="K1220" i="17"/>
  <c r="K1221" i="17"/>
  <c r="K1222" i="17"/>
  <c r="K1223" i="17"/>
  <c r="K1224" i="17"/>
  <c r="K1225" i="17"/>
  <c r="K1226" i="17"/>
  <c r="K1227" i="17"/>
  <c r="K1228" i="17"/>
  <c r="K1229" i="17"/>
  <c r="K1230" i="17"/>
  <c r="K1231" i="17"/>
  <c r="K1232" i="17"/>
  <c r="K1233" i="17"/>
  <c r="K1234" i="17"/>
  <c r="K1235" i="17"/>
  <c r="K1236" i="17"/>
  <c r="K1237" i="17"/>
  <c r="K1238" i="17"/>
  <c r="K1239" i="17"/>
  <c r="K1240" i="17"/>
  <c r="K1241" i="17"/>
  <c r="K1242" i="17"/>
  <c r="K1243" i="17"/>
  <c r="K1244" i="17"/>
  <c r="K1245" i="17"/>
  <c r="K1246" i="17"/>
  <c r="K1247" i="17"/>
  <c r="K1248" i="17"/>
  <c r="K1249" i="17"/>
  <c r="K1250" i="17"/>
  <c r="K1251" i="17"/>
  <c r="K1252" i="17"/>
  <c r="K1253" i="17"/>
  <c r="K1254" i="17"/>
  <c r="K1255" i="17"/>
  <c r="K1256" i="17"/>
  <c r="K1257" i="17"/>
  <c r="K1258" i="17"/>
  <c r="K1259" i="17"/>
  <c r="K1260" i="17"/>
  <c r="K1261" i="17"/>
  <c r="K1262" i="17"/>
  <c r="K1263" i="17"/>
  <c r="K1264" i="17"/>
  <c r="K1265" i="17"/>
  <c r="K1266" i="17"/>
  <c r="K1267" i="17"/>
  <c r="K1268" i="17"/>
  <c r="K1269" i="17"/>
  <c r="K1270" i="17"/>
  <c r="K1271" i="17"/>
  <c r="K1272" i="17"/>
  <c r="K1273" i="17"/>
  <c r="K1274" i="17"/>
  <c r="K1275" i="17"/>
  <c r="K1276" i="17"/>
  <c r="K1277" i="17"/>
  <c r="K1278" i="17"/>
  <c r="K1279" i="17"/>
  <c r="K1280" i="17"/>
  <c r="K1281" i="17"/>
  <c r="K1282" i="17"/>
  <c r="K1283" i="17"/>
  <c r="K1284" i="17"/>
  <c r="K1285" i="17"/>
  <c r="K1286" i="17"/>
  <c r="K1287" i="17"/>
  <c r="K1288" i="17"/>
  <c r="K1289" i="17"/>
  <c r="K1290" i="17"/>
  <c r="K1291" i="17"/>
  <c r="K1292" i="17"/>
  <c r="K1293" i="17"/>
  <c r="K1294" i="17"/>
  <c r="K1295" i="17"/>
  <c r="K1296" i="17"/>
  <c r="K1297" i="17"/>
  <c r="K1298" i="17"/>
  <c r="K1299" i="17"/>
  <c r="K1300" i="17"/>
  <c r="K1301" i="17"/>
  <c r="K1302" i="17"/>
  <c r="K1303" i="17"/>
  <c r="K1304" i="17"/>
  <c r="K1305" i="17"/>
  <c r="K1306" i="17"/>
  <c r="K1307" i="17"/>
  <c r="K1308" i="17"/>
  <c r="K1309" i="17"/>
  <c r="K1310" i="17"/>
  <c r="K1311" i="17"/>
  <c r="K1312" i="17"/>
  <c r="K1313" i="17"/>
  <c r="K1314" i="17"/>
  <c r="K1315" i="17"/>
  <c r="K1316" i="17"/>
  <c r="K1317" i="17"/>
  <c r="K1318" i="17"/>
  <c r="K1319" i="17"/>
  <c r="K1320" i="17"/>
  <c r="K1321" i="17"/>
  <c r="K1322" i="17"/>
  <c r="K1323" i="17"/>
  <c r="K1324" i="17"/>
  <c r="K1325" i="17"/>
  <c r="K1326" i="17"/>
  <c r="K1327" i="17"/>
  <c r="K1328" i="17"/>
  <c r="K1329" i="17"/>
  <c r="K1330" i="17"/>
  <c r="K1331" i="17"/>
  <c r="K1332" i="17"/>
  <c r="K1333" i="17"/>
  <c r="K1334" i="17"/>
  <c r="K1335" i="17"/>
  <c r="K1336" i="17"/>
  <c r="K1337" i="17"/>
  <c r="K1338" i="17"/>
  <c r="K1339" i="17"/>
  <c r="K1340" i="17"/>
  <c r="K1341" i="17"/>
  <c r="K1342" i="17"/>
  <c r="K1343" i="17"/>
  <c r="K1344" i="17"/>
  <c r="K1345" i="17"/>
  <c r="K1346" i="17"/>
  <c r="K1347" i="17"/>
  <c r="K1348" i="17"/>
  <c r="K1349" i="17"/>
  <c r="K1350" i="17"/>
  <c r="K1351" i="17"/>
  <c r="K1352" i="17"/>
  <c r="K1353" i="17"/>
  <c r="K1354" i="17"/>
  <c r="K1355" i="17"/>
  <c r="K1356" i="17"/>
  <c r="K1357" i="17"/>
  <c r="K1358" i="17"/>
  <c r="K1359" i="17"/>
  <c r="K1360" i="17"/>
  <c r="K1361" i="17"/>
  <c r="K1362" i="17"/>
  <c r="K1363" i="17"/>
  <c r="K1364" i="17"/>
  <c r="K1365" i="17"/>
  <c r="K1366" i="17"/>
  <c r="K1367" i="17"/>
  <c r="K1368" i="17"/>
  <c r="K1369" i="17"/>
  <c r="K1370" i="17"/>
  <c r="K1371" i="17"/>
  <c r="K1372" i="17"/>
  <c r="K1373" i="17"/>
  <c r="K1374" i="17"/>
  <c r="K1375" i="17"/>
  <c r="K1376" i="17"/>
  <c r="K1377" i="17"/>
  <c r="K1378" i="17"/>
  <c r="K1379" i="17"/>
  <c r="K1380" i="17"/>
  <c r="K1381" i="17"/>
  <c r="K1382" i="17"/>
  <c r="K1383" i="17"/>
  <c r="K1384" i="17"/>
  <c r="K1385" i="17"/>
  <c r="K1386" i="17"/>
  <c r="K1387" i="17"/>
  <c r="K1388" i="17"/>
  <c r="K1389" i="17"/>
  <c r="K1390" i="17"/>
  <c r="K1391" i="17"/>
  <c r="K1392" i="17"/>
  <c r="K1393" i="17"/>
  <c r="K1394" i="17"/>
  <c r="K1395" i="17"/>
  <c r="K1396" i="17"/>
  <c r="K1397" i="17"/>
  <c r="K1398" i="17"/>
  <c r="K1399" i="17"/>
  <c r="K1400" i="17"/>
  <c r="K1401" i="17"/>
  <c r="K1402" i="17"/>
  <c r="K1403" i="17"/>
  <c r="K1404" i="17"/>
  <c r="K1405" i="17"/>
  <c r="K1406" i="17"/>
  <c r="K1407" i="17"/>
  <c r="K1408" i="17"/>
  <c r="K1409" i="17"/>
  <c r="K1410" i="17"/>
  <c r="K1411" i="17"/>
  <c r="K1412" i="17"/>
  <c r="K1413" i="17"/>
  <c r="K1414" i="17"/>
  <c r="K1415" i="17"/>
  <c r="K1416" i="17"/>
  <c r="K1417" i="17"/>
  <c r="K1418" i="17"/>
  <c r="K1419" i="17"/>
  <c r="K1420" i="17"/>
  <c r="K1421" i="17"/>
  <c r="K1422" i="17"/>
  <c r="K1423" i="17"/>
  <c r="K1424" i="17"/>
  <c r="K1425" i="17"/>
  <c r="K1426" i="17"/>
  <c r="K1427" i="17"/>
  <c r="K1428" i="17"/>
  <c r="K1429" i="17"/>
  <c r="K1430" i="17"/>
  <c r="K1431" i="17"/>
  <c r="K1432" i="17"/>
  <c r="K1433" i="17"/>
  <c r="K1434" i="17"/>
  <c r="K1435" i="17"/>
  <c r="K1436" i="17"/>
  <c r="K1437" i="17"/>
  <c r="K1438" i="17"/>
  <c r="K1439" i="17"/>
  <c r="K1440" i="17"/>
  <c r="K1441" i="17"/>
  <c r="K1442" i="17"/>
  <c r="K1443" i="17"/>
  <c r="K1444" i="17"/>
  <c r="K1445" i="17"/>
  <c r="K1446" i="17"/>
  <c r="K1447" i="17"/>
  <c r="K1448" i="17"/>
  <c r="K1449" i="17"/>
  <c r="K1450" i="17"/>
  <c r="K1451" i="17"/>
  <c r="K1452" i="17"/>
  <c r="K1453" i="17"/>
  <c r="K1454" i="17"/>
  <c r="K1455" i="17"/>
  <c r="K1456" i="17"/>
  <c r="K1457" i="17"/>
  <c r="K1458" i="17"/>
  <c r="K1459" i="17"/>
  <c r="K1460" i="17"/>
  <c r="K1461" i="17"/>
  <c r="K1462" i="17"/>
  <c r="K1463" i="17"/>
  <c r="K1464" i="17"/>
  <c r="K1465" i="17"/>
  <c r="K1466" i="17"/>
  <c r="K1467" i="17"/>
  <c r="K1468" i="17"/>
  <c r="K1469" i="17"/>
  <c r="K1470" i="17"/>
  <c r="K1471" i="17"/>
  <c r="K1472" i="17"/>
  <c r="K1473" i="17"/>
  <c r="K1474" i="17"/>
  <c r="K1475" i="17"/>
  <c r="K1476" i="17"/>
  <c r="K1477" i="17"/>
  <c r="K1478" i="17"/>
  <c r="K1479" i="17"/>
  <c r="K1480" i="17"/>
  <c r="K1481" i="17"/>
  <c r="K1482" i="17"/>
  <c r="K1483" i="17"/>
  <c r="K1484" i="17"/>
  <c r="K1485" i="17"/>
  <c r="K1486" i="17"/>
  <c r="K1487" i="17"/>
  <c r="K1488" i="17"/>
  <c r="K1489" i="17"/>
  <c r="K1490" i="17"/>
  <c r="K1491" i="17"/>
  <c r="K1492" i="17"/>
  <c r="K1493" i="17"/>
  <c r="K1494" i="17"/>
  <c r="K1495" i="17"/>
  <c r="K1496" i="17"/>
  <c r="K1497" i="17"/>
  <c r="K1498" i="17"/>
  <c r="K1499" i="17"/>
  <c r="K1500" i="17"/>
  <c r="K1501" i="17"/>
  <c r="K1502" i="17"/>
  <c r="K1503" i="17"/>
  <c r="K1504" i="17"/>
  <c r="K1505" i="17"/>
  <c r="K1506" i="17"/>
  <c r="K1507" i="17"/>
  <c r="K1508" i="17"/>
  <c r="K1509" i="17"/>
  <c r="K1510" i="17"/>
  <c r="K1511" i="17"/>
  <c r="K1512" i="17"/>
  <c r="K1513" i="17"/>
  <c r="K1514" i="17"/>
  <c r="K1515" i="17"/>
  <c r="K1516" i="17"/>
  <c r="K1517" i="17"/>
  <c r="K1518" i="17"/>
  <c r="K1519" i="17"/>
  <c r="K1520" i="17"/>
  <c r="K1521" i="17"/>
  <c r="K1522" i="17"/>
  <c r="K1523" i="17"/>
  <c r="K1524" i="17"/>
  <c r="K1525" i="17"/>
  <c r="K1526" i="17"/>
  <c r="K1527" i="17"/>
  <c r="K1528" i="17"/>
  <c r="K1529" i="17"/>
  <c r="K1530" i="17"/>
  <c r="K1531" i="17"/>
  <c r="K1532" i="17"/>
  <c r="K1533" i="17"/>
  <c r="K1534" i="17"/>
  <c r="K1535" i="17"/>
  <c r="K1536" i="17"/>
  <c r="K1537" i="17"/>
  <c r="K1538" i="17"/>
  <c r="K1539" i="17"/>
  <c r="K1540" i="17"/>
  <c r="K1541" i="17"/>
  <c r="K1542" i="17"/>
  <c r="K1543" i="17"/>
  <c r="K1544" i="17"/>
  <c r="K1545" i="17"/>
  <c r="K1546" i="17"/>
  <c r="K1547" i="17"/>
  <c r="K1548" i="17"/>
  <c r="K1549" i="17"/>
  <c r="K1550" i="17"/>
  <c r="K1551" i="17"/>
  <c r="K1552" i="17"/>
  <c r="K1553" i="17"/>
  <c r="K1554" i="17"/>
  <c r="K1555" i="17"/>
  <c r="K1556" i="17"/>
  <c r="K1557" i="17"/>
  <c r="K1558" i="17"/>
  <c r="K1559" i="17"/>
  <c r="K1560" i="17"/>
  <c r="K1561" i="17"/>
  <c r="K1562" i="17"/>
  <c r="K1563" i="17"/>
  <c r="K1564" i="17"/>
  <c r="K1565" i="17"/>
  <c r="K1566" i="17"/>
  <c r="K1567" i="17"/>
  <c r="K1568" i="17"/>
  <c r="K1569" i="17"/>
  <c r="K1570" i="17"/>
  <c r="K1571" i="17"/>
  <c r="K1572" i="17"/>
  <c r="K1573" i="17"/>
  <c r="K1574" i="17"/>
  <c r="K1575" i="17"/>
  <c r="K1576" i="17"/>
  <c r="K1577" i="17"/>
  <c r="K1578" i="17"/>
  <c r="K1579" i="17"/>
  <c r="K1580" i="17"/>
  <c r="K1581" i="17"/>
  <c r="K1582" i="17"/>
  <c r="K1583" i="17"/>
  <c r="K1584" i="17"/>
  <c r="K1585" i="17"/>
  <c r="K1586" i="17"/>
  <c r="K1587" i="17"/>
  <c r="K1588" i="17"/>
  <c r="K1589" i="17"/>
  <c r="K1590" i="17"/>
  <c r="K1591" i="17"/>
  <c r="K1592" i="17"/>
  <c r="K1593" i="17"/>
  <c r="K1594" i="17"/>
  <c r="K1595" i="17"/>
  <c r="K1596" i="17"/>
  <c r="K1597" i="17"/>
  <c r="K1598" i="17"/>
  <c r="K1599" i="17"/>
  <c r="K1600" i="17"/>
  <c r="K1601" i="17"/>
  <c r="K1602" i="17"/>
  <c r="K1603" i="17"/>
  <c r="K1604" i="17"/>
  <c r="K1605" i="17"/>
  <c r="K1606" i="17"/>
  <c r="K1607" i="17"/>
  <c r="K1608" i="17"/>
  <c r="K1609" i="17"/>
  <c r="K1610" i="17"/>
  <c r="K1611" i="17"/>
  <c r="K1612" i="17"/>
  <c r="K1613" i="17"/>
  <c r="K1614" i="17"/>
  <c r="K1615" i="17"/>
  <c r="K1616" i="17"/>
  <c r="K1617" i="17"/>
  <c r="K1618" i="17"/>
  <c r="K1619" i="17"/>
  <c r="K1620" i="17"/>
  <c r="K1621" i="17"/>
  <c r="K1622" i="17"/>
  <c r="K1623" i="17"/>
  <c r="K1624" i="17"/>
  <c r="K1625" i="17"/>
  <c r="K1626" i="17"/>
  <c r="K1627" i="17"/>
  <c r="K1628" i="17"/>
  <c r="K1629" i="17"/>
  <c r="K1630" i="17"/>
  <c r="K1631" i="17"/>
  <c r="K1632" i="17"/>
  <c r="K1633" i="17"/>
  <c r="K1634" i="17"/>
  <c r="K1635" i="17"/>
  <c r="K1636" i="17"/>
  <c r="K1637" i="17"/>
  <c r="K1638" i="17"/>
  <c r="K1639" i="17"/>
  <c r="K1640" i="17"/>
  <c r="K1641" i="17"/>
  <c r="K1642" i="17"/>
  <c r="K1643" i="17"/>
  <c r="K1644" i="17"/>
  <c r="K1645" i="17"/>
  <c r="K1646" i="17"/>
  <c r="K1647" i="17"/>
  <c r="K1648" i="17"/>
  <c r="K1649" i="17"/>
  <c r="K1650" i="17"/>
  <c r="K1651" i="17"/>
  <c r="K1652" i="17"/>
  <c r="K1653" i="17"/>
  <c r="K1654" i="17"/>
  <c r="K1655" i="17"/>
  <c r="K1656" i="17"/>
  <c r="K1657" i="17"/>
  <c r="K1658" i="17"/>
  <c r="K1659" i="17"/>
  <c r="K1660" i="17"/>
  <c r="K1661" i="17"/>
  <c r="K1662" i="17"/>
  <c r="K1663" i="17"/>
  <c r="K1664" i="17"/>
  <c r="K1665" i="17"/>
  <c r="K1666" i="17"/>
  <c r="K1667" i="17"/>
  <c r="K1668" i="17"/>
  <c r="K1669" i="17"/>
  <c r="K1670" i="17"/>
  <c r="K1671" i="17"/>
  <c r="K1672" i="17"/>
  <c r="K1673" i="17"/>
  <c r="K1674" i="17"/>
  <c r="K1675" i="17"/>
  <c r="K1676" i="17"/>
  <c r="K1677" i="17"/>
  <c r="K1678" i="17"/>
  <c r="K1679" i="17"/>
  <c r="K1680" i="17"/>
  <c r="K1681" i="17"/>
  <c r="K1682" i="17"/>
  <c r="K1683" i="17"/>
  <c r="K1684" i="17"/>
  <c r="K1685" i="17"/>
  <c r="K1686" i="17"/>
  <c r="K1687" i="17"/>
  <c r="K1688" i="17"/>
  <c r="K1689" i="17"/>
  <c r="K1690" i="17"/>
  <c r="K1691" i="17"/>
  <c r="K1692" i="17"/>
  <c r="K1693" i="17"/>
  <c r="K1694" i="17"/>
  <c r="K1695" i="17"/>
  <c r="K1696" i="17"/>
  <c r="K1697" i="17"/>
  <c r="K1698" i="17"/>
  <c r="K1699" i="17"/>
  <c r="K1700" i="17"/>
  <c r="K1701" i="17"/>
  <c r="K1702" i="17"/>
  <c r="K1703" i="17"/>
  <c r="K1704" i="17"/>
  <c r="K1705" i="17"/>
  <c r="K1706" i="17"/>
  <c r="K1707" i="17"/>
  <c r="K1708" i="17"/>
  <c r="K1709" i="17"/>
  <c r="K1710" i="17"/>
  <c r="K1711" i="17"/>
  <c r="K1712" i="17"/>
  <c r="K1713" i="17"/>
  <c r="K1714" i="17"/>
  <c r="K1715" i="17"/>
  <c r="K1716" i="17"/>
  <c r="K1717" i="17"/>
  <c r="K1718" i="17"/>
  <c r="K1719" i="17"/>
  <c r="K1720" i="17"/>
  <c r="K1721" i="17"/>
  <c r="K1722" i="17"/>
  <c r="K1723" i="17"/>
  <c r="K1724" i="17"/>
  <c r="K1725" i="17"/>
  <c r="K1726" i="17"/>
  <c r="K1727" i="17"/>
  <c r="K1728" i="17"/>
  <c r="K1729" i="17"/>
  <c r="K1730" i="17"/>
  <c r="K1731" i="17"/>
  <c r="K1732" i="17"/>
  <c r="K1733" i="17"/>
  <c r="K1734" i="17"/>
  <c r="K1735" i="17"/>
  <c r="K1736" i="17"/>
  <c r="K1737" i="17"/>
  <c r="K1738" i="17"/>
  <c r="K1739" i="17"/>
  <c r="K1740" i="17"/>
  <c r="K1741" i="17"/>
  <c r="K1742" i="17"/>
  <c r="K1743" i="17"/>
  <c r="K1744" i="17"/>
  <c r="K1745" i="17"/>
  <c r="K1746" i="17"/>
  <c r="K1747" i="17"/>
  <c r="K1748" i="17"/>
  <c r="K1749" i="17"/>
  <c r="K1750" i="17"/>
  <c r="K1751" i="17"/>
  <c r="K1752" i="17"/>
  <c r="K1753" i="17"/>
  <c r="K1754" i="17"/>
  <c r="K1755" i="17"/>
  <c r="K1756" i="17"/>
  <c r="K1757" i="17"/>
  <c r="K1758" i="17"/>
  <c r="K1759" i="17"/>
  <c r="K1760" i="17"/>
  <c r="K1761" i="17"/>
  <c r="K1762" i="17"/>
  <c r="K1763" i="17"/>
  <c r="K1764" i="17"/>
  <c r="K1765" i="17"/>
  <c r="K1766" i="17"/>
  <c r="K1767" i="17"/>
  <c r="K1768" i="17"/>
  <c r="K1769" i="17"/>
  <c r="K1770" i="17"/>
  <c r="K1771" i="17"/>
  <c r="K1772" i="17"/>
  <c r="K1773" i="17"/>
  <c r="K1774" i="17"/>
  <c r="K1775" i="17"/>
  <c r="K1776" i="17"/>
  <c r="K1777" i="17"/>
  <c r="K1778" i="17"/>
  <c r="K1779" i="17"/>
  <c r="K1780" i="17"/>
  <c r="K1781" i="17"/>
  <c r="K1782" i="17"/>
  <c r="K1783" i="17"/>
  <c r="K1784" i="17"/>
  <c r="K1785" i="17"/>
  <c r="K1786" i="17"/>
  <c r="K1787" i="17"/>
  <c r="K1788" i="17"/>
  <c r="K1789" i="17"/>
  <c r="K1790" i="17"/>
  <c r="K1791" i="17"/>
  <c r="K1792" i="17"/>
  <c r="K1793" i="17"/>
  <c r="K1794" i="17"/>
  <c r="K1795" i="17"/>
  <c r="K1796" i="17"/>
  <c r="K1797" i="17"/>
  <c r="K1798" i="17"/>
  <c r="K1799" i="17"/>
  <c r="K1800" i="17"/>
  <c r="K1801" i="17"/>
  <c r="K1802" i="17"/>
  <c r="K1803" i="17"/>
  <c r="K1804" i="17"/>
  <c r="K1805" i="17"/>
  <c r="K1806" i="17"/>
  <c r="K1807" i="17"/>
  <c r="K1808" i="17"/>
  <c r="K1809" i="17"/>
  <c r="K1810" i="17"/>
  <c r="K1811" i="17"/>
  <c r="K1812" i="17"/>
  <c r="K1813" i="17"/>
  <c r="K1814" i="17"/>
  <c r="K1815" i="17"/>
  <c r="K1816" i="17"/>
  <c r="K1817" i="17"/>
  <c r="K1818" i="17"/>
  <c r="K1819" i="17"/>
  <c r="K1820" i="17"/>
  <c r="K1821" i="17"/>
  <c r="K1822" i="17"/>
  <c r="K1823" i="17"/>
  <c r="K1824" i="17"/>
  <c r="K1825" i="17"/>
  <c r="K1826" i="17"/>
  <c r="K1827" i="17"/>
  <c r="K1828" i="17"/>
  <c r="K1829" i="17"/>
  <c r="K1830" i="17"/>
  <c r="K1831" i="17"/>
  <c r="K1832" i="17"/>
  <c r="K1833" i="17"/>
  <c r="K1834" i="17"/>
  <c r="K1835" i="17"/>
  <c r="K1836" i="17"/>
  <c r="K1837" i="17"/>
  <c r="K1838" i="17"/>
  <c r="K1839" i="17"/>
  <c r="K1840" i="17"/>
  <c r="K1841" i="17"/>
  <c r="K1842" i="17"/>
  <c r="K1843" i="17"/>
  <c r="K1844" i="17"/>
  <c r="K1845" i="17"/>
  <c r="K1846" i="17"/>
  <c r="K1847" i="17"/>
  <c r="K1848" i="17"/>
  <c r="K1849" i="17"/>
  <c r="K1850" i="17"/>
  <c r="K1851" i="17"/>
  <c r="K1852" i="17"/>
  <c r="K1853" i="17"/>
  <c r="K1854" i="17"/>
  <c r="K1855" i="17"/>
  <c r="K1856" i="17"/>
  <c r="K1857" i="17"/>
  <c r="K1858" i="17"/>
  <c r="K1859" i="17"/>
  <c r="K1860" i="17"/>
  <c r="K1861" i="17"/>
  <c r="K1862" i="17"/>
  <c r="K1863" i="17"/>
  <c r="K1864" i="17"/>
  <c r="K1865" i="17"/>
  <c r="K1866" i="17"/>
  <c r="K1867" i="17"/>
  <c r="K1868" i="17"/>
  <c r="K1869" i="17"/>
  <c r="K1870" i="17"/>
  <c r="K1871" i="17"/>
  <c r="K1872" i="17"/>
  <c r="K1873" i="17"/>
  <c r="K1874" i="17"/>
  <c r="K1875" i="17"/>
  <c r="K1876" i="17"/>
  <c r="K1877" i="17"/>
  <c r="K1878" i="17"/>
  <c r="K1879" i="17"/>
  <c r="K1880" i="17"/>
  <c r="K1881" i="17"/>
  <c r="K1882" i="17"/>
  <c r="K1883" i="17"/>
  <c r="K1884" i="17"/>
  <c r="K1885" i="17"/>
  <c r="K1886" i="17"/>
  <c r="K1887" i="17"/>
  <c r="K1888" i="17"/>
  <c r="K1889" i="17"/>
  <c r="K1890" i="17"/>
  <c r="K1891" i="17"/>
  <c r="K1892" i="17"/>
  <c r="K1893" i="17"/>
  <c r="K1894" i="17"/>
  <c r="K1895" i="17"/>
  <c r="K1896" i="17"/>
  <c r="K1897" i="17"/>
  <c r="K1898" i="17"/>
  <c r="K1899" i="17"/>
  <c r="K1900" i="17"/>
  <c r="K1901" i="17"/>
  <c r="K1902" i="17"/>
  <c r="K1903" i="17"/>
  <c r="K1904" i="17"/>
  <c r="K1905" i="17"/>
  <c r="K1906" i="17"/>
  <c r="K1907" i="17"/>
  <c r="K1908" i="17"/>
  <c r="K1909" i="17"/>
  <c r="K1910" i="17"/>
  <c r="K1911" i="17"/>
  <c r="K1912" i="17"/>
  <c r="K1913" i="17"/>
  <c r="K1914" i="17"/>
  <c r="K1915" i="17"/>
  <c r="K1916" i="17"/>
  <c r="K1917" i="17"/>
  <c r="K1918" i="17"/>
  <c r="K1919" i="17"/>
  <c r="K1920" i="17"/>
  <c r="K1921" i="17"/>
  <c r="K1922" i="17"/>
  <c r="K1923" i="17"/>
  <c r="K1924" i="17"/>
  <c r="K1925" i="17"/>
  <c r="K1926" i="17"/>
  <c r="K1927" i="17"/>
  <c r="K1928" i="17"/>
  <c r="K1929" i="17"/>
  <c r="K1930" i="17"/>
  <c r="K1931" i="17"/>
  <c r="K1932" i="17"/>
  <c r="K1933" i="17"/>
  <c r="K1934" i="17"/>
  <c r="K1935" i="17"/>
  <c r="K1936" i="17"/>
  <c r="K1937" i="17"/>
  <c r="K1938" i="17"/>
  <c r="K1939" i="17"/>
  <c r="K1940" i="17"/>
  <c r="K1941" i="17"/>
  <c r="K1942" i="17"/>
  <c r="K1943" i="17"/>
  <c r="K1944" i="17"/>
  <c r="K1945" i="17"/>
  <c r="K1946" i="17"/>
  <c r="K1947" i="17"/>
  <c r="K1948" i="17"/>
  <c r="K1949" i="17"/>
  <c r="K1950" i="17"/>
  <c r="K1951" i="17"/>
  <c r="K1952" i="17"/>
  <c r="K1953" i="17"/>
  <c r="K1954" i="17"/>
  <c r="K1955" i="17"/>
  <c r="K1956" i="17"/>
  <c r="K1957" i="17"/>
  <c r="K1958" i="17"/>
  <c r="K1959" i="17"/>
  <c r="K1960" i="17"/>
  <c r="K1961" i="17"/>
  <c r="K1962" i="17"/>
  <c r="K1963" i="17"/>
  <c r="K1964" i="17"/>
  <c r="K1965" i="17"/>
  <c r="K1966" i="17"/>
  <c r="K1967" i="17"/>
  <c r="K1968" i="17"/>
  <c r="K1969" i="17"/>
  <c r="K1970" i="17"/>
  <c r="K1971" i="17"/>
  <c r="K1972" i="17"/>
  <c r="K1973" i="17"/>
  <c r="K1974" i="17"/>
  <c r="K1975" i="17"/>
  <c r="K1976" i="17"/>
  <c r="K1977" i="17"/>
  <c r="K1978" i="17"/>
  <c r="K1979" i="17"/>
  <c r="K1980" i="17"/>
  <c r="K1981" i="17"/>
  <c r="K1982" i="17"/>
  <c r="K1983" i="17"/>
  <c r="K1984" i="17"/>
  <c r="K1985" i="17"/>
  <c r="K1986" i="17"/>
  <c r="K1987" i="17"/>
  <c r="K1988" i="17"/>
  <c r="K1989" i="17"/>
  <c r="K1990" i="17"/>
  <c r="K1991" i="17"/>
  <c r="K1992" i="17"/>
  <c r="K1993" i="17"/>
  <c r="K1994" i="17"/>
  <c r="K1995" i="17"/>
  <c r="K1996" i="17"/>
  <c r="K1997" i="17"/>
  <c r="K1998" i="17"/>
  <c r="K1999" i="17"/>
  <c r="K2000" i="17"/>
  <c r="K2001" i="17"/>
  <c r="K2002" i="17"/>
  <c r="K2003" i="17"/>
  <c r="K2004" i="17"/>
  <c r="K2005" i="17"/>
  <c r="K2006" i="17"/>
  <c r="K2007" i="17"/>
  <c r="K2008" i="17"/>
  <c r="K2009" i="17"/>
  <c r="K2010" i="17"/>
  <c r="K2011" i="17"/>
  <c r="K2012" i="17"/>
  <c r="K2013" i="17"/>
  <c r="K2014" i="17"/>
  <c r="K2015" i="17"/>
  <c r="K2016" i="17"/>
  <c r="K2017" i="17"/>
  <c r="K2018" i="17"/>
  <c r="K2019" i="17"/>
  <c r="K2020" i="17"/>
  <c r="K2021" i="17"/>
  <c r="K2022" i="17"/>
  <c r="K2023" i="17"/>
  <c r="K2024" i="17"/>
  <c r="K2025" i="17"/>
  <c r="K2026" i="17"/>
  <c r="K2027" i="17"/>
  <c r="K2028" i="17"/>
  <c r="K2029" i="17"/>
  <c r="K2030" i="17"/>
  <c r="K2031" i="17"/>
  <c r="K2032" i="17"/>
  <c r="K2033" i="17"/>
  <c r="K2034" i="17"/>
  <c r="K2035" i="17"/>
  <c r="K2036" i="17"/>
  <c r="K2037" i="17"/>
  <c r="K2038" i="17"/>
  <c r="K2039" i="17"/>
  <c r="K2040" i="17"/>
  <c r="K2041" i="17"/>
  <c r="K2042" i="17"/>
  <c r="K2043" i="17"/>
  <c r="K2044" i="17"/>
  <c r="K2045" i="17"/>
  <c r="K2046" i="17"/>
  <c r="K2047" i="17"/>
  <c r="K2048" i="17"/>
  <c r="K2049" i="17"/>
  <c r="K2050" i="17"/>
  <c r="K2051" i="17"/>
  <c r="K2052" i="17"/>
  <c r="K2053" i="17"/>
  <c r="K2054" i="17"/>
  <c r="K2055" i="17"/>
  <c r="K2056" i="17"/>
  <c r="K2057" i="17"/>
  <c r="K2058" i="17"/>
  <c r="K2059" i="17"/>
  <c r="K2060" i="17"/>
  <c r="K2061" i="17"/>
  <c r="K2062" i="17"/>
  <c r="K2063" i="17"/>
  <c r="K2064" i="17"/>
  <c r="K2065" i="17"/>
  <c r="K2066" i="17"/>
  <c r="K2067" i="17"/>
  <c r="K2068" i="17"/>
  <c r="K2069" i="17"/>
  <c r="K2070" i="17"/>
  <c r="K2071" i="17"/>
  <c r="K2072" i="17"/>
  <c r="K2073" i="17"/>
  <c r="K2074" i="17"/>
  <c r="K2075" i="17"/>
  <c r="K2076" i="17"/>
  <c r="K2077" i="17"/>
  <c r="K2078" i="17"/>
  <c r="K2079" i="17"/>
  <c r="K2080" i="17"/>
  <c r="K2081" i="17"/>
  <c r="K2082" i="17"/>
  <c r="K2083" i="17"/>
  <c r="K2084" i="17"/>
  <c r="K2085" i="17"/>
  <c r="K2086" i="17"/>
  <c r="K2087" i="17"/>
  <c r="K2088" i="17"/>
  <c r="K2089" i="17"/>
  <c r="K2090" i="17"/>
  <c r="K2091" i="17"/>
  <c r="K2092" i="17"/>
  <c r="K2093" i="17"/>
  <c r="K2094" i="17"/>
  <c r="K2095" i="17"/>
  <c r="K2096" i="17"/>
  <c r="K2097" i="17"/>
  <c r="K2098" i="17"/>
  <c r="K2099" i="17"/>
  <c r="K2100" i="17"/>
  <c r="K2101" i="17"/>
  <c r="K2102" i="17"/>
  <c r="K2103" i="17"/>
  <c r="K2104" i="17"/>
  <c r="K2105" i="17"/>
  <c r="K2106" i="17"/>
  <c r="K2107" i="17"/>
  <c r="K2108" i="17"/>
  <c r="K2109" i="17"/>
  <c r="K2110" i="17"/>
  <c r="K2111" i="17"/>
  <c r="K2112" i="17"/>
  <c r="K2113" i="17"/>
  <c r="K2114" i="17"/>
  <c r="K2115" i="17"/>
  <c r="K2116" i="17"/>
  <c r="K2117" i="17"/>
  <c r="K2118" i="17"/>
  <c r="K2119" i="17"/>
  <c r="K2120" i="17"/>
  <c r="K2121" i="17"/>
  <c r="K2122" i="17"/>
  <c r="K2123" i="17"/>
  <c r="K2124" i="17"/>
  <c r="K2125" i="17"/>
  <c r="K2126" i="17"/>
  <c r="K2127" i="17"/>
  <c r="K2128" i="17"/>
  <c r="K2129" i="17"/>
  <c r="K2130" i="17"/>
  <c r="K2131" i="17"/>
  <c r="K2132" i="17"/>
  <c r="K2133" i="17"/>
  <c r="K2134" i="17"/>
  <c r="K2135" i="17"/>
  <c r="K2136" i="17"/>
  <c r="K2137" i="17"/>
  <c r="K2138" i="17"/>
  <c r="K2139" i="17"/>
  <c r="K2140" i="17"/>
  <c r="K2141" i="17"/>
  <c r="K2142" i="17"/>
  <c r="K2143" i="17"/>
  <c r="K2144" i="17"/>
  <c r="K2145" i="17"/>
  <c r="K2146" i="17"/>
  <c r="K2147" i="17"/>
  <c r="K2148" i="17"/>
  <c r="K2149" i="17"/>
  <c r="K2150" i="17"/>
  <c r="K2151" i="17"/>
  <c r="K2152" i="17"/>
  <c r="K2153" i="17"/>
  <c r="K2154" i="17"/>
  <c r="K2155" i="17"/>
  <c r="K2156" i="17"/>
  <c r="K2157" i="17"/>
  <c r="K2158" i="17"/>
  <c r="K2159" i="17"/>
  <c r="K2160" i="17"/>
  <c r="K2161" i="17"/>
  <c r="K2162" i="17"/>
  <c r="K2163" i="17"/>
  <c r="K2164" i="17"/>
  <c r="K2165" i="17"/>
  <c r="K2166" i="17"/>
  <c r="K2167" i="17"/>
  <c r="K2168" i="17"/>
  <c r="K2169" i="17"/>
  <c r="K2170" i="17"/>
  <c r="K2171" i="17"/>
  <c r="K2172" i="17"/>
  <c r="K2173" i="17"/>
  <c r="K2174" i="17"/>
  <c r="K2175" i="17"/>
  <c r="K2176" i="17"/>
  <c r="K2177" i="17"/>
  <c r="K2178" i="17"/>
  <c r="K2179" i="17"/>
  <c r="K2180" i="17"/>
  <c r="K2181" i="17"/>
  <c r="K2182" i="17"/>
  <c r="K2183" i="17"/>
  <c r="K2184" i="17"/>
  <c r="K2185" i="17"/>
  <c r="K2186" i="17"/>
  <c r="K2187" i="17"/>
  <c r="K2188" i="17"/>
  <c r="K2189" i="17"/>
  <c r="K2190" i="17"/>
  <c r="K2191" i="17"/>
  <c r="K2192" i="17"/>
  <c r="K2193" i="17"/>
  <c r="K2194" i="17"/>
  <c r="K2195" i="17"/>
  <c r="K2196" i="17"/>
  <c r="K2197" i="17"/>
  <c r="K2198" i="17"/>
  <c r="K2199" i="17"/>
  <c r="K2200" i="17"/>
  <c r="K2201" i="17"/>
  <c r="K2202" i="17"/>
  <c r="K2203" i="17"/>
  <c r="K2204" i="17"/>
  <c r="K2205" i="17"/>
  <c r="K2206" i="17"/>
  <c r="K2207" i="17"/>
  <c r="K2208" i="17"/>
  <c r="K2209" i="17"/>
  <c r="K2210" i="17"/>
  <c r="K2211" i="17"/>
  <c r="K2212" i="17"/>
  <c r="K2213" i="17"/>
  <c r="K2214" i="17"/>
  <c r="K2215" i="17"/>
  <c r="K2216" i="17"/>
  <c r="K2217" i="17"/>
  <c r="K2218" i="17"/>
  <c r="K2219" i="17"/>
  <c r="K2220" i="17"/>
  <c r="K2221" i="17"/>
  <c r="K2222" i="17"/>
  <c r="K2223" i="17"/>
  <c r="K2224" i="17"/>
  <c r="K2225" i="17"/>
  <c r="K2226" i="17"/>
  <c r="K2227" i="17"/>
  <c r="K2228" i="17"/>
  <c r="K2229" i="17"/>
  <c r="K2230" i="17"/>
  <c r="K2231" i="17"/>
  <c r="K2232" i="17"/>
  <c r="K2233" i="17"/>
  <c r="K2234" i="17"/>
  <c r="K2256" i="17"/>
  <c r="K2257" i="17"/>
  <c r="K2258" i="17"/>
  <c r="K2259" i="17"/>
  <c r="K2260" i="17"/>
  <c r="K2261" i="17"/>
  <c r="K2262" i="17"/>
  <c r="K2263" i="17"/>
  <c r="K2264" i="17"/>
  <c r="K2265" i="17"/>
  <c r="K2266" i="17"/>
  <c r="K2267" i="17"/>
  <c r="K2268" i="17"/>
  <c r="K2269" i="17"/>
  <c r="K2270" i="17"/>
  <c r="K2271" i="17"/>
  <c r="K2272" i="17"/>
  <c r="K2273" i="17"/>
  <c r="K2274" i="17"/>
  <c r="K2275" i="17"/>
  <c r="K2276" i="17"/>
  <c r="K2277" i="17"/>
  <c r="K2278" i="17"/>
  <c r="K2279" i="17"/>
  <c r="K2280" i="17"/>
  <c r="K2281" i="17"/>
  <c r="K2282" i="17"/>
  <c r="K2283" i="17"/>
  <c r="K2284" i="17"/>
  <c r="K2285" i="17"/>
  <c r="K2286" i="17"/>
  <c r="K2287" i="17"/>
  <c r="K2288" i="17"/>
  <c r="K2289" i="17"/>
  <c r="K2290" i="17"/>
  <c r="K2291" i="17"/>
  <c r="K2292" i="17"/>
  <c r="K2294" i="17"/>
  <c r="K2295" i="17"/>
  <c r="K2296" i="17"/>
  <c r="K2297" i="17"/>
  <c r="K2298" i="17"/>
  <c r="K2299" i="17"/>
  <c r="K2300" i="17"/>
  <c r="K2301" i="17"/>
  <c r="K2302" i="17"/>
  <c r="K2303" i="17"/>
  <c r="K2304" i="17"/>
  <c r="K2306" i="17"/>
  <c r="K2307" i="17"/>
  <c r="K2308" i="17"/>
  <c r="K2309" i="17"/>
  <c r="K2310" i="17"/>
  <c r="K2311" i="17"/>
  <c r="K2312" i="17"/>
  <c r="K2315" i="17"/>
  <c r="K2316" i="17"/>
  <c r="K2317" i="17"/>
  <c r="K2318" i="17"/>
  <c r="K2319" i="17"/>
  <c r="K2320" i="17"/>
  <c r="K2321" i="17"/>
  <c r="K2322" i="17"/>
  <c r="K2323" i="17"/>
  <c r="K2324" i="17"/>
  <c r="K2325" i="17"/>
  <c r="K2326" i="17"/>
  <c r="K2327" i="17"/>
  <c r="K2328" i="17"/>
  <c r="K2329" i="17"/>
  <c r="K2330" i="17"/>
  <c r="K2331" i="17"/>
  <c r="K2332" i="17"/>
  <c r="K2333" i="17"/>
  <c r="K2334" i="17"/>
  <c r="K2335" i="17"/>
  <c r="K2336" i="17"/>
  <c r="K2337" i="17"/>
  <c r="K2338" i="17"/>
  <c r="K2339" i="17"/>
  <c r="K2340" i="17"/>
  <c r="K2341" i="17"/>
  <c r="K2344" i="17"/>
  <c r="K2345" i="17"/>
  <c r="K2346" i="17"/>
  <c r="K2347" i="17"/>
  <c r="K2348" i="17"/>
  <c r="K2349" i="17"/>
  <c r="K2350" i="17"/>
  <c r="K2351" i="17"/>
  <c r="K2352" i="17"/>
  <c r="K2353" i="17"/>
  <c r="K2354" i="17"/>
  <c r="K2355" i="17"/>
  <c r="K2356" i="17"/>
  <c r="K2357" i="17"/>
  <c r="K2358" i="17"/>
  <c r="K2359" i="17"/>
  <c r="K2360" i="17"/>
  <c r="K2361" i="17"/>
  <c r="K2362" i="17"/>
  <c r="K2363" i="17"/>
  <c r="K2364" i="17"/>
  <c r="K2365" i="17"/>
  <c r="K2366" i="17"/>
  <c r="K2367" i="17"/>
  <c r="K2368" i="17"/>
  <c r="K2369" i="17"/>
  <c r="K2370" i="17"/>
  <c r="K2371" i="17"/>
  <c r="K2372" i="17"/>
  <c r="K2373" i="17"/>
  <c r="K2374" i="17"/>
  <c r="K2375" i="17"/>
  <c r="K2376" i="17"/>
  <c r="K2377" i="17"/>
  <c r="K2378" i="17"/>
  <c r="K2379" i="17"/>
  <c r="K2380" i="17"/>
  <c r="K2381" i="17"/>
  <c r="K2382" i="17"/>
  <c r="K2383" i="17"/>
  <c r="K2384" i="17"/>
  <c r="K2385" i="17"/>
  <c r="K2386" i="17"/>
  <c r="K2387" i="17"/>
  <c r="K2388" i="17"/>
  <c r="K2389" i="17"/>
  <c r="K2390" i="17"/>
  <c r="K2391" i="17"/>
  <c r="K2392" i="17"/>
  <c r="K2393" i="17"/>
  <c r="K2394" i="17"/>
  <c r="K2395" i="17"/>
  <c r="K2396" i="17"/>
  <c r="K2397" i="17"/>
  <c r="K2398" i="17"/>
  <c r="K2399" i="17"/>
  <c r="K2400" i="17"/>
  <c r="K2401" i="17"/>
  <c r="K2402" i="17"/>
  <c r="K2403" i="17"/>
  <c r="K2404" i="17"/>
  <c r="K2405" i="17"/>
  <c r="K2406" i="17"/>
  <c r="K2407" i="17"/>
  <c r="K2408" i="17"/>
  <c r="K2409" i="17"/>
  <c r="K2410" i="17"/>
  <c r="K2411" i="17"/>
  <c r="K2412" i="17"/>
  <c r="K2413" i="17"/>
  <c r="K2414" i="17"/>
  <c r="K2415" i="17"/>
  <c r="K2416" i="17"/>
  <c r="K2417" i="17"/>
  <c r="K2418" i="17"/>
  <c r="K2419" i="17"/>
  <c r="K2420" i="17"/>
  <c r="K2421" i="17"/>
  <c r="K2422" i="17"/>
  <c r="K2423" i="17"/>
  <c r="K2424" i="17"/>
  <c r="K2425" i="17"/>
  <c r="K2426" i="17"/>
  <c r="K2427" i="17"/>
  <c r="K2428" i="17"/>
  <c r="K2429" i="17"/>
  <c r="K2430" i="17"/>
  <c r="K2431" i="17"/>
  <c r="K2432" i="17"/>
  <c r="K2433" i="17"/>
  <c r="K2434" i="17"/>
  <c r="K2435" i="17"/>
  <c r="K2436" i="17"/>
  <c r="K2437" i="17"/>
  <c r="K2438" i="17"/>
  <c r="K2439" i="17"/>
  <c r="K2440" i="17"/>
  <c r="K2441" i="17"/>
  <c r="K2442" i="17"/>
  <c r="K2443" i="17"/>
  <c r="K2444" i="17"/>
  <c r="K2445" i="17"/>
  <c r="K2446" i="17"/>
  <c r="K2447" i="17"/>
  <c r="K2448" i="17"/>
  <c r="K2449" i="17"/>
  <c r="K2450" i="17"/>
  <c r="K2451" i="17"/>
  <c r="K2452" i="17"/>
  <c r="K2453" i="17"/>
  <c r="K2454" i="17"/>
  <c r="K2455" i="17"/>
  <c r="K2456" i="17"/>
  <c r="K2457" i="17"/>
  <c r="K2458" i="17"/>
  <c r="K2459" i="17"/>
  <c r="K2460" i="17"/>
  <c r="K2461" i="17"/>
  <c r="K2462" i="17"/>
  <c r="K2463" i="17"/>
  <c r="K2464" i="17"/>
  <c r="K2465" i="17"/>
  <c r="K2466" i="17"/>
  <c r="K2467" i="17"/>
  <c r="K2468" i="17"/>
  <c r="K2469" i="17"/>
  <c r="K2470" i="17"/>
  <c r="K2471" i="17"/>
  <c r="K2472" i="17"/>
  <c r="K2473" i="17"/>
  <c r="K2474" i="17"/>
  <c r="K2475" i="17"/>
  <c r="K2476" i="17"/>
  <c r="K2477" i="17"/>
  <c r="K2478" i="17"/>
  <c r="K2479" i="17"/>
  <c r="K2480" i="17"/>
  <c r="K2481" i="17"/>
  <c r="K2482" i="17"/>
  <c r="K2483" i="17"/>
  <c r="K2484" i="17"/>
  <c r="K2485" i="17"/>
  <c r="K2486" i="17"/>
  <c r="K2487" i="17"/>
  <c r="K2488" i="17"/>
  <c r="K2489" i="17"/>
  <c r="K2490" i="17"/>
  <c r="K2491" i="17"/>
  <c r="K2492" i="17"/>
  <c r="K2493" i="17"/>
  <c r="K2494" i="17"/>
  <c r="K2495" i="17"/>
  <c r="K2496" i="17"/>
  <c r="K2497" i="17"/>
  <c r="K2498" i="17"/>
  <c r="K2499" i="17"/>
  <c r="K2500" i="17"/>
  <c r="K2501" i="17"/>
  <c r="K2502" i="17"/>
  <c r="K2503" i="17"/>
  <c r="K2504" i="17"/>
  <c r="K2505" i="17"/>
  <c r="K2506" i="17"/>
  <c r="K2507" i="17"/>
  <c r="K2508" i="17"/>
  <c r="K2509" i="17"/>
  <c r="K2510" i="17"/>
  <c r="K2511" i="17"/>
  <c r="K2512" i="17"/>
  <c r="K2513" i="17"/>
  <c r="K2514" i="17"/>
  <c r="K2515" i="17"/>
  <c r="K2516" i="17"/>
  <c r="K2517" i="17"/>
  <c r="K2518" i="17"/>
  <c r="K2519" i="17"/>
  <c r="K2520" i="17"/>
  <c r="K2521" i="17"/>
  <c r="K2522" i="17"/>
  <c r="K2523" i="17"/>
  <c r="K2524" i="17"/>
  <c r="K2525" i="17"/>
  <c r="K2526" i="17"/>
  <c r="K2527" i="17"/>
  <c r="K2528" i="17"/>
  <c r="K2529" i="17"/>
  <c r="K2530" i="17"/>
  <c r="K2531" i="17"/>
  <c r="K2532" i="17"/>
  <c r="K2533" i="17"/>
  <c r="K2534" i="17"/>
  <c r="K2535" i="17"/>
  <c r="K2536" i="17"/>
  <c r="K2537" i="17"/>
  <c r="K2538" i="17"/>
  <c r="K2544" i="17"/>
  <c r="K2545" i="17"/>
  <c r="K2546" i="17"/>
  <c r="K2547" i="17"/>
  <c r="K2548" i="17"/>
  <c r="K2549" i="17"/>
  <c r="K2550" i="17"/>
  <c r="K2551" i="17"/>
  <c r="K2552" i="17"/>
  <c r="K2553" i="17"/>
  <c r="K2554" i="17"/>
  <c r="K2555" i="17"/>
  <c r="K2556" i="17"/>
  <c r="K2557" i="17"/>
  <c r="K2558" i="17"/>
  <c r="K2559" i="17"/>
  <c r="K2560" i="17"/>
  <c r="K2561" i="17"/>
  <c r="K2562" i="17"/>
  <c r="K2563" i="17"/>
  <c r="K2564" i="17"/>
  <c r="K2565" i="17"/>
  <c r="K2566" i="17"/>
  <c r="K2567" i="17"/>
  <c r="K2568" i="17"/>
  <c r="K2569" i="17"/>
  <c r="K2570" i="17"/>
  <c r="K2571" i="17"/>
  <c r="K2572" i="17"/>
  <c r="K2573" i="17"/>
  <c r="K2574" i="17"/>
  <c r="K2575" i="17"/>
  <c r="K2576" i="17"/>
  <c r="K2577" i="17"/>
  <c r="K2578" i="17"/>
  <c r="K2579" i="17"/>
  <c r="K2580" i="17"/>
  <c r="K2581" i="17"/>
  <c r="K2582" i="17"/>
  <c r="K2583" i="17"/>
  <c r="K2584" i="17"/>
  <c r="K2585" i="17"/>
  <c r="K2586" i="17"/>
  <c r="K2587" i="17"/>
  <c r="K2588" i="17"/>
  <c r="K2589" i="17"/>
  <c r="K2590" i="17"/>
  <c r="K2591" i="17"/>
  <c r="K2592" i="17"/>
  <c r="K2593" i="17"/>
  <c r="K2594" i="17"/>
  <c r="K2595" i="17"/>
  <c r="K2596" i="17"/>
  <c r="K2597" i="17"/>
  <c r="K2598" i="17"/>
  <c r="K2599" i="17"/>
  <c r="K2600" i="17"/>
  <c r="K2601" i="17"/>
  <c r="K2602" i="17"/>
  <c r="K2603" i="17"/>
  <c r="K2604" i="17"/>
  <c r="K2605" i="17"/>
  <c r="K2606" i="17"/>
  <c r="K2607" i="17"/>
  <c r="K2608" i="17"/>
  <c r="K2609" i="17"/>
  <c r="K2610" i="17"/>
  <c r="K2611" i="17"/>
  <c r="K2612" i="17"/>
  <c r="K2613" i="17"/>
  <c r="K2614" i="17"/>
  <c r="K2615" i="17"/>
  <c r="K2616" i="17"/>
  <c r="K2617" i="17"/>
  <c r="K2618" i="17"/>
  <c r="K2619" i="17"/>
  <c r="K2620" i="17"/>
  <c r="K2621" i="17"/>
  <c r="K2622" i="17"/>
  <c r="K2623" i="17"/>
  <c r="K2624" i="17"/>
  <c r="K2625" i="17"/>
  <c r="K2626" i="17"/>
  <c r="K2627" i="17"/>
  <c r="K2628" i="17"/>
  <c r="K2629" i="17"/>
  <c r="K2630" i="17"/>
  <c r="K2631" i="17"/>
  <c r="K2632" i="17"/>
  <c r="K2633" i="17"/>
  <c r="K2634" i="17"/>
  <c r="K2635" i="17"/>
  <c r="K2636" i="17"/>
  <c r="K2637" i="17"/>
  <c r="K2638" i="17"/>
  <c r="K2639" i="17"/>
  <c r="K2640" i="17"/>
  <c r="K2641" i="17"/>
  <c r="K2642" i="17"/>
  <c r="K2643" i="17"/>
  <c r="K2644" i="17"/>
  <c r="K2645" i="17"/>
  <c r="K2646" i="17"/>
  <c r="K2647" i="17"/>
  <c r="K2648" i="17"/>
  <c r="K2649" i="17"/>
  <c r="K2650" i="17"/>
  <c r="K2651" i="17"/>
  <c r="K2652" i="17"/>
  <c r="K2653" i="17"/>
  <c r="K2654" i="17"/>
  <c r="K2655" i="17"/>
  <c r="K2656" i="17"/>
  <c r="K2657" i="17"/>
  <c r="K2658" i="17"/>
  <c r="K2659" i="17"/>
  <c r="K2660" i="17"/>
  <c r="K2661" i="17"/>
  <c r="K2662" i="17"/>
  <c r="K2663" i="17"/>
  <c r="K2664" i="17"/>
  <c r="K2665" i="17"/>
  <c r="K2666" i="17"/>
  <c r="K2667" i="17"/>
  <c r="K2668" i="17"/>
  <c r="K2669" i="17"/>
  <c r="K2670" i="17"/>
  <c r="K2671" i="17"/>
  <c r="K2672" i="17"/>
  <c r="K2673" i="17"/>
  <c r="K2674" i="17"/>
  <c r="K2675" i="17"/>
  <c r="K2676" i="17"/>
  <c r="K2677" i="17"/>
  <c r="K2678" i="17"/>
  <c r="K2679" i="17"/>
  <c r="K2680" i="17"/>
  <c r="K2681" i="17"/>
  <c r="K2682" i="17"/>
  <c r="K2683" i="17"/>
  <c r="K2684" i="17"/>
  <c r="K2685" i="17"/>
  <c r="K2686" i="17"/>
  <c r="K2687" i="17"/>
  <c r="K2688" i="17"/>
  <c r="K2689" i="17"/>
  <c r="K2690" i="17"/>
  <c r="K2691" i="17"/>
  <c r="K2692" i="17"/>
  <c r="K2693" i="17"/>
  <c r="K2694" i="17"/>
  <c r="K2695" i="17"/>
  <c r="K2696" i="17"/>
  <c r="K2697" i="17"/>
  <c r="K2698" i="17"/>
  <c r="K2699" i="17"/>
  <c r="K2700" i="17"/>
  <c r="K2701" i="17"/>
  <c r="K2702" i="17"/>
  <c r="K2703" i="17"/>
  <c r="K2704" i="17"/>
  <c r="K2705" i="17"/>
  <c r="K2706" i="17"/>
  <c r="K2707" i="17"/>
  <c r="K2708" i="17"/>
  <c r="K2709" i="17"/>
  <c r="K2710" i="17"/>
  <c r="K2711" i="17"/>
  <c r="K2712" i="17"/>
  <c r="K2713" i="17"/>
  <c r="K2714" i="17"/>
  <c r="K2715" i="17"/>
  <c r="K2716" i="17"/>
  <c r="K2717" i="17"/>
  <c r="K2718" i="17"/>
  <c r="K2719" i="17"/>
  <c r="K2720" i="17"/>
  <c r="K2721" i="17"/>
  <c r="K2722" i="17"/>
  <c r="K2723" i="17"/>
  <c r="K2724" i="17"/>
  <c r="K2725" i="17"/>
  <c r="K2726" i="17"/>
  <c r="K2727" i="17"/>
  <c r="K2728" i="17"/>
  <c r="K2729" i="17"/>
  <c r="K2730" i="17"/>
  <c r="K2731" i="17"/>
  <c r="K2732" i="17"/>
  <c r="K2733" i="17"/>
  <c r="K2734" i="17"/>
  <c r="K2735" i="17"/>
  <c r="K2736" i="17"/>
  <c r="K2737" i="17"/>
  <c r="K2738" i="17"/>
  <c r="K2739" i="17"/>
  <c r="K2740" i="17"/>
  <c r="K2741" i="17"/>
  <c r="K2742" i="17"/>
  <c r="K2743" i="17"/>
  <c r="K2744" i="17"/>
  <c r="K2745" i="17"/>
  <c r="K2746" i="17"/>
  <c r="K2747" i="17"/>
  <c r="K2748" i="17"/>
  <c r="K2749" i="17"/>
  <c r="K2750" i="17"/>
  <c r="K2751" i="17"/>
  <c r="K2752" i="17"/>
  <c r="K2753" i="17"/>
  <c r="K2754" i="17"/>
  <c r="K2755" i="17"/>
  <c r="K2756" i="17"/>
  <c r="K2757" i="17"/>
  <c r="K2758" i="17"/>
  <c r="K2759" i="17"/>
  <c r="K2760" i="17"/>
  <c r="K2761" i="17"/>
  <c r="K2762" i="17"/>
  <c r="K2763" i="17"/>
  <c r="K2764" i="17"/>
  <c r="K2765" i="17"/>
  <c r="K2766" i="17"/>
  <c r="K2767" i="17"/>
  <c r="K2768" i="17"/>
  <c r="K2769" i="17"/>
  <c r="K2770" i="17"/>
  <c r="K2771" i="17"/>
  <c r="K2772" i="17"/>
  <c r="K2773" i="17"/>
  <c r="K2774" i="17"/>
  <c r="K2775" i="17"/>
  <c r="K2776" i="17"/>
  <c r="K2777" i="17"/>
  <c r="K2778" i="17"/>
  <c r="K2779" i="17"/>
  <c r="K2780" i="17"/>
  <c r="K2781" i="17"/>
  <c r="K2782" i="17"/>
  <c r="K2783" i="17"/>
  <c r="K2784" i="17"/>
  <c r="K2785" i="17"/>
  <c r="K2786" i="17"/>
  <c r="K2787" i="17"/>
  <c r="K2788" i="17"/>
  <c r="K2789" i="17"/>
  <c r="K2790" i="17"/>
  <c r="K2806" i="17"/>
  <c r="K2807" i="17"/>
  <c r="K2808" i="17"/>
  <c r="K2809" i="17"/>
  <c r="K2810" i="17"/>
  <c r="K2811" i="17"/>
  <c r="K2812" i="17"/>
  <c r="K2813" i="17"/>
  <c r="K2814" i="17"/>
  <c r="K2815" i="17"/>
  <c r="K2816" i="17"/>
  <c r="K2817" i="17"/>
  <c r="K2818" i="17"/>
  <c r="K2819" i="17"/>
  <c r="K2820" i="17"/>
  <c r="K2821" i="17"/>
  <c r="K2822" i="17"/>
  <c r="K2823" i="17"/>
  <c r="K2824" i="17"/>
  <c r="K2825" i="17"/>
  <c r="K2826" i="17"/>
  <c r="K2827" i="17"/>
  <c r="K2828" i="17"/>
  <c r="K2829" i="17"/>
  <c r="K2830" i="17"/>
  <c r="K2831" i="17"/>
  <c r="K2832" i="17"/>
  <c r="K2833" i="17"/>
  <c r="K2834" i="17"/>
  <c r="K2835" i="17"/>
  <c r="K2836" i="17"/>
  <c r="K2837" i="17"/>
  <c r="K2838" i="17"/>
  <c r="K2839" i="17"/>
  <c r="K2840" i="17"/>
  <c r="K2841" i="17"/>
  <c r="K2842" i="17"/>
  <c r="K2843" i="17"/>
  <c r="K2844" i="17"/>
  <c r="K2845" i="17"/>
  <c r="K2846" i="17"/>
  <c r="K2847" i="17"/>
  <c r="K2848" i="17"/>
  <c r="K2849" i="17"/>
  <c r="K2850" i="17"/>
  <c r="K2851" i="17"/>
  <c r="K2852" i="17"/>
  <c r="K2853" i="17"/>
  <c r="K2854" i="17"/>
  <c r="K2855" i="17"/>
  <c r="K2856" i="17"/>
  <c r="K2857" i="17"/>
  <c r="K2858" i="17"/>
  <c r="K2859" i="17"/>
  <c r="K2860" i="17"/>
  <c r="K2861" i="17"/>
  <c r="K2862" i="17"/>
  <c r="K2863" i="17"/>
  <c r="K2864" i="17"/>
  <c r="K2865" i="17"/>
  <c r="K2866" i="17"/>
  <c r="K2867" i="17"/>
  <c r="K2868" i="17"/>
  <c r="K2869" i="17"/>
  <c r="K2870" i="17"/>
  <c r="K2871" i="17"/>
  <c r="K2872" i="17"/>
  <c r="K2873" i="17"/>
  <c r="K2874" i="17"/>
  <c r="K2875" i="17"/>
  <c r="K2876" i="17"/>
  <c r="K2877" i="17"/>
  <c r="K2878" i="17"/>
  <c r="K2879" i="17"/>
  <c r="K2880" i="17"/>
  <c r="K2881" i="17"/>
  <c r="K2882" i="17"/>
  <c r="K2883" i="17"/>
  <c r="K2884" i="17"/>
  <c r="K2885" i="17"/>
  <c r="K2886" i="17"/>
  <c r="K2887" i="17"/>
  <c r="K2888" i="17"/>
  <c r="K2889" i="17"/>
  <c r="K2890" i="17"/>
  <c r="K2891" i="17"/>
  <c r="K2892" i="17"/>
  <c r="K2893" i="17"/>
  <c r="K2894" i="17"/>
  <c r="K2895" i="17"/>
  <c r="K2896" i="17"/>
  <c r="K2897" i="17"/>
  <c r="K2898" i="17"/>
  <c r="K2899" i="17"/>
  <c r="K2900" i="17"/>
  <c r="K2901" i="17"/>
  <c r="K2905" i="17"/>
  <c r="K2906" i="17"/>
  <c r="K2907" i="17"/>
  <c r="K2908" i="17"/>
  <c r="K2909" i="17"/>
  <c r="K2910" i="17"/>
  <c r="K2911" i="17"/>
  <c r="K2912" i="17"/>
  <c r="K2913" i="17"/>
  <c r="K2914" i="17"/>
  <c r="K2915" i="17"/>
  <c r="K2916" i="17"/>
  <c r="K2917" i="17"/>
  <c r="K2918" i="17"/>
  <c r="K2919" i="17"/>
  <c r="K2920" i="17"/>
  <c r="K2921" i="17"/>
  <c r="K2922" i="17"/>
  <c r="K2923" i="17"/>
  <c r="K2924" i="17"/>
  <c r="K2925" i="17"/>
  <c r="K2926" i="17"/>
  <c r="K2927" i="17"/>
  <c r="K2928" i="17"/>
  <c r="K2929" i="17"/>
  <c r="K2930" i="17"/>
  <c r="K2931" i="17"/>
  <c r="K2932" i="17"/>
  <c r="K2933" i="17"/>
  <c r="K2934" i="17"/>
  <c r="K2935" i="17"/>
  <c r="K2936" i="17"/>
  <c r="K2940" i="17"/>
  <c r="K2941" i="17"/>
  <c r="K2942" i="17"/>
  <c r="K2943" i="17"/>
  <c r="K2944" i="17"/>
  <c r="K2945" i="17"/>
  <c r="K2946" i="17"/>
  <c r="K2947" i="17"/>
  <c r="K2948" i="17"/>
  <c r="K2949" i="17"/>
  <c r="K2950" i="17"/>
  <c r="K2951" i="17"/>
  <c r="K2952" i="17"/>
  <c r="K2953" i="17"/>
  <c r="K2954" i="17"/>
  <c r="K2955" i="17"/>
  <c r="K2956" i="17"/>
  <c r="K2957" i="17"/>
  <c r="K2958" i="17"/>
  <c r="K2959" i="17"/>
  <c r="K2960" i="17"/>
  <c r="K2961" i="17"/>
  <c r="K2962" i="17"/>
  <c r="K2963" i="17"/>
  <c r="K2964" i="17"/>
  <c r="K2965" i="17"/>
  <c r="K2966" i="17"/>
  <c r="K2967" i="17"/>
  <c r="K2968" i="17"/>
  <c r="K2969" i="17"/>
  <c r="K2970" i="17"/>
  <c r="K2971" i="17"/>
  <c r="K2972" i="17"/>
  <c r="K2973" i="17"/>
  <c r="K2974" i="17"/>
  <c r="K2975" i="17"/>
  <c r="K2976" i="17"/>
  <c r="K2977" i="17"/>
  <c r="K2978" i="17"/>
  <c r="K2979" i="17"/>
  <c r="K2980" i="17"/>
  <c r="K2981" i="17"/>
  <c r="K2982" i="17"/>
  <c r="K2983" i="17"/>
  <c r="K2984" i="17"/>
  <c r="K2985" i="17"/>
  <c r="K2986" i="17"/>
  <c r="K2987" i="17"/>
  <c r="K2988" i="17"/>
  <c r="K2989" i="17"/>
  <c r="K2990" i="17"/>
  <c r="K2991" i="17"/>
  <c r="K2992" i="17"/>
  <c r="K2993" i="17"/>
  <c r="K2994" i="17"/>
  <c r="K2995" i="17"/>
  <c r="K2996" i="17"/>
  <c r="K2997" i="17"/>
  <c r="K2998" i="17"/>
  <c r="K2999" i="17"/>
  <c r="K3000" i="17"/>
  <c r="K3001" i="17"/>
  <c r="K3002" i="17"/>
  <c r="K3003" i="17"/>
  <c r="K3004" i="17"/>
  <c r="K3005" i="17"/>
  <c r="K3006" i="17"/>
  <c r="K3007" i="17"/>
  <c r="K3008" i="17"/>
  <c r="K3009" i="17"/>
  <c r="K3010" i="17"/>
  <c r="K3011" i="17"/>
  <c r="K3012" i="17"/>
  <c r="K3013" i="17"/>
  <c r="K3014" i="17"/>
  <c r="K3015" i="17"/>
  <c r="K3016" i="17"/>
  <c r="K3017" i="17"/>
  <c r="K3018" i="17"/>
  <c r="K3019" i="17"/>
  <c r="K3020" i="17"/>
  <c r="K3021" i="17"/>
  <c r="K3022" i="17"/>
  <c r="K3023" i="17"/>
  <c r="K3024" i="17"/>
  <c r="K3025" i="17"/>
  <c r="K3026" i="17"/>
  <c r="K3027" i="17"/>
  <c r="K3028" i="17"/>
  <c r="K3029" i="17"/>
  <c r="K3030" i="17"/>
  <c r="K3031" i="17"/>
  <c r="K3032" i="17"/>
  <c r="K3033" i="17"/>
  <c r="K3034" i="17"/>
  <c r="K3035" i="17"/>
  <c r="K3036" i="17"/>
  <c r="K3037" i="17"/>
  <c r="K3038" i="17"/>
  <c r="K3039" i="17"/>
  <c r="K3040" i="17"/>
  <c r="K3041" i="17"/>
  <c r="K3042" i="17"/>
  <c r="K3043" i="17"/>
  <c r="K3044" i="17"/>
  <c r="K3045" i="17"/>
  <c r="K3046" i="17"/>
  <c r="K3047" i="17"/>
  <c r="K3048" i="17"/>
  <c r="K3049" i="17"/>
  <c r="K3050" i="17"/>
  <c r="K3051" i="17"/>
  <c r="K3052" i="17"/>
  <c r="K3053" i="17"/>
  <c r="K3054" i="17"/>
  <c r="K3056" i="17"/>
  <c r="K3057" i="17"/>
  <c r="K3058" i="17"/>
  <c r="K3059" i="17"/>
  <c r="K3060" i="17"/>
  <c r="K3061" i="17"/>
  <c r="K3062" i="17"/>
  <c r="K3063" i="17"/>
  <c r="K3064" i="17"/>
  <c r="K3065" i="17"/>
  <c r="K3066" i="17"/>
  <c r="K3067" i="17"/>
  <c r="K3068" i="17"/>
  <c r="K3069" i="17"/>
  <c r="K3070" i="17"/>
  <c r="K3071" i="17"/>
  <c r="K3072" i="17"/>
  <c r="K3073" i="17"/>
  <c r="K3074" i="17"/>
  <c r="K3075" i="17"/>
  <c r="K3076" i="17"/>
  <c r="K3077" i="17"/>
  <c r="K3078" i="17"/>
  <c r="K3079" i="17"/>
  <c r="K3080" i="17"/>
  <c r="K3081" i="17"/>
  <c r="K3082" i="17"/>
  <c r="K3083" i="17"/>
  <c r="K3084" i="17"/>
  <c r="K3085" i="17"/>
  <c r="K3086" i="17"/>
  <c r="K3087" i="17"/>
  <c r="K3088" i="17"/>
  <c r="K3089" i="17"/>
  <c r="K3090" i="17"/>
  <c r="K3091" i="17"/>
  <c r="K3092" i="17"/>
  <c r="K3093" i="17"/>
  <c r="K3096" i="17"/>
  <c r="K3097" i="17"/>
  <c r="K3098" i="17"/>
  <c r="K3099" i="17"/>
  <c r="K3100" i="17"/>
  <c r="K3101" i="17"/>
  <c r="K3102" i="17"/>
  <c r="K3103" i="17"/>
  <c r="K3104" i="17"/>
  <c r="K3105" i="17"/>
  <c r="K3106" i="17"/>
  <c r="K3107" i="17"/>
  <c r="K3108" i="17"/>
  <c r="K3109" i="17"/>
  <c r="K3110" i="17"/>
  <c r="K3111" i="17"/>
  <c r="K3112" i="17"/>
  <c r="K3113" i="17"/>
  <c r="K3114" i="17"/>
  <c r="K3115" i="17"/>
  <c r="K3116" i="17"/>
  <c r="K3117" i="17"/>
  <c r="K3118" i="17"/>
  <c r="K3119" i="17"/>
  <c r="K3120" i="17"/>
  <c r="K3121" i="17"/>
  <c r="K3122" i="17"/>
  <c r="K3123" i="17"/>
  <c r="K3124" i="17"/>
  <c r="K3125" i="17"/>
  <c r="K3126" i="17"/>
  <c r="K3128" i="17"/>
  <c r="K3129" i="17"/>
  <c r="K3130" i="17"/>
  <c r="K3131" i="17"/>
  <c r="K3132" i="17"/>
  <c r="K3133" i="17"/>
  <c r="K3134" i="17"/>
  <c r="K3135" i="17"/>
  <c r="K3136" i="17"/>
  <c r="K3137" i="17"/>
  <c r="K3138" i="17"/>
  <c r="K3139" i="17"/>
  <c r="K3140" i="17"/>
  <c r="K3141" i="17"/>
  <c r="K3142" i="17"/>
  <c r="K3143" i="17"/>
  <c r="K3144" i="17"/>
  <c r="K3145" i="17"/>
  <c r="K3146" i="17"/>
  <c r="K3147" i="17"/>
  <c r="K3148" i="17"/>
  <c r="K3149" i="17"/>
  <c r="K3150" i="17"/>
  <c r="K3151" i="17"/>
  <c r="K3152" i="17"/>
  <c r="K3153" i="17"/>
  <c r="K3154" i="17"/>
  <c r="K3155" i="17"/>
  <c r="K3156" i="17"/>
  <c r="K3157" i="17"/>
  <c r="K3158" i="17"/>
  <c r="K3159" i="17"/>
  <c r="K3160" i="17"/>
  <c r="K3161" i="17"/>
  <c r="K3162" i="17"/>
  <c r="K3163" i="17"/>
  <c r="K3164" i="17"/>
  <c r="K3165" i="17"/>
  <c r="K3166" i="17"/>
  <c r="K3167" i="17"/>
  <c r="K3168" i="17"/>
  <c r="K3169" i="17"/>
  <c r="K3170" i="17"/>
  <c r="K3171" i="17"/>
  <c r="K3172" i="17"/>
  <c r="K3173" i="17"/>
  <c r="K3174" i="17"/>
  <c r="K3175" i="17"/>
  <c r="K3176" i="17"/>
  <c r="K3177" i="17"/>
  <c r="K3178" i="17"/>
  <c r="K3180" i="17"/>
  <c r="K3181" i="17"/>
  <c r="K3182" i="17"/>
  <c r="K3183" i="17"/>
  <c r="K3184" i="17"/>
  <c r="K3185" i="17"/>
  <c r="K3186" i="17"/>
  <c r="K3187" i="17"/>
  <c r="K3188" i="17"/>
  <c r="K3189" i="17"/>
  <c r="K3190" i="17"/>
  <c r="K3191" i="17"/>
  <c r="K3192" i="17"/>
  <c r="K3193" i="17"/>
  <c r="K3194" i="17"/>
  <c r="K3195" i="17"/>
  <c r="K3196" i="17"/>
  <c r="K3197" i="17"/>
  <c r="K3198" i="17"/>
  <c r="K3199" i="17"/>
  <c r="K3200" i="17"/>
  <c r="K3201" i="17"/>
  <c r="K3202" i="17"/>
  <c r="K3203" i="17"/>
  <c r="K3204" i="17"/>
  <c r="K3205" i="17"/>
  <c r="K8" i="17"/>
  <c r="J9" i="17"/>
  <c r="J10" i="17"/>
  <c r="J11" i="17"/>
  <c r="J9" i="24" s="1"/>
  <c r="K9" i="24" s="1"/>
  <c r="J12" i="17"/>
  <c r="J10" i="24" s="1"/>
  <c r="K10" i="24" s="1"/>
  <c r="J13" i="17"/>
  <c r="J14" i="17"/>
  <c r="J12" i="24" s="1"/>
  <c r="K12" i="24" s="1"/>
  <c r="J15" i="17"/>
  <c r="J13" i="24" s="1"/>
  <c r="K13" i="24" s="1"/>
  <c r="J16" i="17"/>
  <c r="J17" i="17"/>
  <c r="J15" i="24" s="1"/>
  <c r="K15" i="24" s="1"/>
  <c r="J18" i="17"/>
  <c r="J19" i="17"/>
  <c r="J17" i="24" s="1"/>
  <c r="K17" i="24" s="1"/>
  <c r="J20" i="17"/>
  <c r="J18" i="24" s="1"/>
  <c r="K18" i="24" s="1"/>
  <c r="J21" i="17"/>
  <c r="J22" i="17"/>
  <c r="J23" i="17"/>
  <c r="J21" i="24" s="1"/>
  <c r="K21" i="24" s="1"/>
  <c r="J24" i="17"/>
  <c r="J22" i="24" s="1"/>
  <c r="K22" i="24" s="1"/>
  <c r="J25" i="17"/>
  <c r="J26" i="17"/>
  <c r="J24" i="24" s="1"/>
  <c r="K24" i="24" s="1"/>
  <c r="J27" i="17"/>
  <c r="J25" i="24" s="1"/>
  <c r="K25" i="24" s="1"/>
  <c r="J28" i="17"/>
  <c r="J29" i="17"/>
  <c r="J30" i="17"/>
  <c r="J28" i="24" s="1"/>
  <c r="K28" i="24" s="1"/>
  <c r="J31" i="17"/>
  <c r="J32" i="17"/>
  <c r="J30" i="24" s="1"/>
  <c r="K30" i="24" s="1"/>
  <c r="J33" i="17"/>
  <c r="J34" i="17"/>
  <c r="J35" i="17"/>
  <c r="J36" i="17"/>
  <c r="J34" i="24" s="1"/>
  <c r="J37" i="17"/>
  <c r="J38" i="17"/>
  <c r="J36" i="24" s="1"/>
  <c r="J42" i="17"/>
  <c r="J42" i="24" s="1"/>
  <c r="J43" i="17"/>
  <c r="J43" i="24" s="1"/>
  <c r="J44" i="17"/>
  <c r="J44" i="24" s="1"/>
  <c r="J45" i="17"/>
  <c r="J45" i="24" s="1"/>
  <c r="J46" i="17"/>
  <c r="J46" i="24" s="1"/>
  <c r="J47" i="17"/>
  <c r="J47" i="24" s="1"/>
  <c r="J48" i="17"/>
  <c r="J48" i="24" s="1"/>
  <c r="J49" i="17"/>
  <c r="J49" i="24" s="1"/>
  <c r="J50" i="17"/>
  <c r="J50" i="24" s="1"/>
  <c r="J51" i="17"/>
  <c r="J51" i="24" s="1"/>
  <c r="J52" i="17"/>
  <c r="J52" i="24" s="1"/>
  <c r="J53" i="17"/>
  <c r="J53" i="24" s="1"/>
  <c r="J54" i="17"/>
  <c r="J54" i="24" s="1"/>
  <c r="J55" i="17"/>
  <c r="J55" i="24" s="1"/>
  <c r="J56" i="17"/>
  <c r="J56" i="24" s="1"/>
  <c r="J57" i="17"/>
  <c r="J57" i="24" s="1"/>
  <c r="J58" i="17"/>
  <c r="J58" i="24" s="1"/>
  <c r="J59" i="17"/>
  <c r="J59" i="24" s="1"/>
  <c r="J60" i="17"/>
  <c r="J60" i="24" s="1"/>
  <c r="J61" i="17"/>
  <c r="J61" i="24" s="1"/>
  <c r="J62" i="17"/>
  <c r="J62" i="24" s="1"/>
  <c r="J63" i="17"/>
  <c r="J63" i="24" s="1"/>
  <c r="J64" i="17"/>
  <c r="J64" i="24" s="1"/>
  <c r="J65" i="17"/>
  <c r="J65" i="24" s="1"/>
  <c r="J66" i="17"/>
  <c r="J66" i="24" s="1"/>
  <c r="J67" i="17"/>
  <c r="J67" i="24" s="1"/>
  <c r="J68" i="17"/>
  <c r="J68" i="24" s="1"/>
  <c r="J69" i="17"/>
  <c r="J69" i="24" s="1"/>
  <c r="J70" i="17"/>
  <c r="J70" i="24" s="1"/>
  <c r="J71" i="17"/>
  <c r="J71" i="24" s="1"/>
  <c r="J72" i="17"/>
  <c r="J72" i="24" s="1"/>
  <c r="J73" i="17"/>
  <c r="J73" i="24" s="1"/>
  <c r="J74" i="17"/>
  <c r="J74" i="24" s="1"/>
  <c r="J75" i="17"/>
  <c r="J75" i="24" s="1"/>
  <c r="J77" i="17"/>
  <c r="J77" i="24" s="1"/>
  <c r="J78" i="17"/>
  <c r="J78" i="24" s="1"/>
  <c r="J79" i="17"/>
  <c r="J79" i="24" s="1"/>
  <c r="J80" i="17"/>
  <c r="J80" i="24" s="1"/>
  <c r="J81" i="17"/>
  <c r="J81" i="24" s="1"/>
  <c r="J82" i="17"/>
  <c r="J82" i="24" s="1"/>
  <c r="J83" i="17"/>
  <c r="J83" i="24" s="1"/>
  <c r="J84" i="17"/>
  <c r="J84" i="24" s="1"/>
  <c r="J85" i="17"/>
  <c r="J85" i="24" s="1"/>
  <c r="J86" i="17"/>
  <c r="J86" i="24" s="1"/>
  <c r="J87" i="17"/>
  <c r="J87" i="24" s="1"/>
  <c r="J88" i="17"/>
  <c r="J88" i="24" s="1"/>
  <c r="J89" i="17"/>
  <c r="J89" i="24" s="1"/>
  <c r="J90" i="17"/>
  <c r="J90" i="24" s="1"/>
  <c r="J91" i="17"/>
  <c r="J91" i="24" s="1"/>
  <c r="J92" i="17"/>
  <c r="J92" i="24" s="1"/>
  <c r="J93" i="17"/>
  <c r="J93" i="24" s="1"/>
  <c r="J94" i="17"/>
  <c r="J94" i="24" s="1"/>
  <c r="J95" i="17"/>
  <c r="J95" i="24" s="1"/>
  <c r="J96" i="17"/>
  <c r="J96" i="24" s="1"/>
  <c r="J97" i="17"/>
  <c r="J97" i="24" s="1"/>
  <c r="J98" i="17"/>
  <c r="J98" i="24" s="1"/>
  <c r="J99" i="17"/>
  <c r="J99" i="24" s="1"/>
  <c r="J100" i="17"/>
  <c r="J100" i="24" s="1"/>
  <c r="J101" i="17"/>
  <c r="J101" i="24" s="1"/>
  <c r="J102" i="17"/>
  <c r="J102" i="24" s="1"/>
  <c r="J103" i="17"/>
  <c r="J103" i="24" s="1"/>
  <c r="J104" i="17"/>
  <c r="J104" i="24" s="1"/>
  <c r="J105" i="17"/>
  <c r="J105" i="24" s="1"/>
  <c r="J106" i="17"/>
  <c r="J106" i="24" s="1"/>
  <c r="J107" i="17"/>
  <c r="J107" i="24" s="1"/>
  <c r="J108" i="17"/>
  <c r="J108" i="24" s="1"/>
  <c r="J109" i="17"/>
  <c r="J109" i="24" s="1"/>
  <c r="J110" i="17"/>
  <c r="J110" i="24" s="1"/>
  <c r="J111" i="17"/>
  <c r="J111" i="24" s="1"/>
  <c r="J112" i="17"/>
  <c r="J112" i="24" s="1"/>
  <c r="J113" i="17"/>
  <c r="J113" i="24" s="1"/>
  <c r="J114" i="17"/>
  <c r="J114" i="24" s="1"/>
  <c r="J115" i="17"/>
  <c r="J115" i="24" s="1"/>
  <c r="J116" i="17"/>
  <c r="J116" i="24" s="1"/>
  <c r="J117" i="17"/>
  <c r="J117" i="24" s="1"/>
  <c r="J118" i="17"/>
  <c r="J118" i="24" s="1"/>
  <c r="J119" i="17"/>
  <c r="J119" i="24" s="1"/>
  <c r="J120" i="17"/>
  <c r="J120" i="24" s="1"/>
  <c r="J121" i="17"/>
  <c r="J121" i="24" s="1"/>
  <c r="J122" i="17"/>
  <c r="J122" i="24" s="1"/>
  <c r="J123" i="17"/>
  <c r="J123" i="24" s="1"/>
  <c r="J124" i="17"/>
  <c r="J124" i="24" s="1"/>
  <c r="J125" i="17"/>
  <c r="J125" i="24" s="1"/>
  <c r="J126" i="17"/>
  <c r="J126" i="24" s="1"/>
  <c r="J127" i="17"/>
  <c r="J127" i="24" s="1"/>
  <c r="J128" i="17"/>
  <c r="J128" i="24" s="1"/>
  <c r="J129" i="17"/>
  <c r="J129" i="24" s="1"/>
  <c r="J130" i="17"/>
  <c r="J130" i="24" s="1"/>
  <c r="J131" i="17"/>
  <c r="J131" i="24" s="1"/>
  <c r="J132" i="17"/>
  <c r="J132" i="24" s="1"/>
  <c r="J133" i="17"/>
  <c r="J133" i="24" s="1"/>
  <c r="J134" i="17"/>
  <c r="J134" i="24" s="1"/>
  <c r="J135" i="17"/>
  <c r="J135" i="24" s="1"/>
  <c r="J136" i="17"/>
  <c r="J136" i="24" s="1"/>
  <c r="J137" i="17"/>
  <c r="J137" i="24" s="1"/>
  <c r="J138" i="17"/>
  <c r="J138" i="24" s="1"/>
  <c r="J139" i="17"/>
  <c r="J139" i="24" s="1"/>
  <c r="J140" i="17"/>
  <c r="J140" i="24" s="1"/>
  <c r="J141" i="17"/>
  <c r="J141" i="24" s="1"/>
  <c r="J142" i="17"/>
  <c r="J142" i="24" s="1"/>
  <c r="J143" i="17"/>
  <c r="J143" i="24" s="1"/>
  <c r="J144" i="17"/>
  <c r="J144" i="24" s="1"/>
  <c r="J145" i="17"/>
  <c r="J145" i="24" s="1"/>
  <c r="J146" i="17"/>
  <c r="J146" i="24" s="1"/>
  <c r="J147" i="17"/>
  <c r="J147" i="24" s="1"/>
  <c r="J148" i="17"/>
  <c r="J148" i="24" s="1"/>
  <c r="J149" i="17"/>
  <c r="J149" i="24" s="1"/>
  <c r="J150" i="17"/>
  <c r="J150" i="24" s="1"/>
  <c r="J151" i="17"/>
  <c r="J151" i="24" s="1"/>
  <c r="J152" i="17"/>
  <c r="J152" i="24" s="1"/>
  <c r="J153" i="17"/>
  <c r="J153" i="24" s="1"/>
  <c r="J154" i="17"/>
  <c r="J154" i="24" s="1"/>
  <c r="J155" i="17"/>
  <c r="J155" i="24" s="1"/>
  <c r="J156" i="17"/>
  <c r="J156" i="24" s="1"/>
  <c r="J157" i="17"/>
  <c r="J157" i="24" s="1"/>
  <c r="J158" i="17"/>
  <c r="J158" i="24" s="1"/>
  <c r="J159" i="17"/>
  <c r="J159" i="24" s="1"/>
  <c r="J160" i="17"/>
  <c r="J160" i="24" s="1"/>
  <c r="J161" i="17"/>
  <c r="J161" i="24" s="1"/>
  <c r="J162" i="17"/>
  <c r="J162" i="24" s="1"/>
  <c r="J163" i="17"/>
  <c r="J163" i="24" s="1"/>
  <c r="J164" i="17"/>
  <c r="J164" i="24" s="1"/>
  <c r="J165" i="17"/>
  <c r="J165" i="24" s="1"/>
  <c r="J166" i="17"/>
  <c r="J166" i="24" s="1"/>
  <c r="J167" i="17"/>
  <c r="J167" i="24" s="1"/>
  <c r="J168" i="17"/>
  <c r="J168" i="24" s="1"/>
  <c r="J169" i="17"/>
  <c r="J169" i="24" s="1"/>
  <c r="J170" i="17"/>
  <c r="J170" i="24" s="1"/>
  <c r="J171" i="17"/>
  <c r="J171" i="24" s="1"/>
  <c r="J172" i="17"/>
  <c r="J172" i="24" s="1"/>
  <c r="J173" i="17"/>
  <c r="J173" i="24" s="1"/>
  <c r="J174" i="17"/>
  <c r="J174" i="24" s="1"/>
  <c r="J175" i="17"/>
  <c r="J175" i="24" s="1"/>
  <c r="J176" i="17"/>
  <c r="J176" i="24" s="1"/>
  <c r="J177" i="17"/>
  <c r="J177" i="24" s="1"/>
  <c r="J178" i="17"/>
  <c r="J178" i="24" s="1"/>
  <c r="J179" i="17"/>
  <c r="J179" i="24" s="1"/>
  <c r="J180" i="17"/>
  <c r="J180" i="24" s="1"/>
  <c r="J181" i="17"/>
  <c r="J181" i="24" s="1"/>
  <c r="J182" i="17"/>
  <c r="J182" i="24" s="1"/>
  <c r="J183" i="17"/>
  <c r="J183" i="24" s="1"/>
  <c r="J184" i="17"/>
  <c r="J184" i="24" s="1"/>
  <c r="J185" i="17"/>
  <c r="J185" i="24" s="1"/>
  <c r="J186" i="17"/>
  <c r="J186" i="24" s="1"/>
  <c r="J187" i="17"/>
  <c r="J187" i="24" s="1"/>
  <c r="J188" i="17"/>
  <c r="J188" i="24" s="1"/>
  <c r="J189" i="17"/>
  <c r="J189" i="24" s="1"/>
  <c r="J190" i="17"/>
  <c r="J190" i="24" s="1"/>
  <c r="J191" i="17"/>
  <c r="J191" i="24" s="1"/>
  <c r="J192" i="17"/>
  <c r="J192" i="24" s="1"/>
  <c r="J193" i="17"/>
  <c r="J193" i="24" s="1"/>
  <c r="J194" i="17"/>
  <c r="J194" i="24" s="1"/>
  <c r="J195" i="17"/>
  <c r="J195" i="24" s="1"/>
  <c r="J196" i="17"/>
  <c r="J196" i="24" s="1"/>
  <c r="J197" i="17"/>
  <c r="J197" i="24" s="1"/>
  <c r="J198" i="17"/>
  <c r="J198" i="24" s="1"/>
  <c r="J199" i="17"/>
  <c r="J203" i="17"/>
  <c r="J203" i="24" s="1"/>
  <c r="J204" i="17"/>
  <c r="J204" i="24" s="1"/>
  <c r="J205" i="17"/>
  <c r="J205" i="24" s="1"/>
  <c r="J206" i="17"/>
  <c r="J206" i="24" s="1"/>
  <c r="J207" i="17"/>
  <c r="J207" i="24" s="1"/>
  <c r="J208" i="17"/>
  <c r="J208" i="24" s="1"/>
  <c r="J209" i="17"/>
  <c r="J209" i="24" s="1"/>
  <c r="J210" i="17"/>
  <c r="J210" i="24" s="1"/>
  <c r="J211" i="17"/>
  <c r="J211" i="24" s="1"/>
  <c r="J212" i="17"/>
  <c r="J212" i="24" s="1"/>
  <c r="J213" i="17"/>
  <c r="J213" i="24" s="1"/>
  <c r="J214" i="17"/>
  <c r="J214" i="24" s="1"/>
  <c r="J215" i="17"/>
  <c r="J215" i="24" s="1"/>
  <c r="J216" i="17"/>
  <c r="J216" i="24" s="1"/>
  <c r="J217" i="17"/>
  <c r="J217" i="24" s="1"/>
  <c r="J218" i="17"/>
  <c r="J218" i="24" s="1"/>
  <c r="J219" i="17"/>
  <c r="J219" i="24" s="1"/>
  <c r="J220" i="17"/>
  <c r="J220" i="24" s="1"/>
  <c r="J221" i="17"/>
  <c r="J221" i="24" s="1"/>
  <c r="J222" i="17"/>
  <c r="J222" i="24" s="1"/>
  <c r="J223" i="17"/>
  <c r="J223" i="24" s="1"/>
  <c r="J224" i="17"/>
  <c r="J224" i="24" s="1"/>
  <c r="J225" i="17"/>
  <c r="J225" i="24" s="1"/>
  <c r="J226" i="17"/>
  <c r="J226" i="24" s="1"/>
  <c r="J227" i="17"/>
  <c r="J227" i="24" s="1"/>
  <c r="J228" i="17"/>
  <c r="J228" i="24" s="1"/>
  <c r="J229" i="17"/>
  <c r="J229" i="24" s="1"/>
  <c r="J232" i="17"/>
  <c r="J232" i="24" s="1"/>
  <c r="J233" i="17"/>
  <c r="J233" i="24" s="1"/>
  <c r="J234" i="17"/>
  <c r="J234" i="24" s="1"/>
  <c r="J235" i="17"/>
  <c r="J235" i="24" s="1"/>
  <c r="J236" i="17"/>
  <c r="J236" i="24" s="1"/>
  <c r="J237" i="17"/>
  <c r="J237" i="24" s="1"/>
  <c r="J238" i="17"/>
  <c r="J238" i="24" s="1"/>
  <c r="J239" i="17"/>
  <c r="J239" i="24" s="1"/>
  <c r="J240" i="17"/>
  <c r="J240" i="24" s="1"/>
  <c r="J241" i="17"/>
  <c r="J241" i="24" s="1"/>
  <c r="J242" i="17"/>
  <c r="J242" i="24" s="1"/>
  <c r="J243" i="17"/>
  <c r="J243" i="24" s="1"/>
  <c r="J244" i="17"/>
  <c r="J244" i="24" s="1"/>
  <c r="J245" i="17"/>
  <c r="J245" i="24" s="1"/>
  <c r="J246" i="17"/>
  <c r="J246" i="24" s="1"/>
  <c r="J247" i="17"/>
  <c r="J247" i="24" s="1"/>
  <c r="J248" i="17"/>
  <c r="J248" i="24" s="1"/>
  <c r="J249" i="17"/>
  <c r="J249" i="24" s="1"/>
  <c r="J250" i="17"/>
  <c r="J250" i="24" s="1"/>
  <c r="J251" i="17"/>
  <c r="J251" i="24" s="1"/>
  <c r="J252" i="17"/>
  <c r="J252" i="24" s="1"/>
  <c r="J253" i="17"/>
  <c r="J253" i="24" s="1"/>
  <c r="J254" i="17"/>
  <c r="J254" i="24" s="1"/>
  <c r="J255" i="17"/>
  <c r="J255" i="24" s="1"/>
  <c r="J256" i="17"/>
  <c r="J256" i="24" s="1"/>
  <c r="J257" i="17"/>
  <c r="J257" i="24" s="1"/>
  <c r="J258" i="17"/>
  <c r="J258" i="24" s="1"/>
  <c r="J259" i="17"/>
  <c r="J259" i="24" s="1"/>
  <c r="J260" i="17"/>
  <c r="J260" i="24" s="1"/>
  <c r="J261" i="17"/>
  <c r="J261" i="24" s="1"/>
  <c r="J262" i="17"/>
  <c r="J262" i="24" s="1"/>
  <c r="J263" i="17"/>
  <c r="J263" i="24" s="1"/>
  <c r="J264" i="17"/>
  <c r="J264" i="24" s="1"/>
  <c r="J265" i="17"/>
  <c r="J265" i="24" s="1"/>
  <c r="J266" i="17"/>
  <c r="J266" i="24" s="1"/>
  <c r="J267" i="17"/>
  <c r="J267" i="24" s="1"/>
  <c r="J268" i="17"/>
  <c r="J268" i="24" s="1"/>
  <c r="J269" i="17"/>
  <c r="J269" i="24" s="1"/>
  <c r="J270" i="17"/>
  <c r="J270" i="24" s="1"/>
  <c r="J272" i="17"/>
  <c r="J272" i="24" s="1"/>
  <c r="J273" i="17"/>
  <c r="J273" i="24" s="1"/>
  <c r="J274" i="17"/>
  <c r="J274" i="24" s="1"/>
  <c r="J275" i="17"/>
  <c r="J275" i="24" s="1"/>
  <c r="J276" i="17"/>
  <c r="J276" i="24" s="1"/>
  <c r="J277" i="17"/>
  <c r="J277" i="24" s="1"/>
  <c r="J278" i="17"/>
  <c r="J278" i="24" s="1"/>
  <c r="J279" i="17"/>
  <c r="J279" i="24" s="1"/>
  <c r="J280" i="17"/>
  <c r="J280" i="24" s="1"/>
  <c r="J281" i="17"/>
  <c r="J281" i="24" s="1"/>
  <c r="J282" i="17"/>
  <c r="J282" i="24" s="1"/>
  <c r="J283" i="17"/>
  <c r="J283" i="24" s="1"/>
  <c r="J284" i="17"/>
  <c r="J284" i="24" s="1"/>
  <c r="J285" i="17"/>
  <c r="J285" i="24" s="1"/>
  <c r="J286" i="17"/>
  <c r="J286" i="24" s="1"/>
  <c r="J287" i="17"/>
  <c r="J287" i="24" s="1"/>
  <c r="J288" i="17"/>
  <c r="J288" i="24" s="1"/>
  <c r="J289" i="17"/>
  <c r="J289" i="24" s="1"/>
  <c r="J290" i="17"/>
  <c r="J290" i="24" s="1"/>
  <c r="J291" i="17"/>
  <c r="J291" i="24" s="1"/>
  <c r="J292" i="17"/>
  <c r="J292" i="24" s="1"/>
  <c r="J293" i="17"/>
  <c r="J293" i="24" s="1"/>
  <c r="J294" i="17"/>
  <c r="J294" i="24" s="1"/>
  <c r="J295" i="17"/>
  <c r="J295" i="24" s="1"/>
  <c r="J296" i="17"/>
  <c r="J296" i="24" s="1"/>
  <c r="J297" i="17"/>
  <c r="J297" i="24" s="1"/>
  <c r="J298" i="17"/>
  <c r="J298" i="24" s="1"/>
  <c r="J299" i="17"/>
  <c r="J299" i="24" s="1"/>
  <c r="J300" i="17"/>
  <c r="J300" i="24" s="1"/>
  <c r="J301" i="17"/>
  <c r="J301" i="24" s="1"/>
  <c r="J302" i="17"/>
  <c r="J302" i="24" s="1"/>
  <c r="J303" i="17"/>
  <c r="J303" i="24" s="1"/>
  <c r="J304" i="17"/>
  <c r="J304" i="24" s="1"/>
  <c r="J305" i="17"/>
  <c r="J305" i="24" s="1"/>
  <c r="J306" i="17"/>
  <c r="J306" i="24" s="1"/>
  <c r="J307" i="17"/>
  <c r="J307" i="24" s="1"/>
  <c r="J308" i="17"/>
  <c r="J308" i="24" s="1"/>
  <c r="J309" i="17"/>
  <c r="J309" i="24" s="1"/>
  <c r="J310" i="17"/>
  <c r="J310" i="24" s="1"/>
  <c r="J311" i="17"/>
  <c r="J311" i="24" s="1"/>
  <c r="J312" i="17"/>
  <c r="J312" i="24" s="1"/>
  <c r="J313" i="17"/>
  <c r="J313" i="24" s="1"/>
  <c r="J314" i="17"/>
  <c r="J314" i="24" s="1"/>
  <c r="J315" i="17"/>
  <c r="J315" i="24" s="1"/>
  <c r="J316" i="17"/>
  <c r="J316" i="24" s="1"/>
  <c r="J317" i="17"/>
  <c r="J317" i="24" s="1"/>
  <c r="J318" i="17"/>
  <c r="J318" i="24" s="1"/>
  <c r="J319" i="17"/>
  <c r="J319" i="24" s="1"/>
  <c r="J320" i="17"/>
  <c r="J320" i="24" s="1"/>
  <c r="J321" i="17"/>
  <c r="J321" i="24" s="1"/>
  <c r="J322" i="17"/>
  <c r="J322" i="24" s="1"/>
  <c r="J323" i="17"/>
  <c r="J323" i="24" s="1"/>
  <c r="J324" i="17"/>
  <c r="J324" i="24" s="1"/>
  <c r="J325" i="17"/>
  <c r="J325" i="24" s="1"/>
  <c r="J326" i="17"/>
  <c r="J326" i="24" s="1"/>
  <c r="J327" i="17"/>
  <c r="J327" i="24" s="1"/>
  <c r="J328" i="17"/>
  <c r="J328" i="24" s="1"/>
  <c r="J329" i="17"/>
  <c r="J329" i="24" s="1"/>
  <c r="J330" i="17"/>
  <c r="J330" i="24" s="1"/>
  <c r="J331" i="17"/>
  <c r="J331" i="24" s="1"/>
  <c r="J332" i="17"/>
  <c r="J332" i="24" s="1"/>
  <c r="J333" i="17"/>
  <c r="J333" i="24" s="1"/>
  <c r="J334" i="17"/>
  <c r="J334" i="24" s="1"/>
  <c r="J335" i="17"/>
  <c r="J335" i="24" s="1"/>
  <c r="J336" i="17"/>
  <c r="J336" i="24" s="1"/>
  <c r="J337" i="17"/>
  <c r="J337" i="24" s="1"/>
  <c r="J338" i="17"/>
  <c r="J338" i="24" s="1"/>
  <c r="J339" i="17"/>
  <c r="J339" i="24" s="1"/>
  <c r="J340" i="17"/>
  <c r="J340" i="24" s="1"/>
  <c r="J341" i="17"/>
  <c r="J341" i="24" s="1"/>
  <c r="J342" i="17"/>
  <c r="J342" i="24" s="1"/>
  <c r="J343" i="17"/>
  <c r="J343" i="24" s="1"/>
  <c r="J344" i="17"/>
  <c r="J344" i="24" s="1"/>
  <c r="J345" i="17"/>
  <c r="J345" i="24" s="1"/>
  <c r="J346" i="17"/>
  <c r="J346" i="24" s="1"/>
  <c r="J347" i="17"/>
  <c r="J347" i="24" s="1"/>
  <c r="J348" i="17"/>
  <c r="J348" i="24" s="1"/>
  <c r="J349" i="17"/>
  <c r="J349" i="24" s="1"/>
  <c r="J350" i="17"/>
  <c r="J350" i="24" s="1"/>
  <c r="J351" i="17"/>
  <c r="J351" i="24" s="1"/>
  <c r="J352" i="17"/>
  <c r="J352" i="24" s="1"/>
  <c r="J353" i="17"/>
  <c r="J353" i="24" s="1"/>
  <c r="J354" i="17"/>
  <c r="J354" i="24" s="1"/>
  <c r="J355" i="17"/>
  <c r="J355" i="24" s="1"/>
  <c r="J356" i="17"/>
  <c r="J356" i="24" s="1"/>
  <c r="J357" i="17"/>
  <c r="J357" i="24" s="1"/>
  <c r="J359" i="17"/>
  <c r="J359" i="24" s="1"/>
  <c r="J360" i="17"/>
  <c r="J360" i="24" s="1"/>
  <c r="J361" i="17"/>
  <c r="J361" i="24" s="1"/>
  <c r="J362" i="17"/>
  <c r="J362" i="24" s="1"/>
  <c r="J363" i="17"/>
  <c r="J363" i="24" s="1"/>
  <c r="J364" i="17"/>
  <c r="J364" i="24" s="1"/>
  <c r="J365" i="17"/>
  <c r="J365" i="24" s="1"/>
  <c r="J366" i="17"/>
  <c r="J366" i="24" s="1"/>
  <c r="J367" i="17"/>
  <c r="J367" i="24" s="1"/>
  <c r="J368" i="17"/>
  <c r="J368" i="24" s="1"/>
  <c r="J369" i="17"/>
  <c r="J369" i="24" s="1"/>
  <c r="J370" i="17"/>
  <c r="J370" i="24" s="1"/>
  <c r="J371" i="17"/>
  <c r="J371" i="24" s="1"/>
  <c r="J372" i="17"/>
  <c r="J372" i="24" s="1"/>
  <c r="J373" i="17"/>
  <c r="J373" i="24" s="1"/>
  <c r="J374" i="17"/>
  <c r="J374" i="24" s="1"/>
  <c r="J375" i="17"/>
  <c r="J375" i="24" s="1"/>
  <c r="J376" i="17"/>
  <c r="J376" i="24" s="1"/>
  <c r="J377" i="17"/>
  <c r="J377" i="24" s="1"/>
  <c r="J378" i="17"/>
  <c r="J378" i="24" s="1"/>
  <c r="J379" i="17"/>
  <c r="J379" i="24" s="1"/>
  <c r="J380" i="17"/>
  <c r="J380" i="24" s="1"/>
  <c r="J381" i="17"/>
  <c r="J381" i="24" s="1"/>
  <c r="J382" i="17"/>
  <c r="J382" i="24" s="1"/>
  <c r="J383" i="17"/>
  <c r="J383" i="24" s="1"/>
  <c r="J384" i="17"/>
  <c r="J384" i="24" s="1"/>
  <c r="J385" i="17"/>
  <c r="J385" i="24" s="1"/>
  <c r="J386" i="17"/>
  <c r="J386" i="24" s="1"/>
  <c r="J387" i="17"/>
  <c r="J387" i="24" s="1"/>
  <c r="J388" i="17"/>
  <c r="J388" i="24" s="1"/>
  <c r="J389" i="17"/>
  <c r="J389" i="24" s="1"/>
  <c r="J390" i="17"/>
  <c r="J390" i="24" s="1"/>
  <c r="J391" i="17"/>
  <c r="J391" i="24" s="1"/>
  <c r="J392" i="17"/>
  <c r="J392" i="24" s="1"/>
  <c r="J393" i="17"/>
  <c r="J393" i="24" s="1"/>
  <c r="J394" i="17"/>
  <c r="J394" i="24" s="1"/>
  <c r="J395" i="17"/>
  <c r="J395" i="24" s="1"/>
  <c r="J396" i="17"/>
  <c r="J396" i="24" s="1"/>
  <c r="J397" i="17"/>
  <c r="J397" i="24" s="1"/>
  <c r="J398" i="17"/>
  <c r="J398" i="24" s="1"/>
  <c r="J399" i="17"/>
  <c r="J399" i="24" s="1"/>
  <c r="J400" i="17"/>
  <c r="J400" i="24" s="1"/>
  <c r="J401" i="17"/>
  <c r="J401" i="24" s="1"/>
  <c r="J402" i="17"/>
  <c r="J402" i="24" s="1"/>
  <c r="J403" i="17"/>
  <c r="J403" i="24" s="1"/>
  <c r="J404" i="17"/>
  <c r="J404" i="24" s="1"/>
  <c r="J405" i="17"/>
  <c r="J405" i="24" s="1"/>
  <c r="J406" i="17"/>
  <c r="J406" i="24" s="1"/>
  <c r="J407" i="17"/>
  <c r="J407" i="24" s="1"/>
  <c r="J408" i="17"/>
  <c r="J408" i="24" s="1"/>
  <c r="J409" i="17"/>
  <c r="J409" i="24" s="1"/>
  <c r="J410" i="17"/>
  <c r="J410" i="24" s="1"/>
  <c r="J411" i="17"/>
  <c r="J411" i="24" s="1"/>
  <c r="J412" i="17"/>
  <c r="J412" i="24" s="1"/>
  <c r="J413" i="17"/>
  <c r="J413" i="24" s="1"/>
  <c r="J414" i="17"/>
  <c r="J414" i="24" s="1"/>
  <c r="J415" i="17"/>
  <c r="J415" i="24" s="1"/>
  <c r="J416" i="17"/>
  <c r="J416" i="24" s="1"/>
  <c r="J417" i="17"/>
  <c r="J417" i="24" s="1"/>
  <c r="J418" i="17"/>
  <c r="J418" i="24" s="1"/>
  <c r="J419" i="17"/>
  <c r="J419" i="24" s="1"/>
  <c r="J420" i="17"/>
  <c r="J420" i="24" s="1"/>
  <c r="J421" i="17"/>
  <c r="J421" i="24" s="1"/>
  <c r="J422" i="17"/>
  <c r="J422" i="24" s="1"/>
  <c r="J423" i="17"/>
  <c r="J423" i="24" s="1"/>
  <c r="J424" i="17"/>
  <c r="J424" i="24" s="1"/>
  <c r="J425" i="17"/>
  <c r="J425" i="24" s="1"/>
  <c r="J426" i="17"/>
  <c r="J426" i="24" s="1"/>
  <c r="J427" i="17"/>
  <c r="J427" i="24" s="1"/>
  <c r="J428" i="17"/>
  <c r="J428" i="24" s="1"/>
  <c r="J429" i="17"/>
  <c r="J429" i="24" s="1"/>
  <c r="J430" i="17"/>
  <c r="J430" i="24" s="1"/>
  <c r="J431" i="17"/>
  <c r="J431" i="24" s="1"/>
  <c r="J432" i="17"/>
  <c r="J432" i="24" s="1"/>
  <c r="J433" i="17"/>
  <c r="J433" i="24" s="1"/>
  <c r="J434" i="17"/>
  <c r="J434" i="24" s="1"/>
  <c r="J435" i="17"/>
  <c r="J435" i="24" s="1"/>
  <c r="J436" i="17"/>
  <c r="J436" i="24" s="1"/>
  <c r="J437" i="17"/>
  <c r="J437" i="24" s="1"/>
  <c r="J438" i="17"/>
  <c r="J438" i="24" s="1"/>
  <c r="J439" i="17"/>
  <c r="J439" i="24" s="1"/>
  <c r="J440" i="17"/>
  <c r="J440" i="24" s="1"/>
  <c r="J441" i="17"/>
  <c r="J441" i="24" s="1"/>
  <c r="J442" i="17"/>
  <c r="J442" i="24" s="1"/>
  <c r="J443" i="17"/>
  <c r="J443" i="24" s="1"/>
  <c r="J444" i="17"/>
  <c r="J444" i="24" s="1"/>
  <c r="J445" i="17"/>
  <c r="J445" i="24" s="1"/>
  <c r="J446" i="17"/>
  <c r="J446" i="24" s="1"/>
  <c r="J447" i="17"/>
  <c r="J447" i="24" s="1"/>
  <c r="J448" i="17"/>
  <c r="J448" i="24" s="1"/>
  <c r="J449" i="17"/>
  <c r="J449" i="24" s="1"/>
  <c r="J450" i="17"/>
  <c r="J450" i="24" s="1"/>
  <c r="J451" i="17"/>
  <c r="J451" i="24" s="1"/>
  <c r="J452" i="17"/>
  <c r="J452" i="24" s="1"/>
  <c r="J453" i="17"/>
  <c r="J453" i="24" s="1"/>
  <c r="J454" i="17"/>
  <c r="J454" i="24" s="1"/>
  <c r="J455" i="17"/>
  <c r="J455" i="24" s="1"/>
  <c r="J456" i="17"/>
  <c r="J456" i="24" s="1"/>
  <c r="J457" i="17"/>
  <c r="J457" i="24" s="1"/>
  <c r="J458" i="17"/>
  <c r="J458" i="24" s="1"/>
  <c r="J459" i="17"/>
  <c r="J459" i="24" s="1"/>
  <c r="J460" i="17"/>
  <c r="J460" i="24" s="1"/>
  <c r="J461" i="17"/>
  <c r="J461" i="24" s="1"/>
  <c r="J462" i="17"/>
  <c r="J462" i="24" s="1"/>
  <c r="J463" i="17"/>
  <c r="J463" i="24" s="1"/>
  <c r="J464" i="17"/>
  <c r="J464" i="24" s="1"/>
  <c r="J465" i="17"/>
  <c r="J465" i="24" s="1"/>
  <c r="J466" i="17"/>
  <c r="J466" i="24" s="1"/>
  <c r="J467" i="17"/>
  <c r="J467" i="24" s="1"/>
  <c r="J468" i="17"/>
  <c r="J468" i="24" s="1"/>
  <c r="J469" i="17"/>
  <c r="J469" i="24" s="1"/>
  <c r="J470" i="17"/>
  <c r="J470" i="24" s="1"/>
  <c r="J471" i="17"/>
  <c r="J471" i="24" s="1"/>
  <c r="J472" i="17"/>
  <c r="J472" i="24" s="1"/>
  <c r="J473" i="17"/>
  <c r="J473" i="24" s="1"/>
  <c r="J474" i="17"/>
  <c r="J474" i="24" s="1"/>
  <c r="J475" i="17"/>
  <c r="J475" i="24" s="1"/>
  <c r="J476" i="17"/>
  <c r="J476" i="24" s="1"/>
  <c r="J477" i="17"/>
  <c r="J477" i="24" s="1"/>
  <c r="J478" i="17"/>
  <c r="J478" i="24" s="1"/>
  <c r="J479" i="17"/>
  <c r="J479" i="24" s="1"/>
  <c r="J480" i="17"/>
  <c r="J480" i="24" s="1"/>
  <c r="J481" i="17"/>
  <c r="J481" i="24" s="1"/>
  <c r="J482" i="17"/>
  <c r="J482" i="24" s="1"/>
  <c r="J483" i="17"/>
  <c r="J483" i="24" s="1"/>
  <c r="J484" i="17"/>
  <c r="J484" i="24" s="1"/>
  <c r="J485" i="17"/>
  <c r="J485" i="24" s="1"/>
  <c r="J486" i="17"/>
  <c r="J486" i="24" s="1"/>
  <c r="J488" i="17"/>
  <c r="J488" i="24" s="1"/>
  <c r="J489" i="17"/>
  <c r="J489" i="24" s="1"/>
  <c r="J490" i="17"/>
  <c r="J490" i="24" s="1"/>
  <c r="J491" i="17"/>
  <c r="J491" i="24" s="1"/>
  <c r="J492" i="17"/>
  <c r="J492" i="24" s="1"/>
  <c r="J493" i="17"/>
  <c r="J493" i="24" s="1"/>
  <c r="J494" i="17"/>
  <c r="J494" i="24" s="1"/>
  <c r="J495" i="17"/>
  <c r="J495" i="24" s="1"/>
  <c r="J496" i="17"/>
  <c r="J496" i="24" s="1"/>
  <c r="J497" i="17"/>
  <c r="J497" i="24" s="1"/>
  <c r="J498" i="17"/>
  <c r="J498" i="24" s="1"/>
  <c r="J499" i="17"/>
  <c r="J499" i="24" s="1"/>
  <c r="J500" i="17"/>
  <c r="J500" i="24" s="1"/>
  <c r="J501" i="17"/>
  <c r="J501" i="24" s="1"/>
  <c r="J502" i="17"/>
  <c r="J502" i="24" s="1"/>
  <c r="J503" i="17"/>
  <c r="J503" i="24" s="1"/>
  <c r="J504" i="17"/>
  <c r="J504" i="24" s="1"/>
  <c r="J505" i="17"/>
  <c r="J505" i="24" s="1"/>
  <c r="J506" i="17"/>
  <c r="J506" i="24" s="1"/>
  <c r="J507" i="17"/>
  <c r="J507" i="24" s="1"/>
  <c r="J508" i="17"/>
  <c r="J508" i="24" s="1"/>
  <c r="J509" i="17"/>
  <c r="J509" i="24" s="1"/>
  <c r="J510" i="17"/>
  <c r="J510" i="24" s="1"/>
  <c r="J511" i="17"/>
  <c r="J511" i="24" s="1"/>
  <c r="J512" i="17"/>
  <c r="J512" i="24" s="1"/>
  <c r="J513" i="17"/>
  <c r="J513" i="24" s="1"/>
  <c r="J514" i="17"/>
  <c r="J514" i="24" s="1"/>
  <c r="J515" i="17"/>
  <c r="J515" i="24" s="1"/>
  <c r="J516" i="17"/>
  <c r="J516" i="24" s="1"/>
  <c r="J517" i="17"/>
  <c r="J517" i="24" s="1"/>
  <c r="J518" i="17"/>
  <c r="J518" i="24" s="1"/>
  <c r="J519" i="17"/>
  <c r="J519" i="24" s="1"/>
  <c r="J520" i="17"/>
  <c r="J520" i="24" s="1"/>
  <c r="J521" i="17"/>
  <c r="J521" i="24" s="1"/>
  <c r="J522" i="17"/>
  <c r="J522" i="24" s="1"/>
  <c r="J523" i="17"/>
  <c r="J523" i="24" s="1"/>
  <c r="J524" i="17"/>
  <c r="J524" i="24" s="1"/>
  <c r="J525" i="17"/>
  <c r="J525" i="24" s="1"/>
  <c r="J526" i="17"/>
  <c r="J526" i="24" s="1"/>
  <c r="J527" i="17"/>
  <c r="J527" i="24" s="1"/>
  <c r="J528" i="17"/>
  <c r="J528" i="24" s="1"/>
  <c r="J529" i="17"/>
  <c r="J529" i="24" s="1"/>
  <c r="J530" i="17"/>
  <c r="J530" i="24" s="1"/>
  <c r="J531" i="17"/>
  <c r="J531" i="24" s="1"/>
  <c r="J532" i="17"/>
  <c r="J532" i="24" s="1"/>
  <c r="J533" i="17"/>
  <c r="J533" i="24" s="1"/>
  <c r="J534" i="17"/>
  <c r="J535" i="17"/>
  <c r="J535" i="24" s="1"/>
  <c r="J537" i="17"/>
  <c r="J537" i="24" s="1"/>
  <c r="J538" i="17"/>
  <c r="J538" i="24" s="1"/>
  <c r="J539" i="17"/>
  <c r="J539" i="24" s="1"/>
  <c r="J540" i="17"/>
  <c r="J540" i="24" s="1"/>
  <c r="J541" i="17"/>
  <c r="J541" i="24" s="1"/>
  <c r="J542" i="17"/>
  <c r="J542" i="24" s="1"/>
  <c r="J544" i="17"/>
  <c r="J544" i="24" s="1"/>
  <c r="J545" i="17"/>
  <c r="J545" i="24" s="1"/>
  <c r="J546" i="17"/>
  <c r="J546" i="24" s="1"/>
  <c r="J547" i="17"/>
  <c r="J547" i="24" s="1"/>
  <c r="J548" i="17"/>
  <c r="J548" i="24" s="1"/>
  <c r="J549" i="17"/>
  <c r="J549" i="24" s="1"/>
  <c r="J550" i="17"/>
  <c r="J550" i="24" s="1"/>
  <c r="J551" i="17"/>
  <c r="J551" i="24" s="1"/>
  <c r="J552" i="17"/>
  <c r="J552" i="24" s="1"/>
  <c r="J553" i="17"/>
  <c r="J553" i="24" s="1"/>
  <c r="J554" i="17"/>
  <c r="J554" i="24" s="1"/>
  <c r="J555" i="17"/>
  <c r="J555" i="24" s="1"/>
  <c r="J556" i="17"/>
  <c r="J556" i="24" s="1"/>
  <c r="J557" i="17"/>
  <c r="J557" i="24" s="1"/>
  <c r="J558" i="17"/>
  <c r="J558" i="24" s="1"/>
  <c r="J559" i="17"/>
  <c r="J559" i="24" s="1"/>
  <c r="J560" i="17"/>
  <c r="J560" i="24" s="1"/>
  <c r="J561" i="17"/>
  <c r="J561" i="24" s="1"/>
  <c r="J562" i="17"/>
  <c r="J562" i="24" s="1"/>
  <c r="J563" i="17"/>
  <c r="J563" i="24" s="1"/>
  <c r="J564" i="17"/>
  <c r="J564" i="24" s="1"/>
  <c r="J565" i="17"/>
  <c r="J565" i="24" s="1"/>
  <c r="J566" i="17"/>
  <c r="J566" i="24" s="1"/>
  <c r="J567" i="17"/>
  <c r="J567" i="24" s="1"/>
  <c r="J568" i="17"/>
  <c r="J568" i="24" s="1"/>
  <c r="J569" i="17"/>
  <c r="J569" i="24" s="1"/>
  <c r="J570" i="17"/>
  <c r="J570" i="24" s="1"/>
  <c r="J571" i="17"/>
  <c r="J571" i="24" s="1"/>
  <c r="J572" i="17"/>
  <c r="J572" i="24" s="1"/>
  <c r="J573" i="17"/>
  <c r="J573" i="24" s="1"/>
  <c r="J574" i="17"/>
  <c r="J574" i="24" s="1"/>
  <c r="J575" i="17"/>
  <c r="J575" i="24" s="1"/>
  <c r="J576" i="17"/>
  <c r="J576" i="24" s="1"/>
  <c r="J577" i="17"/>
  <c r="J577" i="24" s="1"/>
  <c r="J578" i="17"/>
  <c r="J578" i="24" s="1"/>
  <c r="J579" i="17"/>
  <c r="J579" i="24" s="1"/>
  <c r="J580" i="17"/>
  <c r="J580" i="24" s="1"/>
  <c r="J581" i="17"/>
  <c r="J581" i="24" s="1"/>
  <c r="J582" i="17"/>
  <c r="J582" i="24" s="1"/>
  <c r="J583" i="17"/>
  <c r="J583" i="24" s="1"/>
  <c r="J584" i="17"/>
  <c r="J584" i="24" s="1"/>
  <c r="J585" i="17"/>
  <c r="J585" i="24" s="1"/>
  <c r="J586" i="17"/>
  <c r="J586" i="24" s="1"/>
  <c r="J587" i="17"/>
  <c r="J587" i="24" s="1"/>
  <c r="J588" i="17"/>
  <c r="J588" i="24" s="1"/>
  <c r="J589" i="17"/>
  <c r="J589" i="24" s="1"/>
  <c r="J590" i="17"/>
  <c r="J590" i="24" s="1"/>
  <c r="J591" i="17"/>
  <c r="J591" i="24" s="1"/>
  <c r="J592" i="17"/>
  <c r="J592" i="24" s="1"/>
  <c r="J593" i="17"/>
  <c r="J593" i="24" s="1"/>
  <c r="J594" i="17"/>
  <c r="J594" i="24" s="1"/>
  <c r="J595" i="17"/>
  <c r="J595" i="24" s="1"/>
  <c r="J596" i="17"/>
  <c r="J596" i="24" s="1"/>
  <c r="J597" i="17"/>
  <c r="J597" i="24" s="1"/>
  <c r="J598" i="17"/>
  <c r="J598" i="24" s="1"/>
  <c r="J599" i="17"/>
  <c r="J600" i="17"/>
  <c r="J600" i="24" s="1"/>
  <c r="J603" i="17"/>
  <c r="J604" i="17"/>
  <c r="J604" i="24" s="1"/>
  <c r="J605" i="17"/>
  <c r="J605" i="24" s="1"/>
  <c r="J606" i="17"/>
  <c r="J606" i="24" s="1"/>
  <c r="J607" i="17"/>
  <c r="J607" i="24" s="1"/>
  <c r="J608" i="17"/>
  <c r="J608" i="24" s="1"/>
  <c r="J609" i="17"/>
  <c r="J609" i="24" s="1"/>
  <c r="J610" i="17"/>
  <c r="J610" i="24" s="1"/>
  <c r="J611" i="17"/>
  <c r="J611" i="24" s="1"/>
  <c r="J612" i="17"/>
  <c r="J612" i="24" s="1"/>
  <c r="J613" i="17"/>
  <c r="J613" i="24" s="1"/>
  <c r="J614" i="17"/>
  <c r="J614" i="24" s="1"/>
  <c r="J615" i="17"/>
  <c r="J615" i="24" s="1"/>
  <c r="J616" i="17"/>
  <c r="J616" i="24" s="1"/>
  <c r="J617" i="17"/>
  <c r="J617" i="24" s="1"/>
  <c r="J618" i="17"/>
  <c r="J618" i="24" s="1"/>
  <c r="J619" i="17"/>
  <c r="J619" i="24" s="1"/>
  <c r="J620" i="17"/>
  <c r="J620" i="24" s="1"/>
  <c r="J621" i="17"/>
  <c r="J621" i="24" s="1"/>
  <c r="J622" i="17"/>
  <c r="J622" i="24" s="1"/>
  <c r="J623" i="17"/>
  <c r="J623" i="24" s="1"/>
  <c r="J624" i="17"/>
  <c r="J624" i="24" s="1"/>
  <c r="J625" i="17"/>
  <c r="J625" i="24" s="1"/>
  <c r="J626" i="17"/>
  <c r="J626" i="24" s="1"/>
  <c r="J627" i="17"/>
  <c r="J627" i="24" s="1"/>
  <c r="J628" i="17"/>
  <c r="J628" i="24" s="1"/>
  <c r="J629" i="17"/>
  <c r="J629" i="24" s="1"/>
  <c r="J630" i="17"/>
  <c r="J630" i="24" s="1"/>
  <c r="J631" i="17"/>
  <c r="J631" i="24" s="1"/>
  <c r="J632" i="17"/>
  <c r="J632" i="24" s="1"/>
  <c r="J633" i="17"/>
  <c r="J633" i="24" s="1"/>
  <c r="J634" i="17"/>
  <c r="J634" i="24" s="1"/>
  <c r="J635" i="17"/>
  <c r="J635" i="24" s="1"/>
  <c r="J636" i="17"/>
  <c r="J636" i="24" s="1"/>
  <c r="J637" i="17"/>
  <c r="J637" i="24" s="1"/>
  <c r="J638" i="17"/>
  <c r="J638" i="24" s="1"/>
  <c r="J639" i="17"/>
  <c r="J639" i="24" s="1"/>
  <c r="J640" i="17"/>
  <c r="J640" i="24" s="1"/>
  <c r="J641" i="17"/>
  <c r="J641" i="24" s="1"/>
  <c r="J642" i="17"/>
  <c r="J642" i="24" s="1"/>
  <c r="J643" i="17"/>
  <c r="J643" i="24" s="1"/>
  <c r="J644" i="17"/>
  <c r="J644" i="24" s="1"/>
  <c r="J645" i="17"/>
  <c r="J645" i="24" s="1"/>
  <c r="J646" i="17"/>
  <c r="J646" i="24" s="1"/>
  <c r="J647" i="17"/>
  <c r="J647" i="24" s="1"/>
  <c r="J648" i="17"/>
  <c r="J648" i="24" s="1"/>
  <c r="J649" i="17"/>
  <c r="J649" i="24" s="1"/>
  <c r="J650" i="17"/>
  <c r="J650" i="24" s="1"/>
  <c r="J651" i="17"/>
  <c r="J651" i="24" s="1"/>
  <c r="J652" i="17"/>
  <c r="J652" i="24" s="1"/>
  <c r="J653" i="17"/>
  <c r="J653" i="24" s="1"/>
  <c r="J654" i="17"/>
  <c r="J654" i="24" s="1"/>
  <c r="J655" i="17"/>
  <c r="J655" i="24" s="1"/>
  <c r="J656" i="17"/>
  <c r="J656" i="24" s="1"/>
  <c r="J657" i="17"/>
  <c r="J657" i="24" s="1"/>
  <c r="J658" i="17"/>
  <c r="J658" i="24" s="1"/>
  <c r="J659" i="17"/>
  <c r="J659" i="24" s="1"/>
  <c r="J660" i="17"/>
  <c r="J660" i="24" s="1"/>
  <c r="J661" i="17"/>
  <c r="J661" i="24" s="1"/>
  <c r="J662" i="17"/>
  <c r="J662" i="24" s="1"/>
  <c r="J663" i="17"/>
  <c r="J663" i="24" s="1"/>
  <c r="J664" i="17"/>
  <c r="J664" i="24" s="1"/>
  <c r="J665" i="17"/>
  <c r="J665" i="24" s="1"/>
  <c r="J667" i="17"/>
  <c r="J667" i="24" s="1"/>
  <c r="J668" i="17"/>
  <c r="J668" i="24" s="1"/>
  <c r="J669" i="17"/>
  <c r="J669" i="24" s="1"/>
  <c r="J670" i="17"/>
  <c r="J670" i="24" s="1"/>
  <c r="J671" i="17"/>
  <c r="J671" i="24" s="1"/>
  <c r="J672" i="17"/>
  <c r="J672" i="24" s="1"/>
  <c r="J673" i="17"/>
  <c r="J673" i="24" s="1"/>
  <c r="J674" i="17"/>
  <c r="J674" i="24" s="1"/>
  <c r="J675" i="17"/>
  <c r="J675" i="24" s="1"/>
  <c r="J676" i="17"/>
  <c r="J676" i="24" s="1"/>
  <c r="J677" i="17"/>
  <c r="J677" i="24" s="1"/>
  <c r="J678" i="17"/>
  <c r="J678" i="24" s="1"/>
  <c r="J679" i="17"/>
  <c r="J679" i="24" s="1"/>
  <c r="J680" i="17"/>
  <c r="J680" i="24" s="1"/>
  <c r="J681" i="17"/>
  <c r="J681" i="24" s="1"/>
  <c r="J684" i="17"/>
  <c r="J684" i="24" s="1"/>
  <c r="J686" i="17"/>
  <c r="J686" i="24" s="1"/>
  <c r="J687" i="17"/>
  <c r="J687" i="24" s="1"/>
  <c r="J688" i="17"/>
  <c r="J688" i="24" s="1"/>
  <c r="J689" i="17"/>
  <c r="J689" i="24" s="1"/>
  <c r="J690" i="17"/>
  <c r="J690" i="24" s="1"/>
  <c r="J691" i="17"/>
  <c r="J691" i="24" s="1"/>
  <c r="J692" i="17"/>
  <c r="J692" i="24" s="1"/>
  <c r="J693" i="17"/>
  <c r="J693" i="24" s="1"/>
  <c r="J694" i="17"/>
  <c r="J694" i="24" s="1"/>
  <c r="J695" i="17"/>
  <c r="J695" i="24" s="1"/>
  <c r="J696" i="17"/>
  <c r="J696" i="24" s="1"/>
  <c r="J697" i="17"/>
  <c r="J697" i="24" s="1"/>
  <c r="J698" i="17"/>
  <c r="J698" i="24" s="1"/>
  <c r="J699" i="17"/>
  <c r="J699" i="24" s="1"/>
  <c r="J700" i="17"/>
  <c r="J700" i="24" s="1"/>
  <c r="J701" i="17"/>
  <c r="J701" i="24" s="1"/>
  <c r="J702" i="17"/>
  <c r="J702" i="24" s="1"/>
  <c r="J703" i="17"/>
  <c r="J703" i="24" s="1"/>
  <c r="J704" i="17"/>
  <c r="J704" i="24" s="1"/>
  <c r="J705" i="17"/>
  <c r="J705" i="24" s="1"/>
  <c r="J706" i="17"/>
  <c r="J706" i="24" s="1"/>
  <c r="J707" i="17"/>
  <c r="J707" i="24" s="1"/>
  <c r="J708" i="17"/>
  <c r="J708" i="24" s="1"/>
  <c r="J709" i="17"/>
  <c r="J709" i="24" s="1"/>
  <c r="J710" i="17"/>
  <c r="J710" i="24" s="1"/>
  <c r="J711" i="17"/>
  <c r="J711" i="24" s="1"/>
  <c r="J712" i="17"/>
  <c r="J712" i="24" s="1"/>
  <c r="J713" i="17"/>
  <c r="J713" i="24" s="1"/>
  <c r="J714" i="17"/>
  <c r="J714" i="24" s="1"/>
  <c r="J715" i="17"/>
  <c r="J715" i="24" s="1"/>
  <c r="J716" i="17"/>
  <c r="J716" i="24" s="1"/>
  <c r="J717" i="17"/>
  <c r="J717" i="24" s="1"/>
  <c r="J718" i="17"/>
  <c r="J718" i="24" s="1"/>
  <c r="J719" i="17"/>
  <c r="J719" i="24" s="1"/>
  <c r="J720" i="17"/>
  <c r="J720" i="24" s="1"/>
  <c r="J721" i="17"/>
  <c r="J721" i="24" s="1"/>
  <c r="J722" i="17"/>
  <c r="J722" i="24" s="1"/>
  <c r="J723" i="17"/>
  <c r="J723" i="24" s="1"/>
  <c r="J724" i="17"/>
  <c r="J724" i="24" s="1"/>
  <c r="J725" i="17"/>
  <c r="J725" i="24" s="1"/>
  <c r="J726" i="17"/>
  <c r="J726" i="24" s="1"/>
  <c r="J727" i="17"/>
  <c r="J727" i="24" s="1"/>
  <c r="J728" i="17"/>
  <c r="J728" i="24" s="1"/>
  <c r="J729" i="17"/>
  <c r="J729" i="24" s="1"/>
  <c r="J730" i="17"/>
  <c r="J730" i="24" s="1"/>
  <c r="J731" i="17"/>
  <c r="J731" i="24" s="1"/>
  <c r="J732" i="17"/>
  <c r="J732" i="24" s="1"/>
  <c r="J733" i="17"/>
  <c r="J733" i="24" s="1"/>
  <c r="J734" i="17"/>
  <c r="J734" i="24" s="1"/>
  <c r="J735" i="17"/>
  <c r="J735" i="24" s="1"/>
  <c r="J736" i="17"/>
  <c r="J736" i="24" s="1"/>
  <c r="J742" i="17"/>
  <c r="J743" i="24" s="1"/>
  <c r="J743" i="17"/>
  <c r="J744" i="24" s="1"/>
  <c r="J744" i="17"/>
  <c r="J745" i="24" s="1"/>
  <c r="J745" i="17"/>
  <c r="J746" i="24" s="1"/>
  <c r="J746" i="17"/>
  <c r="J747" i="24" s="1"/>
  <c r="J747" i="17"/>
  <c r="J748" i="24" s="1"/>
  <c r="J748" i="17"/>
  <c r="J749" i="24" s="1"/>
  <c r="J749" i="17"/>
  <c r="J750" i="24" s="1"/>
  <c r="J750" i="17"/>
  <c r="J751" i="24" s="1"/>
  <c r="J751" i="17"/>
  <c r="J752" i="24" s="1"/>
  <c r="J752" i="17"/>
  <c r="J753" i="24" s="1"/>
  <c r="J753" i="17"/>
  <c r="J754" i="24" s="1"/>
  <c r="J754" i="17"/>
  <c r="J755" i="24" s="1"/>
  <c r="J755" i="17"/>
  <c r="J756" i="24" s="1"/>
  <c r="J756" i="17"/>
  <c r="J757" i="24" s="1"/>
  <c r="J757" i="17"/>
  <c r="J758" i="24" s="1"/>
  <c r="J758" i="17"/>
  <c r="J759" i="24" s="1"/>
  <c r="J759" i="17"/>
  <c r="J760" i="24" s="1"/>
  <c r="J760" i="17"/>
  <c r="J761" i="24" s="1"/>
  <c r="J761" i="17"/>
  <c r="J762" i="24" s="1"/>
  <c r="J762" i="17"/>
  <c r="J763" i="24" s="1"/>
  <c r="J763" i="17"/>
  <c r="J764" i="24" s="1"/>
  <c r="J764" i="17"/>
  <c r="J765" i="24" s="1"/>
  <c r="J765" i="17"/>
  <c r="J766" i="24" s="1"/>
  <c r="J766" i="17"/>
  <c r="J767" i="24" s="1"/>
  <c r="J767" i="17"/>
  <c r="J768" i="24" s="1"/>
  <c r="J768" i="17"/>
  <c r="J769" i="24" s="1"/>
  <c r="J769" i="17"/>
  <c r="J770" i="24" s="1"/>
  <c r="J770" i="17"/>
  <c r="J771" i="24" s="1"/>
  <c r="J771" i="17"/>
  <c r="J772" i="24" s="1"/>
  <c r="J772" i="17"/>
  <c r="J773" i="24" s="1"/>
  <c r="J773" i="17"/>
  <c r="J774" i="24" s="1"/>
  <c r="J774" i="17"/>
  <c r="J775" i="24" s="1"/>
  <c r="J775" i="17"/>
  <c r="J776" i="24" s="1"/>
  <c r="J776" i="17"/>
  <c r="J777" i="24" s="1"/>
  <c r="J777" i="17"/>
  <c r="J778" i="24" s="1"/>
  <c r="J778" i="17"/>
  <c r="J779" i="24" s="1"/>
  <c r="J779" i="17"/>
  <c r="J780" i="24" s="1"/>
  <c r="J780" i="17"/>
  <c r="J781" i="24" s="1"/>
  <c r="J781" i="17"/>
  <c r="J782" i="24" s="1"/>
  <c r="J782" i="17"/>
  <c r="J783" i="24" s="1"/>
  <c r="J783" i="17"/>
  <c r="J784" i="24" s="1"/>
  <c r="J784" i="17"/>
  <c r="J785" i="24" s="1"/>
  <c r="J785" i="17"/>
  <c r="J786" i="24" s="1"/>
  <c r="J786" i="17"/>
  <c r="J787" i="24" s="1"/>
  <c r="J789" i="17"/>
  <c r="J790" i="24" s="1"/>
  <c r="J790" i="17"/>
  <c r="J791" i="24" s="1"/>
  <c r="J791" i="17"/>
  <c r="J792" i="24" s="1"/>
  <c r="J792" i="17"/>
  <c r="J793" i="24" s="1"/>
  <c r="J793" i="17"/>
  <c r="J794" i="24" s="1"/>
  <c r="J794" i="17"/>
  <c r="J795" i="24" s="1"/>
  <c r="J795" i="17"/>
  <c r="J796" i="24" s="1"/>
  <c r="J796" i="17"/>
  <c r="J797" i="24" s="1"/>
  <c r="J797" i="17"/>
  <c r="J798" i="24" s="1"/>
  <c r="J798" i="17"/>
  <c r="J799" i="24" s="1"/>
  <c r="J799" i="17"/>
  <c r="J800" i="24" s="1"/>
  <c r="J800" i="17"/>
  <c r="J801" i="24" s="1"/>
  <c r="J801" i="17"/>
  <c r="J802" i="24" s="1"/>
  <c r="J802" i="17"/>
  <c r="J803" i="24" s="1"/>
  <c r="J803" i="17"/>
  <c r="J804" i="24" s="1"/>
  <c r="J804" i="17"/>
  <c r="J805" i="24" s="1"/>
  <c r="J805" i="17"/>
  <c r="J806" i="24" s="1"/>
  <c r="J806" i="17"/>
  <c r="J807" i="24" s="1"/>
  <c r="J807" i="17"/>
  <c r="J808" i="24" s="1"/>
  <c r="J808" i="17"/>
  <c r="J809" i="24" s="1"/>
  <c r="J809" i="17"/>
  <c r="J810" i="24" s="1"/>
  <c r="J810" i="17"/>
  <c r="J811" i="24" s="1"/>
  <c r="J811" i="17"/>
  <c r="J812" i="24" s="1"/>
  <c r="J812" i="17"/>
  <c r="J813" i="24" s="1"/>
  <c r="J813" i="17"/>
  <c r="J814" i="24" s="1"/>
  <c r="J814" i="17"/>
  <c r="J815" i="24" s="1"/>
  <c r="J815" i="17"/>
  <c r="J816" i="24" s="1"/>
  <c r="J816" i="17"/>
  <c r="J817" i="24" s="1"/>
  <c r="J817" i="17"/>
  <c r="J818" i="24" s="1"/>
  <c r="J818" i="17"/>
  <c r="J819" i="24" s="1"/>
  <c r="J819" i="17"/>
  <c r="J820" i="24" s="1"/>
  <c r="J820" i="17"/>
  <c r="J821" i="24" s="1"/>
  <c r="J824" i="17"/>
  <c r="J825" i="24" s="1"/>
  <c r="J825" i="17"/>
  <c r="J826" i="24" s="1"/>
  <c r="J826" i="17"/>
  <c r="J827" i="24" s="1"/>
  <c r="J827" i="17"/>
  <c r="J828" i="24" s="1"/>
  <c r="J834" i="17"/>
  <c r="J835" i="17"/>
  <c r="J836" i="24" s="1"/>
  <c r="J836" i="17"/>
  <c r="J837" i="24" s="1"/>
  <c r="J839" i="17"/>
  <c r="J840" i="24" s="1"/>
  <c r="J840" i="17"/>
  <c r="J841" i="24" s="1"/>
  <c r="J842" i="17"/>
  <c r="J843" i="24" s="1"/>
  <c r="J843" i="17"/>
  <c r="J844" i="24" s="1"/>
  <c r="J844" i="17"/>
  <c r="J845" i="24" s="1"/>
  <c r="J845" i="17"/>
  <c r="J846" i="24" s="1"/>
  <c r="J846" i="17"/>
  <c r="J847" i="24" s="1"/>
  <c r="J849" i="17"/>
  <c r="J850" i="24" s="1"/>
  <c r="J850" i="17"/>
  <c r="J851" i="24" s="1"/>
  <c r="J851" i="17"/>
  <c r="J852" i="24" s="1"/>
  <c r="J852" i="17"/>
  <c r="J853" i="24" s="1"/>
  <c r="J853" i="17"/>
  <c r="J854" i="24" s="1"/>
  <c r="J854" i="17"/>
  <c r="J855" i="24" s="1"/>
  <c r="J855" i="17"/>
  <c r="J856" i="24" s="1"/>
  <c r="J856" i="17"/>
  <c r="J857" i="24" s="1"/>
  <c r="J857" i="17"/>
  <c r="J858" i="24" s="1"/>
  <c r="J858" i="17"/>
  <c r="J859" i="24" s="1"/>
  <c r="J859" i="17"/>
  <c r="J860" i="24" s="1"/>
  <c r="J860" i="17"/>
  <c r="J861" i="24" s="1"/>
  <c r="J861" i="17"/>
  <c r="J862" i="24" s="1"/>
  <c r="J862" i="17"/>
  <c r="J863" i="24" s="1"/>
  <c r="J863" i="17"/>
  <c r="J864" i="24" s="1"/>
  <c r="J864" i="17"/>
  <c r="J865" i="24" s="1"/>
  <c r="J865" i="17"/>
  <c r="J866" i="24" s="1"/>
  <c r="J866" i="17"/>
  <c r="J867" i="24" s="1"/>
  <c r="J867" i="17"/>
  <c r="J868" i="24" s="1"/>
  <c r="J868" i="17"/>
  <c r="J869" i="24" s="1"/>
  <c r="J869" i="17"/>
  <c r="J870" i="24" s="1"/>
  <c r="J870" i="17"/>
  <c r="J871" i="24" s="1"/>
  <c r="J871" i="17"/>
  <c r="J872" i="24" s="1"/>
  <c r="J872" i="17"/>
  <c r="J873" i="24" s="1"/>
  <c r="J873" i="17"/>
  <c r="J874" i="24" s="1"/>
  <c r="J874" i="17"/>
  <c r="J875" i="24" s="1"/>
  <c r="J875" i="17"/>
  <c r="J876" i="24" s="1"/>
  <c r="J876" i="17"/>
  <c r="J877" i="24" s="1"/>
  <c r="J877" i="17"/>
  <c r="J878" i="24" s="1"/>
  <c r="J878" i="17"/>
  <c r="J879" i="24" s="1"/>
  <c r="J879" i="17"/>
  <c r="J880" i="24" s="1"/>
  <c r="J880" i="17"/>
  <c r="J881" i="24" s="1"/>
  <c r="J881" i="17"/>
  <c r="J882" i="24" s="1"/>
  <c r="J882" i="17"/>
  <c r="J883" i="24" s="1"/>
  <c r="J883" i="17"/>
  <c r="J884" i="24" s="1"/>
  <c r="J884" i="17"/>
  <c r="J885" i="24" s="1"/>
  <c r="J885" i="17"/>
  <c r="J886" i="24" s="1"/>
  <c r="J886" i="17"/>
  <c r="J887" i="24" s="1"/>
  <c r="J887" i="17"/>
  <c r="J888" i="24" s="1"/>
  <c r="J888" i="17"/>
  <c r="J889" i="24" s="1"/>
  <c r="J889" i="17"/>
  <c r="J890" i="24" s="1"/>
  <c r="J890" i="17"/>
  <c r="J891" i="24" s="1"/>
  <c r="J891" i="17"/>
  <c r="J892" i="24" s="1"/>
  <c r="J892" i="17"/>
  <c r="J893" i="24" s="1"/>
  <c r="J893" i="17"/>
  <c r="J894" i="24" s="1"/>
  <c r="J894" i="17"/>
  <c r="J895" i="24" s="1"/>
  <c r="J895" i="17"/>
  <c r="J896" i="24" s="1"/>
  <c r="J896" i="17"/>
  <c r="J897" i="24" s="1"/>
  <c r="J897" i="17"/>
  <c r="J898" i="24" s="1"/>
  <c r="J898" i="17"/>
  <c r="J899" i="24" s="1"/>
  <c r="J899" i="17"/>
  <c r="J900" i="24" s="1"/>
  <c r="J900" i="17"/>
  <c r="J901" i="24" s="1"/>
  <c r="J901" i="17"/>
  <c r="J902" i="24" s="1"/>
  <c r="J902" i="17"/>
  <c r="J903" i="24" s="1"/>
  <c r="J903" i="17"/>
  <c r="J904" i="24" s="1"/>
  <c r="J904" i="17"/>
  <c r="J905" i="24" s="1"/>
  <c r="J905" i="17"/>
  <c r="J906" i="24" s="1"/>
  <c r="J906" i="17"/>
  <c r="J907" i="24" s="1"/>
  <c r="J907" i="17"/>
  <c r="J908" i="24" s="1"/>
  <c r="J908" i="17"/>
  <c r="J909" i="24" s="1"/>
  <c r="J909" i="17"/>
  <c r="J910" i="24" s="1"/>
  <c r="J910" i="17"/>
  <c r="J911" i="24" s="1"/>
  <c r="J911" i="17"/>
  <c r="J912" i="24" s="1"/>
  <c r="J914" i="17"/>
  <c r="J916" i="24" s="1"/>
  <c r="J915" i="17"/>
  <c r="J917" i="24" s="1"/>
  <c r="J916" i="17"/>
  <c r="J918" i="24" s="1"/>
  <c r="J917" i="17"/>
  <c r="J919" i="24" s="1"/>
  <c r="J918" i="17"/>
  <c r="J920" i="24" s="1"/>
  <c r="J919" i="17"/>
  <c r="J921" i="24" s="1"/>
  <c r="J920" i="17"/>
  <c r="J922" i="24" s="1"/>
  <c r="J921" i="17"/>
  <c r="J923" i="24" s="1"/>
  <c r="J922" i="17"/>
  <c r="J924" i="24" s="1"/>
  <c r="J923" i="17"/>
  <c r="J925" i="24" s="1"/>
  <c r="J924" i="17"/>
  <c r="J926" i="24" s="1"/>
  <c r="J925" i="17"/>
  <c r="J927" i="24" s="1"/>
  <c r="J926" i="17"/>
  <c r="J928" i="24" s="1"/>
  <c r="J927" i="17"/>
  <c r="J929" i="24" s="1"/>
  <c r="J928" i="17"/>
  <c r="J930" i="24" s="1"/>
  <c r="J929" i="17"/>
  <c r="J931" i="24" s="1"/>
  <c r="J930" i="17"/>
  <c r="J932" i="24" s="1"/>
  <c r="J931" i="17"/>
  <c r="J933" i="24" s="1"/>
  <c r="J932" i="17"/>
  <c r="J934" i="24" s="1"/>
  <c r="J933" i="17"/>
  <c r="J935" i="24" s="1"/>
  <c r="J934" i="17"/>
  <c r="J936" i="24" s="1"/>
  <c r="J935" i="17"/>
  <c r="J937" i="24" s="1"/>
  <c r="J936" i="17"/>
  <c r="J938" i="24" s="1"/>
  <c r="J937" i="17"/>
  <c r="J939" i="24" s="1"/>
  <c r="J938" i="17"/>
  <c r="J940" i="24" s="1"/>
  <c r="J939" i="17"/>
  <c r="J941" i="24" s="1"/>
  <c r="J940" i="17"/>
  <c r="J942" i="24" s="1"/>
  <c r="J941" i="17"/>
  <c r="J943" i="24" s="1"/>
  <c r="J942" i="17"/>
  <c r="J944" i="24" s="1"/>
  <c r="J943" i="17"/>
  <c r="J945" i="24" s="1"/>
  <c r="J944" i="17"/>
  <c r="J946" i="24" s="1"/>
  <c r="J945" i="17"/>
  <c r="J947" i="24" s="1"/>
  <c r="J946" i="17"/>
  <c r="J948" i="24" s="1"/>
  <c r="J947" i="17"/>
  <c r="J949" i="24" s="1"/>
  <c r="J948" i="17"/>
  <c r="J950" i="24" s="1"/>
  <c r="J949" i="17"/>
  <c r="J951" i="24" s="1"/>
  <c r="J950" i="17"/>
  <c r="J952" i="24" s="1"/>
  <c r="J951" i="17"/>
  <c r="J953" i="24" s="1"/>
  <c r="J952" i="17"/>
  <c r="J954" i="24" s="1"/>
  <c r="J953" i="17"/>
  <c r="J955" i="24" s="1"/>
  <c r="J954" i="17"/>
  <c r="J956" i="24" s="1"/>
  <c r="J955" i="17"/>
  <c r="J957" i="24" s="1"/>
  <c r="J956" i="17"/>
  <c r="J958" i="24" s="1"/>
  <c r="J957" i="17"/>
  <c r="J959" i="24" s="1"/>
  <c r="J958" i="17"/>
  <c r="J960" i="24" s="1"/>
  <c r="J959" i="17"/>
  <c r="J961" i="24" s="1"/>
  <c r="J960" i="17"/>
  <c r="J962" i="24" s="1"/>
  <c r="J961" i="17"/>
  <c r="J963" i="24" s="1"/>
  <c r="J962" i="17"/>
  <c r="J964" i="24" s="1"/>
  <c r="J963" i="17"/>
  <c r="J965" i="24" s="1"/>
  <c r="J964" i="17"/>
  <c r="J966" i="24" s="1"/>
  <c r="J965" i="17"/>
  <c r="J967" i="24" s="1"/>
  <c r="J966" i="17"/>
  <c r="J968" i="24" s="1"/>
  <c r="J967" i="17"/>
  <c r="J969" i="24" s="1"/>
  <c r="J968" i="17"/>
  <c r="J970" i="24" s="1"/>
  <c r="J969" i="17"/>
  <c r="J971" i="24" s="1"/>
  <c r="J970" i="17"/>
  <c r="J972" i="24" s="1"/>
  <c r="J971" i="17"/>
  <c r="J973" i="24" s="1"/>
  <c r="J972" i="17"/>
  <c r="J974" i="24" s="1"/>
  <c r="J973" i="17"/>
  <c r="J975" i="24" s="1"/>
  <c r="J974" i="17"/>
  <c r="J976" i="24" s="1"/>
  <c r="J975" i="17"/>
  <c r="J977" i="24" s="1"/>
  <c r="J976" i="17"/>
  <c r="J978" i="24" s="1"/>
  <c r="J977" i="17"/>
  <c r="J979" i="24" s="1"/>
  <c r="J978" i="17"/>
  <c r="J980" i="24" s="1"/>
  <c r="J979" i="17"/>
  <c r="J981" i="24" s="1"/>
  <c r="J980" i="17"/>
  <c r="J982" i="24" s="1"/>
  <c r="J981" i="17"/>
  <c r="J983" i="24" s="1"/>
  <c r="J982" i="17"/>
  <c r="J984" i="24" s="1"/>
  <c r="J983" i="17"/>
  <c r="J985" i="24" s="1"/>
  <c r="J984" i="17"/>
  <c r="J986" i="24" s="1"/>
  <c r="J985" i="17"/>
  <c r="J987" i="24" s="1"/>
  <c r="J986" i="17"/>
  <c r="J988" i="24" s="1"/>
  <c r="J987" i="17"/>
  <c r="J989" i="24" s="1"/>
  <c r="J988" i="17"/>
  <c r="J990" i="24" s="1"/>
  <c r="J989" i="17"/>
  <c r="J991" i="24" s="1"/>
  <c r="J990" i="17"/>
  <c r="J992" i="24" s="1"/>
  <c r="J991" i="17"/>
  <c r="J993" i="24" s="1"/>
  <c r="J992" i="17"/>
  <c r="J994" i="24" s="1"/>
  <c r="J993" i="17"/>
  <c r="J995" i="24" s="1"/>
  <c r="J994" i="17"/>
  <c r="J996" i="24" s="1"/>
  <c r="J995" i="17"/>
  <c r="J997" i="24" s="1"/>
  <c r="J996" i="17"/>
  <c r="J998" i="24" s="1"/>
  <c r="J997" i="17"/>
  <c r="J999" i="24" s="1"/>
  <c r="J998" i="17"/>
  <c r="J1000" i="24" s="1"/>
  <c r="J999" i="17"/>
  <c r="J1001" i="24" s="1"/>
  <c r="J1000" i="17"/>
  <c r="J1002" i="24" s="1"/>
  <c r="J1001" i="17"/>
  <c r="J1003" i="24" s="1"/>
  <c r="J1002" i="17"/>
  <c r="J1004" i="24" s="1"/>
  <c r="J1003" i="17"/>
  <c r="J1005" i="24" s="1"/>
  <c r="J1004" i="17"/>
  <c r="J1006" i="24" s="1"/>
  <c r="J1005" i="17"/>
  <c r="J1007" i="24" s="1"/>
  <c r="J1006" i="17"/>
  <c r="J1008" i="24" s="1"/>
  <c r="J1007" i="17"/>
  <c r="J1009" i="24" s="1"/>
  <c r="J1008" i="17"/>
  <c r="J1010" i="24" s="1"/>
  <c r="J1009" i="17"/>
  <c r="J1011" i="24" s="1"/>
  <c r="J1010" i="17"/>
  <c r="J1012" i="24" s="1"/>
  <c r="J1011" i="17"/>
  <c r="J1013" i="24" s="1"/>
  <c r="J1012" i="17"/>
  <c r="J1014" i="24" s="1"/>
  <c r="J1013" i="17"/>
  <c r="J1015" i="24" s="1"/>
  <c r="J1014" i="17"/>
  <c r="J1016" i="24" s="1"/>
  <c r="J1015" i="17"/>
  <c r="J1017" i="24" s="1"/>
  <c r="J1016" i="17"/>
  <c r="J1018" i="24" s="1"/>
  <c r="J1017" i="17"/>
  <c r="J1019" i="24" s="1"/>
  <c r="J1018" i="17"/>
  <c r="J1020" i="24" s="1"/>
  <c r="J1019" i="17"/>
  <c r="J1021" i="24" s="1"/>
  <c r="J1020" i="17"/>
  <c r="J1022" i="24" s="1"/>
  <c r="J1021" i="17"/>
  <c r="J1023" i="24" s="1"/>
  <c r="J1022" i="17"/>
  <c r="J1024" i="24" s="1"/>
  <c r="J1023" i="17"/>
  <c r="J1025" i="24" s="1"/>
  <c r="J1024" i="17"/>
  <c r="J1026" i="24" s="1"/>
  <c r="J1025" i="17"/>
  <c r="J1027" i="24" s="1"/>
  <c r="J1026" i="17"/>
  <c r="J1028" i="24" s="1"/>
  <c r="J1027" i="17"/>
  <c r="J1029" i="24" s="1"/>
  <c r="J1028" i="17"/>
  <c r="J1030" i="24" s="1"/>
  <c r="J1029" i="17"/>
  <c r="J1031" i="24" s="1"/>
  <c r="J1030" i="17"/>
  <c r="J1032" i="24" s="1"/>
  <c r="J1031" i="17"/>
  <c r="J1033" i="24" s="1"/>
  <c r="J1032" i="17"/>
  <c r="J1034" i="24" s="1"/>
  <c r="J1033" i="17"/>
  <c r="J1035" i="24" s="1"/>
  <c r="J1034" i="17"/>
  <c r="J1036" i="24" s="1"/>
  <c r="J1035" i="17"/>
  <c r="J1037" i="24" s="1"/>
  <c r="J1036" i="17"/>
  <c r="J1038" i="24" s="1"/>
  <c r="J1037" i="17"/>
  <c r="J1039" i="24" s="1"/>
  <c r="J1038" i="17"/>
  <c r="J1040" i="24" s="1"/>
  <c r="J1039" i="17"/>
  <c r="J1041" i="24" s="1"/>
  <c r="J1040" i="17"/>
  <c r="J1042" i="24" s="1"/>
  <c r="J1041" i="17"/>
  <c r="J1043" i="24" s="1"/>
  <c r="J1042" i="17"/>
  <c r="J1044" i="24" s="1"/>
  <c r="J1043" i="17"/>
  <c r="J1045" i="24" s="1"/>
  <c r="J1044" i="17"/>
  <c r="J1046" i="24" s="1"/>
  <c r="J1045" i="17"/>
  <c r="J1047" i="24" s="1"/>
  <c r="J1046" i="17"/>
  <c r="J1048" i="24" s="1"/>
  <c r="J1047" i="17"/>
  <c r="J1049" i="24" s="1"/>
  <c r="J1048" i="17"/>
  <c r="J1050" i="24" s="1"/>
  <c r="J1049" i="17"/>
  <c r="J1051" i="24" s="1"/>
  <c r="J1050" i="17"/>
  <c r="J1052" i="24" s="1"/>
  <c r="J1051" i="17"/>
  <c r="J1053" i="24" s="1"/>
  <c r="J1052" i="17"/>
  <c r="J1054" i="24" s="1"/>
  <c r="J1053" i="17"/>
  <c r="J1055" i="24" s="1"/>
  <c r="J1054" i="17"/>
  <c r="J1056" i="24" s="1"/>
  <c r="J1055" i="17"/>
  <c r="J1057" i="24" s="1"/>
  <c r="J1056" i="17"/>
  <c r="J1058" i="24" s="1"/>
  <c r="J1057" i="17"/>
  <c r="J1059" i="24" s="1"/>
  <c r="J1058" i="17"/>
  <c r="J1060" i="24" s="1"/>
  <c r="J1059" i="17"/>
  <c r="J1061" i="24" s="1"/>
  <c r="J1060" i="17"/>
  <c r="J1062" i="24" s="1"/>
  <c r="J1061" i="17"/>
  <c r="J1063" i="24" s="1"/>
  <c r="J1062" i="17"/>
  <c r="J1064" i="24" s="1"/>
  <c r="J1063" i="17"/>
  <c r="J1065" i="24" s="1"/>
  <c r="J1064" i="17"/>
  <c r="J1066" i="24" s="1"/>
  <c r="J1065" i="17"/>
  <c r="J1067" i="24" s="1"/>
  <c r="J1066" i="17"/>
  <c r="J1068" i="24" s="1"/>
  <c r="J1067" i="17"/>
  <c r="J1069" i="24" s="1"/>
  <c r="J1068" i="17"/>
  <c r="J1070" i="24" s="1"/>
  <c r="J1069" i="17"/>
  <c r="J1071" i="24" s="1"/>
  <c r="J1070" i="17"/>
  <c r="J1072" i="24" s="1"/>
  <c r="J1071" i="17"/>
  <c r="J1073" i="24" s="1"/>
  <c r="J1072" i="17"/>
  <c r="J1074" i="24" s="1"/>
  <c r="J1073" i="17"/>
  <c r="J1075" i="24" s="1"/>
  <c r="J1074" i="17"/>
  <c r="J1076" i="24" s="1"/>
  <c r="J1075" i="17"/>
  <c r="J1077" i="24" s="1"/>
  <c r="J1076" i="17"/>
  <c r="J1078" i="24" s="1"/>
  <c r="J1077" i="17"/>
  <c r="J1079" i="24" s="1"/>
  <c r="J1078" i="17"/>
  <c r="J1080" i="24" s="1"/>
  <c r="J1079" i="17"/>
  <c r="J1081" i="24" s="1"/>
  <c r="J1080" i="17"/>
  <c r="J1082" i="24" s="1"/>
  <c r="J1081" i="17"/>
  <c r="J1083" i="24" s="1"/>
  <c r="J1082" i="17"/>
  <c r="J1084" i="24" s="1"/>
  <c r="J1083" i="17"/>
  <c r="J1085" i="24" s="1"/>
  <c r="J1084" i="17"/>
  <c r="J1086" i="24" s="1"/>
  <c r="J1085" i="17"/>
  <c r="J1087" i="24" s="1"/>
  <c r="J1086" i="17"/>
  <c r="J1088" i="24" s="1"/>
  <c r="J1087" i="17"/>
  <c r="J1089" i="24" s="1"/>
  <c r="J1088" i="17"/>
  <c r="J1090" i="24" s="1"/>
  <c r="J1089" i="17"/>
  <c r="J1091" i="24" s="1"/>
  <c r="J1090" i="17"/>
  <c r="J1092" i="24" s="1"/>
  <c r="J1091" i="17"/>
  <c r="J1093" i="24" s="1"/>
  <c r="J1092" i="17"/>
  <c r="J1094" i="24" s="1"/>
  <c r="J1093" i="17"/>
  <c r="J1095" i="24" s="1"/>
  <c r="J1094" i="17"/>
  <c r="J1096" i="24" s="1"/>
  <c r="J1095" i="17"/>
  <c r="J1097" i="24" s="1"/>
  <c r="J1096" i="17"/>
  <c r="J1098" i="24" s="1"/>
  <c r="J1097" i="17"/>
  <c r="J1099" i="24" s="1"/>
  <c r="J1098" i="17"/>
  <c r="J1100" i="24" s="1"/>
  <c r="J1099" i="17"/>
  <c r="J1101" i="24" s="1"/>
  <c r="J1100" i="17"/>
  <c r="J1102" i="24" s="1"/>
  <c r="J1101" i="17"/>
  <c r="J1103" i="24" s="1"/>
  <c r="J1102" i="17"/>
  <c r="J1104" i="24" s="1"/>
  <c r="J1103" i="17"/>
  <c r="J1105" i="24" s="1"/>
  <c r="J1104" i="17"/>
  <c r="J1106" i="24" s="1"/>
  <c r="J1105" i="17"/>
  <c r="J1107" i="24" s="1"/>
  <c r="J1106" i="17"/>
  <c r="J1108" i="24" s="1"/>
  <c r="J1107" i="17"/>
  <c r="J1109" i="24" s="1"/>
  <c r="J1108" i="17"/>
  <c r="J1110" i="24" s="1"/>
  <c r="J1109" i="17"/>
  <c r="J1111" i="24" s="1"/>
  <c r="J1110" i="17"/>
  <c r="J1112" i="24" s="1"/>
  <c r="J1111" i="17"/>
  <c r="J1113" i="24" s="1"/>
  <c r="J1112" i="17"/>
  <c r="J1114" i="24" s="1"/>
  <c r="J1113" i="17"/>
  <c r="J1115" i="24" s="1"/>
  <c r="J1114" i="17"/>
  <c r="J1116" i="24" s="1"/>
  <c r="J1115" i="17"/>
  <c r="J1117" i="24" s="1"/>
  <c r="J1116" i="17"/>
  <c r="J1118" i="24" s="1"/>
  <c r="J1117" i="17"/>
  <c r="J1119" i="24" s="1"/>
  <c r="J1118" i="17"/>
  <c r="J1120" i="24" s="1"/>
  <c r="J1119" i="17"/>
  <c r="J1121" i="24" s="1"/>
  <c r="J1120" i="17"/>
  <c r="J1122" i="24" s="1"/>
  <c r="J1121" i="17"/>
  <c r="J1123" i="24" s="1"/>
  <c r="J1122" i="17"/>
  <c r="J1124" i="24" s="1"/>
  <c r="J1123" i="17"/>
  <c r="J1125" i="24" s="1"/>
  <c r="J1124" i="17"/>
  <c r="J1126" i="24" s="1"/>
  <c r="J1125" i="17"/>
  <c r="J1127" i="24" s="1"/>
  <c r="J1126" i="17"/>
  <c r="J1128" i="24" s="1"/>
  <c r="J1127" i="17"/>
  <c r="J1129" i="24" s="1"/>
  <c r="J1128" i="17"/>
  <c r="J1130" i="24" s="1"/>
  <c r="J1129" i="17"/>
  <c r="J1131" i="24" s="1"/>
  <c r="J1130" i="17"/>
  <c r="J1132" i="24" s="1"/>
  <c r="J1131" i="17"/>
  <c r="J1133" i="24" s="1"/>
  <c r="J1132" i="17"/>
  <c r="J1134" i="24" s="1"/>
  <c r="J1133" i="17"/>
  <c r="J1135" i="24" s="1"/>
  <c r="J1134" i="17"/>
  <c r="J1136" i="24" s="1"/>
  <c r="J1135" i="17"/>
  <c r="J1137" i="24" s="1"/>
  <c r="J1136" i="17"/>
  <c r="J1138" i="24" s="1"/>
  <c r="J1137" i="17"/>
  <c r="J1139" i="24" s="1"/>
  <c r="J1138" i="17"/>
  <c r="J1140" i="24" s="1"/>
  <c r="J1139" i="17"/>
  <c r="J1141" i="24" s="1"/>
  <c r="J1140" i="17"/>
  <c r="J1142" i="24" s="1"/>
  <c r="J1141" i="17"/>
  <c r="J1143" i="24" s="1"/>
  <c r="J1142" i="17"/>
  <c r="J1144" i="24" s="1"/>
  <c r="J1143" i="17"/>
  <c r="J1145" i="24" s="1"/>
  <c r="J1144" i="17"/>
  <c r="J1146" i="24" s="1"/>
  <c r="J1145" i="17"/>
  <c r="J1147" i="24" s="1"/>
  <c r="J1146" i="17"/>
  <c r="J1148" i="24" s="1"/>
  <c r="J1147" i="17"/>
  <c r="J1149" i="24" s="1"/>
  <c r="J1148" i="17"/>
  <c r="J1150" i="24" s="1"/>
  <c r="J1149" i="17"/>
  <c r="J1151" i="24" s="1"/>
  <c r="J1150" i="17"/>
  <c r="J1152" i="24" s="1"/>
  <c r="J1151" i="17"/>
  <c r="J1153" i="24" s="1"/>
  <c r="J1152" i="17"/>
  <c r="J1154" i="24" s="1"/>
  <c r="J1153" i="17"/>
  <c r="J1155" i="24" s="1"/>
  <c r="J1154" i="17"/>
  <c r="J1156" i="24" s="1"/>
  <c r="J1155" i="17"/>
  <c r="J1157" i="24" s="1"/>
  <c r="J1156" i="17"/>
  <c r="J1158" i="24" s="1"/>
  <c r="J1157" i="17"/>
  <c r="J1159" i="24" s="1"/>
  <c r="J1158" i="17"/>
  <c r="J1160" i="24" s="1"/>
  <c r="J1159" i="17"/>
  <c r="J1161" i="24" s="1"/>
  <c r="J1160" i="17"/>
  <c r="J1162" i="24" s="1"/>
  <c r="J1161" i="17"/>
  <c r="J1163" i="24" s="1"/>
  <c r="J1162" i="17"/>
  <c r="J1164" i="24" s="1"/>
  <c r="J1163" i="17"/>
  <c r="J1165" i="24" s="1"/>
  <c r="J1164" i="17"/>
  <c r="J1166" i="24" s="1"/>
  <c r="J1165" i="17"/>
  <c r="J1167" i="24" s="1"/>
  <c r="J1166" i="17"/>
  <c r="J1168" i="24" s="1"/>
  <c r="J1167" i="17"/>
  <c r="J1169" i="24" s="1"/>
  <c r="J1168" i="17"/>
  <c r="J1170" i="24" s="1"/>
  <c r="J1169" i="17"/>
  <c r="J1171" i="24" s="1"/>
  <c r="J1170" i="17"/>
  <c r="J1172" i="24" s="1"/>
  <c r="J1171" i="17"/>
  <c r="J1173" i="24" s="1"/>
  <c r="J1172" i="17"/>
  <c r="J1174" i="24" s="1"/>
  <c r="J1173" i="17"/>
  <c r="J1175" i="24" s="1"/>
  <c r="J1174" i="17"/>
  <c r="J1176" i="24" s="1"/>
  <c r="J1175" i="17"/>
  <c r="J1177" i="24" s="1"/>
  <c r="J1176" i="17"/>
  <c r="J1178" i="24" s="1"/>
  <c r="J1177" i="17"/>
  <c r="J1179" i="24" s="1"/>
  <c r="J1178" i="17"/>
  <c r="J1180" i="24" s="1"/>
  <c r="J1179" i="17"/>
  <c r="J1181" i="24" s="1"/>
  <c r="J1180" i="17"/>
  <c r="J1182" i="24" s="1"/>
  <c r="J1181" i="17"/>
  <c r="J1183" i="24" s="1"/>
  <c r="J1182" i="17"/>
  <c r="J1184" i="24" s="1"/>
  <c r="J1183" i="17"/>
  <c r="J1185" i="24" s="1"/>
  <c r="J1184" i="17"/>
  <c r="J1186" i="24" s="1"/>
  <c r="J1185" i="17"/>
  <c r="J1187" i="24" s="1"/>
  <c r="J1186" i="17"/>
  <c r="J1188" i="24" s="1"/>
  <c r="J1187" i="17"/>
  <c r="J1189" i="24" s="1"/>
  <c r="J1188" i="17"/>
  <c r="J1190" i="24" s="1"/>
  <c r="J1189" i="17"/>
  <c r="J1191" i="24" s="1"/>
  <c r="J1190" i="17"/>
  <c r="J1192" i="24" s="1"/>
  <c r="J1191" i="17"/>
  <c r="J1193" i="24" s="1"/>
  <c r="J1192" i="17"/>
  <c r="J1194" i="24" s="1"/>
  <c r="J1193" i="17"/>
  <c r="J1195" i="24" s="1"/>
  <c r="J1194" i="17"/>
  <c r="J1196" i="24" s="1"/>
  <c r="J1195" i="17"/>
  <c r="J1197" i="24" s="1"/>
  <c r="J1196" i="17"/>
  <c r="J1198" i="24" s="1"/>
  <c r="J1197" i="17"/>
  <c r="J1199" i="24" s="1"/>
  <c r="J1198" i="17"/>
  <c r="J1200" i="24" s="1"/>
  <c r="J1199" i="17"/>
  <c r="J1201" i="24" s="1"/>
  <c r="J1200" i="17"/>
  <c r="J1202" i="24" s="1"/>
  <c r="J1201" i="17"/>
  <c r="J1203" i="24" s="1"/>
  <c r="J1202" i="17"/>
  <c r="J1204" i="24" s="1"/>
  <c r="J1203" i="17"/>
  <c r="J1205" i="24" s="1"/>
  <c r="J1204" i="17"/>
  <c r="J1206" i="24" s="1"/>
  <c r="J1205" i="17"/>
  <c r="J1207" i="24" s="1"/>
  <c r="J1206" i="17"/>
  <c r="J1208" i="24" s="1"/>
  <c r="J1207" i="17"/>
  <c r="J1209" i="24" s="1"/>
  <c r="J1208" i="17"/>
  <c r="J1210" i="24" s="1"/>
  <c r="J1209" i="17"/>
  <c r="J1211" i="24" s="1"/>
  <c r="J1210" i="17"/>
  <c r="J1212" i="24" s="1"/>
  <c r="J1211" i="17"/>
  <c r="J1213" i="24" s="1"/>
  <c r="J1212" i="17"/>
  <c r="J1214" i="24" s="1"/>
  <c r="J1213" i="17"/>
  <c r="J1215" i="24" s="1"/>
  <c r="J1214" i="17"/>
  <c r="J1216" i="24" s="1"/>
  <c r="J1215" i="17"/>
  <c r="J1217" i="24" s="1"/>
  <c r="J1216" i="17"/>
  <c r="J1218" i="24" s="1"/>
  <c r="J1217" i="17"/>
  <c r="J1219" i="24" s="1"/>
  <c r="J1218" i="17"/>
  <c r="J1220" i="24" s="1"/>
  <c r="J1219" i="17"/>
  <c r="J1221" i="24" s="1"/>
  <c r="J1220" i="17"/>
  <c r="J1222" i="24" s="1"/>
  <c r="J1221" i="17"/>
  <c r="J1223" i="24" s="1"/>
  <c r="J1222" i="17"/>
  <c r="J1224" i="24" s="1"/>
  <c r="J1223" i="17"/>
  <c r="J1225" i="24" s="1"/>
  <c r="J1224" i="17"/>
  <c r="J1226" i="24" s="1"/>
  <c r="J1225" i="17"/>
  <c r="J1227" i="24" s="1"/>
  <c r="J1226" i="17"/>
  <c r="J1228" i="24" s="1"/>
  <c r="J1227" i="17"/>
  <c r="J1229" i="24" s="1"/>
  <c r="J1228" i="17"/>
  <c r="J1230" i="24" s="1"/>
  <c r="J1229" i="17"/>
  <c r="J1231" i="24" s="1"/>
  <c r="J1230" i="17"/>
  <c r="J1232" i="24" s="1"/>
  <c r="J1231" i="17"/>
  <c r="J1233" i="24" s="1"/>
  <c r="J1232" i="17"/>
  <c r="J1234" i="24" s="1"/>
  <c r="J1233" i="17"/>
  <c r="J1235" i="24" s="1"/>
  <c r="J1234" i="17"/>
  <c r="J1236" i="24" s="1"/>
  <c r="J1235" i="17"/>
  <c r="J1237" i="24" s="1"/>
  <c r="J1236" i="17"/>
  <c r="J1238" i="24" s="1"/>
  <c r="J1237" i="17"/>
  <c r="J1239" i="24" s="1"/>
  <c r="J1238" i="17"/>
  <c r="J1240" i="24" s="1"/>
  <c r="J1239" i="17"/>
  <c r="J1241" i="24" s="1"/>
  <c r="J1240" i="17"/>
  <c r="J1242" i="24" s="1"/>
  <c r="J1241" i="17"/>
  <c r="J1243" i="24" s="1"/>
  <c r="J1242" i="17"/>
  <c r="J1244" i="24" s="1"/>
  <c r="J1243" i="17"/>
  <c r="J1245" i="24" s="1"/>
  <c r="J1244" i="17"/>
  <c r="J1246" i="24" s="1"/>
  <c r="J1245" i="17"/>
  <c r="J1247" i="24" s="1"/>
  <c r="J1246" i="17"/>
  <c r="J1248" i="24" s="1"/>
  <c r="J1247" i="17"/>
  <c r="J1249" i="24" s="1"/>
  <c r="J1248" i="17"/>
  <c r="J1250" i="24" s="1"/>
  <c r="J1249" i="17"/>
  <c r="J1251" i="24" s="1"/>
  <c r="J1250" i="17"/>
  <c r="J1252" i="24" s="1"/>
  <c r="J1251" i="17"/>
  <c r="J1253" i="24" s="1"/>
  <c r="J1252" i="17"/>
  <c r="J1254" i="24" s="1"/>
  <c r="J1253" i="17"/>
  <c r="J1255" i="24" s="1"/>
  <c r="J1254" i="17"/>
  <c r="J1256" i="24" s="1"/>
  <c r="J1255" i="17"/>
  <c r="J1257" i="24" s="1"/>
  <c r="J1256" i="17"/>
  <c r="J1258" i="24" s="1"/>
  <c r="J1257" i="17"/>
  <c r="J1259" i="24" s="1"/>
  <c r="J1258" i="17"/>
  <c r="J1260" i="24" s="1"/>
  <c r="J1259" i="17"/>
  <c r="J1261" i="24" s="1"/>
  <c r="J1260" i="17"/>
  <c r="J1262" i="24" s="1"/>
  <c r="J1261" i="17"/>
  <c r="J1263" i="24" s="1"/>
  <c r="J1262" i="17"/>
  <c r="J1264" i="24" s="1"/>
  <c r="J1263" i="17"/>
  <c r="J1265" i="24" s="1"/>
  <c r="J1264" i="17"/>
  <c r="J1266" i="24" s="1"/>
  <c r="J1265" i="17"/>
  <c r="J1267" i="24" s="1"/>
  <c r="J1266" i="17"/>
  <c r="J1268" i="24" s="1"/>
  <c r="J1267" i="17"/>
  <c r="J1269" i="24" s="1"/>
  <c r="J1268" i="17"/>
  <c r="J1270" i="24" s="1"/>
  <c r="J1269" i="17"/>
  <c r="J1271" i="24" s="1"/>
  <c r="J1270" i="17"/>
  <c r="J1272" i="24" s="1"/>
  <c r="J1271" i="17"/>
  <c r="J1273" i="24" s="1"/>
  <c r="J1272" i="17"/>
  <c r="J1274" i="24" s="1"/>
  <c r="J1273" i="17"/>
  <c r="J1275" i="24" s="1"/>
  <c r="J1274" i="17"/>
  <c r="J1276" i="24" s="1"/>
  <c r="J1275" i="17"/>
  <c r="J1277" i="24" s="1"/>
  <c r="J1276" i="17"/>
  <c r="J1278" i="24" s="1"/>
  <c r="J1277" i="17"/>
  <c r="J1279" i="24" s="1"/>
  <c r="J1278" i="17"/>
  <c r="J1280" i="24" s="1"/>
  <c r="J1279" i="17"/>
  <c r="J1281" i="24" s="1"/>
  <c r="J1280" i="17"/>
  <c r="J1282" i="24" s="1"/>
  <c r="J1281" i="17"/>
  <c r="J1283" i="24" s="1"/>
  <c r="J1282" i="17"/>
  <c r="J1284" i="24" s="1"/>
  <c r="J1283" i="17"/>
  <c r="J1285" i="24" s="1"/>
  <c r="J1284" i="17"/>
  <c r="J1286" i="24" s="1"/>
  <c r="J1285" i="17"/>
  <c r="J1287" i="24" s="1"/>
  <c r="J1286" i="17"/>
  <c r="J1288" i="24" s="1"/>
  <c r="J1287" i="17"/>
  <c r="J1289" i="24" s="1"/>
  <c r="J1288" i="17"/>
  <c r="J1290" i="24" s="1"/>
  <c r="J1289" i="17"/>
  <c r="J1291" i="24" s="1"/>
  <c r="J1290" i="17"/>
  <c r="J1292" i="24" s="1"/>
  <c r="J1291" i="17"/>
  <c r="J1293" i="24" s="1"/>
  <c r="J1292" i="17"/>
  <c r="J1294" i="24" s="1"/>
  <c r="J1293" i="17"/>
  <c r="J1295" i="24" s="1"/>
  <c r="J1294" i="17"/>
  <c r="J1296" i="24" s="1"/>
  <c r="J1295" i="17"/>
  <c r="J1297" i="24" s="1"/>
  <c r="J1296" i="17"/>
  <c r="J1298" i="24" s="1"/>
  <c r="J1297" i="17"/>
  <c r="J1299" i="24" s="1"/>
  <c r="J1298" i="17"/>
  <c r="J1300" i="24" s="1"/>
  <c r="J1299" i="17"/>
  <c r="J1301" i="24" s="1"/>
  <c r="J1300" i="17"/>
  <c r="J1302" i="24" s="1"/>
  <c r="J1301" i="17"/>
  <c r="J1303" i="24" s="1"/>
  <c r="J1302" i="17"/>
  <c r="J1304" i="24" s="1"/>
  <c r="J1303" i="17"/>
  <c r="J1305" i="24" s="1"/>
  <c r="J1304" i="17"/>
  <c r="J1306" i="24" s="1"/>
  <c r="J1305" i="17"/>
  <c r="J1307" i="24" s="1"/>
  <c r="J1306" i="17"/>
  <c r="J1308" i="24" s="1"/>
  <c r="J1307" i="17"/>
  <c r="J1309" i="24" s="1"/>
  <c r="J1308" i="17"/>
  <c r="J1310" i="24" s="1"/>
  <c r="J1309" i="17"/>
  <c r="J1311" i="24" s="1"/>
  <c r="J1310" i="17"/>
  <c r="J1312" i="24" s="1"/>
  <c r="J1311" i="17"/>
  <c r="J1313" i="24" s="1"/>
  <c r="J1312" i="17"/>
  <c r="J1314" i="24" s="1"/>
  <c r="J1313" i="17"/>
  <c r="J1315" i="24" s="1"/>
  <c r="J1314" i="17"/>
  <c r="J1316" i="24" s="1"/>
  <c r="J1315" i="17"/>
  <c r="J1317" i="24" s="1"/>
  <c r="J1316" i="17"/>
  <c r="J1318" i="24" s="1"/>
  <c r="J1317" i="17"/>
  <c r="J1319" i="24" s="1"/>
  <c r="J1318" i="17"/>
  <c r="J1320" i="24" s="1"/>
  <c r="J1319" i="17"/>
  <c r="J1321" i="24" s="1"/>
  <c r="J1320" i="17"/>
  <c r="J1322" i="24" s="1"/>
  <c r="J1321" i="17"/>
  <c r="J1323" i="24" s="1"/>
  <c r="J1322" i="17"/>
  <c r="J1324" i="24" s="1"/>
  <c r="J1323" i="17"/>
  <c r="J1325" i="24" s="1"/>
  <c r="J1324" i="17"/>
  <c r="J1326" i="24" s="1"/>
  <c r="J1325" i="17"/>
  <c r="J1327" i="24" s="1"/>
  <c r="J1326" i="17"/>
  <c r="J1328" i="24" s="1"/>
  <c r="J1327" i="17"/>
  <c r="J1329" i="24" s="1"/>
  <c r="J1328" i="17"/>
  <c r="J1330" i="24" s="1"/>
  <c r="J1329" i="17"/>
  <c r="J1331" i="24" s="1"/>
  <c r="J1330" i="17"/>
  <c r="J1332" i="24" s="1"/>
  <c r="J1331" i="17"/>
  <c r="J1333" i="24" s="1"/>
  <c r="J1332" i="17"/>
  <c r="J1334" i="24" s="1"/>
  <c r="J1333" i="17"/>
  <c r="J1335" i="24" s="1"/>
  <c r="J1334" i="17"/>
  <c r="J1336" i="24" s="1"/>
  <c r="J1335" i="17"/>
  <c r="J1337" i="24" s="1"/>
  <c r="J1336" i="17"/>
  <c r="J1338" i="24" s="1"/>
  <c r="J1337" i="17"/>
  <c r="J1339" i="24" s="1"/>
  <c r="J1338" i="17"/>
  <c r="J1340" i="24" s="1"/>
  <c r="J1339" i="17"/>
  <c r="J1341" i="24" s="1"/>
  <c r="J1340" i="17"/>
  <c r="J1342" i="24" s="1"/>
  <c r="J1341" i="17"/>
  <c r="J1343" i="24" s="1"/>
  <c r="J1342" i="17"/>
  <c r="J1344" i="24" s="1"/>
  <c r="J1343" i="17"/>
  <c r="J1345" i="24" s="1"/>
  <c r="J1344" i="17"/>
  <c r="J1346" i="24" s="1"/>
  <c r="J1345" i="17"/>
  <c r="J1347" i="24" s="1"/>
  <c r="J1346" i="17"/>
  <c r="J1348" i="24" s="1"/>
  <c r="J1347" i="17"/>
  <c r="J1349" i="24" s="1"/>
  <c r="J1348" i="17"/>
  <c r="J1350" i="24" s="1"/>
  <c r="J1349" i="17"/>
  <c r="J1351" i="24" s="1"/>
  <c r="J1350" i="17"/>
  <c r="J1352" i="24" s="1"/>
  <c r="J1351" i="17"/>
  <c r="J1353" i="24" s="1"/>
  <c r="J1352" i="17"/>
  <c r="J1354" i="24" s="1"/>
  <c r="J1353" i="17"/>
  <c r="J1355" i="24" s="1"/>
  <c r="J1354" i="17"/>
  <c r="J1356" i="24" s="1"/>
  <c r="J1355" i="17"/>
  <c r="J1357" i="24" s="1"/>
  <c r="J1356" i="17"/>
  <c r="J1358" i="24" s="1"/>
  <c r="J1357" i="17"/>
  <c r="J1359" i="24" s="1"/>
  <c r="J1358" i="17"/>
  <c r="J1360" i="24" s="1"/>
  <c r="J1359" i="17"/>
  <c r="J1361" i="24" s="1"/>
  <c r="J1360" i="17"/>
  <c r="J1362" i="24" s="1"/>
  <c r="J1361" i="17"/>
  <c r="J1363" i="24" s="1"/>
  <c r="J1362" i="17"/>
  <c r="J1364" i="24" s="1"/>
  <c r="J1363" i="17"/>
  <c r="J1365" i="24" s="1"/>
  <c r="J1364" i="17"/>
  <c r="J1366" i="24" s="1"/>
  <c r="J1365" i="17"/>
  <c r="J1367" i="24" s="1"/>
  <c r="J1366" i="17"/>
  <c r="J1368" i="24" s="1"/>
  <c r="J1367" i="17"/>
  <c r="J1369" i="24" s="1"/>
  <c r="J1368" i="17"/>
  <c r="J1370" i="24" s="1"/>
  <c r="J1369" i="17"/>
  <c r="J1371" i="24" s="1"/>
  <c r="J1370" i="17"/>
  <c r="J1372" i="24" s="1"/>
  <c r="J1371" i="17"/>
  <c r="J1373" i="24" s="1"/>
  <c r="J1372" i="17"/>
  <c r="J1374" i="24" s="1"/>
  <c r="J1373" i="17"/>
  <c r="J1375" i="24" s="1"/>
  <c r="J1374" i="17"/>
  <c r="J1376" i="24" s="1"/>
  <c r="J1375" i="17"/>
  <c r="J1377" i="24" s="1"/>
  <c r="J1376" i="17"/>
  <c r="J1378" i="24" s="1"/>
  <c r="J1377" i="17"/>
  <c r="J1379" i="24" s="1"/>
  <c r="J1378" i="17"/>
  <c r="J1380" i="24" s="1"/>
  <c r="J1379" i="17"/>
  <c r="J1381" i="24" s="1"/>
  <c r="J1380" i="17"/>
  <c r="J1382" i="24" s="1"/>
  <c r="J1381" i="17"/>
  <c r="J1383" i="24" s="1"/>
  <c r="J1382" i="17"/>
  <c r="J1384" i="24" s="1"/>
  <c r="J1383" i="17"/>
  <c r="J1385" i="24" s="1"/>
  <c r="J1384" i="17"/>
  <c r="J1386" i="24" s="1"/>
  <c r="J1385" i="17"/>
  <c r="J1387" i="24" s="1"/>
  <c r="J1386" i="17"/>
  <c r="J1388" i="24" s="1"/>
  <c r="J1387" i="17"/>
  <c r="J1389" i="24" s="1"/>
  <c r="J1388" i="17"/>
  <c r="J1390" i="24" s="1"/>
  <c r="J1389" i="17"/>
  <c r="J1391" i="24" s="1"/>
  <c r="J1390" i="17"/>
  <c r="J1392" i="24" s="1"/>
  <c r="J1391" i="17"/>
  <c r="J1393" i="24" s="1"/>
  <c r="J1392" i="17"/>
  <c r="J1394" i="24" s="1"/>
  <c r="J1393" i="17"/>
  <c r="J1395" i="24" s="1"/>
  <c r="J1394" i="17"/>
  <c r="J1396" i="24" s="1"/>
  <c r="J1395" i="17"/>
  <c r="J1397" i="24" s="1"/>
  <c r="J1396" i="17"/>
  <c r="J1398" i="24" s="1"/>
  <c r="J1397" i="17"/>
  <c r="J1399" i="24" s="1"/>
  <c r="J1398" i="17"/>
  <c r="J1400" i="24" s="1"/>
  <c r="J1399" i="17"/>
  <c r="J1401" i="24" s="1"/>
  <c r="J1400" i="17"/>
  <c r="J1402" i="24" s="1"/>
  <c r="J1401" i="17"/>
  <c r="J1403" i="24" s="1"/>
  <c r="J1402" i="17"/>
  <c r="J1404" i="24" s="1"/>
  <c r="J1403" i="17"/>
  <c r="J1405" i="24" s="1"/>
  <c r="J1404" i="17"/>
  <c r="J1406" i="24" s="1"/>
  <c r="J1405" i="17"/>
  <c r="J1407" i="24" s="1"/>
  <c r="J1406" i="17"/>
  <c r="J1408" i="24" s="1"/>
  <c r="J1407" i="17"/>
  <c r="J1409" i="24" s="1"/>
  <c r="J1408" i="17"/>
  <c r="J1410" i="24" s="1"/>
  <c r="J1409" i="17"/>
  <c r="J1411" i="24" s="1"/>
  <c r="J1410" i="17"/>
  <c r="J1412" i="24" s="1"/>
  <c r="J1411" i="17"/>
  <c r="J1413" i="24" s="1"/>
  <c r="J1412" i="17"/>
  <c r="J1414" i="24" s="1"/>
  <c r="J1413" i="17"/>
  <c r="J1415" i="24" s="1"/>
  <c r="J1414" i="17"/>
  <c r="J1416" i="24" s="1"/>
  <c r="J1415" i="17"/>
  <c r="J1417" i="24" s="1"/>
  <c r="J1416" i="17"/>
  <c r="J1418" i="24" s="1"/>
  <c r="J1417" i="17"/>
  <c r="J1419" i="24" s="1"/>
  <c r="J1418" i="17"/>
  <c r="J1420" i="24" s="1"/>
  <c r="J1419" i="17"/>
  <c r="J1421" i="24" s="1"/>
  <c r="J1420" i="17"/>
  <c r="J1422" i="24" s="1"/>
  <c r="J1421" i="17"/>
  <c r="J1423" i="24" s="1"/>
  <c r="J1422" i="17"/>
  <c r="J1424" i="24" s="1"/>
  <c r="J1423" i="17"/>
  <c r="J1425" i="24" s="1"/>
  <c r="J1424" i="17"/>
  <c r="J1426" i="24" s="1"/>
  <c r="J1425" i="17"/>
  <c r="J1427" i="24" s="1"/>
  <c r="J1426" i="17"/>
  <c r="J1428" i="24" s="1"/>
  <c r="J1427" i="17"/>
  <c r="J1429" i="24" s="1"/>
  <c r="J1428" i="17"/>
  <c r="J1430" i="24" s="1"/>
  <c r="J1429" i="17"/>
  <c r="J1431" i="24" s="1"/>
  <c r="J1430" i="17"/>
  <c r="J1432" i="24" s="1"/>
  <c r="J1431" i="17"/>
  <c r="J1433" i="24" s="1"/>
  <c r="J1432" i="17"/>
  <c r="J1434" i="24" s="1"/>
  <c r="J1433" i="17"/>
  <c r="J1435" i="24" s="1"/>
  <c r="J1434" i="17"/>
  <c r="J1436" i="24" s="1"/>
  <c r="J1435" i="17"/>
  <c r="J1437" i="24" s="1"/>
  <c r="J1436" i="17"/>
  <c r="J1438" i="24" s="1"/>
  <c r="J1437" i="17"/>
  <c r="J1439" i="24" s="1"/>
  <c r="J1438" i="17"/>
  <c r="J1440" i="24" s="1"/>
  <c r="J1439" i="17"/>
  <c r="J1441" i="24" s="1"/>
  <c r="J1440" i="17"/>
  <c r="J1442" i="24" s="1"/>
  <c r="J1441" i="17"/>
  <c r="J1443" i="24" s="1"/>
  <c r="J1442" i="17"/>
  <c r="J1444" i="24" s="1"/>
  <c r="J1443" i="17"/>
  <c r="J1445" i="24" s="1"/>
  <c r="J1444" i="17"/>
  <c r="J1446" i="24" s="1"/>
  <c r="J1445" i="17"/>
  <c r="J1447" i="24" s="1"/>
  <c r="J1446" i="17"/>
  <c r="J1448" i="24" s="1"/>
  <c r="J1447" i="17"/>
  <c r="J1449" i="24" s="1"/>
  <c r="J1448" i="17"/>
  <c r="J1450" i="24" s="1"/>
  <c r="J1449" i="17"/>
  <c r="J1451" i="24" s="1"/>
  <c r="J1450" i="17"/>
  <c r="J1452" i="24" s="1"/>
  <c r="J1451" i="17"/>
  <c r="J1453" i="24" s="1"/>
  <c r="J1452" i="17"/>
  <c r="J1454" i="24" s="1"/>
  <c r="J1453" i="17"/>
  <c r="J1455" i="24" s="1"/>
  <c r="J1454" i="17"/>
  <c r="J1456" i="24" s="1"/>
  <c r="J1455" i="17"/>
  <c r="J1457" i="24" s="1"/>
  <c r="J1456" i="17"/>
  <c r="J1458" i="24" s="1"/>
  <c r="J1457" i="17"/>
  <c r="J1459" i="24" s="1"/>
  <c r="J1458" i="17"/>
  <c r="J1460" i="24" s="1"/>
  <c r="J1459" i="17"/>
  <c r="J1461" i="24" s="1"/>
  <c r="J1460" i="17"/>
  <c r="J1462" i="24" s="1"/>
  <c r="J1461" i="17"/>
  <c r="J1463" i="24" s="1"/>
  <c r="J1462" i="17"/>
  <c r="J1464" i="24" s="1"/>
  <c r="J1463" i="17"/>
  <c r="J1465" i="24" s="1"/>
  <c r="J1464" i="17"/>
  <c r="J1466" i="24" s="1"/>
  <c r="J1465" i="17"/>
  <c r="J1467" i="24" s="1"/>
  <c r="J1466" i="17"/>
  <c r="J1468" i="24" s="1"/>
  <c r="J1467" i="17"/>
  <c r="J1469" i="24" s="1"/>
  <c r="J1468" i="17"/>
  <c r="J1470" i="24" s="1"/>
  <c r="J1469" i="17"/>
  <c r="J1471" i="24" s="1"/>
  <c r="J1470" i="17"/>
  <c r="J1472" i="24" s="1"/>
  <c r="J1471" i="17"/>
  <c r="J1473" i="24" s="1"/>
  <c r="J1472" i="17"/>
  <c r="J1474" i="24" s="1"/>
  <c r="J1473" i="17"/>
  <c r="J1475" i="24" s="1"/>
  <c r="J1474" i="17"/>
  <c r="J1476" i="24" s="1"/>
  <c r="J1475" i="17"/>
  <c r="J1477" i="24" s="1"/>
  <c r="J1476" i="17"/>
  <c r="J1478" i="24" s="1"/>
  <c r="J1477" i="17"/>
  <c r="J1479" i="24" s="1"/>
  <c r="J1478" i="17"/>
  <c r="J1480" i="24" s="1"/>
  <c r="J1479" i="17"/>
  <c r="J1481" i="24" s="1"/>
  <c r="J1480" i="17"/>
  <c r="J1482" i="24" s="1"/>
  <c r="J1481" i="17"/>
  <c r="J1483" i="24" s="1"/>
  <c r="J1482" i="17"/>
  <c r="J1484" i="24" s="1"/>
  <c r="J1483" i="17"/>
  <c r="J1485" i="24" s="1"/>
  <c r="J1484" i="17"/>
  <c r="J1486" i="24" s="1"/>
  <c r="J1485" i="17"/>
  <c r="J1487" i="24" s="1"/>
  <c r="J1486" i="17"/>
  <c r="J1488" i="24" s="1"/>
  <c r="J1487" i="17"/>
  <c r="J1489" i="24" s="1"/>
  <c r="J1488" i="17"/>
  <c r="J1490" i="24" s="1"/>
  <c r="J1489" i="17"/>
  <c r="J1491" i="24" s="1"/>
  <c r="J1490" i="17"/>
  <c r="J1492" i="24" s="1"/>
  <c r="J1491" i="17"/>
  <c r="J1493" i="24" s="1"/>
  <c r="J1492" i="17"/>
  <c r="J1494" i="24" s="1"/>
  <c r="J1493" i="17"/>
  <c r="J1495" i="24" s="1"/>
  <c r="J1494" i="17"/>
  <c r="J1496" i="24" s="1"/>
  <c r="J1495" i="17"/>
  <c r="J1497" i="24" s="1"/>
  <c r="J1496" i="17"/>
  <c r="J1498" i="24" s="1"/>
  <c r="J1497" i="17"/>
  <c r="J1499" i="24" s="1"/>
  <c r="J1498" i="17"/>
  <c r="J1500" i="24" s="1"/>
  <c r="J1499" i="17"/>
  <c r="J1501" i="24" s="1"/>
  <c r="J1500" i="17"/>
  <c r="J1502" i="24" s="1"/>
  <c r="J1501" i="17"/>
  <c r="J1503" i="24" s="1"/>
  <c r="J1502" i="17"/>
  <c r="J1504" i="24" s="1"/>
  <c r="J1503" i="17"/>
  <c r="J1505" i="24" s="1"/>
  <c r="J1504" i="17"/>
  <c r="J1506" i="24" s="1"/>
  <c r="J1505" i="17"/>
  <c r="J1507" i="24" s="1"/>
  <c r="J1506" i="17"/>
  <c r="J1508" i="24" s="1"/>
  <c r="J1507" i="17"/>
  <c r="J1509" i="24" s="1"/>
  <c r="J1508" i="17"/>
  <c r="J1510" i="24" s="1"/>
  <c r="J1509" i="17"/>
  <c r="J1511" i="24" s="1"/>
  <c r="J1510" i="17"/>
  <c r="J1512" i="24" s="1"/>
  <c r="J1511" i="17"/>
  <c r="J1513" i="24" s="1"/>
  <c r="J1512" i="17"/>
  <c r="J1514" i="24" s="1"/>
  <c r="J1513" i="17"/>
  <c r="J1515" i="24" s="1"/>
  <c r="J1514" i="17"/>
  <c r="J1516" i="24" s="1"/>
  <c r="J1515" i="17"/>
  <c r="J1517" i="24" s="1"/>
  <c r="J1516" i="17"/>
  <c r="J1518" i="24" s="1"/>
  <c r="J1517" i="17"/>
  <c r="J1519" i="24" s="1"/>
  <c r="J1518" i="17"/>
  <c r="J1520" i="24" s="1"/>
  <c r="J1519" i="17"/>
  <c r="J1521" i="24" s="1"/>
  <c r="J1520" i="17"/>
  <c r="J1522" i="24" s="1"/>
  <c r="J1521" i="17"/>
  <c r="J1523" i="24" s="1"/>
  <c r="J1522" i="17"/>
  <c r="J1524" i="24" s="1"/>
  <c r="J1523" i="17"/>
  <c r="J1525" i="24" s="1"/>
  <c r="J1524" i="17"/>
  <c r="J1526" i="24" s="1"/>
  <c r="J1525" i="17"/>
  <c r="J1527" i="24" s="1"/>
  <c r="J1526" i="17"/>
  <c r="J1528" i="24" s="1"/>
  <c r="J1527" i="17"/>
  <c r="J1529" i="24" s="1"/>
  <c r="J1528" i="17"/>
  <c r="J1530" i="24" s="1"/>
  <c r="J1529" i="17"/>
  <c r="J1531" i="24" s="1"/>
  <c r="J1530" i="17"/>
  <c r="J1532" i="24" s="1"/>
  <c r="J1531" i="17"/>
  <c r="J1533" i="24" s="1"/>
  <c r="J1532" i="17"/>
  <c r="J1534" i="24" s="1"/>
  <c r="J1533" i="17"/>
  <c r="J1535" i="24" s="1"/>
  <c r="J1534" i="17"/>
  <c r="J1536" i="24" s="1"/>
  <c r="J1535" i="17"/>
  <c r="J1537" i="24" s="1"/>
  <c r="J1536" i="17"/>
  <c r="J1538" i="24" s="1"/>
  <c r="J1537" i="17"/>
  <c r="J1539" i="24" s="1"/>
  <c r="J1538" i="17"/>
  <c r="J1540" i="24" s="1"/>
  <c r="J1539" i="17"/>
  <c r="J1541" i="24" s="1"/>
  <c r="J1540" i="17"/>
  <c r="J1542" i="24" s="1"/>
  <c r="J1541" i="17"/>
  <c r="J1543" i="24" s="1"/>
  <c r="J1542" i="17"/>
  <c r="J1544" i="24" s="1"/>
  <c r="J1543" i="17"/>
  <c r="J1545" i="24" s="1"/>
  <c r="J1544" i="17"/>
  <c r="J1546" i="24" s="1"/>
  <c r="J1545" i="17"/>
  <c r="J1547" i="24" s="1"/>
  <c r="J1546" i="17"/>
  <c r="J1548" i="24" s="1"/>
  <c r="J1547" i="17"/>
  <c r="J1549" i="24" s="1"/>
  <c r="J1548" i="17"/>
  <c r="J1550" i="24" s="1"/>
  <c r="J1549" i="17"/>
  <c r="J1551" i="24" s="1"/>
  <c r="J1550" i="17"/>
  <c r="J1552" i="24" s="1"/>
  <c r="J1551" i="17"/>
  <c r="J1553" i="24" s="1"/>
  <c r="J1552" i="17"/>
  <c r="J1554" i="24" s="1"/>
  <c r="J1553" i="17"/>
  <c r="J1555" i="24" s="1"/>
  <c r="J1554" i="17"/>
  <c r="J1556" i="24" s="1"/>
  <c r="J1555" i="17"/>
  <c r="J1557" i="24" s="1"/>
  <c r="J1556" i="17"/>
  <c r="J1558" i="24" s="1"/>
  <c r="J1557" i="17"/>
  <c r="J1559" i="24" s="1"/>
  <c r="J1558" i="17"/>
  <c r="J1560" i="24" s="1"/>
  <c r="J1559" i="17"/>
  <c r="J1561" i="24" s="1"/>
  <c r="J1560" i="17"/>
  <c r="J1562" i="24" s="1"/>
  <c r="J1561" i="17"/>
  <c r="J1563" i="24" s="1"/>
  <c r="J1562" i="17"/>
  <c r="J1564" i="24" s="1"/>
  <c r="J1563" i="17"/>
  <c r="J1565" i="24" s="1"/>
  <c r="J1564" i="17"/>
  <c r="J1566" i="24" s="1"/>
  <c r="J1565" i="17"/>
  <c r="J1567" i="24" s="1"/>
  <c r="J1566" i="17"/>
  <c r="J1568" i="24" s="1"/>
  <c r="J1567" i="17"/>
  <c r="J1569" i="24" s="1"/>
  <c r="J1568" i="17"/>
  <c r="J1570" i="24" s="1"/>
  <c r="J1569" i="17"/>
  <c r="J1571" i="24" s="1"/>
  <c r="J1570" i="17"/>
  <c r="J1572" i="24" s="1"/>
  <c r="J1571" i="17"/>
  <c r="J1573" i="24" s="1"/>
  <c r="J1572" i="17"/>
  <c r="J1574" i="24" s="1"/>
  <c r="J1573" i="17"/>
  <c r="J1575" i="24" s="1"/>
  <c r="J1574" i="17"/>
  <c r="J1576" i="24" s="1"/>
  <c r="J1575" i="17"/>
  <c r="J1577" i="24" s="1"/>
  <c r="J1576" i="17"/>
  <c r="J1578" i="24" s="1"/>
  <c r="J1577" i="17"/>
  <c r="J1579" i="24" s="1"/>
  <c r="J1578" i="17"/>
  <c r="J1580" i="24" s="1"/>
  <c r="J1579" i="17"/>
  <c r="J1581" i="24" s="1"/>
  <c r="J1580" i="17"/>
  <c r="J1582" i="24" s="1"/>
  <c r="J1581" i="17"/>
  <c r="J1583" i="24" s="1"/>
  <c r="J1582" i="17"/>
  <c r="J1584" i="24" s="1"/>
  <c r="J1583" i="17"/>
  <c r="J1585" i="24" s="1"/>
  <c r="J1584" i="17"/>
  <c r="J1586" i="24" s="1"/>
  <c r="J1585" i="17"/>
  <c r="J1587" i="24" s="1"/>
  <c r="J1586" i="17"/>
  <c r="J1588" i="24" s="1"/>
  <c r="J1587" i="17"/>
  <c r="J1589" i="24" s="1"/>
  <c r="J1588" i="17"/>
  <c r="J1590" i="24" s="1"/>
  <c r="J1589" i="17"/>
  <c r="J1591" i="24" s="1"/>
  <c r="J1590" i="17"/>
  <c r="J1592" i="24" s="1"/>
  <c r="J1591" i="17"/>
  <c r="J1593" i="24" s="1"/>
  <c r="J1592" i="17"/>
  <c r="J1594" i="24" s="1"/>
  <c r="J1593" i="17"/>
  <c r="J1595" i="24" s="1"/>
  <c r="J1594" i="17"/>
  <c r="J1596" i="24" s="1"/>
  <c r="J1595" i="17"/>
  <c r="J1597" i="24" s="1"/>
  <c r="J1596" i="17"/>
  <c r="J1598" i="24" s="1"/>
  <c r="J1597" i="17"/>
  <c r="J1599" i="24" s="1"/>
  <c r="J1598" i="17"/>
  <c r="J1600" i="24" s="1"/>
  <c r="J1599" i="17"/>
  <c r="J1601" i="24" s="1"/>
  <c r="J1600" i="17"/>
  <c r="J1602" i="24" s="1"/>
  <c r="J1601" i="17"/>
  <c r="J1603" i="24" s="1"/>
  <c r="J1602" i="17"/>
  <c r="J1604" i="24" s="1"/>
  <c r="J1603" i="17"/>
  <c r="J1605" i="24" s="1"/>
  <c r="J1604" i="17"/>
  <c r="J1606" i="24" s="1"/>
  <c r="J1605" i="17"/>
  <c r="J1607" i="24" s="1"/>
  <c r="J1606" i="17"/>
  <c r="J1608" i="24" s="1"/>
  <c r="J1607" i="17"/>
  <c r="J1609" i="24" s="1"/>
  <c r="J1608" i="17"/>
  <c r="J1610" i="24" s="1"/>
  <c r="J1609" i="17"/>
  <c r="J1611" i="24" s="1"/>
  <c r="J1610" i="17"/>
  <c r="J1612" i="24" s="1"/>
  <c r="J1611" i="17"/>
  <c r="J1613" i="24" s="1"/>
  <c r="J1612" i="17"/>
  <c r="J1614" i="24" s="1"/>
  <c r="J1613" i="17"/>
  <c r="J1615" i="24" s="1"/>
  <c r="J1614" i="17"/>
  <c r="J1616" i="24" s="1"/>
  <c r="J1615" i="17"/>
  <c r="J1617" i="24" s="1"/>
  <c r="J1616" i="17"/>
  <c r="J1618" i="24" s="1"/>
  <c r="J1617" i="17"/>
  <c r="J1619" i="24" s="1"/>
  <c r="J1618" i="17"/>
  <c r="J1620" i="24" s="1"/>
  <c r="J1619" i="17"/>
  <c r="J1621" i="24" s="1"/>
  <c r="J1620" i="17"/>
  <c r="J1622" i="24" s="1"/>
  <c r="J1621" i="17"/>
  <c r="J1623" i="24" s="1"/>
  <c r="J1622" i="17"/>
  <c r="J1624" i="24" s="1"/>
  <c r="J1623" i="17"/>
  <c r="J1625" i="24" s="1"/>
  <c r="J1624" i="17"/>
  <c r="J1626" i="24" s="1"/>
  <c r="J1625" i="17"/>
  <c r="J1627" i="24" s="1"/>
  <c r="J1626" i="17"/>
  <c r="J1628" i="24" s="1"/>
  <c r="J1627" i="17"/>
  <c r="J1629" i="24" s="1"/>
  <c r="J1628" i="17"/>
  <c r="J1630" i="24" s="1"/>
  <c r="J1629" i="17"/>
  <c r="J1631" i="24" s="1"/>
  <c r="J1630" i="17"/>
  <c r="J1632" i="24" s="1"/>
  <c r="J1631" i="17"/>
  <c r="J1633" i="24" s="1"/>
  <c r="J1632" i="17"/>
  <c r="J1634" i="24" s="1"/>
  <c r="J1633" i="17"/>
  <c r="J1635" i="24" s="1"/>
  <c r="J1634" i="17"/>
  <c r="J1636" i="24" s="1"/>
  <c r="J1635" i="17"/>
  <c r="J1637" i="24" s="1"/>
  <c r="J1636" i="17"/>
  <c r="J1638" i="24" s="1"/>
  <c r="J1637" i="17"/>
  <c r="J1639" i="24" s="1"/>
  <c r="J1638" i="17"/>
  <c r="J1640" i="24" s="1"/>
  <c r="J1639" i="17"/>
  <c r="J1641" i="24" s="1"/>
  <c r="J1640" i="17"/>
  <c r="J1642" i="24" s="1"/>
  <c r="J1641" i="17"/>
  <c r="J1643" i="24" s="1"/>
  <c r="J1642" i="17"/>
  <c r="J1644" i="24" s="1"/>
  <c r="J1643" i="17"/>
  <c r="J1645" i="24" s="1"/>
  <c r="J1644" i="17"/>
  <c r="J1646" i="24" s="1"/>
  <c r="J1645" i="17"/>
  <c r="J1647" i="24" s="1"/>
  <c r="J1646" i="17"/>
  <c r="J1648" i="24" s="1"/>
  <c r="J1647" i="17"/>
  <c r="J1649" i="24" s="1"/>
  <c r="J1648" i="17"/>
  <c r="J1650" i="24" s="1"/>
  <c r="J1649" i="17"/>
  <c r="J1651" i="24" s="1"/>
  <c r="J1650" i="17"/>
  <c r="J1652" i="24" s="1"/>
  <c r="J1651" i="17"/>
  <c r="J1653" i="24" s="1"/>
  <c r="J1652" i="17"/>
  <c r="J1654" i="24" s="1"/>
  <c r="J1653" i="17"/>
  <c r="J1655" i="24" s="1"/>
  <c r="J1654" i="17"/>
  <c r="J1656" i="24" s="1"/>
  <c r="J1655" i="17"/>
  <c r="J1657" i="24" s="1"/>
  <c r="J1656" i="17"/>
  <c r="J1658" i="24" s="1"/>
  <c r="J1657" i="17"/>
  <c r="J1659" i="24" s="1"/>
  <c r="J1658" i="17"/>
  <c r="J1660" i="24" s="1"/>
  <c r="J1659" i="17"/>
  <c r="J1661" i="24" s="1"/>
  <c r="J1660" i="17"/>
  <c r="J1662" i="24" s="1"/>
  <c r="J1661" i="17"/>
  <c r="J1663" i="24" s="1"/>
  <c r="J1662" i="17"/>
  <c r="J1664" i="24" s="1"/>
  <c r="J1663" i="17"/>
  <c r="J1665" i="24" s="1"/>
  <c r="J1664" i="17"/>
  <c r="J1666" i="24" s="1"/>
  <c r="J1665" i="17"/>
  <c r="J1667" i="24" s="1"/>
  <c r="J1666" i="17"/>
  <c r="J1668" i="24" s="1"/>
  <c r="J1667" i="17"/>
  <c r="J1669" i="24" s="1"/>
  <c r="J1668" i="17"/>
  <c r="J1670" i="24" s="1"/>
  <c r="J1669" i="17"/>
  <c r="J1671" i="24" s="1"/>
  <c r="J1670" i="17"/>
  <c r="J1672" i="24" s="1"/>
  <c r="J1671" i="17"/>
  <c r="J1673" i="24" s="1"/>
  <c r="J1672" i="17"/>
  <c r="J1674" i="24" s="1"/>
  <c r="J1673" i="17"/>
  <c r="J1675" i="24" s="1"/>
  <c r="J1674" i="17"/>
  <c r="J1676" i="24" s="1"/>
  <c r="J1675" i="17"/>
  <c r="J1677" i="24" s="1"/>
  <c r="J1676" i="17"/>
  <c r="J1678" i="24" s="1"/>
  <c r="J1677" i="17"/>
  <c r="J1679" i="24" s="1"/>
  <c r="J1678" i="17"/>
  <c r="J1680" i="24" s="1"/>
  <c r="J1679" i="17"/>
  <c r="J1681" i="24" s="1"/>
  <c r="J1680" i="17"/>
  <c r="J1682" i="24" s="1"/>
  <c r="J1681" i="17"/>
  <c r="J1683" i="24" s="1"/>
  <c r="J1682" i="17"/>
  <c r="J1684" i="24" s="1"/>
  <c r="J1683" i="17"/>
  <c r="J1685" i="24" s="1"/>
  <c r="J1684" i="17"/>
  <c r="J1686" i="24" s="1"/>
  <c r="J1685" i="17"/>
  <c r="J1687" i="24" s="1"/>
  <c r="J1686" i="17"/>
  <c r="J1688" i="24" s="1"/>
  <c r="J1687" i="17"/>
  <c r="J1689" i="24" s="1"/>
  <c r="J1688" i="17"/>
  <c r="J1690" i="24" s="1"/>
  <c r="J1689" i="17"/>
  <c r="J1691" i="24" s="1"/>
  <c r="J1690" i="17"/>
  <c r="J1692" i="24" s="1"/>
  <c r="J1691" i="17"/>
  <c r="J1693" i="24" s="1"/>
  <c r="J1692" i="17"/>
  <c r="J1694" i="24" s="1"/>
  <c r="J1693" i="17"/>
  <c r="J1695" i="24" s="1"/>
  <c r="J1694" i="17"/>
  <c r="J1696" i="24" s="1"/>
  <c r="J1695" i="17"/>
  <c r="J1697" i="24" s="1"/>
  <c r="J1696" i="17"/>
  <c r="J1698" i="24" s="1"/>
  <c r="J1697" i="17"/>
  <c r="J1699" i="24" s="1"/>
  <c r="J1698" i="17"/>
  <c r="J1700" i="24" s="1"/>
  <c r="J1699" i="17"/>
  <c r="J1701" i="24" s="1"/>
  <c r="J1700" i="17"/>
  <c r="J1702" i="24" s="1"/>
  <c r="J1701" i="17"/>
  <c r="J1703" i="24" s="1"/>
  <c r="J1702" i="17"/>
  <c r="J1704" i="24" s="1"/>
  <c r="J1703" i="17"/>
  <c r="J1705" i="24" s="1"/>
  <c r="J1704" i="17"/>
  <c r="J1706" i="24" s="1"/>
  <c r="J1705" i="17"/>
  <c r="J1707" i="24" s="1"/>
  <c r="J1706" i="17"/>
  <c r="J1708" i="24" s="1"/>
  <c r="J1707" i="17"/>
  <c r="J1709" i="24" s="1"/>
  <c r="J1708" i="17"/>
  <c r="J1710" i="24" s="1"/>
  <c r="J1709" i="17"/>
  <c r="J1711" i="24" s="1"/>
  <c r="J1710" i="17"/>
  <c r="J1712" i="24" s="1"/>
  <c r="J1711" i="17"/>
  <c r="J1713" i="24" s="1"/>
  <c r="J1712" i="17"/>
  <c r="J1714" i="24" s="1"/>
  <c r="J1713" i="17"/>
  <c r="J1715" i="24" s="1"/>
  <c r="J1714" i="17"/>
  <c r="J1716" i="24" s="1"/>
  <c r="J1715" i="17"/>
  <c r="J1717" i="24" s="1"/>
  <c r="J1716" i="17"/>
  <c r="J1718" i="24" s="1"/>
  <c r="J1717" i="17"/>
  <c r="J1719" i="24" s="1"/>
  <c r="J1718" i="17"/>
  <c r="J1720" i="24" s="1"/>
  <c r="J1719" i="17"/>
  <c r="J1721" i="24" s="1"/>
  <c r="J1720" i="17"/>
  <c r="J1722" i="24" s="1"/>
  <c r="J1721" i="17"/>
  <c r="J1723" i="24" s="1"/>
  <c r="J1722" i="17"/>
  <c r="J1724" i="24" s="1"/>
  <c r="J1723" i="17"/>
  <c r="J1725" i="24" s="1"/>
  <c r="J1724" i="17"/>
  <c r="J1726" i="24" s="1"/>
  <c r="J1725" i="17"/>
  <c r="J1727" i="24" s="1"/>
  <c r="J1726" i="17"/>
  <c r="J1728" i="24" s="1"/>
  <c r="J1727" i="17"/>
  <c r="J1729" i="24" s="1"/>
  <c r="J1728" i="17"/>
  <c r="J1730" i="24" s="1"/>
  <c r="J1729" i="17"/>
  <c r="J1731" i="24" s="1"/>
  <c r="J1730" i="17"/>
  <c r="J1732" i="24" s="1"/>
  <c r="J1731" i="17"/>
  <c r="J1733" i="24" s="1"/>
  <c r="J1732" i="17"/>
  <c r="J1734" i="24" s="1"/>
  <c r="J1733" i="17"/>
  <c r="J1735" i="24" s="1"/>
  <c r="J1734" i="17"/>
  <c r="J1736" i="24" s="1"/>
  <c r="J1735" i="17"/>
  <c r="J1737" i="24" s="1"/>
  <c r="J1736" i="17"/>
  <c r="J1738" i="24" s="1"/>
  <c r="J1737" i="17"/>
  <c r="J1739" i="24" s="1"/>
  <c r="J1738" i="17"/>
  <c r="J1740" i="24" s="1"/>
  <c r="J1739" i="17"/>
  <c r="J1741" i="24" s="1"/>
  <c r="J1740" i="17"/>
  <c r="J1742" i="24" s="1"/>
  <c r="J1741" i="17"/>
  <c r="J1743" i="24" s="1"/>
  <c r="J1742" i="17"/>
  <c r="J1744" i="24" s="1"/>
  <c r="J1743" i="17"/>
  <c r="J1745" i="24" s="1"/>
  <c r="J1744" i="17"/>
  <c r="J1746" i="24" s="1"/>
  <c r="J1745" i="17"/>
  <c r="J1747" i="24" s="1"/>
  <c r="J1746" i="17"/>
  <c r="J1748" i="24" s="1"/>
  <c r="J1747" i="17"/>
  <c r="J1749" i="24" s="1"/>
  <c r="J1748" i="17"/>
  <c r="J1750" i="24" s="1"/>
  <c r="J1749" i="17"/>
  <c r="J1751" i="24" s="1"/>
  <c r="J1750" i="17"/>
  <c r="J1752" i="24" s="1"/>
  <c r="J1751" i="17"/>
  <c r="J1753" i="24" s="1"/>
  <c r="J1752" i="17"/>
  <c r="J1754" i="24" s="1"/>
  <c r="J1753" i="17"/>
  <c r="J1755" i="24" s="1"/>
  <c r="J1754" i="17"/>
  <c r="J1756" i="24" s="1"/>
  <c r="J1755" i="17"/>
  <c r="J1757" i="24" s="1"/>
  <c r="J1756" i="17"/>
  <c r="J1758" i="24" s="1"/>
  <c r="J1757" i="17"/>
  <c r="J1759" i="24" s="1"/>
  <c r="J1758" i="17"/>
  <c r="J1760" i="24" s="1"/>
  <c r="J1759" i="17"/>
  <c r="J1761" i="24" s="1"/>
  <c r="J1760" i="17"/>
  <c r="J1762" i="24" s="1"/>
  <c r="J1761" i="17"/>
  <c r="J1763" i="24" s="1"/>
  <c r="J1762" i="17"/>
  <c r="J1764" i="24" s="1"/>
  <c r="J1763" i="17"/>
  <c r="J1765" i="24" s="1"/>
  <c r="J1764" i="17"/>
  <c r="J1766" i="24" s="1"/>
  <c r="J1765" i="17"/>
  <c r="J1767" i="24" s="1"/>
  <c r="J1766" i="17"/>
  <c r="J1768" i="24" s="1"/>
  <c r="J1767" i="17"/>
  <c r="J1769" i="24" s="1"/>
  <c r="J1768" i="17"/>
  <c r="J1770" i="24" s="1"/>
  <c r="J1769" i="17"/>
  <c r="J1771" i="24" s="1"/>
  <c r="J1770" i="17"/>
  <c r="J1772" i="24" s="1"/>
  <c r="J1771" i="17"/>
  <c r="J1773" i="24" s="1"/>
  <c r="J1772" i="17"/>
  <c r="J1774" i="24" s="1"/>
  <c r="J1773" i="17"/>
  <c r="J1775" i="24" s="1"/>
  <c r="J1774" i="17"/>
  <c r="J1776" i="24" s="1"/>
  <c r="J1775" i="17"/>
  <c r="J1777" i="24" s="1"/>
  <c r="J1776" i="17"/>
  <c r="J1778" i="24" s="1"/>
  <c r="J1777" i="17"/>
  <c r="J1779" i="24" s="1"/>
  <c r="J1778" i="17"/>
  <c r="J1780" i="24" s="1"/>
  <c r="J1779" i="17"/>
  <c r="J1781" i="24" s="1"/>
  <c r="J1780" i="17"/>
  <c r="J1782" i="24" s="1"/>
  <c r="J1781" i="17"/>
  <c r="J1783" i="24" s="1"/>
  <c r="J1782" i="17"/>
  <c r="J1784" i="24" s="1"/>
  <c r="J1783" i="17"/>
  <c r="J1785" i="24" s="1"/>
  <c r="J1784" i="17"/>
  <c r="J1786" i="24" s="1"/>
  <c r="J1785" i="17"/>
  <c r="J1787" i="24" s="1"/>
  <c r="J1786" i="17"/>
  <c r="J1788" i="24" s="1"/>
  <c r="J1787" i="17"/>
  <c r="J1789" i="24" s="1"/>
  <c r="J1788" i="17"/>
  <c r="J1790" i="24" s="1"/>
  <c r="J1789" i="17"/>
  <c r="J1791" i="24" s="1"/>
  <c r="J1790" i="17"/>
  <c r="J1792" i="24" s="1"/>
  <c r="J1791" i="17"/>
  <c r="J1793" i="24" s="1"/>
  <c r="J1792" i="17"/>
  <c r="J1794" i="24" s="1"/>
  <c r="J1793" i="17"/>
  <c r="J1795" i="24" s="1"/>
  <c r="J1794" i="17"/>
  <c r="J1796" i="24" s="1"/>
  <c r="J1795" i="17"/>
  <c r="J1797" i="24" s="1"/>
  <c r="J1796" i="17"/>
  <c r="J1798" i="24" s="1"/>
  <c r="J1797" i="17"/>
  <c r="J1799" i="24" s="1"/>
  <c r="J1798" i="17"/>
  <c r="J1800" i="24" s="1"/>
  <c r="J1799" i="17"/>
  <c r="J1801" i="24" s="1"/>
  <c r="J1800" i="17"/>
  <c r="J1802" i="24" s="1"/>
  <c r="J1801" i="17"/>
  <c r="J1803" i="24" s="1"/>
  <c r="J1802" i="17"/>
  <c r="J1804" i="24" s="1"/>
  <c r="J1803" i="17"/>
  <c r="J1805" i="24" s="1"/>
  <c r="J1804" i="17"/>
  <c r="J1806" i="24" s="1"/>
  <c r="J1805" i="17"/>
  <c r="J1807" i="24" s="1"/>
  <c r="J1806" i="17"/>
  <c r="J1808" i="24" s="1"/>
  <c r="J1807" i="17"/>
  <c r="J1809" i="24" s="1"/>
  <c r="J1808" i="17"/>
  <c r="J1810" i="24" s="1"/>
  <c r="J1809" i="17"/>
  <c r="J1811" i="24" s="1"/>
  <c r="J1810" i="17"/>
  <c r="J1812" i="24" s="1"/>
  <c r="J1811" i="17"/>
  <c r="J1813" i="24" s="1"/>
  <c r="J1812" i="17"/>
  <c r="J1814" i="24" s="1"/>
  <c r="J1813" i="17"/>
  <c r="J1815" i="24" s="1"/>
  <c r="J1814" i="17"/>
  <c r="J1816" i="24" s="1"/>
  <c r="J1815" i="17"/>
  <c r="J1817" i="24" s="1"/>
  <c r="J1816" i="17"/>
  <c r="J1818" i="24" s="1"/>
  <c r="J1817" i="17"/>
  <c r="J1819" i="24" s="1"/>
  <c r="J1818" i="17"/>
  <c r="J1820" i="24" s="1"/>
  <c r="J1819" i="17"/>
  <c r="J1821" i="24" s="1"/>
  <c r="J1820" i="17"/>
  <c r="J1822" i="24" s="1"/>
  <c r="J1821" i="17"/>
  <c r="J1823" i="24" s="1"/>
  <c r="J1822" i="17"/>
  <c r="J1824" i="24" s="1"/>
  <c r="J1823" i="17"/>
  <c r="J1825" i="24" s="1"/>
  <c r="J1824" i="17"/>
  <c r="J1826" i="24" s="1"/>
  <c r="J1825" i="17"/>
  <c r="J1827" i="24" s="1"/>
  <c r="J1826" i="17"/>
  <c r="J1828" i="24" s="1"/>
  <c r="J1827" i="17"/>
  <c r="J1829" i="24" s="1"/>
  <c r="J1828" i="17"/>
  <c r="J1830" i="24" s="1"/>
  <c r="J1829" i="17"/>
  <c r="J1831" i="24" s="1"/>
  <c r="J1830" i="17"/>
  <c r="J1832" i="24" s="1"/>
  <c r="J1831" i="17"/>
  <c r="J1833" i="24" s="1"/>
  <c r="J1832" i="17"/>
  <c r="J1834" i="24" s="1"/>
  <c r="J1833" i="17"/>
  <c r="J1835" i="24" s="1"/>
  <c r="J1834" i="17"/>
  <c r="J1836" i="24" s="1"/>
  <c r="J1835" i="17"/>
  <c r="J1837" i="24" s="1"/>
  <c r="J1836" i="17"/>
  <c r="J1838" i="24" s="1"/>
  <c r="J1837" i="17"/>
  <c r="J1839" i="24" s="1"/>
  <c r="J1838" i="17"/>
  <c r="J1840" i="24" s="1"/>
  <c r="J1839" i="17"/>
  <c r="J1841" i="24" s="1"/>
  <c r="J1840" i="17"/>
  <c r="J1842" i="24" s="1"/>
  <c r="J1841" i="17"/>
  <c r="J1843" i="24" s="1"/>
  <c r="J1842" i="17"/>
  <c r="J1844" i="24" s="1"/>
  <c r="J1843" i="17"/>
  <c r="J1845" i="24" s="1"/>
  <c r="J1844" i="17"/>
  <c r="J1846" i="24" s="1"/>
  <c r="J1845" i="17"/>
  <c r="J1847" i="24" s="1"/>
  <c r="J1846" i="17"/>
  <c r="J1848" i="24" s="1"/>
  <c r="J1847" i="17"/>
  <c r="J1849" i="24" s="1"/>
  <c r="J1848" i="17"/>
  <c r="J1850" i="24" s="1"/>
  <c r="J1849" i="17"/>
  <c r="J1851" i="24" s="1"/>
  <c r="J1850" i="17"/>
  <c r="J1852" i="24" s="1"/>
  <c r="J1851" i="17"/>
  <c r="J1853" i="24" s="1"/>
  <c r="J1852" i="17"/>
  <c r="J1854" i="24" s="1"/>
  <c r="J1853" i="17"/>
  <c r="J1855" i="24" s="1"/>
  <c r="J1854" i="17"/>
  <c r="J1856" i="24" s="1"/>
  <c r="J1855" i="17"/>
  <c r="J1857" i="24" s="1"/>
  <c r="J1856" i="17"/>
  <c r="J1858" i="24" s="1"/>
  <c r="J1857" i="17"/>
  <c r="J1859" i="24" s="1"/>
  <c r="J1858" i="17"/>
  <c r="J1860" i="24" s="1"/>
  <c r="J1859" i="17"/>
  <c r="J1861" i="24" s="1"/>
  <c r="J1860" i="17"/>
  <c r="J1862" i="24" s="1"/>
  <c r="J1861" i="17"/>
  <c r="J1863" i="24" s="1"/>
  <c r="J1862" i="17"/>
  <c r="J1864" i="24" s="1"/>
  <c r="J1863" i="17"/>
  <c r="J1865" i="24" s="1"/>
  <c r="J1864" i="17"/>
  <c r="J1866" i="24" s="1"/>
  <c r="J1865" i="17"/>
  <c r="J1867" i="24" s="1"/>
  <c r="J1866" i="17"/>
  <c r="J1868" i="24" s="1"/>
  <c r="J1867" i="17"/>
  <c r="J1869" i="24" s="1"/>
  <c r="J1868" i="17"/>
  <c r="J1870" i="24" s="1"/>
  <c r="J1869" i="17"/>
  <c r="J1871" i="24" s="1"/>
  <c r="J1870" i="17"/>
  <c r="J1872" i="24" s="1"/>
  <c r="J1871" i="17"/>
  <c r="J1873" i="24" s="1"/>
  <c r="J1872" i="17"/>
  <c r="J1874" i="24" s="1"/>
  <c r="J1873" i="17"/>
  <c r="J1875" i="24" s="1"/>
  <c r="J1874" i="17"/>
  <c r="J1876" i="24" s="1"/>
  <c r="J1875" i="17"/>
  <c r="J1877" i="24" s="1"/>
  <c r="J1876" i="17"/>
  <c r="J1878" i="24" s="1"/>
  <c r="J1877" i="17"/>
  <c r="J1879" i="24" s="1"/>
  <c r="J1878" i="17"/>
  <c r="J1880" i="24" s="1"/>
  <c r="J1879" i="17"/>
  <c r="J1881" i="24" s="1"/>
  <c r="J1880" i="17"/>
  <c r="J1882" i="24" s="1"/>
  <c r="J1881" i="17"/>
  <c r="J1883" i="24" s="1"/>
  <c r="J1882" i="17"/>
  <c r="J1884" i="24" s="1"/>
  <c r="J1883" i="17"/>
  <c r="J1885" i="24" s="1"/>
  <c r="J1884" i="17"/>
  <c r="J1886" i="24" s="1"/>
  <c r="J1885" i="17"/>
  <c r="J1887" i="24" s="1"/>
  <c r="J1886" i="17"/>
  <c r="J1888" i="24" s="1"/>
  <c r="J1887" i="17"/>
  <c r="J1889" i="24" s="1"/>
  <c r="J1888" i="17"/>
  <c r="J1890" i="24" s="1"/>
  <c r="J1889" i="17"/>
  <c r="J1891" i="24" s="1"/>
  <c r="J1890" i="17"/>
  <c r="J1892" i="24" s="1"/>
  <c r="J1891" i="17"/>
  <c r="J1893" i="24" s="1"/>
  <c r="J1892" i="17"/>
  <c r="J1894" i="24" s="1"/>
  <c r="J1893" i="17"/>
  <c r="J1895" i="24" s="1"/>
  <c r="J1894" i="17"/>
  <c r="J1896" i="24" s="1"/>
  <c r="J1895" i="17"/>
  <c r="J1897" i="24" s="1"/>
  <c r="J1896" i="17"/>
  <c r="J1898" i="24" s="1"/>
  <c r="J1897" i="17"/>
  <c r="J1899" i="24" s="1"/>
  <c r="J1898" i="17"/>
  <c r="J1900" i="24" s="1"/>
  <c r="J1899" i="17"/>
  <c r="J1901" i="24" s="1"/>
  <c r="J1900" i="17"/>
  <c r="J1902" i="24" s="1"/>
  <c r="J1901" i="17"/>
  <c r="J1903" i="24" s="1"/>
  <c r="J1902" i="17"/>
  <c r="J1904" i="24" s="1"/>
  <c r="J1903" i="17"/>
  <c r="J1905" i="24" s="1"/>
  <c r="J1904" i="17"/>
  <c r="J1906" i="24" s="1"/>
  <c r="J1905" i="17"/>
  <c r="J1907" i="24" s="1"/>
  <c r="J1906" i="17"/>
  <c r="J1908" i="24" s="1"/>
  <c r="J1907" i="17"/>
  <c r="J1909" i="24" s="1"/>
  <c r="J1908" i="17"/>
  <c r="J1910" i="24" s="1"/>
  <c r="J1909" i="17"/>
  <c r="J1911" i="24" s="1"/>
  <c r="J1910" i="17"/>
  <c r="J1912" i="24" s="1"/>
  <c r="J1911" i="17"/>
  <c r="J1913" i="24" s="1"/>
  <c r="J1912" i="17"/>
  <c r="J1914" i="24" s="1"/>
  <c r="J1913" i="17"/>
  <c r="J1915" i="24" s="1"/>
  <c r="J1914" i="17"/>
  <c r="J1916" i="24" s="1"/>
  <c r="J1915" i="17"/>
  <c r="J1917" i="24" s="1"/>
  <c r="J1916" i="17"/>
  <c r="J1918" i="24" s="1"/>
  <c r="J1917" i="17"/>
  <c r="J1919" i="24" s="1"/>
  <c r="J1918" i="17"/>
  <c r="J1920" i="24" s="1"/>
  <c r="J1919" i="17"/>
  <c r="J1921" i="24" s="1"/>
  <c r="J1920" i="17"/>
  <c r="J1922" i="24" s="1"/>
  <c r="J1921" i="17"/>
  <c r="J1923" i="24" s="1"/>
  <c r="J1922" i="17"/>
  <c r="J1924" i="24" s="1"/>
  <c r="J1923" i="17"/>
  <c r="J1925" i="24" s="1"/>
  <c r="J1924" i="17"/>
  <c r="J1926" i="24" s="1"/>
  <c r="J1925" i="17"/>
  <c r="J1927" i="24" s="1"/>
  <c r="J1926" i="17"/>
  <c r="J1928" i="24" s="1"/>
  <c r="J1927" i="17"/>
  <c r="J1929" i="24" s="1"/>
  <c r="J1928" i="17"/>
  <c r="J1930" i="24" s="1"/>
  <c r="J1929" i="17"/>
  <c r="J1931" i="24" s="1"/>
  <c r="J1930" i="17"/>
  <c r="J1932" i="24" s="1"/>
  <c r="J1931" i="17"/>
  <c r="J1933" i="24" s="1"/>
  <c r="J1932" i="17"/>
  <c r="J1934" i="24" s="1"/>
  <c r="J1933" i="17"/>
  <c r="J1935" i="24" s="1"/>
  <c r="J1934" i="17"/>
  <c r="J1936" i="24" s="1"/>
  <c r="J1935" i="17"/>
  <c r="J1937" i="24" s="1"/>
  <c r="J1936" i="17"/>
  <c r="J1938" i="24" s="1"/>
  <c r="J1937" i="17"/>
  <c r="J1939" i="24" s="1"/>
  <c r="J1938" i="17"/>
  <c r="J1940" i="24" s="1"/>
  <c r="J1939" i="17"/>
  <c r="J1941" i="24" s="1"/>
  <c r="J1940" i="17"/>
  <c r="J1942" i="24" s="1"/>
  <c r="J1941" i="17"/>
  <c r="J1943" i="24" s="1"/>
  <c r="J1942" i="17"/>
  <c r="J1944" i="24" s="1"/>
  <c r="J1943" i="17"/>
  <c r="J1945" i="24" s="1"/>
  <c r="J1944" i="17"/>
  <c r="J1946" i="24" s="1"/>
  <c r="J1945" i="17"/>
  <c r="J1947" i="24" s="1"/>
  <c r="J1946" i="17"/>
  <c r="J1948" i="24" s="1"/>
  <c r="J1947" i="17"/>
  <c r="J1949" i="24" s="1"/>
  <c r="J1948" i="17"/>
  <c r="J1950" i="24" s="1"/>
  <c r="J1949" i="17"/>
  <c r="J1951" i="24" s="1"/>
  <c r="J1950" i="17"/>
  <c r="J1952" i="24" s="1"/>
  <c r="J1951" i="17"/>
  <c r="J1953" i="24" s="1"/>
  <c r="J1952" i="17"/>
  <c r="J1954" i="24" s="1"/>
  <c r="J1953" i="17"/>
  <c r="J1955" i="24" s="1"/>
  <c r="J1954" i="17"/>
  <c r="J1956" i="24" s="1"/>
  <c r="J1955" i="17"/>
  <c r="J1957" i="24" s="1"/>
  <c r="J1956" i="17"/>
  <c r="J1958" i="24" s="1"/>
  <c r="J1957" i="17"/>
  <c r="J1959" i="24" s="1"/>
  <c r="J1958" i="17"/>
  <c r="J1960" i="24" s="1"/>
  <c r="J1959" i="17"/>
  <c r="J1961" i="24" s="1"/>
  <c r="J1960" i="17"/>
  <c r="J1962" i="24" s="1"/>
  <c r="J1961" i="17"/>
  <c r="J1963" i="24" s="1"/>
  <c r="J1962" i="17"/>
  <c r="J1964" i="24" s="1"/>
  <c r="J1963" i="17"/>
  <c r="J1965" i="24" s="1"/>
  <c r="J1964" i="17"/>
  <c r="J1966" i="24" s="1"/>
  <c r="J1965" i="17"/>
  <c r="J1967" i="24" s="1"/>
  <c r="J1966" i="17"/>
  <c r="J1968" i="24" s="1"/>
  <c r="J1967" i="17"/>
  <c r="J1969" i="24" s="1"/>
  <c r="J1968" i="17"/>
  <c r="J1970" i="24" s="1"/>
  <c r="J1969" i="17"/>
  <c r="J1971" i="24" s="1"/>
  <c r="J1970" i="17"/>
  <c r="J1972" i="24" s="1"/>
  <c r="J1971" i="17"/>
  <c r="J1973" i="24" s="1"/>
  <c r="J1972" i="17"/>
  <c r="J1974" i="24" s="1"/>
  <c r="J1973" i="17"/>
  <c r="J1975" i="24" s="1"/>
  <c r="J1974" i="17"/>
  <c r="J1976" i="24" s="1"/>
  <c r="J1975" i="17"/>
  <c r="J1977" i="24" s="1"/>
  <c r="J1976" i="17"/>
  <c r="J1978" i="24" s="1"/>
  <c r="J1977" i="17"/>
  <c r="J1979" i="24" s="1"/>
  <c r="J1978" i="17"/>
  <c r="J1980" i="24" s="1"/>
  <c r="J1979" i="17"/>
  <c r="J1981" i="24" s="1"/>
  <c r="J1980" i="17"/>
  <c r="J1982" i="24" s="1"/>
  <c r="J1981" i="17"/>
  <c r="J1983" i="24" s="1"/>
  <c r="J1982" i="17"/>
  <c r="J1984" i="24" s="1"/>
  <c r="J1983" i="17"/>
  <c r="J1985" i="24" s="1"/>
  <c r="J1984" i="17"/>
  <c r="J1986" i="24" s="1"/>
  <c r="J1985" i="17"/>
  <c r="J1987" i="24" s="1"/>
  <c r="J1986" i="17"/>
  <c r="J1988" i="24" s="1"/>
  <c r="J1987" i="17"/>
  <c r="J1989" i="24" s="1"/>
  <c r="J1988" i="17"/>
  <c r="J1990" i="24" s="1"/>
  <c r="J1989" i="17"/>
  <c r="J1991" i="24" s="1"/>
  <c r="J1990" i="17"/>
  <c r="J1992" i="24" s="1"/>
  <c r="J1991" i="17"/>
  <c r="J1993" i="24" s="1"/>
  <c r="J1992" i="17"/>
  <c r="J1994" i="24" s="1"/>
  <c r="J1993" i="17"/>
  <c r="J1995" i="24" s="1"/>
  <c r="J1994" i="17"/>
  <c r="J1996" i="24" s="1"/>
  <c r="J1995" i="17"/>
  <c r="J1997" i="24" s="1"/>
  <c r="J1996" i="17"/>
  <c r="J1998" i="24" s="1"/>
  <c r="J1997" i="17"/>
  <c r="J1999" i="24" s="1"/>
  <c r="J1998" i="17"/>
  <c r="J2000" i="24" s="1"/>
  <c r="J1999" i="17"/>
  <c r="J2001" i="24" s="1"/>
  <c r="J2000" i="17"/>
  <c r="J2002" i="24" s="1"/>
  <c r="J2001" i="17"/>
  <c r="J2003" i="24" s="1"/>
  <c r="J2002" i="17"/>
  <c r="J2004" i="24" s="1"/>
  <c r="J2003" i="17"/>
  <c r="J2005" i="24" s="1"/>
  <c r="J2004" i="17"/>
  <c r="J2006" i="24" s="1"/>
  <c r="J2005" i="17"/>
  <c r="J2007" i="24" s="1"/>
  <c r="J2006" i="17"/>
  <c r="J2008" i="24" s="1"/>
  <c r="J2007" i="17"/>
  <c r="J2009" i="24" s="1"/>
  <c r="J2008" i="17"/>
  <c r="J2010" i="24" s="1"/>
  <c r="J2009" i="17"/>
  <c r="J2011" i="24" s="1"/>
  <c r="J2010" i="17"/>
  <c r="J2012" i="24" s="1"/>
  <c r="J2011" i="17"/>
  <c r="J2013" i="24" s="1"/>
  <c r="J2012" i="17"/>
  <c r="J2014" i="24" s="1"/>
  <c r="J2013" i="17"/>
  <c r="J2015" i="24" s="1"/>
  <c r="J2014" i="17"/>
  <c r="J2016" i="24" s="1"/>
  <c r="J2015" i="17"/>
  <c r="J2017" i="24" s="1"/>
  <c r="J2016" i="17"/>
  <c r="J2018" i="24" s="1"/>
  <c r="J2017" i="17"/>
  <c r="J2019" i="24" s="1"/>
  <c r="J2018" i="17"/>
  <c r="J2020" i="24" s="1"/>
  <c r="J2019" i="17"/>
  <c r="J2021" i="24" s="1"/>
  <c r="J2020" i="17"/>
  <c r="J2022" i="24" s="1"/>
  <c r="J2021" i="17"/>
  <c r="J2023" i="24" s="1"/>
  <c r="J2022" i="17"/>
  <c r="J2024" i="24" s="1"/>
  <c r="J2023" i="17"/>
  <c r="J2025" i="24" s="1"/>
  <c r="J2024" i="17"/>
  <c r="J2026" i="24" s="1"/>
  <c r="J2025" i="17"/>
  <c r="J2027" i="24" s="1"/>
  <c r="J2026" i="17"/>
  <c r="J2028" i="24" s="1"/>
  <c r="J2027" i="17"/>
  <c r="J2029" i="24" s="1"/>
  <c r="J2028" i="17"/>
  <c r="J2030" i="24" s="1"/>
  <c r="J2029" i="17"/>
  <c r="J2031" i="24" s="1"/>
  <c r="J2030" i="17"/>
  <c r="J2032" i="24" s="1"/>
  <c r="J2031" i="17"/>
  <c r="J2033" i="24" s="1"/>
  <c r="J2032" i="17"/>
  <c r="J2034" i="24" s="1"/>
  <c r="J2033" i="17"/>
  <c r="J2035" i="24" s="1"/>
  <c r="J2034" i="17"/>
  <c r="J2036" i="24" s="1"/>
  <c r="J2035" i="17"/>
  <c r="J2037" i="24" s="1"/>
  <c r="J2036" i="17"/>
  <c r="J2038" i="24" s="1"/>
  <c r="J2037" i="17"/>
  <c r="J2039" i="24" s="1"/>
  <c r="J2038" i="17"/>
  <c r="J2040" i="24" s="1"/>
  <c r="J2039" i="17"/>
  <c r="J2041" i="24" s="1"/>
  <c r="J2040" i="17"/>
  <c r="J2042" i="24" s="1"/>
  <c r="J2041" i="17"/>
  <c r="J2043" i="24" s="1"/>
  <c r="J2042" i="17"/>
  <c r="J2044" i="24" s="1"/>
  <c r="J2043" i="17"/>
  <c r="J2045" i="24" s="1"/>
  <c r="J2044" i="17"/>
  <c r="J2046" i="24" s="1"/>
  <c r="J2045" i="17"/>
  <c r="J2047" i="24" s="1"/>
  <c r="J2046" i="17"/>
  <c r="J2048" i="24" s="1"/>
  <c r="J2047" i="17"/>
  <c r="J2049" i="24" s="1"/>
  <c r="J2048" i="17"/>
  <c r="J2050" i="24" s="1"/>
  <c r="J2049" i="17"/>
  <c r="J2051" i="24" s="1"/>
  <c r="J2050" i="17"/>
  <c r="J2052" i="24" s="1"/>
  <c r="J2051" i="17"/>
  <c r="J2053" i="24" s="1"/>
  <c r="J2052" i="17"/>
  <c r="J2054" i="24" s="1"/>
  <c r="J2053" i="17"/>
  <c r="J2055" i="24" s="1"/>
  <c r="J2054" i="17"/>
  <c r="J2056" i="24" s="1"/>
  <c r="J2055" i="17"/>
  <c r="J2057" i="24" s="1"/>
  <c r="J2056" i="17"/>
  <c r="J2058" i="24" s="1"/>
  <c r="J2057" i="17"/>
  <c r="J2059" i="24" s="1"/>
  <c r="J2058" i="17"/>
  <c r="J2060" i="24" s="1"/>
  <c r="J2059" i="17"/>
  <c r="J2061" i="24" s="1"/>
  <c r="J2060" i="17"/>
  <c r="J2062" i="24" s="1"/>
  <c r="J2061" i="17"/>
  <c r="J2063" i="24" s="1"/>
  <c r="J2062" i="17"/>
  <c r="J2064" i="24" s="1"/>
  <c r="J2063" i="17"/>
  <c r="J2065" i="24" s="1"/>
  <c r="J2064" i="17"/>
  <c r="J2066" i="24" s="1"/>
  <c r="J2065" i="17"/>
  <c r="J2067" i="24" s="1"/>
  <c r="J2066" i="17"/>
  <c r="J2068" i="24" s="1"/>
  <c r="J2067" i="17"/>
  <c r="J2069" i="24" s="1"/>
  <c r="J2068" i="17"/>
  <c r="J2070" i="24" s="1"/>
  <c r="J2069" i="17"/>
  <c r="J2071" i="24" s="1"/>
  <c r="J2070" i="17"/>
  <c r="J2072" i="24" s="1"/>
  <c r="J2071" i="17"/>
  <c r="J2073" i="24" s="1"/>
  <c r="J2072" i="17"/>
  <c r="J2074" i="24" s="1"/>
  <c r="J2073" i="17"/>
  <c r="J2075" i="24" s="1"/>
  <c r="J2074" i="17"/>
  <c r="J2076" i="24" s="1"/>
  <c r="J2075" i="17"/>
  <c r="J2077" i="24" s="1"/>
  <c r="J2076" i="17"/>
  <c r="J2078" i="24" s="1"/>
  <c r="J2077" i="17"/>
  <c r="J2079" i="24" s="1"/>
  <c r="J2078" i="17"/>
  <c r="J2080" i="24" s="1"/>
  <c r="J2079" i="17"/>
  <c r="J2081" i="24" s="1"/>
  <c r="J2080" i="17"/>
  <c r="J2082" i="24" s="1"/>
  <c r="J2081" i="17"/>
  <c r="J2083" i="24" s="1"/>
  <c r="J2082" i="17"/>
  <c r="J2084" i="24" s="1"/>
  <c r="J2083" i="17"/>
  <c r="J2085" i="24" s="1"/>
  <c r="J2084" i="17"/>
  <c r="J2086" i="24" s="1"/>
  <c r="J2085" i="17"/>
  <c r="J2087" i="24" s="1"/>
  <c r="J2086" i="17"/>
  <c r="J2088" i="24" s="1"/>
  <c r="J2087" i="17"/>
  <c r="J2089" i="24" s="1"/>
  <c r="J2088" i="17"/>
  <c r="J2090" i="24" s="1"/>
  <c r="J2089" i="17"/>
  <c r="J2091" i="24" s="1"/>
  <c r="J2090" i="17"/>
  <c r="J2092" i="24" s="1"/>
  <c r="J2091" i="17"/>
  <c r="J2093" i="24" s="1"/>
  <c r="J2092" i="17"/>
  <c r="J2094" i="24" s="1"/>
  <c r="J2093" i="17"/>
  <c r="J2095" i="24" s="1"/>
  <c r="J2094" i="17"/>
  <c r="J2096" i="24" s="1"/>
  <c r="J2095" i="17"/>
  <c r="J2097" i="24" s="1"/>
  <c r="J2096" i="17"/>
  <c r="J2098" i="24" s="1"/>
  <c r="J2097" i="17"/>
  <c r="J2099" i="24" s="1"/>
  <c r="J2098" i="17"/>
  <c r="J2100" i="24" s="1"/>
  <c r="J2099" i="17"/>
  <c r="J2101" i="24" s="1"/>
  <c r="J2100" i="17"/>
  <c r="J2102" i="24" s="1"/>
  <c r="J2101" i="17"/>
  <c r="J2103" i="24" s="1"/>
  <c r="J2102" i="17"/>
  <c r="J2104" i="24" s="1"/>
  <c r="J2103" i="17"/>
  <c r="J2105" i="24" s="1"/>
  <c r="J2104" i="17"/>
  <c r="J2106" i="24" s="1"/>
  <c r="J2105" i="17"/>
  <c r="J2107" i="24" s="1"/>
  <c r="J2106" i="17"/>
  <c r="J2108" i="24" s="1"/>
  <c r="J2107" i="17"/>
  <c r="J2109" i="24" s="1"/>
  <c r="J2108" i="17"/>
  <c r="J2110" i="24" s="1"/>
  <c r="J2109" i="17"/>
  <c r="J2111" i="24" s="1"/>
  <c r="J2110" i="17"/>
  <c r="J2112" i="24" s="1"/>
  <c r="J2111" i="17"/>
  <c r="J2113" i="24" s="1"/>
  <c r="J2112" i="17"/>
  <c r="J2114" i="24" s="1"/>
  <c r="J2113" i="17"/>
  <c r="J2115" i="24" s="1"/>
  <c r="J2114" i="17"/>
  <c r="J2116" i="24" s="1"/>
  <c r="J2115" i="17"/>
  <c r="J2117" i="24" s="1"/>
  <c r="J2116" i="17"/>
  <c r="J2118" i="24" s="1"/>
  <c r="J2117" i="17"/>
  <c r="J2119" i="24" s="1"/>
  <c r="J2118" i="17"/>
  <c r="J2120" i="24" s="1"/>
  <c r="J2119" i="17"/>
  <c r="J2121" i="24" s="1"/>
  <c r="J2120" i="17"/>
  <c r="J2122" i="24" s="1"/>
  <c r="J2121" i="17"/>
  <c r="J2123" i="24" s="1"/>
  <c r="J2122" i="17"/>
  <c r="J2124" i="24" s="1"/>
  <c r="J2123" i="17"/>
  <c r="J2125" i="24" s="1"/>
  <c r="J2124" i="17"/>
  <c r="J2126" i="24" s="1"/>
  <c r="J2125" i="17"/>
  <c r="J2127" i="24" s="1"/>
  <c r="J2126" i="17"/>
  <c r="J2128" i="24" s="1"/>
  <c r="J2127" i="17"/>
  <c r="J2129" i="24" s="1"/>
  <c r="J2128" i="17"/>
  <c r="J2130" i="24" s="1"/>
  <c r="J2129" i="17"/>
  <c r="J2131" i="24" s="1"/>
  <c r="J2130" i="17"/>
  <c r="J2132" i="24" s="1"/>
  <c r="J2131" i="17"/>
  <c r="J2133" i="24" s="1"/>
  <c r="J2132" i="17"/>
  <c r="J2134" i="24" s="1"/>
  <c r="J2133" i="17"/>
  <c r="J2135" i="24" s="1"/>
  <c r="J2134" i="17"/>
  <c r="J2136" i="24" s="1"/>
  <c r="J2135" i="17"/>
  <c r="J2137" i="24" s="1"/>
  <c r="J2136" i="17"/>
  <c r="J2138" i="24" s="1"/>
  <c r="J2137" i="17"/>
  <c r="J2139" i="24" s="1"/>
  <c r="J2138" i="17"/>
  <c r="J2140" i="24" s="1"/>
  <c r="J2139" i="17"/>
  <c r="J2141" i="24" s="1"/>
  <c r="J2140" i="17"/>
  <c r="J2142" i="24" s="1"/>
  <c r="J2141" i="17"/>
  <c r="J2143" i="24" s="1"/>
  <c r="J2142" i="17"/>
  <c r="J2144" i="24" s="1"/>
  <c r="J2143" i="17"/>
  <c r="J2145" i="24" s="1"/>
  <c r="J2144" i="17"/>
  <c r="J2146" i="24" s="1"/>
  <c r="J2145" i="17"/>
  <c r="J2147" i="24" s="1"/>
  <c r="J2146" i="17"/>
  <c r="J2148" i="24" s="1"/>
  <c r="J2147" i="17"/>
  <c r="J2149" i="24" s="1"/>
  <c r="J2148" i="17"/>
  <c r="J2150" i="24" s="1"/>
  <c r="J2149" i="17"/>
  <c r="J2151" i="24" s="1"/>
  <c r="J2150" i="17"/>
  <c r="J2152" i="24" s="1"/>
  <c r="J2151" i="17"/>
  <c r="J2153" i="24" s="1"/>
  <c r="J2152" i="17"/>
  <c r="J2154" i="24" s="1"/>
  <c r="J2153" i="17"/>
  <c r="J2155" i="24" s="1"/>
  <c r="J2154" i="17"/>
  <c r="J2156" i="24" s="1"/>
  <c r="J2155" i="17"/>
  <c r="J2157" i="24" s="1"/>
  <c r="J2156" i="17"/>
  <c r="J2158" i="24" s="1"/>
  <c r="J2157" i="17"/>
  <c r="J2159" i="24" s="1"/>
  <c r="J2158" i="17"/>
  <c r="J2160" i="24" s="1"/>
  <c r="J2159" i="17"/>
  <c r="J2161" i="24" s="1"/>
  <c r="J2160" i="17"/>
  <c r="J2162" i="24" s="1"/>
  <c r="J2161" i="17"/>
  <c r="J2163" i="24" s="1"/>
  <c r="J2162" i="17"/>
  <c r="J2164" i="24" s="1"/>
  <c r="J2163" i="17"/>
  <c r="J2165" i="24" s="1"/>
  <c r="J2164" i="17"/>
  <c r="J2166" i="24" s="1"/>
  <c r="J2165" i="17"/>
  <c r="J2167" i="24" s="1"/>
  <c r="J2166" i="17"/>
  <c r="J2168" i="24" s="1"/>
  <c r="J2167" i="17"/>
  <c r="J2169" i="24" s="1"/>
  <c r="J2168" i="17"/>
  <c r="J2170" i="24" s="1"/>
  <c r="J2169" i="17"/>
  <c r="J2171" i="24" s="1"/>
  <c r="J2170" i="17"/>
  <c r="J2172" i="24" s="1"/>
  <c r="J2171" i="17"/>
  <c r="J2173" i="24" s="1"/>
  <c r="J2172" i="17"/>
  <c r="J2174" i="24" s="1"/>
  <c r="J2173" i="17"/>
  <c r="J2175" i="24" s="1"/>
  <c r="J2174" i="17"/>
  <c r="J2176" i="24" s="1"/>
  <c r="J2175" i="17"/>
  <c r="J2177" i="24" s="1"/>
  <c r="J2176" i="17"/>
  <c r="J2178" i="24" s="1"/>
  <c r="J2177" i="17"/>
  <c r="J2179" i="24" s="1"/>
  <c r="J2178" i="17"/>
  <c r="J2180" i="24" s="1"/>
  <c r="J2179" i="17"/>
  <c r="J2181" i="24" s="1"/>
  <c r="J2180" i="17"/>
  <c r="J2182" i="24" s="1"/>
  <c r="J2181" i="17"/>
  <c r="J2183" i="24" s="1"/>
  <c r="J2182" i="17"/>
  <c r="J2184" i="24" s="1"/>
  <c r="J2183" i="17"/>
  <c r="J2185" i="24" s="1"/>
  <c r="J2184" i="17"/>
  <c r="J2186" i="24" s="1"/>
  <c r="J2185" i="17"/>
  <c r="J2187" i="24" s="1"/>
  <c r="J2186" i="17"/>
  <c r="J2188" i="24" s="1"/>
  <c r="J2187" i="17"/>
  <c r="J2189" i="24" s="1"/>
  <c r="J2188" i="17"/>
  <c r="J2190" i="24" s="1"/>
  <c r="J2189" i="17"/>
  <c r="J2191" i="24" s="1"/>
  <c r="J2190" i="17"/>
  <c r="J2192" i="24" s="1"/>
  <c r="J2191" i="17"/>
  <c r="J2193" i="24" s="1"/>
  <c r="J2192" i="17"/>
  <c r="J2194" i="24" s="1"/>
  <c r="J2193" i="17"/>
  <c r="J2195" i="24" s="1"/>
  <c r="J2194" i="17"/>
  <c r="J2196" i="24" s="1"/>
  <c r="J2195" i="17"/>
  <c r="J2197" i="24" s="1"/>
  <c r="J2196" i="17"/>
  <c r="J2198" i="24" s="1"/>
  <c r="J2197" i="17"/>
  <c r="J2199" i="24" s="1"/>
  <c r="J2198" i="17"/>
  <c r="J2200" i="24" s="1"/>
  <c r="J2199" i="17"/>
  <c r="J2201" i="24" s="1"/>
  <c r="J2200" i="17"/>
  <c r="J2202" i="24" s="1"/>
  <c r="J2201" i="17"/>
  <c r="J2203" i="24" s="1"/>
  <c r="J2202" i="17"/>
  <c r="J2204" i="24" s="1"/>
  <c r="J2203" i="17"/>
  <c r="J2205" i="24" s="1"/>
  <c r="J2204" i="17"/>
  <c r="J2206" i="24" s="1"/>
  <c r="J2205" i="17"/>
  <c r="J2207" i="24" s="1"/>
  <c r="J2206" i="17"/>
  <c r="J2208" i="24" s="1"/>
  <c r="J2207" i="17"/>
  <c r="J2209" i="24" s="1"/>
  <c r="J2208" i="17"/>
  <c r="J2210" i="24" s="1"/>
  <c r="J2209" i="17"/>
  <c r="J2211" i="24" s="1"/>
  <c r="J2210" i="17"/>
  <c r="J2212" i="24" s="1"/>
  <c r="J2211" i="17"/>
  <c r="J2213" i="24" s="1"/>
  <c r="J2212" i="17"/>
  <c r="J2214" i="24" s="1"/>
  <c r="J2213" i="17"/>
  <c r="J2215" i="24" s="1"/>
  <c r="J2214" i="17"/>
  <c r="J2216" i="24" s="1"/>
  <c r="J2215" i="17"/>
  <c r="J2217" i="24" s="1"/>
  <c r="J2216" i="17"/>
  <c r="J2218" i="24" s="1"/>
  <c r="J2217" i="17"/>
  <c r="J2219" i="24" s="1"/>
  <c r="J2218" i="17"/>
  <c r="J2220" i="24" s="1"/>
  <c r="J2219" i="17"/>
  <c r="J2221" i="24" s="1"/>
  <c r="J2220" i="17"/>
  <c r="J2222" i="24" s="1"/>
  <c r="J2221" i="17"/>
  <c r="J2223" i="24" s="1"/>
  <c r="J2222" i="17"/>
  <c r="J2224" i="24" s="1"/>
  <c r="J2223" i="17"/>
  <c r="J2225" i="24" s="1"/>
  <c r="J2224" i="17"/>
  <c r="J2226" i="24" s="1"/>
  <c r="J2225" i="17"/>
  <c r="J2227" i="24" s="1"/>
  <c r="J2226" i="17"/>
  <c r="J2228" i="24" s="1"/>
  <c r="J2227" i="17"/>
  <c r="J2229" i="24" s="1"/>
  <c r="J2228" i="17"/>
  <c r="J2230" i="24" s="1"/>
  <c r="J2229" i="17"/>
  <c r="J2231" i="24" s="1"/>
  <c r="J2230" i="17"/>
  <c r="J2232" i="24" s="1"/>
  <c r="J2231" i="17"/>
  <c r="J2233" i="24" s="1"/>
  <c r="J2232" i="17"/>
  <c r="J2233" i="17"/>
  <c r="J2234" i="17"/>
  <c r="J2236" i="24" s="1"/>
  <c r="J2256" i="17"/>
  <c r="J2279" i="24" s="1"/>
  <c r="J2257" i="17"/>
  <c r="J2280" i="24" s="1"/>
  <c r="J2258" i="17"/>
  <c r="J2281" i="24" s="1"/>
  <c r="J2259" i="17"/>
  <c r="J2282" i="24" s="1"/>
  <c r="J2260" i="17"/>
  <c r="J2283" i="24" s="1"/>
  <c r="J2261" i="17"/>
  <c r="J2284" i="24" s="1"/>
  <c r="J2262" i="17"/>
  <c r="J2285" i="24" s="1"/>
  <c r="J2263" i="17"/>
  <c r="J2286" i="24" s="1"/>
  <c r="J2264" i="17"/>
  <c r="J2287" i="24" s="1"/>
  <c r="J2265" i="17"/>
  <c r="J2288" i="24" s="1"/>
  <c r="J2266" i="17"/>
  <c r="J2289" i="24" s="1"/>
  <c r="J2267" i="17"/>
  <c r="J2290" i="24" s="1"/>
  <c r="J2268" i="17"/>
  <c r="J2291" i="24" s="1"/>
  <c r="J2269" i="17"/>
  <c r="J2292" i="24" s="1"/>
  <c r="J2270" i="17"/>
  <c r="J2293" i="24" s="1"/>
  <c r="J2271" i="17"/>
  <c r="J2294" i="24" s="1"/>
  <c r="J2272" i="17"/>
  <c r="J2295" i="24" s="1"/>
  <c r="J2273" i="17"/>
  <c r="J2296" i="24" s="1"/>
  <c r="J2274" i="17"/>
  <c r="J2297" i="24" s="1"/>
  <c r="J2275" i="17"/>
  <c r="J2298" i="24" s="1"/>
  <c r="J2276" i="17"/>
  <c r="J2299" i="24" s="1"/>
  <c r="J2277" i="17"/>
  <c r="J2300" i="24" s="1"/>
  <c r="J2278" i="17"/>
  <c r="J2301" i="24" s="1"/>
  <c r="J2279" i="17"/>
  <c r="J2302" i="24" s="1"/>
  <c r="J2280" i="17"/>
  <c r="J2303" i="24" s="1"/>
  <c r="J2281" i="17"/>
  <c r="J2304" i="24" s="1"/>
  <c r="J2282" i="17"/>
  <c r="J2305" i="24" s="1"/>
  <c r="J2283" i="17"/>
  <c r="J2306" i="24" s="1"/>
  <c r="J2284" i="17"/>
  <c r="J2307" i="24" s="1"/>
  <c r="J2285" i="17"/>
  <c r="J2308" i="24" s="1"/>
  <c r="J2286" i="17"/>
  <c r="J2309" i="24" s="1"/>
  <c r="J2287" i="17"/>
  <c r="J2310" i="24" s="1"/>
  <c r="J2288" i="17"/>
  <c r="J2311" i="24" s="1"/>
  <c r="J2289" i="17"/>
  <c r="J2290" i="17"/>
  <c r="J2313" i="24" s="1"/>
  <c r="J2291" i="17"/>
  <c r="J2314" i="24" s="1"/>
  <c r="J2292" i="17"/>
  <c r="J2315" i="24" s="1"/>
  <c r="J2294" i="17"/>
  <c r="J2317" i="24" s="1"/>
  <c r="J2295" i="17"/>
  <c r="J2318" i="24" s="1"/>
  <c r="J2296" i="17"/>
  <c r="J2319" i="24" s="1"/>
  <c r="J2297" i="17"/>
  <c r="J2320" i="24" s="1"/>
  <c r="J2298" i="17"/>
  <c r="J2321" i="24" s="1"/>
  <c r="J2299" i="17"/>
  <c r="J2322" i="24" s="1"/>
  <c r="J2300" i="17"/>
  <c r="J2323" i="24" s="1"/>
  <c r="J2301" i="17"/>
  <c r="J2324" i="24" s="1"/>
  <c r="J2302" i="17"/>
  <c r="J2325" i="24" s="1"/>
  <c r="J2303" i="17"/>
  <c r="J2326" i="24" s="1"/>
  <c r="J2304" i="17"/>
  <c r="J2327" i="24" s="1"/>
  <c r="J2306" i="17"/>
  <c r="J2329" i="24" s="1"/>
  <c r="J2307" i="17"/>
  <c r="J2330" i="24" s="1"/>
  <c r="J2308" i="17"/>
  <c r="J2331" i="24" s="1"/>
  <c r="J2309" i="17"/>
  <c r="J2332" i="24" s="1"/>
  <c r="J2310" i="17"/>
  <c r="J2333" i="24" s="1"/>
  <c r="J2311" i="17"/>
  <c r="J2334" i="24" s="1"/>
  <c r="J2312" i="17"/>
  <c r="J2335" i="24" s="1"/>
  <c r="J2315" i="17"/>
  <c r="J2338" i="24" s="1"/>
  <c r="J2316" i="17"/>
  <c r="J2339" i="24" s="1"/>
  <c r="J2317" i="17"/>
  <c r="J2340" i="24" s="1"/>
  <c r="J2318" i="17"/>
  <c r="J2319" i="17"/>
  <c r="J2342" i="24" s="1"/>
  <c r="J2320" i="17"/>
  <c r="J2343" i="24" s="1"/>
  <c r="J2321" i="17"/>
  <c r="J2344" i="24" s="1"/>
  <c r="J2322" i="17"/>
  <c r="J2345" i="24" s="1"/>
  <c r="J2323" i="17"/>
  <c r="J2346" i="24" s="1"/>
  <c r="J2324" i="17"/>
  <c r="J2347" i="24" s="1"/>
  <c r="J2325" i="17"/>
  <c r="J2348" i="24" s="1"/>
  <c r="J2326" i="17"/>
  <c r="J2349" i="24" s="1"/>
  <c r="J2327" i="17"/>
  <c r="J2350" i="24" s="1"/>
  <c r="J2328" i="17"/>
  <c r="J2351" i="24" s="1"/>
  <c r="J2329" i="17"/>
  <c r="J2352" i="24" s="1"/>
  <c r="J2330" i="17"/>
  <c r="J2353" i="24" s="1"/>
  <c r="J2331" i="17"/>
  <c r="J2354" i="24" s="1"/>
  <c r="J2332" i="17"/>
  <c r="J2355" i="24" s="1"/>
  <c r="J2333" i="17"/>
  <c r="J2356" i="24" s="1"/>
  <c r="J2334" i="17"/>
  <c r="J2357" i="24" s="1"/>
  <c r="J2335" i="17"/>
  <c r="J2358" i="24" s="1"/>
  <c r="J2336" i="17"/>
  <c r="J2359" i="24" s="1"/>
  <c r="J2337" i="17"/>
  <c r="J2360" i="24" s="1"/>
  <c r="J2338" i="17"/>
  <c r="J2361" i="24" s="1"/>
  <c r="J2339" i="17"/>
  <c r="J2362" i="24" s="1"/>
  <c r="J2340" i="17"/>
  <c r="J2363" i="24" s="1"/>
  <c r="J2341" i="17"/>
  <c r="J2364" i="24" s="1"/>
  <c r="J2344" i="17"/>
  <c r="J2367" i="24" s="1"/>
  <c r="J2345" i="17"/>
  <c r="J2368" i="24" s="1"/>
  <c r="J2346" i="17"/>
  <c r="J2369" i="24" s="1"/>
  <c r="J2347" i="17"/>
  <c r="J2370" i="24" s="1"/>
  <c r="J2348" i="17"/>
  <c r="J2371" i="24" s="1"/>
  <c r="J2349" i="17"/>
  <c r="J2372" i="24" s="1"/>
  <c r="J2350" i="17"/>
  <c r="J2373" i="24" s="1"/>
  <c r="J2351" i="17"/>
  <c r="J2374" i="24" s="1"/>
  <c r="J2352" i="17"/>
  <c r="J2375" i="24" s="1"/>
  <c r="J2353" i="17"/>
  <c r="J2376" i="24" s="1"/>
  <c r="J2354" i="17"/>
  <c r="J2377" i="24" s="1"/>
  <c r="J2355" i="17"/>
  <c r="J2378" i="24" s="1"/>
  <c r="J2356" i="17"/>
  <c r="J2379" i="24" s="1"/>
  <c r="J2357" i="17"/>
  <c r="J2380" i="24" s="1"/>
  <c r="J2358" i="17"/>
  <c r="J2381" i="24" s="1"/>
  <c r="J2359" i="17"/>
  <c r="J2382" i="24" s="1"/>
  <c r="J2360" i="17"/>
  <c r="J2383" i="24" s="1"/>
  <c r="J2361" i="17"/>
  <c r="J2384" i="24" s="1"/>
  <c r="J2362" i="17"/>
  <c r="J2385" i="24" s="1"/>
  <c r="J2363" i="17"/>
  <c r="J2386" i="24" s="1"/>
  <c r="J2364" i="17"/>
  <c r="J2387" i="24" s="1"/>
  <c r="J2365" i="17"/>
  <c r="J2388" i="24" s="1"/>
  <c r="J2366" i="17"/>
  <c r="J2389" i="24" s="1"/>
  <c r="J2367" i="17"/>
  <c r="J2390" i="24" s="1"/>
  <c r="J2368" i="17"/>
  <c r="J2391" i="24" s="1"/>
  <c r="J2369" i="17"/>
  <c r="J2392" i="24" s="1"/>
  <c r="J2370" i="17"/>
  <c r="J2393" i="24" s="1"/>
  <c r="J2371" i="17"/>
  <c r="J2394" i="24" s="1"/>
  <c r="J2372" i="17"/>
  <c r="J2395" i="24" s="1"/>
  <c r="J2373" i="17"/>
  <c r="J2396" i="24" s="1"/>
  <c r="J2374" i="17"/>
  <c r="J2397" i="24" s="1"/>
  <c r="J2375" i="17"/>
  <c r="J2398" i="24" s="1"/>
  <c r="J2376" i="17"/>
  <c r="J2399" i="24" s="1"/>
  <c r="J2377" i="17"/>
  <c r="J2400" i="24" s="1"/>
  <c r="J2378" i="17"/>
  <c r="J2401" i="24" s="1"/>
  <c r="J2379" i="17"/>
  <c r="J2402" i="24" s="1"/>
  <c r="J2380" i="17"/>
  <c r="J2403" i="24" s="1"/>
  <c r="J2381" i="17"/>
  <c r="J2404" i="24" s="1"/>
  <c r="J2382" i="17"/>
  <c r="J2405" i="24" s="1"/>
  <c r="J2383" i="17"/>
  <c r="J2406" i="24" s="1"/>
  <c r="J2384" i="17"/>
  <c r="J2407" i="24" s="1"/>
  <c r="J2385" i="17"/>
  <c r="J2408" i="24" s="1"/>
  <c r="J2386" i="17"/>
  <c r="J2409" i="24" s="1"/>
  <c r="J2387" i="17"/>
  <c r="J2410" i="24" s="1"/>
  <c r="J2388" i="17"/>
  <c r="J2411" i="24" s="1"/>
  <c r="J2389" i="17"/>
  <c r="J2412" i="24" s="1"/>
  <c r="J2390" i="17"/>
  <c r="J2413" i="24" s="1"/>
  <c r="J2391" i="17"/>
  <c r="J2414" i="24" s="1"/>
  <c r="J2392" i="17"/>
  <c r="J2415" i="24" s="1"/>
  <c r="J2393" i="17"/>
  <c r="J2416" i="24" s="1"/>
  <c r="J2394" i="17"/>
  <c r="J2417" i="24" s="1"/>
  <c r="J2395" i="17"/>
  <c r="J2418" i="24" s="1"/>
  <c r="J2396" i="17"/>
  <c r="J2419" i="24" s="1"/>
  <c r="J2397" i="17"/>
  <c r="J2420" i="24" s="1"/>
  <c r="J2398" i="17"/>
  <c r="J2421" i="24" s="1"/>
  <c r="J2399" i="17"/>
  <c r="J2422" i="24" s="1"/>
  <c r="J2400" i="17"/>
  <c r="J2423" i="24" s="1"/>
  <c r="J2401" i="17"/>
  <c r="J2424" i="24" s="1"/>
  <c r="J2402" i="17"/>
  <c r="J2425" i="24" s="1"/>
  <c r="J2403" i="17"/>
  <c r="J2426" i="24" s="1"/>
  <c r="J2404" i="17"/>
  <c r="J2427" i="24" s="1"/>
  <c r="J2405" i="17"/>
  <c r="J2428" i="24" s="1"/>
  <c r="J2406" i="17"/>
  <c r="J2429" i="24" s="1"/>
  <c r="J2407" i="17"/>
  <c r="J2430" i="24" s="1"/>
  <c r="J2408" i="17"/>
  <c r="J2431" i="24" s="1"/>
  <c r="J2409" i="17"/>
  <c r="J2432" i="24" s="1"/>
  <c r="J2410" i="17"/>
  <c r="J2433" i="24" s="1"/>
  <c r="J2411" i="17"/>
  <c r="J2434" i="24" s="1"/>
  <c r="J2412" i="17"/>
  <c r="J2435" i="24" s="1"/>
  <c r="J2413" i="17"/>
  <c r="J2436" i="24" s="1"/>
  <c r="J2414" i="17"/>
  <c r="J2437" i="24" s="1"/>
  <c r="J2415" i="17"/>
  <c r="J2438" i="24" s="1"/>
  <c r="J2416" i="17"/>
  <c r="J2439" i="24" s="1"/>
  <c r="J2417" i="17"/>
  <c r="J2440" i="24" s="1"/>
  <c r="J2418" i="17"/>
  <c r="J2441" i="24" s="1"/>
  <c r="J2419" i="17"/>
  <c r="J2442" i="24" s="1"/>
  <c r="J2420" i="17"/>
  <c r="J2443" i="24" s="1"/>
  <c r="J2421" i="17"/>
  <c r="J2444" i="24" s="1"/>
  <c r="J2422" i="17"/>
  <c r="J2445" i="24" s="1"/>
  <c r="J2423" i="17"/>
  <c r="J2446" i="24" s="1"/>
  <c r="J2424" i="17"/>
  <c r="J2447" i="24" s="1"/>
  <c r="J2425" i="17"/>
  <c r="J2448" i="24" s="1"/>
  <c r="J2426" i="17"/>
  <c r="J2449" i="24" s="1"/>
  <c r="J2427" i="17"/>
  <c r="J2450" i="24" s="1"/>
  <c r="J2428" i="17"/>
  <c r="J2451" i="24" s="1"/>
  <c r="J2429" i="17"/>
  <c r="J2452" i="24" s="1"/>
  <c r="J2430" i="17"/>
  <c r="J2453" i="24" s="1"/>
  <c r="J2431" i="17"/>
  <c r="J2454" i="24" s="1"/>
  <c r="J2432" i="17"/>
  <c r="J2455" i="24" s="1"/>
  <c r="J2433" i="17"/>
  <c r="J2456" i="24" s="1"/>
  <c r="J2434" i="17"/>
  <c r="J2457" i="24" s="1"/>
  <c r="J2435" i="17"/>
  <c r="J2458" i="24" s="1"/>
  <c r="J2436" i="17"/>
  <c r="J2459" i="24" s="1"/>
  <c r="J2437" i="17"/>
  <c r="J2460" i="24" s="1"/>
  <c r="J2438" i="17"/>
  <c r="J2461" i="24" s="1"/>
  <c r="J2439" i="17"/>
  <c r="J2462" i="24" s="1"/>
  <c r="J2440" i="17"/>
  <c r="J2463" i="24" s="1"/>
  <c r="J2441" i="17"/>
  <c r="J2464" i="24" s="1"/>
  <c r="J2442" i="17"/>
  <c r="J2465" i="24" s="1"/>
  <c r="J2443" i="17"/>
  <c r="J2466" i="24" s="1"/>
  <c r="J2444" i="17"/>
  <c r="J2467" i="24" s="1"/>
  <c r="J2445" i="17"/>
  <c r="J2468" i="24" s="1"/>
  <c r="J2446" i="17"/>
  <c r="J2469" i="24" s="1"/>
  <c r="J2447" i="17"/>
  <c r="J2470" i="24" s="1"/>
  <c r="J2448" i="17"/>
  <c r="J2471" i="24" s="1"/>
  <c r="J2449" i="17"/>
  <c r="J2472" i="24" s="1"/>
  <c r="J2450" i="17"/>
  <c r="J2473" i="24" s="1"/>
  <c r="J2451" i="17"/>
  <c r="J2474" i="24" s="1"/>
  <c r="J2452" i="17"/>
  <c r="J2475" i="24" s="1"/>
  <c r="J2453" i="17"/>
  <c r="J2476" i="24" s="1"/>
  <c r="J2454" i="17"/>
  <c r="J2477" i="24" s="1"/>
  <c r="J2455" i="17"/>
  <c r="J2478" i="24" s="1"/>
  <c r="J2456" i="17"/>
  <c r="J2479" i="24" s="1"/>
  <c r="J2457" i="17"/>
  <c r="J2480" i="24" s="1"/>
  <c r="J2458" i="17"/>
  <c r="J2481" i="24" s="1"/>
  <c r="J2459" i="17"/>
  <c r="J2482" i="24" s="1"/>
  <c r="J2460" i="17"/>
  <c r="J2483" i="24" s="1"/>
  <c r="J2461" i="17"/>
  <c r="J2484" i="24" s="1"/>
  <c r="J2462" i="17"/>
  <c r="J2485" i="24" s="1"/>
  <c r="J2463" i="17"/>
  <c r="J2486" i="24" s="1"/>
  <c r="J2464" i="17"/>
  <c r="J2487" i="24" s="1"/>
  <c r="J2465" i="17"/>
  <c r="J2488" i="24" s="1"/>
  <c r="J2466" i="17"/>
  <c r="J2489" i="24" s="1"/>
  <c r="J2467" i="17"/>
  <c r="J2490" i="24" s="1"/>
  <c r="J2468" i="17"/>
  <c r="J2491" i="24" s="1"/>
  <c r="J2469" i="17"/>
  <c r="J2492" i="24" s="1"/>
  <c r="J2470" i="17"/>
  <c r="J2493" i="24" s="1"/>
  <c r="J2471" i="17"/>
  <c r="J2494" i="24" s="1"/>
  <c r="J2472" i="17"/>
  <c r="J2495" i="24" s="1"/>
  <c r="J2473" i="17"/>
  <c r="J2496" i="24" s="1"/>
  <c r="J2474" i="17"/>
  <c r="J2497" i="24" s="1"/>
  <c r="J2475" i="17"/>
  <c r="J2498" i="24" s="1"/>
  <c r="J2476" i="17"/>
  <c r="J2499" i="24" s="1"/>
  <c r="J2477" i="17"/>
  <c r="J2500" i="24" s="1"/>
  <c r="J2478" i="17"/>
  <c r="J2501" i="24" s="1"/>
  <c r="J2479" i="17"/>
  <c r="J2502" i="24" s="1"/>
  <c r="J2480" i="17"/>
  <c r="J2503" i="24" s="1"/>
  <c r="J2481" i="17"/>
  <c r="J2504" i="24" s="1"/>
  <c r="J2482" i="17"/>
  <c r="J2505" i="24" s="1"/>
  <c r="J2483" i="17"/>
  <c r="J2506" i="24" s="1"/>
  <c r="J2484" i="17"/>
  <c r="J2507" i="24" s="1"/>
  <c r="J2485" i="17"/>
  <c r="J2508" i="24" s="1"/>
  <c r="J2486" i="17"/>
  <c r="J2509" i="24" s="1"/>
  <c r="J2487" i="17"/>
  <c r="J2510" i="24" s="1"/>
  <c r="J2488" i="17"/>
  <c r="J2511" i="24" s="1"/>
  <c r="J2489" i="17"/>
  <c r="J2512" i="24" s="1"/>
  <c r="J2490" i="17"/>
  <c r="J2513" i="24" s="1"/>
  <c r="J2491" i="17"/>
  <c r="J2514" i="24" s="1"/>
  <c r="J2492" i="17"/>
  <c r="J2515" i="24" s="1"/>
  <c r="J2493" i="17"/>
  <c r="J2516" i="24" s="1"/>
  <c r="J2494" i="17"/>
  <c r="J2517" i="24" s="1"/>
  <c r="J2495" i="17"/>
  <c r="J2518" i="24" s="1"/>
  <c r="J2496" i="17"/>
  <c r="J2519" i="24" s="1"/>
  <c r="J2497" i="17"/>
  <c r="J2520" i="24" s="1"/>
  <c r="J2498" i="17"/>
  <c r="J2521" i="24" s="1"/>
  <c r="J2499" i="17"/>
  <c r="J2522" i="24" s="1"/>
  <c r="J2500" i="17"/>
  <c r="J2523" i="24" s="1"/>
  <c r="J2501" i="17"/>
  <c r="J2524" i="24" s="1"/>
  <c r="J2502" i="17"/>
  <c r="J2525" i="24" s="1"/>
  <c r="J2503" i="17"/>
  <c r="J2526" i="24" s="1"/>
  <c r="J2504" i="17"/>
  <c r="J2527" i="24" s="1"/>
  <c r="J2505" i="17"/>
  <c r="J2528" i="24" s="1"/>
  <c r="J2506" i="17"/>
  <c r="J2529" i="24" s="1"/>
  <c r="J2507" i="17"/>
  <c r="J2530" i="24" s="1"/>
  <c r="J2508" i="17"/>
  <c r="J2531" i="24" s="1"/>
  <c r="J2509" i="17"/>
  <c r="J2532" i="24" s="1"/>
  <c r="J2510" i="17"/>
  <c r="J2533" i="24" s="1"/>
  <c r="J2511" i="17"/>
  <c r="J2534" i="24" s="1"/>
  <c r="J2512" i="17"/>
  <c r="J2535" i="24" s="1"/>
  <c r="J2513" i="17"/>
  <c r="J2536" i="24" s="1"/>
  <c r="J2514" i="17"/>
  <c r="J2537" i="24" s="1"/>
  <c r="J2515" i="17"/>
  <c r="J2538" i="24" s="1"/>
  <c r="J2516" i="17"/>
  <c r="J2539" i="24" s="1"/>
  <c r="J2517" i="17"/>
  <c r="J2540" i="24" s="1"/>
  <c r="J2518" i="17"/>
  <c r="J2541" i="24" s="1"/>
  <c r="J2519" i="17"/>
  <c r="J2542" i="24" s="1"/>
  <c r="J2520" i="17"/>
  <c r="J2543" i="24" s="1"/>
  <c r="J2521" i="17"/>
  <c r="J2544" i="24" s="1"/>
  <c r="J2522" i="17"/>
  <c r="J2545" i="24" s="1"/>
  <c r="J2523" i="17"/>
  <c r="J2546" i="24" s="1"/>
  <c r="J2524" i="17"/>
  <c r="J2547" i="24" s="1"/>
  <c r="J2525" i="17"/>
  <c r="J2548" i="24" s="1"/>
  <c r="J2526" i="17"/>
  <c r="J2549" i="24" s="1"/>
  <c r="J2527" i="17"/>
  <c r="J2550" i="24" s="1"/>
  <c r="J2528" i="17"/>
  <c r="J2551" i="24" s="1"/>
  <c r="J2529" i="17"/>
  <c r="J2552" i="24" s="1"/>
  <c r="J2530" i="17"/>
  <c r="J2553" i="24" s="1"/>
  <c r="J2531" i="17"/>
  <c r="J2554" i="24" s="1"/>
  <c r="J2532" i="17"/>
  <c r="J2555" i="24" s="1"/>
  <c r="J2533" i="17"/>
  <c r="J2556" i="24" s="1"/>
  <c r="J2534" i="17"/>
  <c r="J2557" i="24" s="1"/>
  <c r="J2535" i="17"/>
  <c r="J2558" i="24" s="1"/>
  <c r="J2536" i="17"/>
  <c r="J2559" i="24" s="1"/>
  <c r="J2537" i="17"/>
  <c r="J2560" i="24" s="1"/>
  <c r="J2538" i="17"/>
  <c r="J2561" i="24" s="1"/>
  <c r="J2544" i="17"/>
  <c r="J2568" i="24" s="1"/>
  <c r="J2545" i="17"/>
  <c r="J2569" i="24" s="1"/>
  <c r="J2546" i="17"/>
  <c r="J2570" i="24" s="1"/>
  <c r="J2547" i="17"/>
  <c r="J2571" i="24" s="1"/>
  <c r="J2548" i="17"/>
  <c r="J2572" i="24" s="1"/>
  <c r="J2549" i="17"/>
  <c r="J2573" i="24" s="1"/>
  <c r="J2550" i="17"/>
  <c r="J2574" i="24" s="1"/>
  <c r="J2551" i="17"/>
  <c r="J2575" i="24" s="1"/>
  <c r="J2552" i="17"/>
  <c r="J2576" i="24" s="1"/>
  <c r="J2553" i="17"/>
  <c r="J2577" i="24" s="1"/>
  <c r="J2554" i="17"/>
  <c r="J2578" i="24" s="1"/>
  <c r="J2555" i="17"/>
  <c r="J2579" i="24" s="1"/>
  <c r="J2556" i="17"/>
  <c r="J2580" i="24" s="1"/>
  <c r="J2557" i="17"/>
  <c r="J2581" i="24" s="1"/>
  <c r="J2558" i="17"/>
  <c r="J2582" i="24" s="1"/>
  <c r="J2559" i="17"/>
  <c r="J2583" i="24" s="1"/>
  <c r="J2560" i="17"/>
  <c r="J2584" i="24" s="1"/>
  <c r="J2561" i="17"/>
  <c r="J2585" i="24" s="1"/>
  <c r="J2562" i="17"/>
  <c r="J2586" i="24" s="1"/>
  <c r="J2563" i="17"/>
  <c r="J2587" i="24" s="1"/>
  <c r="J2564" i="17"/>
  <c r="J2588" i="24" s="1"/>
  <c r="J2565" i="17"/>
  <c r="J2589" i="24" s="1"/>
  <c r="J2566" i="17"/>
  <c r="J2590" i="24" s="1"/>
  <c r="J2567" i="17"/>
  <c r="J2591" i="24" s="1"/>
  <c r="J2568" i="17"/>
  <c r="J2592" i="24" s="1"/>
  <c r="J2569" i="17"/>
  <c r="J2593" i="24" s="1"/>
  <c r="J2570" i="17"/>
  <c r="J2594" i="24" s="1"/>
  <c r="J2571" i="17"/>
  <c r="J2595" i="24" s="1"/>
  <c r="J2572" i="17"/>
  <c r="J2596" i="24" s="1"/>
  <c r="J2573" i="17"/>
  <c r="J2597" i="24" s="1"/>
  <c r="J2574" i="17"/>
  <c r="J2598" i="24" s="1"/>
  <c r="J2575" i="17"/>
  <c r="J2599" i="24" s="1"/>
  <c r="J2576" i="17"/>
  <c r="J2600" i="24" s="1"/>
  <c r="J2577" i="17"/>
  <c r="J2601" i="24" s="1"/>
  <c r="J2578" i="17"/>
  <c r="J2602" i="24" s="1"/>
  <c r="J2579" i="17"/>
  <c r="J2603" i="24" s="1"/>
  <c r="J2580" i="17"/>
  <c r="J2604" i="24" s="1"/>
  <c r="J2581" i="17"/>
  <c r="J2605" i="24" s="1"/>
  <c r="J2582" i="17"/>
  <c r="J2606" i="24" s="1"/>
  <c r="J2583" i="17"/>
  <c r="J2607" i="24" s="1"/>
  <c r="J2584" i="17"/>
  <c r="J2608" i="24" s="1"/>
  <c r="J2585" i="17"/>
  <c r="J2609" i="24" s="1"/>
  <c r="J2586" i="17"/>
  <c r="J2610" i="24" s="1"/>
  <c r="J2587" i="17"/>
  <c r="J2611" i="24" s="1"/>
  <c r="J2588" i="17"/>
  <c r="J2612" i="24" s="1"/>
  <c r="J2589" i="17"/>
  <c r="J2613" i="24" s="1"/>
  <c r="J2590" i="17"/>
  <c r="J2614" i="24" s="1"/>
  <c r="J2591" i="17"/>
  <c r="J2615" i="24" s="1"/>
  <c r="J2592" i="17"/>
  <c r="J2616" i="24" s="1"/>
  <c r="J2593" i="17"/>
  <c r="J2617" i="24" s="1"/>
  <c r="J2594" i="17"/>
  <c r="J2618" i="24" s="1"/>
  <c r="J2595" i="17"/>
  <c r="J2619" i="24" s="1"/>
  <c r="J2596" i="17"/>
  <c r="J2620" i="24" s="1"/>
  <c r="J2597" i="17"/>
  <c r="J2621" i="24" s="1"/>
  <c r="J2598" i="17"/>
  <c r="J2622" i="24" s="1"/>
  <c r="J2599" i="17"/>
  <c r="J2623" i="24" s="1"/>
  <c r="J2600" i="17"/>
  <c r="J2624" i="24" s="1"/>
  <c r="J2601" i="17"/>
  <c r="J2625" i="24" s="1"/>
  <c r="J2602" i="17"/>
  <c r="J2626" i="24" s="1"/>
  <c r="J2603" i="17"/>
  <c r="J2627" i="24" s="1"/>
  <c r="J2604" i="17"/>
  <c r="J2628" i="24" s="1"/>
  <c r="J2605" i="17"/>
  <c r="J2629" i="24" s="1"/>
  <c r="J2606" i="17"/>
  <c r="J2630" i="24" s="1"/>
  <c r="J2607" i="17"/>
  <c r="J2631" i="24" s="1"/>
  <c r="J2608" i="17"/>
  <c r="J2632" i="24" s="1"/>
  <c r="J2609" i="17"/>
  <c r="J2633" i="24" s="1"/>
  <c r="J2610" i="17"/>
  <c r="J2634" i="24" s="1"/>
  <c r="J2611" i="17"/>
  <c r="J2635" i="24" s="1"/>
  <c r="J2612" i="17"/>
  <c r="J2636" i="24" s="1"/>
  <c r="J2613" i="17"/>
  <c r="J2637" i="24" s="1"/>
  <c r="J2614" i="17"/>
  <c r="J2638" i="24" s="1"/>
  <c r="J2615" i="17"/>
  <c r="J2639" i="24" s="1"/>
  <c r="J2616" i="17"/>
  <c r="J2640" i="24" s="1"/>
  <c r="J2617" i="17"/>
  <c r="J2641" i="24" s="1"/>
  <c r="J2618" i="17"/>
  <c r="J2642" i="24" s="1"/>
  <c r="J2619" i="17"/>
  <c r="J2643" i="24" s="1"/>
  <c r="J2620" i="17"/>
  <c r="J2644" i="24" s="1"/>
  <c r="J2621" i="17"/>
  <c r="J2645" i="24" s="1"/>
  <c r="J2622" i="17"/>
  <c r="J2646" i="24" s="1"/>
  <c r="J2623" i="17"/>
  <c r="J2647" i="24" s="1"/>
  <c r="J2624" i="17"/>
  <c r="J2648" i="24" s="1"/>
  <c r="J2625" i="17"/>
  <c r="J2649" i="24" s="1"/>
  <c r="J2626" i="17"/>
  <c r="J2650" i="24" s="1"/>
  <c r="J2627" i="17"/>
  <c r="J2651" i="24" s="1"/>
  <c r="J2628" i="17"/>
  <c r="J2652" i="24" s="1"/>
  <c r="J2629" i="17"/>
  <c r="J2653" i="24" s="1"/>
  <c r="J2630" i="17"/>
  <c r="J2654" i="24" s="1"/>
  <c r="J2631" i="17"/>
  <c r="J2655" i="24" s="1"/>
  <c r="J2632" i="17"/>
  <c r="J2656" i="24" s="1"/>
  <c r="J2633" i="17"/>
  <c r="J2657" i="24" s="1"/>
  <c r="J2634" i="17"/>
  <c r="J2658" i="24" s="1"/>
  <c r="J2635" i="17"/>
  <c r="J2659" i="24" s="1"/>
  <c r="J2636" i="17"/>
  <c r="J2660" i="24" s="1"/>
  <c r="J2637" i="17"/>
  <c r="J2661" i="24" s="1"/>
  <c r="J2638" i="17"/>
  <c r="J2662" i="24" s="1"/>
  <c r="J2639" i="17"/>
  <c r="J2663" i="24" s="1"/>
  <c r="J2640" i="17"/>
  <c r="J2664" i="24" s="1"/>
  <c r="J2641" i="17"/>
  <c r="J2665" i="24" s="1"/>
  <c r="J2642" i="17"/>
  <c r="J2666" i="24" s="1"/>
  <c r="J2643" i="17"/>
  <c r="J2667" i="24" s="1"/>
  <c r="J2644" i="17"/>
  <c r="J2668" i="24" s="1"/>
  <c r="J2645" i="17"/>
  <c r="J2669" i="24" s="1"/>
  <c r="J2646" i="17"/>
  <c r="J2670" i="24" s="1"/>
  <c r="J2647" i="17"/>
  <c r="J2671" i="24" s="1"/>
  <c r="J2648" i="17"/>
  <c r="J2672" i="24" s="1"/>
  <c r="J2649" i="17"/>
  <c r="J2673" i="24" s="1"/>
  <c r="J2650" i="17"/>
  <c r="J2674" i="24" s="1"/>
  <c r="J2651" i="17"/>
  <c r="J2675" i="24" s="1"/>
  <c r="J2652" i="17"/>
  <c r="J2676" i="24" s="1"/>
  <c r="J2653" i="17"/>
  <c r="J2677" i="24" s="1"/>
  <c r="J2654" i="17"/>
  <c r="J2678" i="24" s="1"/>
  <c r="J2655" i="17"/>
  <c r="J2679" i="24" s="1"/>
  <c r="J2656" i="17"/>
  <c r="J2680" i="24" s="1"/>
  <c r="J2657" i="17"/>
  <c r="J2681" i="24" s="1"/>
  <c r="J2658" i="17"/>
  <c r="J2682" i="24" s="1"/>
  <c r="J2659" i="17"/>
  <c r="J2683" i="24" s="1"/>
  <c r="J2660" i="17"/>
  <c r="J2684" i="24" s="1"/>
  <c r="J2661" i="17"/>
  <c r="J2685" i="24" s="1"/>
  <c r="J2662" i="17"/>
  <c r="J2686" i="24" s="1"/>
  <c r="J2663" i="17"/>
  <c r="J2687" i="24" s="1"/>
  <c r="J2664" i="17"/>
  <c r="J2688" i="24" s="1"/>
  <c r="J2665" i="17"/>
  <c r="J2689" i="24" s="1"/>
  <c r="J2666" i="17"/>
  <c r="J2690" i="24" s="1"/>
  <c r="J2667" i="17"/>
  <c r="J2691" i="24" s="1"/>
  <c r="J2668" i="17"/>
  <c r="J2692" i="24" s="1"/>
  <c r="J2669" i="17"/>
  <c r="J2693" i="24" s="1"/>
  <c r="J2670" i="17"/>
  <c r="J2694" i="24" s="1"/>
  <c r="J2671" i="17"/>
  <c r="J2695" i="24" s="1"/>
  <c r="J2672" i="17"/>
  <c r="J2696" i="24" s="1"/>
  <c r="J2673" i="17"/>
  <c r="J2697" i="24" s="1"/>
  <c r="J2674" i="17"/>
  <c r="J2698" i="24" s="1"/>
  <c r="J2675" i="17"/>
  <c r="J2699" i="24" s="1"/>
  <c r="J2676" i="17"/>
  <c r="J2700" i="24" s="1"/>
  <c r="J2677" i="17"/>
  <c r="J2701" i="24" s="1"/>
  <c r="J2678" i="17"/>
  <c r="J2702" i="24" s="1"/>
  <c r="J2679" i="17"/>
  <c r="J2703" i="24" s="1"/>
  <c r="J2680" i="17"/>
  <c r="J2704" i="24" s="1"/>
  <c r="J2681" i="17"/>
  <c r="J2705" i="24" s="1"/>
  <c r="J2682" i="17"/>
  <c r="J2706" i="24" s="1"/>
  <c r="J2683" i="17"/>
  <c r="J2707" i="24" s="1"/>
  <c r="J2684" i="17"/>
  <c r="J2708" i="24" s="1"/>
  <c r="J2685" i="17"/>
  <c r="J2709" i="24" s="1"/>
  <c r="J2686" i="17"/>
  <c r="J2710" i="24" s="1"/>
  <c r="J2687" i="17"/>
  <c r="J2711" i="24" s="1"/>
  <c r="J2688" i="17"/>
  <c r="J2712" i="24" s="1"/>
  <c r="J2689" i="17"/>
  <c r="J2713" i="24" s="1"/>
  <c r="J2690" i="17"/>
  <c r="J2714" i="24" s="1"/>
  <c r="J2691" i="17"/>
  <c r="J2715" i="24" s="1"/>
  <c r="J2692" i="17"/>
  <c r="J2716" i="24" s="1"/>
  <c r="J2693" i="17"/>
  <c r="J2717" i="24" s="1"/>
  <c r="J2694" i="17"/>
  <c r="J2718" i="24" s="1"/>
  <c r="J2695" i="17"/>
  <c r="J2719" i="24" s="1"/>
  <c r="J2696" i="17"/>
  <c r="J2720" i="24" s="1"/>
  <c r="J2697" i="17"/>
  <c r="J2721" i="24" s="1"/>
  <c r="J2698" i="17"/>
  <c r="J2722" i="24" s="1"/>
  <c r="J2699" i="17"/>
  <c r="J2723" i="24" s="1"/>
  <c r="J2700" i="17"/>
  <c r="J2724" i="24" s="1"/>
  <c r="J2701" i="17"/>
  <c r="J2725" i="24" s="1"/>
  <c r="J2702" i="17"/>
  <c r="J2726" i="24" s="1"/>
  <c r="J2703" i="17"/>
  <c r="J2727" i="24" s="1"/>
  <c r="J2704" i="17"/>
  <c r="J2728" i="24" s="1"/>
  <c r="J2705" i="17"/>
  <c r="J2729" i="24" s="1"/>
  <c r="J2706" i="17"/>
  <c r="J2730" i="24" s="1"/>
  <c r="J2707" i="17"/>
  <c r="J2731" i="24" s="1"/>
  <c r="J2708" i="17"/>
  <c r="J2732" i="24" s="1"/>
  <c r="J2709" i="17"/>
  <c r="J2733" i="24" s="1"/>
  <c r="J2710" i="17"/>
  <c r="J2734" i="24" s="1"/>
  <c r="J2711" i="17"/>
  <c r="J2735" i="24" s="1"/>
  <c r="J2712" i="17"/>
  <c r="J2736" i="24" s="1"/>
  <c r="J2713" i="17"/>
  <c r="J2737" i="24" s="1"/>
  <c r="J2714" i="17"/>
  <c r="J2738" i="24" s="1"/>
  <c r="J2715" i="17"/>
  <c r="J2739" i="24" s="1"/>
  <c r="J2716" i="17"/>
  <c r="J2740" i="24" s="1"/>
  <c r="J2717" i="17"/>
  <c r="J2741" i="24" s="1"/>
  <c r="J2718" i="17"/>
  <c r="J2742" i="24" s="1"/>
  <c r="J2719" i="17"/>
  <c r="J2743" i="24" s="1"/>
  <c r="J2720" i="17"/>
  <c r="J2744" i="24" s="1"/>
  <c r="J2721" i="17"/>
  <c r="J2745" i="24" s="1"/>
  <c r="J2722" i="17"/>
  <c r="J2746" i="24" s="1"/>
  <c r="J2723" i="17"/>
  <c r="J2747" i="24" s="1"/>
  <c r="J2724" i="17"/>
  <c r="J2748" i="24" s="1"/>
  <c r="J2725" i="17"/>
  <c r="J2749" i="24" s="1"/>
  <c r="J2726" i="17"/>
  <c r="J2750" i="24" s="1"/>
  <c r="J2727" i="17"/>
  <c r="J2751" i="24" s="1"/>
  <c r="J2728" i="17"/>
  <c r="J2752" i="24" s="1"/>
  <c r="J2729" i="17"/>
  <c r="J2753" i="24" s="1"/>
  <c r="J2730" i="17"/>
  <c r="J2754" i="24" s="1"/>
  <c r="J2731" i="17"/>
  <c r="J2755" i="24" s="1"/>
  <c r="J2732" i="17"/>
  <c r="J2756" i="24" s="1"/>
  <c r="J2733" i="17"/>
  <c r="J2757" i="24" s="1"/>
  <c r="J2734" i="17"/>
  <c r="J2758" i="24" s="1"/>
  <c r="J2735" i="17"/>
  <c r="J2759" i="24" s="1"/>
  <c r="J2736" i="17"/>
  <c r="J2760" i="24" s="1"/>
  <c r="J2737" i="17"/>
  <c r="J2761" i="24" s="1"/>
  <c r="J2738" i="17"/>
  <c r="J2762" i="24" s="1"/>
  <c r="J2739" i="17"/>
  <c r="J2763" i="24" s="1"/>
  <c r="J2740" i="17"/>
  <c r="J2764" i="24" s="1"/>
  <c r="J2741" i="17"/>
  <c r="J2765" i="24" s="1"/>
  <c r="J2742" i="17"/>
  <c r="J2766" i="24" s="1"/>
  <c r="J2743" i="17"/>
  <c r="J2767" i="24" s="1"/>
  <c r="J2744" i="17"/>
  <c r="J2768" i="24" s="1"/>
  <c r="J2745" i="17"/>
  <c r="J2769" i="24" s="1"/>
  <c r="J2746" i="17"/>
  <c r="J2770" i="24" s="1"/>
  <c r="J2747" i="17"/>
  <c r="J2771" i="24" s="1"/>
  <c r="J2748" i="17"/>
  <c r="J2772" i="24" s="1"/>
  <c r="J2749" i="17"/>
  <c r="J2773" i="24" s="1"/>
  <c r="J2750" i="17"/>
  <c r="J2774" i="24" s="1"/>
  <c r="J2751" i="17"/>
  <c r="J2775" i="24" s="1"/>
  <c r="J2752" i="17"/>
  <c r="J2776" i="24" s="1"/>
  <c r="J2753" i="17"/>
  <c r="J2777" i="24" s="1"/>
  <c r="J2754" i="17"/>
  <c r="J2778" i="24" s="1"/>
  <c r="J2755" i="17"/>
  <c r="J2779" i="24" s="1"/>
  <c r="J2756" i="17"/>
  <c r="J2780" i="24" s="1"/>
  <c r="J2757" i="17"/>
  <c r="J2781" i="24" s="1"/>
  <c r="J2758" i="17"/>
  <c r="J2782" i="24" s="1"/>
  <c r="J2759" i="17"/>
  <c r="J2783" i="24" s="1"/>
  <c r="J2760" i="17"/>
  <c r="J2784" i="24" s="1"/>
  <c r="J2761" i="17"/>
  <c r="J2785" i="24" s="1"/>
  <c r="J2762" i="17"/>
  <c r="J2786" i="24" s="1"/>
  <c r="J2763" i="17"/>
  <c r="J2787" i="24" s="1"/>
  <c r="J2764" i="17"/>
  <c r="J2788" i="24" s="1"/>
  <c r="J2765" i="17"/>
  <c r="J2789" i="24" s="1"/>
  <c r="J2766" i="17"/>
  <c r="J2790" i="24" s="1"/>
  <c r="J2767" i="17"/>
  <c r="J2791" i="24" s="1"/>
  <c r="J2768" i="17"/>
  <c r="J2792" i="24" s="1"/>
  <c r="J2769" i="17"/>
  <c r="J2793" i="24" s="1"/>
  <c r="J2770" i="17"/>
  <c r="J2794" i="24" s="1"/>
  <c r="J2771" i="17"/>
  <c r="J2795" i="24" s="1"/>
  <c r="J2772" i="17"/>
  <c r="J2796" i="24" s="1"/>
  <c r="J2773" i="17"/>
  <c r="J2797" i="24" s="1"/>
  <c r="J2774" i="17"/>
  <c r="J2798" i="24" s="1"/>
  <c r="J2775" i="17"/>
  <c r="J2799" i="24" s="1"/>
  <c r="J2776" i="17"/>
  <c r="J2800" i="24" s="1"/>
  <c r="J2777" i="17"/>
  <c r="J2801" i="24" s="1"/>
  <c r="J2778" i="17"/>
  <c r="J2779" i="17"/>
  <c r="J2803" i="24" s="1"/>
  <c r="J2780" i="17"/>
  <c r="J2804" i="24" s="1"/>
  <c r="J2781" i="17"/>
  <c r="J2805" i="24" s="1"/>
  <c r="J2782" i="17"/>
  <c r="J2806" i="24" s="1"/>
  <c r="J2783" i="17"/>
  <c r="J2807" i="24" s="1"/>
  <c r="J2784" i="17"/>
  <c r="J2808" i="24" s="1"/>
  <c r="J2785" i="17"/>
  <c r="J2809" i="24" s="1"/>
  <c r="J2786" i="17"/>
  <c r="J2810" i="24" s="1"/>
  <c r="J2787" i="17"/>
  <c r="J2811" i="24" s="1"/>
  <c r="J2788" i="17"/>
  <c r="J2812" i="24" s="1"/>
  <c r="J2789" i="17"/>
  <c r="J2813" i="24" s="1"/>
  <c r="J2790" i="17"/>
  <c r="J2814" i="24" s="1"/>
  <c r="J2806" i="17"/>
  <c r="J2831" i="24" s="1"/>
  <c r="J2807" i="17"/>
  <c r="J2832" i="24" s="1"/>
  <c r="J2808" i="17"/>
  <c r="J2833" i="24" s="1"/>
  <c r="J2809" i="17"/>
  <c r="J2834" i="24" s="1"/>
  <c r="J2810" i="17"/>
  <c r="J2835" i="24" s="1"/>
  <c r="J2811" i="17"/>
  <c r="J2836" i="24" s="1"/>
  <c r="J2812" i="17"/>
  <c r="J2837" i="24" s="1"/>
  <c r="J2813" i="17"/>
  <c r="J2838" i="24" s="1"/>
  <c r="J2814" i="17"/>
  <c r="J2839" i="24" s="1"/>
  <c r="J2815" i="17"/>
  <c r="J2840" i="24" s="1"/>
  <c r="J2816" i="17"/>
  <c r="J2841" i="24" s="1"/>
  <c r="J2817" i="17"/>
  <c r="J2842" i="24" s="1"/>
  <c r="J2818" i="17"/>
  <c r="J2843" i="24" s="1"/>
  <c r="J2819" i="17"/>
  <c r="J2844" i="24" s="1"/>
  <c r="J2820" i="17"/>
  <c r="J2845" i="24" s="1"/>
  <c r="J2821" i="17"/>
  <c r="J2846" i="24" s="1"/>
  <c r="J2822" i="17"/>
  <c r="J2847" i="24" s="1"/>
  <c r="J2823" i="17"/>
  <c r="J2848" i="24" s="1"/>
  <c r="J2824" i="17"/>
  <c r="J2849" i="24" s="1"/>
  <c r="J2825" i="17"/>
  <c r="J2850" i="24" s="1"/>
  <c r="J2826" i="17"/>
  <c r="J2851" i="24" s="1"/>
  <c r="J2827" i="17"/>
  <c r="J2852" i="24" s="1"/>
  <c r="J2828" i="17"/>
  <c r="J2853" i="24" s="1"/>
  <c r="J2829" i="17"/>
  <c r="J2854" i="24" s="1"/>
  <c r="J2830" i="17"/>
  <c r="J2855" i="24" s="1"/>
  <c r="J2831" i="17"/>
  <c r="J2856" i="24" s="1"/>
  <c r="J2832" i="17"/>
  <c r="J2857" i="24" s="1"/>
  <c r="J2833" i="17"/>
  <c r="J2858" i="24" s="1"/>
  <c r="J2834" i="17"/>
  <c r="J2859" i="24" s="1"/>
  <c r="J2835" i="17"/>
  <c r="J2860" i="24" s="1"/>
  <c r="J2836" i="17"/>
  <c r="J2861" i="24" s="1"/>
  <c r="J2837" i="17"/>
  <c r="J2862" i="24" s="1"/>
  <c r="J2838" i="17"/>
  <c r="J2863" i="24" s="1"/>
  <c r="J2839" i="17"/>
  <c r="J2864" i="24" s="1"/>
  <c r="J2840" i="17"/>
  <c r="J2865" i="24" s="1"/>
  <c r="J2841" i="17"/>
  <c r="J2866" i="24" s="1"/>
  <c r="J2842" i="17"/>
  <c r="J2867" i="24" s="1"/>
  <c r="J2843" i="17"/>
  <c r="J2868" i="24" s="1"/>
  <c r="J2844" i="17"/>
  <c r="J2869" i="24" s="1"/>
  <c r="J2845" i="17"/>
  <c r="J2870" i="24" s="1"/>
  <c r="J2846" i="17"/>
  <c r="J2871" i="24" s="1"/>
  <c r="J2847" i="17"/>
  <c r="J2872" i="24" s="1"/>
  <c r="J2848" i="17"/>
  <c r="J2873" i="24" s="1"/>
  <c r="J2849" i="17"/>
  <c r="J2874" i="24" s="1"/>
  <c r="J2850" i="17"/>
  <c r="J2875" i="24" s="1"/>
  <c r="J2851" i="17"/>
  <c r="J2876" i="24" s="1"/>
  <c r="J2852" i="17"/>
  <c r="J2877" i="24" s="1"/>
  <c r="J2853" i="17"/>
  <c r="J2878" i="24" s="1"/>
  <c r="J2854" i="17"/>
  <c r="J2879" i="24" s="1"/>
  <c r="J2855" i="17"/>
  <c r="J2880" i="24" s="1"/>
  <c r="J2856" i="17"/>
  <c r="J2881" i="24" s="1"/>
  <c r="J2857" i="17"/>
  <c r="J2882" i="24" s="1"/>
  <c r="J2858" i="17"/>
  <c r="J2883" i="24" s="1"/>
  <c r="J2859" i="17"/>
  <c r="J2884" i="24" s="1"/>
  <c r="J2860" i="17"/>
  <c r="J2885" i="24" s="1"/>
  <c r="J2861" i="17"/>
  <c r="J2886" i="24" s="1"/>
  <c r="J2862" i="17"/>
  <c r="J2887" i="24" s="1"/>
  <c r="J2863" i="17"/>
  <c r="J2888" i="24" s="1"/>
  <c r="J2864" i="17"/>
  <c r="J2889" i="24" s="1"/>
  <c r="J2865" i="17"/>
  <c r="J2890" i="24" s="1"/>
  <c r="J2866" i="17"/>
  <c r="J2891" i="24" s="1"/>
  <c r="J2867" i="17"/>
  <c r="J2892" i="24" s="1"/>
  <c r="J2868" i="17"/>
  <c r="J2893" i="24" s="1"/>
  <c r="J2869" i="17"/>
  <c r="J2894" i="24" s="1"/>
  <c r="J2870" i="17"/>
  <c r="J2895" i="24" s="1"/>
  <c r="J2871" i="17"/>
  <c r="J2896" i="24" s="1"/>
  <c r="J2872" i="17"/>
  <c r="J2897" i="24" s="1"/>
  <c r="J2873" i="17"/>
  <c r="J2898" i="24" s="1"/>
  <c r="J2874" i="17"/>
  <c r="J2899" i="24" s="1"/>
  <c r="J2875" i="17"/>
  <c r="J2900" i="24" s="1"/>
  <c r="J2876" i="17"/>
  <c r="J2901" i="24" s="1"/>
  <c r="J2877" i="17"/>
  <c r="J2902" i="24" s="1"/>
  <c r="J2878" i="17"/>
  <c r="J2903" i="24" s="1"/>
  <c r="J2879" i="17"/>
  <c r="J2904" i="24" s="1"/>
  <c r="J2880" i="17"/>
  <c r="J2905" i="24" s="1"/>
  <c r="J2881" i="17"/>
  <c r="J2906" i="24" s="1"/>
  <c r="J2882" i="17"/>
  <c r="J2907" i="24" s="1"/>
  <c r="J2883" i="17"/>
  <c r="J2908" i="24" s="1"/>
  <c r="J2884" i="17"/>
  <c r="J2909" i="24" s="1"/>
  <c r="J2885" i="17"/>
  <c r="J2910" i="24" s="1"/>
  <c r="J2886" i="17"/>
  <c r="J2911" i="24" s="1"/>
  <c r="J2887" i="17"/>
  <c r="J2912" i="24" s="1"/>
  <c r="J2888" i="17"/>
  <c r="J2913" i="24" s="1"/>
  <c r="J2889" i="17"/>
  <c r="J2914" i="24" s="1"/>
  <c r="J2890" i="17"/>
  <c r="J2915" i="24" s="1"/>
  <c r="J2891" i="17"/>
  <c r="J2916" i="24" s="1"/>
  <c r="J2892" i="17"/>
  <c r="J2917" i="24" s="1"/>
  <c r="J2893" i="17"/>
  <c r="J2918" i="24" s="1"/>
  <c r="J2894" i="17"/>
  <c r="J2919" i="24" s="1"/>
  <c r="J2895" i="17"/>
  <c r="J2920" i="24" s="1"/>
  <c r="J2896" i="17"/>
  <c r="J2921" i="24" s="1"/>
  <c r="J2897" i="17"/>
  <c r="J2922" i="24" s="1"/>
  <c r="J2898" i="17"/>
  <c r="J2923" i="24" s="1"/>
  <c r="J2899" i="17"/>
  <c r="J2924" i="24" s="1"/>
  <c r="J2900" i="17"/>
  <c r="J2925" i="24" s="1"/>
  <c r="J2901" i="17"/>
  <c r="J2926" i="24" s="1"/>
  <c r="J2905" i="17"/>
  <c r="J2930" i="24" s="1"/>
  <c r="J2906" i="17"/>
  <c r="J2931" i="24" s="1"/>
  <c r="J2907" i="17"/>
  <c r="J2932" i="24" s="1"/>
  <c r="J2908" i="17"/>
  <c r="J2933" i="24" s="1"/>
  <c r="J2909" i="17"/>
  <c r="J2934" i="24" s="1"/>
  <c r="J2910" i="17"/>
  <c r="J2935" i="24" s="1"/>
  <c r="J2911" i="17"/>
  <c r="J2936" i="24" s="1"/>
  <c r="J2912" i="17"/>
  <c r="J2937" i="24" s="1"/>
  <c r="J2913" i="17"/>
  <c r="J2938" i="24" s="1"/>
  <c r="J2914" i="17"/>
  <c r="J2939" i="24" s="1"/>
  <c r="J2915" i="17"/>
  <c r="J2940" i="24" s="1"/>
  <c r="J2916" i="17"/>
  <c r="J2941" i="24" s="1"/>
  <c r="J2917" i="17"/>
  <c r="J2942" i="24" s="1"/>
  <c r="J2918" i="17"/>
  <c r="J2943" i="24" s="1"/>
  <c r="J2919" i="17"/>
  <c r="J2944" i="24" s="1"/>
  <c r="J2920" i="17"/>
  <c r="J2945" i="24" s="1"/>
  <c r="J2921" i="17"/>
  <c r="J2946" i="24" s="1"/>
  <c r="J2922" i="17"/>
  <c r="J2947" i="24" s="1"/>
  <c r="J2923" i="17"/>
  <c r="J2948" i="24" s="1"/>
  <c r="J2924" i="17"/>
  <c r="J2949" i="24" s="1"/>
  <c r="J2925" i="17"/>
  <c r="J2950" i="24" s="1"/>
  <c r="J2926" i="17"/>
  <c r="J2951" i="24" s="1"/>
  <c r="J2927" i="17"/>
  <c r="J2952" i="24" s="1"/>
  <c r="J2928" i="17"/>
  <c r="J2953" i="24" s="1"/>
  <c r="J2929" i="17"/>
  <c r="J2954" i="24" s="1"/>
  <c r="J2930" i="17"/>
  <c r="J2955" i="24" s="1"/>
  <c r="J2931" i="17"/>
  <c r="J2956" i="24" s="1"/>
  <c r="J2932" i="17"/>
  <c r="J2957" i="24" s="1"/>
  <c r="J2933" i="17"/>
  <c r="J2958" i="24" s="1"/>
  <c r="J2934" i="17"/>
  <c r="J2959" i="24" s="1"/>
  <c r="J2935" i="17"/>
  <c r="J2960" i="24" s="1"/>
  <c r="J2936" i="17"/>
  <c r="J2961" i="24" s="1"/>
  <c r="J2940" i="17"/>
  <c r="J2965" i="24" s="1"/>
  <c r="J2941" i="17"/>
  <c r="J2966" i="24" s="1"/>
  <c r="J2942" i="17"/>
  <c r="J2967" i="24" s="1"/>
  <c r="J2943" i="17"/>
  <c r="J2968" i="24" s="1"/>
  <c r="J2944" i="17"/>
  <c r="J2969" i="24" s="1"/>
  <c r="J2945" i="17"/>
  <c r="J2970" i="24" s="1"/>
  <c r="J2946" i="17"/>
  <c r="J2971" i="24" s="1"/>
  <c r="J2947" i="17"/>
  <c r="J2972" i="24" s="1"/>
  <c r="J2948" i="17"/>
  <c r="J2973" i="24" s="1"/>
  <c r="J2949" i="17"/>
  <c r="J2974" i="24" s="1"/>
  <c r="J2950" i="17"/>
  <c r="J2975" i="24" s="1"/>
  <c r="J2951" i="17"/>
  <c r="J2976" i="24" s="1"/>
  <c r="J2952" i="17"/>
  <c r="J2977" i="24" s="1"/>
  <c r="J2953" i="17"/>
  <c r="J2978" i="24" s="1"/>
  <c r="J2954" i="17"/>
  <c r="J2979" i="24" s="1"/>
  <c r="J2955" i="17"/>
  <c r="J2980" i="24" s="1"/>
  <c r="J2956" i="17"/>
  <c r="J2981" i="24" s="1"/>
  <c r="J2957" i="17"/>
  <c r="J2982" i="24" s="1"/>
  <c r="J2958" i="17"/>
  <c r="J2983" i="24" s="1"/>
  <c r="J2959" i="17"/>
  <c r="J2984" i="24" s="1"/>
  <c r="J2960" i="17"/>
  <c r="J2985" i="24" s="1"/>
  <c r="J2961" i="17"/>
  <c r="J2986" i="24" s="1"/>
  <c r="J2962" i="17"/>
  <c r="J2987" i="24" s="1"/>
  <c r="J2963" i="17"/>
  <c r="J2988" i="24" s="1"/>
  <c r="J2964" i="17"/>
  <c r="J2989" i="24" s="1"/>
  <c r="J2965" i="17"/>
  <c r="J2990" i="24" s="1"/>
  <c r="J2966" i="17"/>
  <c r="J2991" i="24" s="1"/>
  <c r="J2967" i="17"/>
  <c r="J2992" i="24" s="1"/>
  <c r="J2968" i="17"/>
  <c r="J2993" i="24" s="1"/>
  <c r="J2969" i="17"/>
  <c r="J2994" i="24" s="1"/>
  <c r="J2970" i="17"/>
  <c r="J2995" i="24" s="1"/>
  <c r="J2971" i="17"/>
  <c r="J2996" i="24" s="1"/>
  <c r="J2972" i="17"/>
  <c r="J2997" i="24" s="1"/>
  <c r="J2973" i="17"/>
  <c r="J2998" i="24" s="1"/>
  <c r="J2974" i="17"/>
  <c r="J2999" i="24" s="1"/>
  <c r="J2975" i="17"/>
  <c r="J3000" i="24" s="1"/>
  <c r="J2976" i="17"/>
  <c r="J3001" i="24" s="1"/>
  <c r="J2977" i="17"/>
  <c r="J3002" i="24" s="1"/>
  <c r="J2978" i="17"/>
  <c r="J3003" i="24" s="1"/>
  <c r="J2979" i="17"/>
  <c r="J3004" i="24" s="1"/>
  <c r="J2980" i="17"/>
  <c r="J3005" i="24" s="1"/>
  <c r="J2981" i="17"/>
  <c r="J3006" i="24" s="1"/>
  <c r="J2982" i="17"/>
  <c r="J3007" i="24" s="1"/>
  <c r="J2983" i="17"/>
  <c r="J3008" i="24" s="1"/>
  <c r="J2984" i="17"/>
  <c r="J3009" i="24" s="1"/>
  <c r="J2985" i="17"/>
  <c r="J3010" i="24" s="1"/>
  <c r="J2986" i="17"/>
  <c r="J3011" i="24" s="1"/>
  <c r="J2987" i="17"/>
  <c r="J3012" i="24" s="1"/>
  <c r="J2988" i="17"/>
  <c r="J3013" i="24" s="1"/>
  <c r="J2989" i="17"/>
  <c r="J3014" i="24" s="1"/>
  <c r="J2990" i="17"/>
  <c r="J3015" i="24" s="1"/>
  <c r="J2991" i="17"/>
  <c r="J3016" i="24" s="1"/>
  <c r="J2992" i="17"/>
  <c r="J3017" i="24" s="1"/>
  <c r="J2993" i="17"/>
  <c r="J3018" i="24" s="1"/>
  <c r="J2994" i="17"/>
  <c r="J3019" i="24" s="1"/>
  <c r="J2995" i="17"/>
  <c r="J3020" i="24" s="1"/>
  <c r="J2996" i="17"/>
  <c r="J3021" i="24" s="1"/>
  <c r="J2997" i="17"/>
  <c r="J3022" i="24" s="1"/>
  <c r="J2998" i="17"/>
  <c r="J3023" i="24" s="1"/>
  <c r="J2999" i="17"/>
  <c r="J3024" i="24" s="1"/>
  <c r="J3000" i="17"/>
  <c r="J3025" i="24" s="1"/>
  <c r="J3001" i="17"/>
  <c r="J3026" i="24" s="1"/>
  <c r="J3002" i="17"/>
  <c r="J3027" i="24" s="1"/>
  <c r="J3003" i="17"/>
  <c r="J3028" i="24" s="1"/>
  <c r="J3004" i="17"/>
  <c r="J3029" i="24" s="1"/>
  <c r="J3005" i="17"/>
  <c r="J3030" i="24" s="1"/>
  <c r="J3006" i="17"/>
  <c r="J3031" i="24" s="1"/>
  <c r="J3007" i="17"/>
  <c r="J3032" i="24" s="1"/>
  <c r="J3008" i="17"/>
  <c r="J3033" i="24" s="1"/>
  <c r="J3009" i="17"/>
  <c r="J3034" i="24" s="1"/>
  <c r="J3010" i="17"/>
  <c r="J3035" i="24" s="1"/>
  <c r="J3011" i="17"/>
  <c r="J3036" i="24" s="1"/>
  <c r="J3012" i="17"/>
  <c r="J3037" i="24" s="1"/>
  <c r="J3013" i="17"/>
  <c r="J3038" i="24" s="1"/>
  <c r="J3014" i="17"/>
  <c r="J3039" i="24" s="1"/>
  <c r="J3015" i="17"/>
  <c r="J3040" i="24" s="1"/>
  <c r="J3016" i="17"/>
  <c r="J3041" i="24" s="1"/>
  <c r="J3017" i="17"/>
  <c r="J3042" i="24" s="1"/>
  <c r="J3018" i="17"/>
  <c r="J3043" i="24" s="1"/>
  <c r="J3019" i="17"/>
  <c r="J3044" i="24" s="1"/>
  <c r="J3020" i="17"/>
  <c r="J3045" i="24" s="1"/>
  <c r="J3021" i="17"/>
  <c r="J3046" i="24" s="1"/>
  <c r="J3022" i="17"/>
  <c r="J3047" i="24" s="1"/>
  <c r="J3023" i="17"/>
  <c r="J3048" i="24" s="1"/>
  <c r="J3024" i="17"/>
  <c r="J3049" i="24" s="1"/>
  <c r="J3025" i="17"/>
  <c r="J3050" i="24" s="1"/>
  <c r="J3026" i="17"/>
  <c r="J3051" i="24" s="1"/>
  <c r="J3027" i="17"/>
  <c r="J3052" i="24" s="1"/>
  <c r="J3028" i="17"/>
  <c r="J3053" i="24" s="1"/>
  <c r="J3029" i="17"/>
  <c r="J3054" i="24" s="1"/>
  <c r="J3030" i="17"/>
  <c r="J3055" i="24" s="1"/>
  <c r="J3031" i="17"/>
  <c r="J3056" i="24" s="1"/>
  <c r="J3032" i="17"/>
  <c r="J3057" i="24" s="1"/>
  <c r="J3033" i="17"/>
  <c r="J3058" i="24" s="1"/>
  <c r="J3034" i="17"/>
  <c r="J3059" i="24" s="1"/>
  <c r="J3035" i="17"/>
  <c r="J3060" i="24" s="1"/>
  <c r="J3036" i="17"/>
  <c r="J3061" i="24" s="1"/>
  <c r="J3037" i="17"/>
  <c r="J3062" i="24" s="1"/>
  <c r="J3038" i="17"/>
  <c r="J3063" i="24" s="1"/>
  <c r="J3039" i="17"/>
  <c r="J3064" i="24" s="1"/>
  <c r="J3040" i="17"/>
  <c r="J3065" i="24" s="1"/>
  <c r="J3041" i="17"/>
  <c r="J3066" i="24" s="1"/>
  <c r="J3042" i="17"/>
  <c r="J3067" i="24" s="1"/>
  <c r="J3043" i="17"/>
  <c r="J3068" i="24" s="1"/>
  <c r="J3044" i="17"/>
  <c r="J3069" i="24" s="1"/>
  <c r="J3045" i="17"/>
  <c r="J3070" i="24" s="1"/>
  <c r="J3046" i="17"/>
  <c r="J3071" i="24" s="1"/>
  <c r="J3047" i="17"/>
  <c r="J3072" i="24" s="1"/>
  <c r="J3048" i="17"/>
  <c r="J3073" i="24" s="1"/>
  <c r="J3049" i="17"/>
  <c r="J3074" i="24" s="1"/>
  <c r="J3050" i="17"/>
  <c r="J3075" i="24" s="1"/>
  <c r="J3051" i="17"/>
  <c r="J3076" i="24" s="1"/>
  <c r="J3052" i="17"/>
  <c r="J3077" i="24" s="1"/>
  <c r="J3053" i="17"/>
  <c r="J3078" i="24" s="1"/>
  <c r="J3054" i="17"/>
  <c r="J3079" i="24" s="1"/>
  <c r="J3056" i="17"/>
  <c r="J3081" i="24" s="1"/>
  <c r="J3057" i="17"/>
  <c r="J3082" i="24" s="1"/>
  <c r="J3058" i="17"/>
  <c r="J3083" i="24" s="1"/>
  <c r="J3059" i="17"/>
  <c r="J3084" i="24" s="1"/>
  <c r="J3060" i="17"/>
  <c r="J3085" i="24" s="1"/>
  <c r="J3061" i="17"/>
  <c r="J3086" i="24" s="1"/>
  <c r="J3062" i="17"/>
  <c r="J3087" i="24" s="1"/>
  <c r="J3063" i="17"/>
  <c r="J3088" i="24" s="1"/>
  <c r="J3064" i="17"/>
  <c r="J3089" i="24" s="1"/>
  <c r="J3065" i="17"/>
  <c r="J3090" i="24" s="1"/>
  <c r="J3066" i="17"/>
  <c r="J3091" i="24" s="1"/>
  <c r="J3067" i="17"/>
  <c r="J3092" i="24" s="1"/>
  <c r="J3068" i="17"/>
  <c r="J3093" i="24" s="1"/>
  <c r="J3069" i="17"/>
  <c r="J3094" i="24" s="1"/>
  <c r="J3070" i="17"/>
  <c r="J3095" i="24" s="1"/>
  <c r="J3071" i="17"/>
  <c r="J3096" i="24" s="1"/>
  <c r="J3072" i="17"/>
  <c r="J3097" i="24" s="1"/>
  <c r="J3073" i="17"/>
  <c r="J3098" i="24" s="1"/>
  <c r="J3074" i="17"/>
  <c r="J3099" i="24" s="1"/>
  <c r="J3075" i="17"/>
  <c r="J3100" i="24" s="1"/>
  <c r="J3076" i="17"/>
  <c r="J3101" i="24" s="1"/>
  <c r="J3077" i="17"/>
  <c r="J3102" i="24" s="1"/>
  <c r="J3078" i="17"/>
  <c r="J3103" i="24" s="1"/>
  <c r="J3079" i="17"/>
  <c r="J3104" i="24" s="1"/>
  <c r="J3080" i="17"/>
  <c r="J3105" i="24" s="1"/>
  <c r="J3081" i="17"/>
  <c r="J3106" i="24" s="1"/>
  <c r="J3082" i="17"/>
  <c r="J3107" i="24" s="1"/>
  <c r="J3083" i="17"/>
  <c r="J3108" i="24" s="1"/>
  <c r="J3084" i="17"/>
  <c r="J3109" i="24" s="1"/>
  <c r="J3085" i="17"/>
  <c r="J3110" i="24" s="1"/>
  <c r="J3086" i="17"/>
  <c r="J3111" i="24" s="1"/>
  <c r="J3087" i="17"/>
  <c r="J3112" i="24" s="1"/>
  <c r="J3088" i="17"/>
  <c r="J3113" i="24" s="1"/>
  <c r="J3089" i="17"/>
  <c r="J3114" i="24" s="1"/>
  <c r="J3090" i="17"/>
  <c r="J3115" i="24" s="1"/>
  <c r="J3091" i="17"/>
  <c r="J3116" i="24" s="1"/>
  <c r="J3092" i="17"/>
  <c r="J3117" i="24" s="1"/>
  <c r="J3093" i="17"/>
  <c r="J3118" i="24" s="1"/>
  <c r="J3096" i="17"/>
  <c r="J3121" i="24" s="1"/>
  <c r="J3097" i="17"/>
  <c r="J3122" i="24" s="1"/>
  <c r="J3098" i="17"/>
  <c r="J3123" i="24" s="1"/>
  <c r="J3099" i="17"/>
  <c r="J3124" i="24" s="1"/>
  <c r="J3100" i="17"/>
  <c r="J3125" i="24" s="1"/>
  <c r="J3101" i="17"/>
  <c r="J3126" i="24" s="1"/>
  <c r="J3102" i="17"/>
  <c r="J3127" i="24" s="1"/>
  <c r="J3103" i="17"/>
  <c r="J3128" i="24" s="1"/>
  <c r="J3104" i="17"/>
  <c r="J3129" i="24" s="1"/>
  <c r="J3105" i="17"/>
  <c r="J3130" i="24" s="1"/>
  <c r="J3106" i="17"/>
  <c r="J3131" i="24" s="1"/>
  <c r="J3107" i="17"/>
  <c r="J3132" i="24" s="1"/>
  <c r="J3108" i="17"/>
  <c r="J3133" i="24" s="1"/>
  <c r="J3109" i="17"/>
  <c r="J3134" i="24" s="1"/>
  <c r="J3110" i="17"/>
  <c r="J3135" i="24" s="1"/>
  <c r="J3111" i="17"/>
  <c r="J3136" i="24" s="1"/>
  <c r="J3112" i="17"/>
  <c r="J3137" i="24" s="1"/>
  <c r="J3113" i="17"/>
  <c r="J3138" i="24" s="1"/>
  <c r="J3114" i="17"/>
  <c r="J3139" i="24" s="1"/>
  <c r="J3115" i="17"/>
  <c r="J3140" i="24" s="1"/>
  <c r="J3116" i="17"/>
  <c r="J3141" i="24" s="1"/>
  <c r="J3117" i="17"/>
  <c r="J3142" i="24" s="1"/>
  <c r="J3118" i="17"/>
  <c r="J3143" i="24" s="1"/>
  <c r="J3119" i="17"/>
  <c r="J3144" i="24" s="1"/>
  <c r="J3120" i="17"/>
  <c r="J3145" i="24" s="1"/>
  <c r="J3121" i="17"/>
  <c r="J3146" i="24" s="1"/>
  <c r="J3122" i="17"/>
  <c r="J3147" i="24" s="1"/>
  <c r="J3123" i="17"/>
  <c r="J3148" i="24" s="1"/>
  <c r="J3124" i="17"/>
  <c r="J3149" i="24" s="1"/>
  <c r="J3125" i="17"/>
  <c r="J3150" i="24" s="1"/>
  <c r="J3126" i="17"/>
  <c r="J3151" i="24" s="1"/>
  <c r="J3128" i="17"/>
  <c r="J3153" i="24" s="1"/>
  <c r="J3129" i="17"/>
  <c r="J3154" i="24" s="1"/>
  <c r="J3130" i="17"/>
  <c r="J3155" i="24" s="1"/>
  <c r="J3131" i="17"/>
  <c r="J3156" i="24" s="1"/>
  <c r="J3132" i="17"/>
  <c r="J3157" i="24" s="1"/>
  <c r="J3133" i="17"/>
  <c r="J3158" i="24" s="1"/>
  <c r="J3134" i="17"/>
  <c r="J3159" i="24" s="1"/>
  <c r="J3135" i="17"/>
  <c r="J3160" i="24" s="1"/>
  <c r="J3136" i="17"/>
  <c r="J3161" i="24" s="1"/>
  <c r="J3137" i="17"/>
  <c r="J3162" i="24" s="1"/>
  <c r="J3138" i="17"/>
  <c r="J3163" i="24" s="1"/>
  <c r="J3139" i="17"/>
  <c r="J3164" i="24" s="1"/>
  <c r="J3140" i="17"/>
  <c r="J3165" i="24" s="1"/>
  <c r="J3141" i="17"/>
  <c r="J3166" i="24" s="1"/>
  <c r="J3142" i="17"/>
  <c r="J3167" i="24" s="1"/>
  <c r="J3143" i="17"/>
  <c r="J3168" i="24" s="1"/>
  <c r="J3144" i="17"/>
  <c r="J3169" i="24" s="1"/>
  <c r="J3145" i="17"/>
  <c r="J3170" i="24" s="1"/>
  <c r="J3146" i="17"/>
  <c r="J3171" i="24" s="1"/>
  <c r="J3147" i="17"/>
  <c r="J3172" i="24" s="1"/>
  <c r="J3148" i="17"/>
  <c r="J3173" i="24" s="1"/>
  <c r="J3149" i="17"/>
  <c r="J3174" i="24" s="1"/>
  <c r="J3150" i="17"/>
  <c r="J3175" i="24" s="1"/>
  <c r="J3151" i="17"/>
  <c r="J3176" i="24" s="1"/>
  <c r="J3152" i="17"/>
  <c r="J3177" i="24" s="1"/>
  <c r="J3153" i="17"/>
  <c r="J3178" i="24" s="1"/>
  <c r="J3154" i="17"/>
  <c r="J3179" i="24" s="1"/>
  <c r="J3155" i="17"/>
  <c r="J3180" i="24" s="1"/>
  <c r="J3156" i="17"/>
  <c r="J3181" i="24" s="1"/>
  <c r="J3157" i="17"/>
  <c r="J3182" i="24" s="1"/>
  <c r="J3158" i="17"/>
  <c r="J3183" i="24" s="1"/>
  <c r="J3159" i="17"/>
  <c r="J3184" i="24" s="1"/>
  <c r="J3160" i="17"/>
  <c r="J3185" i="24" s="1"/>
  <c r="J3161" i="17"/>
  <c r="J3186" i="24" s="1"/>
  <c r="J3162" i="17"/>
  <c r="J3187" i="24" s="1"/>
  <c r="J3163" i="17"/>
  <c r="J3188" i="24" s="1"/>
  <c r="J3164" i="17"/>
  <c r="J3189" i="24" s="1"/>
  <c r="J3165" i="17"/>
  <c r="J3190" i="24" s="1"/>
  <c r="J3166" i="17"/>
  <c r="J3191" i="24" s="1"/>
  <c r="J3167" i="17"/>
  <c r="J3192" i="24" s="1"/>
  <c r="J3168" i="17"/>
  <c r="J3193" i="24" s="1"/>
  <c r="J3169" i="17"/>
  <c r="J3194" i="24" s="1"/>
  <c r="J3170" i="17"/>
  <c r="J3195" i="24" s="1"/>
  <c r="J3171" i="17"/>
  <c r="J3196" i="24" s="1"/>
  <c r="J3172" i="17"/>
  <c r="J3197" i="24" s="1"/>
  <c r="J3173" i="17"/>
  <c r="J3198" i="24" s="1"/>
  <c r="J3174" i="17"/>
  <c r="J3199" i="24" s="1"/>
  <c r="J3175" i="17"/>
  <c r="J3200" i="24" s="1"/>
  <c r="J3176" i="17"/>
  <c r="J3201" i="24" s="1"/>
  <c r="J3177" i="17"/>
  <c r="J3202" i="24" s="1"/>
  <c r="J3178" i="17"/>
  <c r="J3203" i="24" s="1"/>
  <c r="J3180" i="17"/>
  <c r="J3205" i="24" s="1"/>
  <c r="J3181" i="17"/>
  <c r="J3206" i="24" s="1"/>
  <c r="J3182" i="17"/>
  <c r="J3207" i="24" s="1"/>
  <c r="J3183" i="17"/>
  <c r="J3208" i="24" s="1"/>
  <c r="J3184" i="17"/>
  <c r="J3209" i="24" s="1"/>
  <c r="J3185" i="17"/>
  <c r="J3210" i="24" s="1"/>
  <c r="J3186" i="17"/>
  <c r="J3211" i="24" s="1"/>
  <c r="J3187" i="17"/>
  <c r="J3212" i="24" s="1"/>
  <c r="J3188" i="17"/>
  <c r="J3213" i="24" s="1"/>
  <c r="J3189" i="17"/>
  <c r="J3214" i="24" s="1"/>
  <c r="J3190" i="17"/>
  <c r="J3215" i="24" s="1"/>
  <c r="J3191" i="17"/>
  <c r="J3216" i="24" s="1"/>
  <c r="J3192" i="17"/>
  <c r="J3217" i="24" s="1"/>
  <c r="J3193" i="17"/>
  <c r="J3218" i="24" s="1"/>
  <c r="J3194" i="17"/>
  <c r="J3219" i="24" s="1"/>
  <c r="J3195" i="17"/>
  <c r="J3220" i="24" s="1"/>
  <c r="J3196" i="17"/>
  <c r="J3221" i="24" s="1"/>
  <c r="J3197" i="17"/>
  <c r="J3222" i="24" s="1"/>
  <c r="J3198" i="17"/>
  <c r="J3223" i="24" s="1"/>
  <c r="J3199" i="17"/>
  <c r="J3224" i="24" s="1"/>
  <c r="J3200" i="17"/>
  <c r="J3225" i="24" s="1"/>
  <c r="J3201" i="17"/>
  <c r="J3226" i="24" s="1"/>
  <c r="J3202" i="17"/>
  <c r="J3227" i="24" s="1"/>
  <c r="J3203" i="17"/>
  <c r="J3228" i="24" s="1"/>
  <c r="J3204" i="17"/>
  <c r="J3229" i="24" s="1"/>
  <c r="J3205" i="17"/>
  <c r="J3230" i="24" s="1"/>
  <c r="J8" i="17"/>
  <c r="J6" i="24" s="1"/>
  <c r="K6" i="24" s="1"/>
  <c r="I29" i="19"/>
  <c r="I5" i="19" s="1"/>
  <c r="I8" i="19" s="1"/>
  <c r="C49" i="19"/>
  <c r="C17" i="19"/>
  <c r="C7" i="19"/>
  <c r="H10" i="23"/>
  <c r="C30" i="23"/>
  <c r="C12" i="23"/>
  <c r="C19" i="23"/>
  <c r="O12" i="19" s="1"/>
  <c r="H31" i="19"/>
  <c r="B51" i="19"/>
  <c r="B46" i="19"/>
  <c r="B19" i="19"/>
  <c r="B14" i="19"/>
  <c r="H9" i="19"/>
  <c r="B9" i="19"/>
  <c r="B70" i="19"/>
  <c r="L3311" i="24"/>
  <c r="M3311" i="24" s="1"/>
  <c r="L3291" i="24"/>
  <c r="M3291" i="24" s="1"/>
  <c r="L3283" i="24"/>
  <c r="M3283" i="24" s="1"/>
  <c r="L3314" i="24"/>
  <c r="M3314" i="24" s="1"/>
  <c r="L3304" i="24"/>
  <c r="M3304" i="24" s="1"/>
  <c r="P3910" i="17"/>
  <c r="R3910" i="17" s="1"/>
  <c r="L3326" i="24"/>
  <c r="M3326" i="24" s="1"/>
  <c r="L3356" i="24"/>
  <c r="M3356" i="24" s="1"/>
  <c r="L3313" i="24"/>
  <c r="M3313" i="24" s="1"/>
  <c r="L3298" i="24"/>
  <c r="M3298" i="24" s="1"/>
  <c r="L3357" i="24"/>
  <c r="M3357" i="24" s="1"/>
  <c r="L3353" i="24"/>
  <c r="M3353" i="24" s="1"/>
  <c r="L3296" i="24"/>
  <c r="M3296" i="24" s="1"/>
  <c r="L3358" i="24"/>
  <c r="M3358" i="24" s="1"/>
  <c r="L3321" i="24"/>
  <c r="M3321" i="24" s="1"/>
  <c r="L3279" i="24"/>
  <c r="M3279" i="24" s="1"/>
  <c r="L3328" i="24"/>
  <c r="M3328" i="24" s="1"/>
  <c r="L3299" i="24"/>
  <c r="M3299" i="24" s="1"/>
  <c r="E1" i="24"/>
  <c r="L3325" i="24"/>
  <c r="M3325" i="24" s="1"/>
  <c r="L3324" i="24"/>
  <c r="M3324" i="24" s="1"/>
  <c r="L3377" i="24"/>
  <c r="M3377" i="24" s="1"/>
  <c r="C1" i="24"/>
  <c r="L3383" i="24"/>
  <c r="M3383" i="24" s="1"/>
  <c r="L3330" i="24"/>
  <c r="M3330" i="24" s="1"/>
  <c r="P3948" i="17"/>
  <c r="R3948" i="17" s="1"/>
  <c r="L3315" i="24"/>
  <c r="M3315" i="24" s="1"/>
  <c r="P3715" i="17"/>
  <c r="R3715" i="17" s="1"/>
  <c r="P4013" i="17"/>
  <c r="R4013" i="17" s="1"/>
  <c r="K2251" i="24"/>
  <c r="B11" i="23"/>
  <c r="H27" i="19"/>
  <c r="I21" i="25"/>
  <c r="L3301" i="24"/>
  <c r="M3301" i="24" s="1"/>
  <c r="N741" i="17"/>
  <c r="O2904" i="17"/>
  <c r="O741" i="17"/>
  <c r="L4006" i="24"/>
  <c r="M4006" i="24" s="1"/>
  <c r="L3289" i="24"/>
  <c r="M3289" i="24" s="1"/>
  <c r="L3341" i="24"/>
  <c r="M3341" i="24" s="1"/>
  <c r="L3362" i="24"/>
  <c r="M3362" i="24" s="1"/>
  <c r="L3651" i="24"/>
  <c r="M3651" i="24" s="1"/>
  <c r="L3912" i="24"/>
  <c r="M3912" i="24" s="1"/>
  <c r="L3347" i="24"/>
  <c r="M3347" i="24" s="1"/>
  <c r="L3518" i="24"/>
  <c r="M3518" i="24" s="1"/>
  <c r="K2250" i="24"/>
  <c r="L2250" i="24"/>
  <c r="M2250" i="24" s="1"/>
  <c r="J32" i="24" l="1"/>
  <c r="K32" i="24" s="1"/>
  <c r="J4044" i="24"/>
  <c r="K4044" i="24" s="1"/>
  <c r="J4028" i="24"/>
  <c r="K4028" i="24" s="1"/>
  <c r="J37" i="24"/>
  <c r="K37" i="24" s="1"/>
  <c r="J2312" i="24"/>
  <c r="K2312" i="24" s="1"/>
  <c r="J31" i="24"/>
  <c r="K31" i="24" s="1"/>
  <c r="J4033" i="24"/>
  <c r="K4033" i="24" s="1"/>
  <c r="J4017" i="24"/>
  <c r="K4017" i="24" s="1"/>
  <c r="J2249" i="24"/>
  <c r="K2249" i="24" s="1"/>
  <c r="J2245" i="24"/>
  <c r="K2245" i="24" s="1"/>
  <c r="J4038" i="24"/>
  <c r="K4038" i="24" s="1"/>
  <c r="J4022" i="24"/>
  <c r="K4022" i="24" s="1"/>
  <c r="J3313" i="24"/>
  <c r="K3313" i="24" s="1"/>
  <c r="J829" i="24"/>
  <c r="K829" i="24" s="1"/>
  <c r="J4043" i="24"/>
  <c r="K4043" i="24" s="1"/>
  <c r="J4027" i="24"/>
  <c r="K4027" i="24" s="1"/>
  <c r="J835" i="24"/>
  <c r="K835" i="24" s="1"/>
  <c r="J4032" i="24"/>
  <c r="K4032" i="24" s="1"/>
  <c r="J4037" i="24"/>
  <c r="K4037" i="24" s="1"/>
  <c r="J4021" i="24"/>
  <c r="K4021" i="24" s="1"/>
  <c r="J2248" i="24"/>
  <c r="K2248" i="24" s="1"/>
  <c r="K839" i="24"/>
  <c r="J842" i="24"/>
  <c r="J4042" i="24"/>
  <c r="K4042" i="24" s="1"/>
  <c r="J4026" i="24"/>
  <c r="K4026" i="24" s="1"/>
  <c r="J4031" i="24"/>
  <c r="K4031" i="24" s="1"/>
  <c r="J2234" i="24"/>
  <c r="K2234" i="24" s="1"/>
  <c r="K601" i="24"/>
  <c r="J603" i="24"/>
  <c r="J534" i="24"/>
  <c r="K534" i="24" s="1"/>
  <c r="J4036" i="24"/>
  <c r="K4036" i="24" s="1"/>
  <c r="J4020" i="24"/>
  <c r="K4020" i="24" s="1"/>
  <c r="J599" i="24"/>
  <c r="K599" i="24" s="1"/>
  <c r="J4041" i="24"/>
  <c r="K4041" i="24" s="1"/>
  <c r="J4025" i="24"/>
  <c r="K4025" i="24" s="1"/>
  <c r="K3987" i="24"/>
  <c r="J4015" i="24"/>
  <c r="K3983" i="24"/>
  <c r="J4011" i="24"/>
  <c r="K3963" i="24"/>
  <c r="J3991" i="24"/>
  <c r="K3991" i="24" s="1"/>
  <c r="K3947" i="24"/>
  <c r="J3975" i="24"/>
  <c r="J2802" i="24"/>
  <c r="K2802" i="24" s="1"/>
  <c r="J4030" i="24"/>
  <c r="K4030" i="24" s="1"/>
  <c r="J4035" i="24"/>
  <c r="K4035" i="24" s="1"/>
  <c r="J4019" i="24"/>
  <c r="K4019" i="24" s="1"/>
  <c r="J2341" i="24"/>
  <c r="K2341" i="24" s="1"/>
  <c r="J4040" i="24"/>
  <c r="K4040" i="24" s="1"/>
  <c r="J4024" i="24"/>
  <c r="K4024" i="24" s="1"/>
  <c r="J35" i="24"/>
  <c r="K35" i="24" s="1"/>
  <c r="J739" i="24"/>
  <c r="K739" i="24" s="1"/>
  <c r="J4029" i="24"/>
  <c r="K4029" i="24" s="1"/>
  <c r="J2246" i="24"/>
  <c r="K2246" i="24" s="1"/>
  <c r="J2235" i="24"/>
  <c r="K2235" i="24" s="1"/>
  <c r="J4034" i="24"/>
  <c r="K4034" i="24" s="1"/>
  <c r="J4018" i="24"/>
  <c r="K4018" i="24" s="1"/>
  <c r="J199" i="24"/>
  <c r="K199" i="24" s="1"/>
  <c r="J33" i="24"/>
  <c r="K33" i="24" s="1"/>
  <c r="J4039" i="24"/>
  <c r="K4039" i="24" s="1"/>
  <c r="J4023" i="24"/>
  <c r="K4023" i="24" s="1"/>
  <c r="L2539" i="24"/>
  <c r="M2539" i="24" s="1"/>
  <c r="F8" i="33"/>
  <c r="N39" i="19"/>
  <c r="D18" i="33"/>
  <c r="N31" i="19" s="1"/>
  <c r="D19" i="33"/>
  <c r="N32" i="19" s="1"/>
  <c r="F9" i="33"/>
  <c r="F7" i="33"/>
  <c r="B14" i="33"/>
  <c r="D14" i="33"/>
  <c r="F15" i="33" s="1"/>
  <c r="L242" i="24"/>
  <c r="M242" i="24" s="1"/>
  <c r="C12" i="33"/>
  <c r="C14" i="33" s="1"/>
  <c r="F11" i="33"/>
  <c r="F10" i="33"/>
  <c r="H13" i="23"/>
  <c r="H20" i="23" s="1"/>
  <c r="O30" i="19" s="1"/>
  <c r="O33" i="19" s="1"/>
  <c r="L3594" i="24"/>
  <c r="M3594" i="24" s="1"/>
  <c r="C21" i="23"/>
  <c r="K3497" i="24"/>
  <c r="L3261" i="24"/>
  <c r="M3261" i="24" s="1"/>
  <c r="L3988" i="24"/>
  <c r="M3988" i="24" s="1"/>
  <c r="L3373" i="24"/>
  <c r="M3373" i="24" s="1"/>
  <c r="P3909" i="17"/>
  <c r="R3909" i="17" s="1"/>
  <c r="L3577" i="24"/>
  <c r="M3577" i="24" s="1"/>
  <c r="L3561" i="24"/>
  <c r="M3561" i="24" s="1"/>
  <c r="L3905" i="24"/>
  <c r="M3905" i="24" s="1"/>
  <c r="L3788" i="24"/>
  <c r="M3788" i="24" s="1"/>
  <c r="L3707" i="24"/>
  <c r="M3707" i="24" s="1"/>
  <c r="L3836" i="24"/>
  <c r="M3836" i="24" s="1"/>
  <c r="K5" i="17"/>
  <c r="M5" i="17"/>
  <c r="L5" i="17"/>
  <c r="L3544" i="24"/>
  <c r="M3544" i="24" s="1"/>
  <c r="L3528" i="24"/>
  <c r="M3528" i="24" s="1"/>
  <c r="L3393" i="24"/>
  <c r="M3393" i="24" s="1"/>
  <c r="J5" i="17"/>
  <c r="L3592" i="24"/>
  <c r="M3592" i="24" s="1"/>
  <c r="L3739" i="24"/>
  <c r="M3739" i="24" s="1"/>
  <c r="L358" i="24"/>
  <c r="M358" i="24" s="1"/>
  <c r="L3904" i="24"/>
  <c r="M3904" i="24" s="1"/>
  <c r="L3803" i="24"/>
  <c r="M3803" i="24" s="1"/>
  <c r="L3771" i="24"/>
  <c r="M3771" i="24" s="1"/>
  <c r="K741" i="24"/>
  <c r="L3320" i="24"/>
  <c r="M3320" i="24" s="1"/>
  <c r="L3405" i="24"/>
  <c r="M3405" i="24" s="1"/>
  <c r="L3232" i="24"/>
  <c r="M3232" i="24" s="1"/>
  <c r="K3236" i="24"/>
  <c r="L3852" i="24"/>
  <c r="M3852" i="24" s="1"/>
  <c r="L3389" i="24"/>
  <c r="M3389" i="24" s="1"/>
  <c r="K3493" i="24"/>
  <c r="L3802" i="24"/>
  <c r="M3802" i="24" s="1"/>
  <c r="L3494" i="24"/>
  <c r="M3494" i="24" s="1"/>
  <c r="L3460" i="24"/>
  <c r="M3460" i="24" s="1"/>
  <c r="K3866" i="24"/>
  <c r="K3816" i="24"/>
  <c r="L3919" i="24"/>
  <c r="M3919" i="24" s="1"/>
  <c r="L3886" i="24"/>
  <c r="M3886" i="24" s="1"/>
  <c r="L3810" i="24"/>
  <c r="M3810" i="24" s="1"/>
  <c r="L3729" i="24"/>
  <c r="M3729" i="24" s="1"/>
  <c r="L3681" i="24"/>
  <c r="M3681" i="24" s="1"/>
  <c r="L3484" i="24"/>
  <c r="M3484" i="24" s="1"/>
  <c r="L3753" i="24"/>
  <c r="M3753" i="24" s="1"/>
  <c r="L3633" i="24"/>
  <c r="M3633" i="24" s="1"/>
  <c r="L3500" i="24"/>
  <c r="M3500" i="24" s="1"/>
  <c r="L3624" i="24"/>
  <c r="M3624" i="24" s="1"/>
  <c r="L3607" i="24"/>
  <c r="M3607" i="24" s="1"/>
  <c r="L3902" i="24"/>
  <c r="M3902" i="24" s="1"/>
  <c r="L3851" i="24"/>
  <c r="M3851" i="24" s="1"/>
  <c r="L3801" i="24"/>
  <c r="M3801" i="24" s="1"/>
  <c r="L3785" i="24"/>
  <c r="M3785" i="24" s="1"/>
  <c r="L3404" i="24"/>
  <c r="M3404" i="24" s="1"/>
  <c r="L3344" i="24"/>
  <c r="M3344" i="24" s="1"/>
  <c r="L3769" i="24"/>
  <c r="M3769" i="24" s="1"/>
  <c r="L3816" i="24"/>
  <c r="M3816" i="24" s="1"/>
  <c r="L3327" i="24"/>
  <c r="M3327" i="24" s="1"/>
  <c r="L3736" i="24"/>
  <c r="M3736" i="24" s="1"/>
  <c r="L3253" i="24"/>
  <c r="M3253" i="24" s="1"/>
  <c r="L3237" i="24"/>
  <c r="M3237" i="24" s="1"/>
  <c r="L3251" i="24"/>
  <c r="M3251" i="24" s="1"/>
  <c r="L43" i="24"/>
  <c r="M43" i="24" s="1"/>
  <c r="K3414" i="24"/>
  <c r="L3408" i="24"/>
  <c r="M3408" i="24" s="1"/>
  <c r="L3720" i="24"/>
  <c r="M3720" i="24" s="1"/>
  <c r="L3704" i="24"/>
  <c r="M3704" i="24" s="1"/>
  <c r="L3496" i="24"/>
  <c r="M3496" i="24" s="1"/>
  <c r="L3821" i="24"/>
  <c r="M3821" i="24" s="1"/>
  <c r="L3493" i="24"/>
  <c r="M3493" i="24" s="1"/>
  <c r="L3688" i="24"/>
  <c r="M3688" i="24" s="1"/>
  <c r="L3672" i="24"/>
  <c r="M3672" i="24" s="1"/>
  <c r="L3656" i="24"/>
  <c r="M3656" i="24" s="1"/>
  <c r="K3913" i="24"/>
  <c r="K3574" i="24"/>
  <c r="K3258" i="24"/>
  <c r="K3409" i="24"/>
  <c r="K3291" i="24"/>
  <c r="L3817" i="24"/>
  <c r="M3817" i="24" s="1"/>
  <c r="L3867" i="24"/>
  <c r="M3867" i="24" s="1"/>
  <c r="L3621" i="24"/>
  <c r="M3621" i="24" s="1"/>
  <c r="L3848" i="24"/>
  <c r="M3848" i="24" s="1"/>
  <c r="K3622" i="24"/>
  <c r="K3918" i="24"/>
  <c r="L3913" i="24"/>
  <c r="M3913" i="24" s="1"/>
  <c r="L3618" i="24"/>
  <c r="M3618" i="24" s="1"/>
  <c r="K3855" i="24"/>
  <c r="K3621" i="24"/>
  <c r="K3854" i="24"/>
  <c r="K682" i="24"/>
  <c r="L3918" i="24"/>
  <c r="M3918" i="24" s="1"/>
  <c r="L3288" i="24"/>
  <c r="M3288" i="24" s="1"/>
  <c r="L3526" i="24"/>
  <c r="M3526" i="24" s="1"/>
  <c r="M3609" i="24"/>
  <c r="L3593" i="24"/>
  <c r="M3593" i="24" s="1"/>
  <c r="L3345" i="24"/>
  <c r="M3345" i="24" s="1"/>
  <c r="L3381" i="24"/>
  <c r="M3381" i="24" s="1"/>
  <c r="L3545" i="24"/>
  <c r="M3545" i="24" s="1"/>
  <c r="L3462" i="24"/>
  <c r="M3462" i="24" s="1"/>
  <c r="K3322" i="24"/>
  <c r="K3301" i="24"/>
  <c r="K3533" i="24"/>
  <c r="K3398" i="24"/>
  <c r="L832" i="24"/>
  <c r="M832" i="24" s="1"/>
  <c r="K3413" i="24"/>
  <c r="L3567" i="24"/>
  <c r="M3567" i="24" s="1"/>
  <c r="L3463" i="24"/>
  <c r="M3463" i="24" s="1"/>
  <c r="L3491" i="24"/>
  <c r="M3491" i="24" s="1"/>
  <c r="L3588" i="24"/>
  <c r="M3588" i="24" s="1"/>
  <c r="K3445" i="24"/>
  <c r="K3317" i="24"/>
  <c r="K3500" i="24"/>
  <c r="K3466" i="24"/>
  <c r="L3433" i="24"/>
  <c r="M3433" i="24" s="1"/>
  <c r="L730" i="24"/>
  <c r="M730" i="24" s="1"/>
  <c r="L722" i="24"/>
  <c r="M722" i="24" s="1"/>
  <c r="L714" i="24"/>
  <c r="M714" i="24" s="1"/>
  <c r="L706" i="24"/>
  <c r="M706" i="24" s="1"/>
  <c r="L698" i="24"/>
  <c r="M698" i="24" s="1"/>
  <c r="L690" i="24"/>
  <c r="M690" i="24" s="1"/>
  <c r="L673" i="24"/>
  <c r="M673" i="24" s="1"/>
  <c r="L656" i="24"/>
  <c r="M656" i="24" s="1"/>
  <c r="L648" i="24"/>
  <c r="M648" i="24" s="1"/>
  <c r="L640" i="24"/>
  <c r="M640" i="24" s="1"/>
  <c r="L632" i="24"/>
  <c r="M632" i="24" s="1"/>
  <c r="L624" i="24"/>
  <c r="M624" i="24" s="1"/>
  <c r="L616" i="24"/>
  <c r="M616" i="24" s="1"/>
  <c r="L608" i="24"/>
  <c r="M608" i="24" s="1"/>
  <c r="L599" i="24"/>
  <c r="M599" i="24" s="1"/>
  <c r="L591" i="24"/>
  <c r="M591" i="24" s="1"/>
  <c r="L583" i="24"/>
  <c r="M583" i="24" s="1"/>
  <c r="L575" i="24"/>
  <c r="M575" i="24" s="1"/>
  <c r="L567" i="24"/>
  <c r="M567" i="24" s="1"/>
  <c r="L559" i="24"/>
  <c r="M559" i="24" s="1"/>
  <c r="L551" i="24"/>
  <c r="M551" i="24" s="1"/>
  <c r="L534" i="24"/>
  <c r="M534" i="24" s="1"/>
  <c r="L526" i="24"/>
  <c r="M526" i="24" s="1"/>
  <c r="L518" i="24"/>
  <c r="M518" i="24" s="1"/>
  <c r="L510" i="24"/>
  <c r="M510" i="24" s="1"/>
  <c r="L502" i="24"/>
  <c r="M502" i="24" s="1"/>
  <c r="L494" i="24"/>
  <c r="M494" i="24" s="1"/>
  <c r="L486" i="24"/>
  <c r="M486" i="24" s="1"/>
  <c r="L478" i="24"/>
  <c r="M478" i="24" s="1"/>
  <c r="L470" i="24"/>
  <c r="M470" i="24" s="1"/>
  <c r="L462" i="24"/>
  <c r="M462" i="24" s="1"/>
  <c r="L454" i="24"/>
  <c r="M454" i="24" s="1"/>
  <c r="L446" i="24"/>
  <c r="M446" i="24" s="1"/>
  <c r="L438" i="24"/>
  <c r="M438" i="24" s="1"/>
  <c r="L430" i="24"/>
  <c r="M430" i="24" s="1"/>
  <c r="L422" i="24"/>
  <c r="M422" i="24" s="1"/>
  <c r="L406" i="24"/>
  <c r="M406" i="24" s="1"/>
  <c r="L398" i="24"/>
  <c r="M398" i="24" s="1"/>
  <c r="L390" i="24"/>
  <c r="M390" i="24" s="1"/>
  <c r="L382" i="24"/>
  <c r="M382" i="24" s="1"/>
  <c r="L374" i="24"/>
  <c r="M374" i="24" s="1"/>
  <c r="L366" i="24"/>
  <c r="M366" i="24" s="1"/>
  <c r="L349" i="24"/>
  <c r="M349" i="24" s="1"/>
  <c r="L341" i="24"/>
  <c r="M341" i="24" s="1"/>
  <c r="L333" i="24"/>
  <c r="M333" i="24" s="1"/>
  <c r="L325" i="24"/>
  <c r="M325" i="24" s="1"/>
  <c r="L317" i="24"/>
  <c r="M317" i="24" s="1"/>
  <c r="L309" i="24"/>
  <c r="M309" i="24" s="1"/>
  <c r="L301" i="24"/>
  <c r="M301" i="24" s="1"/>
  <c r="L293" i="24"/>
  <c r="M293" i="24" s="1"/>
  <c r="L285" i="24"/>
  <c r="M285" i="24" s="1"/>
  <c r="L277" i="24"/>
  <c r="M277" i="24" s="1"/>
  <c r="L269" i="24"/>
  <c r="M269" i="24" s="1"/>
  <c r="L261" i="24"/>
  <c r="M261" i="24" s="1"/>
  <c r="L253" i="24"/>
  <c r="M253" i="24" s="1"/>
  <c r="L245" i="24"/>
  <c r="M245" i="24" s="1"/>
  <c r="L221" i="24"/>
  <c r="M221" i="24" s="1"/>
  <c r="L213" i="24"/>
  <c r="M213" i="24" s="1"/>
  <c r="L205" i="24"/>
  <c r="M205" i="24" s="1"/>
  <c r="L196" i="24"/>
  <c r="M196" i="24" s="1"/>
  <c r="L188" i="24"/>
  <c r="M188" i="24" s="1"/>
  <c r="L180" i="24"/>
  <c r="M180" i="24" s="1"/>
  <c r="L172" i="24"/>
  <c r="M172" i="24" s="1"/>
  <c r="L164" i="24"/>
  <c r="M164" i="24" s="1"/>
  <c r="L156" i="24"/>
  <c r="M156" i="24" s="1"/>
  <c r="L148" i="24"/>
  <c r="M148" i="24" s="1"/>
  <c r="L140" i="24"/>
  <c r="M140" i="24" s="1"/>
  <c r="L132" i="24"/>
  <c r="M132" i="24" s="1"/>
  <c r="L124" i="24"/>
  <c r="M124" i="24" s="1"/>
  <c r="L116" i="24"/>
  <c r="M116" i="24" s="1"/>
  <c r="L108" i="24"/>
  <c r="M108" i="24" s="1"/>
  <c r="L100" i="24"/>
  <c r="M100" i="24" s="1"/>
  <c r="L92" i="24"/>
  <c r="M92" i="24" s="1"/>
  <c r="L84" i="24"/>
  <c r="M84" i="24" s="1"/>
  <c r="L76" i="24"/>
  <c r="M76" i="24" s="1"/>
  <c r="L68" i="24"/>
  <c r="M68" i="24" s="1"/>
  <c r="L60" i="24"/>
  <c r="M60" i="24" s="1"/>
  <c r="L52" i="24"/>
  <c r="M52" i="24" s="1"/>
  <c r="L44" i="24"/>
  <c r="M44" i="24" s="1"/>
  <c r="K698" i="24"/>
  <c r="K679" i="24"/>
  <c r="K662" i="24"/>
  <c r="K646" i="24"/>
  <c r="K630" i="24"/>
  <c r="K614" i="24"/>
  <c r="K564" i="24"/>
  <c r="K530" i="24"/>
  <c r="K514" i="24"/>
  <c r="K498" i="24"/>
  <c r="K481" i="24"/>
  <c r="K465" i="24"/>
  <c r="K449" i="24"/>
  <c r="K433" i="24"/>
  <c r="K417" i="24"/>
  <c r="K401" i="24"/>
  <c r="K385" i="24"/>
  <c r="K369" i="24"/>
  <c r="K352" i="24"/>
  <c r="K336" i="24"/>
  <c r="K320" i="24"/>
  <c r="K170" i="24"/>
  <c r="K154" i="24"/>
  <c r="K138" i="24"/>
  <c r="K106" i="24"/>
  <c r="K3616" i="24"/>
  <c r="K3592" i="24"/>
  <c r="K3405" i="24"/>
  <c r="K3389" i="24"/>
  <c r="L3575" i="24"/>
  <c r="M3575" i="24" s="1"/>
  <c r="L3559" i="24"/>
  <c r="M3559" i="24" s="1"/>
  <c r="L3458" i="24"/>
  <c r="M3458" i="24" s="1"/>
  <c r="L542" i="24"/>
  <c r="M542" i="24" s="1"/>
  <c r="L357" i="24"/>
  <c r="M357" i="24" s="1"/>
  <c r="K3480" i="24"/>
  <c r="L3555" i="24"/>
  <c r="M3555" i="24" s="1"/>
  <c r="L3440" i="24"/>
  <c r="M3440" i="24" s="1"/>
  <c r="K3330" i="24"/>
  <c r="K3234" i="24"/>
  <c r="L3587" i="24"/>
  <c r="M3587" i="24" s="1"/>
  <c r="K3578" i="24"/>
  <c r="K3538" i="24"/>
  <c r="K3506" i="24"/>
  <c r="K3247" i="24"/>
  <c r="L3419" i="24"/>
  <c r="M3419" i="24" s="1"/>
  <c r="K3572" i="24"/>
  <c r="K3495" i="24"/>
  <c r="K3428" i="24"/>
  <c r="K3577" i="24"/>
  <c r="K3561" i="24"/>
  <c r="L3616" i="24"/>
  <c r="M3616" i="24" s="1"/>
  <c r="L3516" i="24"/>
  <c r="M3516" i="24" s="1"/>
  <c r="L3482" i="24"/>
  <c r="M3482" i="24" s="1"/>
  <c r="L3564" i="24"/>
  <c r="M3564" i="24" s="1"/>
  <c r="K3412" i="24"/>
  <c r="L3413" i="24"/>
  <c r="M3413" i="24" s="1"/>
  <c r="L834" i="24"/>
  <c r="M834" i="24" s="1"/>
  <c r="L824" i="24"/>
  <c r="M824" i="24" s="1"/>
  <c r="L816" i="24"/>
  <c r="M816" i="24" s="1"/>
  <c r="L808" i="24"/>
  <c r="M808" i="24" s="1"/>
  <c r="K230" i="24"/>
  <c r="L800" i="24"/>
  <c r="M800" i="24" s="1"/>
  <c r="L792" i="24"/>
  <c r="M792" i="24" s="1"/>
  <c r="L784" i="24"/>
  <c r="M784" i="24" s="1"/>
  <c r="L776" i="24"/>
  <c r="M776" i="24" s="1"/>
  <c r="K90" i="24"/>
  <c r="K73" i="24"/>
  <c r="K74" i="24"/>
  <c r="K823" i="24"/>
  <c r="L768" i="24"/>
  <c r="M768" i="24" s="1"/>
  <c r="L760" i="24"/>
  <c r="M760" i="24" s="1"/>
  <c r="K816" i="24"/>
  <c r="K782" i="24"/>
  <c r="K750" i="24"/>
  <c r="K713" i="24"/>
  <c r="K697" i="24"/>
  <c r="K678" i="24"/>
  <c r="K661" i="24"/>
  <c r="K645" i="24"/>
  <c r="K629" i="24"/>
  <c r="K613" i="24"/>
  <c r="K579" i="24"/>
  <c r="K563" i="24"/>
  <c r="K547" i="24"/>
  <c r="K529" i="24"/>
  <c r="K513" i="24"/>
  <c r="K497" i="24"/>
  <c r="K480" i="24"/>
  <c r="K464" i="24"/>
  <c r="K448" i="24"/>
  <c r="K432" i="24"/>
  <c r="K416" i="24"/>
  <c r="K400" i="24"/>
  <c r="K384" i="24"/>
  <c r="K368" i="24"/>
  <c r="K351" i="24"/>
  <c r="K335" i="24"/>
  <c r="K319" i="24"/>
  <c r="K287" i="24"/>
  <c r="K271" i="24"/>
  <c r="K254" i="24"/>
  <c r="K238" i="24"/>
  <c r="K220" i="24"/>
  <c r="K204" i="24"/>
  <c r="L755" i="24"/>
  <c r="M755" i="24" s="1"/>
  <c r="L747" i="24"/>
  <c r="M747" i="24" s="1"/>
  <c r="K231" i="24"/>
  <c r="K833" i="24"/>
  <c r="K192" i="24"/>
  <c r="K176" i="24"/>
  <c r="K128" i="24"/>
  <c r="K80" i="24"/>
  <c r="K63" i="24"/>
  <c r="K47" i="24"/>
  <c r="K57" i="24"/>
  <c r="K666" i="24"/>
  <c r="L1458" i="24"/>
  <c r="M1458" i="24" s="1"/>
  <c r="L1154" i="24"/>
  <c r="M1154" i="24" s="1"/>
  <c r="L734" i="24"/>
  <c r="M734" i="24" s="1"/>
  <c r="L726" i="24"/>
  <c r="M726" i="24" s="1"/>
  <c r="L718" i="24"/>
  <c r="M718" i="24" s="1"/>
  <c r="L710" i="24"/>
  <c r="M710" i="24" s="1"/>
  <c r="L702" i="24"/>
  <c r="M702" i="24" s="1"/>
  <c r="L694" i="24"/>
  <c r="M694" i="24" s="1"/>
  <c r="L686" i="24"/>
  <c r="M686" i="24" s="1"/>
  <c r="L677" i="24"/>
  <c r="M677" i="24" s="1"/>
  <c r="L669" i="24"/>
  <c r="M669" i="24" s="1"/>
  <c r="L652" i="24"/>
  <c r="M652" i="24" s="1"/>
  <c r="L636" i="24"/>
  <c r="M636" i="24" s="1"/>
  <c r="L628" i="24"/>
  <c r="M628" i="24" s="1"/>
  <c r="L620" i="24"/>
  <c r="M620" i="24" s="1"/>
  <c r="L612" i="24"/>
  <c r="M612" i="24" s="1"/>
  <c r="L604" i="24"/>
  <c r="M604" i="24" s="1"/>
  <c r="L595" i="24"/>
  <c r="M595" i="24" s="1"/>
  <c r="L587" i="24"/>
  <c r="M587" i="24" s="1"/>
  <c r="L579" i="24"/>
  <c r="M579" i="24" s="1"/>
  <c r="L571" i="24"/>
  <c r="M571" i="24" s="1"/>
  <c r="L563" i="24"/>
  <c r="M563" i="24" s="1"/>
  <c r="L555" i="24"/>
  <c r="M555" i="24" s="1"/>
  <c r="L547" i="24"/>
  <c r="M547" i="24" s="1"/>
  <c r="L538" i="24"/>
  <c r="M538" i="24" s="1"/>
  <c r="L530" i="24"/>
  <c r="M530" i="24" s="1"/>
  <c r="L522" i="24"/>
  <c r="M522" i="24" s="1"/>
  <c r="L514" i="24"/>
  <c r="M514" i="24" s="1"/>
  <c r="L506" i="24"/>
  <c r="M506" i="24" s="1"/>
  <c r="L498" i="24"/>
  <c r="M498" i="24" s="1"/>
  <c r="L490" i="24"/>
  <c r="M490" i="24" s="1"/>
  <c r="L474" i="24"/>
  <c r="M474" i="24" s="1"/>
  <c r="L458" i="24"/>
  <c r="M458" i="24" s="1"/>
  <c r="L442" i="24"/>
  <c r="M442" i="24" s="1"/>
  <c r="L434" i="24"/>
  <c r="M434" i="24" s="1"/>
  <c r="L426" i="24"/>
  <c r="M426" i="24" s="1"/>
  <c r="L410" i="24"/>
  <c r="M410" i="24" s="1"/>
  <c r="L402" i="24"/>
  <c r="M402" i="24" s="1"/>
  <c r="L394" i="24"/>
  <c r="M394" i="24" s="1"/>
  <c r="L386" i="24"/>
  <c r="M386" i="24" s="1"/>
  <c r="L378" i="24"/>
  <c r="M378" i="24" s="1"/>
  <c r="L362" i="24"/>
  <c r="M362" i="24" s="1"/>
  <c r="L345" i="24"/>
  <c r="M345" i="24" s="1"/>
  <c r="L329" i="24"/>
  <c r="M329" i="24" s="1"/>
  <c r="L313" i="24"/>
  <c r="M313" i="24" s="1"/>
  <c r="L305" i="24"/>
  <c r="M305" i="24" s="1"/>
  <c r="L297" i="24"/>
  <c r="M297" i="24" s="1"/>
  <c r="L289" i="24"/>
  <c r="M289" i="24" s="1"/>
  <c r="L281" i="24"/>
  <c r="M281" i="24" s="1"/>
  <c r="L265" i="24"/>
  <c r="M265" i="24" s="1"/>
  <c r="L257" i="24"/>
  <c r="M257" i="24" s="1"/>
  <c r="L241" i="24"/>
  <c r="M241" i="24" s="1"/>
  <c r="L729" i="24"/>
  <c r="M729" i="24" s="1"/>
  <c r="L721" i="24"/>
  <c r="M721" i="24" s="1"/>
  <c r="L713" i="24"/>
  <c r="M713" i="24" s="1"/>
  <c r="L705" i="24"/>
  <c r="M705" i="24" s="1"/>
  <c r="L697" i="24"/>
  <c r="M697" i="24" s="1"/>
  <c r="L689" i="24"/>
  <c r="M689" i="24" s="1"/>
  <c r="L680" i="24"/>
  <c r="M680" i="24" s="1"/>
  <c r="L672" i="24"/>
  <c r="M672" i="24" s="1"/>
  <c r="L663" i="24"/>
  <c r="M663" i="24" s="1"/>
  <c r="L647" i="24"/>
  <c r="M647" i="24" s="1"/>
  <c r="L639" i="24"/>
  <c r="M639" i="24" s="1"/>
  <c r="L623" i="24"/>
  <c r="M623" i="24" s="1"/>
  <c r="L615" i="24"/>
  <c r="M615" i="24" s="1"/>
  <c r="L607" i="24"/>
  <c r="M607" i="24" s="1"/>
  <c r="L598" i="24"/>
  <c r="M598" i="24" s="1"/>
  <c r="L590" i="24"/>
  <c r="M590" i="24" s="1"/>
  <c r="L582" i="24"/>
  <c r="M582" i="24" s="1"/>
  <c r="L574" i="24"/>
  <c r="M574" i="24" s="1"/>
  <c r="L558" i="24"/>
  <c r="M558" i="24" s="1"/>
  <c r="L550" i="24"/>
  <c r="M550" i="24" s="1"/>
  <c r="L533" i="24"/>
  <c r="M533" i="24" s="1"/>
  <c r="L525" i="24"/>
  <c r="M525" i="24" s="1"/>
  <c r="L517" i="24"/>
  <c r="M517" i="24" s="1"/>
  <c r="L509" i="24"/>
  <c r="M509" i="24" s="1"/>
  <c r="L501" i="24"/>
  <c r="M501" i="24" s="1"/>
  <c r="L493" i="24"/>
  <c r="M493" i="24" s="1"/>
  <c r="L485" i="24"/>
  <c r="M485" i="24" s="1"/>
  <c r="L477" i="24"/>
  <c r="M477" i="24" s="1"/>
  <c r="L469" i="24"/>
  <c r="M469" i="24" s="1"/>
  <c r="L461" i="24"/>
  <c r="M461" i="24" s="1"/>
  <c r="L453" i="24"/>
  <c r="M453" i="24" s="1"/>
  <c r="L445" i="24"/>
  <c r="M445" i="24" s="1"/>
  <c r="L437" i="24"/>
  <c r="M437" i="24" s="1"/>
  <c r="L429" i="24"/>
  <c r="M429" i="24" s="1"/>
  <c r="L421" i="24"/>
  <c r="M421" i="24" s="1"/>
  <c r="L413" i="24"/>
  <c r="M413" i="24" s="1"/>
  <c r="L405" i="24"/>
  <c r="M405" i="24" s="1"/>
  <c r="L397" i="24"/>
  <c r="M397" i="24" s="1"/>
  <c r="L389" i="24"/>
  <c r="M389" i="24" s="1"/>
  <c r="L381" i="24"/>
  <c r="M381" i="24" s="1"/>
  <c r="L373" i="24"/>
  <c r="M373" i="24" s="1"/>
  <c r="L365" i="24"/>
  <c r="M365" i="24" s="1"/>
  <c r="L348" i="24"/>
  <c r="M348" i="24" s="1"/>
  <c r="L340" i="24"/>
  <c r="M340" i="24" s="1"/>
  <c r="L324" i="24"/>
  <c r="M324" i="24" s="1"/>
  <c r="L316" i="24"/>
  <c r="M316" i="24" s="1"/>
  <c r="L308" i="24"/>
  <c r="M308" i="24" s="1"/>
  <c r="L292" i="24"/>
  <c r="M292" i="24" s="1"/>
  <c r="L284" i="24"/>
  <c r="M284" i="24" s="1"/>
  <c r="L276" i="24"/>
  <c r="M276" i="24" s="1"/>
  <c r="L268" i="24"/>
  <c r="M268" i="24" s="1"/>
  <c r="L260" i="24"/>
  <c r="M260" i="24" s="1"/>
  <c r="L252" i="24"/>
  <c r="M252" i="24" s="1"/>
  <c r="L244" i="24"/>
  <c r="M244" i="24" s="1"/>
  <c r="L236" i="24"/>
  <c r="M236" i="24" s="1"/>
  <c r="L228" i="24"/>
  <c r="M228" i="24" s="1"/>
  <c r="L220" i="24"/>
  <c r="M220" i="24" s="1"/>
  <c r="L212" i="24"/>
  <c r="M212" i="24" s="1"/>
  <c r="L204" i="24"/>
  <c r="M204" i="24" s="1"/>
  <c r="L195" i="24"/>
  <c r="M195" i="24" s="1"/>
  <c r="L179" i="24"/>
  <c r="M179" i="24" s="1"/>
  <c r="L171" i="24"/>
  <c r="M171" i="24" s="1"/>
  <c r="L163" i="24"/>
  <c r="M163" i="24" s="1"/>
  <c r="L155" i="24"/>
  <c r="M155" i="24" s="1"/>
  <c r="L147" i="24"/>
  <c r="M147" i="24" s="1"/>
  <c r="L139" i="24"/>
  <c r="M139" i="24" s="1"/>
  <c r="L131" i="24"/>
  <c r="M131" i="24" s="1"/>
  <c r="L123" i="24"/>
  <c r="M123" i="24" s="1"/>
  <c r="L115" i="24"/>
  <c r="M115" i="24" s="1"/>
  <c r="L107" i="24"/>
  <c r="M107" i="24" s="1"/>
  <c r="L99" i="24"/>
  <c r="M99" i="24" s="1"/>
  <c r="L91" i="24"/>
  <c r="M91" i="24" s="1"/>
  <c r="L83" i="24"/>
  <c r="M83" i="24" s="1"/>
  <c r="L75" i="24"/>
  <c r="M75" i="24" s="1"/>
  <c r="L67" i="24"/>
  <c r="M67" i="24" s="1"/>
  <c r="L59" i="24"/>
  <c r="M59" i="24" s="1"/>
  <c r="L51" i="24"/>
  <c r="M51" i="24" s="1"/>
  <c r="L233" i="24"/>
  <c r="M233" i="24" s="1"/>
  <c r="L225" i="24"/>
  <c r="M225" i="24" s="1"/>
  <c r="L217" i="24"/>
  <c r="M217" i="24" s="1"/>
  <c r="L209" i="24"/>
  <c r="M209" i="24" s="1"/>
  <c r="L192" i="24"/>
  <c r="M192" i="24" s="1"/>
  <c r="L184" i="24"/>
  <c r="M184" i="24" s="1"/>
  <c r="L176" i="24"/>
  <c r="M176" i="24" s="1"/>
  <c r="L168" i="24"/>
  <c r="M168" i="24" s="1"/>
  <c r="L160" i="24"/>
  <c r="M160" i="24" s="1"/>
  <c r="L152" i="24"/>
  <c r="M152" i="24" s="1"/>
  <c r="L144" i="24"/>
  <c r="M144" i="24" s="1"/>
  <c r="L136" i="24"/>
  <c r="M136" i="24" s="1"/>
  <c r="L128" i="24"/>
  <c r="M128" i="24" s="1"/>
  <c r="L112" i="24"/>
  <c r="M112" i="24" s="1"/>
  <c r="L104" i="24"/>
  <c r="M104" i="24" s="1"/>
  <c r="L96" i="24"/>
  <c r="M96" i="24" s="1"/>
  <c r="L88" i="24"/>
  <c r="M88" i="24" s="1"/>
  <c r="L80" i="24"/>
  <c r="M80" i="24" s="1"/>
  <c r="K195" i="24"/>
  <c r="K163" i="24"/>
  <c r="K131" i="24"/>
  <c r="K66" i="24"/>
  <c r="L600" i="24"/>
  <c r="M600" i="24" s="1"/>
  <c r="L665" i="24"/>
  <c r="M665" i="24" s="1"/>
  <c r="L833" i="24"/>
  <c r="M833" i="24" s="1"/>
  <c r="K824" i="24"/>
  <c r="K602" i="24"/>
  <c r="L752" i="24"/>
  <c r="M752" i="24" s="1"/>
  <c r="K701" i="24"/>
  <c r="K649" i="24"/>
  <c r="K633" i="24"/>
  <c r="K617" i="24"/>
  <c r="K533" i="24"/>
  <c r="K517" i="24"/>
  <c r="K501" i="24"/>
  <c r="K484" i="24"/>
  <c r="K468" i="24"/>
  <c r="K452" i="24"/>
  <c r="K436" i="24"/>
  <c r="K404" i="24"/>
  <c r="K388" i="24"/>
  <c r="K189" i="24"/>
  <c r="K141" i="24"/>
  <c r="K93" i="24"/>
  <c r="K77" i="24"/>
  <c r="K44" i="24"/>
  <c r="K202" i="24"/>
  <c r="K726" i="24"/>
  <c r="K658" i="24"/>
  <c r="K592" i="24"/>
  <c r="K576" i="24"/>
  <c r="K560" i="24"/>
  <c r="K544" i="24"/>
  <c r="K461" i="24"/>
  <c r="K445" i="24"/>
  <c r="K413" i="24"/>
  <c r="K397" i="24"/>
  <c r="K300" i="24"/>
  <c r="K725" i="24"/>
  <c r="K693" i="24"/>
  <c r="K674" i="24"/>
  <c r="K657" i="24"/>
  <c r="K641" i="24"/>
  <c r="K625" i="24"/>
  <c r="K609" i="24"/>
  <c r="K591" i="24"/>
  <c r="K525" i="24"/>
  <c r="K509" i="24"/>
  <c r="K493" i="24"/>
  <c r="K460" i="24"/>
  <c r="K428" i="24"/>
  <c r="K412" i="24"/>
  <c r="K380" i="24"/>
  <c r="K347" i="24"/>
  <c r="K331" i="24"/>
  <c r="K315" i="24"/>
  <c r="K299" i="24"/>
  <c r="K266" i="24"/>
  <c r="K250" i="24"/>
  <c r="K234" i="24"/>
  <c r="L3125" i="24"/>
  <c r="M3125" i="24" s="1"/>
  <c r="L837" i="24"/>
  <c r="M837" i="24" s="1"/>
  <c r="L827" i="24"/>
  <c r="M827" i="24" s="1"/>
  <c r="L819" i="24"/>
  <c r="M819" i="24" s="1"/>
  <c r="L811" i="24"/>
  <c r="M811" i="24" s="1"/>
  <c r="L803" i="24"/>
  <c r="M803" i="24" s="1"/>
  <c r="L795" i="24"/>
  <c r="M795" i="24" s="1"/>
  <c r="L787" i="24"/>
  <c r="M787" i="24" s="1"/>
  <c r="L779" i="24"/>
  <c r="M779" i="24" s="1"/>
  <c r="L771" i="24"/>
  <c r="M771" i="24" s="1"/>
  <c r="L763" i="24"/>
  <c r="M763" i="24" s="1"/>
  <c r="K441" i="24"/>
  <c r="K425" i="24"/>
  <c r="K409" i="24"/>
  <c r="K393" i="24"/>
  <c r="K807" i="24"/>
  <c r="K791" i="24"/>
  <c r="K773" i="24"/>
  <c r="K757" i="24"/>
  <c r="K651" i="24"/>
  <c r="K619" i="24"/>
  <c r="K603" i="24"/>
  <c r="K519" i="24"/>
  <c r="K454" i="24"/>
  <c r="K438" i="24"/>
  <c r="K422" i="24"/>
  <c r="K406" i="24"/>
  <c r="K374" i="24"/>
  <c r="K325" i="24"/>
  <c r="K293" i="24"/>
  <c r="K277" i="24"/>
  <c r="K226" i="24"/>
  <c r="K210" i="24"/>
  <c r="K836" i="24"/>
  <c r="K805" i="24"/>
  <c r="K771" i="24"/>
  <c r="K755" i="24"/>
  <c r="L744" i="24"/>
  <c r="M744" i="24" s="1"/>
  <c r="K822" i="24"/>
  <c r="K716" i="24"/>
  <c r="K598" i="24"/>
  <c r="K582" i="24"/>
  <c r="K566" i="24"/>
  <c r="K550" i="24"/>
  <c r="K516" i="24"/>
  <c r="K500" i="24"/>
  <c r="K403" i="24"/>
  <c r="K387" i="24"/>
  <c r="K371" i="24"/>
  <c r="K354" i="24"/>
  <c r="K290" i="24"/>
  <c r="K241" i="24"/>
  <c r="L72" i="24"/>
  <c r="M72" i="24" s="1"/>
  <c r="L56" i="24"/>
  <c r="M56" i="24" s="1"/>
  <c r="L48" i="24"/>
  <c r="M48" i="24" s="1"/>
  <c r="L815" i="24"/>
  <c r="M815" i="24" s="1"/>
  <c r="L791" i="24"/>
  <c r="M791" i="24" s="1"/>
  <c r="L775" i="24"/>
  <c r="M775" i="24" s="1"/>
  <c r="L767" i="24"/>
  <c r="M767" i="24" s="1"/>
  <c r="L743" i="24"/>
  <c r="M743" i="24" s="1"/>
  <c r="L733" i="24"/>
  <c r="M733" i="24" s="1"/>
  <c r="L717" i="24"/>
  <c r="M717" i="24" s="1"/>
  <c r="L701" i="24"/>
  <c r="M701" i="24" s="1"/>
  <c r="L685" i="24"/>
  <c r="M685" i="24" s="1"/>
  <c r="L659" i="24"/>
  <c r="M659" i="24" s="1"/>
  <c r="L643" i="24"/>
  <c r="M643" i="24" s="1"/>
  <c r="L627" i="24"/>
  <c r="M627" i="24" s="1"/>
  <c r="L611" i="24"/>
  <c r="M611" i="24" s="1"/>
  <c r="L594" i="24"/>
  <c r="M594" i="24" s="1"/>
  <c r="L578" i="24"/>
  <c r="M578" i="24" s="1"/>
  <c r="L562" i="24"/>
  <c r="M562" i="24" s="1"/>
  <c r="L546" i="24"/>
  <c r="M546" i="24" s="1"/>
  <c r="L529" i="24"/>
  <c r="M529" i="24" s="1"/>
  <c r="L513" i="24"/>
  <c r="M513" i="24" s="1"/>
  <c r="L497" i="24"/>
  <c r="M497" i="24" s="1"/>
  <c r="L481" i="24"/>
  <c r="M481" i="24" s="1"/>
  <c r="L457" i="24"/>
  <c r="M457" i="24" s="1"/>
  <c r="L441" i="24"/>
  <c r="M441" i="24" s="1"/>
  <c r="L425" i="24"/>
  <c r="M425" i="24" s="1"/>
  <c r="L401" i="24"/>
  <c r="M401" i="24" s="1"/>
  <c r="L385" i="24"/>
  <c r="M385" i="24" s="1"/>
  <c r="L369" i="24"/>
  <c r="M369" i="24" s="1"/>
  <c r="L352" i="24"/>
  <c r="M352" i="24" s="1"/>
  <c r="L336" i="24"/>
  <c r="M336" i="24" s="1"/>
  <c r="L320" i="24"/>
  <c r="M320" i="24" s="1"/>
  <c r="L304" i="24"/>
  <c r="M304" i="24" s="1"/>
  <c r="L288" i="24"/>
  <c r="M288" i="24" s="1"/>
  <c r="L264" i="24"/>
  <c r="M264" i="24" s="1"/>
  <c r="L175" i="24"/>
  <c r="M175" i="24" s="1"/>
  <c r="K2542" i="24"/>
  <c r="K766" i="24"/>
  <c r="L725" i="24"/>
  <c r="M725" i="24" s="1"/>
  <c r="L709" i="24"/>
  <c r="M709" i="24" s="1"/>
  <c r="L693" i="24"/>
  <c r="M693" i="24" s="1"/>
  <c r="L676" i="24"/>
  <c r="M676" i="24" s="1"/>
  <c r="L668" i="24"/>
  <c r="M668" i="24" s="1"/>
  <c r="L651" i="24"/>
  <c r="M651" i="24" s="1"/>
  <c r="L635" i="24"/>
  <c r="M635" i="24" s="1"/>
  <c r="L619" i="24"/>
  <c r="M619" i="24" s="1"/>
  <c r="L603" i="24"/>
  <c r="M603" i="24" s="1"/>
  <c r="L586" i="24"/>
  <c r="M586" i="24" s="1"/>
  <c r="L570" i="24"/>
  <c r="M570" i="24" s="1"/>
  <c r="L554" i="24"/>
  <c r="M554" i="24" s="1"/>
  <c r="L537" i="24"/>
  <c r="M537" i="24" s="1"/>
  <c r="L521" i="24"/>
  <c r="M521" i="24" s="1"/>
  <c r="L505" i="24"/>
  <c r="M505" i="24" s="1"/>
  <c r="L489" i="24"/>
  <c r="M489" i="24" s="1"/>
  <c r="L473" i="24"/>
  <c r="M473" i="24" s="1"/>
  <c r="L465" i="24"/>
  <c r="M465" i="24" s="1"/>
  <c r="L449" i="24"/>
  <c r="M449" i="24" s="1"/>
  <c r="L433" i="24"/>
  <c r="M433" i="24" s="1"/>
  <c r="L417" i="24"/>
  <c r="M417" i="24" s="1"/>
  <c r="L393" i="24"/>
  <c r="M393" i="24" s="1"/>
  <c r="L377" i="24"/>
  <c r="M377" i="24" s="1"/>
  <c r="L361" i="24"/>
  <c r="M361" i="24" s="1"/>
  <c r="L344" i="24"/>
  <c r="M344" i="24" s="1"/>
  <c r="L328" i="24"/>
  <c r="M328" i="24" s="1"/>
  <c r="L312" i="24"/>
  <c r="M312" i="24" s="1"/>
  <c r="L296" i="24"/>
  <c r="M296" i="24" s="1"/>
  <c r="L280" i="24"/>
  <c r="M280" i="24" s="1"/>
  <c r="L272" i="24"/>
  <c r="M272" i="24" s="1"/>
  <c r="L256" i="24"/>
  <c r="M256" i="24" s="1"/>
  <c r="L248" i="24"/>
  <c r="M248" i="24" s="1"/>
  <c r="L240" i="24"/>
  <c r="M240" i="24" s="1"/>
  <c r="L232" i="24"/>
  <c r="M232" i="24" s="1"/>
  <c r="L224" i="24"/>
  <c r="M224" i="24" s="1"/>
  <c r="L216" i="24"/>
  <c r="M216" i="24" s="1"/>
  <c r="L208" i="24"/>
  <c r="M208" i="24" s="1"/>
  <c r="L199" i="24"/>
  <c r="M199" i="24" s="1"/>
  <c r="L191" i="24"/>
  <c r="M191" i="24" s="1"/>
  <c r="L183" i="24"/>
  <c r="M183" i="24" s="1"/>
  <c r="L167" i="24"/>
  <c r="M167" i="24" s="1"/>
  <c r="L159" i="24"/>
  <c r="M159" i="24" s="1"/>
  <c r="L151" i="24"/>
  <c r="M151" i="24" s="1"/>
  <c r="L143" i="24"/>
  <c r="M143" i="24" s="1"/>
  <c r="L135" i="24"/>
  <c r="M135" i="24" s="1"/>
  <c r="L127" i="24"/>
  <c r="M127" i="24" s="1"/>
  <c r="L119" i="24"/>
  <c r="M119" i="24" s="1"/>
  <c r="L111" i="24"/>
  <c r="M111" i="24" s="1"/>
  <c r="L103" i="24"/>
  <c r="M103" i="24" s="1"/>
  <c r="L95" i="24"/>
  <c r="M95" i="24" s="1"/>
  <c r="L87" i="24"/>
  <c r="M87" i="24" s="1"/>
  <c r="L79" i="24"/>
  <c r="M79" i="24" s="1"/>
  <c r="L71" i="24"/>
  <c r="M71" i="24" s="1"/>
  <c r="L63" i="24"/>
  <c r="M63" i="24" s="1"/>
  <c r="L55" i="24"/>
  <c r="M55" i="24" s="1"/>
  <c r="L47" i="24"/>
  <c r="M47" i="24" s="1"/>
  <c r="K119" i="24"/>
  <c r="K87" i="24"/>
  <c r="K54" i="24"/>
  <c r="L831" i="24"/>
  <c r="M831" i="24" s="1"/>
  <c r="L684" i="24"/>
  <c r="M684" i="24" s="1"/>
  <c r="L823" i="24"/>
  <c r="M823" i="24" s="1"/>
  <c r="L807" i="24"/>
  <c r="M807" i="24" s="1"/>
  <c r="L799" i="24"/>
  <c r="M799" i="24" s="1"/>
  <c r="L783" i="24"/>
  <c r="M783" i="24" s="1"/>
  <c r="L759" i="24"/>
  <c r="M759" i="24" s="1"/>
  <c r="K813" i="24"/>
  <c r="K797" i="24"/>
  <c r="K747" i="24"/>
  <c r="K284" i="24"/>
  <c r="K267" i="24"/>
  <c r="K217" i="24"/>
  <c r="K166" i="24"/>
  <c r="K2304" i="24"/>
  <c r="L836" i="24"/>
  <c r="M836" i="24" s="1"/>
  <c r="L818" i="24"/>
  <c r="M818" i="24" s="1"/>
  <c r="L810" i="24"/>
  <c r="M810" i="24" s="1"/>
  <c r="L802" i="24"/>
  <c r="M802" i="24" s="1"/>
  <c r="L794" i="24"/>
  <c r="M794" i="24" s="1"/>
  <c r="L786" i="24"/>
  <c r="M786" i="24" s="1"/>
  <c r="L778" i="24"/>
  <c r="M778" i="24" s="1"/>
  <c r="L770" i="24"/>
  <c r="M770" i="24" s="1"/>
  <c r="L762" i="24"/>
  <c r="M762" i="24" s="1"/>
  <c r="L754" i="24"/>
  <c r="M754" i="24" s="1"/>
  <c r="L746" i="24"/>
  <c r="M746" i="24" s="1"/>
  <c r="K789" i="24"/>
  <c r="K734" i="24"/>
  <c r="K718" i="24"/>
  <c r="K667" i="24"/>
  <c r="K634" i="24"/>
  <c r="K584" i="24"/>
  <c r="K568" i="24"/>
  <c r="K552" i="24"/>
  <c r="K437" i="24"/>
  <c r="K421" i="24"/>
  <c r="K308" i="24"/>
  <c r="K292" i="24"/>
  <c r="K276" i="24"/>
  <c r="K259" i="24"/>
  <c r="K225" i="24"/>
  <c r="K191" i="24"/>
  <c r="K175" i="24"/>
  <c r="K143" i="24"/>
  <c r="K95" i="24"/>
  <c r="K79" i="24"/>
  <c r="K825" i="24"/>
  <c r="K772" i="24"/>
  <c r="K756" i="24"/>
  <c r="K788" i="24"/>
  <c r="K339" i="24"/>
  <c r="K323" i="24"/>
  <c r="K307" i="24"/>
  <c r="K291" i="24"/>
  <c r="K242" i="24"/>
  <c r="K174" i="24"/>
  <c r="K94" i="24"/>
  <c r="K541" i="24"/>
  <c r="L2901" i="24"/>
  <c r="M2901" i="24" s="1"/>
  <c r="K780" i="24"/>
  <c r="K764" i="24"/>
  <c r="K748" i="24"/>
  <c r="K727" i="24"/>
  <c r="K711" i="24"/>
  <c r="K695" i="24"/>
  <c r="K659" i="24"/>
  <c r="K643" i="24"/>
  <c r="K593" i="24"/>
  <c r="K577" i="24"/>
  <c r="K511" i="24"/>
  <c r="K495" i="24"/>
  <c r="K446" i="24"/>
  <c r="K414" i="24"/>
  <c r="K317" i="24"/>
  <c r="K268" i="24"/>
  <c r="K236" i="24"/>
  <c r="K218" i="24"/>
  <c r="K168" i="24"/>
  <c r="K152" i="24"/>
  <c r="K136" i="24"/>
  <c r="K104" i="24"/>
  <c r="K88" i="24"/>
  <c r="K55" i="24"/>
  <c r="K3994" i="24"/>
  <c r="L3909" i="24"/>
  <c r="M3909" i="24" s="1"/>
  <c r="L3893" i="24"/>
  <c r="M3893" i="24" s="1"/>
  <c r="L3842" i="24"/>
  <c r="M3842" i="24" s="1"/>
  <c r="L3808" i="24"/>
  <c r="M3808" i="24" s="1"/>
  <c r="L3744" i="24"/>
  <c r="M3744" i="24" s="1"/>
  <c r="L3727" i="24"/>
  <c r="M3727" i="24" s="1"/>
  <c r="L3679" i="24"/>
  <c r="M3679" i="24" s="1"/>
  <c r="L3647" i="24"/>
  <c r="M3647" i="24" s="1"/>
  <c r="L3598" i="24"/>
  <c r="M3598" i="24" s="1"/>
  <c r="K485" i="24"/>
  <c r="K812" i="24"/>
  <c r="K796" i="24"/>
  <c r="K762" i="24"/>
  <c r="K746" i="24"/>
  <c r="K150" i="24"/>
  <c r="K102" i="24"/>
  <c r="K86" i="24"/>
  <c r="K69" i="24"/>
  <c r="K795" i="24"/>
  <c r="K777" i="24"/>
  <c r="K745" i="24"/>
  <c r="K724" i="24"/>
  <c r="K708" i="24"/>
  <c r="K692" i="24"/>
  <c r="K673" i="24"/>
  <c r="K640" i="24"/>
  <c r="K558" i="24"/>
  <c r="K542" i="24"/>
  <c r="K524" i="24"/>
  <c r="K395" i="24"/>
  <c r="K379" i="24"/>
  <c r="K363" i="24"/>
  <c r="K330" i="24"/>
  <c r="K298" i="24"/>
  <c r="K249" i="24"/>
  <c r="K197" i="24"/>
  <c r="K133" i="24"/>
  <c r="K52" i="24"/>
  <c r="K248" i="24"/>
  <c r="K232" i="24"/>
  <c r="K214" i="24"/>
  <c r="K164" i="24"/>
  <c r="K148" i="24"/>
  <c r="K132" i="24"/>
  <c r="K116" i="24"/>
  <c r="K100" i="24"/>
  <c r="K84" i="24"/>
  <c r="K51" i="24"/>
  <c r="K2937" i="24"/>
  <c r="K803" i="24"/>
  <c r="K769" i="24"/>
  <c r="K753" i="24"/>
  <c r="K845" i="24"/>
  <c r="K3205" i="24"/>
  <c r="K2791" i="24"/>
  <c r="K828" i="24"/>
  <c r="K832" i="24"/>
  <c r="K720" i="24"/>
  <c r="K704" i="24"/>
  <c r="K688" i="24"/>
  <c r="K652" i="24"/>
  <c r="K636" i="24"/>
  <c r="K586" i="24"/>
  <c r="K570" i="24"/>
  <c r="K2233" i="24"/>
  <c r="K785" i="24"/>
  <c r="K804" i="24"/>
  <c r="K735" i="24"/>
  <c r="K786" i="24"/>
  <c r="L3204" i="24"/>
  <c r="M3204" i="24" s="1"/>
  <c r="L844" i="24"/>
  <c r="M844" i="24" s="1"/>
  <c r="L835" i="24"/>
  <c r="M835" i="24" s="1"/>
  <c r="L825" i="24"/>
  <c r="M825" i="24" s="1"/>
  <c r="L817" i="24"/>
  <c r="M817" i="24" s="1"/>
  <c r="L809" i="24"/>
  <c r="M809" i="24" s="1"/>
  <c r="L801" i="24"/>
  <c r="M801" i="24" s="1"/>
  <c r="L793" i="24"/>
  <c r="M793" i="24" s="1"/>
  <c r="L785" i="24"/>
  <c r="M785" i="24" s="1"/>
  <c r="L777" i="24"/>
  <c r="M777" i="24" s="1"/>
  <c r="L769" i="24"/>
  <c r="M769" i="24" s="1"/>
  <c r="L761" i="24"/>
  <c r="M761" i="24" s="1"/>
  <c r="L753" i="24"/>
  <c r="M753" i="24" s="1"/>
  <c r="L745" i="24"/>
  <c r="M745" i="24" s="1"/>
  <c r="L736" i="24"/>
  <c r="M736" i="24" s="1"/>
  <c r="L728" i="24"/>
  <c r="M728" i="24" s="1"/>
  <c r="L720" i="24"/>
  <c r="M720" i="24" s="1"/>
  <c r="L712" i="24"/>
  <c r="M712" i="24" s="1"/>
  <c r="L704" i="24"/>
  <c r="M704" i="24" s="1"/>
  <c r="L696" i="24"/>
  <c r="M696" i="24" s="1"/>
  <c r="L688" i="24"/>
  <c r="M688" i="24" s="1"/>
  <c r="L671" i="24"/>
  <c r="M671" i="24" s="1"/>
  <c r="L662" i="24"/>
  <c r="M662" i="24" s="1"/>
  <c r="L654" i="24"/>
  <c r="M654" i="24" s="1"/>
  <c r="L646" i="24"/>
  <c r="M646" i="24" s="1"/>
  <c r="L638" i="24"/>
  <c r="M638" i="24" s="1"/>
  <c r="L630" i="24"/>
  <c r="M630" i="24" s="1"/>
  <c r="L622" i="24"/>
  <c r="M622" i="24" s="1"/>
  <c r="L614" i="24"/>
  <c r="M614" i="24" s="1"/>
  <c r="L606" i="24"/>
  <c r="M606" i="24" s="1"/>
  <c r="L597" i="24"/>
  <c r="M597" i="24" s="1"/>
  <c r="L589" i="24"/>
  <c r="M589" i="24" s="1"/>
  <c r="L581" i="24"/>
  <c r="M581" i="24" s="1"/>
  <c r="L573" i="24"/>
  <c r="M573" i="24" s="1"/>
  <c r="L565" i="24"/>
  <c r="M565" i="24" s="1"/>
  <c r="L557" i="24"/>
  <c r="M557" i="24" s="1"/>
  <c r="L549" i="24"/>
  <c r="M549" i="24" s="1"/>
  <c r="L540" i="24"/>
  <c r="M540" i="24" s="1"/>
  <c r="L532" i="24"/>
  <c r="M532" i="24" s="1"/>
  <c r="L524" i="24"/>
  <c r="M524" i="24" s="1"/>
  <c r="L516" i="24"/>
  <c r="M516" i="24" s="1"/>
  <c r="K802" i="24"/>
  <c r="K784" i="24"/>
  <c r="K731" i="24"/>
  <c r="K715" i="24"/>
  <c r="K699" i="24"/>
  <c r="K531" i="24"/>
  <c r="K515" i="24"/>
  <c r="K499" i="24"/>
  <c r="K482" i="24"/>
  <c r="K466" i="24"/>
  <c r="K434" i="24"/>
  <c r="K418" i="24"/>
  <c r="K402" i="24"/>
  <c r="K370" i="24"/>
  <c r="K353" i="24"/>
  <c r="K321" i="24"/>
  <c r="K273" i="24"/>
  <c r="K256" i="24"/>
  <c r="K240" i="24"/>
  <c r="K222" i="24"/>
  <c r="K206" i="24"/>
  <c r="K188" i="24"/>
  <c r="K108" i="24"/>
  <c r="K59" i="24"/>
  <c r="K817" i="24"/>
  <c r="K801" i="24"/>
  <c r="K783" i="24"/>
  <c r="K767" i="24"/>
  <c r="K304" i="24"/>
  <c r="K288" i="24"/>
  <c r="K272" i="24"/>
  <c r="L735" i="24"/>
  <c r="M735" i="24" s="1"/>
  <c r="L727" i="24"/>
  <c r="M727" i="24" s="1"/>
  <c r="L719" i="24"/>
  <c r="M719" i="24" s="1"/>
  <c r="L711" i="24"/>
  <c r="M711" i="24" s="1"/>
  <c r="L703" i="24"/>
  <c r="M703" i="24" s="1"/>
  <c r="L695" i="24"/>
  <c r="M695" i="24" s="1"/>
  <c r="L687" i="24"/>
  <c r="M687" i="24" s="1"/>
  <c r="L678" i="24"/>
  <c r="M678" i="24" s="1"/>
  <c r="L670" i="24"/>
  <c r="M670" i="24" s="1"/>
  <c r="L661" i="24"/>
  <c r="M661" i="24" s="1"/>
  <c r="L653" i="24"/>
  <c r="M653" i="24" s="1"/>
  <c r="L645" i="24"/>
  <c r="M645" i="24" s="1"/>
  <c r="L637" i="24"/>
  <c r="M637" i="24" s="1"/>
  <c r="L629" i="24"/>
  <c r="M629" i="24" s="1"/>
  <c r="L621" i="24"/>
  <c r="M621" i="24" s="1"/>
  <c r="L613" i="24"/>
  <c r="M613" i="24" s="1"/>
  <c r="L605" i="24"/>
  <c r="M605" i="24" s="1"/>
  <c r="L596" i="24"/>
  <c r="M596" i="24" s="1"/>
  <c r="L588" i="24"/>
  <c r="M588" i="24" s="1"/>
  <c r="L580" i="24"/>
  <c r="M580" i="24" s="1"/>
  <c r="L572" i="24"/>
  <c r="M572" i="24" s="1"/>
  <c r="L564" i="24"/>
  <c r="M564" i="24" s="1"/>
  <c r="L556" i="24"/>
  <c r="M556" i="24" s="1"/>
  <c r="L548" i="24"/>
  <c r="M548" i="24" s="1"/>
  <c r="L539" i="24"/>
  <c r="M539" i="24" s="1"/>
  <c r="L523" i="24"/>
  <c r="M523" i="24" s="1"/>
  <c r="L515" i="24"/>
  <c r="M515" i="24" s="1"/>
  <c r="L507" i="24"/>
  <c r="M507" i="24" s="1"/>
  <c r="L499" i="24"/>
  <c r="M499" i="24" s="1"/>
  <c r="L491" i="24"/>
  <c r="M491" i="24" s="1"/>
  <c r="L483" i="24"/>
  <c r="M483" i="24" s="1"/>
  <c r="L475" i="24"/>
  <c r="M475" i="24" s="1"/>
  <c r="L459" i="24"/>
  <c r="M459" i="24" s="1"/>
  <c r="L451" i="24"/>
  <c r="M451" i="24" s="1"/>
  <c r="L443" i="24"/>
  <c r="M443" i="24" s="1"/>
  <c r="L435" i="24"/>
  <c r="M435" i="24" s="1"/>
  <c r="L427" i="24"/>
  <c r="M427" i="24" s="1"/>
  <c r="L419" i="24"/>
  <c r="M419" i="24" s="1"/>
  <c r="L411" i="24"/>
  <c r="M411" i="24" s="1"/>
  <c r="L403" i="24"/>
  <c r="M403" i="24" s="1"/>
  <c r="L395" i="24"/>
  <c r="M395" i="24" s="1"/>
  <c r="L379" i="24"/>
  <c r="M379" i="24" s="1"/>
  <c r="L371" i="24"/>
  <c r="M371" i="24" s="1"/>
  <c r="L363" i="24"/>
  <c r="M363" i="24" s="1"/>
  <c r="L354" i="24"/>
  <c r="M354" i="24" s="1"/>
  <c r="L346" i="24"/>
  <c r="M346" i="24" s="1"/>
  <c r="L338" i="24"/>
  <c r="M338" i="24" s="1"/>
  <c r="L330" i="24"/>
  <c r="M330" i="24" s="1"/>
  <c r="L322" i="24"/>
  <c r="M322" i="24" s="1"/>
  <c r="L314" i="24"/>
  <c r="M314" i="24" s="1"/>
  <c r="L306" i="24"/>
  <c r="M306" i="24" s="1"/>
  <c r="L298" i="24"/>
  <c r="M298" i="24" s="1"/>
  <c r="L290" i="24"/>
  <c r="M290" i="24" s="1"/>
  <c r="L282" i="24"/>
  <c r="M282" i="24" s="1"/>
  <c r="L274" i="24"/>
  <c r="M274" i="24" s="1"/>
  <c r="L266" i="24"/>
  <c r="M266" i="24" s="1"/>
  <c r="L258" i="24"/>
  <c r="M258" i="24" s="1"/>
  <c r="L250" i="24"/>
  <c r="M250" i="24" s="1"/>
  <c r="L234" i="24"/>
  <c r="M234" i="24" s="1"/>
  <c r="L226" i="24"/>
  <c r="M226" i="24" s="1"/>
  <c r="L218" i="24"/>
  <c r="M218" i="24" s="1"/>
  <c r="L210" i="24"/>
  <c r="M210" i="24" s="1"/>
  <c r="L193" i="24"/>
  <c r="M193" i="24" s="1"/>
  <c r="L185" i="24"/>
  <c r="M185" i="24" s="1"/>
  <c r="L177" i="24"/>
  <c r="M177" i="24" s="1"/>
  <c r="L169" i="24"/>
  <c r="M169" i="24" s="1"/>
  <c r="L161" i="24"/>
  <c r="M161" i="24" s="1"/>
  <c r="L153" i="24"/>
  <c r="M153" i="24" s="1"/>
  <c r="L145" i="24"/>
  <c r="M145" i="24" s="1"/>
  <c r="L113" i="24"/>
  <c r="M113" i="24" s="1"/>
  <c r="L105" i="24"/>
  <c r="M105" i="24" s="1"/>
  <c r="L89" i="24"/>
  <c r="M89" i="24" s="1"/>
  <c r="L81" i="24"/>
  <c r="M81" i="24" s="1"/>
  <c r="L73" i="24"/>
  <c r="M73" i="24" s="1"/>
  <c r="L65" i="24"/>
  <c r="M65" i="24" s="1"/>
  <c r="L57" i="24"/>
  <c r="M57" i="24" s="1"/>
  <c r="L49" i="24"/>
  <c r="M49" i="24" s="1"/>
  <c r="K228" i="24"/>
  <c r="K815" i="24"/>
  <c r="K799" i="24"/>
  <c r="K781" i="24"/>
  <c r="K765" i="24"/>
  <c r="K749" i="24"/>
  <c r="K712" i="24"/>
  <c r="K696" i="24"/>
  <c r="K660" i="24"/>
  <c r="K644" i="24"/>
  <c r="K463" i="24"/>
  <c r="K447" i="24"/>
  <c r="K415" i="24"/>
  <c r="K350" i="24"/>
  <c r="K318" i="24"/>
  <c r="K286" i="24"/>
  <c r="K253" i="24"/>
  <c r="K237" i="24"/>
  <c r="K219" i="24"/>
  <c r="K203" i="24"/>
  <c r="K169" i="24"/>
  <c r="K153" i="24"/>
  <c r="K137" i="24"/>
  <c r="K121" i="24"/>
  <c r="K105" i="24"/>
  <c r="K89" i="24"/>
  <c r="L1083" i="24"/>
  <c r="M1083" i="24" s="1"/>
  <c r="L201" i="24"/>
  <c r="M201" i="24" s="1"/>
  <c r="L822" i="24"/>
  <c r="M822" i="24" s="1"/>
  <c r="L814" i="24"/>
  <c r="M814" i="24" s="1"/>
  <c r="L806" i="24"/>
  <c r="M806" i="24" s="1"/>
  <c r="L798" i="24"/>
  <c r="M798" i="24" s="1"/>
  <c r="L790" i="24"/>
  <c r="M790" i="24" s="1"/>
  <c r="L782" i="24"/>
  <c r="M782" i="24" s="1"/>
  <c r="L774" i="24"/>
  <c r="M774" i="24" s="1"/>
  <c r="L766" i="24"/>
  <c r="M766" i="24" s="1"/>
  <c r="L758" i="24"/>
  <c r="M758" i="24" s="1"/>
  <c r="L750" i="24"/>
  <c r="M750" i="24" s="1"/>
  <c r="K543" i="24"/>
  <c r="K821" i="24"/>
  <c r="K681" i="24"/>
  <c r="L840" i="24"/>
  <c r="M840" i="24" s="1"/>
  <c r="L821" i="24"/>
  <c r="M821" i="24" s="1"/>
  <c r="L813" i="24"/>
  <c r="M813" i="24" s="1"/>
  <c r="L805" i="24"/>
  <c r="M805" i="24" s="1"/>
  <c r="L797" i="24"/>
  <c r="M797" i="24" s="1"/>
  <c r="L789" i="24"/>
  <c r="M789" i="24" s="1"/>
  <c r="K837" i="24"/>
  <c r="K810" i="24"/>
  <c r="K744" i="24"/>
  <c r="K723" i="24"/>
  <c r="K707" i="24"/>
  <c r="K691" i="24"/>
  <c r="K655" i="24"/>
  <c r="K639" i="24"/>
  <c r="K623" i="24"/>
  <c r="K573" i="24"/>
  <c r="K540" i="24"/>
  <c r="K507" i="24"/>
  <c r="K458" i="24"/>
  <c r="K442" i="24"/>
  <c r="K426" i="24"/>
  <c r="K394" i="24"/>
  <c r="K362" i="24"/>
  <c r="K329" i="24"/>
  <c r="K313" i="24"/>
  <c r="K281" i="24"/>
  <c r="K2790" i="24"/>
  <c r="K820" i="24"/>
  <c r="K269" i="24"/>
  <c r="K834" i="24"/>
  <c r="K809" i="24"/>
  <c r="K793" i="24"/>
  <c r="K775" i="24"/>
  <c r="K759" i="24"/>
  <c r="K743" i="24"/>
  <c r="K722" i="24"/>
  <c r="K706" i="24"/>
  <c r="K671" i="24"/>
  <c r="K654" i="24"/>
  <c r="K638" i="24"/>
  <c r="K622" i="24"/>
  <c r="K606" i="24"/>
  <c r="K588" i="24"/>
  <c r="K539" i="24"/>
  <c r="K736" i="24"/>
  <c r="K792" i="24"/>
  <c r="K774" i="24"/>
  <c r="K758" i="24"/>
  <c r="K621" i="24"/>
  <c r="K587" i="24"/>
  <c r="K571" i="24"/>
  <c r="K555" i="24"/>
  <c r="K538" i="24"/>
  <c r="K521" i="24"/>
  <c r="K505" i="24"/>
  <c r="K489" i="24"/>
  <c r="K456" i="24"/>
  <c r="K424" i="24"/>
  <c r="K408" i="24"/>
  <c r="K392" i="24"/>
  <c r="K360" i="24"/>
  <c r="K343" i="24"/>
  <c r="K311" i="24"/>
  <c r="K295" i="24"/>
  <c r="K262" i="24"/>
  <c r="K246" i="24"/>
  <c r="K212" i="24"/>
  <c r="K194" i="24"/>
  <c r="K178" i="24"/>
  <c r="K162" i="24"/>
  <c r="K146" i="24"/>
  <c r="K130" i="24"/>
  <c r="K114" i="24"/>
  <c r="K98" i="24"/>
  <c r="K82" i="24"/>
  <c r="K49" i="24"/>
  <c r="L3230" i="24"/>
  <c r="M3230" i="24" s="1"/>
  <c r="L3214" i="24"/>
  <c r="M3214" i="24" s="1"/>
  <c r="K2799" i="24"/>
  <c r="K683" i="24"/>
  <c r="K200" i="24"/>
  <c r="L3229" i="24"/>
  <c r="M3229" i="24" s="1"/>
  <c r="L664" i="24"/>
  <c r="M664" i="24" s="1"/>
  <c r="K2540" i="24"/>
  <c r="K2247" i="24"/>
  <c r="L500" i="24"/>
  <c r="M500" i="24" s="1"/>
  <c r="L492" i="24"/>
  <c r="M492" i="24" s="1"/>
  <c r="L484" i="24"/>
  <c r="M484" i="24" s="1"/>
  <c r="L476" i="24"/>
  <c r="M476" i="24" s="1"/>
  <c r="L468" i="24"/>
  <c r="M468" i="24" s="1"/>
  <c r="L460" i="24"/>
  <c r="M460" i="24" s="1"/>
  <c r="L452" i="24"/>
  <c r="M452" i="24" s="1"/>
  <c r="L444" i="24"/>
  <c r="M444" i="24" s="1"/>
  <c r="L436" i="24"/>
  <c r="M436" i="24" s="1"/>
  <c r="L428" i="24"/>
  <c r="M428" i="24" s="1"/>
  <c r="L420" i="24"/>
  <c r="M420" i="24" s="1"/>
  <c r="L412" i="24"/>
  <c r="M412" i="24" s="1"/>
  <c r="L404" i="24"/>
  <c r="M404" i="24" s="1"/>
  <c r="L396" i="24"/>
  <c r="M396" i="24" s="1"/>
  <c r="L388" i="24"/>
  <c r="M388" i="24" s="1"/>
  <c r="L380" i="24"/>
  <c r="M380" i="24" s="1"/>
  <c r="L372" i="24"/>
  <c r="M372" i="24" s="1"/>
  <c r="L364" i="24"/>
  <c r="M364" i="24" s="1"/>
  <c r="M355" i="24"/>
  <c r="L347" i="24"/>
  <c r="M347" i="24" s="1"/>
  <c r="L339" i="24"/>
  <c r="M339" i="24" s="1"/>
  <c r="L331" i="24"/>
  <c r="M331" i="24" s="1"/>
  <c r="L299" i="24"/>
  <c r="M299" i="24" s="1"/>
  <c r="L291" i="24"/>
  <c r="M291" i="24" s="1"/>
  <c r="L283" i="24"/>
  <c r="M283" i="24" s="1"/>
  <c r="L275" i="24"/>
  <c r="M275" i="24" s="1"/>
  <c r="L267" i="24"/>
  <c r="M267" i="24" s="1"/>
  <c r="L259" i="24"/>
  <c r="M259" i="24" s="1"/>
  <c r="L251" i="24"/>
  <c r="M251" i="24" s="1"/>
  <c r="L243" i="24"/>
  <c r="M243" i="24" s="1"/>
  <c r="L235" i="24"/>
  <c r="M235" i="24" s="1"/>
  <c r="L227" i="24"/>
  <c r="M227" i="24" s="1"/>
  <c r="L219" i="24"/>
  <c r="M219" i="24" s="1"/>
  <c r="L211" i="24"/>
  <c r="M211" i="24" s="1"/>
  <c r="L203" i="24"/>
  <c r="M203" i="24" s="1"/>
  <c r="L194" i="24"/>
  <c r="M194" i="24" s="1"/>
  <c r="L186" i="24"/>
  <c r="M186" i="24" s="1"/>
  <c r="L178" i="24"/>
  <c r="M178" i="24" s="1"/>
  <c r="L170" i="24"/>
  <c r="M170" i="24" s="1"/>
  <c r="L162" i="24"/>
  <c r="M162" i="24" s="1"/>
  <c r="L154" i="24"/>
  <c r="M154" i="24" s="1"/>
  <c r="L146" i="24"/>
  <c r="M146" i="24" s="1"/>
  <c r="L138" i="24"/>
  <c r="M138" i="24" s="1"/>
  <c r="L122" i="24"/>
  <c r="M122" i="24" s="1"/>
  <c r="L114" i="24"/>
  <c r="M114" i="24" s="1"/>
  <c r="L106" i="24"/>
  <c r="M106" i="24" s="1"/>
  <c r="L98" i="24"/>
  <c r="M98" i="24" s="1"/>
  <c r="L90" i="24"/>
  <c r="M90" i="24" s="1"/>
  <c r="L82" i="24"/>
  <c r="M82" i="24" s="1"/>
  <c r="L74" i="24"/>
  <c r="M74" i="24" s="1"/>
  <c r="L66" i="24"/>
  <c r="M66" i="24" s="1"/>
  <c r="L58" i="24"/>
  <c r="M58" i="24" s="1"/>
  <c r="L50" i="24"/>
  <c r="M50" i="24" s="1"/>
  <c r="L42" i="24"/>
  <c r="M42" i="24" s="1"/>
  <c r="K255" i="24"/>
  <c r="K239" i="24"/>
  <c r="K221" i="24"/>
  <c r="K205" i="24"/>
  <c r="K187" i="24"/>
  <c r="K91" i="24"/>
  <c r="K58" i="24"/>
  <c r="K826" i="24"/>
  <c r="L2936" i="24"/>
  <c r="M2936" i="24" s="1"/>
  <c r="K830" i="24"/>
  <c r="L2241" i="24"/>
  <c r="M2241" i="24" s="1"/>
  <c r="L541" i="24"/>
  <c r="M541" i="24" s="1"/>
  <c r="K72" i="24"/>
  <c r="K56" i="24"/>
  <c r="K229" i="24"/>
  <c r="L2902" i="24"/>
  <c r="M2902" i="24" s="1"/>
  <c r="L2542" i="24"/>
  <c r="M2542" i="24" s="1"/>
  <c r="K3228" i="24"/>
  <c r="K3215" i="24"/>
  <c r="L738" i="24"/>
  <c r="M738" i="24" s="1"/>
  <c r="M356" i="24"/>
  <c r="K2801" i="24"/>
  <c r="L739" i="24"/>
  <c r="M739" i="24" s="1"/>
  <c r="L781" i="24"/>
  <c r="M781" i="24" s="1"/>
  <c r="L773" i="24"/>
  <c r="M773" i="24" s="1"/>
  <c r="L765" i="24"/>
  <c r="M765" i="24" s="1"/>
  <c r="L757" i="24"/>
  <c r="M757" i="24" s="1"/>
  <c r="L749" i="24"/>
  <c r="M749" i="24" s="1"/>
  <c r="L741" i="24"/>
  <c r="M741" i="24" s="1"/>
  <c r="L732" i="24"/>
  <c r="M732" i="24" s="1"/>
  <c r="L724" i="24"/>
  <c r="M724" i="24" s="1"/>
  <c r="L716" i="24"/>
  <c r="M716" i="24" s="1"/>
  <c r="L708" i="24"/>
  <c r="M708" i="24" s="1"/>
  <c r="L700" i="24"/>
  <c r="M700" i="24" s="1"/>
  <c r="L692" i="24"/>
  <c r="M692" i="24" s="1"/>
  <c r="L675" i="24"/>
  <c r="M675" i="24" s="1"/>
  <c r="L667" i="24"/>
  <c r="M667" i="24" s="1"/>
  <c r="L658" i="24"/>
  <c r="M658" i="24" s="1"/>
  <c r="L650" i="24"/>
  <c r="M650" i="24" s="1"/>
  <c r="L642" i="24"/>
  <c r="M642" i="24" s="1"/>
  <c r="L634" i="24"/>
  <c r="M634" i="24" s="1"/>
  <c r="L626" i="24"/>
  <c r="M626" i="24" s="1"/>
  <c r="L618" i="24"/>
  <c r="M618" i="24" s="1"/>
  <c r="L602" i="24"/>
  <c r="M602" i="24" s="1"/>
  <c r="L593" i="24"/>
  <c r="M593" i="24" s="1"/>
  <c r="L585" i="24"/>
  <c r="M585" i="24" s="1"/>
  <c r="L569" i="24"/>
  <c r="M569" i="24" s="1"/>
  <c r="L553" i="24"/>
  <c r="M553" i="24" s="1"/>
  <c r="L545" i="24"/>
  <c r="M545" i="24" s="1"/>
  <c r="L536" i="24"/>
  <c r="M536" i="24" s="1"/>
  <c r="L528" i="24"/>
  <c r="M528" i="24" s="1"/>
  <c r="L520" i="24"/>
  <c r="M520" i="24" s="1"/>
  <c r="L512" i="24"/>
  <c r="M512" i="24" s="1"/>
  <c r="L504" i="24"/>
  <c r="M504" i="24" s="1"/>
  <c r="L496" i="24"/>
  <c r="M496" i="24" s="1"/>
  <c r="L488" i="24"/>
  <c r="M488" i="24" s="1"/>
  <c r="L480" i="24"/>
  <c r="M480" i="24" s="1"/>
  <c r="L472" i="24"/>
  <c r="M472" i="24" s="1"/>
  <c r="L464" i="24"/>
  <c r="M464" i="24" s="1"/>
  <c r="L456" i="24"/>
  <c r="M456" i="24" s="1"/>
  <c r="L448" i="24"/>
  <c r="M448" i="24" s="1"/>
  <c r="L440" i="24"/>
  <c r="M440" i="24" s="1"/>
  <c r="L432" i="24"/>
  <c r="M432" i="24" s="1"/>
  <c r="L424" i="24"/>
  <c r="M424" i="24" s="1"/>
  <c r="L416" i="24"/>
  <c r="M416" i="24" s="1"/>
  <c r="L408" i="24"/>
  <c r="M408" i="24" s="1"/>
  <c r="L400" i="24"/>
  <c r="M400" i="24" s="1"/>
  <c r="L392" i="24"/>
  <c r="M392" i="24" s="1"/>
  <c r="L384" i="24"/>
  <c r="M384" i="24" s="1"/>
  <c r="L376" i="24"/>
  <c r="M376" i="24" s="1"/>
  <c r="L368" i="24"/>
  <c r="M368" i="24" s="1"/>
  <c r="L360" i="24"/>
  <c r="M360" i="24" s="1"/>
  <c r="L351" i="24"/>
  <c r="M351" i="24" s="1"/>
  <c r="L343" i="24"/>
  <c r="M343" i="24" s="1"/>
  <c r="L335" i="24"/>
  <c r="M335" i="24" s="1"/>
  <c r="L327" i="24"/>
  <c r="M327" i="24" s="1"/>
  <c r="L319" i="24"/>
  <c r="M319" i="24" s="1"/>
  <c r="L311" i="24"/>
  <c r="M311" i="24" s="1"/>
  <c r="L303" i="24"/>
  <c r="M303" i="24" s="1"/>
  <c r="L287" i="24"/>
  <c r="M287" i="24" s="1"/>
  <c r="L279" i="24"/>
  <c r="M279" i="24" s="1"/>
  <c r="L271" i="24"/>
  <c r="M271" i="24" s="1"/>
  <c r="L263" i="24"/>
  <c r="M263" i="24" s="1"/>
  <c r="L255" i="24"/>
  <c r="M255" i="24" s="1"/>
  <c r="L247" i="24"/>
  <c r="M247" i="24" s="1"/>
  <c r="L239" i="24"/>
  <c r="M239" i="24" s="1"/>
  <c r="L231" i="24"/>
  <c r="M231" i="24" s="1"/>
  <c r="L223" i="24"/>
  <c r="M223" i="24" s="1"/>
  <c r="L215" i="24"/>
  <c r="M215" i="24" s="1"/>
  <c r="L207" i="24"/>
  <c r="M207" i="24" s="1"/>
  <c r="L198" i="24"/>
  <c r="M198" i="24" s="1"/>
  <c r="L190" i="24"/>
  <c r="M190" i="24" s="1"/>
  <c r="L174" i="24"/>
  <c r="M174" i="24" s="1"/>
  <c r="L166" i="24"/>
  <c r="M166" i="24" s="1"/>
  <c r="L158" i="24"/>
  <c r="M158" i="24" s="1"/>
  <c r="L150" i="24"/>
  <c r="M150" i="24" s="1"/>
  <c r="L142" i="24"/>
  <c r="M142" i="24" s="1"/>
  <c r="L134" i="24"/>
  <c r="M134" i="24" s="1"/>
  <c r="L126" i="24"/>
  <c r="M126" i="24" s="1"/>
  <c r="L118" i="24"/>
  <c r="M118" i="24" s="1"/>
  <c r="L110" i="24"/>
  <c r="M110" i="24" s="1"/>
  <c r="L102" i="24"/>
  <c r="M102" i="24" s="1"/>
  <c r="L94" i="24"/>
  <c r="M94" i="24" s="1"/>
  <c r="L86" i="24"/>
  <c r="M86" i="24" s="1"/>
  <c r="L78" i="24"/>
  <c r="M78" i="24" s="1"/>
  <c r="L70" i="24"/>
  <c r="M70" i="24" s="1"/>
  <c r="L62" i="24"/>
  <c r="M62" i="24" s="1"/>
  <c r="L46" i="24"/>
  <c r="M46" i="24" s="1"/>
  <c r="K2236" i="24"/>
  <c r="K2901" i="24"/>
  <c r="K2244" i="24"/>
  <c r="K738" i="24"/>
  <c r="K356" i="24"/>
  <c r="L838" i="24"/>
  <c r="M838" i="24" s="1"/>
  <c r="L812" i="24"/>
  <c r="M812" i="24" s="1"/>
  <c r="L804" i="24"/>
  <c r="M804" i="24" s="1"/>
  <c r="L772" i="24"/>
  <c r="M772" i="24" s="1"/>
  <c r="L544" i="24"/>
  <c r="M544" i="24" s="1"/>
  <c r="L535" i="24"/>
  <c r="M535" i="24" s="1"/>
  <c r="L527" i="24"/>
  <c r="M527" i="24" s="1"/>
  <c r="L519" i="24"/>
  <c r="M519" i="24" s="1"/>
  <c r="L511" i="24"/>
  <c r="M511" i="24" s="1"/>
  <c r="L503" i="24"/>
  <c r="M503" i="24" s="1"/>
  <c r="L495" i="24"/>
  <c r="M495" i="24" s="1"/>
  <c r="L487" i="24"/>
  <c r="M487" i="24" s="1"/>
  <c r="L479" i="24"/>
  <c r="M479" i="24" s="1"/>
  <c r="L471" i="24"/>
  <c r="M471" i="24" s="1"/>
  <c r="L463" i="24"/>
  <c r="M463" i="24" s="1"/>
  <c r="L455" i="24"/>
  <c r="M455" i="24" s="1"/>
  <c r="L447" i="24"/>
  <c r="M447" i="24" s="1"/>
  <c r="L439" i="24"/>
  <c r="M439" i="24" s="1"/>
  <c r="L431" i="24"/>
  <c r="M431" i="24" s="1"/>
  <c r="L423" i="24"/>
  <c r="M423" i="24" s="1"/>
  <c r="L415" i="24"/>
  <c r="M415" i="24" s="1"/>
  <c r="L407" i="24"/>
  <c r="M407" i="24" s="1"/>
  <c r="L399" i="24"/>
  <c r="M399" i="24" s="1"/>
  <c r="L391" i="24"/>
  <c r="M391" i="24" s="1"/>
  <c r="L383" i="24"/>
  <c r="M383" i="24" s="1"/>
  <c r="L375" i="24"/>
  <c r="M375" i="24" s="1"/>
  <c r="L367" i="24"/>
  <c r="M367" i="24" s="1"/>
  <c r="L359" i="24"/>
  <c r="M359" i="24" s="1"/>
  <c r="L350" i="24"/>
  <c r="M350" i="24" s="1"/>
  <c r="L342" i="24"/>
  <c r="M342" i="24" s="1"/>
  <c r="L334" i="24"/>
  <c r="M334" i="24" s="1"/>
  <c r="L326" i="24"/>
  <c r="M326" i="24" s="1"/>
  <c r="L318" i="24"/>
  <c r="M318" i="24" s="1"/>
  <c r="L310" i="24"/>
  <c r="M310" i="24" s="1"/>
  <c r="L302" i="24"/>
  <c r="M302" i="24" s="1"/>
  <c r="L294" i="24"/>
  <c r="M294" i="24" s="1"/>
  <c r="L286" i="24"/>
  <c r="M286" i="24" s="1"/>
  <c r="L278" i="24"/>
  <c r="M278" i="24" s="1"/>
  <c r="L270" i="24"/>
  <c r="M270" i="24" s="1"/>
  <c r="L262" i="24"/>
  <c r="M262" i="24" s="1"/>
  <c r="L254" i="24"/>
  <c r="M254" i="24" s="1"/>
  <c r="L246" i="24"/>
  <c r="M246" i="24" s="1"/>
  <c r="L238" i="24"/>
  <c r="M238" i="24" s="1"/>
  <c r="L230" i="24"/>
  <c r="M230" i="24" s="1"/>
  <c r="L214" i="24"/>
  <c r="M214" i="24" s="1"/>
  <c r="L206" i="24"/>
  <c r="M206" i="24" s="1"/>
  <c r="L197" i="24"/>
  <c r="M197" i="24" s="1"/>
  <c r="L189" i="24"/>
  <c r="M189" i="24" s="1"/>
  <c r="L181" i="24"/>
  <c r="M181" i="24" s="1"/>
  <c r="L173" i="24"/>
  <c r="M173" i="24" s="1"/>
  <c r="L165" i="24"/>
  <c r="M165" i="24" s="1"/>
  <c r="L157" i="24"/>
  <c r="M157" i="24" s="1"/>
  <c r="L149" i="24"/>
  <c r="M149" i="24" s="1"/>
  <c r="L141" i="24"/>
  <c r="M141" i="24" s="1"/>
  <c r="L133" i="24"/>
  <c r="M133" i="24" s="1"/>
  <c r="L125" i="24"/>
  <c r="M125" i="24" s="1"/>
  <c r="L117" i="24"/>
  <c r="M117" i="24" s="1"/>
  <c r="L109" i="24"/>
  <c r="M109" i="24" s="1"/>
  <c r="L101" i="24"/>
  <c r="M101" i="24" s="1"/>
  <c r="L93" i="24"/>
  <c r="M93" i="24" s="1"/>
  <c r="L85" i="24"/>
  <c r="M85" i="24" s="1"/>
  <c r="L77" i="24"/>
  <c r="M77" i="24" s="1"/>
  <c r="L69" i="24"/>
  <c r="M69" i="24" s="1"/>
  <c r="L61" i="24"/>
  <c r="M61" i="24" s="1"/>
  <c r="L53" i="24"/>
  <c r="M53" i="24" s="1"/>
  <c r="L45" i="24"/>
  <c r="M45" i="24" s="1"/>
  <c r="L2243" i="24"/>
  <c r="M2243" i="24" s="1"/>
  <c r="L200" i="24"/>
  <c r="M200" i="24" s="1"/>
  <c r="L3216" i="24"/>
  <c r="M3216" i="24" s="1"/>
  <c r="K2800" i="24"/>
  <c r="K520" i="24"/>
  <c r="K504" i="24"/>
  <c r="K423" i="24"/>
  <c r="K310" i="24"/>
  <c r="K227" i="24"/>
  <c r="K211" i="24"/>
  <c r="K129" i="24"/>
  <c r="K64" i="24"/>
  <c r="K737" i="24"/>
  <c r="L3367" i="24"/>
  <c r="M3367" i="24" s="1"/>
  <c r="L3346" i="24"/>
  <c r="M3346" i="24" s="1"/>
  <c r="K3986" i="24"/>
  <c r="K3982" i="24"/>
  <c r="K3978" i="24"/>
  <c r="K3974" i="24"/>
  <c r="K3970" i="24"/>
  <c r="K3966" i="24"/>
  <c r="K3962" i="24"/>
  <c r="K3954" i="24"/>
  <c r="K3950" i="24"/>
  <c r="K3942" i="24"/>
  <c r="K3938" i="24"/>
  <c r="O3399" i="17"/>
  <c r="O3390" i="17"/>
  <c r="L3219" i="24"/>
  <c r="M3219" i="24" s="1"/>
  <c r="L3999" i="24"/>
  <c r="M3999" i="24" s="1"/>
  <c r="L3862" i="24"/>
  <c r="M3862" i="24" s="1"/>
  <c r="L3845" i="24"/>
  <c r="M3845" i="24" s="1"/>
  <c r="L3811" i="24"/>
  <c r="M3811" i="24" s="1"/>
  <c r="L3747" i="24"/>
  <c r="M3747" i="24" s="1"/>
  <c r="L3730" i="24"/>
  <c r="M3730" i="24" s="1"/>
  <c r="L3682" i="24"/>
  <c r="M3682" i="24" s="1"/>
  <c r="L3584" i="24"/>
  <c r="M3584" i="24" s="1"/>
  <c r="L3568" i="24"/>
  <c r="M3568" i="24" s="1"/>
  <c r="L3549" i="24"/>
  <c r="M3549" i="24" s="1"/>
  <c r="L3533" i="24"/>
  <c r="M3533" i="24" s="1"/>
  <c r="L3259" i="24"/>
  <c r="M3259" i="24" s="1"/>
  <c r="K3934" i="24"/>
  <c r="K3930" i="24"/>
  <c r="K3926" i="24"/>
  <c r="L3517" i="24"/>
  <c r="M3517" i="24" s="1"/>
  <c r="L3485" i="24"/>
  <c r="M3485" i="24" s="1"/>
  <c r="L3451" i="24"/>
  <c r="M3451" i="24" s="1"/>
  <c r="L3434" i="24"/>
  <c r="M3434" i="24" s="1"/>
  <c r="L3243" i="24"/>
  <c r="M3243" i="24" s="1"/>
  <c r="L3210" i="24"/>
  <c r="M3210" i="24" s="1"/>
  <c r="K3898" i="24"/>
  <c r="K3882" i="24"/>
  <c r="K3847" i="24"/>
  <c r="K3813" i="24"/>
  <c r="K3781" i="24"/>
  <c r="K3732" i="24"/>
  <c r="N3404" i="17"/>
  <c r="O3361" i="17"/>
  <c r="L3990" i="24"/>
  <c r="M3990" i="24" s="1"/>
  <c r="L3293" i="24"/>
  <c r="M3293" i="24" s="1"/>
  <c r="K3684" i="24"/>
  <c r="O3503" i="17"/>
  <c r="N3424" i="17"/>
  <c r="N3416" i="17"/>
  <c r="N3395" i="17"/>
  <c r="O3385" i="17"/>
  <c r="N3377" i="17"/>
  <c r="N3369" i="17"/>
  <c r="L2304" i="24"/>
  <c r="M2304" i="24" s="1"/>
  <c r="K3668" i="24"/>
  <c r="N2904" i="17"/>
  <c r="P2904" i="17" s="1"/>
  <c r="R2904" i="17" s="1"/>
  <c r="L4010" i="24"/>
  <c r="M4010" i="24" s="1"/>
  <c r="L3994" i="24"/>
  <c r="M3994" i="24" s="1"/>
  <c r="K3284" i="24"/>
  <c r="K3470" i="24"/>
  <c r="K3297" i="24"/>
  <c r="K3327" i="24"/>
  <c r="K3315" i="24"/>
  <c r="K3306" i="24"/>
  <c r="K3272" i="24"/>
  <c r="K3264" i="24"/>
  <c r="K3858" i="24"/>
  <c r="K3807" i="24"/>
  <c r="K3743" i="24"/>
  <c r="L4013" i="24"/>
  <c r="M4013" i="24" s="1"/>
  <c r="L3997" i="24"/>
  <c r="M3997" i="24" s="1"/>
  <c r="L3906" i="24"/>
  <c r="M3906" i="24" s="1"/>
  <c r="L3890" i="24"/>
  <c r="M3890" i="24" s="1"/>
  <c r="L3874" i="24"/>
  <c r="M3874" i="24" s="1"/>
  <c r="L3856" i="24"/>
  <c r="M3856" i="24" s="1"/>
  <c r="L3839" i="24"/>
  <c r="M3839" i="24" s="1"/>
  <c r="L3644" i="24"/>
  <c r="M3644" i="24" s="1"/>
  <c r="L3543" i="24"/>
  <c r="M3543" i="24" s="1"/>
  <c r="L3527" i="24"/>
  <c r="M3527" i="24" s="1"/>
  <c r="L3495" i="24"/>
  <c r="M3495" i="24" s="1"/>
  <c r="L3461" i="24"/>
  <c r="M3461" i="24" s="1"/>
  <c r="L3445" i="24"/>
  <c r="M3445" i="24" s="1"/>
  <c r="L3428" i="24"/>
  <c r="M3428" i="24" s="1"/>
  <c r="L3376" i="24"/>
  <c r="M3376" i="24" s="1"/>
  <c r="L3361" i="24"/>
  <c r="M3361" i="24" s="1"/>
  <c r="O3370" i="17"/>
  <c r="N3326" i="17"/>
  <c r="L2247" i="24"/>
  <c r="M2247" i="24" s="1"/>
  <c r="K3899" i="24"/>
  <c r="L4015" i="24"/>
  <c r="M4015" i="24" s="1"/>
  <c r="L4016" i="24"/>
  <c r="M4016" i="24" s="1"/>
  <c r="K4015" i="24"/>
  <c r="K4016" i="24"/>
  <c r="L4012" i="24"/>
  <c r="M4012" i="24" s="1"/>
  <c r="L3992" i="24"/>
  <c r="M3992" i="24" s="1"/>
  <c r="K3838" i="24"/>
  <c r="K3822" i="24"/>
  <c r="K3772" i="24"/>
  <c r="K3740" i="24"/>
  <c r="K3723" i="24"/>
  <c r="K3691" i="24"/>
  <c r="K3675" i="24"/>
  <c r="K3659" i="24"/>
  <c r="K3832" i="24"/>
  <c r="K3733" i="24"/>
  <c r="K3717" i="24"/>
  <c r="K3701" i="24"/>
  <c r="L3349" i="24"/>
  <c r="M3349" i="24" s="1"/>
  <c r="L3335" i="24"/>
  <c r="M3335" i="24" s="1"/>
  <c r="L3975" i="24"/>
  <c r="M3975" i="24" s="1"/>
  <c r="L3989" i="24"/>
  <c r="M3989" i="24" s="1"/>
  <c r="L3467" i="24"/>
  <c r="M3467" i="24" s="1"/>
  <c r="L3898" i="24"/>
  <c r="M3898" i="24" s="1"/>
  <c r="L3847" i="24"/>
  <c r="M3847" i="24" s="1"/>
  <c r="L3813" i="24"/>
  <c r="M3813" i="24" s="1"/>
  <c r="K3976" i="24"/>
  <c r="K3968" i="24"/>
  <c r="K3964" i="24"/>
  <c r="K3960" i="24"/>
  <c r="K3944" i="24"/>
  <c r="K3936" i="24"/>
  <c r="L3993" i="24"/>
  <c r="M3993" i="24" s="1"/>
  <c r="L4001" i="24"/>
  <c r="M4001" i="24" s="1"/>
  <c r="L4000" i="24"/>
  <c r="M4000" i="24" s="1"/>
  <c r="K4012" i="24"/>
  <c r="L3586" i="24"/>
  <c r="M3586" i="24" s="1"/>
  <c r="L3570" i="24"/>
  <c r="M3570" i="24" s="1"/>
  <c r="L3535" i="24"/>
  <c r="M3535" i="24" s="1"/>
  <c r="L3487" i="24"/>
  <c r="M3487" i="24" s="1"/>
  <c r="L3420" i="24"/>
  <c r="M3420" i="24" s="1"/>
  <c r="L3400" i="24"/>
  <c r="M3400" i="24" s="1"/>
  <c r="K3629" i="24"/>
  <c r="L4014" i="24"/>
  <c r="M4014" i="24" s="1"/>
  <c r="L4011" i="24"/>
  <c r="M4011" i="24" s="1"/>
  <c r="K4003" i="24"/>
  <c r="L3978" i="24"/>
  <c r="M3978" i="24" s="1"/>
  <c r="L3970" i="24"/>
  <c r="M3970" i="24" s="1"/>
  <c r="K3612" i="24"/>
  <c r="K3596" i="24"/>
  <c r="K3344" i="24"/>
  <c r="K3237" i="24"/>
  <c r="K3210" i="24"/>
  <c r="K3910" i="24"/>
  <c r="K3860" i="24"/>
  <c r="K3827" i="24"/>
  <c r="K3761" i="24"/>
  <c r="K3728" i="24"/>
  <c r="K3712" i="24"/>
  <c r="K3696" i="24"/>
  <c r="K3542" i="24"/>
  <c r="K3526" i="24"/>
  <c r="K3510" i="24"/>
  <c r="K3477" i="24"/>
  <c r="K3402" i="24"/>
  <c r="K3370" i="24"/>
  <c r="K3349" i="24"/>
  <c r="K4011" i="24"/>
  <c r="K3636" i="24"/>
  <c r="K3603" i="24"/>
  <c r="K4000" i="24"/>
  <c r="K3973" i="24"/>
  <c r="L3406" i="24"/>
  <c r="M3406" i="24" s="1"/>
  <c r="K3754" i="24"/>
  <c r="L3854" i="24"/>
  <c r="M3854" i="24" s="1"/>
  <c r="O3504" i="17"/>
  <c r="O3378" i="17"/>
  <c r="L3888" i="24"/>
  <c r="M3888" i="24" s="1"/>
  <c r="L3872" i="24"/>
  <c r="M3872" i="24" s="1"/>
  <c r="L3713" i="24"/>
  <c r="M3713" i="24" s="1"/>
  <c r="L3840" i="24"/>
  <c r="M3840" i="24" s="1"/>
  <c r="L3806" i="24"/>
  <c r="M3806" i="24" s="1"/>
  <c r="L3837" i="24"/>
  <c r="M3837" i="24" s="1"/>
  <c r="L3787" i="24"/>
  <c r="M3787" i="24" s="1"/>
  <c r="L3755" i="24"/>
  <c r="M3755" i="24" s="1"/>
  <c r="L3722" i="24"/>
  <c r="M3722" i="24" s="1"/>
  <c r="L3706" i="24"/>
  <c r="M3706" i="24" s="1"/>
  <c r="L3442" i="24"/>
  <c r="M3442" i="24" s="1"/>
  <c r="K3897" i="24"/>
  <c r="K3863" i="24"/>
  <c r="K3796" i="24"/>
  <c r="K3748" i="24"/>
  <c r="K3731" i="24"/>
  <c r="K3715" i="24"/>
  <c r="K3699" i="24"/>
  <c r="K3683" i="24"/>
  <c r="K3667" i="24"/>
  <c r="K3651" i="24"/>
  <c r="K3624" i="24"/>
  <c r="K3615" i="24"/>
  <c r="K3607" i="24"/>
  <c r="K3309" i="24"/>
  <c r="K3266" i="24"/>
  <c r="L3900" i="24"/>
  <c r="M3900" i="24" s="1"/>
  <c r="L3884" i="24"/>
  <c r="M3884" i="24" s="1"/>
  <c r="L3868" i="24"/>
  <c r="M3868" i="24" s="1"/>
  <c r="K2254" i="24"/>
  <c r="K2217" i="24"/>
  <c r="K2201" i="24"/>
  <c r="K2185" i="24"/>
  <c r="K2153" i="24"/>
  <c r="K2137" i="24"/>
  <c r="K2121" i="24"/>
  <c r="K2089" i="24"/>
  <c r="K2073" i="24"/>
  <c r="K2057" i="24"/>
  <c r="K2041" i="24"/>
  <c r="K2009" i="24"/>
  <c r="K1993" i="24"/>
  <c r="K1977" i="24"/>
  <c r="K1961" i="24"/>
  <c r="K1945" i="24"/>
  <c r="K1913" i="24"/>
  <c r="K1865" i="24"/>
  <c r="K1849" i="24"/>
  <c r="K1833" i="24"/>
  <c r="K1817" i="24"/>
  <c r="K1801" i="24"/>
  <c r="K1753" i="24"/>
  <c r="K1737" i="24"/>
  <c r="K1705" i="24"/>
  <c r="K1689" i="24"/>
  <c r="K1641" i="24"/>
  <c r="K1609" i="24"/>
  <c r="K1561" i="24"/>
  <c r="K1545" i="24"/>
  <c r="K1529" i="24"/>
  <c r="K1513" i="24"/>
  <c r="K1481" i="24"/>
  <c r="K1465" i="24"/>
  <c r="K1449" i="24"/>
  <c r="K1433" i="24"/>
  <c r="K1401" i="24"/>
  <c r="K1369" i="24"/>
  <c r="K1353" i="24"/>
  <c r="K1321" i="24"/>
  <c r="K1305" i="24"/>
  <c r="K1289" i="24"/>
  <c r="K1273" i="24"/>
  <c r="K1257" i="24"/>
  <c r="K1209" i="24"/>
  <c r="K1193" i="24"/>
  <c r="K1177" i="24"/>
  <c r="K1161" i="24"/>
  <c r="K1097" i="24"/>
  <c r="K1049" i="24"/>
  <c r="K1017" i="24"/>
  <c r="K1001" i="24"/>
  <c r="K953" i="24"/>
  <c r="K937" i="24"/>
  <c r="K921" i="24"/>
  <c r="K903" i="24"/>
  <c r="K871" i="24"/>
  <c r="K855" i="24"/>
  <c r="K3922" i="24"/>
  <c r="K3872" i="24"/>
  <c r="K3821" i="24"/>
  <c r="K3787" i="24"/>
  <c r="K3736" i="24"/>
  <c r="K3658" i="24"/>
  <c r="K3705" i="24"/>
  <c r="K3673" i="24"/>
  <c r="L3790" i="24"/>
  <c r="M3790" i="24" s="1"/>
  <c r="L3742" i="24"/>
  <c r="M3742" i="24" s="1"/>
  <c r="L3709" i="24"/>
  <c r="M3709" i="24" s="1"/>
  <c r="K3835" i="24"/>
  <c r="K3857" i="24"/>
  <c r="K3824" i="24"/>
  <c r="K3790" i="24"/>
  <c r="K3709" i="24"/>
  <c r="K3661" i="24"/>
  <c r="L3690" i="24"/>
  <c r="M3690" i="24" s="1"/>
  <c r="L3642" i="24"/>
  <c r="M3642" i="24" s="1"/>
  <c r="L3626" i="24"/>
  <c r="M3626" i="24" s="1"/>
  <c r="L3541" i="24"/>
  <c r="M3541" i="24" s="1"/>
  <c r="L3525" i="24"/>
  <c r="M3525" i="24" s="1"/>
  <c r="L3509" i="24"/>
  <c r="M3509" i="24" s="1"/>
  <c r="L3245" i="24"/>
  <c r="M3245" i="24" s="1"/>
  <c r="L3228" i="24"/>
  <c r="M3228" i="24" s="1"/>
  <c r="L3212" i="24"/>
  <c r="M3212" i="24" s="1"/>
  <c r="K3921" i="24"/>
  <c r="K3903" i="24"/>
  <c r="K3820" i="24"/>
  <c r="K3785" i="24"/>
  <c r="K3769" i="24"/>
  <c r="K3753" i="24"/>
  <c r="K3688" i="24"/>
  <c r="K3672" i="24"/>
  <c r="K3656" i="24"/>
  <c r="K3640" i="24"/>
  <c r="K3752" i="24"/>
  <c r="K3655" i="24"/>
  <c r="L3865" i="24"/>
  <c r="M3865" i="24" s="1"/>
  <c r="L3850" i="24"/>
  <c r="M3850" i="24" s="1"/>
  <c r="L3815" i="24"/>
  <c r="M3815" i="24" s="1"/>
  <c r="L3800" i="24"/>
  <c r="M3800" i="24" s="1"/>
  <c r="L3768" i="24"/>
  <c r="M3768" i="24" s="1"/>
  <c r="L3752" i="24"/>
  <c r="M3752" i="24" s="1"/>
  <c r="L3735" i="24"/>
  <c r="M3735" i="24" s="1"/>
  <c r="L3719" i="24"/>
  <c r="M3719" i="24" s="1"/>
  <c r="L3687" i="24"/>
  <c r="M3687" i="24" s="1"/>
  <c r="L3655" i="24"/>
  <c r="M3655" i="24" s="1"/>
  <c r="K3912" i="24"/>
  <c r="L3798" i="24"/>
  <c r="M3798" i="24" s="1"/>
  <c r="K3585" i="24"/>
  <c r="K3569" i="24"/>
  <c r="K3540" i="24"/>
  <c r="K3524" i="24"/>
  <c r="K3508" i="24"/>
  <c r="K3475" i="24"/>
  <c r="K3441" i="24"/>
  <c r="K3425" i="24"/>
  <c r="K3347" i="24"/>
  <c r="K3342" i="24"/>
  <c r="K3254" i="24"/>
  <c r="K3208" i="24"/>
  <c r="K3579" i="24"/>
  <c r="K3550" i="24"/>
  <c r="K3518" i="24"/>
  <c r="K3246" i="24"/>
  <c r="K3218" i="24"/>
  <c r="K3199" i="24"/>
  <c r="K3183" i="24"/>
  <c r="K3101" i="24"/>
  <c r="K3067" i="24"/>
  <c r="K3034" i="24"/>
  <c r="K3018" i="24"/>
  <c r="K2986" i="24"/>
  <c r="K2970" i="24"/>
  <c r="K2938" i="24"/>
  <c r="K2919" i="24"/>
  <c r="K3634" i="24"/>
  <c r="K3626" i="24"/>
  <c r="K3617" i="24"/>
  <c r="K3601" i="24"/>
  <c r="K3593" i="24"/>
  <c r="K3230" i="24"/>
  <c r="K3355" i="24"/>
  <c r="L3908" i="24"/>
  <c r="M3908" i="24" s="1"/>
  <c r="L3876" i="24"/>
  <c r="M3876" i="24" s="1"/>
  <c r="L3630" i="24"/>
  <c r="M3630" i="24" s="1"/>
  <c r="L3613" i="24"/>
  <c r="M3613" i="24" s="1"/>
  <c r="K3633" i="24"/>
  <c r="K3625" i="24"/>
  <c r="K3600" i="24"/>
  <c r="K3219" i="24"/>
  <c r="K3502" i="24"/>
  <c r="K3486" i="24"/>
  <c r="K3468" i="24"/>
  <c r="K3435" i="24"/>
  <c r="K3419" i="24"/>
  <c r="K3362" i="24"/>
  <c r="K3336" i="24"/>
  <c r="K3299" i="24"/>
  <c r="K3244" i="24"/>
  <c r="K3225" i="24"/>
  <c r="K2895" i="24"/>
  <c r="K2879" i="24"/>
  <c r="K2863" i="24"/>
  <c r="K2847" i="24"/>
  <c r="K2831" i="24"/>
  <c r="K2815" i="24"/>
  <c r="K2737" i="24"/>
  <c r="K2721" i="24"/>
  <c r="K2705" i="24"/>
  <c r="K2689" i="24"/>
  <c r="K2673" i="24"/>
  <c r="K2657" i="24"/>
  <c r="K2641" i="24"/>
  <c r="K2625" i="24"/>
  <c r="K2609" i="24"/>
  <c r="K2593" i="24"/>
  <c r="K2577" i="24"/>
  <c r="K2561" i="24"/>
  <c r="K2545" i="24"/>
  <c r="K2524" i="24"/>
  <c r="K2492" i="24"/>
  <c r="K2476" i="24"/>
  <c r="K2460" i="24"/>
  <c r="K2444" i="24"/>
  <c r="K2428" i="24"/>
  <c r="K2412" i="24"/>
  <c r="K2396" i="24"/>
  <c r="K2364" i="24"/>
  <c r="K2295" i="24"/>
  <c r="K3845" i="24"/>
  <c r="K3829" i="24"/>
  <c r="K3811" i="24"/>
  <c r="K3779" i="24"/>
  <c r="K3763" i="24"/>
  <c r="K3730" i="24"/>
  <c r="K3698" i="24"/>
  <c r="K3650" i="24"/>
  <c r="K3850" i="24"/>
  <c r="K3818" i="24"/>
  <c r="K3800" i="24"/>
  <c r="K3687" i="24"/>
  <c r="K3631" i="24"/>
  <c r="K3623" i="24"/>
  <c r="K3906" i="24"/>
  <c r="K3874" i="24"/>
  <c r="K3856" i="24"/>
  <c r="K3757" i="24"/>
  <c r="K3724" i="24"/>
  <c r="K3660" i="24"/>
  <c r="K3567" i="24"/>
  <c r="K3554" i="24"/>
  <c r="K3490" i="24"/>
  <c r="K3473" i="24"/>
  <c r="K3382" i="24"/>
  <c r="K3345" i="24"/>
  <c r="K3206" i="24"/>
  <c r="L3901" i="24"/>
  <c r="M3901" i="24" s="1"/>
  <c r="L3639" i="24"/>
  <c r="M3639" i="24" s="1"/>
  <c r="K3511" i="24"/>
  <c r="K3174" i="24"/>
  <c r="K3142" i="24"/>
  <c r="K3109" i="24"/>
  <c r="K3075" i="24"/>
  <c r="K3042" i="24"/>
  <c r="K3010" i="24"/>
  <c r="K2994" i="24"/>
  <c r="K2978" i="24"/>
  <c r="K2962" i="24"/>
  <c r="K2927" i="24"/>
  <c r="K2911" i="24"/>
  <c r="K3911" i="24"/>
  <c r="K3895" i="24"/>
  <c r="K3861" i="24"/>
  <c r="K3844" i="24"/>
  <c r="K3810" i="24"/>
  <c r="K3794" i="24"/>
  <c r="K3778" i="24"/>
  <c r="K3697" i="24"/>
  <c r="K3665" i="24"/>
  <c r="K3638" i="24"/>
  <c r="K3605" i="24"/>
  <c r="K3252" i="24"/>
  <c r="L3849" i="24"/>
  <c r="M3849" i="24" s="1"/>
  <c r="L3833" i="24"/>
  <c r="M3833" i="24" s="1"/>
  <c r="L3799" i="24"/>
  <c r="M3799" i="24" s="1"/>
  <c r="L3783" i="24"/>
  <c r="M3783" i="24" s="1"/>
  <c r="L3767" i="24"/>
  <c r="M3767" i="24" s="1"/>
  <c r="L3751" i="24"/>
  <c r="M3751" i="24" s="1"/>
  <c r="L3718" i="24"/>
  <c r="M3718" i="24" s="1"/>
  <c r="L3589" i="24"/>
  <c r="M3589" i="24" s="1"/>
  <c r="K3900" i="24"/>
  <c r="K3884" i="24"/>
  <c r="K3868" i="24"/>
  <c r="K3849" i="24"/>
  <c r="K3833" i="24"/>
  <c r="K3783" i="24"/>
  <c r="K3751" i="24"/>
  <c r="K3734" i="24"/>
  <c r="K3702" i="24"/>
  <c r="K3686" i="24"/>
  <c r="K3670" i="24"/>
  <c r="K3654" i="24"/>
  <c r="K3516" i="24"/>
  <c r="K3392" i="24"/>
  <c r="K3376" i="24"/>
  <c r="K3242" i="24"/>
  <c r="K3223" i="24"/>
  <c r="L3916" i="24"/>
  <c r="M3916" i="24" s="1"/>
  <c r="L3812" i="24"/>
  <c r="M3812" i="24" s="1"/>
  <c r="K3543" i="24"/>
  <c r="K3909" i="24"/>
  <c r="K3877" i="24"/>
  <c r="K3826" i="24"/>
  <c r="K3808" i="24"/>
  <c r="K3727" i="24"/>
  <c r="K3635" i="24"/>
  <c r="K3618" i="24"/>
  <c r="K3610" i="24"/>
  <c r="K3602" i="24"/>
  <c r="K3594" i="24"/>
  <c r="L3843" i="24"/>
  <c r="M3843" i="24" s="1"/>
  <c r="L3809" i="24"/>
  <c r="M3809" i="24" s="1"/>
  <c r="L3599" i="24"/>
  <c r="M3599" i="24" s="1"/>
  <c r="L2233" i="24"/>
  <c r="M2233" i="24" s="1"/>
  <c r="L2225" i="24"/>
  <c r="M2225" i="24" s="1"/>
  <c r="L2217" i="24"/>
  <c r="M2217" i="24" s="1"/>
  <c r="L2209" i="24"/>
  <c r="M2209" i="24" s="1"/>
  <c r="L2201" i="24"/>
  <c r="M2201" i="24" s="1"/>
  <c r="L2193" i="24"/>
  <c r="M2193" i="24" s="1"/>
  <c r="L2185" i="24"/>
  <c r="M2185" i="24" s="1"/>
  <c r="L2177" i="24"/>
  <c r="M2177" i="24" s="1"/>
  <c r="L2169" i="24"/>
  <c r="M2169" i="24" s="1"/>
  <c r="L2153" i="24"/>
  <c r="M2153" i="24" s="1"/>
  <c r="L2145" i="24"/>
  <c r="M2145" i="24" s="1"/>
  <c r="L2121" i="24"/>
  <c r="M2121" i="24" s="1"/>
  <c r="L2113" i="24"/>
  <c r="M2113" i="24" s="1"/>
  <c r="L2105" i="24"/>
  <c r="M2105" i="24" s="1"/>
  <c r="L2097" i="24"/>
  <c r="M2097" i="24" s="1"/>
  <c r="L2089" i="24"/>
  <c r="M2089" i="24" s="1"/>
  <c r="L2081" i="24"/>
  <c r="M2081" i="24" s="1"/>
  <c r="L2073" i="24"/>
  <c r="M2073" i="24" s="1"/>
  <c r="L2065" i="24"/>
  <c r="M2065" i="24" s="1"/>
  <c r="L2057" i="24"/>
  <c r="M2057" i="24" s="1"/>
  <c r="L2049" i="24"/>
  <c r="M2049" i="24" s="1"/>
  <c r="L2041" i="24"/>
  <c r="M2041" i="24" s="1"/>
  <c r="L2025" i="24"/>
  <c r="M2025" i="24" s="1"/>
  <c r="L2017" i="24"/>
  <c r="M2017" i="24" s="1"/>
  <c r="L2009" i="24"/>
  <c r="M2009" i="24" s="1"/>
  <c r="L1985" i="24"/>
  <c r="M1985" i="24" s="1"/>
  <c r="L1905" i="24"/>
  <c r="M1905" i="24" s="1"/>
  <c r="L1897" i="24"/>
  <c r="M1897" i="24" s="1"/>
  <c r="L1881" i="24"/>
  <c r="M1881" i="24" s="1"/>
  <c r="L1873" i="24"/>
  <c r="M1873" i="24" s="1"/>
  <c r="L1865" i="24"/>
  <c r="M1865" i="24" s="1"/>
  <c r="L1841" i="24"/>
  <c r="M1841" i="24" s="1"/>
  <c r="L3248" i="24"/>
  <c r="M3248" i="24" s="1"/>
  <c r="L3225" i="24"/>
  <c r="M3225" i="24" s="1"/>
  <c r="L1825" i="24"/>
  <c r="M1825" i="24" s="1"/>
  <c r="L1817" i="24"/>
  <c r="M1817" i="24" s="1"/>
  <c r="L1809" i="24"/>
  <c r="M1809" i="24" s="1"/>
  <c r="L1801" i="24"/>
  <c r="M1801" i="24" s="1"/>
  <c r="L1793" i="24"/>
  <c r="M1793" i="24" s="1"/>
  <c r="L1785" i="24"/>
  <c r="M1785" i="24" s="1"/>
  <c r="L1777" i="24"/>
  <c r="M1777" i="24" s="1"/>
  <c r="L1769" i="24"/>
  <c r="M1769" i="24" s="1"/>
  <c r="L1761" i="24"/>
  <c r="M1761" i="24" s="1"/>
  <c r="L1753" i="24"/>
  <c r="M1753" i="24" s="1"/>
  <c r="L1745" i="24"/>
  <c r="M1745" i="24" s="1"/>
  <c r="L1737" i="24"/>
  <c r="M1737" i="24" s="1"/>
  <c r="L1729" i="24"/>
  <c r="M1729" i="24" s="1"/>
  <c r="L1721" i="24"/>
  <c r="M1721" i="24" s="1"/>
  <c r="L1697" i="24"/>
  <c r="M1697" i="24" s="1"/>
  <c r="L1681" i="24"/>
  <c r="M1681" i="24" s="1"/>
  <c r="L1673" i="24"/>
  <c r="M1673" i="24" s="1"/>
  <c r="L1657" i="24"/>
  <c r="M1657" i="24" s="1"/>
  <c r="L1641" i="24"/>
  <c r="M1641" i="24" s="1"/>
  <c r="L1633" i="24"/>
  <c r="M1633" i="24" s="1"/>
  <c r="L1625" i="24"/>
  <c r="M1625" i="24" s="1"/>
  <c r="L1617" i="24"/>
  <c r="M1617" i="24" s="1"/>
  <c r="L1609" i="24"/>
  <c r="M1609" i="24" s="1"/>
  <c r="L1601" i="24"/>
  <c r="M1601" i="24" s="1"/>
  <c r="L1593" i="24"/>
  <c r="M1593" i="24" s="1"/>
  <c r="L1577" i="24"/>
  <c r="M1577" i="24" s="1"/>
  <c r="L1569" i="24"/>
  <c r="M1569" i="24" s="1"/>
  <c r="L1553" i="24"/>
  <c r="M1553" i="24" s="1"/>
  <c r="L1545" i="24"/>
  <c r="M1545" i="24" s="1"/>
  <c r="L1521" i="24"/>
  <c r="M1521" i="24" s="1"/>
  <c r="L1513" i="24"/>
  <c r="M1513" i="24" s="1"/>
  <c r="L1505" i="24"/>
  <c r="M1505" i="24" s="1"/>
  <c r="L1497" i="24"/>
  <c r="M1497" i="24" s="1"/>
  <c r="L1481" i="24"/>
  <c r="M1481" i="24" s="1"/>
  <c r="L1465" i="24"/>
  <c r="M1465" i="24" s="1"/>
  <c r="L1441" i="24"/>
  <c r="M1441" i="24" s="1"/>
  <c r="L1433" i="24"/>
  <c r="M1433" i="24" s="1"/>
  <c r="L1417" i="24"/>
  <c r="M1417" i="24" s="1"/>
  <c r="L1409" i="24"/>
  <c r="M1409" i="24" s="1"/>
  <c r="L1401" i="24"/>
  <c r="M1401" i="24" s="1"/>
  <c r="L1393" i="24"/>
  <c r="M1393" i="24" s="1"/>
  <c r="L1385" i="24"/>
  <c r="M1385" i="24" s="1"/>
  <c r="L1377" i="24"/>
  <c r="M1377" i="24" s="1"/>
  <c r="L1369" i="24"/>
  <c r="M1369" i="24" s="1"/>
  <c r="L1361" i="24"/>
  <c r="M1361" i="24" s="1"/>
  <c r="L1353" i="24"/>
  <c r="M1353" i="24" s="1"/>
  <c r="L1345" i="24"/>
  <c r="M1345" i="24" s="1"/>
  <c r="L1337" i="24"/>
  <c r="M1337" i="24" s="1"/>
  <c r="L1321" i="24"/>
  <c r="M1321" i="24" s="1"/>
  <c r="L1313" i="24"/>
  <c r="M1313" i="24" s="1"/>
  <c r="L1305" i="24"/>
  <c r="M1305" i="24" s="1"/>
  <c r="L1297" i="24"/>
  <c r="M1297" i="24" s="1"/>
  <c r="L1289" i="24"/>
  <c r="M1289" i="24" s="1"/>
  <c r="L1273" i="24"/>
  <c r="M1273" i="24" s="1"/>
  <c r="L1257" i="24"/>
  <c r="M1257" i="24" s="1"/>
  <c r="L1241" i="24"/>
  <c r="M1241" i="24" s="1"/>
  <c r="L1233" i="24"/>
  <c r="M1233" i="24" s="1"/>
  <c r="L1225" i="24"/>
  <c r="M1225" i="24" s="1"/>
  <c r="L1217" i="24"/>
  <c r="M1217" i="24" s="1"/>
  <c r="L1209" i="24"/>
  <c r="M1209" i="24" s="1"/>
  <c r="L1201" i="24"/>
  <c r="M1201" i="24" s="1"/>
  <c r="L1193" i="24"/>
  <c r="M1193" i="24" s="1"/>
  <c r="L1185" i="24"/>
  <c r="M1185" i="24" s="1"/>
  <c r="L1177" i="24"/>
  <c r="M1177" i="24" s="1"/>
  <c r="L1169" i="24"/>
  <c r="M1169" i="24" s="1"/>
  <c r="L1161" i="24"/>
  <c r="M1161" i="24" s="1"/>
  <c r="L1145" i="24"/>
  <c r="M1145" i="24" s="1"/>
  <c r="L1137" i="24"/>
  <c r="M1137" i="24" s="1"/>
  <c r="L1129" i="24"/>
  <c r="M1129" i="24" s="1"/>
  <c r="L1113" i="24"/>
  <c r="M1113" i="24" s="1"/>
  <c r="L1105" i="24"/>
  <c r="M1105" i="24" s="1"/>
  <c r="L1097" i="24"/>
  <c r="M1097" i="24" s="1"/>
  <c r="L1089" i="24"/>
  <c r="M1089" i="24" s="1"/>
  <c r="L1081" i="24"/>
  <c r="M1081" i="24" s="1"/>
  <c r="L1073" i="24"/>
  <c r="M1073" i="24" s="1"/>
  <c r="L1065" i="24"/>
  <c r="M1065" i="24" s="1"/>
  <c r="L1057" i="24"/>
  <c r="M1057" i="24" s="1"/>
  <c r="L1049" i="24"/>
  <c r="M1049" i="24" s="1"/>
  <c r="L1041" i="24"/>
  <c r="M1041" i="24" s="1"/>
  <c r="L1033" i="24"/>
  <c r="M1033" i="24" s="1"/>
  <c r="L1025" i="24"/>
  <c r="M1025" i="24" s="1"/>
  <c r="L1017" i="24"/>
  <c r="M1017" i="24" s="1"/>
  <c r="L1001" i="24"/>
  <c r="M1001" i="24" s="1"/>
  <c r="L985" i="24"/>
  <c r="M985" i="24" s="1"/>
  <c r="L977" i="24"/>
  <c r="M977" i="24" s="1"/>
  <c r="L3573" i="24"/>
  <c r="M3573" i="24" s="1"/>
  <c r="L3522" i="24"/>
  <c r="M3522" i="24" s="1"/>
  <c r="L3506" i="24"/>
  <c r="M3506" i="24" s="1"/>
  <c r="L3456" i="24"/>
  <c r="M3456" i="24" s="1"/>
  <c r="L3387" i="24"/>
  <c r="M3387" i="24" s="1"/>
  <c r="L969" i="24"/>
  <c r="M969" i="24" s="1"/>
  <c r="L961" i="24"/>
  <c r="M961" i="24" s="1"/>
  <c r="L953" i="24"/>
  <c r="M953" i="24" s="1"/>
  <c r="L945" i="24"/>
  <c r="M945" i="24" s="1"/>
  <c r="L937" i="24"/>
  <c r="M937" i="24" s="1"/>
  <c r="L921" i="24"/>
  <c r="M921" i="24" s="1"/>
  <c r="L913" i="24"/>
  <c r="M913" i="24" s="1"/>
  <c r="L905" i="24"/>
  <c r="M905" i="24" s="1"/>
  <c r="L897" i="24"/>
  <c r="M897" i="24" s="1"/>
  <c r="L881" i="24"/>
  <c r="M881" i="24" s="1"/>
  <c r="L873" i="24"/>
  <c r="M873" i="24" s="1"/>
  <c r="K3185" i="24"/>
  <c r="K3168" i="24"/>
  <c r="K3103" i="24"/>
  <c r="K3085" i="24"/>
  <c r="K3069" i="24"/>
  <c r="K3004" i="24"/>
  <c r="K2988" i="24"/>
  <c r="K2940" i="24"/>
  <c r="K2905" i="24"/>
  <c r="L3416" i="24"/>
  <c r="M3416" i="24" s="1"/>
  <c r="N2804" i="17"/>
  <c r="O2250" i="17"/>
  <c r="K3325" i="24"/>
  <c r="K3295" i="24"/>
  <c r="K3286" i="24"/>
  <c r="K3270" i="24"/>
  <c r="K3262" i="24"/>
  <c r="L3580" i="24"/>
  <c r="M3580" i="24" s="1"/>
  <c r="L3480" i="24"/>
  <c r="M3480" i="24" s="1"/>
  <c r="L3363" i="24"/>
  <c r="M3363" i="24" s="1"/>
  <c r="K3177" i="24"/>
  <c r="K3160" i="24"/>
  <c r="K3144" i="24"/>
  <c r="K3128" i="24"/>
  <c r="K3111" i="24"/>
  <c r="K3095" i="24"/>
  <c r="K3077" i="24"/>
  <c r="K3061" i="24"/>
  <c r="K3028" i="24"/>
  <c r="K2980" i="24"/>
  <c r="K2948" i="24"/>
  <c r="K2929" i="24"/>
  <c r="K2913" i="24"/>
  <c r="K2209" i="24"/>
  <c r="K2177" i="24"/>
  <c r="K2161" i="24"/>
  <c r="K2145" i="24"/>
  <c r="K2097" i="24"/>
  <c r="K2081" i="24"/>
  <c r="K2065" i="24"/>
  <c r="K2049" i="24"/>
  <c r="K2033" i="24"/>
  <c r="K2017" i="24"/>
  <c r="K2001" i="24"/>
  <c r="K1969" i="24"/>
  <c r="K1937" i="24"/>
  <c r="K1921" i="24"/>
  <c r="K1793" i="24"/>
  <c r="K1761" i="24"/>
  <c r="K1729" i="24"/>
  <c r="K1713" i="24"/>
  <c r="K1697" i="24"/>
  <c r="K1665" i="24"/>
  <c r="K1601" i="24"/>
  <c r="K1585" i="24"/>
  <c r="K1569" i="24"/>
  <c r="K1505" i="24"/>
  <c r="K1489" i="24"/>
  <c r="K1473" i="24"/>
  <c r="K1425" i="24"/>
  <c r="K1393" i="24"/>
  <c r="K1313" i="24"/>
  <c r="K1297" i="24"/>
  <c r="K1185" i="24"/>
  <c r="K1153" i="24"/>
  <c r="K1105" i="24"/>
  <c r="K1089" i="24"/>
  <c r="K961" i="24"/>
  <c r="K945" i="24"/>
  <c r="K913" i="24"/>
  <c r="K895" i="24"/>
  <c r="K879" i="24"/>
  <c r="K863" i="24"/>
  <c r="K847" i="24"/>
  <c r="K3311" i="24"/>
  <c r="K3302" i="24"/>
  <c r="K3276" i="24"/>
  <c r="K3268" i="24"/>
  <c r="L3374" i="24"/>
  <c r="M3374" i="24" s="1"/>
  <c r="L3439" i="24"/>
  <c r="M3439" i="24" s="1"/>
  <c r="L3403" i="24"/>
  <c r="M3403" i="24" s="1"/>
  <c r="L3372" i="24"/>
  <c r="M3372" i="24" s="1"/>
  <c r="L3351" i="24"/>
  <c r="M3351" i="24" s="1"/>
  <c r="L3337" i="24"/>
  <c r="M3337" i="24" s="1"/>
  <c r="L3317" i="24"/>
  <c r="M3317" i="24" s="1"/>
  <c r="L3571" i="24"/>
  <c r="M3571" i="24" s="1"/>
  <c r="L3385" i="24"/>
  <c r="M3385" i="24" s="1"/>
  <c r="K2171" i="24"/>
  <c r="K2139" i="24"/>
  <c r="K2107" i="24"/>
  <c r="K2043" i="24"/>
  <c r="K2027" i="24"/>
  <c r="K2011" i="24"/>
  <c r="K1995" i="24"/>
  <c r="K1947" i="24"/>
  <c r="K1931" i="24"/>
  <c r="K1915" i="24"/>
  <c r="K1899" i="24"/>
  <c r="K1883" i="24"/>
  <c r="K1851" i="24"/>
  <c r="K1819" i="24"/>
  <c r="K1803" i="24"/>
  <c r="K1787" i="24"/>
  <c r="K1771" i="24"/>
  <c r="K1755" i="24"/>
  <c r="K1723" i="24"/>
  <c r="K1707" i="24"/>
  <c r="K1691" i="24"/>
  <c r="K1675" i="24"/>
  <c r="K1659" i="24"/>
  <c r="K1643" i="24"/>
  <c r="K1627" i="24"/>
  <c r="K1563" i="24"/>
  <c r="K1547" i="24"/>
  <c r="K1467" i="24"/>
  <c r="K1451" i="24"/>
  <c r="K1435" i="24"/>
  <c r="K1403" i="24"/>
  <c r="K1339" i="24"/>
  <c r="K1307" i="24"/>
  <c r="K1291" i="24"/>
  <c r="K1275" i="24"/>
  <c r="K1243" i="24"/>
  <c r="K1195" i="24"/>
  <c r="K1179" i="24"/>
  <c r="K1147" i="24"/>
  <c r="K1131" i="24"/>
  <c r="K1115" i="24"/>
  <c r="K1099" i="24"/>
  <c r="K1083" i="24"/>
  <c r="K1051" i="24"/>
  <c r="K1035" i="24"/>
  <c r="K1019" i="24"/>
  <c r="K1003" i="24"/>
  <c r="K987" i="24"/>
  <c r="K971" i="24"/>
  <c r="K939" i="24"/>
  <c r="K923" i="24"/>
  <c r="K889" i="24"/>
  <c r="K873" i="24"/>
  <c r="K857" i="24"/>
  <c r="K3214" i="24"/>
  <c r="L3348" i="24"/>
  <c r="M3348" i="24" s="1"/>
  <c r="L3240" i="24"/>
  <c r="M3240" i="24" s="1"/>
  <c r="L3223" i="24"/>
  <c r="M3223" i="24" s="1"/>
  <c r="L3207" i="24"/>
  <c r="M3207" i="24" s="1"/>
  <c r="L3857" i="24"/>
  <c r="M3857" i="24" s="1"/>
  <c r="L865" i="24"/>
  <c r="M865" i="24" s="1"/>
  <c r="L857" i="24"/>
  <c r="M857" i="24" s="1"/>
  <c r="L849" i="24"/>
  <c r="M849" i="24" s="1"/>
  <c r="K3259" i="24"/>
  <c r="K3575" i="24"/>
  <c r="K3481" i="24"/>
  <c r="K3464" i="24"/>
  <c r="K3431" i="24"/>
  <c r="K3415" i="24"/>
  <c r="K3406" i="24"/>
  <c r="K3374" i="24"/>
  <c r="K3354" i="24"/>
  <c r="K3573" i="24"/>
  <c r="K3544" i="24"/>
  <c r="K3528" i="24"/>
  <c r="K3512" i="24"/>
  <c r="K3496" i="24"/>
  <c r="K3479" i="24"/>
  <c r="K3462" i="24"/>
  <c r="K3446" i="24"/>
  <c r="K3429" i="24"/>
  <c r="K3404" i="24"/>
  <c r="K3232" i="24"/>
  <c r="L3231" i="24"/>
  <c r="M3231" i="24" s="1"/>
  <c r="L3215" i="24"/>
  <c r="M3215" i="24" s="1"/>
  <c r="K3582" i="24"/>
  <c r="K3566" i="24"/>
  <c r="K3553" i="24"/>
  <c r="K3521" i="24"/>
  <c r="K3472" i="24"/>
  <c r="K3455" i="24"/>
  <c r="K3438" i="24"/>
  <c r="K3422" i="24"/>
  <c r="K3397" i="24"/>
  <c r="K3365" i="24"/>
  <c r="K3339" i="24"/>
  <c r="K3260" i="24"/>
  <c r="L3536" i="24"/>
  <c r="M3536" i="24" s="1"/>
  <c r="L3520" i="24"/>
  <c r="M3520" i="24" s="1"/>
  <c r="L3488" i="24"/>
  <c r="M3488" i="24" s="1"/>
  <c r="L3471" i="24"/>
  <c r="M3471" i="24" s="1"/>
  <c r="L3454" i="24"/>
  <c r="M3454" i="24" s="1"/>
  <c r="L3421" i="24"/>
  <c r="M3421" i="24" s="1"/>
  <c r="L3401" i="24"/>
  <c r="M3401" i="24" s="1"/>
  <c r="L3396" i="24"/>
  <c r="M3396" i="24" s="1"/>
  <c r="L3254" i="24"/>
  <c r="M3254" i="24" s="1"/>
  <c r="L3238" i="24"/>
  <c r="M3238" i="24" s="1"/>
  <c r="L3364" i="24"/>
  <c r="M3364" i="24" s="1"/>
  <c r="K3324" i="24"/>
  <c r="K3312" i="24"/>
  <c r="K3310" i="24"/>
  <c r="L3407" i="24"/>
  <c r="M3407" i="24" s="1"/>
  <c r="K3224" i="24"/>
  <c r="L3213" i="24"/>
  <c r="M3213" i="24" s="1"/>
  <c r="L2248" i="24"/>
  <c r="M2248" i="24" s="1"/>
  <c r="K3328" i="24"/>
  <c r="L3006" i="24"/>
  <c r="M3006" i="24" s="1"/>
  <c r="L2974" i="24"/>
  <c r="M2974" i="24" s="1"/>
  <c r="L2966" i="24"/>
  <c r="M2966" i="24" s="1"/>
  <c r="L2958" i="24"/>
  <c r="M2958" i="24" s="1"/>
  <c r="L2942" i="24"/>
  <c r="M2942" i="24" s="1"/>
  <c r="L2933" i="24"/>
  <c r="M2933" i="24" s="1"/>
  <c r="K3570" i="24"/>
  <c r="K3529" i="24"/>
  <c r="K3447" i="24"/>
  <c r="K3430" i="24"/>
  <c r="K3353" i="24"/>
  <c r="K3249" i="24"/>
  <c r="K2211" i="24"/>
  <c r="K2195" i="24"/>
  <c r="K2035" i="24"/>
  <c r="K2003" i="24"/>
  <c r="K1923" i="24"/>
  <c r="K1907" i="24"/>
  <c r="K1731" i="24"/>
  <c r="K1699" i="24"/>
  <c r="K1667" i="24"/>
  <c r="K1635" i="24"/>
  <c r="K1539" i="24"/>
  <c r="K1475" i="24"/>
  <c r="K1443" i="24"/>
  <c r="K1363" i="24"/>
  <c r="K1283" i="24"/>
  <c r="K1267" i="24"/>
  <c r="K1251" i="24"/>
  <c r="K1171" i="24"/>
  <c r="K1155" i="24"/>
  <c r="K1123" i="24"/>
  <c r="K1027" i="24"/>
  <c r="K995" i="24"/>
  <c r="K931" i="24"/>
  <c r="K897" i="24"/>
  <c r="K881" i="24"/>
  <c r="K865" i="24"/>
  <c r="K3239" i="24"/>
  <c r="K3216" i="24"/>
  <c r="K3212" i="24"/>
  <c r="L2798" i="24"/>
  <c r="M2798" i="24" s="1"/>
  <c r="K3294" i="24"/>
  <c r="K3285" i="24"/>
  <c r="K3277" i="24"/>
  <c r="K3269" i="24"/>
  <c r="K3555" i="24"/>
  <c r="K3539" i="24"/>
  <c r="K3523" i="24"/>
  <c r="K3424" i="24"/>
  <c r="K3399" i="24"/>
  <c r="K3346" i="24"/>
  <c r="K3253" i="24"/>
  <c r="K3207" i="24"/>
  <c r="L3427" i="24"/>
  <c r="M3427" i="24" s="1"/>
  <c r="K2893" i="24"/>
  <c r="K2877" i="24"/>
  <c r="K2861" i="24"/>
  <c r="K2845" i="24"/>
  <c r="K2813" i="24"/>
  <c r="K2767" i="24"/>
  <c r="K2751" i="24"/>
  <c r="K2687" i="24"/>
  <c r="K2671" i="24"/>
  <c r="K2655" i="24"/>
  <c r="K2575" i="24"/>
  <c r="K2559" i="24"/>
  <c r="K2543" i="24"/>
  <c r="K2506" i="24"/>
  <c r="K2490" i="24"/>
  <c r="K2426" i="24"/>
  <c r="K2378" i="24"/>
  <c r="K2346" i="24"/>
  <c r="K2293" i="24"/>
  <c r="K3549" i="24"/>
  <c r="K3517" i="24"/>
  <c r="K3485" i="24"/>
  <c r="K3451" i="24"/>
  <c r="K3393" i="24"/>
  <c r="K3335" i="24"/>
  <c r="K3257" i="24"/>
  <c r="L3246" i="24"/>
  <c r="M3246" i="24" s="1"/>
  <c r="K3478" i="24"/>
  <c r="K3461" i="24"/>
  <c r="K3371" i="24"/>
  <c r="L3553" i="24"/>
  <c r="M3553" i="24" s="1"/>
  <c r="L3521" i="24"/>
  <c r="M3521" i="24" s="1"/>
  <c r="L3489" i="24"/>
  <c r="M3489" i="24" s="1"/>
  <c r="L3472" i="24"/>
  <c r="M3472" i="24" s="1"/>
  <c r="L3438" i="24"/>
  <c r="M3438" i="24" s="1"/>
  <c r="L3402" i="24"/>
  <c r="M3402" i="24" s="1"/>
  <c r="L3386" i="24"/>
  <c r="M3386" i="24" s="1"/>
  <c r="L3371" i="24"/>
  <c r="M3371" i="24" s="1"/>
  <c r="L3350" i="24"/>
  <c r="M3350" i="24" s="1"/>
  <c r="L3336" i="24"/>
  <c r="M3336" i="24" s="1"/>
  <c r="L3260" i="24"/>
  <c r="M3260" i="24" s="1"/>
  <c r="L3244" i="24"/>
  <c r="M3244" i="24" s="1"/>
  <c r="L3227" i="24"/>
  <c r="M3227" i="24" s="1"/>
  <c r="K2793" i="24"/>
  <c r="K2255" i="24"/>
  <c r="K3320" i="24"/>
  <c r="K3308" i="24"/>
  <c r="K3281" i="24"/>
  <c r="L3384" i="24"/>
  <c r="M3384" i="24" s="1"/>
  <c r="K2887" i="24"/>
  <c r="K2871" i="24"/>
  <c r="K2855" i="24"/>
  <c r="K2823" i="24"/>
  <c r="K2745" i="24"/>
  <c r="K2713" i="24"/>
  <c r="K2585" i="24"/>
  <c r="K2569" i="24"/>
  <c r="K2532" i="24"/>
  <c r="K2516" i="24"/>
  <c r="K2500" i="24"/>
  <c r="K2484" i="24"/>
  <c r="K2468" i="24"/>
  <c r="K2452" i="24"/>
  <c r="K2436" i="24"/>
  <c r="K2404" i="24"/>
  <c r="K2388" i="24"/>
  <c r="K2286" i="24"/>
  <c r="K3576" i="24"/>
  <c r="K3547" i="24"/>
  <c r="K3499" i="24"/>
  <c r="K3483" i="24"/>
  <c r="K3465" i="24"/>
  <c r="K3449" i="24"/>
  <c r="K3432" i="24"/>
  <c r="K3416" i="24"/>
  <c r="K3241" i="24"/>
  <c r="L3241" i="24"/>
  <c r="M3241" i="24" s="1"/>
  <c r="K3581" i="24"/>
  <c r="K3565" i="24"/>
  <c r="K3536" i="24"/>
  <c r="K3520" i="24"/>
  <c r="K3504" i="24"/>
  <c r="K3454" i="24"/>
  <c r="K3421" i="24"/>
  <c r="K3396" i="24"/>
  <c r="K3364" i="24"/>
  <c r="K3338" i="24"/>
  <c r="K3231" i="24"/>
  <c r="K3222" i="24"/>
  <c r="N3300" i="17"/>
  <c r="K2885" i="24"/>
  <c r="K2759" i="24"/>
  <c r="K2727" i="24"/>
  <c r="K2647" i="24"/>
  <c r="K2583" i="24"/>
  <c r="K2551" i="24"/>
  <c r="K2514" i="24"/>
  <c r="K2498" i="24"/>
  <c r="K2466" i="24"/>
  <c r="K2434" i="24"/>
  <c r="K2402" i="24"/>
  <c r="K2386" i="24"/>
  <c r="K2370" i="24"/>
  <c r="K2354" i="24"/>
  <c r="K2301" i="24"/>
  <c r="K2284" i="24"/>
  <c r="K3525" i="24"/>
  <c r="K3509" i="24"/>
  <c r="K3459" i="24"/>
  <c r="K3442" i="24"/>
  <c r="K3385" i="24"/>
  <c r="K3369" i="24"/>
  <c r="K3348" i="24"/>
  <c r="K3343" i="24"/>
  <c r="L3583" i="24"/>
  <c r="M3583" i="24" s="1"/>
  <c r="L3466" i="24"/>
  <c r="M3466" i="24" s="1"/>
  <c r="L3450" i="24"/>
  <c r="M3450" i="24" s="1"/>
  <c r="L3366" i="24"/>
  <c r="M3366" i="24" s="1"/>
  <c r="L3319" i="24"/>
  <c r="M3319" i="24" s="1"/>
  <c r="K3271" i="24"/>
  <c r="K3245" i="24"/>
  <c r="K3213" i="24"/>
  <c r="K3469" i="24"/>
  <c r="K3326" i="24"/>
  <c r="K3314" i="24"/>
  <c r="K3305" i="24"/>
  <c r="K3296" i="24"/>
  <c r="K3287" i="24"/>
  <c r="L3205" i="24"/>
  <c r="M3205" i="24" s="1"/>
  <c r="K3551" i="24"/>
  <c r="K3535" i="24"/>
  <c r="K3519" i="24"/>
  <c r="K3503" i="24"/>
  <c r="K3487" i="24"/>
  <c r="K3453" i="24"/>
  <c r="K3436" i="24"/>
  <c r="K3395" i="24"/>
  <c r="K3379" i="24"/>
  <c r="K3363" i="24"/>
  <c r="K3337" i="24"/>
  <c r="K3240" i="24"/>
  <c r="K3221" i="24"/>
  <c r="L3581" i="24"/>
  <c r="M3581" i="24" s="1"/>
  <c r="L3546" i="24"/>
  <c r="M3546" i="24" s="1"/>
  <c r="L3530" i="24"/>
  <c r="M3530" i="24" s="1"/>
  <c r="L3514" i="24"/>
  <c r="M3514" i="24" s="1"/>
  <c r="L3498" i="24"/>
  <c r="M3498" i="24" s="1"/>
  <c r="L2216" i="24"/>
  <c r="M2216" i="24" s="1"/>
  <c r="L2208" i="24"/>
  <c r="M2208" i="24" s="1"/>
  <c r="L2200" i="24"/>
  <c r="M2200" i="24" s="1"/>
  <c r="L2176" i="24"/>
  <c r="M2176" i="24" s="1"/>
  <c r="L2168" i="24"/>
  <c r="M2168" i="24" s="1"/>
  <c r="L2160" i="24"/>
  <c r="M2160" i="24" s="1"/>
  <c r="L2152" i="24"/>
  <c r="M2152" i="24" s="1"/>
  <c r="L2144" i="24"/>
  <c r="M2144" i="24" s="1"/>
  <c r="L2136" i="24"/>
  <c r="M2136" i="24" s="1"/>
  <c r="L2120" i="24"/>
  <c r="M2120" i="24" s="1"/>
  <c r="L2112" i="24"/>
  <c r="M2112" i="24" s="1"/>
  <c r="L2104" i="24"/>
  <c r="M2104" i="24" s="1"/>
  <c r="L2080" i="24"/>
  <c r="M2080" i="24" s="1"/>
  <c r="L2072" i="24"/>
  <c r="M2072" i="24" s="1"/>
  <c r="L2064" i="24"/>
  <c r="M2064" i="24" s="1"/>
  <c r="L2048" i="24"/>
  <c r="M2048" i="24" s="1"/>
  <c r="L2040" i="24"/>
  <c r="M2040" i="24" s="1"/>
  <c r="L2032" i="24"/>
  <c r="M2032" i="24" s="1"/>
  <c r="L2016" i="24"/>
  <c r="M2016" i="24" s="1"/>
  <c r="L2008" i="24"/>
  <c r="M2008" i="24" s="1"/>
  <c r="L1992" i="24"/>
  <c r="M1992" i="24" s="1"/>
  <c r="L1976" i="24"/>
  <c r="M1976" i="24" s="1"/>
  <c r="L1968" i="24"/>
  <c r="M1968" i="24" s="1"/>
  <c r="L1960" i="24"/>
  <c r="M1960" i="24" s="1"/>
  <c r="L1952" i="24"/>
  <c r="M1952" i="24" s="1"/>
  <c r="L1944" i="24"/>
  <c r="M1944" i="24" s="1"/>
  <c r="L1936" i="24"/>
  <c r="M1936" i="24" s="1"/>
  <c r="L1928" i="24"/>
  <c r="M1928" i="24" s="1"/>
  <c r="L1912" i="24"/>
  <c r="M1912" i="24" s="1"/>
  <c r="L1904" i="24"/>
  <c r="M1904" i="24" s="1"/>
  <c r="L1888" i="24"/>
  <c r="M1888" i="24" s="1"/>
  <c r="L1880" i="24"/>
  <c r="M1880" i="24" s="1"/>
  <c r="L1856" i="24"/>
  <c r="M1856" i="24" s="1"/>
  <c r="L1848" i="24"/>
  <c r="M1848" i="24" s="1"/>
  <c r="L1840" i="24"/>
  <c r="M1840" i="24" s="1"/>
  <c r="L1832" i="24"/>
  <c r="M1832" i="24" s="1"/>
  <c r="L1824" i="24"/>
  <c r="M1824" i="24" s="1"/>
  <c r="L1816" i="24"/>
  <c r="M1816" i="24" s="1"/>
  <c r="L1808" i="24"/>
  <c r="M1808" i="24" s="1"/>
  <c r="L1800" i="24"/>
  <c r="M1800" i="24" s="1"/>
  <c r="L1784" i="24"/>
  <c r="M1784" i="24" s="1"/>
  <c r="L1768" i="24"/>
  <c r="M1768" i="24" s="1"/>
  <c r="L1760" i="24"/>
  <c r="M1760" i="24" s="1"/>
  <c r="L1744" i="24"/>
  <c r="M1744" i="24" s="1"/>
  <c r="L1736" i="24"/>
  <c r="M1736" i="24" s="1"/>
  <c r="L1728" i="24"/>
  <c r="M1728" i="24" s="1"/>
  <c r="L1720" i="24"/>
  <c r="M1720" i="24" s="1"/>
  <c r="L1712" i="24"/>
  <c r="M1712" i="24" s="1"/>
  <c r="K3196" i="24"/>
  <c r="K3180" i="24"/>
  <c r="K3147" i="24"/>
  <c r="K3114" i="24"/>
  <c r="K3080" i="24"/>
  <c r="K3064" i="24"/>
  <c r="K3031" i="24"/>
  <c r="K3015" i="24"/>
  <c r="K2916" i="24"/>
  <c r="K2882" i="24"/>
  <c r="K2850" i="24"/>
  <c r="K2818" i="24"/>
  <c r="K2772" i="24"/>
  <c r="K2756" i="24"/>
  <c r="K2740" i="24"/>
  <c r="K2724" i="24"/>
  <c r="K2708" i="24"/>
  <c r="K2692" i="24"/>
  <c r="K2676" i="24"/>
  <c r="K2660" i="24"/>
  <c r="K2628" i="24"/>
  <c r="K2612" i="24"/>
  <c r="K2596" i="24"/>
  <c r="N3505" i="17"/>
  <c r="N3446" i="17"/>
  <c r="N3397" i="17"/>
  <c r="O3355" i="17"/>
  <c r="L3180" i="24"/>
  <c r="M3180" i="24" s="1"/>
  <c r="L3172" i="24"/>
  <c r="M3172" i="24" s="1"/>
  <c r="L3164" i="24"/>
  <c r="M3164" i="24" s="1"/>
  <c r="L3148" i="24"/>
  <c r="M3148" i="24" s="1"/>
  <c r="L3140" i="24"/>
  <c r="M3140" i="24" s="1"/>
  <c r="L3132" i="24"/>
  <c r="M3132" i="24" s="1"/>
  <c r="L3123" i="24"/>
  <c r="M3123" i="24" s="1"/>
  <c r="L3115" i="24"/>
  <c r="M3115" i="24" s="1"/>
  <c r="L3107" i="24"/>
  <c r="M3107" i="24" s="1"/>
  <c r="L3099" i="24"/>
  <c r="M3099" i="24" s="1"/>
  <c r="L3091" i="24"/>
  <c r="M3091" i="24" s="1"/>
  <c r="L3075" i="24"/>
  <c r="M3075" i="24" s="1"/>
  <c r="L3067" i="24"/>
  <c r="M3067" i="24" s="1"/>
  <c r="L3059" i="24"/>
  <c r="M3059" i="24" s="1"/>
  <c r="L3050" i="24"/>
  <c r="M3050" i="24" s="1"/>
  <c r="L3042" i="24"/>
  <c r="M3042" i="24" s="1"/>
  <c r="L3034" i="24"/>
  <c r="M3034" i="24" s="1"/>
  <c r="L3026" i="24"/>
  <c r="M3026" i="24" s="1"/>
  <c r="L3002" i="24"/>
  <c r="M3002" i="24" s="1"/>
  <c r="L2986" i="24"/>
  <c r="M2986" i="24" s="1"/>
  <c r="L2970" i="24"/>
  <c r="M2970" i="24" s="1"/>
  <c r="L2962" i="24"/>
  <c r="M2962" i="24" s="1"/>
  <c r="L2954" i="24"/>
  <c r="M2954" i="24" s="1"/>
  <c r="L2946" i="24"/>
  <c r="M2946" i="24" s="1"/>
  <c r="L2938" i="24"/>
  <c r="M2938" i="24" s="1"/>
  <c r="L2929" i="24"/>
  <c r="M2929" i="24" s="1"/>
  <c r="L2921" i="24"/>
  <c r="M2921" i="24" s="1"/>
  <c r="L2905" i="24"/>
  <c r="M2905" i="24" s="1"/>
  <c r="L2896" i="24"/>
  <c r="M2896" i="24" s="1"/>
  <c r="L2888" i="24"/>
  <c r="M2888" i="24" s="1"/>
  <c r="L2880" i="24"/>
  <c r="M2880" i="24" s="1"/>
  <c r="L2872" i="24"/>
  <c r="M2872" i="24" s="1"/>
  <c r="L2864" i="24"/>
  <c r="M2864" i="24" s="1"/>
  <c r="L2342" i="24"/>
  <c r="M2342" i="24" s="1"/>
  <c r="L1048" i="24"/>
  <c r="M1048" i="24" s="1"/>
  <c r="L1040" i="24"/>
  <c r="M1040" i="24" s="1"/>
  <c r="L1032" i="24"/>
  <c r="M1032" i="24" s="1"/>
  <c r="L1016" i="24"/>
  <c r="M1016" i="24" s="1"/>
  <c r="L1008" i="24"/>
  <c r="M1008" i="24" s="1"/>
  <c r="L1000" i="24"/>
  <c r="M1000" i="24" s="1"/>
  <c r="L992" i="24"/>
  <c r="M992" i="24" s="1"/>
  <c r="L984" i="24"/>
  <c r="M984" i="24" s="1"/>
  <c r="L976" i="24"/>
  <c r="M976" i="24" s="1"/>
  <c r="L968" i="24"/>
  <c r="M968" i="24" s="1"/>
  <c r="K2580" i="24"/>
  <c r="K2564" i="24"/>
  <c r="K2548" i="24"/>
  <c r="K2527" i="24"/>
  <c r="K2511" i="24"/>
  <c r="K2495" i="24"/>
  <c r="K2479" i="24"/>
  <c r="K2463" i="24"/>
  <c r="K2447" i="24"/>
  <c r="K2431" i="24"/>
  <c r="K2415" i="24"/>
  <c r="K2399" i="24"/>
  <c r="K2383" i="24"/>
  <c r="K2367" i="24"/>
  <c r="K2333" i="24"/>
  <c r="K2317" i="24"/>
  <c r="K2298" i="24"/>
  <c r="K2230" i="24"/>
  <c r="K2198" i="24"/>
  <c r="K2182" i="24"/>
  <c r="K2150" i="24"/>
  <c r="K2134" i="24"/>
  <c r="K2118" i="24"/>
  <c r="K2102" i="24"/>
  <c r="K2086" i="24"/>
  <c r="K2054" i="24"/>
  <c r="K2038" i="24"/>
  <c r="K2022" i="24"/>
  <c r="K2006" i="24"/>
  <c r="K1974" i="24"/>
  <c r="K1958" i="24"/>
  <c r="K1942" i="24"/>
  <c r="K1926" i="24"/>
  <c r="K1910" i="24"/>
  <c r="K1878" i="24"/>
  <c r="K1862" i="24"/>
  <c r="K1846" i="24"/>
  <c r="K1830" i="24"/>
  <c r="K1814" i="24"/>
  <c r="K1798" i="24"/>
  <c r="K1766" i="24"/>
  <c r="K1750" i="24"/>
  <c r="K1718" i="24"/>
  <c r="K1670" i="24"/>
  <c r="K1654" i="24"/>
  <c r="K1638" i="24"/>
  <c r="K1622" i="24"/>
  <c r="K1606" i="24"/>
  <c r="K1590" i="24"/>
  <c r="K1574" i="24"/>
  <c r="K1558" i="24"/>
  <c r="K1542" i="24"/>
  <c r="K1526" i="24"/>
  <c r="K1510" i="24"/>
  <c r="K1478" i="24"/>
  <c r="K1462" i="24"/>
  <c r="K1446" i="24"/>
  <c r="K1430" i="24"/>
  <c r="K1414" i="24"/>
  <c r="K1382" i="24"/>
  <c r="K1334" i="24"/>
  <c r="K1318" i="24"/>
  <c r="K1286" i="24"/>
  <c r="K1270" i="24"/>
  <c r="K1254" i="24"/>
  <c r="K1238" i="24"/>
  <c r="K1222" i="24"/>
  <c r="K1190" i="24"/>
  <c r="K1110" i="24"/>
  <c r="K1030" i="24"/>
  <c r="K1014" i="24"/>
  <c r="K998" i="24"/>
  <c r="K982" i="24"/>
  <c r="K966" i="24"/>
  <c r="K950" i="24"/>
  <c r="K934" i="24"/>
  <c r="K884" i="24"/>
  <c r="K868" i="24"/>
  <c r="L3053" i="24"/>
  <c r="M3053" i="24" s="1"/>
  <c r="O3537" i="17"/>
  <c r="O3419" i="17"/>
  <c r="N3380" i="17"/>
  <c r="N3372" i="17"/>
  <c r="N3364" i="17"/>
  <c r="N3356" i="17"/>
  <c r="K3189" i="24"/>
  <c r="K3172" i="24"/>
  <c r="K3156" i="24"/>
  <c r="K3140" i="24"/>
  <c r="K3123" i="24"/>
  <c r="K3107" i="24"/>
  <c r="K3089" i="24"/>
  <c r="K3073" i="24"/>
  <c r="K3057" i="24"/>
  <c r="K3040" i="24"/>
  <c r="K3024" i="24"/>
  <c r="K3008" i="24"/>
  <c r="K2960" i="24"/>
  <c r="K2944" i="24"/>
  <c r="K2925" i="24"/>
  <c r="K3200" i="24"/>
  <c r="K3184" i="24"/>
  <c r="K3102" i="24"/>
  <c r="K3068" i="24"/>
  <c r="K3019" i="24"/>
  <c r="K3003" i="24"/>
  <c r="K2987" i="24"/>
  <c r="K2859" i="24"/>
  <c r="K2843" i="24"/>
  <c r="K2827" i="24"/>
  <c r="K2811" i="24"/>
  <c r="K2781" i="24"/>
  <c r="K2717" i="24"/>
  <c r="K2685" i="24"/>
  <c r="K2669" i="24"/>
  <c r="K2653" i="24"/>
  <c r="K2637" i="24"/>
  <c r="K2621" i="24"/>
  <c r="K2589" i="24"/>
  <c r="K2557" i="24"/>
  <c r="K2536" i="24"/>
  <c r="K2504" i="24"/>
  <c r="K2472" i="24"/>
  <c r="K2456" i="24"/>
  <c r="K2392" i="24"/>
  <c r="K2376" i="24"/>
  <c r="K2360" i="24"/>
  <c r="K2308" i="24"/>
  <c r="K2291" i="24"/>
  <c r="K2223" i="24"/>
  <c r="K2207" i="24"/>
  <c r="K2191" i="24"/>
  <c r="K2175" i="24"/>
  <c r="K2159" i="24"/>
  <c r="K2143" i="24"/>
  <c r="K2127" i="24"/>
  <c r="K2111" i="24"/>
  <c r="K2095" i="24"/>
  <c r="K2079" i="24"/>
  <c r="K2063" i="24"/>
  <c r="K2047" i="24"/>
  <c r="K2031" i="24"/>
  <c r="K2015" i="24"/>
  <c r="K1999" i="24"/>
  <c r="K1983" i="24"/>
  <c r="K1951" i="24"/>
  <c r="K1935" i="24"/>
  <c r="K1919" i="24"/>
  <c r="K1887" i="24"/>
  <c r="K1871" i="24"/>
  <c r="K1855" i="24"/>
  <c r="K1839" i="24"/>
  <c r="K1823" i="24"/>
  <c r="K1775" i="24"/>
  <c r="K1759" i="24"/>
  <c r="K1743" i="24"/>
  <c r="K1727" i="24"/>
  <c r="K1711" i="24"/>
  <c r="K1695" i="24"/>
  <c r="K1679" i="24"/>
  <c r="K1663" i="24"/>
  <c r="K1631" i="24"/>
  <c r="K1615" i="24"/>
  <c r="K1599" i="24"/>
  <c r="K1583" i="24"/>
  <c r="K1567" i="24"/>
  <c r="K1535" i="24"/>
  <c r="K1519" i="24"/>
  <c r="K1503" i="24"/>
  <c r="K1487" i="24"/>
  <c r="K1471" i="24"/>
  <c r="K1423" i="24"/>
  <c r="K1375" i="24"/>
  <c r="K1359" i="24"/>
  <c r="K1327" i="24"/>
  <c r="K1295" i="24"/>
  <c r="K1279" i="24"/>
  <c r="K1263" i="24"/>
  <c r="K1215" i="24"/>
  <c r="K1199" i="24"/>
  <c r="K1183" i="24"/>
  <c r="K1167" i="24"/>
  <c r="K1135" i="24"/>
  <c r="K1119" i="24"/>
  <c r="K1071" i="24"/>
  <c r="K1055" i="24"/>
  <c r="K1007" i="24"/>
  <c r="K991" i="24"/>
  <c r="K927" i="24"/>
  <c r="K893" i="24"/>
  <c r="K877" i="24"/>
  <c r="K861" i="24"/>
  <c r="L3190" i="24"/>
  <c r="M3190" i="24" s="1"/>
  <c r="L3182" i="24"/>
  <c r="M3182" i="24" s="1"/>
  <c r="L3174" i="24"/>
  <c r="M3174" i="24" s="1"/>
  <c r="L3166" i="24"/>
  <c r="M3166" i="24" s="1"/>
  <c r="L3150" i="24"/>
  <c r="M3150" i="24" s="1"/>
  <c r="L3142" i="24"/>
  <c r="M3142" i="24" s="1"/>
  <c r="L3134" i="24"/>
  <c r="M3134" i="24" s="1"/>
  <c r="L3126" i="24"/>
  <c r="M3126" i="24" s="1"/>
  <c r="L3109" i="24"/>
  <c r="M3109" i="24" s="1"/>
  <c r="L3101" i="24"/>
  <c r="M3101" i="24" s="1"/>
  <c r="L3085" i="24"/>
  <c r="M3085" i="24" s="1"/>
  <c r="L3069" i="24"/>
  <c r="M3069" i="24" s="1"/>
  <c r="L3061" i="24"/>
  <c r="M3061" i="24" s="1"/>
  <c r="L3044" i="24"/>
  <c r="M3044" i="24" s="1"/>
  <c r="L3036" i="24"/>
  <c r="M3036" i="24" s="1"/>
  <c r="L3020" i="24"/>
  <c r="M3020" i="24" s="1"/>
  <c r="L3004" i="24"/>
  <c r="M3004" i="24" s="1"/>
  <c r="L2996" i="24"/>
  <c r="M2996" i="24" s="1"/>
  <c r="L2988" i="24"/>
  <c r="M2988" i="24" s="1"/>
  <c r="L2980" i="24"/>
  <c r="M2980" i="24" s="1"/>
  <c r="L2972" i="24"/>
  <c r="M2972" i="24" s="1"/>
  <c r="L2964" i="24"/>
  <c r="M2964" i="24" s="1"/>
  <c r="L2956" i="24"/>
  <c r="M2956" i="24" s="1"/>
  <c r="L2948" i="24"/>
  <c r="M2948" i="24" s="1"/>
  <c r="L2940" i="24"/>
  <c r="M2940" i="24" s="1"/>
  <c r="L2931" i="24"/>
  <c r="M2931" i="24" s="1"/>
  <c r="L2923" i="24"/>
  <c r="M2923" i="24" s="1"/>
  <c r="L2915" i="24"/>
  <c r="M2915" i="24" s="1"/>
  <c r="L2890" i="24"/>
  <c r="M2890" i="24" s="1"/>
  <c r="L2882" i="24"/>
  <c r="M2882" i="24" s="1"/>
  <c r="L2874" i="24"/>
  <c r="M2874" i="24" s="1"/>
  <c r="L2858" i="24"/>
  <c r="M2858" i="24" s="1"/>
  <c r="L2850" i="24"/>
  <c r="M2850" i="24" s="1"/>
  <c r="L2842" i="24"/>
  <c r="M2842" i="24" s="1"/>
  <c r="L2834" i="24"/>
  <c r="M2834" i="24" s="1"/>
  <c r="L2826" i="24"/>
  <c r="M2826" i="24" s="1"/>
  <c r="L2818" i="24"/>
  <c r="M2818" i="24" s="1"/>
  <c r="L2810" i="24"/>
  <c r="M2810" i="24" s="1"/>
  <c r="L2795" i="24"/>
  <c r="M2795" i="24" s="1"/>
  <c r="L2779" i="24"/>
  <c r="M2779" i="24" s="1"/>
  <c r="L2771" i="24"/>
  <c r="M2771" i="24" s="1"/>
  <c r="L2763" i="24"/>
  <c r="M2763" i="24" s="1"/>
  <c r="L2755" i="24"/>
  <c r="M2755" i="24" s="1"/>
  <c r="L2739" i="24"/>
  <c r="M2739" i="24" s="1"/>
  <c r="L2731" i="24"/>
  <c r="M2731" i="24" s="1"/>
  <c r="L2723" i="24"/>
  <c r="M2723" i="24" s="1"/>
  <c r="L2715" i="24"/>
  <c r="M2715" i="24" s="1"/>
  <c r="L2707" i="24"/>
  <c r="M2707" i="24" s="1"/>
  <c r="L2691" i="24"/>
  <c r="M2691" i="24" s="1"/>
  <c r="L2683" i="24"/>
  <c r="M2683" i="24" s="1"/>
  <c r="L2675" i="24"/>
  <c r="M2675" i="24" s="1"/>
  <c r="L2667" i="24"/>
  <c r="M2667" i="24" s="1"/>
  <c r="L2659" i="24"/>
  <c r="M2659" i="24" s="1"/>
  <c r="L2651" i="24"/>
  <c r="M2651" i="24" s="1"/>
  <c r="L2643" i="24"/>
  <c r="M2643" i="24" s="1"/>
  <c r="L2635" i="24"/>
  <c r="M2635" i="24" s="1"/>
  <c r="L2627" i="24"/>
  <c r="M2627" i="24" s="1"/>
  <c r="L2619" i="24"/>
  <c r="M2619" i="24" s="1"/>
  <c r="L2611" i="24"/>
  <c r="M2611" i="24" s="1"/>
  <c r="L2603" i="24"/>
  <c r="M2603" i="24" s="1"/>
  <c r="L2595" i="24"/>
  <c r="M2595" i="24" s="1"/>
  <c r="L2587" i="24"/>
  <c r="M2587" i="24" s="1"/>
  <c r="L2579" i="24"/>
  <c r="M2579" i="24" s="1"/>
  <c r="L2571" i="24"/>
  <c r="M2571" i="24" s="1"/>
  <c r="L2563" i="24"/>
  <c r="M2563" i="24" s="1"/>
  <c r="L2555" i="24"/>
  <c r="M2555" i="24" s="1"/>
  <c r="L2547" i="24"/>
  <c r="M2547" i="24" s="1"/>
  <c r="L2536" i="24"/>
  <c r="M2536" i="24" s="1"/>
  <c r="L2528" i="24"/>
  <c r="M2528" i="24" s="1"/>
  <c r="L2520" i="24"/>
  <c r="M2520" i="24" s="1"/>
  <c r="L2512" i="24"/>
  <c r="M2512" i="24" s="1"/>
  <c r="L2504" i="24"/>
  <c r="M2504" i="24" s="1"/>
  <c r="L2488" i="24"/>
  <c r="M2488" i="24" s="1"/>
  <c r="L2480" i="24"/>
  <c r="M2480" i="24" s="1"/>
  <c r="L2472" i="24"/>
  <c r="M2472" i="24" s="1"/>
  <c r="L2464" i="24"/>
  <c r="M2464" i="24" s="1"/>
  <c r="L2456" i="24"/>
  <c r="M2456" i="24" s="1"/>
  <c r="L2448" i="24"/>
  <c r="M2448" i="24" s="1"/>
  <c r="L2440" i="24"/>
  <c r="M2440" i="24" s="1"/>
  <c r="L2432" i="24"/>
  <c r="M2432" i="24" s="1"/>
  <c r="L2424" i="24"/>
  <c r="M2424" i="24" s="1"/>
  <c r="L2416" i="24"/>
  <c r="M2416" i="24" s="1"/>
  <c r="L2408" i="24"/>
  <c r="M2408" i="24" s="1"/>
  <c r="L2400" i="24"/>
  <c r="M2400" i="24" s="1"/>
  <c r="L2392" i="24"/>
  <c r="M2392" i="24" s="1"/>
  <c r="L2384" i="24"/>
  <c r="M2384" i="24" s="1"/>
  <c r="L2376" i="24"/>
  <c r="M2376" i="24" s="1"/>
  <c r="L2368" i="24"/>
  <c r="M2368" i="24" s="1"/>
  <c r="L2360" i="24"/>
  <c r="M2360" i="24" s="1"/>
  <c r="L2352" i="24"/>
  <c r="M2352" i="24" s="1"/>
  <c r="L2327" i="24"/>
  <c r="M2327" i="24" s="1"/>
  <c r="L2319" i="24"/>
  <c r="M2319" i="24" s="1"/>
  <c r="L2309" i="24"/>
  <c r="M2309" i="24" s="1"/>
  <c r="L2300" i="24"/>
  <c r="M2300" i="24" s="1"/>
  <c r="L2292" i="24"/>
  <c r="M2292" i="24" s="1"/>
  <c r="L2284" i="24"/>
  <c r="M2284" i="24" s="1"/>
  <c r="O3226" i="17"/>
  <c r="L2228" i="24"/>
  <c r="M2228" i="24" s="1"/>
  <c r="L2220" i="24"/>
  <c r="M2220" i="24" s="1"/>
  <c r="L2212" i="24"/>
  <c r="M2212" i="24" s="1"/>
  <c r="L2204" i="24"/>
  <c r="M2204" i="24" s="1"/>
  <c r="L2196" i="24"/>
  <c r="M2196" i="24" s="1"/>
  <c r="L2188" i="24"/>
  <c r="M2188" i="24" s="1"/>
  <c r="L2180" i="24"/>
  <c r="M2180" i="24" s="1"/>
  <c r="L2172" i="24"/>
  <c r="M2172" i="24" s="1"/>
  <c r="L2156" i="24"/>
  <c r="M2156" i="24" s="1"/>
  <c r="L2148" i="24"/>
  <c r="M2148" i="24" s="1"/>
  <c r="L2140" i="24"/>
  <c r="M2140" i="24" s="1"/>
  <c r="L2132" i="24"/>
  <c r="M2132" i="24" s="1"/>
  <c r="L2124" i="24"/>
  <c r="M2124" i="24" s="1"/>
  <c r="L2116" i="24"/>
  <c r="M2116" i="24" s="1"/>
  <c r="L2076" i="24"/>
  <c r="M2076" i="24" s="1"/>
  <c r="L2068" i="24"/>
  <c r="M2068" i="24" s="1"/>
  <c r="L2060" i="24"/>
  <c r="M2060" i="24" s="1"/>
  <c r="L2052" i="24"/>
  <c r="M2052" i="24" s="1"/>
  <c r="L2044" i="24"/>
  <c r="M2044" i="24" s="1"/>
  <c r="L2036" i="24"/>
  <c r="M2036" i="24" s="1"/>
  <c r="L2028" i="24"/>
  <c r="M2028" i="24" s="1"/>
  <c r="L2004" i="24"/>
  <c r="M2004" i="24" s="1"/>
  <c r="L1996" i="24"/>
  <c r="M1996" i="24" s="1"/>
  <c r="L1988" i="24"/>
  <c r="M1988" i="24" s="1"/>
  <c r="L1972" i="24"/>
  <c r="M1972" i="24" s="1"/>
  <c r="L1964" i="24"/>
  <c r="M1964" i="24" s="1"/>
  <c r="L1956" i="24"/>
  <c r="M1956" i="24" s="1"/>
  <c r="L1948" i="24"/>
  <c r="M1948" i="24" s="1"/>
  <c r="L1940" i="24"/>
  <c r="M1940" i="24" s="1"/>
  <c r="L1932" i="24"/>
  <c r="M1932" i="24" s="1"/>
  <c r="L1924" i="24"/>
  <c r="M1924" i="24" s="1"/>
  <c r="L1916" i="24"/>
  <c r="M1916" i="24" s="1"/>
  <c r="L1900" i="24"/>
  <c r="M1900" i="24" s="1"/>
  <c r="L1892" i="24"/>
  <c r="M1892" i="24" s="1"/>
  <c r="L1884" i="24"/>
  <c r="M1884" i="24" s="1"/>
  <c r="L1876" i="24"/>
  <c r="M1876" i="24" s="1"/>
  <c r="L1844" i="24"/>
  <c r="M1844" i="24" s="1"/>
  <c r="L1828" i="24"/>
  <c r="M1828" i="24" s="1"/>
  <c r="L1820" i="24"/>
  <c r="M1820" i="24" s="1"/>
  <c r="L1812" i="24"/>
  <c r="M1812" i="24" s="1"/>
  <c r="L1780" i="24"/>
  <c r="M1780" i="24" s="1"/>
  <c r="L1772" i="24"/>
  <c r="M1772" i="24" s="1"/>
  <c r="L1764" i="24"/>
  <c r="M1764" i="24" s="1"/>
  <c r="L1740" i="24"/>
  <c r="M1740" i="24" s="1"/>
  <c r="L1732" i="24"/>
  <c r="M1732" i="24" s="1"/>
  <c r="L1724" i="24"/>
  <c r="M1724" i="24" s="1"/>
  <c r="L1716" i="24"/>
  <c r="M1716" i="24" s="1"/>
  <c r="L1708" i="24"/>
  <c r="M1708" i="24" s="1"/>
  <c r="L1700" i="24"/>
  <c r="M1700" i="24" s="1"/>
  <c r="L1692" i="24"/>
  <c r="M1692" i="24" s="1"/>
  <c r="L1668" i="24"/>
  <c r="M1668" i="24" s="1"/>
  <c r="L1660" i="24"/>
  <c r="M1660" i="24" s="1"/>
  <c r="L1652" i="24"/>
  <c r="M1652" i="24" s="1"/>
  <c r="L1644" i="24"/>
  <c r="M1644" i="24" s="1"/>
  <c r="L1636" i="24"/>
  <c r="M1636" i="24" s="1"/>
  <c r="L1628" i="24"/>
  <c r="M1628" i="24" s="1"/>
  <c r="L1620" i="24"/>
  <c r="M1620" i="24" s="1"/>
  <c r="L1612" i="24"/>
  <c r="M1612" i="24" s="1"/>
  <c r="L1604" i="24"/>
  <c r="M1604" i="24" s="1"/>
  <c r="L1596" i="24"/>
  <c r="M1596" i="24" s="1"/>
  <c r="L1588" i="24"/>
  <c r="M1588" i="24" s="1"/>
  <c r="L1580" i="24"/>
  <c r="M1580" i="24" s="1"/>
  <c r="L1572" i="24"/>
  <c r="M1572" i="24" s="1"/>
  <c r="L1564" i="24"/>
  <c r="M1564" i="24" s="1"/>
  <c r="L2313" i="24"/>
  <c r="M2313" i="24" s="1"/>
  <c r="L2471" i="24"/>
  <c r="M2471" i="24" s="1"/>
  <c r="L2463" i="24"/>
  <c r="M2463" i="24" s="1"/>
  <c r="L2455" i="24"/>
  <c r="M2455" i="24" s="1"/>
  <c r="L2856" i="24"/>
  <c r="M2856" i="24" s="1"/>
  <c r="L2848" i="24"/>
  <c r="M2848" i="24" s="1"/>
  <c r="L2840" i="24"/>
  <c r="M2840" i="24" s="1"/>
  <c r="L2832" i="24"/>
  <c r="M2832" i="24" s="1"/>
  <c r="L2824" i="24"/>
  <c r="M2824" i="24" s="1"/>
  <c r="L2816" i="24"/>
  <c r="M2816" i="24" s="1"/>
  <c r="L2808" i="24"/>
  <c r="M2808" i="24" s="1"/>
  <c r="L2793" i="24"/>
  <c r="M2793" i="24" s="1"/>
  <c r="L2785" i="24"/>
  <c r="M2785" i="24" s="1"/>
  <c r="L2769" i="24"/>
  <c r="M2769" i="24" s="1"/>
  <c r="L2761" i="24"/>
  <c r="M2761" i="24" s="1"/>
  <c r="L2753" i="24"/>
  <c r="M2753" i="24" s="1"/>
  <c r="L2745" i="24"/>
  <c r="M2745" i="24" s="1"/>
  <c r="L2729" i="24"/>
  <c r="M2729" i="24" s="1"/>
  <c r="L2721" i="24"/>
  <c r="M2721" i="24" s="1"/>
  <c r="L2713" i="24"/>
  <c r="M2713" i="24" s="1"/>
  <c r="L2705" i="24"/>
  <c r="M2705" i="24" s="1"/>
  <c r="L2697" i="24"/>
  <c r="M2697" i="24" s="1"/>
  <c r="L2689" i="24"/>
  <c r="M2689" i="24" s="1"/>
  <c r="L2681" i="24"/>
  <c r="M2681" i="24" s="1"/>
  <c r="L2673" i="24"/>
  <c r="M2673" i="24" s="1"/>
  <c r="L2665" i="24"/>
  <c r="M2665" i="24" s="1"/>
  <c r="L2657" i="24"/>
  <c r="M2657" i="24" s="1"/>
  <c r="L2649" i="24"/>
  <c r="M2649" i="24" s="1"/>
  <c r="L2641" i="24"/>
  <c r="M2641" i="24" s="1"/>
  <c r="L2625" i="24"/>
  <c r="M2625" i="24" s="1"/>
  <c r="L2617" i="24"/>
  <c r="M2617" i="24" s="1"/>
  <c r="L2609" i="24"/>
  <c r="M2609" i="24" s="1"/>
  <c r="L2593" i="24"/>
  <c r="M2593" i="24" s="1"/>
  <c r="L2585" i="24"/>
  <c r="M2585" i="24" s="1"/>
  <c r="L2577" i="24"/>
  <c r="M2577" i="24" s="1"/>
  <c r="L2569" i="24"/>
  <c r="M2569" i="24" s="1"/>
  <c r="L2561" i="24"/>
  <c r="M2561" i="24" s="1"/>
  <c r="L2553" i="24"/>
  <c r="M2553" i="24" s="1"/>
  <c r="L2545" i="24"/>
  <c r="M2545" i="24" s="1"/>
  <c r="L2534" i="24"/>
  <c r="M2534" i="24" s="1"/>
  <c r="L2526" i="24"/>
  <c r="M2526" i="24" s="1"/>
  <c r="L2518" i="24"/>
  <c r="M2518" i="24" s="1"/>
  <c r="L2510" i="24"/>
  <c r="M2510" i="24" s="1"/>
  <c r="L2502" i="24"/>
  <c r="M2502" i="24" s="1"/>
  <c r="L2486" i="24"/>
  <c r="M2486" i="24" s="1"/>
  <c r="L2478" i="24"/>
  <c r="M2478" i="24" s="1"/>
  <c r="L2470" i="24"/>
  <c r="M2470" i="24" s="1"/>
  <c r="L2462" i="24"/>
  <c r="M2462" i="24" s="1"/>
  <c r="L2454" i="24"/>
  <c r="M2454" i="24" s="1"/>
  <c r="L2438" i="24"/>
  <c r="M2438" i="24" s="1"/>
  <c r="L2430" i="24"/>
  <c r="M2430" i="24" s="1"/>
  <c r="L2422" i="24"/>
  <c r="M2422" i="24" s="1"/>
  <c r="L2414" i="24"/>
  <c r="M2414" i="24" s="1"/>
  <c r="L2406" i="24"/>
  <c r="M2406" i="24" s="1"/>
  <c r="L2398" i="24"/>
  <c r="M2398" i="24" s="1"/>
  <c r="L2390" i="24"/>
  <c r="M2390" i="24" s="1"/>
  <c r="L2382" i="24"/>
  <c r="M2382" i="24" s="1"/>
  <c r="L2374" i="24"/>
  <c r="M2374" i="24" s="1"/>
  <c r="L2358" i="24"/>
  <c r="M2358" i="24" s="1"/>
  <c r="L2350" i="24"/>
  <c r="M2350" i="24" s="1"/>
  <c r="L2333" i="24"/>
  <c r="M2333" i="24" s="1"/>
  <c r="L2325" i="24"/>
  <c r="M2325" i="24" s="1"/>
  <c r="L2317" i="24"/>
  <c r="M2317" i="24" s="1"/>
  <c r="L2307" i="24"/>
  <c r="M2307" i="24" s="1"/>
  <c r="L2282" i="24"/>
  <c r="M2282" i="24" s="1"/>
  <c r="K2240" i="24"/>
  <c r="L2375" i="24"/>
  <c r="M2375" i="24" s="1"/>
  <c r="L2367" i="24"/>
  <c r="M2367" i="24" s="1"/>
  <c r="K2955" i="24"/>
  <c r="K2920" i="24"/>
  <c r="K2886" i="24"/>
  <c r="K2870" i="24"/>
  <c r="K2854" i="24"/>
  <c r="K2838" i="24"/>
  <c r="K2806" i="24"/>
  <c r="K2776" i="24"/>
  <c r="K2760" i="24"/>
  <c r="K2744" i="24"/>
  <c r="K2728" i="24"/>
  <c r="K2696" i="24"/>
  <c r="K2664" i="24"/>
  <c r="K2648" i="24"/>
  <c r="K2632" i="24"/>
  <c r="K2616" i="24"/>
  <c r="K2600" i="24"/>
  <c r="L2238" i="24"/>
  <c r="M2238" i="24" s="1"/>
  <c r="L2222" i="24"/>
  <c r="M2222" i="24" s="1"/>
  <c r="L2214" i="24"/>
  <c r="M2214" i="24" s="1"/>
  <c r="L2198" i="24"/>
  <c r="M2198" i="24" s="1"/>
  <c r="L2190" i="24"/>
  <c r="M2190" i="24" s="1"/>
  <c r="L2182" i="24"/>
  <c r="M2182" i="24" s="1"/>
  <c r="L2174" i="24"/>
  <c r="M2174" i="24" s="1"/>
  <c r="L2166" i="24"/>
  <c r="M2166" i="24" s="1"/>
  <c r="L2158" i="24"/>
  <c r="M2158" i="24" s="1"/>
  <c r="L2142" i="24"/>
  <c r="M2142" i="24" s="1"/>
  <c r="L2134" i="24"/>
  <c r="M2134" i="24" s="1"/>
  <c r="L2126" i="24"/>
  <c r="M2126" i="24" s="1"/>
  <c r="L2118" i="24"/>
  <c r="M2118" i="24" s="1"/>
  <c r="L2102" i="24"/>
  <c r="M2102" i="24" s="1"/>
  <c r="L2094" i="24"/>
  <c r="M2094" i="24" s="1"/>
  <c r="L2086" i="24"/>
  <c r="M2086" i="24" s="1"/>
  <c r="L2070" i="24"/>
  <c r="M2070" i="24" s="1"/>
  <c r="L2054" i="24"/>
  <c r="M2054" i="24" s="1"/>
  <c r="L2046" i="24"/>
  <c r="M2046" i="24" s="1"/>
  <c r="L2038" i="24"/>
  <c r="M2038" i="24" s="1"/>
  <c r="L2030" i="24"/>
  <c r="M2030" i="24" s="1"/>
  <c r="L2022" i="24"/>
  <c r="M2022" i="24" s="1"/>
  <c r="L2014" i="24"/>
  <c r="M2014" i="24" s="1"/>
  <c r="L2006" i="24"/>
  <c r="M2006" i="24" s="1"/>
  <c r="L1998" i="24"/>
  <c r="M1998" i="24" s="1"/>
  <c r="L1990" i="24"/>
  <c r="M1990" i="24" s="1"/>
  <c r="L1974" i="24"/>
  <c r="M1974" i="24" s="1"/>
  <c r="L1966" i="24"/>
  <c r="M1966" i="24" s="1"/>
  <c r="L1958" i="24"/>
  <c r="M1958" i="24" s="1"/>
  <c r="L1950" i="24"/>
  <c r="M1950" i="24" s="1"/>
  <c r="L1942" i="24"/>
  <c r="M1942" i="24" s="1"/>
  <c r="L1934" i="24"/>
  <c r="M1934" i="24" s="1"/>
  <c r="L1926" i="24"/>
  <c r="M1926" i="24" s="1"/>
  <c r="L1910" i="24"/>
  <c r="M1910" i="24" s="1"/>
  <c r="L1886" i="24"/>
  <c r="M1886" i="24" s="1"/>
  <c r="L1878" i="24"/>
  <c r="M1878" i="24" s="1"/>
  <c r="L1870" i="24"/>
  <c r="M1870" i="24" s="1"/>
  <c r="L1862" i="24"/>
  <c r="M1862" i="24" s="1"/>
  <c r="L1854" i="24"/>
  <c r="M1854" i="24" s="1"/>
  <c r="L1838" i="24"/>
  <c r="M1838" i="24" s="1"/>
  <c r="L1822" i="24"/>
  <c r="M1822" i="24" s="1"/>
  <c r="L1814" i="24"/>
  <c r="M1814" i="24" s="1"/>
  <c r="L1806" i="24"/>
  <c r="M1806" i="24" s="1"/>
  <c r="L1790" i="24"/>
  <c r="M1790" i="24" s="1"/>
  <c r="L1782" i="24"/>
  <c r="M1782" i="24" s="1"/>
  <c r="N3387" i="17"/>
  <c r="K3293" i="24"/>
  <c r="L850" i="24"/>
  <c r="M850" i="24" s="1"/>
  <c r="O3380" i="17"/>
  <c r="O3364" i="17"/>
  <c r="K2584" i="24"/>
  <c r="K2568" i="24"/>
  <c r="K2552" i="24"/>
  <c r="K2531" i="24"/>
  <c r="K2515" i="24"/>
  <c r="K2451" i="24"/>
  <c r="K2435" i="24"/>
  <c r="K2419" i="24"/>
  <c r="K2387" i="24"/>
  <c r="K2371" i="24"/>
  <c r="K2355" i="24"/>
  <c r="K2337" i="24"/>
  <c r="K2321" i="24"/>
  <c r="K2302" i="24"/>
  <c r="K2285" i="24"/>
  <c r="K2218" i="24"/>
  <c r="K2186" i="24"/>
  <c r="K2170" i="24"/>
  <c r="K2138" i="24"/>
  <c r="K2122" i="24"/>
  <c r="K2090" i="24"/>
  <c r="K2074" i="24"/>
  <c r="K2042" i="24"/>
  <c r="K2010" i="24"/>
  <c r="K1994" i="24"/>
  <c r="K1978" i="24"/>
  <c r="K1962" i="24"/>
  <c r="K1946" i="24"/>
  <c r="K1914" i="24"/>
  <c r="K1898" i="24"/>
  <c r="K1866" i="24"/>
  <c r="K1850" i="24"/>
  <c r="K1834" i="24"/>
  <c r="K1818" i="24"/>
  <c r="K1802" i="24"/>
  <c r="K1786" i="24"/>
  <c r="K1770" i="24"/>
  <c r="K1754" i="24"/>
  <c r="K1738" i="24"/>
  <c r="K1722" i="24"/>
  <c r="K1706" i="24"/>
  <c r="K1690" i="24"/>
  <c r="K1674" i="24"/>
  <c r="K1658" i="24"/>
  <c r="K1642" i="24"/>
  <c r="K1626" i="24"/>
  <c r="K1610" i="24"/>
  <c r="K1594" i="24"/>
  <c r="K1578" i="24"/>
  <c r="K1562" i="24"/>
  <c r="K1530" i="24"/>
  <c r="K1514" i="24"/>
  <c r="K1498" i="24"/>
  <c r="K1466" i="24"/>
  <c r="K1418" i="24"/>
  <c r="K1402" i="24"/>
  <c r="K1354" i="24"/>
  <c r="K1322" i="24"/>
  <c r="K1306" i="24"/>
  <c r="K1290" i="24"/>
  <c r="K1274" i="24"/>
  <c r="K1258" i="24"/>
  <c r="K1242" i="24"/>
  <c r="K1226" i="24"/>
  <c r="K1210" i="24"/>
  <c r="K1194" i="24"/>
  <c r="K1178" i="24"/>
  <c r="K1162" i="24"/>
  <c r="K1130" i="24"/>
  <c r="K1114" i="24"/>
  <c r="K1098" i="24"/>
  <c r="K1082" i="24"/>
  <c r="K1066" i="24"/>
  <c r="K1050" i="24"/>
  <c r="K1034" i="24"/>
  <c r="K1018" i="24"/>
  <c r="K1002" i="24"/>
  <c r="K986" i="24"/>
  <c r="K954" i="24"/>
  <c r="K938" i="24"/>
  <c r="K922" i="24"/>
  <c r="K904" i="24"/>
  <c r="K888" i="24"/>
  <c r="K856" i="24"/>
  <c r="L1774" i="24"/>
  <c r="M1774" i="24" s="1"/>
  <c r="L1742" i="24"/>
  <c r="M1742" i="24" s="1"/>
  <c r="L1726" i="24"/>
  <c r="M1726" i="24" s="1"/>
  <c r="L1710" i="24"/>
  <c r="M1710" i="24" s="1"/>
  <c r="L1678" i="24"/>
  <c r="M1678" i="24" s="1"/>
  <c r="L1662" i="24"/>
  <c r="M1662" i="24" s="1"/>
  <c r="L1646" i="24"/>
  <c r="M1646" i="24" s="1"/>
  <c r="L1630" i="24"/>
  <c r="M1630" i="24" s="1"/>
  <c r="L1614" i="24"/>
  <c r="M1614" i="24" s="1"/>
  <c r="L1582" i="24"/>
  <c r="M1582" i="24" s="1"/>
  <c r="L1566" i="24"/>
  <c r="M1566" i="24" s="1"/>
  <c r="L1534" i="24"/>
  <c r="M1534" i="24" s="1"/>
  <c r="L1510" i="24"/>
  <c r="M1510" i="24" s="1"/>
  <c r="L1502" i="24"/>
  <c r="M1502" i="24" s="1"/>
  <c r="L1486" i="24"/>
  <c r="M1486" i="24" s="1"/>
  <c r="L1470" i="24"/>
  <c r="M1470" i="24" s="1"/>
  <c r="L1454" i="24"/>
  <c r="M1454" i="24" s="1"/>
  <c r="L1446" i="24"/>
  <c r="M1446" i="24" s="1"/>
  <c r="L1422" i="24"/>
  <c r="M1422" i="24" s="1"/>
  <c r="L1406" i="24"/>
  <c r="M1406" i="24" s="1"/>
  <c r="L1390" i="24"/>
  <c r="M1390" i="24" s="1"/>
  <c r="L1382" i="24"/>
  <c r="M1382" i="24" s="1"/>
  <c r="L1374" i="24"/>
  <c r="M1374" i="24" s="1"/>
  <c r="L1358" i="24"/>
  <c r="M1358" i="24" s="1"/>
  <c r="L1350" i="24"/>
  <c r="M1350" i="24" s="1"/>
  <c r="L1342" i="24"/>
  <c r="M1342" i="24" s="1"/>
  <c r="L1334" i="24"/>
  <c r="M1334" i="24" s="1"/>
  <c r="L1326" i="24"/>
  <c r="M1326" i="24" s="1"/>
  <c r="L1318" i="24"/>
  <c r="M1318" i="24" s="1"/>
  <c r="L1310" i="24"/>
  <c r="M1310" i="24" s="1"/>
  <c r="L1302" i="24"/>
  <c r="M1302" i="24" s="1"/>
  <c r="L1294" i="24"/>
  <c r="M1294" i="24" s="1"/>
  <c r="L1286" i="24"/>
  <c r="M1286" i="24" s="1"/>
  <c r="L1278" i="24"/>
  <c r="M1278" i="24" s="1"/>
  <c r="L1270" i="24"/>
  <c r="M1270" i="24" s="1"/>
  <c r="L1262" i="24"/>
  <c r="M1262" i="24" s="1"/>
  <c r="L1254" i="24"/>
  <c r="M1254" i="24" s="1"/>
  <c r="L1246" i="24"/>
  <c r="M1246" i="24" s="1"/>
  <c r="L1238" i="24"/>
  <c r="M1238" i="24" s="1"/>
  <c r="L1230" i="24"/>
  <c r="M1230" i="24" s="1"/>
  <c r="L1222" i="24"/>
  <c r="M1222" i="24" s="1"/>
  <c r="L1214" i="24"/>
  <c r="M1214" i="24" s="1"/>
  <c r="L1206" i="24"/>
  <c r="M1206" i="24" s="1"/>
  <c r="L1198" i="24"/>
  <c r="M1198" i="24" s="1"/>
  <c r="L1190" i="24"/>
  <c r="M1190" i="24" s="1"/>
  <c r="L1182" i="24"/>
  <c r="M1182" i="24" s="1"/>
  <c r="L1174" i="24"/>
  <c r="M1174" i="24" s="1"/>
  <c r="L1166" i="24"/>
  <c r="M1166" i="24" s="1"/>
  <c r="L1142" i="24"/>
  <c r="M1142" i="24" s="1"/>
  <c r="L1134" i="24"/>
  <c r="M1134" i="24" s="1"/>
  <c r="L1118" i="24"/>
  <c r="M1118" i="24" s="1"/>
  <c r="L1110" i="24"/>
  <c r="M1110" i="24" s="1"/>
  <c r="L1102" i="24"/>
  <c r="M1102" i="24" s="1"/>
  <c r="L1094" i="24"/>
  <c r="M1094" i="24" s="1"/>
  <c r="L1086" i="24"/>
  <c r="M1086" i="24" s="1"/>
  <c r="L1078" i="24"/>
  <c r="M1078" i="24" s="1"/>
  <c r="L1070" i="24"/>
  <c r="M1070" i="24" s="1"/>
  <c r="L1062" i="24"/>
  <c r="M1062" i="24" s="1"/>
  <c r="L1054" i="24"/>
  <c r="M1054" i="24" s="1"/>
  <c r="L1046" i="24"/>
  <c r="M1046" i="24" s="1"/>
  <c r="L1038" i="24"/>
  <c r="M1038" i="24" s="1"/>
  <c r="L1030" i="24"/>
  <c r="M1030" i="24" s="1"/>
  <c r="L1022" i="24"/>
  <c r="M1022" i="24" s="1"/>
  <c r="L1014" i="24"/>
  <c r="M1014" i="24" s="1"/>
  <c r="L1006" i="24"/>
  <c r="M1006" i="24" s="1"/>
  <c r="L990" i="24"/>
  <c r="M990" i="24" s="1"/>
  <c r="L982" i="24"/>
  <c r="M982" i="24" s="1"/>
  <c r="L974" i="24"/>
  <c r="M974" i="24" s="1"/>
  <c r="L966" i="24"/>
  <c r="M966" i="24" s="1"/>
  <c r="L958" i="24"/>
  <c r="M958" i="24" s="1"/>
  <c r="L950" i="24"/>
  <c r="M950" i="24" s="1"/>
  <c r="L942" i="24"/>
  <c r="M942" i="24" s="1"/>
  <c r="L934" i="24"/>
  <c r="M934" i="24" s="1"/>
  <c r="L926" i="24"/>
  <c r="M926" i="24" s="1"/>
  <c r="L918" i="24"/>
  <c r="M918" i="24" s="1"/>
  <c r="L910" i="24"/>
  <c r="M910" i="24" s="1"/>
  <c r="L902" i="24"/>
  <c r="M902" i="24" s="1"/>
  <c r="L894" i="24"/>
  <c r="M894" i="24" s="1"/>
  <c r="L886" i="24"/>
  <c r="M886" i="24" s="1"/>
  <c r="L878" i="24"/>
  <c r="M878" i="24" s="1"/>
  <c r="L870" i="24"/>
  <c r="M870" i="24" s="1"/>
  <c r="L862" i="24"/>
  <c r="M862" i="24" s="1"/>
  <c r="L854" i="24"/>
  <c r="M854" i="24" s="1"/>
  <c r="L846" i="24"/>
  <c r="M846" i="24" s="1"/>
  <c r="N2250" i="17"/>
  <c r="K3092" i="24"/>
  <c r="K909" i="24"/>
  <c r="L1548" i="24"/>
  <c r="M1548" i="24" s="1"/>
  <c r="L1532" i="24"/>
  <c r="M1532" i="24" s="1"/>
  <c r="L1516" i="24"/>
  <c r="M1516" i="24" s="1"/>
  <c r="L1508" i="24"/>
  <c r="M1508" i="24" s="1"/>
  <c r="L1492" i="24"/>
  <c r="M1492" i="24" s="1"/>
  <c r="L1484" i="24"/>
  <c r="M1484" i="24" s="1"/>
  <c r="L1476" i="24"/>
  <c r="M1476" i="24" s="1"/>
  <c r="L1468" i="24"/>
  <c r="M1468" i="24" s="1"/>
  <c r="L1452" i="24"/>
  <c r="M1452" i="24" s="1"/>
  <c r="L1444" i="24"/>
  <c r="M1444" i="24" s="1"/>
  <c r="L1436" i="24"/>
  <c r="M1436" i="24" s="1"/>
  <c r="L1412" i="24"/>
  <c r="M1412" i="24" s="1"/>
  <c r="L1396" i="24"/>
  <c r="M1396" i="24" s="1"/>
  <c r="L1388" i="24"/>
  <c r="M1388" i="24" s="1"/>
  <c r="L1380" i="24"/>
  <c r="M1380" i="24" s="1"/>
  <c r="L1372" i="24"/>
  <c r="M1372" i="24" s="1"/>
  <c r="L1364" i="24"/>
  <c r="M1364" i="24" s="1"/>
  <c r="L1356" i="24"/>
  <c r="M1356" i="24" s="1"/>
  <c r="L1348" i="24"/>
  <c r="M1348" i="24" s="1"/>
  <c r="L1340" i="24"/>
  <c r="M1340" i="24" s="1"/>
  <c r="L1332" i="24"/>
  <c r="M1332" i="24" s="1"/>
  <c r="L1324" i="24"/>
  <c r="M1324" i="24" s="1"/>
  <c r="L1316" i="24"/>
  <c r="M1316" i="24" s="1"/>
  <c r="L1300" i="24"/>
  <c r="M1300" i="24" s="1"/>
  <c r="L1292" i="24"/>
  <c r="M1292" i="24" s="1"/>
  <c r="L1284" i="24"/>
  <c r="M1284" i="24" s="1"/>
  <c r="L1276" i="24"/>
  <c r="M1276" i="24" s="1"/>
  <c r="L1268" i="24"/>
  <c r="M1268" i="24" s="1"/>
  <c r="L1244" i="24"/>
  <c r="M1244" i="24" s="1"/>
  <c r="L1220" i="24"/>
  <c r="M1220" i="24" s="1"/>
  <c r="L1204" i="24"/>
  <c r="M1204" i="24" s="1"/>
  <c r="L1196" i="24"/>
  <c r="M1196" i="24" s="1"/>
  <c r="L1180" i="24"/>
  <c r="M1180" i="24" s="1"/>
  <c r="L1172" i="24"/>
  <c r="M1172" i="24" s="1"/>
  <c r="L1164" i="24"/>
  <c r="M1164" i="24" s="1"/>
  <c r="L1156" i="24"/>
  <c r="M1156" i="24" s="1"/>
  <c r="L1148" i="24"/>
  <c r="M1148" i="24" s="1"/>
  <c r="L1140" i="24"/>
  <c r="M1140" i="24" s="1"/>
  <c r="L1132" i="24"/>
  <c r="M1132" i="24" s="1"/>
  <c r="L1124" i="24"/>
  <c r="M1124" i="24" s="1"/>
  <c r="L1116" i="24"/>
  <c r="M1116" i="24" s="1"/>
  <c r="L2359" i="24"/>
  <c r="M2359" i="24" s="1"/>
  <c r="L2326" i="24"/>
  <c r="M2326" i="24" s="1"/>
  <c r="L1157" i="24"/>
  <c r="M1157" i="24" s="1"/>
  <c r="L1141" i="24"/>
  <c r="M1141" i="24" s="1"/>
  <c r="L1109" i="24"/>
  <c r="M1109" i="24" s="1"/>
  <c r="L1085" i="24"/>
  <c r="M1085" i="24" s="1"/>
  <c r="L1077" i="24"/>
  <c r="M1077" i="24" s="1"/>
  <c r="L1061" i="24"/>
  <c r="M1061" i="24" s="1"/>
  <c r="L989" i="24"/>
  <c r="M989" i="24" s="1"/>
  <c r="L965" i="24"/>
  <c r="M965" i="24" s="1"/>
  <c r="L957" i="24"/>
  <c r="M957" i="24" s="1"/>
  <c r="L949" i="24"/>
  <c r="M949" i="24" s="1"/>
  <c r="L933" i="24"/>
  <c r="M933" i="24" s="1"/>
  <c r="L917" i="24"/>
  <c r="M917" i="24" s="1"/>
  <c r="L909" i="24"/>
  <c r="M909" i="24" s="1"/>
  <c r="L901" i="24"/>
  <c r="M901" i="24" s="1"/>
  <c r="L893" i="24"/>
  <c r="M893" i="24" s="1"/>
  <c r="L877" i="24"/>
  <c r="M877" i="24" s="1"/>
  <c r="L869" i="24"/>
  <c r="M869" i="24" s="1"/>
  <c r="L861" i="24"/>
  <c r="M861" i="24" s="1"/>
  <c r="L853" i="24"/>
  <c r="M853" i="24" s="1"/>
  <c r="L3203" i="24"/>
  <c r="M3203" i="24" s="1"/>
  <c r="L3187" i="24"/>
  <c r="M3187" i="24" s="1"/>
  <c r="L3171" i="24"/>
  <c r="M3171" i="24" s="1"/>
  <c r="L3155" i="24"/>
  <c r="M3155" i="24" s="1"/>
  <c r="L3139" i="24"/>
  <c r="M3139" i="24" s="1"/>
  <c r="L3122" i="24"/>
  <c r="M3122" i="24" s="1"/>
  <c r="K2537" i="24"/>
  <c r="L2554" i="24"/>
  <c r="M2554" i="24" s="1"/>
  <c r="L2535" i="24"/>
  <c r="M2535" i="24" s="1"/>
  <c r="L2527" i="24"/>
  <c r="M2527" i="24" s="1"/>
  <c r="L2519" i="24"/>
  <c r="M2519" i="24" s="1"/>
  <c r="L2511" i="24"/>
  <c r="M2511" i="24" s="1"/>
  <c r="L2503" i="24"/>
  <c r="M2503" i="24" s="1"/>
  <c r="L2495" i="24"/>
  <c r="M2495" i="24" s="1"/>
  <c r="L2487" i="24"/>
  <c r="M2487" i="24" s="1"/>
  <c r="L2479" i="24"/>
  <c r="M2479" i="24" s="1"/>
  <c r="L2447" i="24"/>
  <c r="M2447" i="24" s="1"/>
  <c r="L2439" i="24"/>
  <c r="M2439" i="24" s="1"/>
  <c r="L2431" i="24"/>
  <c r="M2431" i="24" s="1"/>
  <c r="L2423" i="24"/>
  <c r="M2423" i="24" s="1"/>
  <c r="L2415" i="24"/>
  <c r="M2415" i="24" s="1"/>
  <c r="L2407" i="24"/>
  <c r="M2407" i="24" s="1"/>
  <c r="L2399" i="24"/>
  <c r="M2399" i="24" s="1"/>
  <c r="L2391" i="24"/>
  <c r="M2391" i="24" s="1"/>
  <c r="L2318" i="24"/>
  <c r="M2318" i="24" s="1"/>
  <c r="L2308" i="24"/>
  <c r="M2308" i="24" s="1"/>
  <c r="L1042" i="24"/>
  <c r="M1042" i="24" s="1"/>
  <c r="K3162" i="24"/>
  <c r="K2238" i="24"/>
  <c r="L3114" i="24"/>
  <c r="M3114" i="24" s="1"/>
  <c r="L3106" i="24"/>
  <c r="M3106" i="24" s="1"/>
  <c r="L3098" i="24"/>
  <c r="M3098" i="24" s="1"/>
  <c r="L3090" i="24"/>
  <c r="M3090" i="24" s="1"/>
  <c r="L3082" i="24"/>
  <c r="M3082" i="24" s="1"/>
  <c r="L3074" i="24"/>
  <c r="M3074" i="24" s="1"/>
  <c r="L3066" i="24"/>
  <c r="M3066" i="24" s="1"/>
  <c r="L3058" i="24"/>
  <c r="M3058" i="24" s="1"/>
  <c r="L3049" i="24"/>
  <c r="M3049" i="24" s="1"/>
  <c r="L3041" i="24"/>
  <c r="M3041" i="24" s="1"/>
  <c r="K3170" i="24"/>
  <c r="K3138" i="24"/>
  <c r="K3121" i="24"/>
  <c r="K3105" i="24"/>
  <c r="K3087" i="24"/>
  <c r="K3071" i="24"/>
  <c r="K3055" i="24"/>
  <c r="K3038" i="24"/>
  <c r="K3022" i="24"/>
  <c r="K3006" i="24"/>
  <c r="K2990" i="24"/>
  <c r="K2974" i="24"/>
  <c r="K2958" i="24"/>
  <c r="K2942" i="24"/>
  <c r="K2923" i="24"/>
  <c r="K2889" i="24"/>
  <c r="K2857" i="24"/>
  <c r="K2841" i="24"/>
  <c r="K2825" i="24"/>
  <c r="K2779" i="24"/>
  <c r="K2763" i="24"/>
  <c r="K2731" i="24"/>
  <c r="K2715" i="24"/>
  <c r="K2699" i="24"/>
  <c r="K2667" i="24"/>
  <c r="K2651" i="24"/>
  <c r="K2619" i="24"/>
  <c r="K2603" i="24"/>
  <c r="K2587" i="24"/>
  <c r="K2534" i="24"/>
  <c r="K2518" i="24"/>
  <c r="K2502" i="24"/>
  <c r="K2486" i="24"/>
  <c r="K2454" i="24"/>
  <c r="K2406" i="24"/>
  <c r="K2306" i="24"/>
  <c r="K2257" i="24"/>
  <c r="K2205" i="24"/>
  <c r="K2109" i="24"/>
  <c r="K2093" i="24"/>
  <c r="K2045" i="24"/>
  <c r="K2029" i="24"/>
  <c r="K1997" i="24"/>
  <c r="K1981" i="24"/>
  <c r="K1949" i="24"/>
  <c r="K1853" i="24"/>
  <c r="K1837" i="24"/>
  <c r="K1821" i="24"/>
  <c r="K1805" i="24"/>
  <c r="K1789" i="24"/>
  <c r="K1661" i="24"/>
  <c r="K1613" i="24"/>
  <c r="K1581" i="24"/>
  <c r="K1421" i="24"/>
  <c r="K1405" i="24"/>
  <c r="K1389" i="24"/>
  <c r="K1357" i="24"/>
  <c r="K1341" i="24"/>
  <c r="K1309" i="24"/>
  <c r="K1261" i="24"/>
  <c r="K1245" i="24"/>
  <c r="K1229" i="24"/>
  <c r="K1165" i="24"/>
  <c r="K1149" i="24"/>
  <c r="K1133" i="24"/>
  <c r="K1085" i="24"/>
  <c r="K1069" i="24"/>
  <c r="K1053" i="24"/>
  <c r="K1037" i="24"/>
  <c r="K1021" i="24"/>
  <c r="K989" i="24"/>
  <c r="K973" i="24"/>
  <c r="K957" i="24"/>
  <c r="K941" i="24"/>
  <c r="K925" i="24"/>
  <c r="K907" i="24"/>
  <c r="K891" i="24"/>
  <c r="K875" i="24"/>
  <c r="K842" i="24"/>
  <c r="K3198" i="24"/>
  <c r="K3149" i="24"/>
  <c r="K3133" i="24"/>
  <c r="K3116" i="24"/>
  <c r="K3100" i="24"/>
  <c r="K3001" i="24"/>
  <c r="K2953" i="24"/>
  <c r="K2918" i="24"/>
  <c r="K2884" i="24"/>
  <c r="K2836" i="24"/>
  <c r="K2804" i="24"/>
  <c r="K2774" i="24"/>
  <c r="K2726" i="24"/>
  <c r="K2678" i="24"/>
  <c r="K2662" i="24"/>
  <c r="K2630" i="24"/>
  <c r="K2550" i="24"/>
  <c r="K2529" i="24"/>
  <c r="K2513" i="24"/>
  <c r="K2497" i="24"/>
  <c r="K2465" i="24"/>
  <c r="K2449" i="24"/>
  <c r="K2433" i="24"/>
  <c r="K2417" i="24"/>
  <c r="K2401" i="24"/>
  <c r="K2369" i="24"/>
  <c r="K2353" i="24"/>
  <c r="K2300" i="24"/>
  <c r="K2253" i="24"/>
  <c r="K2184" i="24"/>
  <c r="K2136" i="24"/>
  <c r="K2120" i="24"/>
  <c r="K2104" i="24"/>
  <c r="K2088" i="24"/>
  <c r="K2040" i="24"/>
  <c r="K2024" i="24"/>
  <c r="K2008" i="24"/>
  <c r="K1992" i="24"/>
  <c r="K1976" i="24"/>
  <c r="K1960" i="24"/>
  <c r="K1928" i="24"/>
  <c r="K1896" i="24"/>
  <c r="K1832" i="24"/>
  <c r="K1800" i="24"/>
  <c r="K1768" i="24"/>
  <c r="K1752" i="24"/>
  <c r="K1720" i="24"/>
  <c r="K1704" i="24"/>
  <c r="K1688" i="24"/>
  <c r="K1624" i="24"/>
  <c r="K1480" i="24"/>
  <c r="K1432" i="24"/>
  <c r="K1336" i="24"/>
  <c r="K1320" i="24"/>
  <c r="K1240" i="24"/>
  <c r="K1192" i="24"/>
  <c r="K1144" i="24"/>
  <c r="K1112" i="24"/>
  <c r="K1080" i="24"/>
  <c r="K1048" i="24"/>
  <c r="K1032" i="24"/>
  <c r="K2795" i="24"/>
  <c r="L3124" i="24"/>
  <c r="M3124" i="24" s="1"/>
  <c r="L2253" i="24"/>
  <c r="M2253" i="24" s="1"/>
  <c r="L960" i="24"/>
  <c r="M960" i="24" s="1"/>
  <c r="L952" i="24"/>
  <c r="M952" i="24" s="1"/>
  <c r="L944" i="24"/>
  <c r="M944" i="24" s="1"/>
  <c r="L928" i="24"/>
  <c r="M928" i="24" s="1"/>
  <c r="L920" i="24"/>
  <c r="M920" i="24" s="1"/>
  <c r="L912" i="24"/>
  <c r="M912" i="24" s="1"/>
  <c r="L896" i="24"/>
  <c r="M896" i="24" s="1"/>
  <c r="L888" i="24"/>
  <c r="M888" i="24" s="1"/>
  <c r="L880" i="24"/>
  <c r="M880" i="24" s="1"/>
  <c r="L872" i="24"/>
  <c r="M872" i="24" s="1"/>
  <c r="L864" i="24"/>
  <c r="M864" i="24" s="1"/>
  <c r="L856" i="24"/>
  <c r="M856" i="24" s="1"/>
  <c r="L848" i="24"/>
  <c r="M848" i="24" s="1"/>
  <c r="K3079" i="24"/>
  <c r="K3063" i="24"/>
  <c r="K3046" i="24"/>
  <c r="K3030" i="24"/>
  <c r="K3014" i="24"/>
  <c r="K2998" i="24"/>
  <c r="K2982" i="24"/>
  <c r="K2950" i="24"/>
  <c r="K2915" i="24"/>
  <c r="K2881" i="24"/>
  <c r="K2865" i="24"/>
  <c r="K2849" i="24"/>
  <c r="K2833" i="24"/>
  <c r="K2817" i="24"/>
  <c r="K2787" i="24"/>
  <c r="K2771" i="24"/>
  <c r="K2723" i="24"/>
  <c r="K2675" i="24"/>
  <c r="K2659" i="24"/>
  <c r="K2627" i="24"/>
  <c r="K2595" i="24"/>
  <c r="K2563" i="24"/>
  <c r="K2526" i="24"/>
  <c r="K2510" i="24"/>
  <c r="K2478" i="24"/>
  <c r="K2446" i="24"/>
  <c r="K2430" i="24"/>
  <c r="K2414" i="24"/>
  <c r="K2398" i="24"/>
  <c r="K2316" i="24"/>
  <c r="K2229" i="24"/>
  <c r="K2197" i="24"/>
  <c r="K2165" i="24"/>
  <c r="K2149" i="24"/>
  <c r="K2117" i="24"/>
  <c r="K2085" i="24"/>
  <c r="K2069" i="24"/>
  <c r="K2037" i="24"/>
  <c r="K1989" i="24"/>
  <c r="K1973" i="24"/>
  <c r="K1957" i="24"/>
  <c r="K1925" i="24"/>
  <c r="K1909" i="24"/>
  <c r="K1893" i="24"/>
  <c r="K1861" i="24"/>
  <c r="K1829" i="24"/>
  <c r="K1813" i="24"/>
  <c r="K1797" i="24"/>
  <c r="K1781" i="24"/>
  <c r="K1749" i="24"/>
  <c r="K1717" i="24"/>
  <c r="K1701" i="24"/>
  <c r="K1637" i="24"/>
  <c r="K1621" i="24"/>
  <c r="K1573" i="24"/>
  <c r="K1557" i="24"/>
  <c r="K1525" i="24"/>
  <c r="K1509" i="24"/>
  <c r="K1477" i="24"/>
  <c r="K1461" i="24"/>
  <c r="K1445" i="24"/>
  <c r="K1429" i="24"/>
  <c r="K1397" i="24"/>
  <c r="K1349" i="24"/>
  <c r="K1333" i="24"/>
  <c r="K1317" i="24"/>
  <c r="K1301" i="24"/>
  <c r="K1269" i="24"/>
  <c r="K1253" i="24"/>
  <c r="K1221" i="24"/>
  <c r="K1173" i="24"/>
  <c r="K1157" i="24"/>
  <c r="K1125" i="24"/>
  <c r="K1109" i="24"/>
  <c r="K1093" i="24"/>
  <c r="K1045" i="24"/>
  <c r="K1029" i="24"/>
  <c r="K1013" i="24"/>
  <c r="K997" i="24"/>
  <c r="K933" i="24"/>
  <c r="K917" i="24"/>
  <c r="K899" i="24"/>
  <c r="K883" i="24"/>
  <c r="K867" i="24"/>
  <c r="K851" i="24"/>
  <c r="K3159" i="24"/>
  <c r="K3124" i="24"/>
  <c r="K3110" i="24"/>
  <c r="K3094" i="24"/>
  <c r="K3060" i="24"/>
  <c r="K3027" i="24"/>
  <c r="K2995" i="24"/>
  <c r="K2979" i="24"/>
  <c r="K2963" i="24"/>
  <c r="K2928" i="24"/>
  <c r="K2894" i="24"/>
  <c r="K2878" i="24"/>
  <c r="K2862" i="24"/>
  <c r="K2846" i="24"/>
  <c r="K2814" i="24"/>
  <c r="K2784" i="24"/>
  <c r="K2768" i="24"/>
  <c r="K2752" i="24"/>
  <c r="K2736" i="24"/>
  <c r="K2720" i="24"/>
  <c r="K2704" i="24"/>
  <c r="K2672" i="24"/>
  <c r="K2656" i="24"/>
  <c r="K2640" i="24"/>
  <c r="K2624" i="24"/>
  <c r="K2608" i="24"/>
  <c r="K2560" i="24"/>
  <c r="K2523" i="24"/>
  <c r="K2507" i="24"/>
  <c r="K2475" i="24"/>
  <c r="K2443" i="24"/>
  <c r="K2210" i="24"/>
  <c r="K2194" i="24"/>
  <c r="K2098" i="24"/>
  <c r="K2082" i="24"/>
  <c r="K2303" i="24"/>
  <c r="K3186" i="24"/>
  <c r="K3104" i="24"/>
  <c r="K3054" i="24"/>
  <c r="K3037" i="24"/>
  <c r="K3021" i="24"/>
  <c r="K3005" i="24"/>
  <c r="K2989" i="24"/>
  <c r="K2941" i="24"/>
  <c r="K2922" i="24"/>
  <c r="K2808" i="24"/>
  <c r="K2934" i="24"/>
  <c r="L2226" i="24"/>
  <c r="M2226" i="24" s="1"/>
  <c r="L2218" i="24"/>
  <c r="M2218" i="24" s="1"/>
  <c r="L2210" i="24"/>
  <c r="M2210" i="24" s="1"/>
  <c r="L2202" i="24"/>
  <c r="M2202" i="24" s="1"/>
  <c r="L2194" i="24"/>
  <c r="M2194" i="24" s="1"/>
  <c r="L2186" i="24"/>
  <c r="M2186" i="24" s="1"/>
  <c r="L2178" i="24"/>
  <c r="M2178" i="24" s="1"/>
  <c r="L2170" i="24"/>
  <c r="M2170" i="24" s="1"/>
  <c r="L2154" i="24"/>
  <c r="M2154" i="24" s="1"/>
  <c r="L2146" i="24"/>
  <c r="M2146" i="24" s="1"/>
  <c r="L2130" i="24"/>
  <c r="M2130" i="24" s="1"/>
  <c r="L2122" i="24"/>
  <c r="M2122" i="24" s="1"/>
  <c r="L2114" i="24"/>
  <c r="M2114" i="24" s="1"/>
  <c r="L2106" i="24"/>
  <c r="M2106" i="24" s="1"/>
  <c r="L2098" i="24"/>
  <c r="M2098" i="24" s="1"/>
  <c r="L2082" i="24"/>
  <c r="M2082" i="24" s="1"/>
  <c r="L2074" i="24"/>
  <c r="M2074" i="24" s="1"/>
  <c r="L2066" i="24"/>
  <c r="M2066" i="24" s="1"/>
  <c r="L2058" i="24"/>
  <c r="M2058" i="24" s="1"/>
  <c r="L2050" i="24"/>
  <c r="M2050" i="24" s="1"/>
  <c r="L2042" i="24"/>
  <c r="M2042" i="24" s="1"/>
  <c r="L2034" i="24"/>
  <c r="M2034" i="24" s="1"/>
  <c r="L3200" i="24"/>
  <c r="M3200" i="24" s="1"/>
  <c r="L3192" i="24"/>
  <c r="M3192" i="24" s="1"/>
  <c r="L3184" i="24"/>
  <c r="M3184" i="24" s="1"/>
  <c r="L3176" i="24"/>
  <c r="M3176" i="24" s="1"/>
  <c r="L3160" i="24"/>
  <c r="M3160" i="24" s="1"/>
  <c r="L3152" i="24"/>
  <c r="M3152" i="24" s="1"/>
  <c r="L3136" i="24"/>
  <c r="M3136" i="24" s="1"/>
  <c r="L3128" i="24"/>
  <c r="M3128" i="24" s="1"/>
  <c r="L3119" i="24"/>
  <c r="M3119" i="24" s="1"/>
  <c r="L3111" i="24"/>
  <c r="M3111" i="24" s="1"/>
  <c r="L3103" i="24"/>
  <c r="M3103" i="24" s="1"/>
  <c r="L3079" i="24"/>
  <c r="M3079" i="24" s="1"/>
  <c r="L3055" i="24"/>
  <c r="M3055" i="24" s="1"/>
  <c r="L3046" i="24"/>
  <c r="M3046" i="24" s="1"/>
  <c r="L3038" i="24"/>
  <c r="M3038" i="24" s="1"/>
  <c r="L2925" i="24"/>
  <c r="M2925" i="24" s="1"/>
  <c r="L2917" i="24"/>
  <c r="M2917" i="24" s="1"/>
  <c r="L2909" i="24"/>
  <c r="M2909" i="24" s="1"/>
  <c r="L2900" i="24"/>
  <c r="M2900" i="24" s="1"/>
  <c r="K2899" i="24"/>
  <c r="L3191" i="24"/>
  <c r="M3191" i="24" s="1"/>
  <c r="L3175" i="24"/>
  <c r="M3175" i="24" s="1"/>
  <c r="L3167" i="24"/>
  <c r="M3167" i="24" s="1"/>
  <c r="L3151" i="24"/>
  <c r="M3151" i="24" s="1"/>
  <c r="L3135" i="24"/>
  <c r="M3135" i="24" s="1"/>
  <c r="L3118" i="24"/>
  <c r="M3118" i="24" s="1"/>
  <c r="L3102" i="24"/>
  <c r="M3102" i="24" s="1"/>
  <c r="L3094" i="24"/>
  <c r="M3094" i="24" s="1"/>
  <c r="L3078" i="24"/>
  <c r="M3078" i="24" s="1"/>
  <c r="L3070" i="24"/>
  <c r="M3070" i="24" s="1"/>
  <c r="L3062" i="24"/>
  <c r="M3062" i="24" s="1"/>
  <c r="L3054" i="24"/>
  <c r="M3054" i="24" s="1"/>
  <c r="L3045" i="24"/>
  <c r="M3045" i="24" s="1"/>
  <c r="L3029" i="24"/>
  <c r="M3029" i="24" s="1"/>
  <c r="L3021" i="24"/>
  <c r="M3021" i="24" s="1"/>
  <c r="L3013" i="24"/>
  <c r="M3013" i="24" s="1"/>
  <c r="L2989" i="24"/>
  <c r="M2989" i="24" s="1"/>
  <c r="L2981" i="24"/>
  <c r="M2981" i="24" s="1"/>
  <c r="L2973" i="24"/>
  <c r="M2973" i="24" s="1"/>
  <c r="L2965" i="24"/>
  <c r="M2965" i="24" s="1"/>
  <c r="L2957" i="24"/>
  <c r="M2957" i="24" s="1"/>
  <c r="L2941" i="24"/>
  <c r="M2941" i="24" s="1"/>
  <c r="L2932" i="24"/>
  <c r="M2932" i="24" s="1"/>
  <c r="L2924" i="24"/>
  <c r="M2924" i="24" s="1"/>
  <c r="L2916" i="24"/>
  <c r="M2916" i="24" s="1"/>
  <c r="L2908" i="24"/>
  <c r="M2908" i="24" s="1"/>
  <c r="L2899" i="24"/>
  <c r="M2899" i="24" s="1"/>
  <c r="L2883" i="24"/>
  <c r="M2883" i="24" s="1"/>
  <c r="L2867" i="24"/>
  <c r="M2867" i="24" s="1"/>
  <c r="K3181" i="24"/>
  <c r="K3164" i="24"/>
  <c r="K3148" i="24"/>
  <c r="K3115" i="24"/>
  <c r="K3099" i="24"/>
  <c r="K3048" i="24"/>
  <c r="K3016" i="24"/>
  <c r="K3000" i="24"/>
  <c r="K2984" i="24"/>
  <c r="K2952" i="24"/>
  <c r="K2917" i="24"/>
  <c r="K2883" i="24"/>
  <c r="K2741" i="24"/>
  <c r="K2725" i="24"/>
  <c r="K2709" i="24"/>
  <c r="K2661" i="24"/>
  <c r="K2645" i="24"/>
  <c r="K2629" i="24"/>
  <c r="K2597" i="24"/>
  <c r="K2581" i="24"/>
  <c r="K2565" i="24"/>
  <c r="K2528" i="24"/>
  <c r="K2496" i="24"/>
  <c r="K2480" i="24"/>
  <c r="K2464" i="24"/>
  <c r="K2448" i="24"/>
  <c r="K2416" i="24"/>
  <c r="K2400" i="24"/>
  <c r="K2384" i="24"/>
  <c r="K2368" i="24"/>
  <c r="K2352" i="24"/>
  <c r="K2334" i="24"/>
  <c r="K2318" i="24"/>
  <c r="K2282" i="24"/>
  <c r="K2119" i="24"/>
  <c r="K2087" i="24"/>
  <c r="K2071" i="24"/>
  <c r="K2007" i="24"/>
  <c r="K1879" i="24"/>
  <c r="K1831" i="24"/>
  <c r="K1815" i="24"/>
  <c r="K1767" i="24"/>
  <c r="K1575" i="24"/>
  <c r="K1479" i="24"/>
  <c r="K1383" i="24"/>
  <c r="K1319" i="24"/>
  <c r="K1303" i="24"/>
  <c r="K1287" i="24"/>
  <c r="K1255" i="24"/>
  <c r="K1239" i="24"/>
  <c r="K1223" i="24"/>
  <c r="K1127" i="24"/>
  <c r="K1111" i="24"/>
  <c r="K1079" i="24"/>
  <c r="K1063" i="24"/>
  <c r="K1031" i="24"/>
  <c r="K1015" i="24"/>
  <c r="K967" i="24"/>
  <c r="K919" i="24"/>
  <c r="K869" i="24"/>
  <c r="K2900" i="24"/>
  <c r="L2239" i="24"/>
  <c r="M2239" i="24" s="1"/>
  <c r="K2034" i="24"/>
  <c r="K2018" i="24"/>
  <c r="K2002" i="24"/>
  <c r="K1922" i="24"/>
  <c r="K1874" i="24"/>
  <c r="K1842" i="24"/>
  <c r="K1826" i="24"/>
  <c r="K1794" i="24"/>
  <c r="K1778" i="24"/>
  <c r="K1746" i="24"/>
  <c r="K1714" i="24"/>
  <c r="K1698" i="24"/>
  <c r="K1650" i="24"/>
  <c r="K1634" i="24"/>
  <c r="K1618" i="24"/>
  <c r="K1602" i="24"/>
  <c r="K1586" i="24"/>
  <c r="K1570" i="24"/>
  <c r="K1554" i="24"/>
  <c r="K1522" i="24"/>
  <c r="K1506" i="24"/>
  <c r="K1490" i="24"/>
  <c r="K1474" i="24"/>
  <c r="K1442" i="24"/>
  <c r="K1410" i="24"/>
  <c r="K1394" i="24"/>
  <c r="K1378" i="24"/>
  <c r="K1346" i="24"/>
  <c r="K1330" i="24"/>
  <c r="K1298" i="24"/>
  <c r="K1282" i="24"/>
  <c r="K1266" i="24"/>
  <c r="K1250" i="24"/>
  <c r="K1234" i="24"/>
  <c r="K1218" i="24"/>
  <c r="K1202" i="24"/>
  <c r="K1154" i="24"/>
  <c r="K1138" i="24"/>
  <c r="K1122" i="24"/>
  <c r="K1106" i="24"/>
  <c r="K1090" i="24"/>
  <c r="K1074" i="24"/>
  <c r="K1042" i="24"/>
  <c r="K1010" i="24"/>
  <c r="K994" i="24"/>
  <c r="K962" i="24"/>
  <c r="K930" i="24"/>
  <c r="K914" i="24"/>
  <c r="K896" i="24"/>
  <c r="K3157" i="24"/>
  <c r="K3141" i="24"/>
  <c r="K3090" i="24"/>
  <c r="K3074" i="24"/>
  <c r="K3041" i="24"/>
  <c r="K3009" i="24"/>
  <c r="K2977" i="24"/>
  <c r="K2926" i="24"/>
  <c r="K2910" i="24"/>
  <c r="K2892" i="24"/>
  <c r="K2876" i="24"/>
  <c r="K2844" i="24"/>
  <c r="K2828" i="24"/>
  <c r="K2782" i="24"/>
  <c r="K2766" i="24"/>
  <c r="K2750" i="24"/>
  <c r="K2734" i="24"/>
  <c r="K2718" i="24"/>
  <c r="K2686" i="24"/>
  <c r="K2670" i="24"/>
  <c r="K2622" i="24"/>
  <c r="K2590" i="24"/>
  <c r="K2558" i="24"/>
  <c r="K2521" i="24"/>
  <c r="K2489" i="24"/>
  <c r="K2457" i="24"/>
  <c r="K2441" i="24"/>
  <c r="K2409" i="24"/>
  <c r="K2393" i="24"/>
  <c r="K2377" i="24"/>
  <c r="K2345" i="24"/>
  <c r="K2327" i="24"/>
  <c r="K2309" i="24"/>
  <c r="K2292" i="24"/>
  <c r="K2176" i="24"/>
  <c r="K2128" i="24"/>
  <c r="K2112" i="24"/>
  <c r="K2080" i="24"/>
  <c r="K2064" i="24"/>
  <c r="K1968" i="24"/>
  <c r="K3188" i="24"/>
  <c r="K3171" i="24"/>
  <c r="K3122" i="24"/>
  <c r="K3106" i="24"/>
  <c r="K3072" i="24"/>
  <c r="K3056" i="24"/>
  <c r="K3039" i="24"/>
  <c r="K3023" i="24"/>
  <c r="K3007" i="24"/>
  <c r="K2991" i="24"/>
  <c r="K2959" i="24"/>
  <c r="K2943" i="24"/>
  <c r="K2908" i="24"/>
  <c r="K2890" i="24"/>
  <c r="K2858" i="24"/>
  <c r="K2842" i="24"/>
  <c r="K2810" i="24"/>
  <c r="K2780" i="24"/>
  <c r="K2716" i="24"/>
  <c r="K2700" i="24"/>
  <c r="K2684" i="24"/>
  <c r="K2604" i="24"/>
  <c r="K2588" i="24"/>
  <c r="K2572" i="24"/>
  <c r="K2519" i="24"/>
  <c r="K2503" i="24"/>
  <c r="K2455" i="24"/>
  <c r="K2290" i="24"/>
  <c r="K2222" i="24"/>
  <c r="K2206" i="24"/>
  <c r="K2190" i="24"/>
  <c r="K2174" i="24"/>
  <c r="K2142" i="24"/>
  <c r="K2110" i="24"/>
  <c r="K2094" i="24"/>
  <c r="K2078" i="24"/>
  <c r="K2046" i="24"/>
  <c r="K2030" i="24"/>
  <c r="K2014" i="24"/>
  <c r="K1998" i="24"/>
  <c r="K1982" i="24"/>
  <c r="K1934" i="24"/>
  <c r="K1918" i="24"/>
  <c r="K1902" i="24"/>
  <c r="K1886" i="24"/>
  <c r="K1854" i="24"/>
  <c r="K1838" i="24"/>
  <c r="K1822" i="24"/>
  <c r="K1790" i="24"/>
  <c r="K1630" i="24"/>
  <c r="K1614" i="24"/>
  <c r="K1582" i="24"/>
  <c r="K1566" i="24"/>
  <c r="K1550" i="24"/>
  <c r="K2778" i="24"/>
  <c r="K2730" i="24"/>
  <c r="K2698" i="24"/>
  <c r="K2682" i="24"/>
  <c r="K2650" i="24"/>
  <c r="K2634" i="24"/>
  <c r="K2586" i="24"/>
  <c r="K2501" i="24"/>
  <c r="K2485" i="24"/>
  <c r="K2469" i="24"/>
  <c r="K2453" i="24"/>
  <c r="K2421" i="24"/>
  <c r="K2373" i="24"/>
  <c r="K2357" i="24"/>
  <c r="K2339" i="24"/>
  <c r="K2305" i="24"/>
  <c r="K2124" i="24"/>
  <c r="K2108" i="24"/>
  <c r="K2076" i="24"/>
  <c r="K2060" i="24"/>
  <c r="K2044" i="24"/>
  <c r="K2028" i="24"/>
  <c r="K2012" i="24"/>
  <c r="K1996" i="24"/>
  <c r="K1980" i="24"/>
  <c r="K1932" i="24"/>
  <c r="K1900" i="24"/>
  <c r="K1884" i="24"/>
  <c r="K1852" i="24"/>
  <c r="K1820" i="24"/>
  <c r="K1804" i="24"/>
  <c r="K1788" i="24"/>
  <c r="K1772" i="24"/>
  <c r="K1756" i="24"/>
  <c r="K1724" i="24"/>
  <c r="K1708" i="24"/>
  <c r="K1644" i="24"/>
  <c r="K1564" i="24"/>
  <c r="K1356" i="24"/>
  <c r="K1324" i="24"/>
  <c r="K1260" i="24"/>
  <c r="K1244" i="24"/>
  <c r="K1212" i="24"/>
  <c r="K1084" i="24"/>
  <c r="K1068" i="24"/>
  <c r="K972" i="24"/>
  <c r="K906" i="24"/>
  <c r="K841" i="24"/>
  <c r="L3185" i="24"/>
  <c r="M3185" i="24" s="1"/>
  <c r="L2026" i="24"/>
  <c r="M2026" i="24" s="1"/>
  <c r="L2018" i="24"/>
  <c r="M2018" i="24" s="1"/>
  <c r="L2010" i="24"/>
  <c r="M2010" i="24" s="1"/>
  <c r="L1994" i="24"/>
  <c r="M1994" i="24" s="1"/>
  <c r="L1986" i="24"/>
  <c r="M1986" i="24" s="1"/>
  <c r="L1978" i="24"/>
  <c r="M1978" i="24" s="1"/>
  <c r="L1970" i="24"/>
  <c r="M1970" i="24" s="1"/>
  <c r="L1962" i="24"/>
  <c r="M1962" i="24" s="1"/>
  <c r="L1946" i="24"/>
  <c r="M1946" i="24" s="1"/>
  <c r="L1938" i="24"/>
  <c r="M1938" i="24" s="1"/>
  <c r="L1930" i="24"/>
  <c r="M1930" i="24" s="1"/>
  <c r="L1914" i="24"/>
  <c r="M1914" i="24" s="1"/>
  <c r="L1898" i="24"/>
  <c r="M1898" i="24" s="1"/>
  <c r="L1890" i="24"/>
  <c r="M1890" i="24" s="1"/>
  <c r="L1882" i="24"/>
  <c r="M1882" i="24" s="1"/>
  <c r="L1866" i="24"/>
  <c r="M1866" i="24" s="1"/>
  <c r="L1858" i="24"/>
  <c r="M1858" i="24" s="1"/>
  <c r="L1850" i="24"/>
  <c r="M1850" i="24" s="1"/>
  <c r="L1842" i="24"/>
  <c r="M1842" i="24" s="1"/>
  <c r="L1834" i="24"/>
  <c r="M1834" i="24" s="1"/>
  <c r="L1826" i="24"/>
  <c r="M1826" i="24" s="1"/>
  <c r="L1810" i="24"/>
  <c r="M1810" i="24" s="1"/>
  <c r="L1786" i="24"/>
  <c r="M1786" i="24" s="1"/>
  <c r="L1730" i="24"/>
  <c r="M1730" i="24" s="1"/>
  <c r="L1722" i="24"/>
  <c r="M1722" i="24" s="1"/>
  <c r="L1714" i="24"/>
  <c r="M1714" i="24" s="1"/>
  <c r="L1674" i="24"/>
  <c r="M1674" i="24" s="1"/>
  <c r="L1658" i="24"/>
  <c r="M1658" i="24" s="1"/>
  <c r="L1642" i="24"/>
  <c r="M1642" i="24" s="1"/>
  <c r="L1626" i="24"/>
  <c r="M1626" i="24" s="1"/>
  <c r="L1618" i="24"/>
  <c r="M1618" i="24" s="1"/>
  <c r="L1594" i="24"/>
  <c r="M1594" i="24" s="1"/>
  <c r="L1586" i="24"/>
  <c r="M1586" i="24" s="1"/>
  <c r="L1578" i="24"/>
  <c r="M1578" i="24" s="1"/>
  <c r="L1554" i="24"/>
  <c r="M1554" i="24" s="1"/>
  <c r="L1546" i="24"/>
  <c r="M1546" i="24" s="1"/>
  <c r="L1538" i="24"/>
  <c r="M1538" i="24" s="1"/>
  <c r="L1530" i="24"/>
  <c r="M1530" i="24" s="1"/>
  <c r="L1498" i="24"/>
  <c r="M1498" i="24" s="1"/>
  <c r="L1442" i="24"/>
  <c r="M1442" i="24" s="1"/>
  <c r="L1434" i="24"/>
  <c r="M1434" i="24" s="1"/>
  <c r="L1426" i="24"/>
  <c r="M1426" i="24" s="1"/>
  <c r="L1418" i="24"/>
  <c r="M1418" i="24" s="1"/>
  <c r="L1410" i="24"/>
  <c r="M1410" i="24" s="1"/>
  <c r="L1402" i="24"/>
  <c r="M1402" i="24" s="1"/>
  <c r="L1386" i="24"/>
  <c r="M1386" i="24" s="1"/>
  <c r="L1378" i="24"/>
  <c r="M1378" i="24" s="1"/>
  <c r="L1370" i="24"/>
  <c r="M1370" i="24" s="1"/>
  <c r="L1354" i="24"/>
  <c r="M1354" i="24" s="1"/>
  <c r="L1346" i="24"/>
  <c r="M1346" i="24" s="1"/>
  <c r="L1314" i="24"/>
  <c r="M1314" i="24" s="1"/>
  <c r="L1306" i="24"/>
  <c r="M1306" i="24" s="1"/>
  <c r="L1298" i="24"/>
  <c r="M1298" i="24" s="1"/>
  <c r="L1290" i="24"/>
  <c r="M1290" i="24" s="1"/>
  <c r="L1282" i="24"/>
  <c r="M1282" i="24" s="1"/>
  <c r="L1266" i="24"/>
  <c r="M1266" i="24" s="1"/>
  <c r="L1258" i="24"/>
  <c r="M1258" i="24" s="1"/>
  <c r="L1250" i="24"/>
  <c r="M1250" i="24" s="1"/>
  <c r="L1242" i="24"/>
  <c r="M1242" i="24" s="1"/>
  <c r="L1234" i="24"/>
  <c r="M1234" i="24" s="1"/>
  <c r="L1218" i="24"/>
  <c r="M1218" i="24" s="1"/>
  <c r="L1210" i="24"/>
  <c r="M1210" i="24" s="1"/>
  <c r="L1186" i="24"/>
  <c r="M1186" i="24" s="1"/>
  <c r="L1178" i="24"/>
  <c r="M1178" i="24" s="1"/>
  <c r="L1170" i="24"/>
  <c r="M1170" i="24" s="1"/>
  <c r="L1162" i="24"/>
  <c r="M1162" i="24" s="1"/>
  <c r="L1130" i="24"/>
  <c r="M1130" i="24" s="1"/>
  <c r="L1122" i="24"/>
  <c r="M1122" i="24" s="1"/>
  <c r="L1090" i="24"/>
  <c r="M1090" i="24" s="1"/>
  <c r="L1082" i="24"/>
  <c r="M1082" i="24" s="1"/>
  <c r="L1066" i="24"/>
  <c r="M1066" i="24" s="1"/>
  <c r="L1050" i="24"/>
  <c r="M1050" i="24" s="1"/>
  <c r="L1034" i="24"/>
  <c r="M1034" i="24" s="1"/>
  <c r="L1026" i="24"/>
  <c r="M1026" i="24" s="1"/>
  <c r="L1010" i="24"/>
  <c r="M1010" i="24" s="1"/>
  <c r="L994" i="24"/>
  <c r="M994" i="24" s="1"/>
  <c r="L970" i="24"/>
  <c r="M970" i="24" s="1"/>
  <c r="L962" i="24"/>
  <c r="M962" i="24" s="1"/>
  <c r="L954" i="24"/>
  <c r="M954" i="24" s="1"/>
  <c r="L946" i="24"/>
  <c r="M946" i="24" s="1"/>
  <c r="L890" i="24"/>
  <c r="M890" i="24" s="1"/>
  <c r="L874" i="24"/>
  <c r="M874" i="24" s="1"/>
  <c r="L866" i="24"/>
  <c r="M866" i="24" s="1"/>
  <c r="L858" i="24"/>
  <c r="M858" i="24" s="1"/>
  <c r="L841" i="24"/>
  <c r="M841" i="24" s="1"/>
  <c r="L2892" i="24"/>
  <c r="M2892" i="24" s="1"/>
  <c r="L2884" i="24"/>
  <c r="M2884" i="24" s="1"/>
  <c r="L2876" i="24"/>
  <c r="M2876" i="24" s="1"/>
  <c r="L2860" i="24"/>
  <c r="M2860" i="24" s="1"/>
  <c r="L2852" i="24"/>
  <c r="M2852" i="24" s="1"/>
  <c r="L2844" i="24"/>
  <c r="M2844" i="24" s="1"/>
  <c r="L2836" i="24"/>
  <c r="M2836" i="24" s="1"/>
  <c r="L2820" i="24"/>
  <c r="M2820" i="24" s="1"/>
  <c r="L2812" i="24"/>
  <c r="M2812" i="24" s="1"/>
  <c r="L2804" i="24"/>
  <c r="M2804" i="24" s="1"/>
  <c r="L2789" i="24"/>
  <c r="M2789" i="24" s="1"/>
  <c r="L2773" i="24"/>
  <c r="M2773" i="24" s="1"/>
  <c r="L2765" i="24"/>
  <c r="M2765" i="24" s="1"/>
  <c r="L2757" i="24"/>
  <c r="M2757" i="24" s="1"/>
  <c r="L2749" i="24"/>
  <c r="M2749" i="24" s="1"/>
  <c r="L2741" i="24"/>
  <c r="M2741" i="24" s="1"/>
  <c r="L2733" i="24"/>
  <c r="M2733" i="24" s="1"/>
  <c r="L2717" i="24"/>
  <c r="M2717" i="24" s="1"/>
  <c r="L2701" i="24"/>
  <c r="M2701" i="24" s="1"/>
  <c r="L2693" i="24"/>
  <c r="M2693" i="24" s="1"/>
  <c r="L2685" i="24"/>
  <c r="M2685" i="24" s="1"/>
  <c r="L2677" i="24"/>
  <c r="M2677" i="24" s="1"/>
  <c r="L2669" i="24"/>
  <c r="M2669" i="24" s="1"/>
  <c r="L2661" i="24"/>
  <c r="M2661" i="24" s="1"/>
  <c r="L2645" i="24"/>
  <c r="M2645" i="24" s="1"/>
  <c r="L2629" i="24"/>
  <c r="M2629" i="24" s="1"/>
  <c r="L2621" i="24"/>
  <c r="M2621" i="24" s="1"/>
  <c r="L2613" i="24"/>
  <c r="M2613" i="24" s="1"/>
  <c r="L2589" i="24"/>
  <c r="M2589" i="24" s="1"/>
  <c r="L2581" i="24"/>
  <c r="M2581" i="24" s="1"/>
  <c r="L2573" i="24"/>
  <c r="M2573" i="24" s="1"/>
  <c r="L2565" i="24"/>
  <c r="M2565" i="24" s="1"/>
  <c r="L2549" i="24"/>
  <c r="M2549" i="24" s="1"/>
  <c r="L2538" i="24"/>
  <c r="M2538" i="24" s="1"/>
  <c r="L2514" i="24"/>
  <c r="M2514" i="24" s="1"/>
  <c r="L2506" i="24"/>
  <c r="M2506" i="24" s="1"/>
  <c r="L2490" i="24"/>
  <c r="M2490" i="24" s="1"/>
  <c r="L2482" i="24"/>
  <c r="M2482" i="24" s="1"/>
  <c r="L2474" i="24"/>
  <c r="M2474" i="24" s="1"/>
  <c r="L2466" i="24"/>
  <c r="M2466" i="24" s="1"/>
  <c r="L2458" i="24"/>
  <c r="M2458" i="24" s="1"/>
  <c r="L2442" i="24"/>
  <c r="M2442" i="24" s="1"/>
  <c r="L2434" i="24"/>
  <c r="M2434" i="24" s="1"/>
  <c r="L2418" i="24"/>
  <c r="M2418" i="24" s="1"/>
  <c r="L2410" i="24"/>
  <c r="M2410" i="24" s="1"/>
  <c r="L2402" i="24"/>
  <c r="M2402" i="24" s="1"/>
  <c r="L2394" i="24"/>
  <c r="M2394" i="24" s="1"/>
  <c r="L2370" i="24"/>
  <c r="M2370" i="24" s="1"/>
  <c r="L2354" i="24"/>
  <c r="M2354" i="24" s="1"/>
  <c r="L2346" i="24"/>
  <c r="M2346" i="24" s="1"/>
  <c r="L2294" i="24"/>
  <c r="M2294" i="24" s="1"/>
  <c r="L2286" i="24"/>
  <c r="M2286" i="24" s="1"/>
  <c r="L2254" i="24"/>
  <c r="M2254" i="24" s="1"/>
  <c r="L2859" i="24"/>
  <c r="M2859" i="24" s="1"/>
  <c r="L2851" i="24"/>
  <c r="M2851" i="24" s="1"/>
  <c r="L2843" i="24"/>
  <c r="M2843" i="24" s="1"/>
  <c r="L2835" i="24"/>
  <c r="M2835" i="24" s="1"/>
  <c r="L2827" i="24"/>
  <c r="M2827" i="24" s="1"/>
  <c r="L2819" i="24"/>
  <c r="M2819" i="24" s="1"/>
  <c r="L2780" i="24"/>
  <c r="M2780" i="24" s="1"/>
  <c r="L2772" i="24"/>
  <c r="M2772" i="24" s="1"/>
  <c r="L2756" i="24"/>
  <c r="M2756" i="24" s="1"/>
  <c r="L2740" i="24"/>
  <c r="M2740" i="24" s="1"/>
  <c r="L2732" i="24"/>
  <c r="M2732" i="24" s="1"/>
  <c r="L2724" i="24"/>
  <c r="M2724" i="24" s="1"/>
  <c r="L2716" i="24"/>
  <c r="M2716" i="24" s="1"/>
  <c r="L2692" i="24"/>
  <c r="M2692" i="24" s="1"/>
  <c r="L2684" i="24"/>
  <c r="M2684" i="24" s="1"/>
  <c r="L2668" i="24"/>
  <c r="M2668" i="24" s="1"/>
  <c r="L2652" i="24"/>
  <c r="M2652" i="24" s="1"/>
  <c r="L2636" i="24"/>
  <c r="M2636" i="24" s="1"/>
  <c r="L2628" i="24"/>
  <c r="M2628" i="24" s="1"/>
  <c r="L2620" i="24"/>
  <c r="M2620" i="24" s="1"/>
  <c r="L2604" i="24"/>
  <c r="M2604" i="24" s="1"/>
  <c r="L2596" i="24"/>
  <c r="M2596" i="24" s="1"/>
  <c r="L2588" i="24"/>
  <c r="M2588" i="24" s="1"/>
  <c r="L2580" i="24"/>
  <c r="M2580" i="24" s="1"/>
  <c r="L2572" i="24"/>
  <c r="M2572" i="24" s="1"/>
  <c r="L2556" i="24"/>
  <c r="M2556" i="24" s="1"/>
  <c r="L2548" i="24"/>
  <c r="M2548" i="24" s="1"/>
  <c r="L2537" i="24"/>
  <c r="M2537" i="24" s="1"/>
  <c r="L2529" i="24"/>
  <c r="M2529" i="24" s="1"/>
  <c r="L2521" i="24"/>
  <c r="M2521" i="24" s="1"/>
  <c r="L2513" i="24"/>
  <c r="M2513" i="24" s="1"/>
  <c r="L2505" i="24"/>
  <c r="M2505" i="24" s="1"/>
  <c r="L2497" i="24"/>
  <c r="M2497" i="24" s="1"/>
  <c r="L2489" i="24"/>
  <c r="M2489" i="24" s="1"/>
  <c r="L2481" i="24"/>
  <c r="M2481" i="24" s="1"/>
  <c r="L2473" i="24"/>
  <c r="M2473" i="24" s="1"/>
  <c r="L2465" i="24"/>
  <c r="M2465" i="24" s="1"/>
  <c r="L2457" i="24"/>
  <c r="M2457" i="24" s="1"/>
  <c r="L2449" i="24"/>
  <c r="M2449" i="24" s="1"/>
  <c r="L2441" i="24"/>
  <c r="M2441" i="24" s="1"/>
  <c r="L2433" i="24"/>
  <c r="M2433" i="24" s="1"/>
  <c r="L2425" i="24"/>
  <c r="M2425" i="24" s="1"/>
  <c r="L2417" i="24"/>
  <c r="M2417" i="24" s="1"/>
  <c r="L2409" i="24"/>
  <c r="M2409" i="24" s="1"/>
  <c r="L2401" i="24"/>
  <c r="M2401" i="24" s="1"/>
  <c r="L2393" i="24"/>
  <c r="M2393" i="24" s="1"/>
  <c r="L2385" i="24"/>
  <c r="M2385" i="24" s="1"/>
  <c r="L2377" i="24"/>
  <c r="M2377" i="24" s="1"/>
  <c r="L2361" i="24"/>
  <c r="M2361" i="24" s="1"/>
  <c r="L2353" i="24"/>
  <c r="M2353" i="24" s="1"/>
  <c r="L2328" i="24"/>
  <c r="M2328" i="24" s="1"/>
  <c r="L2320" i="24"/>
  <c r="M2320" i="24" s="1"/>
  <c r="L2310" i="24"/>
  <c r="M2310" i="24" s="1"/>
  <c r="L2301" i="24"/>
  <c r="M2301" i="24" s="1"/>
  <c r="L2293" i="24"/>
  <c r="M2293" i="24" s="1"/>
  <c r="L2285" i="24"/>
  <c r="M2285" i="24" s="1"/>
  <c r="K2289" i="24"/>
  <c r="L2223" i="24"/>
  <c r="M2223" i="24" s="1"/>
  <c r="L2207" i="24"/>
  <c r="M2207" i="24" s="1"/>
  <c r="L2199" i="24"/>
  <c r="M2199" i="24" s="1"/>
  <c r="L2191" i="24"/>
  <c r="M2191" i="24" s="1"/>
  <c r="L2183" i="24"/>
  <c r="M2183" i="24" s="1"/>
  <c r="L2167" i="24"/>
  <c r="M2167" i="24" s="1"/>
  <c r="L2159" i="24"/>
  <c r="M2159" i="24" s="1"/>
  <c r="L2151" i="24"/>
  <c r="M2151" i="24" s="1"/>
  <c r="L2143" i="24"/>
  <c r="M2143" i="24" s="1"/>
  <c r="L2135" i="24"/>
  <c r="M2135" i="24" s="1"/>
  <c r="L2127" i="24"/>
  <c r="M2127" i="24" s="1"/>
  <c r="L2119" i="24"/>
  <c r="M2119" i="24" s="1"/>
  <c r="L2111" i="24"/>
  <c r="M2111" i="24" s="1"/>
  <c r="L2103" i="24"/>
  <c r="M2103" i="24" s="1"/>
  <c r="L2095" i="24"/>
  <c r="M2095" i="24" s="1"/>
  <c r="L2087" i="24"/>
  <c r="M2087" i="24" s="1"/>
  <c r="L2071" i="24"/>
  <c r="M2071" i="24" s="1"/>
  <c r="L2063" i="24"/>
  <c r="M2063" i="24" s="1"/>
  <c r="L2055" i="24"/>
  <c r="M2055" i="24" s="1"/>
  <c r="L2047" i="24"/>
  <c r="M2047" i="24" s="1"/>
  <c r="L2039" i="24"/>
  <c r="M2039" i="24" s="1"/>
  <c r="L2031" i="24"/>
  <c r="M2031" i="24" s="1"/>
  <c r="L2023" i="24"/>
  <c r="M2023" i="24" s="1"/>
  <c r="L2015" i="24"/>
  <c r="M2015" i="24" s="1"/>
  <c r="L2007" i="24"/>
  <c r="M2007" i="24" s="1"/>
  <c r="L1999" i="24"/>
  <c r="M1999" i="24" s="1"/>
  <c r="L1991" i="24"/>
  <c r="M1991" i="24" s="1"/>
  <c r="L1983" i="24"/>
  <c r="M1983" i="24" s="1"/>
  <c r="L1975" i="24"/>
  <c r="M1975" i="24" s="1"/>
  <c r="L1959" i="24"/>
  <c r="M1959" i="24" s="1"/>
  <c r="L1951" i="24"/>
  <c r="M1951" i="24" s="1"/>
  <c r="L1943" i="24"/>
  <c r="M1943" i="24" s="1"/>
  <c r="L1935" i="24"/>
  <c r="M1935" i="24" s="1"/>
  <c r="L1927" i="24"/>
  <c r="M1927" i="24" s="1"/>
  <c r="L1919" i="24"/>
  <c r="M1919" i="24" s="1"/>
  <c r="L1911" i="24"/>
  <c r="M1911" i="24" s="1"/>
  <c r="K3112" i="24"/>
  <c r="K3096" i="24"/>
  <c r="K3078" i="24"/>
  <c r="K3062" i="24"/>
  <c r="K3013" i="24"/>
  <c r="K2997" i="24"/>
  <c r="K2965" i="24"/>
  <c r="K2949" i="24"/>
  <c r="K2930" i="24"/>
  <c r="K2914" i="24"/>
  <c r="K2880" i="24"/>
  <c r="K2864" i="24"/>
  <c r="K2848" i="24"/>
  <c r="K2832" i="24"/>
  <c r="K2770" i="24"/>
  <c r="K2754" i="24"/>
  <c r="K2722" i="24"/>
  <c r="K2706" i="24"/>
  <c r="K2690" i="24"/>
  <c r="K2674" i="24"/>
  <c r="K2658" i="24"/>
  <c r="K2642" i="24"/>
  <c r="K2610" i="24"/>
  <c r="K2594" i="24"/>
  <c r="K2578" i="24"/>
  <c r="K2562" i="24"/>
  <c r="K2525" i="24"/>
  <c r="K2509" i="24"/>
  <c r="K2493" i="24"/>
  <c r="K2477" i="24"/>
  <c r="K2381" i="24"/>
  <c r="K2365" i="24"/>
  <c r="K2349" i="24"/>
  <c r="K2315" i="24"/>
  <c r="K2296" i="24"/>
  <c r="K2212" i="24"/>
  <c r="K2180" i="24"/>
  <c r="K2164" i="24"/>
  <c r="K2132" i="24"/>
  <c r="K2100" i="24"/>
  <c r="K2084" i="24"/>
  <c r="K2068" i="24"/>
  <c r="K2052" i="24"/>
  <c r="K2036" i="24"/>
  <c r="K2020" i="24"/>
  <c r="K2004" i="24"/>
  <c r="K1972" i="24"/>
  <c r="K1956" i="24"/>
  <c r="K1940" i="24"/>
  <c r="K1924" i="24"/>
  <c r="K1908" i="24"/>
  <c r="K1892" i="24"/>
  <c r="K1876" i="24"/>
  <c r="K1860" i="24"/>
  <c r="K1828" i="24"/>
  <c r="K1812" i="24"/>
  <c r="K1796" i="24"/>
  <c r="K1780" i="24"/>
  <c r="K1764" i="24"/>
  <c r="K1748" i="24"/>
  <c r="K1732" i="24"/>
  <c r="K1716" i="24"/>
  <c r="K1700" i="24"/>
  <c r="K1684" i="24"/>
  <c r="K1668" i="24"/>
  <c r="K1652" i="24"/>
  <c r="K1636" i="24"/>
  <c r="K1620" i="24"/>
  <c r="K1604" i="24"/>
  <c r="K1588" i="24"/>
  <c r="K1572" i="24"/>
  <c r="K1556" i="24"/>
  <c r="K1508" i="24"/>
  <c r="K1492" i="24"/>
  <c r="L2221" i="24"/>
  <c r="M2221" i="24" s="1"/>
  <c r="L2213" i="24"/>
  <c r="M2213" i="24" s="1"/>
  <c r="L2205" i="24"/>
  <c r="M2205" i="24" s="1"/>
  <c r="L2197" i="24"/>
  <c r="M2197" i="24" s="1"/>
  <c r="L2173" i="24"/>
  <c r="M2173" i="24" s="1"/>
  <c r="L2165" i="24"/>
  <c r="M2165" i="24" s="1"/>
  <c r="L2157" i="24"/>
  <c r="M2157" i="24" s="1"/>
  <c r="L2149" i="24"/>
  <c r="M2149" i="24" s="1"/>
  <c r="L2141" i="24"/>
  <c r="M2141" i="24" s="1"/>
  <c r="L2133" i="24"/>
  <c r="M2133" i="24" s="1"/>
  <c r="L2125" i="24"/>
  <c r="M2125" i="24" s="1"/>
  <c r="L2109" i="24"/>
  <c r="M2109" i="24" s="1"/>
  <c r="L2085" i="24"/>
  <c r="M2085" i="24" s="1"/>
  <c r="L2077" i="24"/>
  <c r="M2077" i="24" s="1"/>
  <c r="L2069" i="24"/>
  <c r="M2069" i="24" s="1"/>
  <c r="L2061" i="24"/>
  <c r="M2061" i="24" s="1"/>
  <c r="L2053" i="24"/>
  <c r="M2053" i="24" s="1"/>
  <c r="L2029" i="24"/>
  <c r="M2029" i="24" s="1"/>
  <c r="L2013" i="24"/>
  <c r="M2013" i="24" s="1"/>
  <c r="L2005" i="24"/>
  <c r="M2005" i="24" s="1"/>
  <c r="L1997" i="24"/>
  <c r="M1997" i="24" s="1"/>
  <c r="L1989" i="24"/>
  <c r="M1989" i="24" s="1"/>
  <c r="L1981" i="24"/>
  <c r="M1981" i="24" s="1"/>
  <c r="L1973" i="24"/>
  <c r="M1973" i="24" s="1"/>
  <c r="L1965" i="24"/>
  <c r="M1965" i="24" s="1"/>
  <c r="L1957" i="24"/>
  <c r="M1957" i="24" s="1"/>
  <c r="L1949" i="24"/>
  <c r="M1949" i="24" s="1"/>
  <c r="L1933" i="24"/>
  <c r="M1933" i="24" s="1"/>
  <c r="L1925" i="24"/>
  <c r="M1925" i="24" s="1"/>
  <c r="L1917" i="24"/>
  <c r="M1917" i="24" s="1"/>
  <c r="L1901" i="24"/>
  <c r="M1901" i="24" s="1"/>
  <c r="L1893" i="24"/>
  <c r="M1893" i="24" s="1"/>
  <c r="L1885" i="24"/>
  <c r="M1885" i="24" s="1"/>
  <c r="L1877" i="24"/>
  <c r="M1877" i="24" s="1"/>
  <c r="L1869" i="24"/>
  <c r="M1869" i="24" s="1"/>
  <c r="L1861" i="24"/>
  <c r="M1861" i="24" s="1"/>
  <c r="L1853" i="24"/>
  <c r="M1853" i="24" s="1"/>
  <c r="L1845" i="24"/>
  <c r="M1845" i="24" s="1"/>
  <c r="L1837" i="24"/>
  <c r="M1837" i="24" s="1"/>
  <c r="L1829" i="24"/>
  <c r="M1829" i="24" s="1"/>
  <c r="L1821" i="24"/>
  <c r="M1821" i="24" s="1"/>
  <c r="L1813" i="24"/>
  <c r="M1813" i="24" s="1"/>
  <c r="L1781" i="24"/>
  <c r="M1781" i="24" s="1"/>
  <c r="L1773" i="24"/>
  <c r="M1773" i="24" s="1"/>
  <c r="L1765" i="24"/>
  <c r="M1765" i="24" s="1"/>
  <c r="L1757" i="24"/>
  <c r="M1757" i="24" s="1"/>
  <c r="L1749" i="24"/>
  <c r="M1749" i="24" s="1"/>
  <c r="L1741" i="24"/>
  <c r="M1741" i="24" s="1"/>
  <c r="L1717" i="24"/>
  <c r="M1717" i="24" s="1"/>
  <c r="L1709" i="24"/>
  <c r="M1709" i="24" s="1"/>
  <c r="L1693" i="24"/>
  <c r="M1693" i="24" s="1"/>
  <c r="L1669" i="24"/>
  <c r="M1669" i="24" s="1"/>
  <c r="L1661" i="24"/>
  <c r="M1661" i="24" s="1"/>
  <c r="L1653" i="24"/>
  <c r="M1653" i="24" s="1"/>
  <c r="L1645" i="24"/>
  <c r="M1645" i="24" s="1"/>
  <c r="L1637" i="24"/>
  <c r="M1637" i="24" s="1"/>
  <c r="L1629" i="24"/>
  <c r="M1629" i="24" s="1"/>
  <c r="L1621" i="24"/>
  <c r="M1621" i="24" s="1"/>
  <c r="L1613" i="24"/>
  <c r="M1613" i="24" s="1"/>
  <c r="L1605" i="24"/>
  <c r="M1605" i="24" s="1"/>
  <c r="L1597" i="24"/>
  <c r="M1597" i="24" s="1"/>
  <c r="L1589" i="24"/>
  <c r="M1589" i="24" s="1"/>
  <c r="L1581" i="24"/>
  <c r="M1581" i="24" s="1"/>
  <c r="L1573" i="24"/>
  <c r="M1573" i="24" s="1"/>
  <c r="L1557" i="24"/>
  <c r="M1557" i="24" s="1"/>
  <c r="L1549" i="24"/>
  <c r="M1549" i="24" s="1"/>
  <c r="L1541" i="24"/>
  <c r="M1541" i="24" s="1"/>
  <c r="L1533" i="24"/>
  <c r="M1533" i="24" s="1"/>
  <c r="L1525" i="24"/>
  <c r="M1525" i="24" s="1"/>
  <c r="L1517" i="24"/>
  <c r="M1517" i="24" s="1"/>
  <c r="L1509" i="24"/>
  <c r="M1509" i="24" s="1"/>
  <c r="L1501" i="24"/>
  <c r="M1501" i="24" s="1"/>
  <c r="L1485" i="24"/>
  <c r="M1485" i="24" s="1"/>
  <c r="L1477" i="24"/>
  <c r="M1477" i="24" s="1"/>
  <c r="L1469" i="24"/>
  <c r="M1469" i="24" s="1"/>
  <c r="L1461" i="24"/>
  <c r="M1461" i="24" s="1"/>
  <c r="L1445" i="24"/>
  <c r="M1445" i="24" s="1"/>
  <c r="L1421" i="24"/>
  <c r="M1421" i="24" s="1"/>
  <c r="L1405" i="24"/>
  <c r="M1405" i="24" s="1"/>
  <c r="L1397" i="24"/>
  <c r="M1397" i="24" s="1"/>
  <c r="K1888" i="24"/>
  <c r="K1792" i="24"/>
  <c r="K1776" i="24"/>
  <c r="K1712" i="24"/>
  <c r="K1680" i="24"/>
  <c r="K1632" i="24"/>
  <c r="K1600" i="24"/>
  <c r="K1520" i="24"/>
  <c r="K1504" i="24"/>
  <c r="K1440" i="24"/>
  <c r="K1408" i="24"/>
  <c r="K1376" i="24"/>
  <c r="K1296" i="24"/>
  <c r="K1216" i="24"/>
  <c r="K1152" i="24"/>
  <c r="K1136" i="24"/>
  <c r="K1088" i="24"/>
  <c r="K976" i="24"/>
  <c r="K894" i="24"/>
  <c r="K862" i="24"/>
  <c r="K1534" i="24"/>
  <c r="K1518" i="24"/>
  <c r="K1470" i="24"/>
  <c r="K1454" i="24"/>
  <c r="K1374" i="24"/>
  <c r="K1214" i="24"/>
  <c r="K1182" i="24"/>
  <c r="K1166" i="24"/>
  <c r="K1150" i="24"/>
  <c r="K1118" i="24"/>
  <c r="K1086" i="24"/>
  <c r="K1054" i="24"/>
  <c r="K1038" i="24"/>
  <c r="K1022" i="24"/>
  <c r="K1006" i="24"/>
  <c r="K974" i="24"/>
  <c r="K910" i="24"/>
  <c r="K892" i="24"/>
  <c r="K3091" i="24"/>
  <c r="L2227" i="24"/>
  <c r="M2227" i="24" s="1"/>
  <c r="L2219" i="24"/>
  <c r="M2219" i="24" s="1"/>
  <c r="L2211" i="24"/>
  <c r="M2211" i="24" s="1"/>
  <c r="L2203" i="24"/>
  <c r="M2203" i="24" s="1"/>
  <c r="L2195" i="24"/>
  <c r="M2195" i="24" s="1"/>
  <c r="L2187" i="24"/>
  <c r="M2187" i="24" s="1"/>
  <c r="L2179" i="24"/>
  <c r="M2179" i="24" s="1"/>
  <c r="L2171" i="24"/>
  <c r="M2171" i="24" s="1"/>
  <c r="L2155" i="24"/>
  <c r="M2155" i="24" s="1"/>
  <c r="L2139" i="24"/>
  <c r="M2139" i="24" s="1"/>
  <c r="L2131" i="24"/>
  <c r="M2131" i="24" s="1"/>
  <c r="M2123" i="24"/>
  <c r="L2115" i="24"/>
  <c r="M2115" i="24" s="1"/>
  <c r="L2099" i="24"/>
  <c r="M2099" i="24" s="1"/>
  <c r="L2083" i="24"/>
  <c r="M2083" i="24" s="1"/>
  <c r="L2075" i="24"/>
  <c r="M2075" i="24" s="1"/>
  <c r="L2059" i="24"/>
  <c r="M2059" i="24" s="1"/>
  <c r="L2051" i="24"/>
  <c r="M2051" i="24" s="1"/>
  <c r="L2035" i="24"/>
  <c r="M2035" i="24" s="1"/>
  <c r="L2019" i="24"/>
  <c r="M2019" i="24" s="1"/>
  <c r="L2003" i="24"/>
  <c r="M2003" i="24" s="1"/>
  <c r="L1987" i="24"/>
  <c r="M1987" i="24" s="1"/>
  <c r="L1979" i="24"/>
  <c r="M1979" i="24" s="1"/>
  <c r="L1971" i="24"/>
  <c r="M1971" i="24" s="1"/>
  <c r="L1963" i="24"/>
  <c r="M1963" i="24" s="1"/>
  <c r="L1955" i="24"/>
  <c r="M1955" i="24" s="1"/>
  <c r="L1939" i="24"/>
  <c r="M1939" i="24" s="1"/>
  <c r="L1931" i="24"/>
  <c r="M1931" i="24" s="1"/>
  <c r="L1915" i="24"/>
  <c r="M1915" i="24" s="1"/>
  <c r="L1907" i="24"/>
  <c r="M1907" i="24" s="1"/>
  <c r="L1899" i="24"/>
  <c r="M1899" i="24" s="1"/>
  <c r="L1891" i="24"/>
  <c r="M1891" i="24" s="1"/>
  <c r="L1883" i="24"/>
  <c r="M1883" i="24" s="1"/>
  <c r="L1875" i="24"/>
  <c r="M1875" i="24" s="1"/>
  <c r="L1867" i="24"/>
  <c r="M1867" i="24" s="1"/>
  <c r="L1859" i="24"/>
  <c r="M1859" i="24" s="1"/>
  <c r="L1851" i="24"/>
  <c r="M1851" i="24" s="1"/>
  <c r="L1843" i="24"/>
  <c r="M1843" i="24" s="1"/>
  <c r="L1835" i="24"/>
  <c r="M1835" i="24" s="1"/>
  <c r="L1827" i="24"/>
  <c r="M1827" i="24" s="1"/>
  <c r="L1819" i="24"/>
  <c r="M1819" i="24" s="1"/>
  <c r="L1811" i="24"/>
  <c r="M1811" i="24" s="1"/>
  <c r="L1803" i="24"/>
  <c r="M1803" i="24" s="1"/>
  <c r="L1795" i="24"/>
  <c r="M1795" i="24" s="1"/>
  <c r="L1787" i="24"/>
  <c r="M1787" i="24" s="1"/>
  <c r="L1779" i="24"/>
  <c r="M1779" i="24" s="1"/>
  <c r="L1771" i="24"/>
  <c r="M1771" i="24" s="1"/>
  <c r="L3177" i="24"/>
  <c r="M3177" i="24" s="1"/>
  <c r="L3169" i="24"/>
  <c r="M3169" i="24" s="1"/>
  <c r="L3161" i="24"/>
  <c r="M3161" i="24" s="1"/>
  <c r="L3153" i="24"/>
  <c r="M3153" i="24" s="1"/>
  <c r="L3145" i="24"/>
  <c r="M3145" i="24" s="1"/>
  <c r="L3137" i="24"/>
  <c r="M3137" i="24" s="1"/>
  <c r="L3129" i="24"/>
  <c r="M3129" i="24" s="1"/>
  <c r="L3104" i="24"/>
  <c r="M3104" i="24" s="1"/>
  <c r="L3080" i="24"/>
  <c r="M3080" i="24" s="1"/>
  <c r="L3072" i="24"/>
  <c r="M3072" i="24" s="1"/>
  <c r="L3064" i="24"/>
  <c r="M3064" i="24" s="1"/>
  <c r="L3056" i="24"/>
  <c r="M3056" i="24" s="1"/>
  <c r="L3047" i="24"/>
  <c r="M3047" i="24" s="1"/>
  <c r="L3031" i="24"/>
  <c r="M3031" i="24" s="1"/>
  <c r="L3007" i="24"/>
  <c r="M3007" i="24" s="1"/>
  <c r="L2999" i="24"/>
  <c r="M2999" i="24" s="1"/>
  <c r="L2983" i="24"/>
  <c r="M2983" i="24" s="1"/>
  <c r="L2951" i="24"/>
  <c r="M2951" i="24" s="1"/>
  <c r="L2943" i="24"/>
  <c r="M2943" i="24" s="1"/>
  <c r="L2910" i="24"/>
  <c r="M2910" i="24" s="1"/>
  <c r="L2893" i="24"/>
  <c r="M2893" i="24" s="1"/>
  <c r="L2885" i="24"/>
  <c r="M2885" i="24" s="1"/>
  <c r="L2877" i="24"/>
  <c r="M2877" i="24" s="1"/>
  <c r="L2869" i="24"/>
  <c r="M2869" i="24" s="1"/>
  <c r="L2861" i="24"/>
  <c r="M2861" i="24" s="1"/>
  <c r="L2853" i="24"/>
  <c r="M2853" i="24" s="1"/>
  <c r="L2845" i="24"/>
  <c r="M2845" i="24" s="1"/>
  <c r="L2837" i="24"/>
  <c r="M2837" i="24" s="1"/>
  <c r="L2829" i="24"/>
  <c r="M2829" i="24" s="1"/>
  <c r="L2821" i="24"/>
  <c r="M2821" i="24" s="1"/>
  <c r="L2805" i="24"/>
  <c r="M2805" i="24" s="1"/>
  <c r="L2790" i="24"/>
  <c r="M2790" i="24" s="1"/>
  <c r="L2774" i="24"/>
  <c r="M2774" i="24" s="1"/>
  <c r="L2766" i="24"/>
  <c r="M2766" i="24" s="1"/>
  <c r="L2758" i="24"/>
  <c r="M2758" i="24" s="1"/>
  <c r="L2742" i="24"/>
  <c r="M2742" i="24" s="1"/>
  <c r="L2734" i="24"/>
  <c r="M2734" i="24" s="1"/>
  <c r="L2726" i="24"/>
  <c r="M2726" i="24" s="1"/>
  <c r="L2718" i="24"/>
  <c r="M2718" i="24" s="1"/>
  <c r="L2710" i="24"/>
  <c r="M2710" i="24" s="1"/>
  <c r="L2702" i="24"/>
  <c r="M2702" i="24" s="1"/>
  <c r="L2678" i="24"/>
  <c r="M2678" i="24" s="1"/>
  <c r="L2670" i="24"/>
  <c r="M2670" i="24" s="1"/>
  <c r="L2662" i="24"/>
  <c r="M2662" i="24" s="1"/>
  <c r="L2654" i="24"/>
  <c r="M2654" i="24" s="1"/>
  <c r="L2646" i="24"/>
  <c r="M2646" i="24" s="1"/>
  <c r="L2638" i="24"/>
  <c r="M2638" i="24" s="1"/>
  <c r="L2630" i="24"/>
  <c r="M2630" i="24" s="1"/>
  <c r="L2622" i="24"/>
  <c r="M2622" i="24" s="1"/>
  <c r="L2614" i="24"/>
  <c r="M2614" i="24" s="1"/>
  <c r="L2606" i="24"/>
  <c r="M2606" i="24" s="1"/>
  <c r="L2598" i="24"/>
  <c r="M2598" i="24" s="1"/>
  <c r="L2590" i="24"/>
  <c r="M2590" i="24" s="1"/>
  <c r="L2582" i="24"/>
  <c r="M2582" i="24" s="1"/>
  <c r="L2574" i="24"/>
  <c r="M2574" i="24" s="1"/>
  <c r="L2558" i="24"/>
  <c r="M2558" i="24" s="1"/>
  <c r="L2550" i="24"/>
  <c r="M2550" i="24" s="1"/>
  <c r="L2531" i="24"/>
  <c r="M2531" i="24" s="1"/>
  <c r="L2523" i="24"/>
  <c r="M2523" i="24" s="1"/>
  <c r="L2515" i="24"/>
  <c r="M2515" i="24" s="1"/>
  <c r="L2507" i="24"/>
  <c r="M2507" i="24" s="1"/>
  <c r="L2483" i="24"/>
  <c r="M2483" i="24" s="1"/>
  <c r="L2475" i="24"/>
  <c r="M2475" i="24" s="1"/>
  <c r="L2443" i="24"/>
  <c r="M2443" i="24" s="1"/>
  <c r="L2435" i="24"/>
  <c r="M2435" i="24" s="1"/>
  <c r="L2427" i="24"/>
  <c r="M2427" i="24" s="1"/>
  <c r="L2419" i="24"/>
  <c r="M2419" i="24" s="1"/>
  <c r="L2411" i="24"/>
  <c r="M2411" i="24" s="1"/>
  <c r="L2403" i="24"/>
  <c r="M2403" i="24" s="1"/>
  <c r="L2395" i="24"/>
  <c r="M2395" i="24" s="1"/>
  <c r="L2379" i="24"/>
  <c r="M2379" i="24" s="1"/>
  <c r="L2371" i="24"/>
  <c r="M2371" i="24" s="1"/>
  <c r="L2363" i="24"/>
  <c r="M2363" i="24" s="1"/>
  <c r="L2355" i="24"/>
  <c r="M2355" i="24" s="1"/>
  <c r="L2347" i="24"/>
  <c r="M2347" i="24" s="1"/>
  <c r="L2338" i="24"/>
  <c r="M2338" i="24" s="1"/>
  <c r="L2330" i="24"/>
  <c r="M2330" i="24" s="1"/>
  <c r="K2796" i="24"/>
  <c r="L1704" i="24"/>
  <c r="M1704" i="24" s="1"/>
  <c r="L1696" i="24"/>
  <c r="M1696" i="24" s="1"/>
  <c r="L1688" i="24"/>
  <c r="M1688" i="24" s="1"/>
  <c r="L1680" i="24"/>
  <c r="M1680" i="24" s="1"/>
  <c r="L1664" i="24"/>
  <c r="M1664" i="24" s="1"/>
  <c r="L1656" i="24"/>
  <c r="M1656" i="24" s="1"/>
  <c r="L1648" i="24"/>
  <c r="M1648" i="24" s="1"/>
  <c r="L1640" i="24"/>
  <c r="M1640" i="24" s="1"/>
  <c r="L1632" i="24"/>
  <c r="M1632" i="24" s="1"/>
  <c r="L1624" i="24"/>
  <c r="M1624" i="24" s="1"/>
  <c r="L1616" i="24"/>
  <c r="M1616" i="24" s="1"/>
  <c r="L1608" i="24"/>
  <c r="M1608" i="24" s="1"/>
  <c r="L1592" i="24"/>
  <c r="M1592" i="24" s="1"/>
  <c r="L1576" i="24"/>
  <c r="M1576" i="24" s="1"/>
  <c r="L1552" i="24"/>
  <c r="M1552" i="24" s="1"/>
  <c r="L1544" i="24"/>
  <c r="M1544" i="24" s="1"/>
  <c r="L1536" i="24"/>
  <c r="M1536" i="24" s="1"/>
  <c r="L1528" i="24"/>
  <c r="M1528" i="24" s="1"/>
  <c r="L1520" i="24"/>
  <c r="M1520" i="24" s="1"/>
  <c r="L1512" i="24"/>
  <c r="M1512" i="24" s="1"/>
  <c r="L1504" i="24"/>
  <c r="M1504" i="24" s="1"/>
  <c r="L1496" i="24"/>
  <c r="M1496" i="24" s="1"/>
  <c r="L1488" i="24"/>
  <c r="M1488" i="24" s="1"/>
  <c r="L1472" i="24"/>
  <c r="M1472" i="24" s="1"/>
  <c r="L1464" i="24"/>
  <c r="M1464" i="24" s="1"/>
  <c r="L1456" i="24"/>
  <c r="M1456" i="24" s="1"/>
  <c r="L1448" i="24"/>
  <c r="M1448" i="24" s="1"/>
  <c r="L1440" i="24"/>
  <c r="M1440" i="24" s="1"/>
  <c r="L1432" i="24"/>
  <c r="M1432" i="24" s="1"/>
  <c r="L1416" i="24"/>
  <c r="M1416" i="24" s="1"/>
  <c r="L1400" i="24"/>
  <c r="M1400" i="24" s="1"/>
  <c r="L1384" i="24"/>
  <c r="M1384" i="24" s="1"/>
  <c r="L1376" i="24"/>
  <c r="M1376" i="24" s="1"/>
  <c r="L1368" i="24"/>
  <c r="M1368" i="24" s="1"/>
  <c r="L1360" i="24"/>
  <c r="M1360" i="24" s="1"/>
  <c r="L1352" i="24"/>
  <c r="M1352" i="24" s="1"/>
  <c r="L1344" i="24"/>
  <c r="M1344" i="24" s="1"/>
  <c r="L1336" i="24"/>
  <c r="M1336" i="24" s="1"/>
  <c r="L1320" i="24"/>
  <c r="M1320" i="24" s="1"/>
  <c r="L1312" i="24"/>
  <c r="M1312" i="24" s="1"/>
  <c r="L1304" i="24"/>
  <c r="M1304" i="24" s="1"/>
  <c r="L1296" i="24"/>
  <c r="M1296" i="24" s="1"/>
  <c r="L1288" i="24"/>
  <c r="M1288" i="24" s="1"/>
  <c r="L1280" i="24"/>
  <c r="M1280" i="24" s="1"/>
  <c r="L1272" i="24"/>
  <c r="M1272" i="24" s="1"/>
  <c r="L1264" i="24"/>
  <c r="M1264" i="24" s="1"/>
  <c r="L1256" i="24"/>
  <c r="M1256" i="24" s="1"/>
  <c r="L1248" i="24"/>
  <c r="M1248" i="24" s="1"/>
  <c r="L1240" i="24"/>
  <c r="M1240" i="24" s="1"/>
  <c r="L1232" i="24"/>
  <c r="M1232" i="24" s="1"/>
  <c r="L1895" i="24"/>
  <c r="M1895" i="24" s="1"/>
  <c r="L1887" i="24"/>
  <c r="M1887" i="24" s="1"/>
  <c r="L1871" i="24"/>
  <c r="M1871" i="24" s="1"/>
  <c r="L1863" i="24"/>
  <c r="M1863" i="24" s="1"/>
  <c r="L1855" i="24"/>
  <c r="M1855" i="24" s="1"/>
  <c r="L1847" i="24"/>
  <c r="M1847" i="24" s="1"/>
  <c r="L1839" i="24"/>
  <c r="M1839" i="24" s="1"/>
  <c r="L1823" i="24"/>
  <c r="M1823" i="24" s="1"/>
  <c r="L1815" i="24"/>
  <c r="M1815" i="24" s="1"/>
  <c r="L1807" i="24"/>
  <c r="M1807" i="24" s="1"/>
  <c r="L1799" i="24"/>
  <c r="M1799" i="24" s="1"/>
  <c r="L1783" i="24"/>
  <c r="M1783" i="24" s="1"/>
  <c r="L1775" i="24"/>
  <c r="M1775" i="24" s="1"/>
  <c r="L1767" i="24"/>
  <c r="M1767" i="24" s="1"/>
  <c r="L1759" i="24"/>
  <c r="M1759" i="24" s="1"/>
  <c r="L1751" i="24"/>
  <c r="M1751" i="24" s="1"/>
  <c r="L1743" i="24"/>
  <c r="M1743" i="24" s="1"/>
  <c r="L1735" i="24"/>
  <c r="M1735" i="24" s="1"/>
  <c r="L1719" i="24"/>
  <c r="M1719" i="24" s="1"/>
  <c r="L1711" i="24"/>
  <c r="M1711" i="24" s="1"/>
  <c r="L1695" i="24"/>
  <c r="M1695" i="24" s="1"/>
  <c r="L1687" i="24"/>
  <c r="M1687" i="24" s="1"/>
  <c r="L1679" i="24"/>
  <c r="M1679" i="24" s="1"/>
  <c r="L1663" i="24"/>
  <c r="M1663" i="24" s="1"/>
  <c r="L1655" i="24"/>
  <c r="M1655" i="24" s="1"/>
  <c r="L1647" i="24"/>
  <c r="M1647" i="24" s="1"/>
  <c r="L1639" i="24"/>
  <c r="M1639" i="24" s="1"/>
  <c r="L1631" i="24"/>
  <c r="M1631" i="24" s="1"/>
  <c r="L1615" i="24"/>
  <c r="M1615" i="24" s="1"/>
  <c r="L1607" i="24"/>
  <c r="M1607" i="24" s="1"/>
  <c r="L1599" i="24"/>
  <c r="M1599" i="24" s="1"/>
  <c r="L1591" i="24"/>
  <c r="M1591" i="24" s="1"/>
  <c r="L1575" i="24"/>
  <c r="M1575" i="24" s="1"/>
  <c r="L1551" i="24"/>
  <c r="M1551" i="24" s="1"/>
  <c r="L1527" i="24"/>
  <c r="M1527" i="24" s="1"/>
  <c r="L1519" i="24"/>
  <c r="M1519" i="24" s="1"/>
  <c r="L1511" i="24"/>
  <c r="M1511" i="24" s="1"/>
  <c r="L1503" i="24"/>
  <c r="M1503" i="24" s="1"/>
  <c r="L1495" i="24"/>
  <c r="M1495" i="24" s="1"/>
  <c r="L1487" i="24"/>
  <c r="M1487" i="24" s="1"/>
  <c r="L1471" i="24"/>
  <c r="M1471" i="24" s="1"/>
  <c r="L1463" i="24"/>
  <c r="M1463" i="24" s="1"/>
  <c r="L1455" i="24"/>
  <c r="M1455" i="24" s="1"/>
  <c r="L1447" i="24"/>
  <c r="M1447" i="24" s="1"/>
  <c r="L1439" i="24"/>
  <c r="M1439" i="24" s="1"/>
  <c r="L1431" i="24"/>
  <c r="M1431" i="24" s="1"/>
  <c r="L1423" i="24"/>
  <c r="M1423" i="24" s="1"/>
  <c r="L1415" i="24"/>
  <c r="M1415" i="24" s="1"/>
  <c r="L1399" i="24"/>
  <c r="M1399" i="24" s="1"/>
  <c r="L1375" i="24"/>
  <c r="M1375" i="24" s="1"/>
  <c r="L1367" i="24"/>
  <c r="M1367" i="24" s="1"/>
  <c r="L1359" i="24"/>
  <c r="M1359" i="24" s="1"/>
  <c r="L1351" i="24"/>
  <c r="M1351" i="24" s="1"/>
  <c r="L1343" i="24"/>
  <c r="M1343" i="24" s="1"/>
  <c r="L1335" i="24"/>
  <c r="M1335" i="24" s="1"/>
  <c r="L1327" i="24"/>
  <c r="M1327" i="24" s="1"/>
  <c r="L1319" i="24"/>
  <c r="M1319" i="24" s="1"/>
  <c r="L1311" i="24"/>
  <c r="M1311" i="24" s="1"/>
  <c r="L1303" i="24"/>
  <c r="M1303" i="24" s="1"/>
  <c r="L1295" i="24"/>
  <c r="M1295" i="24" s="1"/>
  <c r="L1287" i="24"/>
  <c r="M1287" i="24" s="1"/>
  <c r="L1279" i="24"/>
  <c r="M1279" i="24" s="1"/>
  <c r="L1271" i="24"/>
  <c r="M1271" i="24" s="1"/>
  <c r="L1263" i="24"/>
  <c r="M1263" i="24" s="1"/>
  <c r="L1247" i="24"/>
  <c r="M1247" i="24" s="1"/>
  <c r="L1239" i="24"/>
  <c r="M1239" i="24" s="1"/>
  <c r="L1231" i="24"/>
  <c r="M1231" i="24" s="1"/>
  <c r="L1223" i="24"/>
  <c r="M1223" i="24" s="1"/>
  <c r="L1215" i="24"/>
  <c r="M1215" i="24" s="1"/>
  <c r="L1207" i="24"/>
  <c r="M1207" i="24" s="1"/>
  <c r="L1199" i="24"/>
  <c r="M1199" i="24" s="1"/>
  <c r="L1191" i="24"/>
  <c r="M1191" i="24" s="1"/>
  <c r="L1183" i="24"/>
  <c r="M1183" i="24" s="1"/>
  <c r="L1175" i="24"/>
  <c r="M1175" i="24" s="1"/>
  <c r="L1167" i="24"/>
  <c r="M1167" i="24" s="1"/>
  <c r="L1159" i="24"/>
  <c r="M1159" i="24" s="1"/>
  <c r="L1151" i="24"/>
  <c r="M1151" i="24" s="1"/>
  <c r="L1143" i="24"/>
  <c r="M1143" i="24" s="1"/>
  <c r="L1135" i="24"/>
  <c r="M1135" i="24" s="1"/>
  <c r="L1119" i="24"/>
  <c r="M1119" i="24" s="1"/>
  <c r="L1111" i="24"/>
  <c r="M1111" i="24" s="1"/>
  <c r="L1103" i="24"/>
  <c r="M1103" i="24" s="1"/>
  <c r="L1095" i="24"/>
  <c r="M1095" i="24" s="1"/>
  <c r="L1087" i="24"/>
  <c r="M1087" i="24" s="1"/>
  <c r="L1079" i="24"/>
  <c r="M1079" i="24" s="1"/>
  <c r="K1476" i="24"/>
  <c r="K1460" i="24"/>
  <c r="K1428" i="24"/>
  <c r="K1412" i="24"/>
  <c r="K1396" i="24"/>
  <c r="K1380" i="24"/>
  <c r="K1364" i="24"/>
  <c r="K1332" i="24"/>
  <c r="K1316" i="24"/>
  <c r="K1300" i="24"/>
  <c r="K1252" i="24"/>
  <c r="K1220" i="24"/>
  <c r="K1204" i="24"/>
  <c r="K1156" i="24"/>
  <c r="K1076" i="24"/>
  <c r="K1060" i="24"/>
  <c r="K1044" i="24"/>
  <c r="K1028" i="24"/>
  <c r="K1012" i="24"/>
  <c r="K980" i="24"/>
  <c r="K964" i="24"/>
  <c r="K948" i="24"/>
  <c r="K932" i="24"/>
  <c r="K916" i="24"/>
  <c r="K898" i="24"/>
  <c r="K882" i="24"/>
  <c r="K866" i="24"/>
  <c r="K850" i="24"/>
  <c r="L1389" i="24"/>
  <c r="M1389" i="24" s="1"/>
  <c r="L1381" i="24"/>
  <c r="M1381" i="24" s="1"/>
  <c r="L1373" i="24"/>
  <c r="M1373" i="24" s="1"/>
  <c r="L1365" i="24"/>
  <c r="M1365" i="24" s="1"/>
  <c r="L1357" i="24"/>
  <c r="M1357" i="24" s="1"/>
  <c r="L1349" i="24"/>
  <c r="M1349" i="24" s="1"/>
  <c r="L1341" i="24"/>
  <c r="M1341" i="24" s="1"/>
  <c r="L1333" i="24"/>
  <c r="M1333" i="24" s="1"/>
  <c r="L1325" i="24"/>
  <c r="M1325" i="24" s="1"/>
  <c r="L1317" i="24"/>
  <c r="M1317" i="24" s="1"/>
  <c r="L1309" i="24"/>
  <c r="M1309" i="24" s="1"/>
  <c r="L1301" i="24"/>
  <c r="M1301" i="24" s="1"/>
  <c r="L1293" i="24"/>
  <c r="M1293" i="24" s="1"/>
  <c r="L1285" i="24"/>
  <c r="M1285" i="24" s="1"/>
  <c r="L1277" i="24"/>
  <c r="M1277" i="24" s="1"/>
  <c r="L1269" i="24"/>
  <c r="M1269" i="24" s="1"/>
  <c r="L1261" i="24"/>
  <c r="M1261" i="24" s="1"/>
  <c r="L1253" i="24"/>
  <c r="M1253" i="24" s="1"/>
  <c r="L1245" i="24"/>
  <c r="M1245" i="24" s="1"/>
  <c r="L1229" i="24"/>
  <c r="M1229" i="24" s="1"/>
  <c r="L1221" i="24"/>
  <c r="M1221" i="24" s="1"/>
  <c r="L1189" i="24"/>
  <c r="M1189" i="24" s="1"/>
  <c r="L1181" i="24"/>
  <c r="M1181" i="24" s="1"/>
  <c r="K2538" i="24"/>
  <c r="L3033" i="24"/>
  <c r="M3033" i="24" s="1"/>
  <c r="L3025" i="24"/>
  <c r="M3025" i="24" s="1"/>
  <c r="L3017" i="24"/>
  <c r="M3017" i="24" s="1"/>
  <c r="L3009" i="24"/>
  <c r="M3009" i="24" s="1"/>
  <c r="L3001" i="24"/>
  <c r="M3001" i="24" s="1"/>
  <c r="L2985" i="24"/>
  <c r="M2985" i="24" s="1"/>
  <c r="L2969" i="24"/>
  <c r="M2969" i="24" s="1"/>
  <c r="L2961" i="24"/>
  <c r="M2961" i="24" s="1"/>
  <c r="L2945" i="24"/>
  <c r="M2945" i="24" s="1"/>
  <c r="L2928" i="24"/>
  <c r="M2928" i="24" s="1"/>
  <c r="L2920" i="24"/>
  <c r="M2920" i="24" s="1"/>
  <c r="L2912" i="24"/>
  <c r="M2912" i="24" s="1"/>
  <c r="L2904" i="24"/>
  <c r="M2904" i="24" s="1"/>
  <c r="L2887" i="24"/>
  <c r="M2887" i="24" s="1"/>
  <c r="L2879" i="24"/>
  <c r="M2879" i="24" s="1"/>
  <c r="L2871" i="24"/>
  <c r="M2871" i="24" s="1"/>
  <c r="L2855" i="24"/>
  <c r="M2855" i="24" s="1"/>
  <c r="L2839" i="24"/>
  <c r="M2839" i="24" s="1"/>
  <c r="L2831" i="24"/>
  <c r="M2831" i="24" s="1"/>
  <c r="L2823" i="24"/>
  <c r="M2823" i="24" s="1"/>
  <c r="L2815" i="24"/>
  <c r="M2815" i="24" s="1"/>
  <c r="L2807" i="24"/>
  <c r="M2807" i="24" s="1"/>
  <c r="L2776" i="24"/>
  <c r="M2776" i="24" s="1"/>
  <c r="L2768" i="24"/>
  <c r="M2768" i="24" s="1"/>
  <c r="L2752" i="24"/>
  <c r="M2752" i="24" s="1"/>
  <c r="L2736" i="24"/>
  <c r="M2736" i="24" s="1"/>
  <c r="L2728" i="24"/>
  <c r="M2728" i="24" s="1"/>
  <c r="L2720" i="24"/>
  <c r="M2720" i="24" s="1"/>
  <c r="L2712" i="24"/>
  <c r="M2712" i="24" s="1"/>
  <c r="L2704" i="24"/>
  <c r="M2704" i="24" s="1"/>
  <c r="L2696" i="24"/>
  <c r="M2696" i="24" s="1"/>
  <c r="L2688" i="24"/>
  <c r="M2688" i="24" s="1"/>
  <c r="L2680" i="24"/>
  <c r="M2680" i="24" s="1"/>
  <c r="L2672" i="24"/>
  <c r="M2672" i="24" s="1"/>
  <c r="L2664" i="24"/>
  <c r="M2664" i="24" s="1"/>
  <c r="L2656" i="24"/>
  <c r="M2656" i="24" s="1"/>
  <c r="L2640" i="24"/>
  <c r="M2640" i="24" s="1"/>
  <c r="L2616" i="24"/>
  <c r="M2616" i="24" s="1"/>
  <c r="L2608" i="24"/>
  <c r="M2608" i="24" s="1"/>
  <c r="L2600" i="24"/>
  <c r="M2600" i="24" s="1"/>
  <c r="L2592" i="24"/>
  <c r="M2592" i="24" s="1"/>
  <c r="L2584" i="24"/>
  <c r="M2584" i="24" s="1"/>
  <c r="L2576" i="24"/>
  <c r="M2576" i="24" s="1"/>
  <c r="L2544" i="24"/>
  <c r="M2544" i="24" s="1"/>
  <c r="L2533" i="24"/>
  <c r="M2533" i="24" s="1"/>
  <c r="L2525" i="24"/>
  <c r="M2525" i="24" s="1"/>
  <c r="L2517" i="24"/>
  <c r="M2517" i="24" s="1"/>
  <c r="L2509" i="24"/>
  <c r="M2509" i="24" s="1"/>
  <c r="L2501" i="24"/>
  <c r="M2501" i="24" s="1"/>
  <c r="L2493" i="24"/>
  <c r="M2493" i="24" s="1"/>
  <c r="L2485" i="24"/>
  <c r="M2485" i="24" s="1"/>
  <c r="L2477" i="24"/>
  <c r="M2477" i="24" s="1"/>
  <c r="L2469" i="24"/>
  <c r="M2469" i="24" s="1"/>
  <c r="L2461" i="24"/>
  <c r="M2461" i="24" s="1"/>
  <c r="L2453" i="24"/>
  <c r="M2453" i="24" s="1"/>
  <c r="L2445" i="24"/>
  <c r="M2445" i="24" s="1"/>
  <c r="L2437" i="24"/>
  <c r="M2437" i="24" s="1"/>
  <c r="L2429" i="24"/>
  <c r="M2429" i="24" s="1"/>
  <c r="L2421" i="24"/>
  <c r="M2421" i="24" s="1"/>
  <c r="L2413" i="24"/>
  <c r="M2413" i="24" s="1"/>
  <c r="L2405" i="24"/>
  <c r="M2405" i="24" s="1"/>
  <c r="L2397" i="24"/>
  <c r="M2397" i="24" s="1"/>
  <c r="L2389" i="24"/>
  <c r="M2389" i="24" s="1"/>
  <c r="L2381" i="24"/>
  <c r="M2381" i="24" s="1"/>
  <c r="L2373" i="24"/>
  <c r="M2373" i="24" s="1"/>
  <c r="L2365" i="24"/>
  <c r="M2365" i="24" s="1"/>
  <c r="L2357" i="24"/>
  <c r="M2357" i="24" s="1"/>
  <c r="L2349" i="24"/>
  <c r="M2349" i="24" s="1"/>
  <c r="L2340" i="24"/>
  <c r="M2340" i="24" s="1"/>
  <c r="L2332" i="24"/>
  <c r="M2332" i="24" s="1"/>
  <c r="L2324" i="24"/>
  <c r="M2324" i="24" s="1"/>
  <c r="L2316" i="24"/>
  <c r="M2316" i="24" s="1"/>
  <c r="L2306" i="24"/>
  <c r="M2306" i="24" s="1"/>
  <c r="L2297" i="24"/>
  <c r="M2297" i="24" s="1"/>
  <c r="L2289" i="24"/>
  <c r="M2289" i="24" s="1"/>
  <c r="L2281" i="24"/>
  <c r="M2281" i="24" s="1"/>
  <c r="K2798" i="24"/>
  <c r="K2242" i="24"/>
  <c r="L1108" i="24"/>
  <c r="M1108" i="24" s="1"/>
  <c r="L1092" i="24"/>
  <c r="M1092" i="24" s="1"/>
  <c r="L1084" i="24"/>
  <c r="M1084" i="24" s="1"/>
  <c r="L1076" i="24"/>
  <c r="M1076" i="24" s="1"/>
  <c r="L1068" i="24"/>
  <c r="M1068" i="24" s="1"/>
  <c r="L1060" i="24"/>
  <c r="M1060" i="24" s="1"/>
  <c r="L1036" i="24"/>
  <c r="M1036" i="24" s="1"/>
  <c r="L1020" i="24"/>
  <c r="M1020" i="24" s="1"/>
  <c r="L1012" i="24"/>
  <c r="M1012" i="24" s="1"/>
  <c r="L1004" i="24"/>
  <c r="M1004" i="24" s="1"/>
  <c r="L996" i="24"/>
  <c r="M996" i="24" s="1"/>
  <c r="L988" i="24"/>
  <c r="M988" i="24" s="1"/>
  <c r="L980" i="24"/>
  <c r="M980" i="24" s="1"/>
  <c r="L972" i="24"/>
  <c r="M972" i="24" s="1"/>
  <c r="L956" i="24"/>
  <c r="M956" i="24" s="1"/>
  <c r="L948" i="24"/>
  <c r="M948" i="24" s="1"/>
  <c r="L940" i="24"/>
  <c r="M940" i="24" s="1"/>
  <c r="L932" i="24"/>
  <c r="M932" i="24" s="1"/>
  <c r="L924" i="24"/>
  <c r="M924" i="24" s="1"/>
  <c r="L916" i="24"/>
  <c r="M916" i="24" s="1"/>
  <c r="L908" i="24"/>
  <c r="M908" i="24" s="1"/>
  <c r="L900" i="24"/>
  <c r="M900" i="24" s="1"/>
  <c r="L892" i="24"/>
  <c r="M892" i="24" s="1"/>
  <c r="L884" i="24"/>
  <c r="M884" i="24" s="1"/>
  <c r="L876" i="24"/>
  <c r="M876" i="24" s="1"/>
  <c r="L868" i="24"/>
  <c r="M868" i="24" s="1"/>
  <c r="L860" i="24"/>
  <c r="M860" i="24" s="1"/>
  <c r="L852" i="24"/>
  <c r="M852" i="24" s="1"/>
  <c r="L843" i="24"/>
  <c r="M843" i="24" s="1"/>
  <c r="L2797" i="24"/>
  <c r="M2797" i="24" s="1"/>
  <c r="L2311" i="24"/>
  <c r="M2311" i="24" s="1"/>
  <c r="L3202" i="24"/>
  <c r="M3202" i="24" s="1"/>
  <c r="L3186" i="24"/>
  <c r="M3186" i="24" s="1"/>
  <c r="L3170" i="24"/>
  <c r="M3170" i="24" s="1"/>
  <c r="L3130" i="24"/>
  <c r="M3130" i="24" s="1"/>
  <c r="L3121" i="24"/>
  <c r="M3121" i="24" s="1"/>
  <c r="L3113" i="24"/>
  <c r="M3113" i="24" s="1"/>
  <c r="L3097" i="24"/>
  <c r="M3097" i="24" s="1"/>
  <c r="L3089" i="24"/>
  <c r="M3089" i="24" s="1"/>
  <c r="L3081" i="24"/>
  <c r="M3081" i="24" s="1"/>
  <c r="L3048" i="24"/>
  <c r="M3048" i="24" s="1"/>
  <c r="L3032" i="24"/>
  <c r="M3032" i="24" s="1"/>
  <c r="L3024" i="24"/>
  <c r="M3024" i="24" s="1"/>
  <c r="L2992" i="24"/>
  <c r="M2992" i="24" s="1"/>
  <c r="L2968" i="24"/>
  <c r="M2968" i="24" s="1"/>
  <c r="L2960" i="24"/>
  <c r="M2960" i="24" s="1"/>
  <c r="L2927" i="24"/>
  <c r="M2927" i="24" s="1"/>
  <c r="L2911" i="24"/>
  <c r="M2911" i="24" s="1"/>
  <c r="L2903" i="24"/>
  <c r="M2903" i="24" s="1"/>
  <c r="L2870" i="24"/>
  <c r="M2870" i="24" s="1"/>
  <c r="L2838" i="24"/>
  <c r="M2838" i="24" s="1"/>
  <c r="L2822" i="24"/>
  <c r="M2822" i="24" s="1"/>
  <c r="L2814" i="24"/>
  <c r="M2814" i="24" s="1"/>
  <c r="L2806" i="24"/>
  <c r="M2806" i="24" s="1"/>
  <c r="L2791" i="24"/>
  <c r="M2791" i="24" s="1"/>
  <c r="L2783" i="24"/>
  <c r="M2783" i="24" s="1"/>
  <c r="L2775" i="24"/>
  <c r="M2775" i="24" s="1"/>
  <c r="L2767" i="24"/>
  <c r="M2767" i="24" s="1"/>
  <c r="L2759" i="24"/>
  <c r="M2759" i="24" s="1"/>
  <c r="L2751" i="24"/>
  <c r="M2751" i="24" s="1"/>
  <c r="L2743" i="24"/>
  <c r="M2743" i="24" s="1"/>
  <c r="L2735" i="24"/>
  <c r="M2735" i="24" s="1"/>
  <c r="L2727" i="24"/>
  <c r="M2727" i="24" s="1"/>
  <c r="L2711" i="24"/>
  <c r="M2711" i="24" s="1"/>
  <c r="L2703" i="24"/>
  <c r="M2703" i="24" s="1"/>
  <c r="L2695" i="24"/>
  <c r="M2695" i="24" s="1"/>
  <c r="L2687" i="24"/>
  <c r="M2687" i="24" s="1"/>
  <c r="L2679" i="24"/>
  <c r="M2679" i="24" s="1"/>
  <c r="L2671" i="24"/>
  <c r="M2671" i="24" s="1"/>
  <c r="L2663" i="24"/>
  <c r="M2663" i="24" s="1"/>
  <c r="L2655" i="24"/>
  <c r="M2655" i="24" s="1"/>
  <c r="L2647" i="24"/>
  <c r="M2647" i="24" s="1"/>
  <c r="L2639" i="24"/>
  <c r="M2639" i="24" s="1"/>
  <c r="L2623" i="24"/>
  <c r="M2623" i="24" s="1"/>
  <c r="L2607" i="24"/>
  <c r="M2607" i="24" s="1"/>
  <c r="L2599" i="24"/>
  <c r="M2599" i="24" s="1"/>
  <c r="L2583" i="24"/>
  <c r="M2583" i="24" s="1"/>
  <c r="L2575" i="24"/>
  <c r="M2575" i="24" s="1"/>
  <c r="L2559" i="24"/>
  <c r="M2559" i="24" s="1"/>
  <c r="L2551" i="24"/>
  <c r="M2551" i="24" s="1"/>
  <c r="L2543" i="24"/>
  <c r="M2543" i="24" s="1"/>
  <c r="L2532" i="24"/>
  <c r="M2532" i="24" s="1"/>
  <c r="L2524" i="24"/>
  <c r="M2524" i="24" s="1"/>
  <c r="L2516" i="24"/>
  <c r="M2516" i="24" s="1"/>
  <c r="L2500" i="24"/>
  <c r="M2500" i="24" s="1"/>
  <c r="L2492" i="24"/>
  <c r="M2492" i="24" s="1"/>
  <c r="L2476" i="24"/>
  <c r="M2476" i="24" s="1"/>
  <c r="L2460" i="24"/>
  <c r="M2460" i="24" s="1"/>
  <c r="L2452" i="24"/>
  <c r="M2452" i="24" s="1"/>
  <c r="L2436" i="24"/>
  <c r="M2436" i="24" s="1"/>
  <c r="L2428" i="24"/>
  <c r="M2428" i="24" s="1"/>
  <c r="L2420" i="24"/>
  <c r="M2420" i="24" s="1"/>
  <c r="L2404" i="24"/>
  <c r="M2404" i="24" s="1"/>
  <c r="L2396" i="24"/>
  <c r="M2396" i="24" s="1"/>
  <c r="L2388" i="24"/>
  <c r="M2388" i="24" s="1"/>
  <c r="L2380" i="24"/>
  <c r="M2380" i="24" s="1"/>
  <c r="L2372" i="24"/>
  <c r="M2372" i="24" s="1"/>
  <c r="L2364" i="24"/>
  <c r="M2364" i="24" s="1"/>
  <c r="L2356" i="24"/>
  <c r="M2356" i="24" s="1"/>
  <c r="L2348" i="24"/>
  <c r="M2348" i="24" s="1"/>
  <c r="L2339" i="24"/>
  <c r="M2339" i="24" s="1"/>
  <c r="L2331" i="24"/>
  <c r="M2331" i="24" s="1"/>
  <c r="L2323" i="24"/>
  <c r="M2323" i="24" s="1"/>
  <c r="L2305" i="24"/>
  <c r="M2305" i="24" s="1"/>
  <c r="L2296" i="24"/>
  <c r="M2296" i="24" s="1"/>
  <c r="L2288" i="24"/>
  <c r="M2288" i="24" s="1"/>
  <c r="L2280" i="24"/>
  <c r="M2280" i="24" s="1"/>
  <c r="L2256" i="24"/>
  <c r="M2256" i="24" s="1"/>
  <c r="L1755" i="24"/>
  <c r="M1755" i="24" s="1"/>
  <c r="L1747" i="24"/>
  <c r="M1747" i="24" s="1"/>
  <c r="L1731" i="24"/>
  <c r="M1731" i="24" s="1"/>
  <c r="L1723" i="24"/>
  <c r="M1723" i="24" s="1"/>
  <c r="L1715" i="24"/>
  <c r="M1715" i="24" s="1"/>
  <c r="L1707" i="24"/>
  <c r="M1707" i="24" s="1"/>
  <c r="L1691" i="24"/>
  <c r="M1691" i="24" s="1"/>
  <c r="L1683" i="24"/>
  <c r="M1683" i="24" s="1"/>
  <c r="L1675" i="24"/>
  <c r="M1675" i="24" s="1"/>
  <c r="L1659" i="24"/>
  <c r="M1659" i="24" s="1"/>
  <c r="L1651" i="24"/>
  <c r="M1651" i="24" s="1"/>
  <c r="L1643" i="24"/>
  <c r="M1643" i="24" s="1"/>
  <c r="L1635" i="24"/>
  <c r="M1635" i="24" s="1"/>
  <c r="L1627" i="24"/>
  <c r="M1627" i="24" s="1"/>
  <c r="L1611" i="24"/>
  <c r="M1611" i="24" s="1"/>
  <c r="L1603" i="24"/>
  <c r="M1603" i="24" s="1"/>
  <c r="L1579" i="24"/>
  <c r="M1579" i="24" s="1"/>
  <c r="L1547" i="24"/>
  <c r="M1547" i="24" s="1"/>
  <c r="L1531" i="24"/>
  <c r="M1531" i="24" s="1"/>
  <c r="L1515" i="24"/>
  <c r="M1515" i="24" s="1"/>
  <c r="L1499" i="24"/>
  <c r="M1499" i="24" s="1"/>
  <c r="L1483" i="24"/>
  <c r="M1483" i="24" s="1"/>
  <c r="L1475" i="24"/>
  <c r="M1475" i="24" s="1"/>
  <c r="L1467" i="24"/>
  <c r="M1467" i="24" s="1"/>
  <c r="L1459" i="24"/>
  <c r="M1459" i="24" s="1"/>
  <c r="L1451" i="24"/>
  <c r="M1451" i="24" s="1"/>
  <c r="L1443" i="24"/>
  <c r="M1443" i="24" s="1"/>
  <c r="L1435" i="24"/>
  <c r="M1435" i="24" s="1"/>
  <c r="L1427" i="24"/>
  <c r="M1427" i="24" s="1"/>
  <c r="L1419" i="24"/>
  <c r="M1419" i="24" s="1"/>
  <c r="L1411" i="24"/>
  <c r="M1411" i="24" s="1"/>
  <c r="L1395" i="24"/>
  <c r="M1395" i="24" s="1"/>
  <c r="L1379" i="24"/>
  <c r="M1379" i="24" s="1"/>
  <c r="L1371" i="24"/>
  <c r="M1371" i="24" s="1"/>
  <c r="L1363" i="24"/>
  <c r="M1363" i="24" s="1"/>
  <c r="L1355" i="24"/>
  <c r="M1355" i="24" s="1"/>
  <c r="L1347" i="24"/>
  <c r="M1347" i="24" s="1"/>
  <c r="L1331" i="24"/>
  <c r="M1331" i="24" s="1"/>
  <c r="L1323" i="24"/>
  <c r="M1323" i="24" s="1"/>
  <c r="L1315" i="24"/>
  <c r="M1315" i="24" s="1"/>
  <c r="L1307" i="24"/>
  <c r="M1307" i="24" s="1"/>
  <c r="L1299" i="24"/>
  <c r="M1299" i="24" s="1"/>
  <c r="L1291" i="24"/>
  <c r="M1291" i="24" s="1"/>
  <c r="L1283" i="24"/>
  <c r="M1283" i="24" s="1"/>
  <c r="L1275" i="24"/>
  <c r="M1275" i="24" s="1"/>
  <c r="L1267" i="24"/>
  <c r="M1267" i="24" s="1"/>
  <c r="L1243" i="24"/>
  <c r="M1243" i="24" s="1"/>
  <c r="L1219" i="24"/>
  <c r="M1219" i="24" s="1"/>
  <c r="L1211" i="24"/>
  <c r="M1211" i="24" s="1"/>
  <c r="L1203" i="24"/>
  <c r="M1203" i="24" s="1"/>
  <c r="L1195" i="24"/>
  <c r="M1195" i="24" s="1"/>
  <c r="L1179" i="24"/>
  <c r="M1179" i="24" s="1"/>
  <c r="L1171" i="24"/>
  <c r="M1171" i="24" s="1"/>
  <c r="L1163" i="24"/>
  <c r="M1163" i="24" s="1"/>
  <c r="L1155" i="24"/>
  <c r="M1155" i="24" s="1"/>
  <c r="L1147" i="24"/>
  <c r="M1147" i="24" s="1"/>
  <c r="L1139" i="24"/>
  <c r="M1139" i="24" s="1"/>
  <c r="L1131" i="24"/>
  <c r="M1131" i="24" s="1"/>
  <c r="L1123" i="24"/>
  <c r="M1123" i="24" s="1"/>
  <c r="L1099" i="24"/>
  <c r="M1099" i="24" s="1"/>
  <c r="L1091" i="24"/>
  <c r="M1091" i="24" s="1"/>
  <c r="L1075" i="24"/>
  <c r="M1075" i="24" s="1"/>
  <c r="L1067" i="24"/>
  <c r="M1067" i="24" s="1"/>
  <c r="L1059" i="24"/>
  <c r="M1059" i="24" s="1"/>
  <c r="L1051" i="24"/>
  <c r="M1051" i="24" s="1"/>
  <c r="L1043" i="24"/>
  <c r="M1043" i="24" s="1"/>
  <c r="L1035" i="24"/>
  <c r="M1035" i="24" s="1"/>
  <c r="L1027" i="24"/>
  <c r="M1027" i="24" s="1"/>
  <c r="L1019" i="24"/>
  <c r="M1019" i="24" s="1"/>
  <c r="L1011" i="24"/>
  <c r="M1011" i="24" s="1"/>
  <c r="L1003" i="24"/>
  <c r="M1003" i="24" s="1"/>
  <c r="L987" i="24"/>
  <c r="M987" i="24" s="1"/>
  <c r="L963" i="24"/>
  <c r="M963" i="24" s="1"/>
  <c r="L955" i="24"/>
  <c r="M955" i="24" s="1"/>
  <c r="L947" i="24"/>
  <c r="M947" i="24" s="1"/>
  <c r="L931" i="24"/>
  <c r="M931" i="24" s="1"/>
  <c r="L923" i="24"/>
  <c r="M923" i="24" s="1"/>
  <c r="L907" i="24"/>
  <c r="M907" i="24" s="1"/>
  <c r="L899" i="24"/>
  <c r="M899" i="24" s="1"/>
  <c r="L891" i="24"/>
  <c r="M891" i="24" s="1"/>
  <c r="L875" i="24"/>
  <c r="M875" i="24" s="1"/>
  <c r="L867" i="24"/>
  <c r="M867" i="24" s="1"/>
  <c r="L859" i="24"/>
  <c r="M859" i="24" s="1"/>
  <c r="L851" i="24"/>
  <c r="M851" i="24" s="1"/>
  <c r="L842" i="24"/>
  <c r="M842" i="24" s="1"/>
  <c r="L2322" i="24"/>
  <c r="M2322" i="24" s="1"/>
  <c r="L2295" i="24"/>
  <c r="M2295" i="24" s="1"/>
  <c r="L2255" i="24"/>
  <c r="M2255" i="24" s="1"/>
  <c r="K2311" i="24"/>
  <c r="L2244" i="24"/>
  <c r="M2244" i="24" s="1"/>
  <c r="L2796" i="24"/>
  <c r="M2796" i="24" s="1"/>
  <c r="L2303" i="24"/>
  <c r="M2303" i="24" s="1"/>
  <c r="L2240" i="24"/>
  <c r="M2240" i="24" s="1"/>
  <c r="L3826" i="24"/>
  <c r="M3826" i="24" s="1"/>
  <c r="L3792" i="24"/>
  <c r="M3792" i="24" s="1"/>
  <c r="L3776" i="24"/>
  <c r="M3776" i="24" s="1"/>
  <c r="L3760" i="24"/>
  <c r="M3760" i="24" s="1"/>
  <c r="L3711" i="24"/>
  <c r="M3711" i="24" s="1"/>
  <c r="L3663" i="24"/>
  <c r="M3663" i="24" s="1"/>
  <c r="L3631" i="24"/>
  <c r="M3631" i="24" s="1"/>
  <c r="L3614" i="24"/>
  <c r="M3614" i="24" s="1"/>
  <c r="L2540" i="24"/>
  <c r="M2540" i="24" s="1"/>
  <c r="L1216" i="24"/>
  <c r="M1216" i="24" s="1"/>
  <c r="L1208" i="24"/>
  <c r="M1208" i="24" s="1"/>
  <c r="L1200" i="24"/>
  <c r="M1200" i="24" s="1"/>
  <c r="L1192" i="24"/>
  <c r="M1192" i="24" s="1"/>
  <c r="L1184" i="24"/>
  <c r="M1184" i="24" s="1"/>
  <c r="L1176" i="24"/>
  <c r="M1176" i="24" s="1"/>
  <c r="L1168" i="24"/>
  <c r="M1168" i="24" s="1"/>
  <c r="L1160" i="24"/>
  <c r="M1160" i="24" s="1"/>
  <c r="L1152" i="24"/>
  <c r="M1152" i="24" s="1"/>
  <c r="L1144" i="24"/>
  <c r="M1144" i="24" s="1"/>
  <c r="L1136" i="24"/>
  <c r="M1136" i="24" s="1"/>
  <c r="L1128" i="24"/>
  <c r="M1128" i="24" s="1"/>
  <c r="L1120" i="24"/>
  <c r="M1120" i="24" s="1"/>
  <c r="L1104" i="24"/>
  <c r="M1104" i="24" s="1"/>
  <c r="L1088" i="24"/>
  <c r="M1088" i="24" s="1"/>
  <c r="L1080" i="24"/>
  <c r="M1080" i="24" s="1"/>
  <c r="L1072" i="24"/>
  <c r="M1072" i="24" s="1"/>
  <c r="L1064" i="24"/>
  <c r="M1064" i="24" s="1"/>
  <c r="L1056" i="24"/>
  <c r="M1056" i="24" s="1"/>
  <c r="L3052" i="24"/>
  <c r="M3052" i="24" s="1"/>
  <c r="L2341" i="24"/>
  <c r="M2341" i="24" s="1"/>
  <c r="L1071" i="24"/>
  <c r="M1071" i="24" s="1"/>
  <c r="L1055" i="24"/>
  <c r="M1055" i="24" s="1"/>
  <c r="L1047" i="24"/>
  <c r="M1047" i="24" s="1"/>
  <c r="L1039" i="24"/>
  <c r="M1039" i="24" s="1"/>
  <c r="L1031" i="24"/>
  <c r="M1031" i="24" s="1"/>
  <c r="L1023" i="24"/>
  <c r="M1023" i="24" s="1"/>
  <c r="L1015" i="24"/>
  <c r="M1015" i="24" s="1"/>
  <c r="L1007" i="24"/>
  <c r="M1007" i="24" s="1"/>
  <c r="L999" i="24"/>
  <c r="M999" i="24" s="1"/>
  <c r="L991" i="24"/>
  <c r="M991" i="24" s="1"/>
  <c r="L983" i="24"/>
  <c r="M983" i="24" s="1"/>
  <c r="L975" i="24"/>
  <c r="M975" i="24" s="1"/>
  <c r="L959" i="24"/>
  <c r="M959" i="24" s="1"/>
  <c r="L951" i="24"/>
  <c r="M951" i="24" s="1"/>
  <c r="L943" i="24"/>
  <c r="M943" i="24" s="1"/>
  <c r="L935" i="24"/>
  <c r="M935" i="24" s="1"/>
  <c r="L927" i="24"/>
  <c r="M927" i="24" s="1"/>
  <c r="L919" i="24"/>
  <c r="M919" i="24" s="1"/>
  <c r="L903" i="24"/>
  <c r="M903" i="24" s="1"/>
  <c r="L895" i="24"/>
  <c r="M895" i="24" s="1"/>
  <c r="L879" i="24"/>
  <c r="M879" i="24" s="1"/>
  <c r="L871" i="24"/>
  <c r="M871" i="24" s="1"/>
  <c r="L863" i="24"/>
  <c r="M863" i="24" s="1"/>
  <c r="L847" i="24"/>
  <c r="M847" i="24" s="1"/>
  <c r="K2237" i="24"/>
  <c r="K2935" i="24"/>
  <c r="L3197" i="24"/>
  <c r="M3197" i="24" s="1"/>
  <c r="L3181" i="24"/>
  <c r="M3181" i="24" s="1"/>
  <c r="L3173" i="24"/>
  <c r="M3173" i="24" s="1"/>
  <c r="L3149" i="24"/>
  <c r="M3149" i="24" s="1"/>
  <c r="L3133" i="24"/>
  <c r="M3133" i="24" s="1"/>
  <c r="L3116" i="24"/>
  <c r="M3116" i="24" s="1"/>
  <c r="L3108" i="24"/>
  <c r="M3108" i="24" s="1"/>
  <c r="L3092" i="24"/>
  <c r="M3092" i="24" s="1"/>
  <c r="L3084" i="24"/>
  <c r="M3084" i="24" s="1"/>
  <c r="L3076" i="24"/>
  <c r="M3076" i="24" s="1"/>
  <c r="L3068" i="24"/>
  <c r="M3068" i="24" s="1"/>
  <c r="L3060" i="24"/>
  <c r="M3060" i="24" s="1"/>
  <c r="L3051" i="24"/>
  <c r="M3051" i="24" s="1"/>
  <c r="L3043" i="24"/>
  <c r="M3043" i="24" s="1"/>
  <c r="L3027" i="24"/>
  <c r="M3027" i="24" s="1"/>
  <c r="L3011" i="24"/>
  <c r="M3011" i="24" s="1"/>
  <c r="L3003" i="24"/>
  <c r="M3003" i="24" s="1"/>
  <c r="L2995" i="24"/>
  <c r="M2995" i="24" s="1"/>
  <c r="L2987" i="24"/>
  <c r="M2987" i="24" s="1"/>
  <c r="L2971" i="24"/>
  <c r="M2971" i="24" s="1"/>
  <c r="L2955" i="24"/>
  <c r="M2955" i="24" s="1"/>
  <c r="L2947" i="24"/>
  <c r="M2947" i="24" s="1"/>
  <c r="L2939" i="24"/>
  <c r="M2939" i="24" s="1"/>
  <c r="L2930" i="24"/>
  <c r="M2930" i="24" s="1"/>
  <c r="L2922" i="24"/>
  <c r="M2922" i="24" s="1"/>
  <c r="L2914" i="24"/>
  <c r="M2914" i="24" s="1"/>
  <c r="L2906" i="24"/>
  <c r="M2906" i="24" s="1"/>
  <c r="L2889" i="24"/>
  <c r="M2889" i="24" s="1"/>
  <c r="L2881" i="24"/>
  <c r="M2881" i="24" s="1"/>
  <c r="L2873" i="24"/>
  <c r="M2873" i="24" s="1"/>
  <c r="L2865" i="24"/>
  <c r="M2865" i="24" s="1"/>
  <c r="L2857" i="24"/>
  <c r="M2857" i="24" s="1"/>
  <c r="L2849" i="24"/>
  <c r="M2849" i="24" s="1"/>
  <c r="L2841" i="24"/>
  <c r="M2841" i="24" s="1"/>
  <c r="L2825" i="24"/>
  <c r="M2825" i="24" s="1"/>
  <c r="L2817" i="24"/>
  <c r="M2817" i="24" s="1"/>
  <c r="L2809" i="24"/>
  <c r="M2809" i="24" s="1"/>
  <c r="L2794" i="24"/>
  <c r="M2794" i="24" s="1"/>
  <c r="L2762" i="24"/>
  <c r="M2762" i="24" s="1"/>
  <c r="L2746" i="24"/>
  <c r="M2746" i="24" s="1"/>
  <c r="L2730" i="24"/>
  <c r="M2730" i="24" s="1"/>
  <c r="L2722" i="24"/>
  <c r="M2722" i="24" s="1"/>
  <c r="L2714" i="24"/>
  <c r="M2714" i="24" s="1"/>
  <c r="L2706" i="24"/>
  <c r="M2706" i="24" s="1"/>
  <c r="L2682" i="24"/>
  <c r="M2682" i="24" s="1"/>
  <c r="L2674" i="24"/>
  <c r="M2674" i="24" s="1"/>
  <c r="L2658" i="24"/>
  <c r="M2658" i="24" s="1"/>
  <c r="L2626" i="24"/>
  <c r="M2626" i="24" s="1"/>
  <c r="L2586" i="24"/>
  <c r="M2586" i="24" s="1"/>
  <c r="L2578" i="24"/>
  <c r="M2578" i="24" s="1"/>
  <c r="K2239" i="24"/>
  <c r="L2799" i="24"/>
  <c r="M2799" i="24" s="1"/>
  <c r="N3405" i="17"/>
  <c r="N3417" i="17"/>
  <c r="K3323" i="24"/>
  <c r="N3280" i="17"/>
  <c r="K3980" i="24"/>
  <c r="K3972" i="24"/>
  <c r="K3984" i="24"/>
  <c r="O3218" i="17"/>
  <c r="N3214" i="17"/>
  <c r="N2247" i="17"/>
  <c r="N358" i="17"/>
  <c r="O3275" i="17"/>
  <c r="N3261" i="17"/>
  <c r="N3249" i="17"/>
  <c r="N3245" i="17"/>
  <c r="N3229" i="17"/>
  <c r="O3213" i="17"/>
  <c r="O2314" i="17"/>
  <c r="O2246" i="17"/>
  <c r="N841" i="17"/>
  <c r="N685" i="17"/>
  <c r="O2801" i="17"/>
  <c r="N3651" i="17"/>
  <c r="O2804" i="17"/>
  <c r="N2541" i="17"/>
  <c r="K3557" i="24"/>
  <c r="K3956" i="24"/>
  <c r="K3952" i="24"/>
  <c r="K3948" i="24"/>
  <c r="N202" i="17"/>
  <c r="O3691" i="17"/>
  <c r="L2312" i="24"/>
  <c r="M2312" i="24" s="1"/>
  <c r="N3363" i="17"/>
  <c r="K3411" i="24"/>
  <c r="O3363" i="17"/>
  <c r="L3996" i="24"/>
  <c r="M3996" i="24" s="1"/>
  <c r="N3355" i="17"/>
  <c r="K3993" i="24"/>
  <c r="O3505" i="17"/>
  <c r="O2541" i="17"/>
  <c r="O3379" i="17"/>
  <c r="O202" i="17"/>
  <c r="N2801" i="17"/>
  <c r="K3303" i="24"/>
  <c r="N3388" i="17"/>
  <c r="L683" i="24"/>
  <c r="M683" i="24" s="1"/>
  <c r="O3388" i="17"/>
  <c r="L839" i="24"/>
  <c r="M839" i="24" s="1"/>
  <c r="L2242" i="24"/>
  <c r="M2242" i="24" s="1"/>
  <c r="O3397" i="17"/>
  <c r="O841" i="17"/>
  <c r="N3406" i="17"/>
  <c r="N2246" i="17"/>
  <c r="N2314" i="17"/>
  <c r="O3651" i="17"/>
  <c r="N2800" i="17"/>
  <c r="O3406" i="17"/>
  <c r="O685" i="17"/>
  <c r="N3379" i="17"/>
  <c r="O3371" i="17"/>
  <c r="O2800" i="17"/>
  <c r="N3418" i="17"/>
  <c r="N3213" i="17"/>
  <c r="O3418" i="17"/>
  <c r="O3446" i="17"/>
  <c r="N3295" i="17"/>
  <c r="K3940" i="24"/>
  <c r="K3932" i="24"/>
  <c r="K3928" i="24"/>
  <c r="N3887" i="17"/>
  <c r="N3855" i="17"/>
  <c r="P3830" i="17"/>
  <c r="R3830" i="17" s="1"/>
  <c r="O3501" i="17"/>
  <c r="L3825" i="24"/>
  <c r="M3825" i="24" s="1"/>
  <c r="L3807" i="24"/>
  <c r="M3807" i="24" s="1"/>
  <c r="L3791" i="24"/>
  <c r="M3791" i="24" s="1"/>
  <c r="L3775" i="24"/>
  <c r="M3775" i="24" s="1"/>
  <c r="L3759" i="24"/>
  <c r="M3759" i="24" s="1"/>
  <c r="N3722" i="17"/>
  <c r="O3689" i="17"/>
  <c r="N3501" i="17"/>
  <c r="N3453" i="17"/>
  <c r="N3690" i="17"/>
  <c r="N3706" i="17"/>
  <c r="K3560" i="24"/>
  <c r="O3855" i="17"/>
  <c r="O3723" i="17"/>
  <c r="O3453" i="17"/>
  <c r="K4002" i="24"/>
  <c r="O3866" i="17"/>
  <c r="L3818" i="24"/>
  <c r="M3818" i="24" s="1"/>
  <c r="O156" i="17"/>
  <c r="N3670" i="17"/>
  <c r="N3947" i="17"/>
  <c r="N2799" i="17"/>
  <c r="N2313" i="17"/>
  <c r="N3681" i="17"/>
  <c r="N3502" i="17"/>
  <c r="N3423" i="17"/>
  <c r="O3415" i="17"/>
  <c r="N3394" i="17"/>
  <c r="N3384" i="17"/>
  <c r="N3376" i="17"/>
  <c r="O3368" i="17"/>
  <c r="L3995" i="24"/>
  <c r="M3995" i="24" s="1"/>
  <c r="L3921" i="24"/>
  <c r="M3921" i="24" s="1"/>
  <c r="O3236" i="17"/>
  <c r="N3631" i="17"/>
  <c r="N2349" i="17"/>
  <c r="N2802" i="17"/>
  <c r="N3373" i="17"/>
  <c r="O3365" i="17"/>
  <c r="O3887" i="17"/>
  <c r="O3871" i="17"/>
  <c r="N3839" i="17"/>
  <c r="O3822" i="17"/>
  <c r="O3526" i="17"/>
  <c r="O3284" i="17"/>
  <c r="O2964" i="17"/>
  <c r="N1793" i="17"/>
  <c r="O1681" i="17"/>
  <c r="N44" i="17"/>
  <c r="O696" i="17"/>
  <c r="O20" i="17"/>
  <c r="O2275" i="17"/>
  <c r="N3204" i="17"/>
  <c r="O1374" i="17"/>
  <c r="L2800" i="24"/>
  <c r="M2800" i="24" s="1"/>
  <c r="N3953" i="17"/>
  <c r="O3474" i="17"/>
  <c r="N3903" i="17"/>
  <c r="N2343" i="17"/>
  <c r="O3903" i="17"/>
  <c r="N3510" i="17"/>
  <c r="O3510" i="17"/>
  <c r="O2251" i="17"/>
  <c r="N2542" i="17"/>
  <c r="O3373" i="17"/>
  <c r="L3793" i="24"/>
  <c r="M3793" i="24" s="1"/>
  <c r="O2542" i="17"/>
  <c r="K3279" i="24"/>
  <c r="O2802" i="17"/>
  <c r="O3055" i="17"/>
  <c r="N2251" i="17"/>
  <c r="O740" i="17"/>
  <c r="N3871" i="17"/>
  <c r="O3214" i="17"/>
  <c r="N3822" i="17"/>
  <c r="L3728" i="24"/>
  <c r="M3728" i="24" s="1"/>
  <c r="N3420" i="17"/>
  <c r="N3308" i="17"/>
  <c r="O2854" i="17"/>
  <c r="N2237" i="17"/>
  <c r="N3987" i="17"/>
  <c r="O3635" i="17"/>
  <c r="O3570" i="17"/>
  <c r="N3520" i="17"/>
  <c r="N3915" i="17"/>
  <c r="O3833" i="17"/>
  <c r="K3380" i="24"/>
  <c r="N3833" i="17"/>
  <c r="K3739" i="24"/>
  <c r="O2597" i="17"/>
  <c r="O3756" i="17"/>
  <c r="O3740" i="17"/>
  <c r="N3720" i="17"/>
  <c r="O3703" i="17"/>
  <c r="O3687" i="17"/>
  <c r="K3988" i="24"/>
  <c r="O744" i="17"/>
  <c r="N3997" i="17"/>
  <c r="O3914" i="17"/>
  <c r="N3896" i="17"/>
  <c r="N3674" i="17"/>
  <c r="N3658" i="17"/>
  <c r="O3640" i="17"/>
  <c r="O3624" i="17"/>
  <c r="N3608" i="17"/>
  <c r="O3592" i="17"/>
  <c r="O3542" i="17"/>
  <c r="O3484" i="17"/>
  <c r="N3431" i="17"/>
  <c r="O3293" i="17"/>
  <c r="N2854" i="17"/>
  <c r="N3971" i="17"/>
  <c r="O3920" i="17"/>
  <c r="N2790" i="17"/>
  <c r="O3553" i="17"/>
  <c r="K3541" i="24"/>
  <c r="N57" i="17"/>
  <c r="N2927" i="17"/>
  <c r="O2766" i="17"/>
  <c r="O877" i="17"/>
  <c r="N73" i="17"/>
  <c r="O613" i="17"/>
  <c r="N1229" i="17"/>
  <c r="N2734" i="17"/>
  <c r="N2558" i="17"/>
  <c r="N234" i="17"/>
  <c r="N2837" i="17"/>
  <c r="N2869" i="17"/>
  <c r="N3178" i="17"/>
  <c r="N2265" i="17"/>
  <c r="N3186" i="17"/>
  <c r="O3147" i="17"/>
  <c r="K3837" i="24"/>
  <c r="K3755" i="24"/>
  <c r="K3690" i="24"/>
  <c r="K3674" i="24"/>
  <c r="O2237" i="17"/>
  <c r="L3962" i="24"/>
  <c r="M3962" i="24" s="1"/>
  <c r="L3958" i="24"/>
  <c r="M3958" i="24" s="1"/>
  <c r="L3954" i="24"/>
  <c r="M3954" i="24" s="1"/>
  <c r="L3950" i="24"/>
  <c r="M3950" i="24" s="1"/>
  <c r="L3946" i="24"/>
  <c r="M3946" i="24" s="1"/>
  <c r="L3942" i="24"/>
  <c r="M3942" i="24" s="1"/>
  <c r="L3938" i="24"/>
  <c r="M3938" i="24" s="1"/>
  <c r="L3934" i="24"/>
  <c r="M3934" i="24" s="1"/>
  <c r="L3926" i="24"/>
  <c r="M3926" i="24" s="1"/>
  <c r="L3127" i="24"/>
  <c r="M3127" i="24" s="1"/>
  <c r="N3121" i="17"/>
  <c r="O2870" i="17"/>
  <c r="O3450" i="17"/>
  <c r="O3549" i="17"/>
  <c r="N3957" i="17"/>
  <c r="N3686" i="17"/>
  <c r="N3668" i="17"/>
  <c r="O3447" i="17"/>
  <c r="O3281" i="17"/>
  <c r="O2468" i="17"/>
  <c r="L3979" i="24"/>
  <c r="M3979" i="24" s="1"/>
  <c r="L3971" i="24"/>
  <c r="M3971" i="24" s="1"/>
  <c r="L3794" i="24"/>
  <c r="M3794" i="24" s="1"/>
  <c r="N1166" i="17"/>
  <c r="O3420" i="17"/>
  <c r="L3743" i="24"/>
  <c r="M3743" i="24" s="1"/>
  <c r="L3726" i="24"/>
  <c r="M3726" i="24" s="1"/>
  <c r="L3710" i="24"/>
  <c r="M3710" i="24" s="1"/>
  <c r="L3694" i="24"/>
  <c r="M3694" i="24" s="1"/>
  <c r="L3678" i="24"/>
  <c r="M3678" i="24" s="1"/>
  <c r="L3662" i="24"/>
  <c r="M3662" i="24" s="1"/>
  <c r="L3646" i="24"/>
  <c r="M3646" i="24" s="1"/>
  <c r="L3967" i="24"/>
  <c r="M3967" i="24" s="1"/>
  <c r="L3963" i="24"/>
  <c r="M3963" i="24" s="1"/>
  <c r="L3959" i="24"/>
  <c r="M3959" i="24" s="1"/>
  <c r="L3955" i="24"/>
  <c r="M3955" i="24" s="1"/>
  <c r="L3951" i="24"/>
  <c r="M3951" i="24" s="1"/>
  <c r="L3947" i="24"/>
  <c r="M3947" i="24" s="1"/>
  <c r="L3943" i="24"/>
  <c r="M3943" i="24" s="1"/>
  <c r="L3939" i="24"/>
  <c r="M3939" i="24" s="1"/>
  <c r="N3592" i="17"/>
  <c r="N2822" i="17"/>
  <c r="N1317" i="17"/>
  <c r="K4001" i="24"/>
  <c r="K3274" i="24"/>
  <c r="O3182" i="17"/>
  <c r="L3935" i="24"/>
  <c r="M3935" i="24" s="1"/>
  <c r="L3931" i="24"/>
  <c r="M3931" i="24" s="1"/>
  <c r="L3927" i="24"/>
  <c r="M3927" i="24" s="1"/>
  <c r="N3055" i="17"/>
  <c r="O2343" i="17"/>
  <c r="O2243" i="17"/>
  <c r="N740" i="17"/>
  <c r="O358" i="17"/>
  <c r="L3774" i="24"/>
  <c r="M3774" i="24" s="1"/>
  <c r="L3758" i="24"/>
  <c r="M3758" i="24" s="1"/>
  <c r="L3725" i="24"/>
  <c r="M3725" i="24" s="1"/>
  <c r="L3693" i="24"/>
  <c r="M3693" i="24" s="1"/>
  <c r="L3677" i="24"/>
  <c r="M3677" i="24" s="1"/>
  <c r="N1190" i="17"/>
  <c r="K3448" i="24"/>
  <c r="N3496" i="17"/>
  <c r="O3669" i="17"/>
  <c r="O1174" i="17"/>
  <c r="O3720" i="17"/>
  <c r="O1318" i="17"/>
  <c r="O719" i="17"/>
  <c r="K3300" i="24"/>
  <c r="O3674" i="17"/>
  <c r="O3480" i="17"/>
  <c r="N1670" i="17"/>
  <c r="N507" i="17"/>
  <c r="O3394" i="17"/>
  <c r="O3274" i="17"/>
  <c r="N3066" i="17"/>
  <c r="N3316" i="17"/>
  <c r="O3658" i="17"/>
  <c r="N3712" i="17"/>
  <c r="N3714" i="17"/>
  <c r="O3711" i="17"/>
  <c r="O211" i="17"/>
  <c r="N64" i="17"/>
  <c r="O24" i="17"/>
  <c r="N3403" i="17"/>
  <c r="K3408" i="24"/>
  <c r="K3887" i="24"/>
  <c r="O868" i="17"/>
  <c r="K3321" i="24"/>
  <c r="O203" i="17"/>
  <c r="K3853" i="24"/>
  <c r="K3836" i="24"/>
  <c r="N3691" i="17"/>
  <c r="N3454" i="17"/>
  <c r="O3411" i="17"/>
  <c r="N3341" i="17"/>
  <c r="O3313" i="17"/>
  <c r="N3305" i="17"/>
  <c r="N3756" i="17"/>
  <c r="P3756" i="17" s="1"/>
  <c r="R3756" i="17" s="1"/>
  <c r="O3196" i="17"/>
  <c r="O2196" i="17"/>
  <c r="K3514" i="24"/>
  <c r="O3962" i="17"/>
  <c r="N3500" i="17"/>
  <c r="N3966" i="17"/>
  <c r="O3947" i="17"/>
  <c r="O3931" i="17"/>
  <c r="O3897" i="17"/>
  <c r="O3881" i="17"/>
  <c r="N3865" i="17"/>
  <c r="O3849" i="17"/>
  <c r="N3816" i="17"/>
  <c r="N3800" i="17"/>
  <c r="N3768" i="17"/>
  <c r="N3736" i="17"/>
  <c r="O3675" i="17"/>
  <c r="O3458" i="17"/>
  <c r="O3345" i="17"/>
  <c r="N3312" i="17"/>
  <c r="O3308" i="17"/>
  <c r="N3962" i="17"/>
  <c r="O3316" i="17"/>
  <c r="K3282" i="24"/>
  <c r="N3687" i="17"/>
  <c r="N884" i="17"/>
  <c r="N3703" i="17"/>
  <c r="N4015" i="17"/>
  <c r="N3980" i="17"/>
  <c r="L3936" i="24"/>
  <c r="M3936" i="24" s="1"/>
  <c r="L3932" i="24"/>
  <c r="M3932" i="24" s="1"/>
  <c r="O3563" i="17"/>
  <c r="N3365" i="17"/>
  <c r="N3357" i="17"/>
  <c r="N2917" i="17"/>
  <c r="N3943" i="17"/>
  <c r="O1422" i="17"/>
  <c r="O2696" i="17"/>
  <c r="O2316" i="17"/>
  <c r="O3121" i="17"/>
  <c r="O3321" i="17"/>
  <c r="L3455" i="24"/>
  <c r="M3455" i="24" s="1"/>
  <c r="N2233" i="17"/>
  <c r="O2121" i="17"/>
  <c r="O1497" i="17"/>
  <c r="O3578" i="17"/>
  <c r="O3560" i="17"/>
  <c r="N3544" i="17"/>
  <c r="O3511" i="17"/>
  <c r="N2046" i="17"/>
  <c r="L3828" i="24"/>
  <c r="M3828" i="24" s="1"/>
  <c r="P3959" i="17"/>
  <c r="R3959" i="17" s="1"/>
  <c r="N3018" i="17"/>
  <c r="K3118" i="24"/>
  <c r="K2866" i="24"/>
  <c r="N2614" i="17"/>
  <c r="O3152" i="17"/>
  <c r="N822" i="17"/>
  <c r="O3942" i="17"/>
  <c r="O3926" i="17"/>
  <c r="N3908" i="17"/>
  <c r="N3876" i="17"/>
  <c r="N3860" i="17"/>
  <c r="O3844" i="17"/>
  <c r="O3827" i="17"/>
  <c r="N3811" i="17"/>
  <c r="O3795" i="17"/>
  <c r="O3127" i="17"/>
  <c r="O2253" i="17"/>
  <c r="N2249" i="17"/>
  <c r="N3976" i="17"/>
  <c r="N3746" i="17"/>
  <c r="N2317" i="17"/>
  <c r="O3539" i="17"/>
  <c r="K1370" i="24"/>
  <c r="N3200" i="17"/>
  <c r="O3087" i="17"/>
  <c r="O3054" i="17"/>
  <c r="O3006" i="17"/>
  <c r="O2917" i="17"/>
  <c r="N2852" i="17"/>
  <c r="N2772" i="17"/>
  <c r="N2724" i="17"/>
  <c r="N2564" i="17"/>
  <c r="N2529" i="17"/>
  <c r="N2385" i="17"/>
  <c r="O1947" i="17"/>
  <c r="O1451" i="17"/>
  <c r="O1419" i="17"/>
  <c r="N497" i="17"/>
  <c r="N15" i="17"/>
  <c r="O3531" i="17"/>
  <c r="O3464" i="17"/>
  <c r="O3353" i="17"/>
  <c r="N3289" i="17"/>
  <c r="O3945" i="17"/>
  <c r="O3895" i="17"/>
  <c r="N3831" i="17"/>
  <c r="O3814" i="17"/>
  <c r="O3546" i="17"/>
  <c r="N3413" i="17"/>
  <c r="O3283" i="17"/>
  <c r="L3980" i="24"/>
  <c r="M3980" i="24" s="1"/>
  <c r="L3972" i="24"/>
  <c r="M3972" i="24" s="1"/>
  <c r="L3968" i="24"/>
  <c r="M3968" i="24" s="1"/>
  <c r="L3964" i="24"/>
  <c r="M3964" i="24" s="1"/>
  <c r="L3960" i="24"/>
  <c r="M3960" i="24" s="1"/>
  <c r="L3956" i="24"/>
  <c r="M3956" i="24" s="1"/>
  <c r="O3650" i="17"/>
  <c r="O3645" i="17"/>
  <c r="O3613" i="17"/>
  <c r="N3550" i="17"/>
  <c r="O3386" i="17"/>
  <c r="K4009" i="24"/>
  <c r="K4014" i="24"/>
  <c r="O131" i="17"/>
  <c r="O621" i="17"/>
  <c r="K3999" i="24"/>
  <c r="K4008" i="24"/>
  <c r="K4013" i="24"/>
  <c r="O1534" i="17"/>
  <c r="O2323" i="17"/>
  <c r="N807" i="17"/>
  <c r="N3031" i="17"/>
  <c r="O2236" i="17"/>
  <c r="N720" i="17"/>
  <c r="N3819" i="17"/>
  <c r="N3728" i="17"/>
  <c r="O3564" i="17"/>
  <c r="O3547" i="17"/>
  <c r="O3530" i="17"/>
  <c r="N3336" i="17"/>
  <c r="O3860" i="17"/>
  <c r="N3548" i="17"/>
  <c r="O2229" i="17"/>
  <c r="O2197" i="17"/>
  <c r="O2117" i="17"/>
  <c r="O1989" i="17"/>
  <c r="O1909" i="17"/>
  <c r="O1893" i="17"/>
  <c r="O1845" i="17"/>
  <c r="N1829" i="17"/>
  <c r="O1813" i="17"/>
  <c r="N1781" i="17"/>
  <c r="N1749" i="17"/>
  <c r="N1685" i="17"/>
  <c r="O1653" i="17"/>
  <c r="N1637" i="17"/>
  <c r="O1621" i="17"/>
  <c r="O1557" i="17"/>
  <c r="O1541" i="17"/>
  <c r="N1525" i="17"/>
  <c r="N1461" i="17"/>
  <c r="O1445" i="17"/>
  <c r="O1381" i="17"/>
  <c r="O1365" i="17"/>
  <c r="O1349" i="17"/>
  <c r="O1285" i="17"/>
  <c r="N1269" i="17"/>
  <c r="N1253" i="17"/>
  <c r="N1237" i="17"/>
  <c r="O1221" i="17"/>
  <c r="O1205" i="17"/>
  <c r="O1125" i="17"/>
  <c r="O1077" i="17"/>
  <c r="O1061" i="17"/>
  <c r="O1045" i="17"/>
  <c r="N1029" i="17"/>
  <c r="O1013" i="17"/>
  <c r="N997" i="17"/>
  <c r="O981" i="17"/>
  <c r="N933" i="17"/>
  <c r="O226" i="17"/>
  <c r="O3176" i="17"/>
  <c r="N3128" i="17"/>
  <c r="N3111" i="17"/>
  <c r="O175" i="17"/>
  <c r="N127" i="17"/>
  <c r="N256" i="17"/>
  <c r="O3095" i="17"/>
  <c r="N3337" i="17"/>
  <c r="O3079" i="17"/>
  <c r="O2950" i="17"/>
  <c r="N2489" i="17"/>
  <c r="O2425" i="17"/>
  <c r="N2393" i="17"/>
  <c r="N2345" i="17"/>
  <c r="N2892" i="17"/>
  <c r="N2844" i="17"/>
  <c r="N546" i="17"/>
  <c r="L3832" i="24"/>
  <c r="M3832" i="24" s="1"/>
  <c r="O3811" i="17"/>
  <c r="N3464" i="17"/>
  <c r="N2668" i="17"/>
  <c r="O2604" i="17"/>
  <c r="N2572" i="17"/>
  <c r="N2556" i="17"/>
  <c r="L3917" i="24"/>
  <c r="M3917" i="24" s="1"/>
  <c r="N3646" i="17"/>
  <c r="N3565" i="17"/>
  <c r="N3515" i="17"/>
  <c r="N3353" i="17"/>
  <c r="L3930" i="24"/>
  <c r="M3930" i="24" s="1"/>
  <c r="L3835" i="24"/>
  <c r="M3835" i="24" s="1"/>
  <c r="L3640" i="24"/>
  <c r="M3640" i="24" s="1"/>
  <c r="L3370" i="24"/>
  <c r="M3370" i="24" s="1"/>
  <c r="O3892" i="17"/>
  <c r="O3908" i="17"/>
  <c r="N4011" i="17"/>
  <c r="O3565" i="17"/>
  <c r="N2708" i="17"/>
  <c r="N2676" i="17"/>
  <c r="O15" i="17"/>
  <c r="L3661" i="24"/>
  <c r="M3661" i="24" s="1"/>
  <c r="L4009" i="24"/>
  <c r="M4009" i="24" s="1"/>
  <c r="L3885" i="24"/>
  <c r="M3885" i="24" s="1"/>
  <c r="L3869" i="24"/>
  <c r="M3869" i="24" s="1"/>
  <c r="N3721" i="17"/>
  <c r="N3704" i="17"/>
  <c r="L3645" i="24"/>
  <c r="M3645" i="24" s="1"/>
  <c r="L3629" i="24"/>
  <c r="M3629" i="24" s="1"/>
  <c r="L3612" i="24"/>
  <c r="M3612" i="24" s="1"/>
  <c r="L3596" i="24"/>
  <c r="M3596" i="24" s="1"/>
  <c r="N3006" i="17"/>
  <c r="L3784" i="24"/>
  <c r="M3784" i="24" s="1"/>
  <c r="L3703" i="24"/>
  <c r="M3703" i="24" s="1"/>
  <c r="L4004" i="24"/>
  <c r="M4004" i="24" s="1"/>
  <c r="O2630" i="17"/>
  <c r="N2513" i="17"/>
  <c r="O3621" i="17"/>
  <c r="O3301" i="17"/>
  <c r="O3296" i="17"/>
  <c r="O3291" i="17"/>
  <c r="N3450" i="17"/>
  <c r="N3408" i="17"/>
  <c r="N3399" i="17"/>
  <c r="N3390" i="17"/>
  <c r="N3381" i="17"/>
  <c r="O3357" i="17"/>
  <c r="K3331" i="24"/>
  <c r="K3283" i="24"/>
  <c r="K3979" i="24"/>
  <c r="N1927" i="17"/>
  <c r="O1767" i="17"/>
  <c r="O2151" i="17"/>
  <c r="N3209" i="17"/>
  <c r="O2321" i="17"/>
  <c r="O2369" i="17"/>
  <c r="K742" i="24"/>
  <c r="O2433" i="17"/>
  <c r="L129" i="24"/>
  <c r="M129" i="24" s="1"/>
  <c r="N3563" i="17"/>
  <c r="O3317" i="17"/>
  <c r="K3995" i="24"/>
  <c r="N3621" i="17"/>
  <c r="N95" i="17"/>
  <c r="N2047" i="17"/>
  <c r="O2015" i="17"/>
  <c r="N1407" i="17"/>
  <c r="O1119" i="17"/>
  <c r="K3971" i="24"/>
  <c r="O2259" i="17"/>
  <c r="K2343" i="24"/>
  <c r="L3671" i="24"/>
  <c r="M3671" i="24" s="1"/>
  <c r="L3617" i="24"/>
  <c r="M3617" i="24" s="1"/>
  <c r="N401" i="17"/>
  <c r="O1140" i="17"/>
  <c r="N1335" i="17"/>
  <c r="N191" i="17"/>
  <c r="N156" i="17"/>
  <c r="O546" i="17"/>
  <c r="N3080" i="17"/>
  <c r="N3981" i="17"/>
  <c r="O3952" i="17"/>
  <c r="O3935" i="17"/>
  <c r="N3919" i="17"/>
  <c r="O3869" i="17"/>
  <c r="O3853" i="17"/>
  <c r="N3837" i="17"/>
  <c r="N3820" i="17"/>
  <c r="O3804" i="17"/>
  <c r="N3772" i="17"/>
  <c r="N3740" i="17"/>
  <c r="N3679" i="17"/>
  <c r="N3669" i="17"/>
  <c r="N3624" i="17"/>
  <c r="N3279" i="17"/>
  <c r="K3819" i="24"/>
  <c r="O433" i="17"/>
  <c r="O3408" i="17"/>
  <c r="O3381" i="17"/>
  <c r="K4005" i="24"/>
  <c r="K3985" i="24"/>
  <c r="O3661" i="17"/>
  <c r="N3517" i="17"/>
  <c r="O3460" i="17"/>
  <c r="O3434" i="17"/>
  <c r="O3287" i="17"/>
  <c r="N3271" i="17"/>
  <c r="L3984" i="24"/>
  <c r="M3984" i="24" s="1"/>
  <c r="L3985" i="24"/>
  <c r="M3985" i="24" s="1"/>
  <c r="N936" i="17"/>
  <c r="O738" i="17"/>
  <c r="O430" i="17"/>
  <c r="N140" i="17"/>
  <c r="O3850" i="17"/>
  <c r="O3631" i="17"/>
  <c r="O3532" i="17"/>
  <c r="N3433" i="17"/>
  <c r="K4004" i="24"/>
  <c r="K3989" i="24"/>
  <c r="O3242" i="17"/>
  <c r="N3234" i="17"/>
  <c r="O3222" i="17"/>
  <c r="K3357" i="24"/>
  <c r="K3967" i="24"/>
  <c r="K3959" i="24"/>
  <c r="K3955" i="24"/>
  <c r="K3951" i="24"/>
  <c r="K3943" i="24"/>
  <c r="K3939" i="24"/>
  <c r="K3935" i="24"/>
  <c r="K3931" i="24"/>
  <c r="K3927" i="24"/>
  <c r="L3903" i="24"/>
  <c r="M3903" i="24" s="1"/>
  <c r="N2142" i="17"/>
  <c r="L3982" i="24"/>
  <c r="M3982" i="24" s="1"/>
  <c r="L3974" i="24"/>
  <c r="M3974" i="24" s="1"/>
  <c r="L3966" i="24"/>
  <c r="M3966" i="24" s="1"/>
  <c r="N3033" i="17"/>
  <c r="N3017" i="17"/>
  <c r="N2945" i="17"/>
  <c r="O2567" i="17"/>
  <c r="O1662" i="17"/>
  <c r="O1262" i="17"/>
  <c r="O315" i="17"/>
  <c r="O4003" i="17"/>
  <c r="O3961" i="17"/>
  <c r="O3953" i="17"/>
  <c r="O3936" i="17"/>
  <c r="O3876" i="17"/>
  <c r="N3705" i="17"/>
  <c r="N3619" i="17"/>
  <c r="O3603" i="17"/>
  <c r="N3553" i="17"/>
  <c r="N3536" i="17"/>
  <c r="O3520" i="17"/>
  <c r="O3479" i="17"/>
  <c r="N3469" i="17"/>
  <c r="N3274" i="17"/>
  <c r="N3265" i="17"/>
  <c r="O3245" i="17"/>
  <c r="L4008" i="24"/>
  <c r="M4008" i="24" s="1"/>
  <c r="K3998" i="24"/>
  <c r="K4007" i="24"/>
  <c r="K3958" i="24"/>
  <c r="K3946" i="24"/>
  <c r="L3991" i="24"/>
  <c r="M3991" i="24" s="1"/>
  <c r="L4007" i="24"/>
  <c r="M4007" i="24" s="1"/>
  <c r="O2837" i="17"/>
  <c r="O2757" i="17"/>
  <c r="N1116" i="17"/>
  <c r="L3981" i="24"/>
  <c r="M3981" i="24" s="1"/>
  <c r="L3973" i="24"/>
  <c r="M3973" i="24" s="1"/>
  <c r="L3969" i="24"/>
  <c r="M3969" i="24" s="1"/>
  <c r="L3965" i="24"/>
  <c r="M3965" i="24" s="1"/>
  <c r="L3961" i="24"/>
  <c r="M3961" i="24" s="1"/>
  <c r="L3957" i="24"/>
  <c r="M3957" i="24" s="1"/>
  <c r="L3953" i="24"/>
  <c r="M3953" i="24" s="1"/>
  <c r="L3949" i="24"/>
  <c r="M3949" i="24" s="1"/>
  <c r="L3945" i="24"/>
  <c r="M3945" i="24" s="1"/>
  <c r="L3941" i="24"/>
  <c r="M3941" i="24" s="1"/>
  <c r="L3937" i="24"/>
  <c r="M3937" i="24" s="1"/>
  <c r="L3933" i="24"/>
  <c r="M3933" i="24" s="1"/>
  <c r="L3929" i="24"/>
  <c r="M3929" i="24" s="1"/>
  <c r="L3925" i="24"/>
  <c r="M3925" i="24" s="1"/>
  <c r="N1956" i="17"/>
  <c r="N1124" i="17"/>
  <c r="N1076" i="17"/>
  <c r="O669" i="17"/>
  <c r="N378" i="17"/>
  <c r="N3924" i="17"/>
  <c r="O3858" i="17"/>
  <c r="O3842" i="17"/>
  <c r="O3825" i="17"/>
  <c r="N3809" i="17"/>
  <c r="O3793" i="17"/>
  <c r="O3541" i="17"/>
  <c r="O3467" i="17"/>
  <c r="N3447" i="17"/>
  <c r="K3997" i="24"/>
  <c r="L4005" i="24"/>
  <c r="M4005" i="24" s="1"/>
  <c r="K4006" i="24"/>
  <c r="O2087" i="17"/>
  <c r="N2808" i="17"/>
  <c r="N3075" i="17"/>
  <c r="K3981" i="24"/>
  <c r="K3977" i="24"/>
  <c r="K3969" i="24"/>
  <c r="K3961" i="24"/>
  <c r="K3949" i="24"/>
  <c r="K3937" i="24"/>
  <c r="K3933" i="24"/>
  <c r="L3987" i="24"/>
  <c r="M3987" i="24" s="1"/>
  <c r="N4003" i="17"/>
  <c r="N3317" i="17"/>
  <c r="O2829" i="17"/>
  <c r="O3210" i="17"/>
  <c r="L3822" i="24"/>
  <c r="M3822" i="24" s="1"/>
  <c r="L3804" i="24"/>
  <c r="M3804" i="24" s="1"/>
  <c r="L3772" i="24"/>
  <c r="M3772" i="24" s="1"/>
  <c r="L3756" i="24"/>
  <c r="M3756" i="24" s="1"/>
  <c r="N157" i="17"/>
  <c r="O125" i="17"/>
  <c r="O77" i="17"/>
  <c r="N644" i="17"/>
  <c r="O1832" i="17"/>
  <c r="O130" i="17"/>
  <c r="L3714" i="24"/>
  <c r="M3714" i="24" s="1"/>
  <c r="L1112" i="24"/>
  <c r="M1112" i="24" s="1"/>
  <c r="L3077" i="24"/>
  <c r="M3077" i="24" s="1"/>
  <c r="N3210" i="17"/>
  <c r="N2057" i="17"/>
  <c r="O3816" i="17"/>
  <c r="N3253" i="17"/>
  <c r="O3919" i="17"/>
  <c r="L3887" i="24"/>
  <c r="M3887" i="24" s="1"/>
  <c r="N3218" i="17"/>
  <c r="N838" i="17"/>
  <c r="N3238" i="17"/>
  <c r="N394" i="17"/>
  <c r="N2522" i="17"/>
  <c r="N1300" i="17"/>
  <c r="N738" i="17"/>
  <c r="O3220" i="17"/>
  <c r="L3795" i="24"/>
  <c r="M3795" i="24" s="1"/>
  <c r="O838" i="17"/>
  <c r="O3238" i="17"/>
  <c r="O876" i="17"/>
  <c r="N362" i="17"/>
  <c r="N2969" i="17"/>
  <c r="O2126" i="17"/>
  <c r="O2030" i="17"/>
  <c r="L3634" i="24"/>
  <c r="M3634" i="24" s="1"/>
  <c r="O495" i="17"/>
  <c r="L3623" i="24"/>
  <c r="M3623" i="24" s="1"/>
  <c r="N2885" i="17"/>
  <c r="N3036" i="17"/>
  <c r="O2677" i="17"/>
  <c r="O2813" i="17"/>
  <c r="N799" i="17"/>
  <c r="O230" i="17"/>
  <c r="N3098" i="17"/>
  <c r="N3233" i="17"/>
  <c r="O3217" i="17"/>
  <c r="O3619" i="17"/>
  <c r="N2629" i="17"/>
  <c r="N32" i="17"/>
  <c r="O36" i="17"/>
  <c r="N3208" i="17"/>
  <c r="N988" i="17"/>
  <c r="O3271" i="17"/>
  <c r="O3080" i="17"/>
  <c r="O2645" i="17"/>
  <c r="O2482" i="17"/>
  <c r="N3226" i="17"/>
  <c r="O2350" i="17"/>
  <c r="O3237" i="17"/>
  <c r="O3161" i="17"/>
  <c r="O3096" i="17"/>
  <c r="O686" i="17"/>
  <c r="O192" i="17"/>
  <c r="O144" i="17"/>
  <c r="N128" i="17"/>
  <c r="N112" i="17"/>
  <c r="O434" i="17"/>
  <c r="O418" i="17"/>
  <c r="N386" i="17"/>
  <c r="O337" i="17"/>
  <c r="N154" i="17"/>
  <c r="N3072" i="17"/>
  <c r="N3869" i="17"/>
  <c r="O3261" i="17"/>
  <c r="O2765" i="17"/>
  <c r="N3610" i="17"/>
  <c r="O3610" i="17"/>
  <c r="N3309" i="17"/>
  <c r="O3309" i="17"/>
  <c r="N3578" i="17"/>
  <c r="N2382" i="17"/>
  <c r="N1864" i="17"/>
  <c r="O1848" i="17"/>
  <c r="N1208" i="17"/>
  <c r="O640" i="17"/>
  <c r="N518" i="17"/>
  <c r="N301" i="17"/>
  <c r="N188" i="17"/>
  <c r="N172" i="17"/>
  <c r="O3438" i="17"/>
  <c r="N3438" i="17"/>
  <c r="N3242" i="17"/>
  <c r="O3230" i="17"/>
  <c r="L2232" i="24"/>
  <c r="M2232" i="24" s="1"/>
  <c r="O2967" i="17"/>
  <c r="N3269" i="17"/>
  <c r="N349" i="17"/>
  <c r="O3269" i="17"/>
  <c r="O3234" i="17"/>
  <c r="N3897" i="17"/>
  <c r="O3432" i="17"/>
  <c r="N3432" i="17"/>
  <c r="N3163" i="17"/>
  <c r="N2985" i="17"/>
  <c r="O2599" i="17"/>
  <c r="N2222" i="17"/>
  <c r="O2110" i="17"/>
  <c r="O2094" i="17"/>
  <c r="O1982" i="17"/>
  <c r="O1902" i="17"/>
  <c r="O1598" i="17"/>
  <c r="N886" i="17"/>
  <c r="O777" i="17"/>
  <c r="O745" i="17"/>
  <c r="O444" i="17"/>
  <c r="O3265" i="17"/>
  <c r="N3257" i="17"/>
  <c r="O3249" i="17"/>
  <c r="N3241" i="17"/>
  <c r="O3233" i="17"/>
  <c r="O3229" i="17"/>
  <c r="N3225" i="17"/>
  <c r="N3221" i="17"/>
  <c r="O3221" i="17"/>
  <c r="N3217" i="17"/>
  <c r="O3800" i="17"/>
  <c r="N1832" i="17"/>
  <c r="O3258" i="17"/>
  <c r="O410" i="17"/>
  <c r="O172" i="17"/>
  <c r="N604" i="17"/>
  <c r="O2629" i="17"/>
  <c r="O1388" i="17"/>
  <c r="O988" i="17"/>
  <c r="N3260" i="17"/>
  <c r="O2565" i="17"/>
  <c r="O2228" i="17"/>
  <c r="O2212" i="17"/>
  <c r="N2196" i="17"/>
  <c r="N2180" i="17"/>
  <c r="N2148" i="17"/>
  <c r="O2100" i="17"/>
  <c r="O1988" i="17"/>
  <c r="N1940" i="17"/>
  <c r="O1908" i="17"/>
  <c r="N1876" i="17"/>
  <c r="N1828" i="17"/>
  <c r="N1812" i="17"/>
  <c r="O1748" i="17"/>
  <c r="O1716" i="17"/>
  <c r="N1652" i="17"/>
  <c r="O1604" i="17"/>
  <c r="N1556" i="17"/>
  <c r="O1540" i="17"/>
  <c r="N1524" i="17"/>
  <c r="N1508" i="17"/>
  <c r="O1492" i="17"/>
  <c r="O1444" i="17"/>
  <c r="O1428" i="17"/>
  <c r="O1284" i="17"/>
  <c r="O1236" i="17"/>
  <c r="N1204" i="17"/>
  <c r="N1188" i="17"/>
  <c r="O1172" i="17"/>
  <c r="O1124" i="17"/>
  <c r="N1108" i="17"/>
  <c r="O1044" i="17"/>
  <c r="N1028" i="17"/>
  <c r="O1012" i="17"/>
  <c r="N996" i="17"/>
  <c r="O948" i="17"/>
  <c r="N932" i="17"/>
  <c r="O518" i="17"/>
  <c r="O225" i="17"/>
  <c r="N714" i="17"/>
  <c r="O3209" i="17"/>
  <c r="N2912" i="17"/>
  <c r="N56" i="17"/>
  <c r="O1872" i="17"/>
  <c r="O1840" i="17"/>
  <c r="O894" i="17"/>
  <c r="N235" i="17"/>
  <c r="O34" i="17"/>
  <c r="N18" i="17"/>
  <c r="N3560" i="17"/>
  <c r="L3740" i="24"/>
  <c r="M3740" i="24" s="1"/>
  <c r="N3931" i="17"/>
  <c r="O3752" i="17"/>
  <c r="L3606" i="24"/>
  <c r="M3606" i="24" s="1"/>
  <c r="L3590" i="24"/>
  <c r="M3590" i="24" s="1"/>
  <c r="O3987" i="17"/>
  <c r="O3536" i="17"/>
  <c r="O3335" i="17"/>
  <c r="O2951" i="17"/>
  <c r="N2796" i="17"/>
  <c r="O3906" i="17"/>
  <c r="O3890" i="17"/>
  <c r="O3745" i="17"/>
  <c r="L2043" i="24"/>
  <c r="M2043" i="24" s="1"/>
  <c r="K3452" i="24"/>
  <c r="N2560" i="17"/>
  <c r="N260" i="17"/>
  <c r="O47" i="17"/>
  <c r="N2608" i="17"/>
  <c r="O150" i="17"/>
  <c r="N3900" i="17"/>
  <c r="N3889" i="17"/>
  <c r="O3868" i="17"/>
  <c r="N3857" i="17"/>
  <c r="N3836" i="17"/>
  <c r="N3760" i="17"/>
  <c r="L3193" i="24"/>
  <c r="M3193" i="24" s="1"/>
  <c r="L3242" i="24"/>
  <c r="M3242" i="24" s="1"/>
  <c r="L1923" i="24"/>
  <c r="M1923" i="24" s="1"/>
  <c r="N3929" i="17"/>
  <c r="O485" i="17"/>
  <c r="N340" i="17"/>
  <c r="N3166" i="17"/>
  <c r="N3117" i="17"/>
  <c r="O3452" i="17"/>
  <c r="K3358" i="24"/>
  <c r="K3556" i="24"/>
  <c r="N2316" i="17"/>
  <c r="K3765" i="24"/>
  <c r="K3716" i="24"/>
  <c r="K3652" i="24"/>
  <c r="N3945" i="17"/>
  <c r="L2147" i="24"/>
  <c r="M2147" i="24" s="1"/>
  <c r="N3913" i="17"/>
  <c r="O3413" i="17"/>
  <c r="K3720" i="24"/>
  <c r="N2926" i="17"/>
  <c r="N3599" i="17"/>
  <c r="L2694" i="24"/>
  <c r="M2694" i="24" s="1"/>
  <c r="N3964" i="17"/>
  <c r="L1115" i="24"/>
  <c r="M1115" i="24" s="1"/>
  <c r="K1008" i="24"/>
  <c r="N762" i="17"/>
  <c r="K396" i="24"/>
  <c r="N398" i="17"/>
  <c r="N366" i="17"/>
  <c r="K264" i="24"/>
  <c r="O266" i="17"/>
  <c r="N3105" i="17"/>
  <c r="L2314" i="24"/>
  <c r="M2314" i="24" s="1"/>
  <c r="K3737" i="24"/>
  <c r="K50" i="24"/>
  <c r="O52" i="17"/>
  <c r="N3788" i="17"/>
  <c r="O3788" i="17"/>
  <c r="L1763" i="24"/>
  <c r="M1763" i="24" s="1"/>
  <c r="O3913" i="17"/>
  <c r="O1335" i="17"/>
  <c r="N11" i="17"/>
  <c r="O2612" i="17"/>
  <c r="N2645" i="17"/>
  <c r="O236" i="17"/>
  <c r="N3895" i="17"/>
  <c r="N3901" i="17"/>
  <c r="O3375" i="17"/>
  <c r="K2232" i="24"/>
  <c r="N2236" i="17"/>
  <c r="K3373" i="24"/>
  <c r="N3467" i="17"/>
  <c r="N3656" i="17"/>
  <c r="N3643" i="17"/>
  <c r="N3606" i="17"/>
  <c r="N3601" i="17"/>
  <c r="N3585" i="17"/>
  <c r="O3551" i="17"/>
  <c r="N3545" i="17"/>
  <c r="O3528" i="17"/>
  <c r="O3477" i="17"/>
  <c r="N3471" i="17"/>
  <c r="N3461" i="17"/>
  <c r="O3435" i="17"/>
  <c r="N3342" i="17"/>
  <c r="N3333" i="17"/>
  <c r="N3282" i="17"/>
  <c r="N3267" i="17"/>
  <c r="O3219" i="17"/>
  <c r="O3727" i="17"/>
  <c r="N3710" i="17"/>
  <c r="O3694" i="17"/>
  <c r="N3451" i="17"/>
  <c r="N3409" i="17"/>
  <c r="O3391" i="17"/>
  <c r="N3382" i="17"/>
  <c r="N3374" i="17"/>
  <c r="O3991" i="17"/>
  <c r="O3975" i="17"/>
  <c r="O3957" i="17"/>
  <c r="N3940" i="17"/>
  <c r="O3626" i="17"/>
  <c r="N3386" i="17"/>
  <c r="O3904" i="17"/>
  <c r="N3313" i="17"/>
  <c r="N3882" i="17"/>
  <c r="N3737" i="17"/>
  <c r="N3571" i="17"/>
  <c r="O3496" i="17"/>
  <c r="N3275" i="17"/>
  <c r="L3871" i="24"/>
  <c r="M3871" i="24" s="1"/>
  <c r="N3294" i="17"/>
  <c r="L3820" i="24"/>
  <c r="M3820" i="24" s="1"/>
  <c r="L3786" i="24"/>
  <c r="M3786" i="24" s="1"/>
  <c r="L3770" i="24"/>
  <c r="M3770" i="24" s="1"/>
  <c r="L3754" i="24"/>
  <c r="M3754" i="24" s="1"/>
  <c r="N3849" i="17"/>
  <c r="N3425" i="17"/>
  <c r="N3396" i="17"/>
  <c r="N3362" i="17"/>
  <c r="O3225" i="17"/>
  <c r="O3102" i="17"/>
  <c r="O2899" i="17"/>
  <c r="O2787" i="17"/>
  <c r="N2659" i="17"/>
  <c r="O2547" i="17"/>
  <c r="N1322" i="17"/>
  <c r="N1274" i="17"/>
  <c r="O1114" i="17"/>
  <c r="O1002" i="17"/>
  <c r="O757" i="17"/>
  <c r="N724" i="17"/>
  <c r="O610" i="17"/>
  <c r="O536" i="17"/>
  <c r="N368" i="17"/>
  <c r="N343" i="17"/>
  <c r="N271" i="17"/>
  <c r="N255" i="17"/>
  <c r="O166" i="17"/>
  <c r="N118" i="17"/>
  <c r="N102" i="17"/>
  <c r="O86" i="17"/>
  <c r="O4001" i="17"/>
  <c r="O3760" i="17"/>
  <c r="N2899" i="17"/>
  <c r="K3792" i="24"/>
  <c r="O789" i="17"/>
  <c r="O618" i="17"/>
  <c r="N3118" i="17"/>
  <c r="N2916" i="17"/>
  <c r="O1338" i="17"/>
  <c r="O601" i="17"/>
  <c r="O561" i="17"/>
  <c r="N432" i="17"/>
  <c r="O376" i="17"/>
  <c r="N295" i="17"/>
  <c r="N70" i="17"/>
  <c r="O2249" i="17"/>
  <c r="O88" i="17"/>
  <c r="K3620" i="24"/>
  <c r="K3595" i="24"/>
  <c r="N3291" i="17"/>
  <c r="L3597" i="24"/>
  <c r="M3597" i="24" s="1"/>
  <c r="K3619" i="24"/>
  <c r="O3988" i="17"/>
  <c r="K3864" i="24"/>
  <c r="K3814" i="24"/>
  <c r="K3267" i="24"/>
  <c r="O3110" i="17"/>
  <c r="N2932" i="17"/>
  <c r="O2883" i="17"/>
  <c r="N2867" i="17"/>
  <c r="O1306" i="17"/>
  <c r="O1290" i="17"/>
  <c r="O986" i="17"/>
  <c r="N954" i="17"/>
  <c r="O922" i="17"/>
  <c r="N3494" i="17"/>
  <c r="N3127" i="17"/>
  <c r="O3478" i="17"/>
  <c r="N2253" i="17"/>
  <c r="N3649" i="17"/>
  <c r="O3934" i="17"/>
  <c r="K2144" i="24"/>
  <c r="K1808" i="24"/>
  <c r="K1824" i="24"/>
  <c r="N1593" i="17"/>
  <c r="N2462" i="17"/>
  <c r="K1168" i="24"/>
  <c r="O3725" i="17"/>
  <c r="K3839" i="24"/>
  <c r="O3203" i="17"/>
  <c r="K3742" i="24"/>
  <c r="O3980" i="17"/>
  <c r="O4015" i="17"/>
  <c r="O3304" i="17"/>
  <c r="O3787" i="17"/>
  <c r="O4016" i="17"/>
  <c r="K3806" i="24"/>
  <c r="N3852" i="17"/>
  <c r="O1052" i="17"/>
  <c r="L3683" i="24"/>
  <c r="M3683" i="24" s="1"/>
  <c r="L3667" i="24"/>
  <c r="M3667" i="24" s="1"/>
  <c r="L3602" i="24"/>
  <c r="M3602" i="24" s="1"/>
  <c r="K3848" i="24"/>
  <c r="K3798" i="24"/>
  <c r="K3766" i="24"/>
  <c r="K3750" i="24"/>
  <c r="K3685" i="24"/>
  <c r="K3669" i="24"/>
  <c r="K3653" i="24"/>
  <c r="L3331" i="24"/>
  <c r="M3331" i="24" s="1"/>
  <c r="L3334" i="24"/>
  <c r="M3334" i="24" s="1"/>
  <c r="L3258" i="24"/>
  <c r="M3258" i="24" s="1"/>
  <c r="O3352" i="17"/>
  <c r="N2803" i="17"/>
  <c r="O2803" i="17"/>
  <c r="N1767" i="17"/>
  <c r="N1413" i="17"/>
  <c r="K1409" i="24"/>
  <c r="K1169" i="24"/>
  <c r="N1173" i="17"/>
  <c r="K3771" i="24"/>
  <c r="K3774" i="24"/>
  <c r="K3722" i="24"/>
  <c r="K3725" i="24"/>
  <c r="K3642" i="24"/>
  <c r="K3645" i="24"/>
  <c r="K3584" i="24"/>
  <c r="O3678" i="17"/>
  <c r="N3421" i="17"/>
  <c r="O3421" i="17"/>
  <c r="N3400" i="17"/>
  <c r="O3400" i="17"/>
  <c r="N4009" i="17"/>
  <c r="O4009" i="17"/>
  <c r="N3597" i="17"/>
  <c r="L3503" i="24"/>
  <c r="M3503" i="24" s="1"/>
  <c r="L2011" i="24"/>
  <c r="M2011" i="24" s="1"/>
  <c r="N661" i="17"/>
  <c r="K1073" i="24"/>
  <c r="K3758" i="24"/>
  <c r="O154" i="17"/>
  <c r="N2978" i="17"/>
  <c r="O2330" i="17"/>
  <c r="K2328" i="24"/>
  <c r="I5" i="17"/>
  <c r="L1107" i="24"/>
  <c r="M1107" i="24" s="1"/>
  <c r="O1111" i="17"/>
  <c r="L202" i="24"/>
  <c r="M202" i="24" s="1"/>
  <c r="O204" i="17"/>
  <c r="K2570" i="24"/>
  <c r="N288" i="17"/>
  <c r="O3336" i="17"/>
  <c r="K1521" i="24"/>
  <c r="O3819" i="17"/>
  <c r="O2055" i="17"/>
  <c r="O352" i="17"/>
  <c r="O862" i="17"/>
  <c r="N862" i="17"/>
  <c r="K858" i="24"/>
  <c r="K3840" i="24"/>
  <c r="N3530" i="17"/>
  <c r="N3352" i="17"/>
  <c r="N3564" i="17"/>
  <c r="L3519" i="24"/>
  <c r="M3519" i="24" s="1"/>
  <c r="O2039" i="17"/>
  <c r="O3771" i="17"/>
  <c r="N486" i="17"/>
  <c r="K3693" i="24"/>
  <c r="O2600" i="17"/>
  <c r="N1823" i="17"/>
  <c r="O3996" i="17"/>
  <c r="K3902" i="24"/>
  <c r="O453" i="17"/>
  <c r="N356" i="17"/>
  <c r="N308" i="17"/>
  <c r="N276" i="17"/>
  <c r="N1209" i="17"/>
  <c r="K3776" i="24"/>
  <c r="K3760" i="24"/>
  <c r="K3695" i="24"/>
  <c r="K3663" i="24"/>
  <c r="O3337" i="17"/>
  <c r="O3605" i="17"/>
  <c r="O2031" i="17"/>
  <c r="N1455" i="17"/>
  <c r="O1375" i="17"/>
  <c r="N1119" i="17"/>
  <c r="O2510" i="17"/>
  <c r="O2446" i="17"/>
  <c r="O2317" i="17"/>
  <c r="O1864" i="17"/>
  <c r="K3886" i="24"/>
  <c r="N3522" i="17"/>
  <c r="K3780" i="24"/>
  <c r="K3764" i="24"/>
  <c r="N3258" i="17"/>
  <c r="N3537" i="17"/>
  <c r="O3449" i="17"/>
  <c r="O3372" i="17"/>
  <c r="L3855" i="24"/>
  <c r="M3855" i="24" s="1"/>
  <c r="O3834" i="17"/>
  <c r="N3532" i="17"/>
  <c r="O3491" i="17"/>
  <c r="O3354" i="17"/>
  <c r="O1940" i="17"/>
  <c r="N3170" i="17"/>
  <c r="N3087" i="17"/>
  <c r="O3038" i="17"/>
  <c r="O2974" i="17"/>
  <c r="N1566" i="17"/>
  <c r="O1406" i="17"/>
  <c r="N1054" i="17"/>
  <c r="O711" i="17"/>
  <c r="O2139" i="17"/>
  <c r="N1995" i="17"/>
  <c r="O1963" i="17"/>
  <c r="O1819" i="17"/>
  <c r="N1787" i="17"/>
  <c r="N1627" i="17"/>
  <c r="O1579" i="17"/>
  <c r="O1563" i="17"/>
  <c r="O1499" i="17"/>
  <c r="N1483" i="17"/>
  <c r="O1435" i="17"/>
  <c r="O608" i="17"/>
  <c r="O32" i="17"/>
  <c r="O2985" i="17"/>
  <c r="O3998" i="17"/>
  <c r="N3881" i="17"/>
  <c r="O3839" i="17"/>
  <c r="N3758" i="17"/>
  <c r="O804" i="17"/>
  <c r="O3500" i="17"/>
  <c r="O3769" i="17"/>
  <c r="N478" i="17"/>
  <c r="O285" i="17"/>
  <c r="O523" i="17"/>
  <c r="K3879" i="24"/>
  <c r="O3280" i="17"/>
  <c r="L3738" i="24"/>
  <c r="M3738" i="24" s="1"/>
  <c r="L3721" i="24"/>
  <c r="M3721" i="24" s="1"/>
  <c r="L3705" i="24"/>
  <c r="M3705" i="24" s="1"/>
  <c r="L3689" i="24"/>
  <c r="M3689" i="24" s="1"/>
  <c r="L3673" i="24"/>
  <c r="M3673" i="24" s="1"/>
  <c r="L3657" i="24"/>
  <c r="M3657" i="24" s="1"/>
  <c r="L3641" i="24"/>
  <c r="M3641" i="24" s="1"/>
  <c r="L3608" i="24"/>
  <c r="M3608" i="24" s="1"/>
  <c r="L3247" i="24"/>
  <c r="M3247" i="24" s="1"/>
  <c r="O3525" i="17"/>
  <c r="O3509" i="17"/>
  <c r="N3468" i="17"/>
  <c r="N869" i="17"/>
  <c r="N669" i="17"/>
  <c r="N3586" i="17"/>
  <c r="O3431" i="17"/>
  <c r="O3348" i="17"/>
  <c r="O3344" i="17"/>
  <c r="N3339" i="17"/>
  <c r="O3964" i="17"/>
  <c r="O3885" i="17"/>
  <c r="L3880" i="24"/>
  <c r="M3880" i="24" s="1"/>
  <c r="L4002" i="24"/>
  <c r="M4002" i="24" s="1"/>
  <c r="O3289" i="17"/>
  <c r="K1057" i="24"/>
  <c r="K1777" i="24"/>
  <c r="N3617" i="17"/>
  <c r="O1429" i="17"/>
  <c r="O2624" i="17"/>
  <c r="O2608" i="17"/>
  <c r="N2592" i="17"/>
  <c r="N2576" i="17"/>
  <c r="N898" i="17"/>
  <c r="N866" i="17"/>
  <c r="K3859" i="24"/>
  <c r="K3862" i="24"/>
  <c r="N3351" i="17"/>
  <c r="O3314" i="17"/>
  <c r="K275" i="24"/>
  <c r="O277" i="17"/>
  <c r="K1633" i="24"/>
  <c r="K1265" i="24"/>
  <c r="O1781" i="17"/>
  <c r="N176" i="17"/>
  <c r="O1477" i="17"/>
  <c r="N277" i="17"/>
  <c r="O3282" i="17"/>
  <c r="O2522" i="17"/>
  <c r="N2490" i="17"/>
  <c r="N2426" i="17"/>
  <c r="O2410" i="17"/>
  <c r="O3708" i="17"/>
  <c r="N3455" i="17"/>
  <c r="N3191" i="17"/>
  <c r="O2327" i="17"/>
  <c r="N2309" i="17"/>
  <c r="N1778" i="17"/>
  <c r="O1362" i="17"/>
  <c r="N1346" i="17"/>
  <c r="N1298" i="17"/>
  <c r="O1282" i="17"/>
  <c r="O1266" i="17"/>
  <c r="O1250" i="17"/>
  <c r="O1186" i="17"/>
  <c r="O930" i="17"/>
  <c r="O846" i="17"/>
  <c r="N1288" i="17"/>
  <c r="O1032" i="17"/>
  <c r="N3770" i="17"/>
  <c r="O3677" i="17"/>
  <c r="K142" i="24"/>
  <c r="O600" i="17"/>
  <c r="O2932" i="17"/>
  <c r="N584" i="17"/>
  <c r="O1509" i="17"/>
  <c r="O900" i="17"/>
  <c r="O824" i="17"/>
  <c r="N3477" i="17"/>
  <c r="N1205" i="17"/>
  <c r="N293" i="17"/>
  <c r="K3457" i="24"/>
  <c r="O102" i="17"/>
  <c r="O213" i="17"/>
  <c r="O2843" i="17"/>
  <c r="N829" i="17"/>
  <c r="O3018" i="17"/>
  <c r="O2954" i="17"/>
  <c r="N2087" i="17"/>
  <c r="N2071" i="17"/>
  <c r="O1847" i="17"/>
  <c r="N1447" i="17"/>
  <c r="N1367" i="17"/>
  <c r="O1239" i="17"/>
  <c r="O1207" i="17"/>
  <c r="N1127" i="17"/>
  <c r="O1079" i="17"/>
  <c r="N1445" i="17"/>
  <c r="N1813" i="17"/>
  <c r="N600" i="17"/>
  <c r="N1493" i="17"/>
  <c r="K1121" i="24"/>
  <c r="N1221" i="17"/>
  <c r="O1269" i="17"/>
  <c r="K3367" i="24"/>
  <c r="N1285" i="17"/>
  <c r="N1839" i="17"/>
  <c r="O335" i="17"/>
  <c r="N148" i="17"/>
  <c r="N116" i="17"/>
  <c r="N833" i="17"/>
  <c r="N3485" i="17"/>
  <c r="O3485" i="17"/>
  <c r="N3410" i="17"/>
  <c r="O3410" i="17"/>
  <c r="K190" i="24"/>
  <c r="N192" i="17"/>
  <c r="K1930" i="24"/>
  <c r="O1934" i="17"/>
  <c r="K840" i="24"/>
  <c r="O842" i="17"/>
  <c r="K70" i="24"/>
  <c r="O72" i="17"/>
  <c r="O459" i="17"/>
  <c r="O427" i="17"/>
  <c r="O395" i="17"/>
  <c r="O363" i="17"/>
  <c r="K1281" i="24"/>
  <c r="K1361" i="24"/>
  <c r="K1441" i="24"/>
  <c r="O2102" i="17"/>
  <c r="O3272" i="17"/>
  <c r="N981" i="17"/>
  <c r="O3409" i="17"/>
  <c r="N476" i="17"/>
  <c r="O396" i="17"/>
  <c r="K929" i="24"/>
  <c r="K1186" i="24"/>
  <c r="K126" i="24"/>
  <c r="O1302" i="17"/>
  <c r="O1701" i="17"/>
  <c r="O3985" i="17"/>
  <c r="O390" i="17"/>
  <c r="L3453" i="24"/>
  <c r="M3453" i="24" s="1"/>
  <c r="O1605" i="17"/>
  <c r="K1841" i="24"/>
  <c r="K3093" i="24"/>
  <c r="K1345" i="24"/>
  <c r="K977" i="24"/>
  <c r="K1537" i="24"/>
  <c r="O1685" i="17"/>
  <c r="N1589" i="17"/>
  <c r="N1669" i="17"/>
  <c r="K3383" i="24"/>
  <c r="K993" i="24"/>
  <c r="N1621" i="17"/>
  <c r="N1605" i="17"/>
  <c r="N3985" i="17"/>
  <c r="K3175" i="24"/>
  <c r="K1170" i="24"/>
  <c r="K1025" i="24"/>
  <c r="N3130" i="17"/>
  <c r="K1985" i="24"/>
  <c r="N1701" i="17"/>
  <c r="O3471" i="17"/>
  <c r="N3514" i="17"/>
  <c r="N3015" i="17"/>
  <c r="N2983" i="17"/>
  <c r="N966" i="17"/>
  <c r="K1201" i="24"/>
  <c r="K1745" i="24"/>
  <c r="K2193" i="24"/>
  <c r="O3177" i="17"/>
  <c r="O2428" i="17"/>
  <c r="K1217" i="24"/>
  <c r="K1617" i="24"/>
  <c r="K1249" i="24"/>
  <c r="N166" i="17"/>
  <c r="N1381" i="17"/>
  <c r="N2197" i="17"/>
  <c r="O1189" i="17"/>
  <c r="N4001" i="17"/>
  <c r="O3451" i="17"/>
  <c r="O3049" i="17"/>
  <c r="N2757" i="17"/>
  <c r="N2677" i="17"/>
  <c r="K472" i="24"/>
  <c r="N474" i="17"/>
  <c r="N454" i="17"/>
  <c r="O3585" i="17"/>
  <c r="N3547" i="17"/>
  <c r="K2546" i="24"/>
  <c r="N2548" i="17"/>
  <c r="N3975" i="17"/>
  <c r="K1825" i="24"/>
  <c r="O1829" i="17"/>
  <c r="J26" i="24"/>
  <c r="K26" i="24" s="1"/>
  <c r="O28" i="17"/>
  <c r="O2864" i="17"/>
  <c r="K1377" i="24"/>
  <c r="N3096" i="17"/>
  <c r="O96" i="17"/>
  <c r="K3108" i="24"/>
  <c r="K2840" i="24"/>
  <c r="N900" i="17"/>
  <c r="O1412" i="17"/>
  <c r="N2132" i="17"/>
  <c r="N2369" i="17"/>
  <c r="O2758" i="17"/>
  <c r="O1749" i="17"/>
  <c r="K3891" i="24"/>
  <c r="N3907" i="17"/>
  <c r="K3341" i="24"/>
  <c r="K96" i="24"/>
  <c r="O98" i="17"/>
  <c r="N1579" i="17"/>
  <c r="N470" i="17"/>
  <c r="O585" i="17"/>
  <c r="N569" i="17"/>
  <c r="N520" i="17"/>
  <c r="O504" i="17"/>
  <c r="O3215" i="17"/>
  <c r="N3555" i="17"/>
  <c r="N3539" i="17"/>
  <c r="O3497" i="17"/>
  <c r="O3481" i="17"/>
  <c r="N3328" i="17"/>
  <c r="N3287" i="17"/>
  <c r="L3648" i="24"/>
  <c r="M3648" i="24" s="1"/>
  <c r="K3841" i="24"/>
  <c r="O3898" i="17"/>
  <c r="O3801" i="17"/>
  <c r="N3769" i="17"/>
  <c r="O3737" i="17"/>
  <c r="O3642" i="17"/>
  <c r="N3626" i="17"/>
  <c r="O3544" i="17"/>
  <c r="N3511" i="17"/>
  <c r="O3486" i="17"/>
  <c r="O3470" i="17"/>
  <c r="O3454" i="17"/>
  <c r="N3411" i="17"/>
  <c r="O3332" i="17"/>
  <c r="O3305" i="17"/>
  <c r="N3296" i="17"/>
  <c r="O3276" i="17"/>
  <c r="K3885" i="24"/>
  <c r="N3774" i="17"/>
  <c r="O3742" i="17"/>
  <c r="O3599" i="17"/>
  <c r="N3549" i="17"/>
  <c r="O3459" i="17"/>
  <c r="O3433" i="17"/>
  <c r="K3890" i="24"/>
  <c r="L3838" i="24"/>
  <c r="M3838" i="24" s="1"/>
  <c r="L3823" i="24"/>
  <c r="M3823" i="24" s="1"/>
  <c r="L3789" i="24"/>
  <c r="M3789" i="24" s="1"/>
  <c r="L3773" i="24"/>
  <c r="M3773" i="24" s="1"/>
  <c r="L3741" i="24"/>
  <c r="M3741" i="24" s="1"/>
  <c r="L3724" i="24"/>
  <c r="M3724" i="24" s="1"/>
  <c r="L3708" i="24"/>
  <c r="M3708" i="24" s="1"/>
  <c r="L3692" i="24"/>
  <c r="M3692" i="24" s="1"/>
  <c r="L3676" i="24"/>
  <c r="M3676" i="24" s="1"/>
  <c r="L3660" i="24"/>
  <c r="M3660" i="24" s="1"/>
  <c r="L3628" i="24"/>
  <c r="M3628" i="24" s="1"/>
  <c r="L3611" i="24"/>
  <c r="M3611" i="24" s="1"/>
  <c r="O3252" i="17"/>
  <c r="O264" i="17"/>
  <c r="N3654" i="17"/>
  <c r="N3443" i="17"/>
  <c r="L3723" i="24"/>
  <c r="M3723" i="24" s="1"/>
  <c r="L3691" i="24"/>
  <c r="M3691" i="24" s="1"/>
  <c r="L3675" i="24"/>
  <c r="M3675" i="24" s="1"/>
  <c r="L3659" i="24"/>
  <c r="M3659" i="24" s="1"/>
  <c r="L3643" i="24"/>
  <c r="M3643" i="24" s="1"/>
  <c r="L3627" i="24"/>
  <c r="M3627" i="24" s="1"/>
  <c r="L3610" i="24"/>
  <c r="M3610" i="24" s="1"/>
  <c r="N3996" i="17"/>
  <c r="N3645" i="17"/>
  <c r="L3899" i="24"/>
  <c r="M3899" i="24" s="1"/>
  <c r="L3883" i="24"/>
  <c r="M3883" i="24" s="1"/>
  <c r="K3804" i="24"/>
  <c r="K3788" i="24"/>
  <c r="K3756" i="24"/>
  <c r="K3643" i="24"/>
  <c r="L3211" i="24"/>
  <c r="M3211" i="24" s="1"/>
  <c r="O3951" i="17"/>
  <c r="K3843" i="24"/>
  <c r="O3924" i="17"/>
  <c r="K3809" i="24"/>
  <c r="K3793" i="24"/>
  <c r="N3858" i="17"/>
  <c r="K3745" i="24"/>
  <c r="N3825" i="17"/>
  <c r="O3809" i="17"/>
  <c r="K3680" i="24"/>
  <c r="K3664" i="24"/>
  <c r="O3668" i="17"/>
  <c r="O3586" i="17"/>
  <c r="O3569" i="17"/>
  <c r="N2245" i="17"/>
  <c r="N832" i="17"/>
  <c r="L3914" i="24"/>
  <c r="M3914" i="24" s="1"/>
  <c r="L3897" i="24"/>
  <c r="M3897" i="24" s="1"/>
  <c r="L3881" i="24"/>
  <c r="M3881" i="24" s="1"/>
  <c r="L3831" i="24"/>
  <c r="M3831" i="24" s="1"/>
  <c r="O3929" i="17"/>
  <c r="K3637" i="24"/>
  <c r="N3662" i="17"/>
  <c r="N3493" i="17"/>
  <c r="K3251" i="24"/>
  <c r="L3846" i="24"/>
  <c r="M3846" i="24" s="1"/>
  <c r="L3797" i="24"/>
  <c r="M3797" i="24" s="1"/>
  <c r="L3781" i="24"/>
  <c r="M3781" i="24" s="1"/>
  <c r="L3765" i="24"/>
  <c r="M3765" i="24" s="1"/>
  <c r="L3749" i="24"/>
  <c r="M3749" i="24" s="1"/>
  <c r="L3700" i="24"/>
  <c r="M3700" i="24" s="1"/>
  <c r="L3684" i="24"/>
  <c r="M3684" i="24" s="1"/>
  <c r="K3919" i="24"/>
  <c r="N4000" i="17"/>
  <c r="O3984" i="17"/>
  <c r="O3969" i="17"/>
  <c r="N3248" i="17"/>
  <c r="L3619" i="24"/>
  <c r="M3619" i="24" s="1"/>
  <c r="O2244" i="17"/>
  <c r="O3728" i="17"/>
  <c r="N3711" i="17"/>
  <c r="L3894" i="24"/>
  <c r="M3894" i="24" s="1"/>
  <c r="L3878" i="24"/>
  <c r="M3878" i="24" s="1"/>
  <c r="L3861" i="24"/>
  <c r="M3861" i="24" s="1"/>
  <c r="N3892" i="17"/>
  <c r="L3779" i="24"/>
  <c r="M3779" i="24" s="1"/>
  <c r="L3763" i="24"/>
  <c r="M3763" i="24" s="1"/>
  <c r="N3844" i="17"/>
  <c r="N3827" i="17"/>
  <c r="L3698" i="24"/>
  <c r="M3698" i="24" s="1"/>
  <c r="O3731" i="17"/>
  <c r="L3601" i="24"/>
  <c r="M3601" i="24" s="1"/>
  <c r="O3682" i="17"/>
  <c r="N3598" i="17"/>
  <c r="K2909" i="24"/>
  <c r="K1488" i="24"/>
  <c r="O3111" i="17"/>
  <c r="K223" i="24"/>
  <c r="O292" i="17"/>
  <c r="N1199" i="17"/>
  <c r="N3192" i="17"/>
  <c r="K2423" i="24"/>
  <c r="K2873" i="24"/>
  <c r="O2876" i="17"/>
  <c r="N3444" i="17"/>
  <c r="O3444" i="17"/>
  <c r="K3990" i="24"/>
  <c r="O3277" i="17"/>
  <c r="O1475" i="17"/>
  <c r="N190" i="17"/>
  <c r="K2714" i="24"/>
  <c r="N2716" i="17"/>
  <c r="K1836" i="24"/>
  <c r="N1840" i="17"/>
  <c r="K270" i="24"/>
  <c r="O272" i="17"/>
  <c r="N2937" i="17"/>
  <c r="L2934" i="24"/>
  <c r="M2934" i="24" s="1"/>
  <c r="O2784" i="17"/>
  <c r="O2576" i="17"/>
  <c r="N2143" i="17"/>
  <c r="O2111" i="17"/>
  <c r="O2095" i="17"/>
  <c r="N1999" i="17"/>
  <c r="O1967" i="17"/>
  <c r="N1311" i="17"/>
  <c r="N1183" i="17"/>
  <c r="N1087" i="17"/>
  <c r="O959" i="17"/>
  <c r="O3527" i="17"/>
  <c r="N3527" i="17"/>
  <c r="N3506" i="17"/>
  <c r="O3506" i="17"/>
  <c r="K2618" i="24"/>
  <c r="O2620" i="17"/>
  <c r="K3125" i="24"/>
  <c r="K2325" i="24"/>
  <c r="O190" i="17"/>
  <c r="N2718" i="17"/>
  <c r="K2666" i="24"/>
  <c r="O373" i="17"/>
  <c r="O2844" i="17"/>
  <c r="O545" i="17"/>
  <c r="O2731" i="17"/>
  <c r="N2063" i="17"/>
  <c r="K1163" i="24"/>
  <c r="N1167" i="17"/>
  <c r="O843" i="17"/>
  <c r="O765" i="17"/>
  <c r="N2055" i="17"/>
  <c r="O1863" i="17"/>
  <c r="K3846" i="24"/>
  <c r="O3943" i="17"/>
  <c r="N3497" i="17"/>
  <c r="O242" i="17"/>
  <c r="N1486" i="17"/>
  <c r="K1482" i="24"/>
  <c r="K477" i="24"/>
  <c r="O479" i="17"/>
  <c r="O169" i="17"/>
  <c r="N121" i="17"/>
  <c r="O105" i="17"/>
  <c r="O3982" i="17"/>
  <c r="N3982" i="17"/>
  <c r="K1791" i="24"/>
  <c r="N1795" i="17"/>
  <c r="N2228" i="17"/>
  <c r="O2457" i="17"/>
  <c r="K364" i="24"/>
  <c r="O366" i="17"/>
  <c r="K216" i="24"/>
  <c r="N218" i="17"/>
  <c r="N2670" i="17"/>
  <c r="K2668" i="24"/>
  <c r="O2361" i="17"/>
  <c r="N2361" i="17"/>
  <c r="K2520" i="24"/>
  <c r="N3292" i="17"/>
  <c r="K2359" i="24"/>
  <c r="K843" i="24"/>
  <c r="K2975" i="24"/>
  <c r="O2734" i="17"/>
  <c r="O1216" i="17"/>
  <c r="O2718" i="17"/>
  <c r="O2687" i="17"/>
  <c r="N2687" i="17"/>
  <c r="O33" i="17"/>
  <c r="N1194" i="17"/>
  <c r="O1194" i="17"/>
  <c r="O215" i="17"/>
  <c r="K2488" i="24"/>
  <c r="N2031" i="17"/>
  <c r="N242" i="17"/>
  <c r="K2732" i="24"/>
  <c r="K944" i="24"/>
  <c r="O661" i="17"/>
  <c r="O436" i="17"/>
  <c r="N1140" i="17"/>
  <c r="K2924" i="24"/>
  <c r="O1346" i="17"/>
  <c r="O110" i="17"/>
  <c r="O465" i="17"/>
  <c r="O2148" i="17"/>
  <c r="K1970" i="24"/>
  <c r="O1974" i="17"/>
  <c r="K127" i="24"/>
  <c r="N129" i="17"/>
  <c r="O2019" i="17"/>
  <c r="O1827" i="17"/>
  <c r="O435" i="17"/>
  <c r="N403" i="17"/>
  <c r="N241" i="17"/>
  <c r="O207" i="17"/>
  <c r="O171" i="17"/>
  <c r="N155" i="17"/>
  <c r="O91" i="17"/>
  <c r="K1553" i="24"/>
  <c r="N1557" i="17"/>
  <c r="N1397" i="17"/>
  <c r="O1397" i="17"/>
  <c r="K355" i="24"/>
  <c r="O357" i="17"/>
  <c r="K158" i="24"/>
  <c r="O160" i="17"/>
  <c r="N160" i="17"/>
  <c r="K110" i="24"/>
  <c r="O112" i="17"/>
  <c r="N436" i="17"/>
  <c r="N110" i="17"/>
  <c r="N1362" i="17"/>
  <c r="O3333" i="17"/>
  <c r="N2704" i="17"/>
  <c r="K2702" i="24"/>
  <c r="N2164" i="17"/>
  <c r="K2160" i="24"/>
  <c r="K2000" i="24"/>
  <c r="O2004" i="17"/>
  <c r="N1684" i="17"/>
  <c r="O1684" i="17"/>
  <c r="K818" i="24"/>
  <c r="N820" i="17"/>
  <c r="O259" i="17"/>
  <c r="K257" i="24"/>
  <c r="O2846" i="17"/>
  <c r="O2639" i="17"/>
  <c r="O2607" i="17"/>
  <c r="N2538" i="17"/>
  <c r="O2506" i="17"/>
  <c r="N530" i="17"/>
  <c r="N417" i="17"/>
  <c r="O3134" i="17"/>
  <c r="L3131" i="24"/>
  <c r="M3131" i="24" s="1"/>
  <c r="N2996" i="17"/>
  <c r="N1217" i="17"/>
  <c r="O1201" i="17"/>
  <c r="N889" i="17"/>
  <c r="N828" i="17"/>
  <c r="N568" i="17"/>
  <c r="K3892" i="24"/>
  <c r="N3990" i="17"/>
  <c r="K3265" i="24"/>
  <c r="O3359" i="17"/>
  <c r="L3910" i="24"/>
  <c r="M3910" i="24" s="1"/>
  <c r="L3915" i="24"/>
  <c r="M3915" i="24" s="1"/>
  <c r="N114" i="17"/>
  <c r="O3017" i="17"/>
  <c r="N3001" i="17"/>
  <c r="N2977" i="17"/>
  <c r="O2823" i="17"/>
  <c r="N2767" i="17"/>
  <c r="O2703" i="17"/>
  <c r="N2404" i="17"/>
  <c r="N2297" i="17"/>
  <c r="N2290" i="17"/>
  <c r="N2206" i="17"/>
  <c r="O2006" i="17"/>
  <c r="O1614" i="17"/>
  <c r="O468" i="17"/>
  <c r="N307" i="17"/>
  <c r="N291" i="17"/>
  <c r="N82" i="17"/>
  <c r="N3682" i="17"/>
  <c r="O2387" i="17"/>
  <c r="N2287" i="17"/>
  <c r="N2271" i="17"/>
  <c r="N2220" i="17"/>
  <c r="N2204" i="17"/>
  <c r="O2172" i="17"/>
  <c r="N2076" i="17"/>
  <c r="K2056" i="24"/>
  <c r="N2060" i="17"/>
  <c r="O1884" i="17"/>
  <c r="N1724" i="17"/>
  <c r="O1660" i="17"/>
  <c r="O1612" i="17"/>
  <c r="N1596" i="17"/>
  <c r="N1580" i="17"/>
  <c r="N1564" i="17"/>
  <c r="N1532" i="17"/>
  <c r="O1516" i="17"/>
  <c r="N1500" i="17"/>
  <c r="N1436" i="17"/>
  <c r="N1420" i="17"/>
  <c r="O1404" i="17"/>
  <c r="N1340" i="17"/>
  <c r="O1308" i="17"/>
  <c r="O1292" i="17"/>
  <c r="O1276" i="17"/>
  <c r="N167" i="17"/>
  <c r="N119" i="17"/>
  <c r="N103" i="17"/>
  <c r="N87" i="17"/>
  <c r="N2838" i="17"/>
  <c r="O2822" i="17"/>
  <c r="O2806" i="17"/>
  <c r="O441" i="17"/>
  <c r="O344" i="17"/>
  <c r="O312" i="17"/>
  <c r="O296" i="17"/>
  <c r="O2790" i="17"/>
  <c r="N2646" i="17"/>
  <c r="N816" i="17"/>
  <c r="K3917" i="24"/>
  <c r="O3954" i="17"/>
  <c r="K3801" i="24"/>
  <c r="K3704" i="24"/>
  <c r="N3795" i="17"/>
  <c r="N3723" i="17"/>
  <c r="K3609" i="24"/>
  <c r="O3706" i="17"/>
  <c r="K3548" i="24"/>
  <c r="N3642" i="17"/>
  <c r="O3443" i="17"/>
  <c r="K3924" i="24"/>
  <c r="K3920" i="24"/>
  <c r="O3135" i="17"/>
  <c r="N2027" i="17"/>
  <c r="N574" i="17"/>
  <c r="O853" i="17"/>
  <c r="K3905" i="24"/>
  <c r="K3889" i="24"/>
  <c r="K3893" i="24"/>
  <c r="K3677" i="24"/>
  <c r="O3615" i="17"/>
  <c r="N3301" i="17"/>
  <c r="N3276" i="17"/>
  <c r="L3923" i="24"/>
  <c r="M3923" i="24" s="1"/>
  <c r="O2885" i="17"/>
  <c r="O2869" i="17"/>
  <c r="O2821" i="17"/>
  <c r="N2549" i="17"/>
  <c r="K3894" i="24"/>
  <c r="K3873" i="24"/>
  <c r="O3971" i="17"/>
  <c r="K3834" i="24"/>
  <c r="K3795" i="24"/>
  <c r="K3747" i="24"/>
  <c r="K3714" i="24"/>
  <c r="K3682" i="24"/>
  <c r="K3666" i="24"/>
  <c r="K3608" i="24"/>
  <c r="N3630" i="17"/>
  <c r="N3582" i="17"/>
  <c r="O2661" i="17"/>
  <c r="K3883" i="24"/>
  <c r="K3878" i="24"/>
  <c r="K3784" i="24"/>
  <c r="K3768" i="24"/>
  <c r="O3865" i="17"/>
  <c r="K3719" i="24"/>
  <c r="K3703" i="24"/>
  <c r="K3639" i="24"/>
  <c r="O3736" i="17"/>
  <c r="L3733" i="24"/>
  <c r="M3733" i="24" s="1"/>
  <c r="K668" i="24"/>
  <c r="O670" i="17"/>
  <c r="O2660" i="17"/>
  <c r="O2564" i="17"/>
  <c r="K3851" i="24"/>
  <c r="K3812" i="24"/>
  <c r="K3805" i="24"/>
  <c r="K3789" i="24"/>
  <c r="K3676" i="24"/>
  <c r="K3644" i="24"/>
  <c r="K3632" i="24"/>
  <c r="K3599" i="24"/>
  <c r="K3591" i="24"/>
  <c r="O3515" i="17"/>
  <c r="N3474" i="17"/>
  <c r="O3290" i="17"/>
  <c r="K3923" i="24"/>
  <c r="O370" i="17"/>
  <c r="O3582" i="17"/>
  <c r="N3344" i="17"/>
  <c r="N601" i="17"/>
  <c r="K3915" i="24"/>
  <c r="O3940" i="17"/>
  <c r="K3817" i="24"/>
  <c r="O3901" i="17"/>
  <c r="K3799" i="24"/>
  <c r="K3767" i="24"/>
  <c r="K3735" i="24"/>
  <c r="K3718" i="24"/>
  <c r="O3772" i="17"/>
  <c r="K3614" i="24"/>
  <c r="K3606" i="24"/>
  <c r="K3598" i="24"/>
  <c r="K3590" i="24"/>
  <c r="O3514" i="17"/>
  <c r="O3489" i="17"/>
  <c r="N3484" i="17"/>
  <c r="N3473" i="17"/>
  <c r="O3448" i="17"/>
  <c r="N3401" i="17"/>
  <c r="O3241" i="17"/>
  <c r="N3237" i="17"/>
  <c r="O3199" i="17"/>
  <c r="N1354" i="17"/>
  <c r="N480" i="17"/>
  <c r="N384" i="17"/>
  <c r="O118" i="17"/>
  <c r="N3591" i="17"/>
  <c r="O3918" i="17"/>
  <c r="N3884" i="17"/>
  <c r="N3868" i="17"/>
  <c r="O3852" i="17"/>
  <c r="O3847" i="17"/>
  <c r="O3836" i="17"/>
  <c r="O3803" i="17"/>
  <c r="N3787" i="17"/>
  <c r="N3771" i="17"/>
  <c r="K3648" i="24"/>
  <c r="N3745" i="17"/>
  <c r="O3739" i="17"/>
  <c r="K3630" i="24"/>
  <c r="K3589" i="24"/>
  <c r="N3678" i="17"/>
  <c r="N3639" i="17"/>
  <c r="O3628" i="17"/>
  <c r="N3612" i="17"/>
  <c r="O3562" i="17"/>
  <c r="N3546" i="17"/>
  <c r="N3529" i="17"/>
  <c r="N3513" i="17"/>
  <c r="O3483" i="17"/>
  <c r="N3456" i="17"/>
  <c r="N3430" i="17"/>
  <c r="N3348" i="17"/>
  <c r="N3303" i="17"/>
  <c r="N3293" i="17"/>
  <c r="K3992" i="24"/>
  <c r="O3279" i="17"/>
  <c r="O3190" i="17"/>
  <c r="N3052" i="17"/>
  <c r="O350" i="17"/>
  <c r="N3236" i="17"/>
  <c r="N1856" i="17"/>
  <c r="O681" i="17"/>
  <c r="N616" i="17"/>
  <c r="O599" i="17"/>
  <c r="N510" i="17"/>
  <c r="O325" i="17"/>
  <c r="N317" i="17"/>
  <c r="O309" i="17"/>
  <c r="N132" i="17"/>
  <c r="N3973" i="17"/>
  <c r="O3933" i="17"/>
  <c r="K3706" i="24"/>
  <c r="N3803" i="17"/>
  <c r="N3781" i="17"/>
  <c r="N3733" i="17"/>
  <c r="N3672" i="17"/>
  <c r="O3649" i="17"/>
  <c r="N3622" i="17"/>
  <c r="N3590" i="17"/>
  <c r="O3329" i="17"/>
  <c r="N3216" i="17"/>
  <c r="O3212" i="17"/>
  <c r="K186" i="24"/>
  <c r="O188" i="17"/>
  <c r="O2414" i="17"/>
  <c r="O2374" i="17"/>
  <c r="O1880" i="17"/>
  <c r="N1848" i="17"/>
  <c r="N1720" i="17"/>
  <c r="O1248" i="17"/>
  <c r="N1000" i="17"/>
  <c r="N904" i="17"/>
  <c r="O698" i="17"/>
  <c r="O664" i="17"/>
  <c r="N608" i="17"/>
  <c r="N583" i="17"/>
  <c r="N567" i="17"/>
  <c r="N526" i="17"/>
  <c r="N438" i="17"/>
  <c r="N430" i="17"/>
  <c r="O414" i="17"/>
  <c r="N406" i="17"/>
  <c r="O398" i="17"/>
  <c r="O341" i="17"/>
  <c r="O333" i="17"/>
  <c r="N229" i="17"/>
  <c r="O164" i="17"/>
  <c r="O68" i="17"/>
  <c r="O12" i="17"/>
  <c r="K3907" i="24"/>
  <c r="O3999" i="17"/>
  <c r="O3928" i="17"/>
  <c r="O3917" i="17"/>
  <c r="O3867" i="17"/>
  <c r="O3770" i="17"/>
  <c r="N3692" i="17"/>
  <c r="N3667" i="17"/>
  <c r="N3528" i="17"/>
  <c r="N3487" i="17"/>
  <c r="O3306" i="17"/>
  <c r="O3292" i="17"/>
  <c r="O3228" i="17"/>
  <c r="K3875" i="24"/>
  <c r="O3888" i="17"/>
  <c r="N3856" i="17"/>
  <c r="N3775" i="17"/>
  <c r="O3743" i="17"/>
  <c r="N3684" i="17"/>
  <c r="O3684" i="17"/>
  <c r="O3666" i="17"/>
  <c r="N3648" i="17"/>
  <c r="O3517" i="17"/>
  <c r="N3434" i="17"/>
  <c r="N3323" i="17"/>
  <c r="N3263" i="17"/>
  <c r="O3255" i="17"/>
  <c r="O3251" i="17"/>
  <c r="L3877" i="24"/>
  <c r="M3877" i="24" s="1"/>
  <c r="L3860" i="24"/>
  <c r="M3860" i="24" s="1"/>
  <c r="L3778" i="24"/>
  <c r="M3778" i="24" s="1"/>
  <c r="L3746" i="24"/>
  <c r="M3746" i="24" s="1"/>
  <c r="L3697" i="24"/>
  <c r="M3697" i="24" s="1"/>
  <c r="L3600" i="24"/>
  <c r="M3600" i="24" s="1"/>
  <c r="O4008" i="17"/>
  <c r="L3892" i="24"/>
  <c r="M3892" i="24" s="1"/>
  <c r="L3859" i="24"/>
  <c r="M3859" i="24" s="1"/>
  <c r="L3827" i="24"/>
  <c r="M3827" i="24" s="1"/>
  <c r="N3906" i="17"/>
  <c r="N3890" i="17"/>
  <c r="L3777" i="24"/>
  <c r="M3777" i="24" s="1"/>
  <c r="L3761" i="24"/>
  <c r="M3761" i="24" s="1"/>
  <c r="L3745" i="24"/>
  <c r="M3745" i="24" s="1"/>
  <c r="L3712" i="24"/>
  <c r="M3712" i="24" s="1"/>
  <c r="L3632" i="24"/>
  <c r="M3632" i="24" s="1"/>
  <c r="L3615" i="24"/>
  <c r="M3615" i="24" s="1"/>
  <c r="L3907" i="24"/>
  <c r="M3907" i="24" s="1"/>
  <c r="L3891" i="24"/>
  <c r="M3891" i="24" s="1"/>
  <c r="L3875" i="24"/>
  <c r="M3875" i="24" s="1"/>
  <c r="L3858" i="24"/>
  <c r="M3858" i="24" s="1"/>
  <c r="L3841" i="24"/>
  <c r="M3841" i="24" s="1"/>
  <c r="L3889" i="24"/>
  <c r="M3889" i="24" s="1"/>
  <c r="L3873" i="24"/>
  <c r="M3873" i="24" s="1"/>
  <c r="L3805" i="24"/>
  <c r="M3805" i="24" s="1"/>
  <c r="L3595" i="24"/>
  <c r="M3595" i="24" s="1"/>
  <c r="K3828" i="24"/>
  <c r="K3681" i="24"/>
  <c r="L3922" i="24"/>
  <c r="M3922" i="24" s="1"/>
  <c r="L3870" i="24"/>
  <c r="M3870" i="24" s="1"/>
  <c r="L3853" i="24"/>
  <c r="M3853" i="24" s="1"/>
  <c r="L3674" i="24"/>
  <c r="M3674" i="24" s="1"/>
  <c r="L3476" i="24"/>
  <c r="M3476" i="24" s="1"/>
  <c r="L3390" i="24"/>
  <c r="M3390" i="24" s="1"/>
  <c r="L3359" i="24"/>
  <c r="M3359" i="24" s="1"/>
  <c r="L3508" i="24"/>
  <c r="M3508" i="24" s="1"/>
  <c r="N3311" i="17"/>
  <c r="N3284" i="17"/>
  <c r="O3257" i="17"/>
  <c r="O3253" i="17"/>
  <c r="O3685" i="17"/>
  <c r="L3834" i="24"/>
  <c r="M3834" i="24" s="1"/>
  <c r="L3819" i="24"/>
  <c r="M3819" i="24" s="1"/>
  <c r="L3882" i="24"/>
  <c r="M3882" i="24" s="1"/>
  <c r="L3702" i="24"/>
  <c r="M3702" i="24" s="1"/>
  <c r="L3686" i="24"/>
  <c r="M3686" i="24" s="1"/>
  <c r="O3714" i="17"/>
  <c r="O3698" i="17"/>
  <c r="L3782" i="24"/>
  <c r="M3782" i="24" s="1"/>
  <c r="L3766" i="24"/>
  <c r="M3766" i="24" s="1"/>
  <c r="L3750" i="24"/>
  <c r="M3750" i="24" s="1"/>
  <c r="L3734" i="24"/>
  <c r="M3734" i="24" s="1"/>
  <c r="L3717" i="24"/>
  <c r="M3717" i="24" s="1"/>
  <c r="L3701" i="24"/>
  <c r="M3701" i="24" s="1"/>
  <c r="L3604" i="24"/>
  <c r="M3604" i="24" s="1"/>
  <c r="O3697" i="17"/>
  <c r="O3681" i="17"/>
  <c r="O3502" i="17"/>
  <c r="O3423" i="17"/>
  <c r="N3415" i="17"/>
  <c r="O3403" i="17"/>
  <c r="O3376" i="17"/>
  <c r="N3368" i="17"/>
  <c r="N3360" i="17"/>
  <c r="L3864" i="24"/>
  <c r="M3864" i="24" s="1"/>
  <c r="L3668" i="24"/>
  <c r="M3668" i="24" s="1"/>
  <c r="L3636" i="24"/>
  <c r="M3636" i="24" s="1"/>
  <c r="O3422" i="17"/>
  <c r="O3414" i="17"/>
  <c r="N3392" i="17"/>
  <c r="N3383" i="17"/>
  <c r="L3911" i="24"/>
  <c r="M3911" i="24" s="1"/>
  <c r="L3895" i="24"/>
  <c r="M3895" i="24" s="1"/>
  <c r="L3879" i="24"/>
  <c r="M3879" i="24" s="1"/>
  <c r="L3829" i="24"/>
  <c r="M3829" i="24" s="1"/>
  <c r="N3828" i="17"/>
  <c r="N197" i="17"/>
  <c r="O1761" i="17"/>
  <c r="N2137" i="17"/>
  <c r="N3125" i="17"/>
  <c r="L315" i="24"/>
  <c r="M315" i="24" s="1"/>
  <c r="L508" i="24"/>
  <c r="M508" i="24" s="1"/>
  <c r="N21" i="17"/>
  <c r="L323" i="24"/>
  <c r="M323" i="24" s="1"/>
  <c r="O3790" i="17"/>
  <c r="N3790" i="17"/>
  <c r="N3583" i="17"/>
  <c r="O3583" i="17"/>
  <c r="O3516" i="17"/>
  <c r="N3516" i="17"/>
  <c r="O3475" i="17"/>
  <c r="N3475" i="17"/>
  <c r="O3346" i="17"/>
  <c r="N3346" i="17"/>
  <c r="O3322" i="17"/>
  <c r="N3322" i="17"/>
  <c r="L3696" i="24"/>
  <c r="M3696" i="24" s="1"/>
  <c r="N3793" i="17"/>
  <c r="L3664" i="24"/>
  <c r="M3664" i="24" s="1"/>
  <c r="O3761" i="17"/>
  <c r="L3585" i="24"/>
  <c r="M3585" i="24" s="1"/>
  <c r="O3679" i="17"/>
  <c r="L3333" i="24"/>
  <c r="M3333" i="24" s="1"/>
  <c r="N3427" i="17"/>
  <c r="O3302" i="17"/>
  <c r="L1213" i="24"/>
  <c r="M1213" i="24" s="1"/>
  <c r="L826" i="24"/>
  <c r="M826" i="24" s="1"/>
  <c r="N1248" i="17"/>
  <c r="O828" i="17"/>
  <c r="L2993" i="24"/>
  <c r="M2993" i="24" s="1"/>
  <c r="N1943" i="17"/>
  <c r="N2703" i="17"/>
  <c r="L1852" i="24"/>
  <c r="M1852" i="24" s="1"/>
  <c r="N2039" i="17"/>
  <c r="N414" i="17"/>
  <c r="L679" i="24"/>
  <c r="M679" i="24" s="1"/>
  <c r="O3456" i="17"/>
  <c r="L2091" i="24"/>
  <c r="M2091" i="24" s="1"/>
  <c r="O2071" i="17"/>
  <c r="N3984" i="17"/>
  <c r="N764" i="17"/>
  <c r="L1860" i="24"/>
  <c r="M1860" i="24" s="1"/>
  <c r="L885" i="24"/>
  <c r="M885" i="24" s="1"/>
  <c r="L2117" i="24"/>
  <c r="M2117" i="24" s="1"/>
  <c r="L1205" i="24"/>
  <c r="M1205" i="24" s="1"/>
  <c r="N3739" i="17"/>
  <c r="N698" i="17"/>
  <c r="N3562" i="17"/>
  <c r="O2333" i="17"/>
  <c r="N205" i="17"/>
  <c r="N2381" i="17"/>
  <c r="L130" i="24"/>
  <c r="M130" i="24" s="1"/>
  <c r="L2444" i="24"/>
  <c r="M2444" i="24" s="1"/>
  <c r="O3529" i="17"/>
  <c r="O4014" i="17"/>
  <c r="O3733" i="17"/>
  <c r="O2331" i="17"/>
  <c r="O2315" i="17"/>
  <c r="N2166" i="17"/>
  <c r="O2150" i="17"/>
  <c r="N2134" i="17"/>
  <c r="N2102" i="17"/>
  <c r="N1990" i="17"/>
  <c r="O1942" i="17"/>
  <c r="N1734" i="17"/>
  <c r="O1686" i="17"/>
  <c r="N2508" i="17"/>
  <c r="N2492" i="17"/>
  <c r="N2476" i="17"/>
  <c r="N2460" i="17"/>
  <c r="O2444" i="17"/>
  <c r="O2412" i="17"/>
  <c r="N2396" i="17"/>
  <c r="O2380" i="17"/>
  <c r="N2364" i="17"/>
  <c r="N2348" i="17"/>
  <c r="O732" i="17"/>
  <c r="N3863" i="17"/>
  <c r="N3150" i="17"/>
  <c r="L3147" i="24"/>
  <c r="M3147" i="24" s="1"/>
  <c r="O3596" i="17"/>
  <c r="N3596" i="17"/>
  <c r="O2842" i="17"/>
  <c r="N1873" i="17"/>
  <c r="O1409" i="17"/>
  <c r="O3240" i="17"/>
  <c r="O3730" i="17"/>
  <c r="N3730" i="17"/>
  <c r="N2128" i="17"/>
  <c r="N2088" i="17"/>
  <c r="O2080" i="17"/>
  <c r="N1824" i="17"/>
  <c r="O1040" i="17"/>
  <c r="N960" i="17"/>
  <c r="N811" i="17"/>
  <c r="O714" i="17"/>
  <c r="N656" i="17"/>
  <c r="O624" i="17"/>
  <c r="O575" i="17"/>
  <c r="O534" i="17"/>
  <c r="N462" i="17"/>
  <c r="O462" i="17"/>
  <c r="O454" i="17"/>
  <c r="O438" i="17"/>
  <c r="N357" i="17"/>
  <c r="N325" i="17"/>
  <c r="N309" i="17"/>
  <c r="N269" i="17"/>
  <c r="N196" i="17"/>
  <c r="O140" i="17"/>
  <c r="O116" i="17"/>
  <c r="O84" i="17"/>
  <c r="N20" i="17"/>
  <c r="N12" i="17"/>
  <c r="O2137" i="17"/>
  <c r="N3268" i="17"/>
  <c r="N748" i="17"/>
  <c r="O1537" i="17"/>
  <c r="O873" i="17"/>
  <c r="O206" i="17"/>
  <c r="O560" i="17"/>
  <c r="O196" i="17"/>
  <c r="L307" i="24"/>
  <c r="M307" i="24" s="1"/>
  <c r="O3513" i="17"/>
  <c r="L3039" i="24"/>
  <c r="M3039" i="24" s="1"/>
  <c r="N3042" i="17"/>
  <c r="O919" i="17"/>
  <c r="L531" i="24"/>
  <c r="M531" i="24" s="1"/>
  <c r="O533" i="17"/>
  <c r="L467" i="24"/>
  <c r="M467" i="24" s="1"/>
  <c r="O469" i="17"/>
  <c r="L3944" i="24"/>
  <c r="M3944" i="24" s="1"/>
  <c r="O3231" i="17"/>
  <c r="N3961" i="17"/>
  <c r="L3814" i="24"/>
  <c r="M3814" i="24" s="1"/>
  <c r="N3911" i="17"/>
  <c r="L3715" i="24"/>
  <c r="M3715" i="24" s="1"/>
  <c r="N3812" i="17"/>
  <c r="L3699" i="24"/>
  <c r="M3699" i="24" s="1"/>
  <c r="N3796" i="17"/>
  <c r="N2855" i="17"/>
  <c r="N2839" i="17"/>
  <c r="N793" i="17"/>
  <c r="N654" i="17"/>
  <c r="N638" i="17"/>
  <c r="O622" i="17"/>
  <c r="O606" i="17"/>
  <c r="O629" i="17"/>
  <c r="O3286" i="17"/>
  <c r="N1268" i="17"/>
  <c r="O3806" i="17"/>
  <c r="O3593" i="17"/>
  <c r="O3559" i="17"/>
  <c r="N3526" i="17"/>
  <c r="N3081" i="17"/>
  <c r="N3032" i="17"/>
  <c r="N2984" i="17"/>
  <c r="N3991" i="17"/>
  <c r="O3970" i="17"/>
  <c r="N3935" i="17"/>
  <c r="O3930" i="17"/>
  <c r="O3907" i="17"/>
  <c r="O3891" i="17"/>
  <c r="N3664" i="17"/>
  <c r="N3603" i="17"/>
  <c r="N3479" i="17"/>
  <c r="N3321" i="17"/>
  <c r="N3167" i="17"/>
  <c r="N3102" i="17"/>
  <c r="O2867" i="17"/>
  <c r="N2787" i="17"/>
  <c r="N2547" i="17"/>
  <c r="N2480" i="17"/>
  <c r="N2432" i="17"/>
  <c r="N2301" i="17"/>
  <c r="L3369" i="24"/>
  <c r="M3369" i="24" s="1"/>
  <c r="N2259" i="17"/>
  <c r="N861" i="17"/>
  <c r="N843" i="17"/>
  <c r="O749" i="17"/>
  <c r="O497" i="17"/>
  <c r="O351" i="17"/>
  <c r="N287" i="17"/>
  <c r="N38" i="17"/>
  <c r="N315" i="17"/>
  <c r="O283" i="17"/>
  <c r="N216" i="17"/>
  <c r="N33" i="17"/>
  <c r="O2798" i="17"/>
  <c r="N2244" i="17"/>
  <c r="N3203" i="17"/>
  <c r="N3187" i="17"/>
  <c r="N2323" i="17"/>
  <c r="O2222" i="17"/>
  <c r="N2110" i="17"/>
  <c r="N2030" i="17"/>
  <c r="N1966" i="17"/>
  <c r="N1950" i="17"/>
  <c r="N1918" i="17"/>
  <c r="N1886" i="17"/>
  <c r="N1870" i="17"/>
  <c r="O1182" i="17"/>
  <c r="N1006" i="17"/>
  <c r="N528" i="17"/>
  <c r="N496" i="17"/>
  <c r="N204" i="17"/>
  <c r="O2484" i="17"/>
  <c r="N777" i="17"/>
  <c r="O761" i="17"/>
  <c r="O179" i="17"/>
  <c r="N163" i="17"/>
  <c r="O67" i="17"/>
  <c r="O3163" i="17"/>
  <c r="N3147" i="17"/>
  <c r="O3114" i="17"/>
  <c r="O3066" i="17"/>
  <c r="N3049" i="17"/>
  <c r="O3033" i="17"/>
  <c r="O3001" i="17"/>
  <c r="O2969" i="17"/>
  <c r="O2903" i="17"/>
  <c r="O1558" i="17"/>
  <c r="O484" i="17"/>
  <c r="N355" i="17"/>
  <c r="O3085" i="17"/>
  <c r="N2988" i="17"/>
  <c r="N2972" i="17"/>
  <c r="O2584" i="17"/>
  <c r="O2552" i="17"/>
  <c r="L3824" i="24"/>
  <c r="M3824" i="24" s="1"/>
  <c r="O3921" i="17"/>
  <c r="N2597" i="17"/>
  <c r="N2581" i="17"/>
  <c r="N2951" i="17"/>
  <c r="N2741" i="17"/>
  <c r="N2725" i="17"/>
  <c r="O2581" i="17"/>
  <c r="O253" i="17"/>
  <c r="N2915" i="17"/>
  <c r="N2429" i="17"/>
  <c r="O2413" i="17"/>
  <c r="O2381" i="17"/>
  <c r="N2365" i="17"/>
  <c r="O2349" i="17"/>
  <c r="O884" i="17"/>
  <c r="O852" i="17"/>
  <c r="O455" i="17"/>
  <c r="N423" i="17"/>
  <c r="O391" i="17"/>
  <c r="N375" i="17"/>
  <c r="O342" i="17"/>
  <c r="N245" i="17"/>
  <c r="O29" i="17"/>
  <c r="N13" i="17"/>
  <c r="N2896" i="17"/>
  <c r="N2864" i="17"/>
  <c r="N2848" i="17"/>
  <c r="O2832" i="17"/>
  <c r="N2753" i="17"/>
  <c r="N2737" i="17"/>
  <c r="N2721" i="17"/>
  <c r="O2705" i="17"/>
  <c r="O2689" i="17"/>
  <c r="N2625" i="17"/>
  <c r="N2280" i="17"/>
  <c r="O2264" i="17"/>
  <c r="N849" i="17"/>
  <c r="O803" i="17"/>
  <c r="N681" i="17"/>
  <c r="N664" i="17"/>
  <c r="O648" i="17"/>
  <c r="N632" i="17"/>
  <c r="O616" i="17"/>
  <c r="N221" i="17"/>
  <c r="O3644" i="17"/>
  <c r="N3644" i="17"/>
  <c r="N2120" i="17"/>
  <c r="O2032" i="17"/>
  <c r="O2024" i="17"/>
  <c r="O1976" i="17"/>
  <c r="N1624" i="17"/>
  <c r="O1544" i="17"/>
  <c r="N1480" i="17"/>
  <c r="N1304" i="17"/>
  <c r="O1224" i="17"/>
  <c r="O1208" i="17"/>
  <c r="O1192" i="17"/>
  <c r="N1096" i="17"/>
  <c r="O1048" i="17"/>
  <c r="N968" i="17"/>
  <c r="O470" i="17"/>
  <c r="O406" i="17"/>
  <c r="N390" i="17"/>
  <c r="N341" i="17"/>
  <c r="O293" i="17"/>
  <c r="N28" i="17"/>
  <c r="N3933" i="17"/>
  <c r="L1197" i="24"/>
  <c r="M1197" i="24" s="1"/>
  <c r="N846" i="17"/>
  <c r="N2769" i="17"/>
  <c r="O1824" i="17"/>
  <c r="N1880" i="17"/>
  <c r="N230" i="17"/>
  <c r="O407" i="17"/>
  <c r="O76" i="17"/>
  <c r="O382" i="17"/>
  <c r="N2144" i="17"/>
  <c r="N2032" i="17"/>
  <c r="O1968" i="17"/>
  <c r="N1904" i="17"/>
  <c r="O1888" i="17"/>
  <c r="O1856" i="17"/>
  <c r="N1792" i="17"/>
  <c r="N1744" i="17"/>
  <c r="O1680" i="17"/>
  <c r="O1632" i="17"/>
  <c r="O1616" i="17"/>
  <c r="O1600" i="17"/>
  <c r="N1584" i="17"/>
  <c r="O1536" i="17"/>
  <c r="O1520" i="17"/>
  <c r="O1504" i="17"/>
  <c r="N1488" i="17"/>
  <c r="N1472" i="17"/>
  <c r="O1440" i="17"/>
  <c r="N1424" i="17"/>
  <c r="O1408" i="17"/>
  <c r="N1376" i="17"/>
  <c r="N1344" i="17"/>
  <c r="O1312" i="17"/>
  <c r="O1232" i="17"/>
  <c r="N1216" i="17"/>
  <c r="O1184" i="17"/>
  <c r="O1088" i="17"/>
  <c r="N1072" i="17"/>
  <c r="N1024" i="17"/>
  <c r="N1008" i="17"/>
  <c r="N976" i="17"/>
  <c r="O928" i="17"/>
  <c r="N3677" i="17"/>
  <c r="O3672" i="17"/>
  <c r="O3590" i="17"/>
  <c r="O3573" i="17"/>
  <c r="O3498" i="17"/>
  <c r="L3948" i="24"/>
  <c r="M3948" i="24" s="1"/>
  <c r="O3235" i="17"/>
  <c r="O3208" i="17"/>
  <c r="O2799" i="17"/>
  <c r="O666" i="17"/>
  <c r="N872" i="17"/>
  <c r="N2224" i="17"/>
  <c r="N2080" i="17"/>
  <c r="N1872" i="17"/>
  <c r="O1808" i="17"/>
  <c r="O1760" i="17"/>
  <c r="N1696" i="17"/>
  <c r="L2866" i="24"/>
  <c r="M2866" i="24" s="1"/>
  <c r="L2315" i="24"/>
  <c r="M2315" i="24" s="1"/>
  <c r="O423" i="17"/>
  <c r="O3056" i="17"/>
  <c r="O3023" i="17"/>
  <c r="N2975" i="17"/>
  <c r="O2959" i="17"/>
  <c r="O2943" i="17"/>
  <c r="N2842" i="17"/>
  <c r="O2518" i="17"/>
  <c r="N2502" i="17"/>
  <c r="N2406" i="17"/>
  <c r="N2374" i="17"/>
  <c r="O2358" i="17"/>
  <c r="O2340" i="17"/>
  <c r="O2191" i="17"/>
  <c r="N2127" i="17"/>
  <c r="O2063" i="17"/>
  <c r="O2047" i="17"/>
  <c r="O1983" i="17"/>
  <c r="N1951" i="17"/>
  <c r="N1471" i="17"/>
  <c r="N1359" i="17"/>
  <c r="N1343" i="17"/>
  <c r="O1327" i="17"/>
  <c r="O1135" i="17"/>
  <c r="N1007" i="17"/>
  <c r="N975" i="17"/>
  <c r="N877" i="17"/>
  <c r="O799" i="17"/>
  <c r="O677" i="17"/>
  <c r="O644" i="17"/>
  <c r="N628" i="17"/>
  <c r="O148" i="17"/>
  <c r="O132" i="17"/>
  <c r="N68" i="17"/>
  <c r="N52" i="17"/>
  <c r="O2937" i="17"/>
  <c r="O833" i="17"/>
  <c r="N2332" i="17"/>
  <c r="O2298" i="17"/>
  <c r="O2267" i="17"/>
  <c r="N2485" i="17"/>
  <c r="N2421" i="17"/>
  <c r="N2389" i="17"/>
  <c r="O2373" i="17"/>
  <c r="O908" i="17"/>
  <c r="N892" i="17"/>
  <c r="N860" i="17"/>
  <c r="O447" i="17"/>
  <c r="O431" i="17"/>
  <c r="N383" i="17"/>
  <c r="N367" i="17"/>
  <c r="N673" i="17"/>
  <c r="N624" i="17"/>
  <c r="O3015" i="17"/>
  <c r="N2967" i="17"/>
  <c r="N3986" i="17"/>
  <c r="O3821" i="17"/>
  <c r="O3712" i="17"/>
  <c r="N3680" i="17"/>
  <c r="N3659" i="17"/>
  <c r="N3614" i="17"/>
  <c r="O3548" i="17"/>
  <c r="N3531" i="17"/>
  <c r="L3360" i="24"/>
  <c r="M3360" i="24" s="1"/>
  <c r="L3249" i="24"/>
  <c r="M3249" i="24" s="1"/>
  <c r="L3233" i="24"/>
  <c r="M3233" i="24" s="1"/>
  <c r="O1173" i="17"/>
  <c r="N1125" i="17"/>
  <c r="N821" i="17"/>
  <c r="L3540" i="24"/>
  <c r="M3540" i="24" s="1"/>
  <c r="L3524" i="24"/>
  <c r="M3524" i="24" s="1"/>
  <c r="L3425" i="24"/>
  <c r="M3425" i="24" s="1"/>
  <c r="L3551" i="24"/>
  <c r="M3551" i="24" s="1"/>
  <c r="N3153" i="17"/>
  <c r="N3137" i="17"/>
  <c r="O2258" i="17"/>
  <c r="N1933" i="17"/>
  <c r="N1517" i="17"/>
  <c r="O1405" i="17"/>
  <c r="N1373" i="17"/>
  <c r="N1261" i="17"/>
  <c r="O1229" i="17"/>
  <c r="N1213" i="17"/>
  <c r="N1181" i="17"/>
  <c r="O1133" i="17"/>
  <c r="N1117" i="17"/>
  <c r="N1101" i="17"/>
  <c r="O1085" i="17"/>
  <c r="O1053" i="17"/>
  <c r="N1037" i="17"/>
  <c r="N1021" i="17"/>
  <c r="O925" i="17"/>
  <c r="N813" i="17"/>
  <c r="N797" i="17"/>
  <c r="N747" i="17"/>
  <c r="N626" i="17"/>
  <c r="N592" i="17"/>
  <c r="O576" i="17"/>
  <c r="N446" i="17"/>
  <c r="O120" i="17"/>
  <c r="O794" i="17"/>
  <c r="O760" i="17"/>
  <c r="O607" i="17"/>
  <c r="N523" i="17"/>
  <c r="O507" i="17"/>
  <c r="O458" i="17"/>
  <c r="O426" i="17"/>
  <c r="O394" i="17"/>
  <c r="O362" i="17"/>
  <c r="O329" i="17"/>
  <c r="N313" i="17"/>
  <c r="O214" i="17"/>
  <c r="O1260" i="17"/>
  <c r="N1228" i="17"/>
  <c r="N1180" i="17"/>
  <c r="O1164" i="17"/>
  <c r="N1132" i="17"/>
  <c r="O1100" i="17"/>
  <c r="O1004" i="17"/>
  <c r="O956" i="17"/>
  <c r="N940" i="17"/>
  <c r="O924" i="17"/>
  <c r="O906" i="17"/>
  <c r="N858" i="17"/>
  <c r="O796" i="17"/>
  <c r="N778" i="17"/>
  <c r="N609" i="17"/>
  <c r="N494" i="17"/>
  <c r="N445" i="17"/>
  <c r="N429" i="17"/>
  <c r="O413" i="17"/>
  <c r="N2695" i="17"/>
  <c r="N2663" i="17"/>
  <c r="N2631" i="17"/>
  <c r="N2418" i="17"/>
  <c r="O2402" i="17"/>
  <c r="N2354" i="17"/>
  <c r="O2320" i="17"/>
  <c r="N2201" i="17"/>
  <c r="O2105" i="17"/>
  <c r="N2089" i="17"/>
  <c r="O2073" i="17"/>
  <c r="O2041" i="17"/>
  <c r="N1993" i="17"/>
  <c r="N1977" i="17"/>
  <c r="O1945" i="17"/>
  <c r="N1929" i="17"/>
  <c r="O1897" i="17"/>
  <c r="O1881" i="17"/>
  <c r="N1865" i="17"/>
  <c r="N1833" i="17"/>
  <c r="O1817" i="17"/>
  <c r="N1801" i="17"/>
  <c r="O1785" i="17"/>
  <c r="O1753" i="17"/>
  <c r="O1737" i="17"/>
  <c r="N1721" i="17"/>
  <c r="O1705" i="17"/>
  <c r="N1673" i="17"/>
  <c r="N1657" i="17"/>
  <c r="O1625" i="17"/>
  <c r="N1609" i="17"/>
  <c r="N1513" i="17"/>
  <c r="N1497" i="17"/>
  <c r="N1433" i="17"/>
  <c r="O1225" i="17"/>
  <c r="O1209" i="17"/>
  <c r="N1193" i="17"/>
  <c r="N1081" i="17"/>
  <c r="N985" i="17"/>
  <c r="N969" i="17"/>
  <c r="N953" i="17"/>
  <c r="O937" i="17"/>
  <c r="N921" i="17"/>
  <c r="N903" i="17"/>
  <c r="N855" i="17"/>
  <c r="N759" i="17"/>
  <c r="O722" i="17"/>
  <c r="O706" i="17"/>
  <c r="O690" i="17"/>
  <c r="O588" i="17"/>
  <c r="N539" i="17"/>
  <c r="N522" i="17"/>
  <c r="O506" i="17"/>
  <c r="O229" i="17"/>
  <c r="N213" i="17"/>
  <c r="O49" i="17"/>
  <c r="O30" i="17"/>
  <c r="O14" i="17"/>
  <c r="N2791" i="17"/>
  <c r="N3977" i="17"/>
  <c r="N3954" i="17"/>
  <c r="O3937" i="17"/>
  <c r="O3724" i="17"/>
  <c r="O3707" i="17"/>
  <c r="O3683" i="17"/>
  <c r="K1868" i="24"/>
  <c r="K642" i="24"/>
  <c r="O2556" i="17"/>
  <c r="N3159" i="17"/>
  <c r="L3156" i="24"/>
  <c r="M3156" i="24" s="1"/>
  <c r="N1408" i="17"/>
  <c r="N1796" i="17"/>
  <c r="O3046" i="17"/>
  <c r="K3043" i="24"/>
  <c r="N407" i="17"/>
  <c r="K405" i="24"/>
  <c r="N294" i="17"/>
  <c r="O294" i="17"/>
  <c r="K1314" i="24"/>
  <c r="N261" i="17"/>
  <c r="N1174" i="17"/>
  <c r="N2656" i="17"/>
  <c r="K2654" i="24"/>
  <c r="K2539" i="24"/>
  <c r="N2544" i="17"/>
  <c r="N2116" i="17"/>
  <c r="O2116" i="17"/>
  <c r="N2084" i="17"/>
  <c r="O2084" i="17"/>
  <c r="N2052" i="17"/>
  <c r="O2052" i="17"/>
  <c r="K1952" i="24"/>
  <c r="O1956" i="17"/>
  <c r="O1252" i="17"/>
  <c r="N1252" i="17"/>
  <c r="K1056" i="24"/>
  <c r="O1060" i="17"/>
  <c r="N980" i="17"/>
  <c r="O980" i="17"/>
  <c r="K960" i="24"/>
  <c r="O964" i="17"/>
  <c r="N964" i="17"/>
  <c r="K912" i="24"/>
  <c r="N916" i="17"/>
  <c r="K878" i="24"/>
  <c r="N882" i="17"/>
  <c r="K846" i="24"/>
  <c r="N850" i="17"/>
  <c r="O850" i="17"/>
  <c r="N770" i="17"/>
  <c r="O770" i="17"/>
  <c r="K768" i="24"/>
  <c r="K752" i="24"/>
  <c r="N754" i="17"/>
  <c r="O754" i="17"/>
  <c r="K631" i="24"/>
  <c r="N633" i="17"/>
  <c r="K615" i="24"/>
  <c r="O617" i="17"/>
  <c r="K597" i="24"/>
  <c r="N599" i="17"/>
  <c r="K581" i="24"/>
  <c r="O583" i="17"/>
  <c r="K565" i="24"/>
  <c r="O567" i="17"/>
  <c r="K549" i="24"/>
  <c r="O551" i="17"/>
  <c r="N551" i="17"/>
  <c r="K532" i="24"/>
  <c r="N534" i="17"/>
  <c r="N502" i="17"/>
  <c r="O502" i="17"/>
  <c r="K467" i="24"/>
  <c r="N469" i="17"/>
  <c r="K419" i="24"/>
  <c r="N421" i="17"/>
  <c r="N244" i="17"/>
  <c r="O244" i="17"/>
  <c r="O3660" i="17"/>
  <c r="N3660" i="17"/>
  <c r="L3566" i="24"/>
  <c r="M3566" i="24" s="1"/>
  <c r="L3465" i="24"/>
  <c r="M3465" i="24" s="1"/>
  <c r="N3559" i="17"/>
  <c r="K2981" i="24"/>
  <c r="O537" i="17"/>
  <c r="K535" i="24"/>
  <c r="O2848" i="17"/>
  <c r="N537" i="17"/>
  <c r="K1986" i="24"/>
  <c r="K2329" i="24"/>
  <c r="O261" i="17"/>
  <c r="O3144" i="17"/>
  <c r="N3144" i="17"/>
  <c r="K2945" i="24"/>
  <c r="O2948" i="17"/>
  <c r="N2036" i="17"/>
  <c r="O2036" i="17"/>
  <c r="K2016" i="24"/>
  <c r="N2020" i="17"/>
  <c r="K322" i="24"/>
  <c r="N324" i="17"/>
  <c r="N2980" i="17"/>
  <c r="N2150" i="17"/>
  <c r="K1648" i="24"/>
  <c r="K2487" i="24"/>
  <c r="O2489" i="17"/>
  <c r="N1262" i="17"/>
  <c r="K2059" i="24"/>
  <c r="N447" i="17"/>
  <c r="N2068" i="17"/>
  <c r="O2838" i="17"/>
  <c r="O1918" i="17"/>
  <c r="K2192" i="24"/>
  <c r="K1979" i="24"/>
  <c r="O2364" i="17"/>
  <c r="O1801" i="17"/>
  <c r="K3127" i="24"/>
  <c r="O121" i="17"/>
  <c r="O416" i="17"/>
  <c r="O356" i="17"/>
  <c r="N3056" i="17"/>
  <c r="O2020" i="17"/>
  <c r="O3195" i="17"/>
  <c r="N3195" i="17"/>
  <c r="O2118" i="17"/>
  <c r="N2118" i="17"/>
  <c r="K754" i="24"/>
  <c r="N756" i="17"/>
  <c r="N310" i="17"/>
  <c r="O310" i="17"/>
  <c r="K159" i="24"/>
  <c r="N161" i="17"/>
  <c r="O1222" i="17"/>
  <c r="O1606" i="17"/>
  <c r="K2874" i="24"/>
  <c r="O2877" i="17"/>
  <c r="N2750" i="17"/>
  <c r="K2748" i="24"/>
  <c r="K2471" i="24"/>
  <c r="O2473" i="17"/>
  <c r="N2473" i="17"/>
  <c r="K2439" i="24"/>
  <c r="O2441" i="17"/>
  <c r="K2407" i="24"/>
  <c r="N2409" i="17"/>
  <c r="O2409" i="17"/>
  <c r="K2375" i="24"/>
  <c r="O2377" i="17"/>
  <c r="K2340" i="24"/>
  <c r="O2345" i="17"/>
  <c r="K1390" i="24"/>
  <c r="N1394" i="17"/>
  <c r="K800" i="24"/>
  <c r="N802" i="17"/>
  <c r="K729" i="24"/>
  <c r="O731" i="17"/>
  <c r="K595" i="24"/>
  <c r="N597" i="17"/>
  <c r="K171" i="24"/>
  <c r="O173" i="17"/>
  <c r="K107" i="24"/>
  <c r="O109" i="17"/>
  <c r="K42" i="24"/>
  <c r="O44" i="17"/>
  <c r="J23" i="24"/>
  <c r="K23" i="24" s="1"/>
  <c r="O25" i="17"/>
  <c r="J7" i="24"/>
  <c r="K7" i="24" s="1"/>
  <c r="N9" i="17"/>
  <c r="O3094" i="17"/>
  <c r="N2518" i="17"/>
  <c r="N3641" i="17"/>
  <c r="L3547" i="24"/>
  <c r="M3547" i="24" s="1"/>
  <c r="L3531" i="24"/>
  <c r="M3531" i="24" s="1"/>
  <c r="N3625" i="17"/>
  <c r="O3609" i="17"/>
  <c r="N3609" i="17"/>
  <c r="L3499" i="24"/>
  <c r="M3499" i="24" s="1"/>
  <c r="N3593" i="17"/>
  <c r="O3577" i="17"/>
  <c r="N3577" i="17"/>
  <c r="L3446" i="24"/>
  <c r="M3446" i="24" s="1"/>
  <c r="O3543" i="17"/>
  <c r="O2397" i="17"/>
  <c r="N2397" i="17"/>
  <c r="N700" i="17"/>
  <c r="O700" i="17"/>
  <c r="O3130" i="17"/>
  <c r="K1938" i="24"/>
  <c r="O2460" i="17"/>
  <c r="K2106" i="24"/>
  <c r="O2592" i="17"/>
  <c r="O2998" i="17"/>
  <c r="K2606" i="24"/>
  <c r="K3076" i="24"/>
  <c r="N1284" i="17"/>
  <c r="N2948" i="17"/>
  <c r="O421" i="17"/>
  <c r="O3172" i="17"/>
  <c r="N3172" i="17"/>
  <c r="K2856" i="24"/>
  <c r="N2859" i="17"/>
  <c r="N2260" i="17"/>
  <c r="O2192" i="17"/>
  <c r="N2192" i="17"/>
  <c r="N2160" i="17"/>
  <c r="O2160" i="17"/>
  <c r="N2064" i="17"/>
  <c r="O2064" i="17"/>
  <c r="N1984" i="17"/>
  <c r="O1984" i="17"/>
  <c r="K1948" i="24"/>
  <c r="O1952" i="17"/>
  <c r="O1936" i="17"/>
  <c r="N1936" i="17"/>
  <c r="O1920" i="17"/>
  <c r="K1916" i="24"/>
  <c r="O1664" i="17"/>
  <c r="N1664" i="17"/>
  <c r="N1552" i="17"/>
  <c r="K1548" i="24"/>
  <c r="N1456" i="17"/>
  <c r="O1456" i="17"/>
  <c r="O1392" i="17"/>
  <c r="N1392" i="17"/>
  <c r="O1200" i="17"/>
  <c r="N1200" i="17"/>
  <c r="K1164" i="24"/>
  <c r="O1168" i="17"/>
  <c r="N1152" i="17"/>
  <c r="O1152" i="17"/>
  <c r="N1104" i="17"/>
  <c r="K1100" i="24"/>
  <c r="N1056" i="17"/>
  <c r="O1056" i="17"/>
  <c r="K1036" i="24"/>
  <c r="N1040" i="17"/>
  <c r="K956" i="24"/>
  <c r="O960" i="17"/>
  <c r="K814" i="24"/>
  <c r="O816" i="17"/>
  <c r="K798" i="24"/>
  <c r="N800" i="17"/>
  <c r="K676" i="24"/>
  <c r="N678" i="17"/>
  <c r="O678" i="17"/>
  <c r="K627" i="24"/>
  <c r="N629" i="17"/>
  <c r="N449" i="17"/>
  <c r="O417" i="17"/>
  <c r="K3201" i="24"/>
  <c r="O3204" i="17"/>
  <c r="O3039" i="17"/>
  <c r="N3039" i="17"/>
  <c r="O2924" i="17"/>
  <c r="N2924" i="17"/>
  <c r="K2091" i="24"/>
  <c r="N2095" i="17"/>
  <c r="K2075" i="24"/>
  <c r="N2079" i="17"/>
  <c r="O2079" i="17"/>
  <c r="N1743" i="17"/>
  <c r="K1739" i="24"/>
  <c r="K1259" i="24"/>
  <c r="N1263" i="17"/>
  <c r="K955" i="24"/>
  <c r="N959" i="17"/>
  <c r="K905" i="24"/>
  <c r="N909" i="17"/>
  <c r="K779" i="24"/>
  <c r="O781" i="17"/>
  <c r="N765" i="17"/>
  <c r="K763" i="24"/>
  <c r="K675" i="24"/>
  <c r="N677" i="17"/>
  <c r="N612" i="17"/>
  <c r="K610" i="24"/>
  <c r="K527" i="24"/>
  <c r="O529" i="17"/>
  <c r="N513" i="17"/>
  <c r="O513" i="17"/>
  <c r="O480" i="17"/>
  <c r="K478" i="24"/>
  <c r="K462" i="24"/>
  <c r="N464" i="17"/>
  <c r="N448" i="17"/>
  <c r="O448" i="17"/>
  <c r="O432" i="17"/>
  <c r="K430" i="24"/>
  <c r="O384" i="17"/>
  <c r="K382" i="24"/>
  <c r="O368" i="17"/>
  <c r="K366" i="24"/>
  <c r="N335" i="17"/>
  <c r="K333" i="24"/>
  <c r="K301" i="24"/>
  <c r="O303" i="17"/>
  <c r="N303" i="17"/>
  <c r="K184" i="24"/>
  <c r="N186" i="17"/>
  <c r="K120" i="24"/>
  <c r="O122" i="17"/>
  <c r="O73" i="17"/>
  <c r="K71" i="24"/>
  <c r="O38" i="17"/>
  <c r="J20" i="24"/>
  <c r="K20" i="24" s="1"/>
  <c r="O22" i="17"/>
  <c r="N2880" i="17"/>
  <c r="O730" i="17"/>
  <c r="K2947" i="24"/>
  <c r="N2950" i="17"/>
  <c r="N3113" i="17"/>
  <c r="K1682" i="24"/>
  <c r="N207" i="17"/>
  <c r="O2280" i="17"/>
  <c r="K3151" i="24"/>
  <c r="N3154" i="17"/>
  <c r="K2936" i="24"/>
  <c r="K2939" i="24"/>
  <c r="O2469" i="17"/>
  <c r="N2469" i="17"/>
  <c r="K2202" i="24"/>
  <c r="O2206" i="17"/>
  <c r="K2154" i="24"/>
  <c r="O2158" i="17"/>
  <c r="K2058" i="24"/>
  <c r="N2062" i="17"/>
  <c r="O2062" i="17"/>
  <c r="K1386" i="24"/>
  <c r="O1390" i="17"/>
  <c r="K1338" i="24"/>
  <c r="N1342" i="17"/>
  <c r="K872" i="24"/>
  <c r="N876" i="17"/>
  <c r="N512" i="17"/>
  <c r="K510" i="24"/>
  <c r="N350" i="17"/>
  <c r="K348" i="24"/>
  <c r="N286" i="17"/>
  <c r="O286" i="17"/>
  <c r="K251" i="24"/>
  <c r="N253" i="17"/>
  <c r="O21" i="17"/>
  <c r="J19" i="24"/>
  <c r="K19" i="24" s="1"/>
  <c r="N1835" i="17"/>
  <c r="O1835" i="17"/>
  <c r="O3139" i="17"/>
  <c r="N3090" i="17"/>
  <c r="L3087" i="24"/>
  <c r="M3087" i="24" s="1"/>
  <c r="O1300" i="17"/>
  <c r="N3120" i="17"/>
  <c r="K3117" i="24"/>
  <c r="N3086" i="17"/>
  <c r="N2872" i="17"/>
  <c r="N2824" i="17"/>
  <c r="K2821" i="24"/>
  <c r="O2532" i="17"/>
  <c r="N2532" i="17"/>
  <c r="N2468" i="17"/>
  <c r="O2372" i="17"/>
  <c r="N648" i="17"/>
  <c r="O756" i="17"/>
  <c r="N81" i="17"/>
  <c r="K2820" i="24"/>
  <c r="N2823" i="17"/>
  <c r="K2582" i="24"/>
  <c r="N2584" i="17"/>
  <c r="N2108" i="17"/>
  <c r="O2108" i="17"/>
  <c r="O1372" i="17"/>
  <c r="N1372" i="17"/>
  <c r="O874" i="17"/>
  <c r="K870" i="24"/>
  <c r="K760" i="24"/>
  <c r="O762" i="17"/>
  <c r="K589" i="24"/>
  <c r="N591" i="17"/>
  <c r="K557" i="24"/>
  <c r="N559" i="17"/>
  <c r="K508" i="24"/>
  <c r="O510" i="17"/>
  <c r="N1769" i="17"/>
  <c r="O1769" i="17"/>
  <c r="O1641" i="17"/>
  <c r="N1641" i="17"/>
  <c r="O3186" i="17"/>
  <c r="N3097" i="17"/>
  <c r="O3089" i="17"/>
  <c r="L3086" i="24"/>
  <c r="M3086" i="24" s="1"/>
  <c r="N2944" i="17"/>
  <c r="O2878" i="17"/>
  <c r="N2846" i="17"/>
  <c r="N3543" i="17"/>
  <c r="O57" i="17"/>
  <c r="L3063" i="24"/>
  <c r="M3063" i="24" s="1"/>
  <c r="N2258" i="17"/>
  <c r="N333" i="17"/>
  <c r="N382" i="17"/>
  <c r="O288" i="17"/>
  <c r="K831" i="24"/>
  <c r="L552" i="24"/>
  <c r="M552" i="24" s="1"/>
  <c r="O554" i="17"/>
  <c r="L222" i="24"/>
  <c r="M222" i="24" s="1"/>
  <c r="N224" i="17"/>
  <c r="O224" i="17"/>
  <c r="L37" i="24"/>
  <c r="M37" i="24" s="1"/>
  <c r="N39" i="17"/>
  <c r="O39" i="17"/>
  <c r="O4002" i="17"/>
  <c r="K3904" i="24"/>
  <c r="N3920" i="17"/>
  <c r="K3823" i="24"/>
  <c r="K3773" i="24"/>
  <c r="O3870" i="17"/>
  <c r="N3838" i="17"/>
  <c r="O3838" i="17"/>
  <c r="K3741" i="24"/>
  <c r="O221" i="17"/>
  <c r="N465" i="17"/>
  <c r="O2526" i="17"/>
  <c r="N779" i="17"/>
  <c r="O301" i="17"/>
  <c r="O349" i="17"/>
  <c r="L2508" i="24"/>
  <c r="M2508" i="24" s="1"/>
  <c r="N2510" i="17"/>
  <c r="L2412" i="24"/>
  <c r="M2412" i="24" s="1"/>
  <c r="N2414" i="17"/>
  <c r="L737" i="24"/>
  <c r="M737" i="24" s="1"/>
  <c r="O739" i="17"/>
  <c r="O2494" i="17"/>
  <c r="O3025" i="17"/>
  <c r="O2557" i="17"/>
  <c r="N2536" i="17"/>
  <c r="O2440" i="17"/>
  <c r="O2113" i="17"/>
  <c r="N2081" i="17"/>
  <c r="O2033" i="17"/>
  <c r="K2013" i="24"/>
  <c r="N2017" i="17"/>
  <c r="N1985" i="17"/>
  <c r="O1809" i="17"/>
  <c r="N1025" i="17"/>
  <c r="K611" i="24"/>
  <c r="N613" i="17"/>
  <c r="O514" i="17"/>
  <c r="K512" i="24"/>
  <c r="K496" i="24"/>
  <c r="O498" i="17"/>
  <c r="O481" i="17"/>
  <c r="O449" i="17"/>
  <c r="K431" i="24"/>
  <c r="N433" i="17"/>
  <c r="O304" i="17"/>
  <c r="N272" i="17"/>
  <c r="N17" i="17"/>
  <c r="O17" i="17"/>
  <c r="O200" i="17"/>
  <c r="N200" i="17"/>
  <c r="N912" i="17"/>
  <c r="O880" i="17"/>
  <c r="N837" i="17"/>
  <c r="O837" i="17"/>
  <c r="N690" i="17"/>
  <c r="O673" i="17"/>
  <c r="N640" i="17"/>
  <c r="N180" i="17"/>
  <c r="O180" i="17"/>
  <c r="N164" i="17"/>
  <c r="K3870" i="24"/>
  <c r="N3968" i="17"/>
  <c r="K3647" i="24"/>
  <c r="N3744" i="17"/>
  <c r="O3278" i="17"/>
  <c r="N3256" i="17"/>
  <c r="O3256" i="17"/>
  <c r="K3965" i="24"/>
  <c r="N3252" i="17"/>
  <c r="N3244" i="17"/>
  <c r="O3244" i="17"/>
  <c r="K3957" i="24"/>
  <c r="K3953" i="24"/>
  <c r="N3240" i="17"/>
  <c r="O2388" i="17"/>
  <c r="N2356" i="17"/>
  <c r="O2205" i="17"/>
  <c r="N2205" i="17"/>
  <c r="K1337" i="24"/>
  <c r="N1341" i="17"/>
  <c r="O71" i="17"/>
  <c r="O2239" i="17"/>
  <c r="O2103" i="17"/>
  <c r="N2814" i="17"/>
  <c r="N2766" i="17"/>
  <c r="O2750" i="17"/>
  <c r="N2654" i="17"/>
  <c r="O2606" i="17"/>
  <c r="O2491" i="17"/>
  <c r="O1990" i="17"/>
  <c r="O1966" i="17"/>
  <c r="N1934" i="17"/>
  <c r="O1870" i="17"/>
  <c r="N1694" i="17"/>
  <c r="O1678" i="17"/>
  <c r="O1654" i="17"/>
  <c r="N1622" i="17"/>
  <c r="N1606" i="17"/>
  <c r="O1478" i="17"/>
  <c r="N1398" i="17"/>
  <c r="N1310" i="17"/>
  <c r="O1270" i="17"/>
  <c r="O1022" i="17"/>
  <c r="O205" i="17"/>
  <c r="O2918" i="17"/>
  <c r="N3741" i="17"/>
  <c r="O2934" i="17"/>
  <c r="K2931" i="24"/>
  <c r="N3463" i="17"/>
  <c r="O3463" i="17"/>
  <c r="N3952" i="17"/>
  <c r="O3880" i="17"/>
  <c r="N3640" i="17"/>
  <c r="O3608" i="17"/>
  <c r="N3509" i="17"/>
  <c r="O3468" i="17"/>
  <c r="N3448" i="17"/>
  <c r="O3349" i="17"/>
  <c r="N3349" i="17"/>
  <c r="N3335" i="17"/>
  <c r="N3325" i="17"/>
  <c r="O3325" i="17"/>
  <c r="K3908" i="24"/>
  <c r="N4008" i="17"/>
  <c r="K3597" i="24"/>
  <c r="N3694" i="17"/>
  <c r="O1857" i="17"/>
  <c r="N1841" i="17"/>
  <c r="N1809" i="17"/>
  <c r="O1729" i="17"/>
  <c r="O1665" i="17"/>
  <c r="O1633" i="17"/>
  <c r="N1617" i="17"/>
  <c r="O1521" i="17"/>
  <c r="N1505" i="17"/>
  <c r="O1473" i="17"/>
  <c r="O1457" i="17"/>
  <c r="N1441" i="17"/>
  <c r="N1409" i="17"/>
  <c r="N1377" i="17"/>
  <c r="N1345" i="17"/>
  <c r="O1329" i="17"/>
  <c r="O1297" i="17"/>
  <c r="N1281" i="17"/>
  <c r="N1265" i="17"/>
  <c r="K1180" i="24"/>
  <c r="N1137" i="17"/>
  <c r="O1073" i="17"/>
  <c r="O993" i="17"/>
  <c r="O977" i="17"/>
  <c r="O929" i="17"/>
  <c r="O630" i="17"/>
  <c r="N580" i="17"/>
  <c r="O256" i="17"/>
  <c r="N24" i="17"/>
  <c r="N2700" i="17"/>
  <c r="N2275" i="17"/>
  <c r="K3803" i="24"/>
  <c r="O3900" i="17"/>
  <c r="N3878" i="17"/>
  <c r="K3700" i="24"/>
  <c r="O3797" i="17"/>
  <c r="N3765" i="17"/>
  <c r="O3765" i="17"/>
  <c r="K3351" i="24"/>
  <c r="N3445" i="17"/>
  <c r="K3235" i="24"/>
  <c r="N3329" i="17"/>
  <c r="N1290" i="17"/>
  <c r="O970" i="17"/>
  <c r="O904" i="17"/>
  <c r="O872" i="17"/>
  <c r="N794" i="17"/>
  <c r="O655" i="17"/>
  <c r="O491" i="17"/>
  <c r="N491" i="17"/>
  <c r="O232" i="17"/>
  <c r="O31" i="17"/>
  <c r="K39" i="24"/>
  <c r="N41" i="17"/>
  <c r="O3131" i="17"/>
  <c r="N3114" i="17"/>
  <c r="N2599" i="17"/>
  <c r="N2167" i="17"/>
  <c r="O2007" i="17"/>
  <c r="O1927" i="17"/>
  <c r="N1911" i="17"/>
  <c r="O1783" i="17"/>
  <c r="N1431" i="17"/>
  <c r="N1415" i="17"/>
  <c r="N1271" i="17"/>
  <c r="O1255" i="17"/>
  <c r="N1095" i="17"/>
  <c r="N919" i="17"/>
  <c r="N533" i="17"/>
  <c r="O517" i="17"/>
  <c r="O501" i="17"/>
  <c r="O212" i="17"/>
  <c r="K3901" i="24"/>
  <c r="N3999" i="17"/>
  <c r="N3917" i="17"/>
  <c r="O3899" i="17"/>
  <c r="O3883" i="17"/>
  <c r="N3867" i="17"/>
  <c r="N3851" i="17"/>
  <c r="N3835" i="17"/>
  <c r="O3828" i="17"/>
  <c r="N3818" i="17"/>
  <c r="K3721" i="24"/>
  <c r="O3818" i="17"/>
  <c r="O3802" i="17"/>
  <c r="O3786" i="17"/>
  <c r="O3754" i="17"/>
  <c r="N3748" i="17"/>
  <c r="N844" i="17"/>
  <c r="N801" i="17"/>
  <c r="O3967" i="17"/>
  <c r="N3904" i="17"/>
  <c r="O3840" i="17"/>
  <c r="O3807" i="17"/>
  <c r="K3678" i="24"/>
  <c r="O3775" i="17"/>
  <c r="N3759" i="17"/>
  <c r="O313" i="17"/>
  <c r="L3235" i="24"/>
  <c r="M3235" i="24" s="1"/>
  <c r="N3332" i="17"/>
  <c r="N3224" i="17"/>
  <c r="K3975" i="24"/>
  <c r="N3262" i="17"/>
  <c r="O2793" i="17"/>
  <c r="N2268" i="17"/>
  <c r="N913" i="17"/>
  <c r="O820" i="17"/>
  <c r="N699" i="17"/>
  <c r="O691" i="17"/>
  <c r="N682" i="17"/>
  <c r="N617" i="17"/>
  <c r="O197" i="17"/>
  <c r="N133" i="17"/>
  <c r="O53" i="17"/>
  <c r="N4014" i="17"/>
  <c r="O3995" i="17"/>
  <c r="N3989" i="17"/>
  <c r="N3951" i="17"/>
  <c r="O3905" i="17"/>
  <c r="O3824" i="17"/>
  <c r="N3814" i="17"/>
  <c r="O3701" i="17"/>
  <c r="N3673" i="17"/>
  <c r="O3667" i="17"/>
  <c r="O3662" i="17"/>
  <c r="N3652" i="17"/>
  <c r="N3633" i="17"/>
  <c r="O3617" i="17"/>
  <c r="O3601" i="17"/>
  <c r="O3591" i="17"/>
  <c r="O3574" i="17"/>
  <c r="O3518" i="17"/>
  <c r="O3499" i="17"/>
  <c r="O3493" i="17"/>
  <c r="N3435" i="17"/>
  <c r="O3311" i="17"/>
  <c r="N3307" i="17"/>
  <c r="K3255" i="24"/>
  <c r="K3929" i="24"/>
  <c r="O3216" i="17"/>
  <c r="O3656" i="17"/>
  <c r="O3643" i="17"/>
  <c r="O3637" i="17"/>
  <c r="N3637" i="17"/>
  <c r="O3627" i="17"/>
  <c r="O3611" i="17"/>
  <c r="N3595" i="17"/>
  <c r="O3507" i="17"/>
  <c r="O3455" i="17"/>
  <c r="K3361" i="24"/>
  <c r="N3429" i="17"/>
  <c r="N3412" i="17"/>
  <c r="O3351" i="17"/>
  <c r="O3310" i="17"/>
  <c r="N3306" i="17"/>
  <c r="N3235" i="17"/>
  <c r="L3924" i="24"/>
  <c r="M3924" i="24" s="1"/>
  <c r="O3211" i="17"/>
  <c r="N3695" i="17"/>
  <c r="O3383" i="17"/>
  <c r="N3375" i="17"/>
  <c r="K3273" i="24"/>
  <c r="N3367" i="17"/>
  <c r="O3367" i="17"/>
  <c r="N3460" i="17"/>
  <c r="N2788" i="17"/>
  <c r="N2756" i="17"/>
  <c r="O2724" i="17"/>
  <c r="N3492" i="17"/>
  <c r="N3334" i="17"/>
  <c r="N3302" i="17"/>
  <c r="N3288" i="17"/>
  <c r="N1412" i="17"/>
  <c r="O1076" i="17"/>
  <c r="O1028" i="17"/>
  <c r="N3965" i="17"/>
  <c r="N3958" i="17"/>
  <c r="N3946" i="17"/>
  <c r="N3930" i="17"/>
  <c r="N3891" i="17"/>
  <c r="N3886" i="17"/>
  <c r="N3870" i="17"/>
  <c r="O3721" i="17"/>
  <c r="O3704" i="17"/>
  <c r="N3675" i="17"/>
  <c r="O3664" i="17"/>
  <c r="O3646" i="17"/>
  <c r="O3598" i="17"/>
  <c r="N3458" i="17"/>
  <c r="K3356" i="24"/>
  <c r="N3345" i="17"/>
  <c r="N3327" i="17"/>
  <c r="O3312" i="17"/>
  <c r="N3304" i="17"/>
  <c r="O3295" i="17"/>
  <c r="N3290" i="17"/>
  <c r="N3286" i="17"/>
  <c r="O3250" i="17"/>
  <c r="N3230" i="17"/>
  <c r="N3222" i="17"/>
  <c r="N2243" i="17"/>
  <c r="O3690" i="17"/>
  <c r="N3407" i="17"/>
  <c r="O3398" i="17"/>
  <c r="O3389" i="17"/>
  <c r="L3414" i="24"/>
  <c r="M3414" i="24" s="1"/>
  <c r="L3394" i="24"/>
  <c r="M3394" i="24" s="1"/>
  <c r="L3378" i="24"/>
  <c r="M3378" i="24" s="1"/>
  <c r="L3342" i="24"/>
  <c r="M3342" i="24" s="1"/>
  <c r="L3252" i="24"/>
  <c r="M3252" i="24" s="1"/>
  <c r="L3236" i="24"/>
  <c r="M3236" i="24" s="1"/>
  <c r="L3220" i="24"/>
  <c r="M3220" i="24" s="1"/>
  <c r="N3371" i="17"/>
  <c r="N2506" i="17"/>
  <c r="K3488" i="24"/>
  <c r="L3502" i="24"/>
  <c r="M3502" i="24" s="1"/>
  <c r="O2538" i="17"/>
  <c r="N2401" i="17"/>
  <c r="N808" i="17"/>
  <c r="N670" i="17"/>
  <c r="O653" i="17"/>
  <c r="O637" i="17"/>
  <c r="N621" i="17"/>
  <c r="O521" i="17"/>
  <c r="O489" i="17"/>
  <c r="O456" i="17"/>
  <c r="O424" i="17"/>
  <c r="N376" i="17"/>
  <c r="N327" i="17"/>
  <c r="N311" i="17"/>
  <c r="N279" i="17"/>
  <c r="N80" i="17"/>
  <c r="L3986" i="24"/>
  <c r="M3986" i="24" s="1"/>
  <c r="N3273" i="17"/>
  <c r="N1425" i="17"/>
  <c r="O1196" i="17"/>
  <c r="O591" i="17"/>
  <c r="K2969" i="24"/>
  <c r="O3146" i="17"/>
  <c r="K2294" i="24"/>
  <c r="O2297" i="17"/>
  <c r="O2166" i="17"/>
  <c r="O2134" i="17"/>
  <c r="N2086" i="17"/>
  <c r="N2070" i="17"/>
  <c r="N1910" i="17"/>
  <c r="N1894" i="17"/>
  <c r="O1878" i="17"/>
  <c r="N1862" i="17"/>
  <c r="K1730" i="24"/>
  <c r="O1734" i="17"/>
  <c r="K1666" i="24"/>
  <c r="O1670" i="17"/>
  <c r="K1426" i="24"/>
  <c r="N1430" i="17"/>
  <c r="K1362" i="24"/>
  <c r="N1366" i="17"/>
  <c r="K1058" i="24"/>
  <c r="O1062" i="17"/>
  <c r="N998" i="17"/>
  <c r="N982" i="17"/>
  <c r="O966" i="17"/>
  <c r="O918" i="17"/>
  <c r="K243" i="24"/>
  <c r="O245" i="17"/>
  <c r="O129" i="17"/>
  <c r="K111" i="24"/>
  <c r="N113" i="17"/>
  <c r="O81" i="17"/>
  <c r="N3079" i="17"/>
  <c r="O3063" i="17"/>
  <c r="N3046" i="17"/>
  <c r="N3030" i="17"/>
  <c r="N2330" i="17"/>
  <c r="N1980" i="17"/>
  <c r="K776" i="24"/>
  <c r="K1528" i="24"/>
  <c r="O3178" i="17"/>
  <c r="K1592" i="24"/>
  <c r="N1718" i="17"/>
  <c r="N1974" i="17"/>
  <c r="N2158" i="17"/>
  <c r="O512" i="17"/>
  <c r="N2491" i="17"/>
  <c r="O317" i="17"/>
  <c r="N706" i="17"/>
  <c r="O2257" i="17"/>
  <c r="N404" i="17"/>
  <c r="O466" i="17"/>
  <c r="K574" i="24"/>
  <c r="O2142" i="17"/>
  <c r="O813" i="17"/>
  <c r="N1900" i="17"/>
  <c r="K411" i="24"/>
  <c r="O2017" i="17"/>
  <c r="O1081" i="17"/>
  <c r="O3334" i="17"/>
  <c r="N2355" i="17"/>
  <c r="O167" i="17"/>
  <c r="N1404" i="17"/>
  <c r="O559" i="17"/>
  <c r="K2907" i="24"/>
  <c r="O2910" i="17"/>
  <c r="K2061" i="24"/>
  <c r="O2065" i="17"/>
  <c r="N2001" i="17"/>
  <c r="O2001" i="17"/>
  <c r="K1965" i="24"/>
  <c r="N1969" i="17"/>
  <c r="N1953" i="17"/>
  <c r="O1953" i="17"/>
  <c r="K1869" i="24"/>
  <c r="O1873" i="17"/>
  <c r="K1725" i="24"/>
  <c r="N1729" i="17"/>
  <c r="K1693" i="24"/>
  <c r="O1697" i="17"/>
  <c r="N1697" i="17"/>
  <c r="K1645" i="24"/>
  <c r="N1649" i="17"/>
  <c r="K1629" i="24"/>
  <c r="N1633" i="17"/>
  <c r="O1601" i="17"/>
  <c r="N1601" i="17"/>
  <c r="O1585" i="17"/>
  <c r="N1585" i="17"/>
  <c r="K1565" i="24"/>
  <c r="N1569" i="17"/>
  <c r="O1569" i="17"/>
  <c r="N1553" i="17"/>
  <c r="K1549" i="24"/>
  <c r="O1553" i="17"/>
  <c r="K1533" i="24"/>
  <c r="N1537" i="17"/>
  <c r="O1361" i="17"/>
  <c r="N1361" i="17"/>
  <c r="K728" i="24"/>
  <c r="N730" i="17"/>
  <c r="K677" i="24"/>
  <c r="O679" i="17"/>
  <c r="K628" i="24"/>
  <c r="N630" i="17"/>
  <c r="K612" i="24"/>
  <c r="O614" i="17"/>
  <c r="K594" i="24"/>
  <c r="N596" i="17"/>
  <c r="O596" i="17"/>
  <c r="K578" i="24"/>
  <c r="O580" i="17"/>
  <c r="K562" i="24"/>
  <c r="N564" i="17"/>
  <c r="O564" i="17"/>
  <c r="K546" i="24"/>
  <c r="O548" i="17"/>
  <c r="N548" i="17"/>
  <c r="K303" i="24"/>
  <c r="N305" i="17"/>
  <c r="K122" i="24"/>
  <c r="O124" i="17"/>
  <c r="N1945" i="17"/>
  <c r="N1913" i="17"/>
  <c r="O1865" i="17"/>
  <c r="O1401" i="17"/>
  <c r="O3154" i="17"/>
  <c r="K165" i="24"/>
  <c r="N2931" i="17"/>
  <c r="O801" i="17"/>
  <c r="O1772" i="17"/>
  <c r="N2022" i="17"/>
  <c r="N2445" i="17"/>
  <c r="N728" i="17"/>
  <c r="N593" i="17"/>
  <c r="O542" i="17"/>
  <c r="K2072" i="24"/>
  <c r="N1785" i="17"/>
  <c r="K1128" i="24"/>
  <c r="N688" i="17"/>
  <c r="N3146" i="17"/>
  <c r="O2509" i="17"/>
  <c r="O593" i="17"/>
  <c r="O1132" i="17"/>
  <c r="N746" i="17"/>
  <c r="N588" i="17"/>
  <c r="O2028" i="17"/>
  <c r="O712" i="17"/>
  <c r="N54" i="17"/>
  <c r="O3545" i="17"/>
  <c r="O746" i="17"/>
  <c r="O2533" i="17"/>
  <c r="N2533" i="17"/>
  <c r="N2517" i="17"/>
  <c r="O2517" i="17"/>
  <c r="N2174" i="17"/>
  <c r="N1998" i="17"/>
  <c r="O1886" i="17"/>
  <c r="O1070" i="17"/>
  <c r="O974" i="17"/>
  <c r="N942" i="17"/>
  <c r="O926" i="17"/>
  <c r="K778" i="24"/>
  <c r="O780" i="17"/>
  <c r="N561" i="17"/>
  <c r="K559" i="24"/>
  <c r="K235" i="24"/>
  <c r="O237" i="17"/>
  <c r="N237" i="17"/>
  <c r="K183" i="24"/>
  <c r="O185" i="17"/>
  <c r="K151" i="24"/>
  <c r="N153" i="17"/>
  <c r="K135" i="24"/>
  <c r="N137" i="17"/>
  <c r="O3071" i="17"/>
  <c r="N2958" i="17"/>
  <c r="N2942" i="17"/>
  <c r="N2777" i="17"/>
  <c r="N2601" i="17"/>
  <c r="N2500" i="17"/>
  <c r="O2452" i="17"/>
  <c r="O2404" i="17"/>
  <c r="O2356" i="17"/>
  <c r="N2272" i="17"/>
  <c r="N1707" i="17"/>
  <c r="O1707" i="17"/>
  <c r="N745" i="17"/>
  <c r="O1837" i="17"/>
  <c r="N1837" i="17"/>
  <c r="O1389" i="17"/>
  <c r="N1389" i="17"/>
  <c r="O1357" i="17"/>
  <c r="N1357" i="17"/>
  <c r="O1293" i="17"/>
  <c r="N1293" i="17"/>
  <c r="O1277" i="17"/>
  <c r="N1277" i="17"/>
  <c r="K1241" i="24"/>
  <c r="N1245" i="17"/>
  <c r="O1069" i="17"/>
  <c r="K1065" i="24"/>
  <c r="K476" i="24"/>
  <c r="O478" i="17"/>
  <c r="K444" i="24"/>
  <c r="O446" i="17"/>
  <c r="K283" i="24"/>
  <c r="N285" i="17"/>
  <c r="K201" i="24"/>
  <c r="N203" i="17"/>
  <c r="K182" i="24"/>
  <c r="O184" i="17"/>
  <c r="O136" i="17"/>
  <c r="K134" i="24"/>
  <c r="K53" i="24"/>
  <c r="O55" i="17"/>
  <c r="K34" i="24"/>
  <c r="N36" i="17"/>
  <c r="N2552" i="17"/>
  <c r="N2531" i="17"/>
  <c r="N2515" i="17"/>
  <c r="N83" i="17"/>
  <c r="O3911" i="17"/>
  <c r="O3812" i="17"/>
  <c r="N3780" i="17"/>
  <c r="O3764" i="17"/>
  <c r="O2156" i="17"/>
  <c r="K2152" i="24"/>
  <c r="O2140" i="17"/>
  <c r="N2140" i="17"/>
  <c r="K1064" i="24"/>
  <c r="O1068" i="17"/>
  <c r="N1020" i="17"/>
  <c r="K1016" i="24"/>
  <c r="O972" i="17"/>
  <c r="N972" i="17"/>
  <c r="K492" i="24"/>
  <c r="O494" i="17"/>
  <c r="O477" i="17"/>
  <c r="N477" i="17"/>
  <c r="K265" i="24"/>
  <c r="O267" i="17"/>
  <c r="K85" i="24"/>
  <c r="O87" i="17"/>
  <c r="N3185" i="17"/>
  <c r="N3168" i="17"/>
  <c r="O3136" i="17"/>
  <c r="O3119" i="17"/>
  <c r="N3103" i="17"/>
  <c r="N572" i="17"/>
  <c r="O572" i="17"/>
  <c r="N425" i="17"/>
  <c r="O425" i="17"/>
  <c r="O248" i="17"/>
  <c r="N248" i="17"/>
  <c r="O1702" i="17"/>
  <c r="L1698" i="24"/>
  <c r="M1698" i="24" s="1"/>
  <c r="N910" i="17"/>
  <c r="O910" i="17"/>
  <c r="L482" i="24"/>
  <c r="M482" i="24" s="1"/>
  <c r="N484" i="17"/>
  <c r="L466" i="24"/>
  <c r="M466" i="24" s="1"/>
  <c r="N468" i="17"/>
  <c r="L450" i="24"/>
  <c r="M450" i="24" s="1"/>
  <c r="O452" i="17"/>
  <c r="L418" i="24"/>
  <c r="M418" i="24" s="1"/>
  <c r="N420" i="17"/>
  <c r="L337" i="24"/>
  <c r="M337" i="24" s="1"/>
  <c r="O339" i="17"/>
  <c r="L273" i="24"/>
  <c r="M273" i="24" s="1"/>
  <c r="N275" i="17"/>
  <c r="O275" i="17"/>
  <c r="L64" i="24"/>
  <c r="M64" i="24" s="1"/>
  <c r="N66" i="17"/>
  <c r="L24" i="24"/>
  <c r="M24" i="24" s="1"/>
  <c r="O26" i="17"/>
  <c r="L8" i="24"/>
  <c r="M8" i="24" s="1"/>
  <c r="N10" i="17"/>
  <c r="N4017" i="17"/>
  <c r="O4017" i="17"/>
  <c r="O4004" i="17"/>
  <c r="N4004" i="17"/>
  <c r="K3869" i="24"/>
  <c r="N3967" i="17"/>
  <c r="K3830" i="24"/>
  <c r="N3927" i="17"/>
  <c r="O3927" i="17"/>
  <c r="K3825" i="24"/>
  <c r="N3922" i="17"/>
  <c r="K3791" i="24"/>
  <c r="N3888" i="17"/>
  <c r="K3775" i="24"/>
  <c r="N3872" i="17"/>
  <c r="O3872" i="17"/>
  <c r="K3726" i="24"/>
  <c r="O3823" i="17"/>
  <c r="N3823" i="17"/>
  <c r="O3785" i="17"/>
  <c r="N3785" i="17"/>
  <c r="K3662" i="24"/>
  <c r="O3759" i="17"/>
  <c r="K3646" i="24"/>
  <c r="N3743" i="17"/>
  <c r="O2807" i="17"/>
  <c r="O420" i="17"/>
  <c r="N2221" i="17"/>
  <c r="N2434" i="17"/>
  <c r="O1787" i="17"/>
  <c r="O1675" i="17"/>
  <c r="N1499" i="17"/>
  <c r="O797" i="17"/>
  <c r="K3738" i="24"/>
  <c r="N517" i="17"/>
  <c r="O1415" i="17"/>
  <c r="N3727" i="17"/>
  <c r="O3633" i="17"/>
  <c r="N3573" i="17"/>
  <c r="N3761" i="17"/>
  <c r="N3764" i="17"/>
  <c r="K36" i="24"/>
  <c r="K198" i="24"/>
  <c r="O464" i="17"/>
  <c r="N1168" i="17"/>
  <c r="O836" i="17"/>
  <c r="N3824" i="17"/>
  <c r="K3914" i="24"/>
  <c r="N3623" i="17"/>
  <c r="N3278" i="17"/>
  <c r="N442" i="17"/>
  <c r="O3902" i="17"/>
  <c r="N3902" i="17"/>
  <c r="K3671" i="24"/>
  <c r="O3768" i="17"/>
  <c r="N3495" i="17"/>
  <c r="O3495" i="17"/>
  <c r="N3490" i="17"/>
  <c r="O3490" i="17"/>
  <c r="O3427" i="17"/>
  <c r="K3333" i="24"/>
  <c r="O75" i="17"/>
  <c r="N43" i="17"/>
  <c r="L3120" i="24"/>
  <c r="M3120" i="24" s="1"/>
  <c r="L2975" i="24"/>
  <c r="M2975" i="24" s="1"/>
  <c r="L2967" i="24"/>
  <c r="M2967" i="24" s="1"/>
  <c r="L2959" i="24"/>
  <c r="M2959" i="24" s="1"/>
  <c r="L2926" i="24"/>
  <c r="M2926" i="24" s="1"/>
  <c r="L2918" i="24"/>
  <c r="M2918" i="24" s="1"/>
  <c r="N3155" i="17"/>
  <c r="K1420" i="24"/>
  <c r="K3770" i="24"/>
  <c r="N435" i="17"/>
  <c r="N3802" i="17"/>
  <c r="O2167" i="17"/>
  <c r="N3847" i="17"/>
  <c r="K1676" i="24"/>
  <c r="N3220" i="17"/>
  <c r="N3422" i="17"/>
  <c r="O991" i="17"/>
  <c r="N529" i="17"/>
  <c r="N1952" i="17"/>
  <c r="O728" i="17"/>
  <c r="K1484" i="24"/>
  <c r="O713" i="17"/>
  <c r="O3652" i="17"/>
  <c r="L3863" i="24"/>
  <c r="M3863" i="24" s="1"/>
  <c r="O3983" i="17"/>
  <c r="N3219" i="17"/>
  <c r="N3627" i="17"/>
  <c r="N3611" i="17"/>
  <c r="N3481" i="17"/>
  <c r="O3863" i="17"/>
  <c r="K2140" i="24"/>
  <c r="N1504" i="17"/>
  <c r="N712" i="17"/>
  <c r="N1135" i="17"/>
  <c r="N928" i="17"/>
  <c r="O1883" i="17"/>
  <c r="N3605" i="17"/>
  <c r="L3976" i="24"/>
  <c r="M3976" i="24" s="1"/>
  <c r="N3983" i="17"/>
  <c r="N2793" i="17"/>
  <c r="N781" i="17"/>
  <c r="K710" i="24"/>
  <c r="N1039" i="17"/>
  <c r="K2338" i="24"/>
  <c r="O1039" i="17"/>
  <c r="K3871" i="24"/>
  <c r="N3969" i="17"/>
  <c r="K3777" i="24"/>
  <c r="O3874" i="17"/>
  <c r="O3710" i="17"/>
  <c r="K3613" i="24"/>
  <c r="O3663" i="17"/>
  <c r="N3663" i="17"/>
  <c r="K3458" i="24"/>
  <c r="O3552" i="17"/>
  <c r="K3876" i="24"/>
  <c r="O3974" i="17"/>
  <c r="O3607" i="17"/>
  <c r="N3607" i="17"/>
  <c r="K3226" i="24"/>
  <c r="N3320" i="17"/>
  <c r="O3320" i="17"/>
  <c r="O3303" i="17"/>
  <c r="K3209" i="24"/>
  <c r="O3692" i="17"/>
  <c r="O3835" i="17"/>
  <c r="N1055" i="17"/>
  <c r="N2875" i="17"/>
  <c r="O2748" i="17"/>
  <c r="N2588" i="17"/>
  <c r="O2572" i="17"/>
  <c r="N2307" i="17"/>
  <c r="K2287" i="24"/>
  <c r="N2291" i="17"/>
  <c r="O2291" i="17"/>
  <c r="K2220" i="24"/>
  <c r="O2224" i="17"/>
  <c r="O2176" i="17"/>
  <c r="N2176" i="17"/>
  <c r="K2172" i="24"/>
  <c r="O2048" i="17"/>
  <c r="N2048" i="17"/>
  <c r="O2016" i="17"/>
  <c r="N2016" i="17"/>
  <c r="N1712" i="17"/>
  <c r="O1712" i="17"/>
  <c r="K1116" i="24"/>
  <c r="N1120" i="17"/>
  <c r="O1120" i="17"/>
  <c r="O944" i="17"/>
  <c r="N944" i="17"/>
  <c r="N894" i="17"/>
  <c r="K528" i="24"/>
  <c r="O530" i="17"/>
  <c r="K479" i="24"/>
  <c r="N481" i="17"/>
  <c r="K399" i="24"/>
  <c r="O401" i="17"/>
  <c r="K383" i="24"/>
  <c r="O385" i="17"/>
  <c r="N385" i="17"/>
  <c r="K302" i="24"/>
  <c r="N304" i="17"/>
  <c r="K827" i="24"/>
  <c r="O829" i="17"/>
  <c r="O4000" i="17"/>
  <c r="N3918" i="17"/>
  <c r="O3884" i="17"/>
  <c r="O3726" i="17"/>
  <c r="O3718" i="17"/>
  <c r="N3718" i="17"/>
  <c r="N3709" i="17"/>
  <c r="O3709" i="17"/>
  <c r="K3588" i="24"/>
  <c r="N3685" i="17"/>
  <c r="N3657" i="17"/>
  <c r="N3638" i="17"/>
  <c r="N3628" i="17"/>
  <c r="O3622" i="17"/>
  <c r="O3612" i="17"/>
  <c r="O3606" i="17"/>
  <c r="N3498" i="17"/>
  <c r="K3391" i="24"/>
  <c r="O3466" i="17"/>
  <c r="K3359" i="24"/>
  <c r="O3445" i="17"/>
  <c r="O3430" i="17"/>
  <c r="N3324" i="17"/>
  <c r="O3268" i="17"/>
  <c r="O3248" i="17"/>
  <c r="O3224" i="17"/>
  <c r="O2313" i="17"/>
  <c r="O2245" i="17"/>
  <c r="N2324" i="17"/>
  <c r="O2324" i="17"/>
  <c r="K1067" i="24"/>
  <c r="O1071" i="17"/>
  <c r="K694" i="24"/>
  <c r="N696" i="17"/>
  <c r="K626" i="24"/>
  <c r="O628" i="17"/>
  <c r="O400" i="17"/>
  <c r="K398" i="24"/>
  <c r="N400" i="17"/>
  <c r="K349" i="24"/>
  <c r="N351" i="17"/>
  <c r="N319" i="17"/>
  <c r="O319" i="17"/>
  <c r="N2240" i="17"/>
  <c r="O2240" i="17"/>
  <c r="O3841" i="17"/>
  <c r="O3808" i="17"/>
  <c r="O1343" i="17"/>
  <c r="O1055" i="17"/>
  <c r="K3628" i="24"/>
  <c r="N3725" i="17"/>
  <c r="K3945" i="24"/>
  <c r="N3232" i="17"/>
  <c r="N3713" i="17"/>
  <c r="O3713" i="17"/>
  <c r="N589" i="17"/>
  <c r="O194" i="17"/>
  <c r="O178" i="17"/>
  <c r="N130" i="17"/>
  <c r="O3187" i="17"/>
  <c r="O3041" i="17"/>
  <c r="O2540" i="17"/>
  <c r="N2484" i="17"/>
  <c r="O2396" i="17"/>
  <c r="N2339" i="17"/>
  <c r="N2239" i="17"/>
  <c r="O2199" i="17"/>
  <c r="N2151" i="17"/>
  <c r="O2135" i="17"/>
  <c r="N2119" i="17"/>
  <c r="N2023" i="17"/>
  <c r="N1935" i="17"/>
  <c r="O1831" i="17"/>
  <c r="O1807" i="17"/>
  <c r="N1255" i="17"/>
  <c r="N1223" i="17"/>
  <c r="O1127" i="17"/>
  <c r="O4011" i="17"/>
  <c r="O3993" i="17"/>
  <c r="N3993" i="17"/>
  <c r="O3977" i="17"/>
  <c r="N3932" i="17"/>
  <c r="O3579" i="17"/>
  <c r="N3561" i="17"/>
  <c r="O3412" i="17"/>
  <c r="K3318" i="24"/>
  <c r="K3996" i="24"/>
  <c r="N3283" i="17"/>
  <c r="N3227" i="17"/>
  <c r="L3940" i="24"/>
  <c r="M3940" i="24" s="1"/>
  <c r="K3925" i="24"/>
  <c r="N3212" i="17"/>
  <c r="K664" i="24"/>
  <c r="N666" i="17"/>
  <c r="N3729" i="17"/>
  <c r="O3729" i="17"/>
  <c r="O3696" i="17"/>
  <c r="N3696" i="17"/>
  <c r="O3648" i="17"/>
  <c r="N3632" i="17"/>
  <c r="K3522" i="24"/>
  <c r="N3616" i="17"/>
  <c r="O3584" i="17"/>
  <c r="O3567" i="17"/>
  <c r="N3428" i="17"/>
  <c r="O3428" i="17"/>
  <c r="O3263" i="17"/>
  <c r="N3247" i="17"/>
  <c r="N3223" i="17"/>
  <c r="L3928" i="24"/>
  <c r="M3928" i="24" s="1"/>
  <c r="N3215" i="17"/>
  <c r="L3920" i="24"/>
  <c r="M3920" i="24" s="1"/>
  <c r="O3207" i="17"/>
  <c r="O2305" i="17"/>
  <c r="N2305" i="17"/>
  <c r="N3359" i="17"/>
  <c r="O3941" i="17"/>
  <c r="L3666" i="24"/>
  <c r="M3666" i="24" s="1"/>
  <c r="N3763" i="17"/>
  <c r="O3763" i="17"/>
  <c r="N3842" i="17"/>
  <c r="O3487" i="17"/>
  <c r="N1783" i="17"/>
  <c r="N943" i="17"/>
  <c r="O2143" i="17"/>
  <c r="N1088" i="17"/>
  <c r="N1888" i="17"/>
  <c r="O2128" i="17"/>
  <c r="O2530" i="17"/>
  <c r="N2514" i="17"/>
  <c r="O2450" i="17"/>
  <c r="N2402" i="17"/>
  <c r="N2370" i="17"/>
  <c r="N1755" i="17"/>
  <c r="N1739" i="17"/>
  <c r="N1723" i="17"/>
  <c r="O1691" i="17"/>
  <c r="N1643" i="17"/>
  <c r="N1547" i="17"/>
  <c r="O1531" i="17"/>
  <c r="N1435" i="17"/>
  <c r="N873" i="17"/>
  <c r="O380" i="17"/>
  <c r="O347" i="17"/>
  <c r="O299" i="17"/>
  <c r="N283" i="17"/>
  <c r="O216" i="17"/>
  <c r="K180" i="24"/>
  <c r="N182" i="17"/>
  <c r="O2200" i="17"/>
  <c r="O2152" i="17"/>
  <c r="O2008" i="17"/>
  <c r="O1960" i="17"/>
  <c r="N1912" i="17"/>
  <c r="N1688" i="17"/>
  <c r="O1672" i="17"/>
  <c r="O1432" i="17"/>
  <c r="O1416" i="17"/>
  <c r="N1240" i="17"/>
  <c r="N1176" i="17"/>
  <c r="N1160" i="17"/>
  <c r="O1144" i="17"/>
  <c r="O1064" i="17"/>
  <c r="O984" i="17"/>
  <c r="N228" i="17"/>
  <c r="N212" i="17"/>
  <c r="N3194" i="17"/>
  <c r="O2782" i="17"/>
  <c r="O2702" i="17"/>
  <c r="N2606" i="17"/>
  <c r="N2427" i="17"/>
  <c r="N2273" i="17"/>
  <c r="N2094" i="17"/>
  <c r="O2070" i="17"/>
  <c r="O645" i="17"/>
  <c r="O3851" i="17"/>
  <c r="N3950" i="17"/>
  <c r="N645" i="17"/>
  <c r="O3429" i="17"/>
  <c r="N3974" i="17"/>
  <c r="O287" i="17"/>
  <c r="N749" i="17"/>
  <c r="N1920" i="17"/>
  <c r="O2144" i="17"/>
  <c r="O3307" i="17"/>
  <c r="K2797" i="24"/>
  <c r="N3874" i="17"/>
  <c r="O3938" i="17"/>
  <c r="O3232" i="17"/>
  <c r="K285" i="24"/>
  <c r="O1488" i="17"/>
  <c r="O1904" i="17"/>
  <c r="N3574" i="17"/>
  <c r="N3569" i="17"/>
  <c r="N3449" i="17"/>
  <c r="O3741" i="17"/>
  <c r="N1924" i="17"/>
  <c r="N1908" i="17"/>
  <c r="O1860" i="17"/>
  <c r="O1668" i="17"/>
  <c r="O1652" i="17"/>
  <c r="O1620" i="17"/>
  <c r="N1604" i="17"/>
  <c r="N1588" i="17"/>
  <c r="O1572" i="17"/>
  <c r="O1556" i="17"/>
  <c r="O1524" i="17"/>
  <c r="N1476" i="17"/>
  <c r="N1460" i="17"/>
  <c r="N1380" i="17"/>
  <c r="O1364" i="17"/>
  <c r="N1236" i="17"/>
  <c r="O1204" i="17"/>
  <c r="O1108" i="17"/>
  <c r="L3542" i="24"/>
  <c r="M3542" i="24" s="1"/>
  <c r="L3479" i="24"/>
  <c r="M3479" i="24" s="1"/>
  <c r="L3478" i="24"/>
  <c r="M3478" i="24" s="1"/>
  <c r="O2309" i="17"/>
  <c r="N2685" i="17"/>
  <c r="N2292" i="17"/>
  <c r="N1231" i="17"/>
  <c r="O1183" i="17"/>
  <c r="O1103" i="17"/>
  <c r="O1087" i="17"/>
  <c r="O927" i="17"/>
  <c r="O893" i="17"/>
  <c r="O815" i="17"/>
  <c r="N3094" i="17"/>
  <c r="O2774" i="17"/>
  <c r="O2481" i="17"/>
  <c r="N2465" i="17"/>
  <c r="O2401" i="17"/>
  <c r="N1402" i="17"/>
  <c r="O1354" i="17"/>
  <c r="N1338" i="17"/>
  <c r="N1306" i="17"/>
  <c r="N1226" i="17"/>
  <c r="O165" i="17"/>
  <c r="N149" i="17"/>
  <c r="N85" i="17"/>
  <c r="O79" i="17"/>
  <c r="N3921" i="17"/>
  <c r="N3806" i="17"/>
  <c r="O3774" i="17"/>
  <c r="O3758" i="17"/>
  <c r="N3615" i="17"/>
  <c r="O2268" i="17"/>
  <c r="N2009" i="17"/>
  <c r="O1929" i="17"/>
  <c r="O1529" i="17"/>
  <c r="N1385" i="17"/>
  <c r="N1273" i="17"/>
  <c r="O1161" i="17"/>
  <c r="O2221" i="17"/>
  <c r="O800" i="17"/>
  <c r="O2851" i="17"/>
  <c r="N2835" i="17"/>
  <c r="O2283" i="17"/>
  <c r="O2168" i="17"/>
  <c r="K2051" i="24"/>
  <c r="N1896" i="17"/>
  <c r="K1795" i="24"/>
  <c r="K1779" i="24"/>
  <c r="O1528" i="17"/>
  <c r="N1496" i="17"/>
  <c r="O1400" i="17"/>
  <c r="K1347" i="24"/>
  <c r="N1224" i="17"/>
  <c r="O1112" i="17"/>
  <c r="O1096" i="17"/>
  <c r="N1845" i="17"/>
  <c r="N3281" i="17"/>
  <c r="O2119" i="17"/>
  <c r="N2103" i="17"/>
  <c r="O1959" i="17"/>
  <c r="N1879" i="17"/>
  <c r="N1799" i="17"/>
  <c r="O1447" i="17"/>
  <c r="O1431" i="17"/>
  <c r="O1399" i="17"/>
  <c r="O1351" i="17"/>
  <c r="O1303" i="17"/>
  <c r="O1191" i="17"/>
  <c r="O1030" i="17"/>
  <c r="K1026" i="24"/>
  <c r="N950" i="17"/>
  <c r="K946" i="24"/>
  <c r="O934" i="17"/>
  <c r="N934" i="17"/>
  <c r="K864" i="24"/>
  <c r="N868" i="17"/>
  <c r="N825" i="17"/>
  <c r="O825" i="17"/>
  <c r="N772" i="17"/>
  <c r="K770" i="24"/>
  <c r="O772" i="17"/>
  <c r="K733" i="24"/>
  <c r="N735" i="17"/>
  <c r="O735" i="17"/>
  <c r="K685" i="24"/>
  <c r="N687" i="17"/>
  <c r="O687" i="17"/>
  <c r="K551" i="24"/>
  <c r="N553" i="17"/>
  <c r="K486" i="24"/>
  <c r="N488" i="17"/>
  <c r="K469" i="24"/>
  <c r="O471" i="17"/>
  <c r="N455" i="17"/>
  <c r="K453" i="24"/>
  <c r="O359" i="17"/>
  <c r="K357" i="24"/>
  <c r="O1237" i="17"/>
  <c r="K1233" i="24"/>
  <c r="N1157" i="17"/>
  <c r="O1157" i="17"/>
  <c r="O1141" i="17"/>
  <c r="N1141" i="17"/>
  <c r="K1137" i="24"/>
  <c r="N1109" i="17"/>
  <c r="O1109" i="17"/>
  <c r="O1093" i="17"/>
  <c r="N1093" i="17"/>
  <c r="N1078" i="17"/>
  <c r="N852" i="17"/>
  <c r="N1062" i="17"/>
  <c r="K46" i="24"/>
  <c r="N48" i="17"/>
  <c r="O41" i="17"/>
  <c r="N395" i="17"/>
  <c r="N2450" i="17"/>
  <c r="K1272" i="24"/>
  <c r="O1148" i="17"/>
  <c r="N1004" i="17"/>
  <c r="N428" i="17"/>
  <c r="O1036" i="17"/>
  <c r="N2168" i="17"/>
  <c r="N463" i="17"/>
  <c r="K1348" i="24"/>
  <c r="O89" i="17"/>
  <c r="N456" i="17"/>
  <c r="N925" i="17"/>
  <c r="K2794" i="24"/>
  <c r="N345" i="17"/>
  <c r="O626" i="17"/>
  <c r="N1103" i="17"/>
  <c r="N1292" i="17"/>
  <c r="O1896" i="17"/>
  <c r="O252" i="17"/>
  <c r="O540" i="17"/>
  <c r="N397" i="17"/>
  <c r="O302" i="17"/>
  <c r="O509" i="17"/>
  <c r="N1069" i="17"/>
  <c r="O177" i="17"/>
  <c r="O1643" i="17"/>
  <c r="O1005" i="17"/>
  <c r="O364" i="17"/>
  <c r="O474" i="17"/>
  <c r="K624" i="24"/>
  <c r="O1020" i="17"/>
  <c r="O778" i="17"/>
  <c r="O2215" i="17"/>
  <c r="N1324" i="17"/>
  <c r="N495" i="17"/>
  <c r="N2433" i="17"/>
  <c r="N214" i="17"/>
  <c r="N135" i="17"/>
  <c r="O675" i="17"/>
  <c r="O660" i="17"/>
  <c r="N660" i="17"/>
  <c r="O270" i="17"/>
  <c r="N270" i="17"/>
  <c r="O97" i="17"/>
  <c r="N695" i="17"/>
  <c r="O251" i="17"/>
  <c r="N786" i="17"/>
  <c r="N71" i="17"/>
  <c r="N55" i="17"/>
  <c r="N726" i="17"/>
  <c r="O2092" i="17"/>
  <c r="O2044" i="17"/>
  <c r="N2056" i="17"/>
  <c r="N675" i="17"/>
  <c r="N297" i="17"/>
  <c r="N2539" i="17"/>
  <c r="O445" i="17"/>
  <c r="O844" i="17"/>
  <c r="N2208" i="17"/>
  <c r="O2208" i="17"/>
  <c r="N2096" i="17"/>
  <c r="O2096" i="17"/>
  <c r="O2000" i="17"/>
  <c r="N2000" i="17"/>
  <c r="N1776" i="17"/>
  <c r="O1776" i="17"/>
  <c r="K1372" i="24"/>
  <c r="O1376" i="17"/>
  <c r="K920" i="24"/>
  <c r="O727" i="17"/>
  <c r="O228" i="17"/>
  <c r="N826" i="17"/>
  <c r="O3120" i="17"/>
  <c r="O726" i="17"/>
  <c r="N2092" i="17"/>
  <c r="O812" i="17"/>
  <c r="O1160" i="17"/>
  <c r="O2056" i="17"/>
  <c r="O60" i="17"/>
  <c r="N264" i="17"/>
  <c r="O1483" i="17"/>
  <c r="K443" i="24"/>
  <c r="K3881" i="24"/>
  <c r="N3979" i="17"/>
  <c r="O3968" i="17"/>
  <c r="N3963" i="17"/>
  <c r="O3923" i="17"/>
  <c r="O3744" i="17"/>
  <c r="O3568" i="17"/>
  <c r="N3568" i="17"/>
  <c r="N3557" i="17"/>
  <c r="O3557" i="17"/>
  <c r="N3551" i="17"/>
  <c r="N3534" i="17"/>
  <c r="N3518" i="17"/>
  <c r="K3386" i="24"/>
  <c r="N3483" i="17"/>
  <c r="N3343" i="17"/>
  <c r="O3343" i="17"/>
  <c r="N727" i="17"/>
  <c r="N812" i="17"/>
  <c r="K3604" i="24"/>
  <c r="N3701" i="17"/>
  <c r="O3693" i="17"/>
  <c r="N3693" i="17"/>
  <c r="O3580" i="17"/>
  <c r="N3580" i="17"/>
  <c r="O3338" i="17"/>
  <c r="N3338" i="17"/>
  <c r="K3204" i="24"/>
  <c r="O3298" i="17"/>
  <c r="N3298" i="17"/>
  <c r="L830" i="24"/>
  <c r="M830" i="24" s="1"/>
  <c r="O832" i="17"/>
  <c r="O48" i="17"/>
  <c r="K709" i="24"/>
  <c r="N711" i="17"/>
  <c r="K575" i="24"/>
  <c r="O577" i="17"/>
  <c r="N318" i="17"/>
  <c r="O318" i="17"/>
  <c r="K167" i="24"/>
  <c r="N169" i="17"/>
  <c r="K103" i="24"/>
  <c r="N105" i="17"/>
  <c r="O153" i="17"/>
  <c r="K970" i="24"/>
  <c r="N399" i="17"/>
  <c r="O463" i="17"/>
  <c r="K1912" i="24"/>
  <c r="N1916" i="17"/>
  <c r="K1448" i="24"/>
  <c r="O1452" i="17"/>
  <c r="N1452" i="17"/>
  <c r="K1256" i="24"/>
  <c r="N1260" i="17"/>
  <c r="K590" i="24"/>
  <c r="O592" i="17"/>
  <c r="K118" i="24"/>
  <c r="N120" i="17"/>
  <c r="N104" i="17"/>
  <c r="O104" i="17"/>
  <c r="O3053" i="17"/>
  <c r="O1402" i="17"/>
  <c r="N1370" i="17"/>
  <c r="O1322" i="17"/>
  <c r="O1258" i="17"/>
  <c r="N823" i="17"/>
  <c r="O487" i="17"/>
  <c r="N3009" i="17"/>
  <c r="N2961" i="17"/>
  <c r="N2928" i="17"/>
  <c r="N2903" i="17"/>
  <c r="N2516" i="17"/>
  <c r="O2516" i="17"/>
  <c r="O2500" i="17"/>
  <c r="N2388" i="17"/>
  <c r="K3896" i="24"/>
  <c r="N3994" i="17"/>
  <c r="K3880" i="24"/>
  <c r="O3978" i="17"/>
  <c r="N3978" i="17"/>
  <c r="O3912" i="17"/>
  <c r="N3894" i="17"/>
  <c r="K3797" i="24"/>
  <c r="O3878" i="17"/>
  <c r="K3611" i="24"/>
  <c r="N3708" i="17"/>
  <c r="N3567" i="17"/>
  <c r="O3550" i="17"/>
  <c r="O3533" i="17"/>
  <c r="O3439" i="17"/>
  <c r="N89" i="17"/>
  <c r="N177" i="17"/>
  <c r="K811" i="24"/>
  <c r="O415" i="17"/>
  <c r="N2123" i="17"/>
  <c r="K1751" i="24"/>
  <c r="O1755" i="17"/>
  <c r="O1739" i="17"/>
  <c r="O1723" i="17"/>
  <c r="K1687" i="24"/>
  <c r="N1691" i="17"/>
  <c r="N1675" i="17"/>
  <c r="O1515" i="17"/>
  <c r="N1515" i="17"/>
  <c r="N1419" i="17"/>
  <c r="O890" i="17"/>
  <c r="N890" i="17"/>
  <c r="O284" i="17"/>
  <c r="N284" i="17"/>
  <c r="K149" i="24"/>
  <c r="N151" i="17"/>
  <c r="N2647" i="17"/>
  <c r="O2514" i="17"/>
  <c r="N2498" i="17"/>
  <c r="N2466" i="17"/>
  <c r="O2354" i="17"/>
  <c r="O2336" i="17"/>
  <c r="O2302" i="17"/>
  <c r="N2286" i="17"/>
  <c r="N145" i="17"/>
  <c r="O40" i="17"/>
  <c r="O3105" i="17"/>
  <c r="N2598" i="17"/>
  <c r="O2539" i="17"/>
  <c r="O2531" i="17"/>
  <c r="O2322" i="17"/>
  <c r="O2198" i="17"/>
  <c r="O2190" i="17"/>
  <c r="O2174" i="17"/>
  <c r="N1959" i="17"/>
  <c r="O1951" i="17"/>
  <c r="O1911" i="17"/>
  <c r="O1903" i="17"/>
  <c r="N1895" i="17"/>
  <c r="N1887" i="17"/>
  <c r="O1855" i="17"/>
  <c r="O1823" i="17"/>
  <c r="O1815" i="17"/>
  <c r="O1799" i="17"/>
  <c r="O1791" i="17"/>
  <c r="N1759" i="17"/>
  <c r="N1751" i="17"/>
  <c r="O1383" i="17"/>
  <c r="N1351" i="17"/>
  <c r="O1319" i="17"/>
  <c r="O1311" i="17"/>
  <c r="N1303" i="17"/>
  <c r="N1287" i="17"/>
  <c r="O1271" i="17"/>
  <c r="O1223" i="17"/>
  <c r="N1215" i="17"/>
  <c r="O1199" i="17"/>
  <c r="N1175" i="17"/>
  <c r="O1167" i="17"/>
  <c r="O1143" i="17"/>
  <c r="N1071" i="17"/>
  <c r="N1023" i="17"/>
  <c r="O1023" i="17"/>
  <c r="O1007" i="17"/>
  <c r="N991" i="17"/>
  <c r="O975" i="17"/>
  <c r="N895" i="17"/>
  <c r="O855" i="17"/>
  <c r="N405" i="17"/>
  <c r="O3972" i="17"/>
  <c r="N3972" i="17"/>
  <c r="O3955" i="17"/>
  <c r="N3955" i="17"/>
  <c r="N3899" i="17"/>
  <c r="K3802" i="24"/>
  <c r="K3786" i="24"/>
  <c r="N3883" i="17"/>
  <c r="O3465" i="17"/>
  <c r="N3465" i="17"/>
  <c r="N185" i="17"/>
  <c r="K316" i="24"/>
  <c r="N219" i="17"/>
  <c r="K1366" i="24"/>
  <c r="O1370" i="17"/>
  <c r="O889" i="17"/>
  <c r="O795" i="17"/>
  <c r="N761" i="17"/>
  <c r="N558" i="17"/>
  <c r="K491" i="24"/>
  <c r="N493" i="17"/>
  <c r="O3200" i="17"/>
  <c r="N2853" i="17"/>
  <c r="N2710" i="17"/>
  <c r="N2417" i="17"/>
  <c r="O2353" i="17"/>
  <c r="O2742" i="17"/>
  <c r="L660" i="24"/>
  <c r="M660" i="24" s="1"/>
  <c r="O662" i="17"/>
  <c r="L644" i="24"/>
  <c r="M644" i="24" s="1"/>
  <c r="N646" i="17"/>
  <c r="L370" i="24"/>
  <c r="M370" i="24" s="1"/>
  <c r="N372" i="17"/>
  <c r="L353" i="24"/>
  <c r="M353" i="24" s="1"/>
  <c r="O355" i="17"/>
  <c r="L321" i="24"/>
  <c r="M321" i="24" s="1"/>
  <c r="N323" i="17"/>
  <c r="O323" i="17"/>
  <c r="L120" i="24"/>
  <c r="M120" i="24" s="1"/>
  <c r="N122" i="17"/>
  <c r="N3988" i="17"/>
  <c r="K3759" i="24"/>
  <c r="O3856" i="17"/>
  <c r="K3710" i="24"/>
  <c r="N3807" i="17"/>
  <c r="K3694" i="24"/>
  <c r="O3791" i="17"/>
  <c r="N3791" i="17"/>
  <c r="N3753" i="17"/>
  <c r="O3753" i="17"/>
  <c r="K3627" i="24"/>
  <c r="N3724" i="17"/>
  <c r="N3716" i="17"/>
  <c r="O3716" i="17"/>
  <c r="N3707" i="17"/>
  <c r="O3699" i="17"/>
  <c r="N3699" i="17"/>
  <c r="O3153" i="17"/>
  <c r="O137" i="17"/>
  <c r="O403" i="17"/>
  <c r="N152" i="17"/>
  <c r="O152" i="17"/>
  <c r="N3202" i="17"/>
  <c r="N1064" i="17"/>
  <c r="N458" i="17"/>
  <c r="O2301" i="17"/>
  <c r="O590" i="17"/>
  <c r="N37" i="17"/>
  <c r="O2953" i="17"/>
  <c r="N2953" i="17"/>
  <c r="K2280" i="24"/>
  <c r="N2284" i="17"/>
  <c r="O2009" i="17"/>
  <c r="O1913" i="17"/>
  <c r="N1705" i="17"/>
  <c r="O1609" i="17"/>
  <c r="O1545" i="17"/>
  <c r="N1529" i="17"/>
  <c r="O1513" i="17"/>
  <c r="N1465" i="17"/>
  <c r="O1433" i="17"/>
  <c r="O1417" i="17"/>
  <c r="N1401" i="17"/>
  <c r="O1385" i="17"/>
  <c r="N1369" i="17"/>
  <c r="O1353" i="17"/>
  <c r="O1337" i="17"/>
  <c r="O1321" i="17"/>
  <c r="K1284" i="24"/>
  <c r="O1273" i="17"/>
  <c r="O1257" i="17"/>
  <c r="O1241" i="17"/>
  <c r="O1177" i="17"/>
  <c r="O1034" i="17"/>
  <c r="N1002" i="17"/>
  <c r="N938" i="17"/>
  <c r="O888" i="17"/>
  <c r="N810" i="17"/>
  <c r="N760" i="17"/>
  <c r="N744" i="17"/>
  <c r="O723" i="17"/>
  <c r="O707" i="17"/>
  <c r="N639" i="17"/>
  <c r="K377" i="24"/>
  <c r="O379" i="17"/>
  <c r="N346" i="17"/>
  <c r="K328" i="24"/>
  <c r="N330" i="17"/>
  <c r="N265" i="17"/>
  <c r="N2264" i="17"/>
  <c r="N1053" i="17"/>
  <c r="O1771" i="17"/>
  <c r="N2156" i="17"/>
  <c r="O37" i="17"/>
  <c r="O2232" i="17"/>
  <c r="N2200" i="17"/>
  <c r="N2184" i="17"/>
  <c r="N2152" i="17"/>
  <c r="O2136" i="17"/>
  <c r="O2120" i="17"/>
  <c r="K2116" i="24"/>
  <c r="N2104" i="17"/>
  <c r="O2088" i="17"/>
  <c r="N2072" i="17"/>
  <c r="O2072" i="17"/>
  <c r="N2040" i="17"/>
  <c r="N2024" i="17"/>
  <c r="N2008" i="17"/>
  <c r="N1976" i="17"/>
  <c r="O1944" i="17"/>
  <c r="N1928" i="17"/>
  <c r="O1912" i="17"/>
  <c r="N1816" i="17"/>
  <c r="O1816" i="17"/>
  <c r="O1768" i="17"/>
  <c r="O1736" i="17"/>
  <c r="O1720" i="17"/>
  <c r="O1704" i="17"/>
  <c r="O1688" i="17"/>
  <c r="N1672" i="17"/>
  <c r="N1640" i="17"/>
  <c r="O1576" i="17"/>
  <c r="N1560" i="17"/>
  <c r="N1544" i="17"/>
  <c r="O1512" i="17"/>
  <c r="O1496" i="17"/>
  <c r="O1480" i="17"/>
  <c r="O1464" i="17"/>
  <c r="O1448" i="17"/>
  <c r="N1432" i="17"/>
  <c r="N1416" i="17"/>
  <c r="N1400" i="17"/>
  <c r="N1384" i="17"/>
  <c r="O1384" i="17"/>
  <c r="O1368" i="17"/>
  <c r="O1304" i="17"/>
  <c r="O1288" i="17"/>
  <c r="O1256" i="17"/>
  <c r="N1256" i="17"/>
  <c r="O1240" i="17"/>
  <c r="K1140" i="24"/>
  <c r="N1144" i="17"/>
  <c r="O1128" i="17"/>
  <c r="K1124" i="24"/>
  <c r="N1128" i="17"/>
  <c r="N1065" i="17"/>
  <c r="N1049" i="17"/>
  <c r="O921" i="17"/>
  <c r="O903" i="17"/>
  <c r="O556" i="17"/>
  <c r="N410" i="17"/>
  <c r="O16" i="17"/>
  <c r="N1926" i="17"/>
  <c r="O1446" i="17"/>
  <c r="O1430" i="17"/>
  <c r="N653" i="17"/>
  <c r="O145" i="17"/>
  <c r="N268" i="17"/>
  <c r="O1244" i="17"/>
  <c r="N906" i="17"/>
  <c r="O641" i="17"/>
  <c r="N2231" i="17"/>
  <c r="N2183" i="17"/>
  <c r="N2135" i="17"/>
  <c r="O2023" i="17"/>
  <c r="N2007" i="17"/>
  <c r="N1863" i="17"/>
  <c r="N1831" i="17"/>
  <c r="N1399" i="17"/>
  <c r="O1159" i="17"/>
  <c r="O1080" i="17"/>
  <c r="N1048" i="17"/>
  <c r="O952" i="17"/>
  <c r="O792" i="17"/>
  <c r="K687" i="24"/>
  <c r="N689" i="17"/>
  <c r="K245" i="24"/>
  <c r="O247" i="17"/>
  <c r="N247" i="17"/>
  <c r="O50" i="17"/>
  <c r="O2968" i="17"/>
  <c r="O2933" i="17"/>
  <c r="O2611" i="17"/>
  <c r="O2595" i="17"/>
  <c r="O695" i="17"/>
  <c r="N1085" i="17"/>
  <c r="O218" i="17"/>
  <c r="N232" i="17"/>
  <c r="N168" i="17"/>
  <c r="N1244" i="17"/>
  <c r="O1084" i="17"/>
  <c r="O1180" i="17"/>
  <c r="N1736" i="17"/>
  <c r="N396" i="17"/>
  <c r="O2580" i="17"/>
  <c r="O43" i="17"/>
  <c r="N780" i="17"/>
  <c r="N560" i="17"/>
  <c r="K282" i="24"/>
  <c r="N479" i="17"/>
  <c r="N415" i="17"/>
  <c r="K3275" i="24"/>
  <c r="K3278" i="24"/>
  <c r="L3757" i="24"/>
  <c r="M3757" i="24" s="1"/>
  <c r="N3854" i="17"/>
  <c r="N2861" i="17"/>
  <c r="N2782" i="17"/>
  <c r="N2702" i="17"/>
  <c r="N2686" i="17"/>
  <c r="O2670" i="17"/>
  <c r="O2558" i="17"/>
  <c r="N3864" i="17"/>
  <c r="O3864" i="17"/>
  <c r="O3058" i="17"/>
  <c r="N3041" i="17"/>
  <c r="O2993" i="17"/>
  <c r="N2910" i="17"/>
  <c r="O3989" i="17"/>
  <c r="N3944" i="17"/>
  <c r="N3923" i="17"/>
  <c r="N3873" i="17"/>
  <c r="O3260" i="17"/>
  <c r="O3616" i="17"/>
  <c r="N3584" i="17"/>
  <c r="N3533" i="17"/>
  <c r="O3323" i="17"/>
  <c r="O3297" i="17"/>
  <c r="O3267" i="17"/>
  <c r="N3255" i="17"/>
  <c r="O3247" i="17"/>
  <c r="O3239" i="17"/>
  <c r="N3650" i="17"/>
  <c r="N3452" i="17"/>
  <c r="N3414" i="17"/>
  <c r="N662" i="17"/>
  <c r="O219" i="17"/>
  <c r="O3916" i="17"/>
  <c r="N3801" i="17"/>
  <c r="O3796" i="17"/>
  <c r="O3780" i="17"/>
  <c r="O3748" i="17"/>
  <c r="O3676" i="17"/>
  <c r="N3666" i="17"/>
  <c r="N373" i="17"/>
  <c r="N189" i="17"/>
  <c r="O141" i="17"/>
  <c r="N787" i="17"/>
  <c r="N3022" i="17"/>
  <c r="O2820" i="17"/>
  <c r="O2708" i="17"/>
  <c r="O2628" i="17"/>
  <c r="O2124" i="17"/>
  <c r="O2012" i="17"/>
  <c r="O1373" i="17"/>
  <c r="O1341" i="17"/>
  <c r="O1325" i="17"/>
  <c r="O1261" i="17"/>
  <c r="N1197" i="17"/>
  <c r="N1133" i="17"/>
  <c r="O1117" i="17"/>
  <c r="O1021" i="17"/>
  <c r="O2182" i="17"/>
  <c r="N1878" i="17"/>
  <c r="N1478" i="17"/>
  <c r="O1462" i="17"/>
  <c r="O2808" i="17"/>
  <c r="O2697" i="17"/>
  <c r="O2681" i="17"/>
  <c r="O2665" i="17"/>
  <c r="N2569" i="17"/>
  <c r="K2026" i="24"/>
  <c r="N1184" i="17"/>
  <c r="N1136" i="17"/>
  <c r="O1104" i="17"/>
  <c r="K3211" i="24"/>
  <c r="N3934" i="17"/>
  <c r="O3673" i="17"/>
  <c r="N3552" i="17"/>
  <c r="N3535" i="17"/>
  <c r="N3519" i="17"/>
  <c r="O3441" i="17"/>
  <c r="O3401" i="17"/>
  <c r="K3238" i="24"/>
  <c r="O3294" i="17"/>
  <c r="K1656" i="24"/>
  <c r="N2792" i="17"/>
  <c r="N3995" i="17"/>
  <c r="K3304" i="24"/>
  <c r="K3471" i="24"/>
  <c r="N3059" i="17"/>
  <c r="O3026" i="17"/>
  <c r="O2994" i="17"/>
  <c r="N2962" i="17"/>
  <c r="O2946" i="17"/>
  <c r="O2893" i="17"/>
  <c r="N2877" i="17"/>
  <c r="N2523" i="17"/>
  <c r="K2307" i="24"/>
  <c r="N2229" i="17"/>
  <c r="N2213" i="17"/>
  <c r="K2096" i="24"/>
  <c r="N1797" i="17"/>
  <c r="O1765" i="17"/>
  <c r="N1717" i="17"/>
  <c r="O1525" i="17"/>
  <c r="O1413" i="17"/>
  <c r="N1349" i="17"/>
  <c r="O1301" i="17"/>
  <c r="O1253" i="17"/>
  <c r="O1206" i="17"/>
  <c r="N1158" i="17"/>
  <c r="N1079" i="17"/>
  <c r="O1047" i="17"/>
  <c r="N1015" i="17"/>
  <c r="N967" i="17"/>
  <c r="N901" i="17"/>
  <c r="O885" i="17"/>
  <c r="O869" i="17"/>
  <c r="N853" i="17"/>
  <c r="N791" i="17"/>
  <c r="O773" i="17"/>
  <c r="N757" i="17"/>
  <c r="O736" i="17"/>
  <c r="O720" i="17"/>
  <c r="O704" i="17"/>
  <c r="O688" i="17"/>
  <c r="O652" i="17"/>
  <c r="O620" i="17"/>
  <c r="N538" i="17"/>
  <c r="N521" i="17"/>
  <c r="N505" i="17"/>
  <c r="N489" i="17"/>
  <c r="O472" i="17"/>
  <c r="O408" i="17"/>
  <c r="O392" i="17"/>
  <c r="N360" i="17"/>
  <c r="O343" i="17"/>
  <c r="O327" i="17"/>
  <c r="O311" i="17"/>
  <c r="O279" i="17"/>
  <c r="N262" i="17"/>
  <c r="O246" i="17"/>
  <c r="N194" i="17"/>
  <c r="N178" i="17"/>
  <c r="N162" i="17"/>
  <c r="O146" i="17"/>
  <c r="O114" i="17"/>
  <c r="N3131" i="17"/>
  <c r="N3047" i="17"/>
  <c r="O2999" i="17"/>
  <c r="O786" i="17"/>
  <c r="O372" i="17"/>
  <c r="N60" i="17"/>
  <c r="N25" i="17"/>
  <c r="O3184" i="17"/>
  <c r="N3152" i="17"/>
  <c r="N3095" i="17"/>
  <c r="N3665" i="17"/>
  <c r="N3566" i="17"/>
  <c r="N3491" i="17"/>
  <c r="K3368" i="24"/>
  <c r="N3366" i="17"/>
  <c r="N3925" i="17"/>
  <c r="O3179" i="17"/>
  <c r="N3175" i="17"/>
  <c r="O2916" i="17"/>
  <c r="N1996" i="17"/>
  <c r="O1916" i="17"/>
  <c r="N1868" i="17"/>
  <c r="N1660" i="17"/>
  <c r="N1612" i="17"/>
  <c r="O1596" i="17"/>
  <c r="O1580" i="17"/>
  <c r="O1564" i="17"/>
  <c r="O1532" i="17"/>
  <c r="O1500" i="17"/>
  <c r="O1484" i="17"/>
  <c r="O1468" i="17"/>
  <c r="O1436" i="17"/>
  <c r="O1324" i="17"/>
  <c r="O1228" i="17"/>
  <c r="N1148" i="17"/>
  <c r="O1116" i="17"/>
  <c r="N1100" i="17"/>
  <c r="N1084" i="17"/>
  <c r="N1068" i="17"/>
  <c r="N1052" i="17"/>
  <c r="N1036" i="17"/>
  <c r="O892" i="17"/>
  <c r="N842" i="17"/>
  <c r="O823" i="17"/>
  <c r="N815" i="17"/>
  <c r="N783" i="17"/>
  <c r="N767" i="17"/>
  <c r="N4002" i="17"/>
  <c r="O3981" i="17"/>
  <c r="N3936" i="17"/>
  <c r="O3915" i="17"/>
  <c r="O3784" i="17"/>
  <c r="N3752" i="17"/>
  <c r="O3705" i="17"/>
  <c r="O3654" i="17"/>
  <c r="N3354" i="17"/>
  <c r="N3089" i="17"/>
  <c r="O3073" i="17"/>
  <c r="N3024" i="17"/>
  <c r="O3008" i="17"/>
  <c r="N2992" i="17"/>
  <c r="N2976" i="17"/>
  <c r="N2960" i="17"/>
  <c r="N2925" i="17"/>
  <c r="N2765" i="17"/>
  <c r="N2717" i="17"/>
  <c r="N2701" i="17"/>
  <c r="O2685" i="17"/>
  <c r="N2669" i="17"/>
  <c r="N2621" i="17"/>
  <c r="N2573" i="17"/>
  <c r="O2426" i="17"/>
  <c r="N2410" i="17"/>
  <c r="N2394" i="17"/>
  <c r="O2378" i="17"/>
  <c r="N2328" i="17"/>
  <c r="O2295" i="17"/>
  <c r="N2163" i="17"/>
  <c r="N2099" i="17"/>
  <c r="O2067" i="17"/>
  <c r="N2003" i="17"/>
  <c r="N1891" i="17"/>
  <c r="N1827" i="17"/>
  <c r="N1811" i="17"/>
  <c r="O1699" i="17"/>
  <c r="O1603" i="17"/>
  <c r="N1587" i="17"/>
  <c r="N1571" i="17"/>
  <c r="N1555" i="17"/>
  <c r="N1507" i="17"/>
  <c r="N1491" i="17"/>
  <c r="N1475" i="17"/>
  <c r="N1077" i="17"/>
  <c r="N1061" i="17"/>
  <c r="O997" i="17"/>
  <c r="O965" i="17"/>
  <c r="N949" i="17"/>
  <c r="O933" i="17"/>
  <c r="O805" i="17"/>
  <c r="O584" i="17"/>
  <c r="O176" i="17"/>
  <c r="N144" i="17"/>
  <c r="O128" i="17"/>
  <c r="N96" i="17"/>
  <c r="O63" i="17"/>
  <c r="N731" i="17"/>
  <c r="N715" i="17"/>
  <c r="O699" i="17"/>
  <c r="O597" i="17"/>
  <c r="O240" i="17"/>
  <c r="O222" i="17"/>
  <c r="O186" i="17"/>
  <c r="N170" i="17"/>
  <c r="O138" i="17"/>
  <c r="N106" i="17"/>
  <c r="N74" i="17"/>
  <c r="N58" i="17"/>
  <c r="N23" i="17"/>
  <c r="N3106" i="17"/>
  <c r="O3088" i="17"/>
  <c r="O3072" i="17"/>
  <c r="N3023" i="17"/>
  <c r="N3007" i="17"/>
  <c r="O2991" i="17"/>
  <c r="N2780" i="17"/>
  <c r="O2764" i="17"/>
  <c r="O2732" i="17"/>
  <c r="O2700" i="17"/>
  <c r="O2684" i="17"/>
  <c r="N2557" i="17"/>
  <c r="K2141" i="24"/>
  <c r="K1741" i="24"/>
  <c r="K1709" i="24"/>
  <c r="K1677" i="24"/>
  <c r="O159" i="17"/>
  <c r="N679" i="17"/>
  <c r="N614" i="17"/>
  <c r="N239" i="17"/>
  <c r="O913" i="17"/>
  <c r="N788" i="17"/>
  <c r="L3095" i="24"/>
  <c r="M3095" i="24" s="1"/>
  <c r="N3340" i="17"/>
  <c r="O3300" i="17"/>
  <c r="O2292" i="17"/>
  <c r="N2129" i="17"/>
  <c r="O2049" i="17"/>
  <c r="N2033" i="17"/>
  <c r="N1170" i="17"/>
  <c r="L3418" i="24"/>
  <c r="M3418" i="24" s="1"/>
  <c r="N3512" i="17"/>
  <c r="N3476" i="17"/>
  <c r="L3382" i="24"/>
  <c r="M3382" i="24" s="1"/>
  <c r="O3350" i="17"/>
  <c r="N3350" i="17"/>
  <c r="O3318" i="17"/>
  <c r="N3318" i="17"/>
  <c r="L3224" i="24"/>
  <c r="M3224" i="24" s="1"/>
  <c r="N1859" i="17"/>
  <c r="O3492" i="17"/>
  <c r="O718" i="17"/>
  <c r="O2328" i="17"/>
  <c r="N965" i="17"/>
  <c r="O3440" i="17"/>
  <c r="O3288" i="17"/>
  <c r="O3162" i="17"/>
  <c r="N2295" i="17"/>
  <c r="N3440" i="17"/>
  <c r="N2505" i="17"/>
  <c r="O2505" i="17"/>
  <c r="O3461" i="17"/>
  <c r="O949" i="17"/>
  <c r="N805" i="17"/>
  <c r="O3030" i="17"/>
  <c r="O2476" i="17"/>
  <c r="N2444" i="17"/>
  <c r="N2428" i="17"/>
  <c r="N2412" i="17"/>
  <c r="N2380" i="17"/>
  <c r="N2998" i="17"/>
  <c r="N2982" i="17"/>
  <c r="O2982" i="17"/>
  <c r="O2966" i="17"/>
  <c r="N2966" i="17"/>
  <c r="N2035" i="17"/>
  <c r="O1811" i="17"/>
  <c r="N1651" i="17"/>
  <c r="N1603" i="17"/>
  <c r="O1587" i="17"/>
  <c r="O1507" i="17"/>
  <c r="O1491" i="17"/>
  <c r="O819" i="17"/>
  <c r="N819" i="17"/>
  <c r="N769" i="17"/>
  <c r="O769" i="17"/>
  <c r="O532" i="17"/>
  <c r="N532" i="17"/>
  <c r="O516" i="17"/>
  <c r="N516" i="17"/>
  <c r="N500" i="17"/>
  <c r="O500" i="17"/>
  <c r="O483" i="17"/>
  <c r="N483" i="17"/>
  <c r="N467" i="17"/>
  <c r="O467" i="17"/>
  <c r="O451" i="17"/>
  <c r="N451" i="17"/>
  <c r="N419" i="17"/>
  <c r="O419" i="17"/>
  <c r="O306" i="17"/>
  <c r="N306" i="17"/>
  <c r="N290" i="17"/>
  <c r="O290" i="17"/>
  <c r="N274" i="17"/>
  <c r="O274" i="17"/>
  <c r="O258" i="17"/>
  <c r="N258" i="17"/>
  <c r="O107" i="17"/>
  <c r="N107" i="17"/>
  <c r="K3137" i="24"/>
  <c r="N3140" i="17"/>
  <c r="O3057" i="17"/>
  <c r="N3057" i="17"/>
  <c r="N2812" i="17"/>
  <c r="O2812" i="17"/>
  <c r="K2747" i="24"/>
  <c r="O2749" i="17"/>
  <c r="N2749" i="17"/>
  <c r="O2653" i="17"/>
  <c r="N2653" i="17"/>
  <c r="K2635" i="24"/>
  <c r="N2637" i="17"/>
  <c r="O2637" i="17"/>
  <c r="N2589" i="17"/>
  <c r="O2589" i="17"/>
  <c r="O2442" i="17"/>
  <c r="N2442" i="17"/>
  <c r="N2362" i="17"/>
  <c r="O2362" i="17"/>
  <c r="K2344" i="24"/>
  <c r="O2346" i="17"/>
  <c r="N2346" i="17"/>
  <c r="O2310" i="17"/>
  <c r="N2310" i="17"/>
  <c r="N1843" i="17"/>
  <c r="O1843" i="17"/>
  <c r="O1683" i="17"/>
  <c r="N1683" i="17"/>
  <c r="N1667" i="17"/>
  <c r="O1667" i="17"/>
  <c r="O1635" i="17"/>
  <c r="N1635" i="17"/>
  <c r="N1539" i="17"/>
  <c r="O1539" i="17"/>
  <c r="N1523" i="17"/>
  <c r="O1523" i="17"/>
  <c r="K1455" i="24"/>
  <c r="O1459" i="17"/>
  <c r="N1459" i="17"/>
  <c r="O1220" i="17"/>
  <c r="N1220" i="17"/>
  <c r="N1092" i="17"/>
  <c r="O1092" i="17"/>
  <c r="K1041" i="24"/>
  <c r="N1045" i="17"/>
  <c r="N1013" i="17"/>
  <c r="K1009" i="24"/>
  <c r="O917" i="17"/>
  <c r="N917" i="17"/>
  <c r="N789" i="17"/>
  <c r="K787" i="24"/>
  <c r="O734" i="17"/>
  <c r="K732" i="24"/>
  <c r="K700" i="24"/>
  <c r="O702" i="17"/>
  <c r="N702" i="17"/>
  <c r="K684" i="24"/>
  <c r="N686" i="17"/>
  <c r="N667" i="17"/>
  <c r="K665" i="24"/>
  <c r="O667" i="17"/>
  <c r="K648" i="24"/>
  <c r="O650" i="17"/>
  <c r="N650" i="17"/>
  <c r="N618" i="17"/>
  <c r="K616" i="24"/>
  <c r="K420" i="24"/>
  <c r="O422" i="17"/>
  <c r="K372" i="24"/>
  <c r="O374" i="17"/>
  <c r="N374" i="17"/>
  <c r="K258" i="24"/>
  <c r="O260" i="17"/>
  <c r="K208" i="24"/>
  <c r="N210" i="17"/>
  <c r="O210" i="17"/>
  <c r="K78" i="24"/>
  <c r="O80" i="17"/>
  <c r="O2621" i="17"/>
  <c r="O2394" i="17"/>
  <c r="K487" i="24"/>
  <c r="N49" i="17"/>
  <c r="O953" i="17"/>
  <c r="N2073" i="17"/>
  <c r="O2068" i="17"/>
  <c r="N98" i="17"/>
  <c r="K341" i="24"/>
  <c r="O440" i="17"/>
  <c r="N2322" i="17"/>
  <c r="N1464" i="17"/>
  <c r="N956" i="17"/>
  <c r="O2216" i="17"/>
  <c r="O428" i="17"/>
  <c r="O858" i="17"/>
  <c r="O1560" i="17"/>
  <c r="N444" i="17"/>
  <c r="N1892" i="17"/>
  <c r="N1177" i="17"/>
  <c r="N2198" i="17"/>
  <c r="N1289" i="17"/>
  <c r="N836" i="17"/>
  <c r="N573" i="17"/>
  <c r="N300" i="17"/>
  <c r="O2710" i="17"/>
  <c r="O683" i="17"/>
  <c r="O250" i="17"/>
  <c r="O162" i="17"/>
  <c r="O505" i="17"/>
  <c r="O330" i="17"/>
  <c r="O1993" i="17"/>
  <c r="N1625" i="17"/>
  <c r="O54" i="17"/>
  <c r="N3088" i="17"/>
  <c r="N2216" i="17"/>
  <c r="N839" i="17"/>
  <c r="N1468" i="17"/>
  <c r="N1080" i="17"/>
  <c r="O1336" i="17"/>
  <c r="O1784" i="17"/>
  <c r="N1944" i="17"/>
  <c r="N460" i="17"/>
  <c r="N3126" i="17"/>
  <c r="O227" i="17"/>
  <c r="O278" i="17"/>
  <c r="O835" i="17"/>
  <c r="N233" i="17"/>
  <c r="N34" i="17"/>
  <c r="N250" i="17"/>
  <c r="K160" i="24"/>
  <c r="K503" i="24"/>
  <c r="O2686" i="17"/>
  <c r="O65" i="17"/>
  <c r="N1337" i="17"/>
  <c r="N86" i="17"/>
  <c r="K112" i="24"/>
  <c r="K358" i="24"/>
  <c r="K686" i="24"/>
  <c r="O113" i="17"/>
  <c r="O625" i="17"/>
  <c r="O839" i="17"/>
  <c r="O1996" i="17"/>
  <c r="N2124" i="17"/>
  <c r="N1352" i="17"/>
  <c r="N542" i="17"/>
  <c r="N1336" i="17"/>
  <c r="N1576" i="17"/>
  <c r="N1784" i="17"/>
  <c r="O2040" i="17"/>
  <c r="N2232" i="17"/>
  <c r="N509" i="17"/>
  <c r="O1977" i="17"/>
  <c r="O134" i="17"/>
  <c r="N1753" i="17"/>
  <c r="N590" i="17"/>
  <c r="N1383" i="17"/>
  <c r="N266" i="17"/>
  <c r="N246" i="17"/>
  <c r="N2283" i="17"/>
  <c r="N65" i="17"/>
  <c r="O161" i="17"/>
  <c r="O1673" i="17"/>
  <c r="K2228" i="24"/>
  <c r="N134" i="17"/>
  <c r="N2212" i="17"/>
  <c r="O1287" i="17"/>
  <c r="K2310" i="24"/>
  <c r="N773" i="17"/>
  <c r="N146" i="17"/>
  <c r="N408" i="17"/>
  <c r="O1797" i="17"/>
  <c r="O1380" i="17"/>
  <c r="N722" i="17"/>
  <c r="N625" i="17"/>
  <c r="O1352" i="17"/>
  <c r="N1368" i="17"/>
  <c r="N1592" i="17"/>
  <c r="O1800" i="17"/>
  <c r="N2136" i="17"/>
  <c r="N2004" i="17"/>
  <c r="K2208" i="24"/>
  <c r="O151" i="17"/>
  <c r="N150" i="17"/>
  <c r="O2498" i="17"/>
  <c r="K244" i="24"/>
  <c r="N1353" i="17"/>
  <c r="O182" i="17"/>
  <c r="K144" i="24"/>
  <c r="N736" i="17"/>
  <c r="O2213" i="17"/>
  <c r="O460" i="17"/>
  <c r="O1592" i="17"/>
  <c r="N1800" i="17"/>
  <c r="N2336" i="17"/>
  <c r="O638" i="17"/>
  <c r="K983" i="24"/>
  <c r="K935" i="24"/>
  <c r="K885" i="24"/>
  <c r="K794" i="24"/>
  <c r="N796" i="17"/>
  <c r="K672" i="24"/>
  <c r="O674" i="17"/>
  <c r="K607" i="24"/>
  <c r="O609" i="17"/>
  <c r="K459" i="24"/>
  <c r="N461" i="17"/>
  <c r="O461" i="17"/>
  <c r="K427" i="24"/>
  <c r="O429" i="17"/>
  <c r="K233" i="24"/>
  <c r="O235" i="17"/>
  <c r="K181" i="24"/>
  <c r="N183" i="17"/>
  <c r="O183" i="17"/>
  <c r="K117" i="24"/>
  <c r="O119" i="17"/>
  <c r="K101" i="24"/>
  <c r="O103" i="17"/>
  <c r="O2855" i="17"/>
  <c r="O1449" i="17"/>
  <c r="N1449" i="17"/>
  <c r="O1305" i="17"/>
  <c r="N1305" i="17"/>
  <c r="N1242" i="17"/>
  <c r="O1242" i="17"/>
  <c r="N541" i="17"/>
  <c r="O541" i="17"/>
  <c r="K523" i="24"/>
  <c r="N525" i="17"/>
  <c r="K474" i="24"/>
  <c r="O476" i="17"/>
  <c r="K410" i="24"/>
  <c r="N412" i="17"/>
  <c r="K196" i="24"/>
  <c r="O198" i="17"/>
  <c r="K67" i="24"/>
  <c r="N69" i="17"/>
  <c r="O1992" i="17"/>
  <c r="K1988" i="24"/>
  <c r="N1320" i="17"/>
  <c r="O1320" i="17"/>
  <c r="N1241" i="17"/>
  <c r="O1193" i="17"/>
  <c r="N1161" i="17"/>
  <c r="N1129" i="17"/>
  <c r="O1129" i="17"/>
  <c r="O1113" i="17"/>
  <c r="N1113" i="17"/>
  <c r="O1097" i="17"/>
  <c r="N1097" i="17"/>
  <c r="O1018" i="17"/>
  <c r="N1018" i="17"/>
  <c r="K852" i="24"/>
  <c r="O856" i="17"/>
  <c r="K808" i="24"/>
  <c r="O810" i="17"/>
  <c r="K689" i="24"/>
  <c r="N691" i="17"/>
  <c r="K670" i="24"/>
  <c r="O672" i="17"/>
  <c r="K653" i="24"/>
  <c r="N655" i="17"/>
  <c r="K637" i="24"/>
  <c r="O639" i="17"/>
  <c r="K605" i="24"/>
  <c r="N607" i="17"/>
  <c r="K361" i="24"/>
  <c r="N363" i="17"/>
  <c r="K247" i="24"/>
  <c r="N249" i="17"/>
  <c r="K213" i="24"/>
  <c r="N215" i="17"/>
  <c r="K179" i="24"/>
  <c r="O181" i="17"/>
  <c r="N181" i="17"/>
  <c r="K147" i="24"/>
  <c r="O149" i="17"/>
  <c r="K115" i="24"/>
  <c r="O117" i="17"/>
  <c r="N101" i="17"/>
  <c r="K99" i="24"/>
  <c r="J16" i="24"/>
  <c r="K16" i="24" s="1"/>
  <c r="O18" i="17"/>
  <c r="N2319" i="17"/>
  <c r="K38" i="24"/>
  <c r="N40" i="17"/>
  <c r="O2694" i="17"/>
  <c r="O2499" i="17"/>
  <c r="O2338" i="17"/>
  <c r="O2238" i="17"/>
  <c r="O2078" i="17"/>
  <c r="O2014" i="17"/>
  <c r="O1887" i="17"/>
  <c r="O295" i="17"/>
  <c r="N193" i="17"/>
  <c r="N379" i="17"/>
  <c r="O1721" i="17"/>
  <c r="N424" i="17"/>
  <c r="O901" i="17"/>
  <c r="N885" i="17"/>
  <c r="O331" i="17"/>
  <c r="N3070" i="17"/>
  <c r="N874" i="17"/>
  <c r="N267" i="17"/>
  <c r="O1640" i="17"/>
  <c r="N739" i="17"/>
  <c r="K309" i="24"/>
  <c r="K209" i="24"/>
  <c r="O2319" i="17"/>
  <c r="N1257" i="17"/>
  <c r="N2968" i="17"/>
  <c r="N2282" i="17"/>
  <c r="K2050" i="24"/>
  <c r="N1975" i="17"/>
  <c r="O1975" i="17"/>
  <c r="O1943" i="17"/>
  <c r="O1895" i="17"/>
  <c r="K1875" i="24"/>
  <c r="O1879" i="17"/>
  <c r="K1858" i="24"/>
  <c r="N1847" i="17"/>
  <c r="N1815" i="17"/>
  <c r="O1751" i="17"/>
  <c r="N1319" i="17"/>
  <c r="K1188" i="24"/>
  <c r="N1192" i="17"/>
  <c r="O1176" i="17"/>
  <c r="N1112" i="17"/>
  <c r="O1065" i="17"/>
  <c r="N1033" i="17"/>
  <c r="O985" i="17"/>
  <c r="O281" i="17"/>
  <c r="O525" i="17"/>
  <c r="N856" i="17"/>
  <c r="N1992" i="17"/>
  <c r="N1765" i="17"/>
  <c r="O1015" i="17"/>
  <c r="K518" i="24"/>
  <c r="N439" i="17"/>
  <c r="O1289" i="17"/>
  <c r="O133" i="17"/>
  <c r="N2331" i="17"/>
  <c r="K2313" i="24"/>
  <c r="N2315" i="17"/>
  <c r="O2281" i="17"/>
  <c r="N2281" i="17"/>
  <c r="O2265" i="17"/>
  <c r="N2214" i="17"/>
  <c r="O2214" i="17"/>
  <c r="N1239" i="17"/>
  <c r="K1203" i="24"/>
  <c r="N1207" i="17"/>
  <c r="N1191" i="17"/>
  <c r="O1175" i="17"/>
  <c r="N1143" i="17"/>
  <c r="N1111" i="17"/>
  <c r="O1095" i="17"/>
  <c r="O1000" i="17"/>
  <c r="N984" i="17"/>
  <c r="O968" i="17"/>
  <c r="N952" i="17"/>
  <c r="O936" i="17"/>
  <c r="O920" i="17"/>
  <c r="O870" i="17"/>
  <c r="N827" i="17"/>
  <c r="K790" i="24"/>
  <c r="N792" i="17"/>
  <c r="K703" i="24"/>
  <c r="O705" i="17"/>
  <c r="O587" i="17"/>
  <c r="K553" i="24"/>
  <c r="O555" i="17"/>
  <c r="N555" i="17"/>
  <c r="O473" i="17"/>
  <c r="N409" i="17"/>
  <c r="N377" i="17"/>
  <c r="K294" i="24"/>
  <c r="N296" i="17"/>
  <c r="K278" i="24"/>
  <c r="O280" i="17"/>
  <c r="N280" i="17"/>
  <c r="K261" i="24"/>
  <c r="O263" i="17"/>
  <c r="K177" i="24"/>
  <c r="N179" i="17"/>
  <c r="K145" i="24"/>
  <c r="N147" i="17"/>
  <c r="O2819" i="17"/>
  <c r="O1226" i="17"/>
  <c r="N704" i="17"/>
  <c r="K702" i="24"/>
  <c r="O636" i="17"/>
  <c r="N636" i="17"/>
  <c r="K536" i="24"/>
  <c r="O538" i="17"/>
  <c r="K390" i="24"/>
  <c r="N392" i="17"/>
  <c r="N364" i="17"/>
  <c r="N3162" i="17"/>
  <c r="N1417" i="17"/>
  <c r="N2893" i="17"/>
  <c r="N198" i="17"/>
  <c r="K2652" i="24"/>
  <c r="O2654" i="17"/>
  <c r="K1664" i="24"/>
  <c r="N1668" i="17"/>
  <c r="K583" i="24"/>
  <c r="N585" i="17"/>
  <c r="K502" i="24"/>
  <c r="N504" i="17"/>
  <c r="K389" i="24"/>
  <c r="N391" i="17"/>
  <c r="K373" i="24"/>
  <c r="O375" i="17"/>
  <c r="K340" i="24"/>
  <c r="N342" i="17"/>
  <c r="K324" i="24"/>
  <c r="N326" i="17"/>
  <c r="K62" i="24"/>
  <c r="O64" i="17"/>
  <c r="N30" i="17"/>
  <c r="N14" i="17"/>
  <c r="N3184" i="17"/>
  <c r="N3136" i="17"/>
  <c r="N3119" i="17"/>
  <c r="O2796" i="17"/>
  <c r="O2756" i="17"/>
  <c r="N2580" i="17"/>
  <c r="O2465" i="17"/>
  <c r="O2385" i="17"/>
  <c r="N2353" i="17"/>
  <c r="N2320" i="17"/>
  <c r="O2287" i="17"/>
  <c r="O2204" i="17"/>
  <c r="O2180" i="17"/>
  <c r="O2164" i="17"/>
  <c r="N2100" i="17"/>
  <c r="O1924" i="17"/>
  <c r="O1828" i="17"/>
  <c r="N1540" i="17"/>
  <c r="O1476" i="17"/>
  <c r="N1428" i="17"/>
  <c r="N1364" i="17"/>
  <c r="O1316" i="17"/>
  <c r="O1268" i="17"/>
  <c r="O1188" i="17"/>
  <c r="N924" i="17"/>
  <c r="O791" i="17"/>
  <c r="L610" i="24"/>
  <c r="M610" i="24" s="1"/>
  <c r="O612" i="17"/>
  <c r="L577" i="24"/>
  <c r="M577" i="24" s="1"/>
  <c r="N579" i="17"/>
  <c r="L561" i="24"/>
  <c r="M561" i="24" s="1"/>
  <c r="O563" i="17"/>
  <c r="O759" i="17"/>
  <c r="N472" i="17"/>
  <c r="N427" i="17"/>
  <c r="N888" i="17"/>
  <c r="N1448" i="17"/>
  <c r="O234" i="17"/>
  <c r="O3103" i="17"/>
  <c r="N278" i="17"/>
  <c r="N672" i="17"/>
  <c r="K83" i="24"/>
  <c r="O2975" i="17"/>
  <c r="K2972" i="24"/>
  <c r="O2780" i="17"/>
  <c r="N2764" i="17"/>
  <c r="O2668" i="17"/>
  <c r="N2620" i="17"/>
  <c r="N2604" i="17"/>
  <c r="O2588" i="17"/>
  <c r="N2441" i="17"/>
  <c r="N2425" i="17"/>
  <c r="K2391" i="24"/>
  <c r="O2393" i="17"/>
  <c r="O996" i="17"/>
  <c r="N948" i="17"/>
  <c r="O932" i="17"/>
  <c r="N440" i="17"/>
  <c r="O443" i="17"/>
  <c r="K1540" i="24"/>
  <c r="O703" i="17"/>
  <c r="O262" i="17"/>
  <c r="K470" i="24"/>
  <c r="O999" i="17"/>
  <c r="N776" i="17"/>
  <c r="N1189" i="17"/>
  <c r="N443" i="17"/>
  <c r="N2267" i="17"/>
  <c r="N835" i="17"/>
  <c r="O3168" i="17"/>
  <c r="O412" i="17"/>
  <c r="N1512" i="17"/>
  <c r="N1704" i="17"/>
  <c r="O2104" i="17"/>
  <c r="O2184" i="17"/>
  <c r="N2684" i="17"/>
  <c r="N199" i="17"/>
  <c r="N211" i="17"/>
  <c r="N623" i="17"/>
  <c r="N1225" i="17"/>
  <c r="K475" i="24"/>
  <c r="O520" i="17"/>
  <c r="N3138" i="17"/>
  <c r="N3071" i="17"/>
  <c r="O3022" i="17"/>
  <c r="O2392" i="17"/>
  <c r="O193" i="17"/>
  <c r="O940" i="17"/>
  <c r="N554" i="17"/>
  <c r="O360" i="17"/>
  <c r="O82" i="17"/>
  <c r="K260" i="24"/>
  <c r="N999" i="17"/>
  <c r="K886" i="24"/>
  <c r="O1759" i="17"/>
  <c r="O493" i="17"/>
  <c r="O3106" i="17"/>
  <c r="N641" i="17"/>
  <c r="O1928" i="17"/>
  <c r="O526" i="17"/>
  <c r="N331" i="17"/>
  <c r="O135" i="17"/>
  <c r="N2377" i="17"/>
  <c r="O199" i="17"/>
  <c r="N471" i="17"/>
  <c r="N97" i="17"/>
  <c r="O488" i="17"/>
  <c r="O249" i="17"/>
  <c r="O1033" i="17"/>
  <c r="N2742" i="17"/>
  <c r="N2694" i="17"/>
  <c r="O2662" i="17"/>
  <c r="K3707" i="24"/>
  <c r="N3804" i="17"/>
  <c r="N3099" i="17"/>
  <c r="O3081" i="17"/>
  <c r="O3016" i="17"/>
  <c r="N2836" i="17"/>
  <c r="L1466" i="24"/>
  <c r="M1466" i="24" s="1"/>
  <c r="L1450" i="24"/>
  <c r="M1450" i="24" s="1"/>
  <c r="O3973" i="17"/>
  <c r="K3842" i="24"/>
  <c r="N3939" i="17"/>
  <c r="O3894" i="17"/>
  <c r="O3862" i="17"/>
  <c r="N3862" i="17"/>
  <c r="N3797" i="17"/>
  <c r="K3563" i="24"/>
  <c r="O3657" i="17"/>
  <c r="O3524" i="17"/>
  <c r="N3524" i="17"/>
  <c r="K3350" i="24"/>
  <c r="O3273" i="17"/>
  <c r="O826" i="17"/>
  <c r="O729" i="17"/>
  <c r="N713" i="17"/>
  <c r="O697" i="17"/>
  <c r="O623" i="17"/>
  <c r="O397" i="17"/>
  <c r="O187" i="17"/>
  <c r="O155" i="17"/>
  <c r="K3744" i="24"/>
  <c r="N3841" i="17"/>
  <c r="K3711" i="24"/>
  <c r="N3808" i="17"/>
  <c r="K3679" i="24"/>
  <c r="O3776" i="17"/>
  <c r="N3776" i="17"/>
  <c r="K3375" i="24"/>
  <c r="K3378" i="24"/>
  <c r="K3316" i="24"/>
  <c r="K3319" i="24"/>
  <c r="K3227" i="24"/>
  <c r="O3324" i="17"/>
  <c r="N1017" i="17"/>
  <c r="N937" i="17"/>
  <c r="O834" i="17"/>
  <c r="N775" i="17"/>
  <c r="K669" i="24"/>
  <c r="N671" i="17"/>
  <c r="O671" i="17"/>
  <c r="K620" i="24"/>
  <c r="N622" i="17"/>
  <c r="K604" i="24"/>
  <c r="N606" i="17"/>
  <c r="K440" i="24"/>
  <c r="O442" i="17"/>
  <c r="K376" i="24"/>
  <c r="O378" i="17"/>
  <c r="K327" i="24"/>
  <c r="N329" i="17"/>
  <c r="K279" i="24"/>
  <c r="N281" i="17"/>
  <c r="K65" i="24"/>
  <c r="N67" i="17"/>
  <c r="K81" i="24"/>
  <c r="O83" i="17"/>
  <c r="O66" i="17"/>
  <c r="O2788" i="17"/>
  <c r="O2740" i="17"/>
  <c r="O2676" i="17"/>
  <c r="N2660" i="17"/>
  <c r="O2548" i="17"/>
  <c r="O2230" i="17"/>
  <c r="N2182" i="17"/>
  <c r="O2038" i="17"/>
  <c r="O1910" i="17"/>
  <c r="O1894" i="17"/>
  <c r="O1718" i="17"/>
  <c r="N1702" i="17"/>
  <c r="N1686" i="17"/>
  <c r="N1558" i="17"/>
  <c r="N1526" i="17"/>
  <c r="N1462" i="17"/>
  <c r="N1446" i="17"/>
  <c r="N918" i="17"/>
  <c r="N703" i="17"/>
  <c r="K819" i="24"/>
  <c r="O821" i="17"/>
  <c r="O3104" i="17"/>
  <c r="O3031" i="17"/>
  <c r="N2943" i="17"/>
  <c r="N2901" i="17"/>
  <c r="K3586" i="24"/>
  <c r="N3683" i="17"/>
  <c r="O3600" i="17"/>
  <c r="N3600" i="17"/>
  <c r="O3555" i="17"/>
  <c r="O3522" i="17"/>
  <c r="O3512" i="17"/>
  <c r="O3319" i="17"/>
  <c r="N3319" i="17"/>
  <c r="N3314" i="17"/>
  <c r="K3220" i="24"/>
  <c r="N3272" i="17"/>
  <c r="O776" i="17"/>
  <c r="O3932" i="17"/>
  <c r="N3898" i="17"/>
  <c r="O3882" i="17"/>
  <c r="O3476" i="17"/>
  <c r="N3259" i="17"/>
  <c r="O3259" i="17"/>
  <c r="O3243" i="17"/>
  <c r="N3243" i="17"/>
  <c r="L182" i="24"/>
  <c r="M182" i="24" s="1"/>
  <c r="N184" i="17"/>
  <c r="L54" i="24"/>
  <c r="M54" i="24" s="1"/>
  <c r="O56" i="17"/>
  <c r="N3916" i="17"/>
  <c r="N3866" i="17"/>
  <c r="N3850" i="17"/>
  <c r="N3817" i="17"/>
  <c r="O3817" i="17"/>
  <c r="O3779" i="17"/>
  <c r="N3779" i="17"/>
  <c r="N3731" i="17"/>
  <c r="N3676" i="17"/>
  <c r="K3289" i="24"/>
  <c r="K3292" i="24"/>
  <c r="O866" i="17"/>
  <c r="N649" i="17"/>
  <c r="N453" i="17"/>
  <c r="O276" i="17"/>
  <c r="N259" i="17"/>
  <c r="O243" i="17"/>
  <c r="N225" i="17"/>
  <c r="O62" i="17"/>
  <c r="O46" i="17"/>
  <c r="N3177" i="17"/>
  <c r="N3161" i="17"/>
  <c r="N2895" i="17"/>
  <c r="N2879" i="17"/>
  <c r="N2863" i="17"/>
  <c r="N2768" i="17"/>
  <c r="O2475" i="17"/>
  <c r="N2311" i="17"/>
  <c r="N2279" i="17"/>
  <c r="N881" i="17"/>
  <c r="K844" i="24"/>
  <c r="O849" i="17"/>
  <c r="O158" i="17"/>
  <c r="O142" i="17"/>
  <c r="O126" i="17"/>
  <c r="N94" i="17"/>
  <c r="N78" i="17"/>
  <c r="N45" i="17"/>
  <c r="N27" i="17"/>
  <c r="O27" i="17"/>
  <c r="O3202" i="17"/>
  <c r="O3169" i="17"/>
  <c r="O3086" i="17"/>
  <c r="K1964" i="24"/>
  <c r="N1968" i="17"/>
  <c r="N804" i="17"/>
  <c r="O1017" i="17"/>
  <c r="O775" i="17"/>
  <c r="N3196" i="17"/>
  <c r="O3519" i="17"/>
  <c r="O3494" i="17"/>
  <c r="N3489" i="17"/>
  <c r="O3473" i="17"/>
  <c r="K3329" i="24"/>
  <c r="O3889" i="17"/>
  <c r="O3857" i="17"/>
  <c r="O2717" i="17"/>
  <c r="O2701" i="17"/>
  <c r="O2669" i="17"/>
  <c r="N2613" i="17"/>
  <c r="N1182" i="17"/>
  <c r="O1166" i="17"/>
  <c r="O958" i="17"/>
  <c r="N958" i="17"/>
  <c r="O942" i="17"/>
  <c r="N878" i="17"/>
  <c r="K3815" i="24"/>
  <c r="N3912" i="17"/>
  <c r="K3749" i="24"/>
  <c r="N3846" i="17"/>
  <c r="O3846" i="17"/>
  <c r="O3781" i="17"/>
  <c r="K3587" i="24"/>
  <c r="O3638" i="17"/>
  <c r="N3393" i="17"/>
  <c r="N3310" i="17"/>
  <c r="N1533" i="17"/>
  <c r="O1517" i="17"/>
  <c r="O1469" i="17"/>
  <c r="O1421" i="17"/>
  <c r="O3922" i="17"/>
  <c r="N3840" i="17"/>
  <c r="K3689" i="24"/>
  <c r="N3786" i="17"/>
  <c r="K3657" i="24"/>
  <c r="N3754" i="17"/>
  <c r="O3384" i="17"/>
  <c r="K3290" i="24"/>
  <c r="K3263" i="24"/>
  <c r="O3360" i="17"/>
  <c r="O3227" i="17"/>
  <c r="N3402" i="17"/>
  <c r="O3402" i="17"/>
  <c r="K3298" i="24"/>
  <c r="O3392" i="17"/>
  <c r="O768" i="17"/>
  <c r="O752" i="17"/>
  <c r="O680" i="17"/>
  <c r="N663" i="17"/>
  <c r="O647" i="17"/>
  <c r="O531" i="17"/>
  <c r="N515" i="17"/>
  <c r="N499" i="17"/>
  <c r="O482" i="17"/>
  <c r="N466" i="17"/>
  <c r="O386" i="17"/>
  <c r="N370" i="17"/>
  <c r="O353" i="17"/>
  <c r="N337" i="17"/>
  <c r="O321" i="17"/>
  <c r="N2235" i="17"/>
  <c r="N3179" i="17"/>
  <c r="O3191" i="17"/>
  <c r="O3151" i="17"/>
  <c r="O3070" i="17"/>
  <c r="N3053" i="17"/>
  <c r="N2883" i="17"/>
  <c r="N2827" i="17"/>
  <c r="N88" i="17"/>
  <c r="N72" i="17"/>
  <c r="K3916" i="24"/>
  <c r="N4016" i="17"/>
  <c r="O3966" i="17"/>
  <c r="N3942" i="17"/>
  <c r="N3926" i="17"/>
  <c r="N3742" i="17"/>
  <c r="K3463" i="24"/>
  <c r="N3207" i="17"/>
  <c r="N2798" i="17"/>
  <c r="O831" i="17"/>
  <c r="O3576" i="17"/>
  <c r="N3576" i="17"/>
  <c r="O3859" i="17"/>
  <c r="L3762" i="24"/>
  <c r="M3762" i="24" s="1"/>
  <c r="N1777" i="17"/>
  <c r="O1713" i="17"/>
  <c r="N1681" i="17"/>
  <c r="N498" i="17"/>
  <c r="O3997" i="17"/>
  <c r="K155" i="24"/>
  <c r="O157" i="17"/>
  <c r="K139" i="24"/>
  <c r="N141" i="17"/>
  <c r="N125" i="17"/>
  <c r="N77" i="17"/>
  <c r="K75" i="24"/>
  <c r="O2839" i="17"/>
  <c r="N2648" i="17"/>
  <c r="O2632" i="17"/>
  <c r="N2600" i="17"/>
  <c r="K2566" i="24"/>
  <c r="N2568" i="17"/>
  <c r="O2290" i="17"/>
  <c r="O2127" i="17"/>
  <c r="N2111" i="17"/>
  <c r="O1919" i="17"/>
  <c r="O1871" i="17"/>
  <c r="N1855" i="17"/>
  <c r="N1775" i="17"/>
  <c r="O1743" i="17"/>
  <c r="O1471" i="17"/>
  <c r="O1455" i="17"/>
  <c r="O1407" i="17"/>
  <c r="N1391" i="17"/>
  <c r="N1375" i="17"/>
  <c r="O1359" i="17"/>
  <c r="N1327" i="17"/>
  <c r="O1279" i="17"/>
  <c r="O1247" i="17"/>
  <c r="N3002" i="17"/>
  <c r="N2986" i="17"/>
  <c r="N2935" i="17"/>
  <c r="N2806" i="17"/>
  <c r="N2615" i="17"/>
  <c r="O2339" i="17"/>
  <c r="N2289" i="17"/>
  <c r="O2273" i="17"/>
  <c r="N2126" i="17"/>
  <c r="N2078" i="17"/>
  <c r="O2046" i="17"/>
  <c r="N2014" i="17"/>
  <c r="O1998" i="17"/>
  <c r="N1982" i="17"/>
  <c r="N1902" i="17"/>
  <c r="O1854" i="17"/>
  <c r="N1726" i="17"/>
  <c r="O1710" i="17"/>
  <c r="O1694" i="17"/>
  <c r="N1678" i="17"/>
  <c r="N1662" i="17"/>
  <c r="N1614" i="17"/>
  <c r="N1598" i="17"/>
  <c r="O1566" i="17"/>
  <c r="O3339" i="17"/>
  <c r="O3330" i="17"/>
  <c r="L3392" i="24"/>
  <c r="M3392" i="24" s="1"/>
  <c r="L3217" i="24"/>
  <c r="M3217" i="24" s="1"/>
  <c r="L3338" i="24"/>
  <c r="M3338" i="24" s="1"/>
  <c r="K3580" i="24"/>
  <c r="K3559" i="24"/>
  <c r="K3546" i="24"/>
  <c r="K3530" i="24"/>
  <c r="K3498" i="24"/>
  <c r="K3476" i="24"/>
  <c r="K3443" i="24"/>
  <c r="K3426" i="24"/>
  <c r="K3401" i="24"/>
  <c r="N3439" i="17"/>
  <c r="N2999" i="17"/>
  <c r="O2983" i="17"/>
  <c r="N2882" i="17"/>
  <c r="N2851" i="17"/>
  <c r="N2819" i="17"/>
  <c r="O2741" i="17"/>
  <c r="O2725" i="17"/>
  <c r="N2709" i="17"/>
  <c r="N2661" i="17"/>
  <c r="O2646" i="17"/>
  <c r="N2630" i="17"/>
  <c r="O2614" i="17"/>
  <c r="O2598" i="17"/>
  <c r="O2566" i="17"/>
  <c r="O2515" i="17"/>
  <c r="N2338" i="17"/>
  <c r="O2288" i="17"/>
  <c r="O2272" i="17"/>
  <c r="N1534" i="17"/>
  <c r="N1518" i="17"/>
  <c r="N1502" i="17"/>
  <c r="O1486" i="17"/>
  <c r="N1470" i="17"/>
  <c r="O1454" i="17"/>
  <c r="N1438" i="17"/>
  <c r="N1422" i="17"/>
  <c r="O1072" i="17"/>
  <c r="O1008" i="17"/>
  <c r="N993" i="17"/>
  <c r="N929" i="17"/>
  <c r="O911" i="17"/>
  <c r="O879" i="17"/>
  <c r="K2789" i="24"/>
  <c r="L3468" i="24"/>
  <c r="M3468" i="24" s="1"/>
  <c r="N3193" i="17"/>
  <c r="N3176" i="17"/>
  <c r="N3063" i="17"/>
  <c r="O3014" i="17"/>
  <c r="N2565" i="17"/>
  <c r="N2530" i="17"/>
  <c r="O2355" i="17"/>
  <c r="O2303" i="17"/>
  <c r="O2271" i="17"/>
  <c r="N2257" i="17"/>
  <c r="O2220" i="17"/>
  <c r="N2172" i="17"/>
  <c r="O2076" i="17"/>
  <c r="O2060" i="17"/>
  <c r="N2044" i="17"/>
  <c r="N2028" i="17"/>
  <c r="N2012" i="17"/>
  <c r="O1724" i="17"/>
  <c r="N1708" i="17"/>
  <c r="O1676" i="17"/>
  <c r="O3192" i="17"/>
  <c r="K3169" i="24"/>
  <c r="O3128" i="17"/>
  <c r="N2755" i="17"/>
  <c r="N2707" i="17"/>
  <c r="O2675" i="17"/>
  <c r="O2659" i="17"/>
  <c r="O2644" i="17"/>
  <c r="N2612" i="17"/>
  <c r="O2596" i="17"/>
  <c r="O2418" i="17"/>
  <c r="N2386" i="17"/>
  <c r="O2370" i="17"/>
  <c r="N2302" i="17"/>
  <c r="O2286" i="17"/>
  <c r="O1611" i="17"/>
  <c r="N1516" i="17"/>
  <c r="K1495" i="24"/>
  <c r="N1484" i="17"/>
  <c r="K1335" i="24"/>
  <c r="N1276" i="17"/>
  <c r="O1197" i="17"/>
  <c r="O1181" i="17"/>
  <c r="O1149" i="17"/>
  <c r="N927" i="17"/>
  <c r="N893" i="17"/>
  <c r="O3990" i="17"/>
  <c r="O3896" i="17"/>
  <c r="N3442" i="17"/>
  <c r="N3437" i="17"/>
  <c r="N2481" i="17"/>
  <c r="O2449" i="17"/>
  <c r="O2417" i="17"/>
  <c r="O1547" i="17"/>
  <c r="N1531" i="17"/>
  <c r="N1467" i="17"/>
  <c r="N3885" i="17"/>
  <c r="N3629" i="17"/>
  <c r="N3613" i="17"/>
  <c r="O3597" i="17"/>
  <c r="N3558" i="17"/>
  <c r="N3542" i="17"/>
  <c r="N3525" i="17"/>
  <c r="L3464" i="24"/>
  <c r="M3464" i="24" s="1"/>
  <c r="O2912" i="17"/>
  <c r="N1897" i="17"/>
  <c r="N1881" i="17"/>
  <c r="O1833" i="17"/>
  <c r="N1737" i="17"/>
  <c r="O1657" i="17"/>
  <c r="O1593" i="17"/>
  <c r="O1577" i="17"/>
  <c r="N1561" i="17"/>
  <c r="N1258" i="17"/>
  <c r="L995" i="24"/>
  <c r="M995" i="24" s="1"/>
  <c r="K3352" i="24"/>
  <c r="L3579" i="24"/>
  <c r="M3579" i="24" s="1"/>
  <c r="L3563" i="24"/>
  <c r="M3563" i="24" s="1"/>
  <c r="L3512" i="24"/>
  <c r="M3512" i="24" s="1"/>
  <c r="O916" i="17"/>
  <c r="O515" i="17"/>
  <c r="N1440" i="17"/>
  <c r="N1919" i="17"/>
  <c r="N1728" i="17"/>
  <c r="N422" i="17"/>
  <c r="O2707" i="17"/>
  <c r="N2596" i="17"/>
  <c r="K690" i="24"/>
  <c r="N692" i="17"/>
  <c r="O692" i="17"/>
  <c r="N1572" i="17"/>
  <c r="N1521" i="17"/>
  <c r="O106" i="17"/>
  <c r="O1424" i="17"/>
  <c r="O1775" i="17"/>
  <c r="N1520" i="17"/>
  <c r="O1728" i="17"/>
  <c r="O486" i="17"/>
  <c r="K1568" i="24"/>
  <c r="N2675" i="17"/>
  <c r="O882" i="17"/>
  <c r="K1496" i="24"/>
  <c r="N2288" i="17"/>
  <c r="N870" i="17"/>
  <c r="N2739" i="17"/>
  <c r="N824" i="17"/>
  <c r="N1807" i="17"/>
  <c r="N1791" i="17"/>
  <c r="N1536" i="17"/>
  <c r="N2644" i="17"/>
  <c r="O95" i="17"/>
  <c r="O143" i="17"/>
  <c r="O2386" i="17"/>
  <c r="N1047" i="17"/>
  <c r="K2123" i="24"/>
  <c r="N1636" i="17"/>
  <c r="O1636" i="17"/>
  <c r="K1360" i="24"/>
  <c r="N1365" i="17"/>
  <c r="O1333" i="17"/>
  <c r="N1333" i="17"/>
  <c r="O1063" i="17"/>
  <c r="N1063" i="17"/>
  <c r="K569" i="24"/>
  <c r="O571" i="17"/>
  <c r="N571" i="17"/>
  <c r="K488" i="24"/>
  <c r="O490" i="17"/>
  <c r="K471" i="24"/>
  <c r="N473" i="17"/>
  <c r="K455" i="24"/>
  <c r="O457" i="17"/>
  <c r="N457" i="17"/>
  <c r="K439" i="24"/>
  <c r="N441" i="17"/>
  <c r="K407" i="24"/>
  <c r="O409" i="17"/>
  <c r="K391" i="24"/>
  <c r="N393" i="17"/>
  <c r="K375" i="24"/>
  <c r="O377" i="17"/>
  <c r="K359" i="24"/>
  <c r="N361" i="17"/>
  <c r="K342" i="24"/>
  <c r="N344" i="17"/>
  <c r="K326" i="24"/>
  <c r="O328" i="17"/>
  <c r="N328" i="17"/>
  <c r="K193" i="24"/>
  <c r="N195" i="17"/>
  <c r="O195" i="17"/>
  <c r="K161" i="24"/>
  <c r="O163" i="17"/>
  <c r="K113" i="24"/>
  <c r="N115" i="17"/>
  <c r="K97" i="24"/>
  <c r="N99" i="17"/>
  <c r="K48" i="24"/>
  <c r="N50" i="17"/>
  <c r="J14" i="24"/>
  <c r="K14" i="24" s="1"/>
  <c r="N16" i="17"/>
  <c r="N2692" i="17"/>
  <c r="O2692" i="17"/>
  <c r="O1846" i="17"/>
  <c r="N1846" i="17"/>
  <c r="N1574" i="17"/>
  <c r="O1574" i="17"/>
  <c r="O1648" i="17"/>
  <c r="O1744" i="17"/>
  <c r="N46" i="17"/>
  <c r="O1265" i="17"/>
  <c r="N2015" i="17"/>
  <c r="O2887" i="17"/>
  <c r="N2887" i="17"/>
  <c r="K650" i="24"/>
  <c r="N652" i="17"/>
  <c r="K618" i="24"/>
  <c r="N620" i="17"/>
  <c r="O1552" i="17"/>
  <c r="N1648" i="17"/>
  <c r="N1760" i="17"/>
  <c r="O361" i="17"/>
  <c r="N243" i="17"/>
  <c r="K274" i="24"/>
  <c r="K717" i="24"/>
  <c r="N719" i="17"/>
  <c r="N1620" i="17"/>
  <c r="O324" i="17"/>
  <c r="K224" i="24"/>
  <c r="N226" i="17"/>
  <c r="K61" i="24"/>
  <c r="N63" i="17"/>
  <c r="K45" i="24"/>
  <c r="N47" i="17"/>
  <c r="J27" i="24"/>
  <c r="K27" i="24" s="1"/>
  <c r="N29" i="17"/>
  <c r="O1619" i="17"/>
  <c r="N1619" i="17"/>
  <c r="O1443" i="17"/>
  <c r="N1443" i="17"/>
  <c r="N1427" i="17"/>
  <c r="O1427" i="17"/>
  <c r="N550" i="17"/>
  <c r="K1628" i="24"/>
  <c r="N1632" i="17"/>
  <c r="K1612" i="24"/>
  <c r="N1616" i="17"/>
  <c r="K1485" i="24"/>
  <c r="O1489" i="17"/>
  <c r="N1393" i="17"/>
  <c r="O1393" i="17"/>
  <c r="O1249" i="17"/>
  <c r="N1249" i="17"/>
  <c r="K663" i="24"/>
  <c r="N665" i="17"/>
  <c r="K483" i="24"/>
  <c r="N485" i="17"/>
  <c r="K435" i="24"/>
  <c r="N437" i="17"/>
  <c r="K338" i="24"/>
  <c r="O340" i="17"/>
  <c r="K306" i="24"/>
  <c r="O308" i="17"/>
  <c r="K207" i="24"/>
  <c r="O209" i="17"/>
  <c r="K173" i="24"/>
  <c r="N175" i="17"/>
  <c r="K157" i="24"/>
  <c r="N159" i="17"/>
  <c r="K125" i="24"/>
  <c r="O127" i="17"/>
  <c r="K109" i="24"/>
  <c r="O111" i="17"/>
  <c r="N111" i="17"/>
  <c r="N1218" i="17"/>
  <c r="N1202" i="17"/>
  <c r="O1154" i="17"/>
  <c r="N1138" i="17"/>
  <c r="O2835" i="17"/>
  <c r="O1820" i="17"/>
  <c r="N1548" i="17"/>
  <c r="O1548" i="17"/>
  <c r="N1396" i="17"/>
  <c r="O1396" i="17"/>
  <c r="N1313" i="17"/>
  <c r="O1281" i="17"/>
  <c r="K1963" i="24"/>
  <c r="N1967" i="17"/>
  <c r="K1468" i="24"/>
  <c r="O1472" i="17"/>
  <c r="K751" i="24"/>
  <c r="N753" i="17"/>
  <c r="K730" i="24"/>
  <c r="N732" i="17"/>
  <c r="K596" i="24"/>
  <c r="O598" i="17"/>
  <c r="N598" i="17"/>
  <c r="K580" i="24"/>
  <c r="N582" i="17"/>
  <c r="O582" i="17"/>
  <c r="K548" i="24"/>
  <c r="O550" i="17"/>
  <c r="K450" i="24"/>
  <c r="N452" i="17"/>
  <c r="K386" i="24"/>
  <c r="O388" i="17"/>
  <c r="N388" i="17"/>
  <c r="K337" i="24"/>
  <c r="N339" i="17"/>
  <c r="K305" i="24"/>
  <c r="O307" i="17"/>
  <c r="K289" i="24"/>
  <c r="O291" i="17"/>
  <c r="P741" i="17"/>
  <c r="R741" i="17" s="1"/>
  <c r="N920" i="17"/>
  <c r="N1680" i="17"/>
  <c r="K451" i="24"/>
  <c r="O2678" i="17"/>
  <c r="N2678" i="17"/>
  <c r="K1596" i="24"/>
  <c r="O1792" i="17"/>
  <c r="N1301" i="17"/>
  <c r="N1473" i="17"/>
  <c r="O2773" i="17"/>
  <c r="N2773" i="17"/>
  <c r="N1821" i="17"/>
  <c r="O1821" i="17"/>
  <c r="K1227" i="24"/>
  <c r="O1231" i="17"/>
  <c r="K1211" i="24"/>
  <c r="O1215" i="17"/>
  <c r="K1020" i="24"/>
  <c r="O1024" i="17"/>
  <c r="O902" i="17"/>
  <c r="K996" i="24"/>
  <c r="O605" i="17"/>
  <c r="O1588" i="17"/>
  <c r="O1584" i="17"/>
  <c r="O191" i="17"/>
  <c r="N209" i="17"/>
  <c r="N1297" i="17"/>
  <c r="N1489" i="17"/>
  <c r="O3159" i="17"/>
  <c r="N2483" i="17"/>
  <c r="K2481" i="24"/>
  <c r="N2188" i="17"/>
  <c r="O2188" i="17"/>
  <c r="O1696" i="17"/>
  <c r="O1345" i="17"/>
  <c r="K1655" i="24"/>
  <c r="N1659" i="17"/>
  <c r="K1591" i="24"/>
  <c r="O1595" i="17"/>
  <c r="N1595" i="17"/>
  <c r="K1415" i="24"/>
  <c r="K1416" i="24"/>
  <c r="K1399" i="24"/>
  <c r="K1400" i="24"/>
  <c r="K1384" i="24"/>
  <c r="N1388" i="17"/>
  <c r="N1308" i="17"/>
  <c r="K1304" i="24"/>
  <c r="N1165" i="17"/>
  <c r="O1165" i="17"/>
  <c r="K647" i="24"/>
  <c r="N1808" i="17"/>
  <c r="N79" i="17"/>
  <c r="O393" i="17"/>
  <c r="K1740" i="24"/>
  <c r="O649" i="17"/>
  <c r="O522" i="17"/>
  <c r="K2547" i="24"/>
  <c r="O2549" i="17"/>
  <c r="N605" i="17"/>
  <c r="N1600" i="17"/>
  <c r="N1903" i="17"/>
  <c r="N143" i="17"/>
  <c r="N312" i="17"/>
  <c r="O665" i="17"/>
  <c r="N389" i="17"/>
  <c r="O783" i="17"/>
  <c r="O589" i="17"/>
  <c r="O579" i="17"/>
  <c r="O2901" i="17"/>
  <c r="K2898" i="24"/>
  <c r="O1571" i="17"/>
  <c r="N1492" i="17"/>
  <c r="K1456" i="24"/>
  <c r="O1460" i="17"/>
  <c r="N1444" i="17"/>
  <c r="K705" i="24"/>
  <c r="N707" i="17"/>
  <c r="K572" i="24"/>
  <c r="O574" i="17"/>
  <c r="K378" i="24"/>
  <c r="N380" i="17"/>
  <c r="K345" i="24"/>
  <c r="N347" i="17"/>
  <c r="K297" i="24"/>
  <c r="N299" i="17"/>
  <c r="K344" i="24"/>
  <c r="O346" i="17"/>
  <c r="K263" i="24"/>
  <c r="O265" i="17"/>
  <c r="K3782" i="24"/>
  <c r="N3879" i="17"/>
  <c r="O3879" i="17"/>
  <c r="N2097" i="17"/>
  <c r="K2077" i="24"/>
  <c r="O2081" i="17"/>
  <c r="N2049" i="17"/>
  <c r="N1665" i="17"/>
  <c r="O1617" i="17"/>
  <c r="N1060" i="17"/>
  <c r="N1044" i="17"/>
  <c r="N1012" i="17"/>
  <c r="K992" i="24"/>
  <c r="K928" i="24"/>
  <c r="K635" i="24"/>
  <c r="N637" i="17"/>
  <c r="N705" i="17"/>
  <c r="O437" i="17"/>
  <c r="O300" i="17"/>
  <c r="O147" i="17"/>
  <c r="O115" i="17"/>
  <c r="N91" i="17"/>
  <c r="N75" i="17"/>
  <c r="N59" i="17"/>
  <c r="O51" i="17"/>
  <c r="N51" i="17"/>
  <c r="N35" i="17"/>
  <c r="O11" i="17"/>
  <c r="K3865" i="24"/>
  <c r="O3963" i="17"/>
  <c r="O3944" i="17"/>
  <c r="N2918" i="17"/>
  <c r="O1838" i="17"/>
  <c r="N1830" i="17"/>
  <c r="O1822" i="17"/>
  <c r="O1398" i="17"/>
  <c r="O1366" i="17"/>
  <c r="N1358" i="17"/>
  <c r="O1342" i="17"/>
  <c r="O1326" i="17"/>
  <c r="O1310" i="17"/>
  <c r="N1302" i="17"/>
  <c r="N1270" i="17"/>
  <c r="N1222" i="17"/>
  <c r="N1206" i="17"/>
  <c r="O1190" i="17"/>
  <c r="O1158" i="17"/>
  <c r="O1078" i="17"/>
  <c r="N1070" i="17"/>
  <c r="O1054" i="17"/>
  <c r="N718" i="17"/>
  <c r="O604" i="17"/>
  <c r="J29" i="24"/>
  <c r="K29" i="24" s="1"/>
  <c r="N31" i="17"/>
  <c r="O1057" i="17"/>
  <c r="O1025" i="17"/>
  <c r="K1004" i="24"/>
  <c r="O994" i="17"/>
  <c r="N785" i="17"/>
  <c r="K567" i="24"/>
  <c r="O569" i="17"/>
  <c r="N3937" i="17"/>
  <c r="O2772" i="17"/>
  <c r="O1892" i="17"/>
  <c r="O9" i="17"/>
  <c r="N3998" i="17"/>
  <c r="K3852" i="24"/>
  <c r="O3949" i="17"/>
  <c r="L295" i="24"/>
  <c r="M295" i="24" s="1"/>
  <c r="O297" i="17"/>
  <c r="K4010" i="24"/>
  <c r="N3297" i="17"/>
  <c r="L3952" i="24"/>
  <c r="M3952" i="24" s="1"/>
  <c r="N3239" i="17"/>
  <c r="N2019" i="17"/>
  <c r="O2003" i="17"/>
  <c r="O807" i="17"/>
  <c r="O547" i="17"/>
  <c r="N506" i="17"/>
  <c r="N426" i="17"/>
  <c r="N2190" i="17"/>
  <c r="O2569" i="17"/>
  <c r="N734" i="17"/>
  <c r="N2065" i="17"/>
  <c r="O710" i="17"/>
  <c r="N1196" i="17"/>
  <c r="N1164" i="17"/>
  <c r="N908" i="17"/>
  <c r="O1726" i="17"/>
  <c r="O573" i="17"/>
  <c r="O1961" i="17"/>
  <c r="N1961" i="17"/>
  <c r="N1854" i="17"/>
  <c r="N1710" i="17"/>
  <c r="N2261" i="17"/>
  <c r="N3169" i="17"/>
  <c r="O3007" i="17"/>
  <c r="N2991" i="17"/>
  <c r="N2959" i="17"/>
  <c r="N2655" i="17"/>
  <c r="K1541" i="24"/>
  <c r="N1545" i="17"/>
  <c r="K853" i="24"/>
  <c r="N710" i="17"/>
  <c r="O1649" i="17"/>
  <c r="N514" i="17"/>
  <c r="K2288" i="24"/>
  <c r="N3104" i="17"/>
  <c r="O2524" i="17"/>
  <c r="O2508" i="17"/>
  <c r="O2492" i="17"/>
  <c r="K1524" i="24"/>
  <c r="N1528" i="17"/>
  <c r="K1141" i="24"/>
  <c r="O1145" i="17"/>
  <c r="N857" i="17"/>
  <c r="O857" i="17"/>
  <c r="N1713" i="17"/>
  <c r="O268" i="17"/>
  <c r="N2748" i="17"/>
  <c r="N2732" i="17"/>
  <c r="O2716" i="17"/>
  <c r="O2348" i="17"/>
  <c r="N2230" i="17"/>
  <c r="O2086" i="17"/>
  <c r="N2054" i="17"/>
  <c r="N2038" i="17"/>
  <c r="O2022" i="17"/>
  <c r="N1942" i="17"/>
  <c r="O1926" i="17"/>
  <c r="O1862" i="17"/>
  <c r="K526" i="24"/>
  <c r="O528" i="17"/>
  <c r="K365" i="24"/>
  <c r="O367" i="17"/>
  <c r="K2422" i="24"/>
  <c r="K2342" i="24"/>
  <c r="K2324" i="24"/>
  <c r="N136" i="17"/>
  <c r="L3625" i="24"/>
  <c r="M3625" i="24" s="1"/>
  <c r="O3722" i="17"/>
  <c r="N3726" i="17"/>
  <c r="N2181" i="17"/>
  <c r="N2173" i="17"/>
  <c r="O2149" i="17"/>
  <c r="N2117" i="17"/>
  <c r="O2085" i="17"/>
  <c r="N2069" i="17"/>
  <c r="O2061" i="17"/>
  <c r="O2053" i="17"/>
  <c r="O2037" i="17"/>
  <c r="O2021" i="17"/>
  <c r="L1584" i="24"/>
  <c r="M1584" i="24" s="1"/>
  <c r="L1560" i="24"/>
  <c r="M1560" i="24" s="1"/>
  <c r="N1541" i="17"/>
  <c r="N1509" i="17"/>
  <c r="O1493" i="17"/>
  <c r="N1477" i="17"/>
  <c r="O1461" i="17"/>
  <c r="N1429" i="17"/>
  <c r="O817" i="17"/>
  <c r="O3950" i="17"/>
  <c r="O3595" i="17"/>
  <c r="O2828" i="17"/>
  <c r="N3949" i="17"/>
  <c r="K3437" i="24"/>
  <c r="O3534" i="17"/>
  <c r="N3482" i="17"/>
  <c r="K3564" i="24"/>
  <c r="N3661" i="17"/>
  <c r="O322" i="17"/>
  <c r="J8" i="24"/>
  <c r="K8" i="24" s="1"/>
  <c r="O10" i="17"/>
  <c r="O3166" i="17"/>
  <c r="O3158" i="17"/>
  <c r="O3125" i="17"/>
  <c r="N3093" i="17"/>
  <c r="N3085" i="17"/>
  <c r="N3012" i="17"/>
  <c r="O2980" i="17"/>
  <c r="N2964" i="17"/>
  <c r="N2956" i="17"/>
  <c r="N2907" i="17"/>
  <c r="O2882" i="17"/>
  <c r="O2858" i="17"/>
  <c r="N2834" i="17"/>
  <c r="O2826" i="17"/>
  <c r="O2818" i="17"/>
  <c r="N1563" i="17"/>
  <c r="N1371" i="17"/>
  <c r="N1363" i="17"/>
  <c r="N1347" i="17"/>
  <c r="O1339" i="17"/>
  <c r="N1267" i="17"/>
  <c r="O1243" i="17"/>
  <c r="O1171" i="17"/>
  <c r="N1155" i="17"/>
  <c r="N1131" i="17"/>
  <c r="N1091" i="17"/>
  <c r="N1035" i="17"/>
  <c r="N1003" i="17"/>
  <c r="N947" i="17"/>
  <c r="N899" i="17"/>
  <c r="O891" i="17"/>
  <c r="O859" i="17"/>
  <c r="O684" i="17"/>
  <c r="O578" i="17"/>
  <c r="K3384" i="24"/>
  <c r="K3387" i="24"/>
  <c r="N3251" i="17"/>
  <c r="N3231" i="17"/>
  <c r="O3223" i="17"/>
  <c r="N4010" i="17"/>
  <c r="O3976" i="17"/>
  <c r="N3941" i="17"/>
  <c r="N3165" i="17"/>
  <c r="O3043" i="17"/>
  <c r="N3019" i="17"/>
  <c r="N3003" i="17"/>
  <c r="O2947" i="17"/>
  <c r="N2938" i="17"/>
  <c r="O2881" i="17"/>
  <c r="O2873" i="17"/>
  <c r="N2857" i="17"/>
  <c r="O2849" i="17"/>
  <c r="O2778" i="17"/>
  <c r="O2706" i="17"/>
  <c r="N2690" i="17"/>
  <c r="N2674" i="17"/>
  <c r="O2594" i="17"/>
  <c r="O2570" i="17"/>
  <c r="N2562" i="17"/>
  <c r="O2546" i="17"/>
  <c r="O2527" i="17"/>
  <c r="N2463" i="17"/>
  <c r="O2455" i="17"/>
  <c r="O2447" i="17"/>
  <c r="N2439" i="17"/>
  <c r="O2342" i="17"/>
  <c r="N2277" i="17"/>
  <c r="N2186" i="17"/>
  <c r="O2170" i="17"/>
  <c r="N2026" i="17"/>
  <c r="O1898" i="17"/>
  <c r="N1770" i="17"/>
  <c r="N1738" i="17"/>
  <c r="N1626" i="17"/>
  <c r="O1466" i="17"/>
  <c r="O1442" i="17"/>
  <c r="N1434" i="17"/>
  <c r="K3534" i="24"/>
  <c r="K3537" i="24"/>
  <c r="N3277" i="17"/>
  <c r="N3211" i="17"/>
  <c r="O168" i="17"/>
  <c r="O305" i="17"/>
  <c r="N223" i="17"/>
  <c r="O59" i="17"/>
  <c r="N26" i="17"/>
  <c r="O3098" i="17"/>
  <c r="N3065" i="17"/>
  <c r="N3048" i="17"/>
  <c r="N3016" i="17"/>
  <c r="N2934" i="17"/>
  <c r="O2537" i="17"/>
  <c r="O2490" i="17"/>
  <c r="O2474" i="17"/>
  <c r="O2458" i="17"/>
  <c r="O1622" i="17"/>
  <c r="K3507" i="24"/>
  <c r="O3588" i="17"/>
  <c r="K3394" i="24"/>
  <c r="O326" i="17"/>
  <c r="N227" i="17"/>
  <c r="N2821" i="17"/>
  <c r="K2611" i="24"/>
  <c r="N2457" i="17"/>
  <c r="K2420" i="24"/>
  <c r="K2356" i="24"/>
  <c r="N2327" i="17"/>
  <c r="O1669" i="17"/>
  <c r="O1637" i="17"/>
  <c r="O1589" i="17"/>
  <c r="O1526" i="17"/>
  <c r="K1329" i="24"/>
  <c r="N1318" i="17"/>
  <c r="N716" i="17"/>
  <c r="K3888" i="24"/>
  <c r="O3986" i="17"/>
  <c r="K3474" i="24"/>
  <c r="O3188" i="17"/>
  <c r="N3180" i="17"/>
  <c r="O3156" i="17"/>
  <c r="O3140" i="17"/>
  <c r="N3107" i="17"/>
  <c r="O3091" i="17"/>
  <c r="N3010" i="17"/>
  <c r="N2994" i="17"/>
  <c r="O2962" i="17"/>
  <c r="O1425" i="17"/>
  <c r="N1321" i="17"/>
  <c r="O271" i="17"/>
  <c r="O231" i="17"/>
  <c r="K3867" i="24"/>
  <c r="O3965" i="17"/>
  <c r="K3583" i="24"/>
  <c r="O3680" i="17"/>
  <c r="K3562" i="24"/>
  <c r="O3143" i="17"/>
  <c r="K3120" i="24"/>
  <c r="O1777" i="17"/>
  <c r="O1029" i="17"/>
  <c r="O982" i="17"/>
  <c r="O950" i="17"/>
  <c r="K215" i="24"/>
  <c r="N217" i="17"/>
  <c r="O217" i="17"/>
  <c r="K68" i="24"/>
  <c r="O70" i="17"/>
  <c r="O2945" i="17"/>
  <c r="K3407" i="24"/>
  <c r="K3229" i="24"/>
  <c r="L3576" i="24"/>
  <c r="M3576" i="24" s="1"/>
  <c r="L3560" i="24"/>
  <c r="M3560" i="24" s="1"/>
  <c r="L3477" i="24"/>
  <c r="M3477" i="24" s="1"/>
  <c r="K3288" i="24"/>
  <c r="N3636" i="17"/>
  <c r="O3572" i="17"/>
  <c r="N3523" i="17"/>
  <c r="N3299" i="17"/>
  <c r="O2939" i="17"/>
  <c r="N2252" i="17"/>
  <c r="N42" i="17"/>
  <c r="O3074" i="17"/>
  <c r="N3058" i="17"/>
  <c r="N3025" i="17"/>
  <c r="O1950" i="17"/>
  <c r="N236" i="17"/>
  <c r="O35" i="17"/>
  <c r="O2777" i="17"/>
  <c r="N2761" i="17"/>
  <c r="N2745" i="17"/>
  <c r="O2737" i="17"/>
  <c r="O2729" i="17"/>
  <c r="O2721" i="17"/>
  <c r="N2705" i="17"/>
  <c r="N2697" i="17"/>
  <c r="N2689" i="17"/>
  <c r="N2673" i="17"/>
  <c r="O2657" i="17"/>
  <c r="N2641" i="17"/>
  <c r="N2633" i="17"/>
  <c r="O2625" i="17"/>
  <c r="N2617" i="17"/>
  <c r="O2601" i="17"/>
  <c r="N2593" i="17"/>
  <c r="N2585" i="17"/>
  <c r="N2577" i="17"/>
  <c r="O2561" i="17"/>
  <c r="O2502" i="17"/>
  <c r="N2486" i="17"/>
  <c r="O2470" i="17"/>
  <c r="N2358" i="17"/>
  <c r="N2341" i="17"/>
  <c r="O2325" i="17"/>
  <c r="O2299" i="17"/>
  <c r="O2284" i="17"/>
  <c r="N2276" i="17"/>
  <c r="O2225" i="17"/>
  <c r="N2217" i="17"/>
  <c r="O2209" i="17"/>
  <c r="N2185" i="17"/>
  <c r="N2177" i="17"/>
  <c r="N2161" i="17"/>
  <c r="N2153" i="17"/>
  <c r="O2145" i="17"/>
  <c r="O2129" i="17"/>
  <c r="O2097" i="17"/>
  <c r="O2089" i="17"/>
  <c r="O938" i="17"/>
  <c r="K3558" i="24"/>
  <c r="K3545" i="24"/>
  <c r="K3492" i="24"/>
  <c r="K3420" i="24"/>
  <c r="K3390" i="24"/>
  <c r="L3538" i="24"/>
  <c r="M3538" i="24" s="1"/>
  <c r="L3474" i="24"/>
  <c r="M3474" i="24" s="1"/>
  <c r="N254" i="17"/>
  <c r="O3925" i="17"/>
  <c r="N3757" i="17"/>
  <c r="K3568" i="24"/>
  <c r="O3641" i="17"/>
  <c r="K3513" i="24"/>
  <c r="K3400" i="24"/>
  <c r="N3470" i="17"/>
  <c r="K3332" i="24"/>
  <c r="K3250" i="24"/>
  <c r="K3217" i="24"/>
  <c r="N3697" i="17"/>
  <c r="L3572" i="24"/>
  <c r="M3572" i="24" s="1"/>
  <c r="L3552" i="24"/>
  <c r="M3552" i="24" s="1"/>
  <c r="L3504" i="24"/>
  <c r="M3504" i="24" s="1"/>
  <c r="L3423" i="24"/>
  <c r="M3423" i="24" s="1"/>
  <c r="L3422" i="24"/>
  <c r="M3422" i="24" s="1"/>
  <c r="O3048" i="17"/>
  <c r="O2960" i="17"/>
  <c r="N2372" i="17"/>
  <c r="O1599" i="17"/>
  <c r="O1591" i="17"/>
  <c r="O1551" i="17"/>
  <c r="N1527" i="17"/>
  <c r="N1495" i="17"/>
  <c r="N1479" i="17"/>
  <c r="N1032" i="17"/>
  <c r="K3501" i="24"/>
  <c r="L3501" i="24"/>
  <c r="M3501" i="24" s="1"/>
  <c r="L3436" i="24"/>
  <c r="M3436" i="24" s="1"/>
  <c r="O1367" i="17"/>
  <c r="L1226" i="24"/>
  <c r="M1226" i="24" s="1"/>
  <c r="L1202" i="24"/>
  <c r="M1202" i="24" s="1"/>
  <c r="N871" i="17"/>
  <c r="O863" i="17"/>
  <c r="O845" i="17"/>
  <c r="O656" i="17"/>
  <c r="O632" i="17"/>
  <c r="N575" i="17"/>
  <c r="N124" i="17"/>
  <c r="N4018" i="17"/>
  <c r="O4012" i="17"/>
  <c r="N4005" i="17"/>
  <c r="N3956" i="17"/>
  <c r="K3434" i="24"/>
  <c r="K3418" i="24"/>
  <c r="K3388" i="24"/>
  <c r="L3548" i="24"/>
  <c r="M3548" i="24" s="1"/>
  <c r="L3532" i="24"/>
  <c r="M3532" i="24" s="1"/>
  <c r="L3452" i="24"/>
  <c r="M3452" i="24" s="1"/>
  <c r="L3435" i="24"/>
  <c r="M3435" i="24" s="1"/>
  <c r="L3554" i="24"/>
  <c r="M3554" i="24" s="1"/>
  <c r="O233" i="17"/>
  <c r="N117" i="17"/>
  <c r="N1628" i="17"/>
  <c r="N1405" i="17"/>
  <c r="N1325" i="17"/>
  <c r="O1309" i="17"/>
  <c r="K1129" i="24"/>
  <c r="O976" i="17"/>
  <c r="O878" i="17"/>
  <c r="K3571" i="24"/>
  <c r="K3527" i="24"/>
  <c r="K3456" i="24"/>
  <c r="K3439" i="24"/>
  <c r="K3423" i="24"/>
  <c r="K3377" i="24"/>
  <c r="L3582" i="24"/>
  <c r="M3582" i="24" s="1"/>
  <c r="L3515" i="24"/>
  <c r="M3515" i="24" s="1"/>
  <c r="K3532" i="24"/>
  <c r="K3484" i="24"/>
  <c r="K3403" i="24"/>
  <c r="K3366" i="24"/>
  <c r="K3243" i="24"/>
  <c r="L3565" i="24"/>
  <c r="M3565" i="24" s="1"/>
  <c r="L3398" i="24"/>
  <c r="M3398" i="24" s="1"/>
  <c r="L3209" i="24"/>
  <c r="M3209" i="24" s="1"/>
  <c r="K3505" i="24"/>
  <c r="K3489" i="24"/>
  <c r="K3467" i="24"/>
  <c r="K3450" i="24"/>
  <c r="K3433" i="24"/>
  <c r="K3417" i="24"/>
  <c r="N3499" i="17"/>
  <c r="N3478" i="17"/>
  <c r="N3441" i="17"/>
  <c r="K3340" i="24"/>
  <c r="K3256" i="24"/>
  <c r="K3248" i="24"/>
  <c r="K3440" i="24"/>
  <c r="L3529" i="24"/>
  <c r="M3529" i="24" s="1"/>
  <c r="L3513" i="24"/>
  <c r="M3513" i="24" s="1"/>
  <c r="L3449" i="24"/>
  <c r="M3449" i="24" s="1"/>
  <c r="L3432" i="24"/>
  <c r="M3432" i="24" s="1"/>
  <c r="L3417" i="24"/>
  <c r="M3417" i="24" s="1"/>
  <c r="L3397" i="24"/>
  <c r="M3397" i="24" s="1"/>
  <c r="L3256" i="24"/>
  <c r="M3256" i="24" s="1"/>
  <c r="L3208" i="24"/>
  <c r="M3208" i="24" s="1"/>
  <c r="O3623" i="17"/>
  <c r="K3494" i="24"/>
  <c r="L3481" i="24"/>
  <c r="M3481" i="24" s="1"/>
  <c r="L3448" i="24"/>
  <c r="M3448" i="24" s="1"/>
  <c r="L3431" i="24"/>
  <c r="M3431" i="24" s="1"/>
  <c r="L3365" i="24"/>
  <c r="M3365" i="24" s="1"/>
  <c r="K3552" i="24"/>
  <c r="K3531" i="24"/>
  <c r="K3515" i="24"/>
  <c r="K3460" i="24"/>
  <c r="K3427" i="24"/>
  <c r="K3381" i="24"/>
  <c r="K3334" i="24"/>
  <c r="L3578" i="24"/>
  <c r="M3578" i="24" s="1"/>
  <c r="L3562" i="24"/>
  <c r="M3562" i="24" s="1"/>
  <c r="L3511" i="24"/>
  <c r="M3511" i="24" s="1"/>
  <c r="L3447" i="24"/>
  <c r="M3447" i="24" s="1"/>
  <c r="L3430" i="24"/>
  <c r="M3430" i="24" s="1"/>
  <c r="L3415" i="24"/>
  <c r="M3415" i="24" s="1"/>
  <c r="L3395" i="24"/>
  <c r="M3395" i="24" s="1"/>
  <c r="L3379" i="24"/>
  <c r="M3379" i="24" s="1"/>
  <c r="L3206" i="24"/>
  <c r="M3206" i="24" s="1"/>
  <c r="L3178" i="24"/>
  <c r="M3178" i="24" s="1"/>
  <c r="N3181" i="17"/>
  <c r="N3068" i="17"/>
  <c r="O3068" i="17"/>
  <c r="L3065" i="24"/>
  <c r="M3065" i="24" s="1"/>
  <c r="L1758" i="24"/>
  <c r="M1758" i="24" s="1"/>
  <c r="N1762" i="17"/>
  <c r="O1762" i="17"/>
  <c r="O1690" i="17"/>
  <c r="N1690" i="17"/>
  <c r="L1686" i="24"/>
  <c r="M1686" i="24" s="1"/>
  <c r="O1578" i="17"/>
  <c r="L1574" i="24"/>
  <c r="M1574" i="24" s="1"/>
  <c r="O1147" i="17"/>
  <c r="N1147" i="17"/>
  <c r="O1067" i="17"/>
  <c r="N1067" i="17"/>
  <c r="O955" i="17"/>
  <c r="N955" i="17"/>
  <c r="N830" i="17"/>
  <c r="L828" i="24"/>
  <c r="M828" i="24" s="1"/>
  <c r="O830" i="17"/>
  <c r="L731" i="24"/>
  <c r="M731" i="24" s="1"/>
  <c r="O733" i="17"/>
  <c r="N733" i="17"/>
  <c r="L625" i="24"/>
  <c r="M625" i="24" s="1"/>
  <c r="O627" i="17"/>
  <c r="L3008" i="24"/>
  <c r="M3008" i="24" s="1"/>
  <c r="N3011" i="17"/>
  <c r="N1722" i="17"/>
  <c r="O1722" i="17"/>
  <c r="O1562" i="17"/>
  <c r="N1562" i="17"/>
  <c r="O1498" i="17"/>
  <c r="L1494" i="24"/>
  <c r="M1494" i="24" s="1"/>
  <c r="O1315" i="17"/>
  <c r="N1315" i="17"/>
  <c r="N1259" i="17"/>
  <c r="O1259" i="17"/>
  <c r="N1203" i="17"/>
  <c r="O1203" i="17"/>
  <c r="N971" i="17"/>
  <c r="O971" i="17"/>
  <c r="O923" i="17"/>
  <c r="N923" i="17"/>
  <c r="O798" i="17"/>
  <c r="N798" i="17"/>
  <c r="L796" i="24"/>
  <c r="M796" i="24" s="1"/>
  <c r="L756" i="24"/>
  <c r="M756" i="24" s="1"/>
  <c r="N758" i="17"/>
  <c r="O758" i="17"/>
  <c r="L723" i="24"/>
  <c r="M723" i="24" s="1"/>
  <c r="N725" i="17"/>
  <c r="O725" i="17"/>
  <c r="L691" i="24"/>
  <c r="M691" i="24" s="1"/>
  <c r="N693" i="17"/>
  <c r="O693" i="17"/>
  <c r="L633" i="24"/>
  <c r="M633" i="24" s="1"/>
  <c r="N635" i="17"/>
  <c r="O635" i="17"/>
  <c r="L568" i="24"/>
  <c r="M568" i="24" s="1"/>
  <c r="N570" i="17"/>
  <c r="O570" i="17"/>
  <c r="L1622" i="24"/>
  <c r="M1622" i="24" s="1"/>
  <c r="L5" i="24"/>
  <c r="O7" i="17"/>
  <c r="N7" i="17"/>
  <c r="N3141" i="17"/>
  <c r="L3138" i="24"/>
  <c r="M3138" i="24" s="1"/>
  <c r="O3141" i="17"/>
  <c r="L1694" i="24"/>
  <c r="M1694" i="24" s="1"/>
  <c r="N1698" i="17"/>
  <c r="N1387" i="17"/>
  <c r="O1387" i="17"/>
  <c r="N1323" i="17"/>
  <c r="O1323" i="17"/>
  <c r="O1251" i="17"/>
  <c r="N1251" i="17"/>
  <c r="O1163" i="17"/>
  <c r="N1163" i="17"/>
  <c r="O1099" i="17"/>
  <c r="N1099" i="17"/>
  <c r="N995" i="17"/>
  <c r="O995" i="17"/>
  <c r="O822" i="17"/>
  <c r="L820" i="24"/>
  <c r="M820" i="24" s="1"/>
  <c r="N774" i="17"/>
  <c r="O774" i="17"/>
  <c r="L707" i="24"/>
  <c r="M707" i="24" s="1"/>
  <c r="N709" i="17"/>
  <c r="L666" i="24"/>
  <c r="M666" i="24" s="1"/>
  <c r="N668" i="17"/>
  <c r="O668" i="17"/>
  <c r="L617" i="24"/>
  <c r="M617" i="24" s="1"/>
  <c r="O619" i="17"/>
  <c r="N619" i="17"/>
  <c r="L576" i="24"/>
  <c r="M576" i="24" s="1"/>
  <c r="N578" i="17"/>
  <c r="O2248" i="17"/>
  <c r="N2248" i="17"/>
  <c r="L1462" i="24"/>
  <c r="M1462" i="24" s="1"/>
  <c r="O3157" i="17"/>
  <c r="L3154" i="24"/>
  <c r="M3154" i="24" s="1"/>
  <c r="N1554" i="17"/>
  <c r="O1554" i="17"/>
  <c r="L1550" i="24"/>
  <c r="M1550" i="24" s="1"/>
  <c r="N1482" i="17"/>
  <c r="O1482" i="17"/>
  <c r="L1478" i="24"/>
  <c r="M1478" i="24" s="1"/>
  <c r="N1395" i="17"/>
  <c r="O1395" i="17"/>
  <c r="N1299" i="17"/>
  <c r="O1299" i="17"/>
  <c r="N1195" i="17"/>
  <c r="O1195" i="17"/>
  <c r="L699" i="24"/>
  <c r="M699" i="24" s="1"/>
  <c r="N701" i="17"/>
  <c r="O1155" i="17"/>
  <c r="O3027" i="17"/>
  <c r="L1430" i="24"/>
  <c r="M1430" i="24" s="1"/>
  <c r="O3149" i="17"/>
  <c r="L3146" i="24"/>
  <c r="M3146" i="24" s="1"/>
  <c r="N3076" i="17"/>
  <c r="O3076" i="17"/>
  <c r="L3073" i="24"/>
  <c r="M3073" i="24" s="1"/>
  <c r="O1642" i="17"/>
  <c r="L1638" i="24"/>
  <c r="M1638" i="24" s="1"/>
  <c r="N1418" i="17"/>
  <c r="O1418" i="17"/>
  <c r="L1414" i="24"/>
  <c r="M1414" i="24" s="1"/>
  <c r="O1331" i="17"/>
  <c r="N1331" i="17"/>
  <c r="N1219" i="17"/>
  <c r="O1219" i="17"/>
  <c r="N1139" i="17"/>
  <c r="O1139" i="17"/>
  <c r="N1083" i="17"/>
  <c r="O1083" i="17"/>
  <c r="N987" i="17"/>
  <c r="O987" i="17"/>
  <c r="L788" i="24"/>
  <c r="M788" i="24" s="1"/>
  <c r="O790" i="17"/>
  <c r="N790" i="17"/>
  <c r="N643" i="17"/>
  <c r="O643" i="17"/>
  <c r="L641" i="24"/>
  <c r="M641" i="24" s="1"/>
  <c r="L3670" i="24"/>
  <c r="M3670" i="24" s="1"/>
  <c r="N3767" i="17"/>
  <c r="L1558" i="24"/>
  <c r="M1558" i="24" s="1"/>
  <c r="N2897" i="17"/>
  <c r="L2894" i="24"/>
  <c r="M2894" i="24" s="1"/>
  <c r="O1802" i="17"/>
  <c r="L1798" i="24"/>
  <c r="M1798" i="24" s="1"/>
  <c r="O1530" i="17"/>
  <c r="N1530" i="17"/>
  <c r="L1526" i="24"/>
  <c r="M1526" i="24" s="1"/>
  <c r="N1403" i="17"/>
  <c r="O1403" i="17"/>
  <c r="O867" i="17"/>
  <c r="N867" i="17"/>
  <c r="L649" i="24"/>
  <c r="M649" i="24" s="1"/>
  <c r="N651" i="17"/>
  <c r="O651" i="17"/>
  <c r="L3638" i="24"/>
  <c r="M3638" i="24" s="1"/>
  <c r="O3735" i="17"/>
  <c r="L3040" i="24"/>
  <c r="M3040" i="24" s="1"/>
  <c r="N2527" i="17"/>
  <c r="L3000" i="24"/>
  <c r="M3000" i="24" s="1"/>
  <c r="N3735" i="17"/>
  <c r="N2865" i="17"/>
  <c r="L2862" i="24"/>
  <c r="M2862" i="24" s="1"/>
  <c r="O2610" i="17"/>
  <c r="N2610" i="17"/>
  <c r="N1546" i="17"/>
  <c r="O1546" i="17"/>
  <c r="L1542" i="24"/>
  <c r="M1542" i="24" s="1"/>
  <c r="N1450" i="17"/>
  <c r="O1450" i="17"/>
  <c r="N1307" i="17"/>
  <c r="O1307" i="17"/>
  <c r="N1235" i="17"/>
  <c r="O1235" i="17"/>
  <c r="O1187" i="17"/>
  <c r="N1187" i="17"/>
  <c r="O1123" i="17"/>
  <c r="N1123" i="17"/>
  <c r="N851" i="17"/>
  <c r="O851" i="17"/>
  <c r="N806" i="17"/>
  <c r="O806" i="17"/>
  <c r="O782" i="17"/>
  <c r="N782" i="17"/>
  <c r="L780" i="24"/>
  <c r="M780" i="24" s="1"/>
  <c r="O742" i="17"/>
  <c r="N742" i="17"/>
  <c r="L682" i="24"/>
  <c r="M682" i="24" s="1"/>
  <c r="N684" i="17"/>
  <c r="L601" i="24"/>
  <c r="M601" i="24" s="1"/>
  <c r="N603" i="17"/>
  <c r="O603" i="17"/>
  <c r="L584" i="24"/>
  <c r="M584" i="24" s="1"/>
  <c r="O586" i="17"/>
  <c r="N586" i="17"/>
  <c r="L3654" i="24"/>
  <c r="M3654" i="24" s="1"/>
  <c r="O3751" i="17"/>
  <c r="N3751" i="17"/>
  <c r="O1003" i="17"/>
  <c r="O3108" i="17"/>
  <c r="L3105" i="24"/>
  <c r="M3105" i="24" s="1"/>
  <c r="L3057" i="24"/>
  <c r="M3057" i="24" s="1"/>
  <c r="N3060" i="17"/>
  <c r="O3060" i="17"/>
  <c r="O2987" i="17"/>
  <c r="N2987" i="17"/>
  <c r="L2984" i="24"/>
  <c r="M2984" i="24" s="1"/>
  <c r="N2833" i="17"/>
  <c r="L1846" i="24"/>
  <c r="M1846" i="24" s="1"/>
  <c r="O1850" i="17"/>
  <c r="O1610" i="17"/>
  <c r="L1606" i="24"/>
  <c r="M1606" i="24" s="1"/>
  <c r="N1379" i="17"/>
  <c r="O1379" i="17"/>
  <c r="O1275" i="17"/>
  <c r="N1275" i="17"/>
  <c r="O1179" i="17"/>
  <c r="N1179" i="17"/>
  <c r="N1051" i="17"/>
  <c r="O1051" i="17"/>
  <c r="L674" i="24"/>
  <c r="M674" i="24" s="1"/>
  <c r="N676" i="17"/>
  <c r="O676" i="17"/>
  <c r="N2778" i="17"/>
  <c r="N1578" i="17"/>
  <c r="O2995" i="17"/>
  <c r="N2995" i="17"/>
  <c r="O1754" i="17"/>
  <c r="N1754" i="17"/>
  <c r="L1750" i="24"/>
  <c r="M1750" i="24" s="1"/>
  <c r="O1706" i="17"/>
  <c r="L1702" i="24"/>
  <c r="M1702" i="24" s="1"/>
  <c r="N1706" i="17"/>
  <c r="L1654" i="24"/>
  <c r="M1654" i="24" s="1"/>
  <c r="O1658" i="17"/>
  <c r="N1658" i="17"/>
  <c r="O1594" i="17"/>
  <c r="N1594" i="17"/>
  <c r="L1590" i="24"/>
  <c r="M1590" i="24" s="1"/>
  <c r="N1522" i="17"/>
  <c r="L1518" i="24"/>
  <c r="M1518" i="24" s="1"/>
  <c r="O1283" i="17"/>
  <c r="N1283" i="17"/>
  <c r="O1211" i="17"/>
  <c r="N1211" i="17"/>
  <c r="O1107" i="17"/>
  <c r="N1107" i="17"/>
  <c r="O1019" i="17"/>
  <c r="N1019" i="17"/>
  <c r="N939" i="17"/>
  <c r="O939" i="17"/>
  <c r="O750" i="17"/>
  <c r="N750" i="17"/>
  <c r="L748" i="24"/>
  <c r="M748" i="24" s="1"/>
  <c r="L609" i="24"/>
  <c r="M609" i="24" s="1"/>
  <c r="O611" i="17"/>
  <c r="N1243" i="17"/>
  <c r="O1267" i="17"/>
  <c r="O2979" i="17"/>
  <c r="L2976" i="24"/>
  <c r="M2976" i="24" s="1"/>
  <c r="N2979" i="17"/>
  <c r="N2947" i="17"/>
  <c r="L2944" i="24"/>
  <c r="M2944" i="24" s="1"/>
  <c r="O2889" i="17"/>
  <c r="L2886" i="24"/>
  <c r="M2886" i="24" s="1"/>
  <c r="N1906" i="17"/>
  <c r="L1902" i="24"/>
  <c r="M1902" i="24" s="1"/>
  <c r="O1906" i="17"/>
  <c r="O1674" i="17"/>
  <c r="L1670" i="24"/>
  <c r="M1670" i="24" s="1"/>
  <c r="O1514" i="17"/>
  <c r="N1514" i="17"/>
  <c r="O1411" i="17"/>
  <c r="N1411" i="17"/>
  <c r="N1355" i="17"/>
  <c r="O1355" i="17"/>
  <c r="O1291" i="17"/>
  <c r="N1291" i="17"/>
  <c r="O1227" i="17"/>
  <c r="N1227" i="17"/>
  <c r="O1115" i="17"/>
  <c r="N1115" i="17"/>
  <c r="O883" i="17"/>
  <c r="N883" i="17"/>
  <c r="O814" i="17"/>
  <c r="N814" i="17"/>
  <c r="N766" i="17"/>
  <c r="O766" i="17"/>
  <c r="L764" i="24"/>
  <c r="M764" i="24" s="1"/>
  <c r="L715" i="24"/>
  <c r="M715" i="24" s="1"/>
  <c r="N717" i="17"/>
  <c r="O717" i="17"/>
  <c r="L657" i="24"/>
  <c r="M657" i="24" s="1"/>
  <c r="N659" i="17"/>
  <c r="O659" i="17"/>
  <c r="L592" i="24"/>
  <c r="M592" i="24" s="1"/>
  <c r="N594" i="17"/>
  <c r="O594" i="17"/>
  <c r="L560" i="24"/>
  <c r="M560" i="24" s="1"/>
  <c r="N562" i="17"/>
  <c r="O562" i="17"/>
  <c r="O2543" i="17"/>
  <c r="N2543" i="17"/>
  <c r="L1438" i="24"/>
  <c r="M1438" i="24" s="1"/>
  <c r="L1718" i="24"/>
  <c r="M1718" i="24" s="1"/>
  <c r="L1734" i="24"/>
  <c r="M1734" i="24" s="1"/>
  <c r="L1766" i="24"/>
  <c r="M1766" i="24" s="1"/>
  <c r="N1674" i="17"/>
  <c r="O1586" i="17"/>
  <c r="O899" i="17"/>
  <c r="O3767" i="17"/>
  <c r="N1458" i="17"/>
  <c r="N2939" i="17"/>
  <c r="O701" i="17"/>
  <c r="N3205" i="17"/>
  <c r="N3189" i="17"/>
  <c r="N3043" i="17"/>
  <c r="O3035" i="17"/>
  <c r="N3027" i="17"/>
  <c r="O3011" i="17"/>
  <c r="O3003" i="17"/>
  <c r="O2897" i="17"/>
  <c r="N2881" i="17"/>
  <c r="O2833" i="17"/>
  <c r="N1898" i="17"/>
  <c r="O2585" i="17"/>
  <c r="O2673" i="17"/>
  <c r="O2307" i="17"/>
  <c r="N2325" i="17"/>
  <c r="L3896" i="24"/>
  <c r="M3896" i="24" s="1"/>
  <c r="O3994" i="17"/>
  <c r="O2641" i="17"/>
  <c r="N2494" i="17"/>
  <c r="O2761" i="17"/>
  <c r="O2593" i="17"/>
  <c r="L2719" i="24"/>
  <c r="M2719" i="24" s="1"/>
  <c r="L2591" i="24"/>
  <c r="M2591" i="24" s="1"/>
  <c r="N2209" i="17"/>
  <c r="O3155" i="17"/>
  <c r="N3074" i="17"/>
  <c r="L829" i="24"/>
  <c r="M829" i="24" s="1"/>
  <c r="N831" i="17"/>
  <c r="O2617" i="17"/>
  <c r="N2561" i="17"/>
  <c r="L2615" i="24"/>
  <c r="M2615" i="24" s="1"/>
  <c r="O2834" i="17"/>
  <c r="N552" i="17"/>
  <c r="O535" i="17"/>
  <c r="O527" i="17"/>
  <c r="N519" i="17"/>
  <c r="O511" i="17"/>
  <c r="N487" i="17"/>
  <c r="O439" i="17"/>
  <c r="L300" i="24"/>
  <c r="M300" i="24" s="1"/>
  <c r="N302" i="17"/>
  <c r="O2577" i="17"/>
  <c r="L2468" i="24"/>
  <c r="M2468" i="24" s="1"/>
  <c r="N2145" i="17"/>
  <c r="O2153" i="17"/>
  <c r="O2633" i="17"/>
  <c r="L2631" i="24"/>
  <c r="M2631" i="24" s="1"/>
  <c r="O2161" i="17"/>
  <c r="N1711" i="17"/>
  <c r="N1679" i="17"/>
  <c r="N1639" i="17"/>
  <c r="N1631" i="17"/>
  <c r="O827" i="17"/>
  <c r="O811" i="17"/>
  <c r="N803" i="17"/>
  <c r="N795" i="17"/>
  <c r="O787" i="17"/>
  <c r="O779" i="17"/>
  <c r="N771" i="17"/>
  <c r="O755" i="17"/>
  <c r="O747" i="17"/>
  <c r="O3831" i="17"/>
  <c r="O2713" i="17"/>
  <c r="N2657" i="17"/>
  <c r="O2745" i="17"/>
  <c r="O3037" i="17"/>
  <c r="N3021" i="17"/>
  <c r="N2333" i="17"/>
  <c r="N1994" i="17"/>
  <c r="O1978" i="17"/>
  <c r="N1962" i="17"/>
  <c r="O1946" i="17"/>
  <c r="O1914" i="17"/>
  <c r="O1882" i="17"/>
  <c r="O1866" i="17"/>
  <c r="N1850" i="17"/>
  <c r="N1834" i="17"/>
  <c r="O1818" i="17"/>
  <c r="O1803" i="17"/>
  <c r="N2774" i="17"/>
  <c r="N2499" i="17"/>
  <c r="O2483" i="17"/>
  <c r="N2238" i="17"/>
  <c r="O2054" i="17"/>
  <c r="O2185" i="17"/>
  <c r="N2398" i="17"/>
  <c r="O2341" i="17"/>
  <c r="N2713" i="17"/>
  <c r="O2276" i="17"/>
  <c r="O2545" i="17"/>
  <c r="N1086" i="17"/>
  <c r="O1086" i="17"/>
  <c r="L751" i="24"/>
  <c r="M751" i="24" s="1"/>
  <c r="O753" i="17"/>
  <c r="O2217" i="17"/>
  <c r="O2201" i="17"/>
  <c r="N2886" i="17"/>
  <c r="O2809" i="17"/>
  <c r="N3054" i="17"/>
  <c r="L2215" i="24"/>
  <c r="M2215" i="24" s="1"/>
  <c r="O1717" i="17"/>
  <c r="N1693" i="17"/>
  <c r="O1661" i="17"/>
  <c r="N3151" i="17"/>
  <c r="N2628" i="17"/>
  <c r="O2486" i="17"/>
  <c r="N2729" i="17"/>
  <c r="O3194" i="17"/>
  <c r="N2002" i="17"/>
  <c r="N1986" i="17"/>
  <c r="N1970" i="17"/>
  <c r="O1954" i="17"/>
  <c r="O1938" i="17"/>
  <c r="N1922" i="17"/>
  <c r="N1890" i="17"/>
  <c r="N1794" i="17"/>
  <c r="O1778" i="17"/>
  <c r="O1746" i="17"/>
  <c r="O1730" i="17"/>
  <c r="N1714" i="17"/>
  <c r="O1682" i="17"/>
  <c r="O1666" i="17"/>
  <c r="O1650" i="17"/>
  <c r="O1634" i="17"/>
  <c r="N1618" i="17"/>
  <c r="N1602" i="17"/>
  <c r="O1570" i="17"/>
  <c r="O1538" i="17"/>
  <c r="O1522" i="17"/>
  <c r="N1506" i="17"/>
  <c r="O1490" i="17"/>
  <c r="O1474" i="17"/>
  <c r="O1458" i="17"/>
  <c r="O3113" i="17"/>
  <c r="O3097" i="17"/>
  <c r="O2984" i="17"/>
  <c r="O2775" i="17"/>
  <c r="N2811" i="17"/>
  <c r="O2795" i="17"/>
  <c r="O2779" i="17"/>
  <c r="O2771" i="17"/>
  <c r="O2755" i="17"/>
  <c r="O2739" i="17"/>
  <c r="N2723" i="17"/>
  <c r="O2715" i="17"/>
  <c r="N2691" i="17"/>
  <c r="O2667" i="17"/>
  <c r="N2643" i="17"/>
  <c r="O2627" i="17"/>
  <c r="N2611" i="17"/>
  <c r="O2603" i="17"/>
  <c r="N2595" i="17"/>
  <c r="N2587" i="17"/>
  <c r="O2571" i="17"/>
  <c r="N2528" i="17"/>
  <c r="O2520" i="17"/>
  <c r="O2504" i="17"/>
  <c r="O2488" i="17"/>
  <c r="O2448" i="17"/>
  <c r="N2440" i="17"/>
  <c r="O2432" i="17"/>
  <c r="O2424" i="17"/>
  <c r="O2416" i="17"/>
  <c r="O2408" i="17"/>
  <c r="O2400" i="17"/>
  <c r="N2392" i="17"/>
  <c r="O2384" i="17"/>
  <c r="O2376" i="17"/>
  <c r="N2368" i="17"/>
  <c r="O2360" i="17"/>
  <c r="O2352" i="17"/>
  <c r="O2344" i="17"/>
  <c r="N2335" i="17"/>
  <c r="N2278" i="17"/>
  <c r="O2163" i="17"/>
  <c r="O2107" i="17"/>
  <c r="O2099" i="17"/>
  <c r="N2067" i="17"/>
  <c r="O2035" i="17"/>
  <c r="O1971" i="17"/>
  <c r="O1931" i="17"/>
  <c r="O1891" i="17"/>
  <c r="O1859" i="17"/>
  <c r="O1340" i="17"/>
  <c r="N2794" i="17"/>
  <c r="O2690" i="17"/>
  <c r="N2626" i="17"/>
  <c r="O2602" i="17"/>
  <c r="O2495" i="17"/>
  <c r="N2479" i="17"/>
  <c r="N2455" i="17"/>
  <c r="N2218" i="17"/>
  <c r="O2210" i="17"/>
  <c r="N2162" i="17"/>
  <c r="O2154" i="17"/>
  <c r="O2114" i="17"/>
  <c r="N2106" i="17"/>
  <c r="N3135" i="17"/>
  <c r="N2559" i="17"/>
  <c r="O2462" i="17"/>
  <c r="O2398" i="17"/>
  <c r="N2350" i="17"/>
  <c r="N2298" i="17"/>
  <c r="N2121" i="17"/>
  <c r="N2105" i="17"/>
  <c r="O2057" i="17"/>
  <c r="N1849" i="17"/>
  <c r="N1802" i="17"/>
  <c r="N1786" i="17"/>
  <c r="O1770" i="17"/>
  <c r="O1738" i="17"/>
  <c r="N1611" i="17"/>
  <c r="O1356" i="17"/>
  <c r="O1245" i="17"/>
  <c r="O1101" i="17"/>
  <c r="O909" i="17"/>
  <c r="O861" i="17"/>
  <c r="O2613" i="17"/>
  <c r="N1814" i="17"/>
  <c r="O1806" i="17"/>
  <c r="N1798" i="17"/>
  <c r="N1742" i="17"/>
  <c r="L1665" i="24"/>
  <c r="M1665" i="24" s="1"/>
  <c r="L1649" i="24"/>
  <c r="M1649" i="24" s="1"/>
  <c r="O983" i="17"/>
  <c r="O967" i="17"/>
  <c r="O951" i="17"/>
  <c r="O943" i="17"/>
  <c r="O935" i="17"/>
  <c r="N911" i="17"/>
  <c r="O895" i="17"/>
  <c r="O887" i="17"/>
  <c r="N879" i="17"/>
  <c r="O3837" i="17"/>
  <c r="O3820" i="17"/>
  <c r="N1957" i="17"/>
  <c r="O1949" i="17"/>
  <c r="O1941" i="17"/>
  <c r="O1933" i="17"/>
  <c r="O1917" i="17"/>
  <c r="O1861" i="17"/>
  <c r="N1853" i="17"/>
  <c r="N1030" i="17"/>
  <c r="O1006" i="17"/>
  <c r="O990" i="17"/>
  <c r="O69" i="17"/>
  <c r="O3262" i="17"/>
  <c r="O3254" i="17"/>
  <c r="N3250" i="17"/>
  <c r="O1812" i="17"/>
  <c r="O1804" i="17"/>
  <c r="N1788" i="17"/>
  <c r="O1213" i="17"/>
  <c r="N1005" i="17"/>
  <c r="N1451" i="17"/>
  <c r="O1091" i="17"/>
  <c r="O1434" i="17"/>
  <c r="N2946" i="17"/>
  <c r="N2929" i="17"/>
  <c r="O2913" i="17"/>
  <c r="O2896" i="17"/>
  <c r="O2880" i="17"/>
  <c r="N2832" i="17"/>
  <c r="O2792" i="17"/>
  <c r="O2768" i="17"/>
  <c r="N2744" i="17"/>
  <c r="N2696" i="17"/>
  <c r="N2680" i="17"/>
  <c r="N2664" i="17"/>
  <c r="N2632" i="17"/>
  <c r="O2568" i="17"/>
  <c r="O2453" i="17"/>
  <c r="O2437" i="17"/>
  <c r="O2429" i="17"/>
  <c r="O2421" i="17"/>
  <c r="N2413" i="17"/>
  <c r="O2389" i="17"/>
  <c r="N2373" i="17"/>
  <c r="O2365" i="17"/>
  <c r="N2357" i="17"/>
  <c r="O1985" i="17"/>
  <c r="N1857" i="17"/>
  <c r="O1849" i="17"/>
  <c r="N1034" i="17"/>
  <c r="N683" i="17"/>
  <c r="N3834" i="17"/>
  <c r="O3632" i="17"/>
  <c r="O3561" i="17"/>
  <c r="O3482" i="17"/>
  <c r="N3466" i="17"/>
  <c r="O3508" i="17"/>
  <c r="N3508" i="17"/>
  <c r="L3391" i="24"/>
  <c r="M3391" i="24" s="1"/>
  <c r="N3488" i="17"/>
  <c r="O3488" i="17"/>
  <c r="L3375" i="24"/>
  <c r="M3375" i="24" s="1"/>
  <c r="N3472" i="17"/>
  <c r="O3472" i="17"/>
  <c r="L3339" i="24"/>
  <c r="M3339" i="24" s="1"/>
  <c r="O3436" i="17"/>
  <c r="L3250" i="24"/>
  <c r="M3250" i="24" s="1"/>
  <c r="O3347" i="17"/>
  <c r="N3347" i="17"/>
  <c r="O3331" i="17"/>
  <c r="L3234" i="24"/>
  <c r="M3234" i="24" s="1"/>
  <c r="L3218" i="24"/>
  <c r="M3218" i="24" s="1"/>
  <c r="O3315" i="17"/>
  <c r="N3315" i="17"/>
  <c r="O544" i="17"/>
  <c r="N544" i="17"/>
  <c r="L3796" i="24"/>
  <c r="M3796" i="24" s="1"/>
  <c r="N3893" i="17"/>
  <c r="O3893" i="17"/>
  <c r="L3764" i="24"/>
  <c r="M3764" i="24" s="1"/>
  <c r="O3861" i="17"/>
  <c r="N3861" i="17"/>
  <c r="N3829" i="17"/>
  <c r="O3829" i="17"/>
  <c r="L3732" i="24"/>
  <c r="M3732" i="24" s="1"/>
  <c r="O3782" i="17"/>
  <c r="N3782" i="17"/>
  <c r="L3685" i="24"/>
  <c r="M3685" i="24" s="1"/>
  <c r="L3669" i="24"/>
  <c r="M3669" i="24" s="1"/>
  <c r="O3766" i="17"/>
  <c r="O3750" i="17"/>
  <c r="L3653" i="24"/>
  <c r="M3653" i="24" s="1"/>
  <c r="N511" i="17"/>
  <c r="N527" i="17"/>
  <c r="O519" i="17"/>
  <c r="N503" i="17"/>
  <c r="O503" i="17"/>
  <c r="L3780" i="24"/>
  <c r="M3780" i="24" s="1"/>
  <c r="N3877" i="17"/>
  <c r="L3748" i="24"/>
  <c r="M3748" i="24" s="1"/>
  <c r="O3845" i="17"/>
  <c r="L3716" i="24"/>
  <c r="M3716" i="24" s="1"/>
  <c r="N3813" i="17"/>
  <c r="O3813" i="17"/>
  <c r="O552" i="17"/>
  <c r="O2252" i="17"/>
  <c r="O1014" i="17"/>
  <c r="N1014" i="17"/>
  <c r="N535" i="17"/>
  <c r="L1568" i="24"/>
  <c r="M1568" i="24" s="1"/>
  <c r="O1573" i="17"/>
  <c r="N1573" i="17"/>
  <c r="N1501" i="17"/>
  <c r="O1501" i="17"/>
  <c r="L1480" i="24"/>
  <c r="M1480" i="24" s="1"/>
  <c r="N1485" i="17"/>
  <c r="O1485" i="17"/>
  <c r="N1414" i="17"/>
  <c r="O1414" i="17"/>
  <c r="O1382" i="17"/>
  <c r="N1382" i="17"/>
  <c r="O1350" i="17"/>
  <c r="N1350" i="17"/>
  <c r="N1334" i="17"/>
  <c r="O1334" i="17"/>
  <c r="N1294" i="17"/>
  <c r="O1294" i="17"/>
  <c r="O1286" i="17"/>
  <c r="N1286" i="17"/>
  <c r="N1278" i="17"/>
  <c r="O1278" i="17"/>
  <c r="O1230" i="17"/>
  <c r="N1230" i="17"/>
  <c r="N1214" i="17"/>
  <c r="O1214" i="17"/>
  <c r="N1198" i="17"/>
  <c r="O1198" i="17"/>
  <c r="N1142" i="17"/>
  <c r="O1142" i="17"/>
  <c r="N1134" i="17"/>
  <c r="O1134" i="17"/>
  <c r="N1126" i="17"/>
  <c r="O1126" i="17"/>
  <c r="N1118" i="17"/>
  <c r="O1118" i="17"/>
  <c r="O1110" i="17"/>
  <c r="N1110" i="17"/>
  <c r="O1102" i="17"/>
  <c r="N1102" i="17"/>
  <c r="O1094" i="17"/>
  <c r="N1094" i="17"/>
  <c r="O1046" i="17"/>
  <c r="N1046" i="17"/>
  <c r="N3750" i="17"/>
  <c r="N3331" i="17"/>
  <c r="O1733" i="17"/>
  <c r="N1733" i="17"/>
  <c r="L1791" i="24"/>
  <c r="M1791" i="24" s="1"/>
  <c r="O1796" i="17"/>
  <c r="N3766" i="17"/>
  <c r="O2227" i="17"/>
  <c r="N2227" i="17"/>
  <c r="O2211" i="17"/>
  <c r="N2211" i="17"/>
  <c r="O2195" i="17"/>
  <c r="N2195" i="17"/>
  <c r="O2179" i="17"/>
  <c r="N2179" i="17"/>
  <c r="N2147" i="17"/>
  <c r="O2147" i="17"/>
  <c r="O2131" i="17"/>
  <c r="N2131" i="17"/>
  <c r="O2083" i="17"/>
  <c r="N2083" i="17"/>
  <c r="N2051" i="17"/>
  <c r="O2051" i="17"/>
  <c r="N1955" i="17"/>
  <c r="O1955" i="17"/>
  <c r="N1939" i="17"/>
  <c r="O1939" i="17"/>
  <c r="O1923" i="17"/>
  <c r="N1923" i="17"/>
  <c r="N1907" i="17"/>
  <c r="O1907" i="17"/>
  <c r="L1879" i="24"/>
  <c r="M1879" i="24" s="1"/>
  <c r="N1883" i="17"/>
  <c r="N1875" i="17"/>
  <c r="O1875" i="17"/>
  <c r="N3798" i="17"/>
  <c r="N3101" i="17"/>
  <c r="O3101" i="17"/>
  <c r="N2866" i="17"/>
  <c r="O2866" i="17"/>
  <c r="O2850" i="17"/>
  <c r="N2850" i="17"/>
  <c r="O2562" i="17"/>
  <c r="L2560" i="24"/>
  <c r="M2560" i="24" s="1"/>
  <c r="L2552" i="24"/>
  <c r="M2552" i="24" s="1"/>
  <c r="O2554" i="17"/>
  <c r="O2262" i="17"/>
  <c r="N2262" i="17"/>
  <c r="O1987" i="17"/>
  <c r="N1971" i="17"/>
  <c r="N1963" i="17"/>
  <c r="O2794" i="17"/>
  <c r="N2770" i="17"/>
  <c r="N2754" i="17"/>
  <c r="N2730" i="17"/>
  <c r="N2722" i="17"/>
  <c r="N2714" i="17"/>
  <c r="O2674" i="17"/>
  <c r="O2666" i="17"/>
  <c r="N2658" i="17"/>
  <c r="N2650" i="17"/>
  <c r="O2634" i="17"/>
  <c r="O2626" i="17"/>
  <c r="N2618" i="17"/>
  <c r="O2586" i="17"/>
  <c r="N2570" i="17"/>
  <c r="N2554" i="17"/>
  <c r="O2511" i="17"/>
  <c r="N2495" i="17"/>
  <c r="O2487" i="17"/>
  <c r="O2479" i="17"/>
  <c r="N2471" i="17"/>
  <c r="O2463" i="17"/>
  <c r="O2423" i="17"/>
  <c r="O2399" i="17"/>
  <c r="O2351" i="17"/>
  <c r="N2308" i="17"/>
  <c r="O2269" i="17"/>
  <c r="N3436" i="17"/>
  <c r="O3798" i="17"/>
  <c r="L3539" i="24"/>
  <c r="M3539" i="24" s="1"/>
  <c r="O3877" i="17"/>
  <c r="N3845" i="17"/>
  <c r="O3299" i="17"/>
  <c r="N2849" i="17"/>
  <c r="N951" i="17"/>
  <c r="N2634" i="17"/>
  <c r="O2618" i="17"/>
  <c r="N2795" i="17"/>
  <c r="N3108" i="17"/>
  <c r="N887" i="17"/>
  <c r="N2344" i="17"/>
  <c r="N3091" i="17"/>
  <c r="O3010" i="17"/>
  <c r="O3174" i="17"/>
  <c r="N3158" i="17"/>
  <c r="N3061" i="17"/>
  <c r="N3044" i="17"/>
  <c r="N3028" i="17"/>
  <c r="N2487" i="17"/>
  <c r="O2439" i="17"/>
  <c r="N2407" i="17"/>
  <c r="L3844" i="24"/>
  <c r="M3844" i="24" s="1"/>
  <c r="O4005" i="17"/>
  <c r="O2865" i="17"/>
  <c r="O2722" i="17"/>
  <c r="O3246" i="17"/>
  <c r="O3956" i="17"/>
  <c r="O2650" i="17"/>
  <c r="N1987" i="17"/>
  <c r="N2400" i="17"/>
  <c r="O2560" i="17"/>
  <c r="O2691" i="17"/>
  <c r="L2878" i="24"/>
  <c r="M2878" i="24" s="1"/>
  <c r="O2680" i="17"/>
  <c r="O4018" i="17"/>
  <c r="N2913" i="17"/>
  <c r="O2357" i="17"/>
  <c r="O998" i="17"/>
  <c r="L2108" i="24"/>
  <c r="M2108" i="24" s="1"/>
  <c r="L2100" i="24"/>
  <c r="M2100" i="24" s="1"/>
  <c r="L2092" i="24"/>
  <c r="M2092" i="24" s="1"/>
  <c r="N1771" i="17"/>
  <c r="O1508" i="17"/>
  <c r="O1420" i="17"/>
  <c r="L1383" i="24"/>
  <c r="M1383" i="24" s="1"/>
  <c r="O2723" i="17"/>
  <c r="L3016" i="24"/>
  <c r="M3016" i="24" s="1"/>
  <c r="O2368" i="17"/>
  <c r="O3340" i="17"/>
  <c r="N2437" i="17"/>
  <c r="N2340" i="17"/>
  <c r="O3558" i="17"/>
  <c r="N2771" i="17"/>
  <c r="N2627" i="17"/>
  <c r="N845" i="17"/>
  <c r="N2424" i="17"/>
  <c r="N2376" i="17"/>
  <c r="N3188" i="17"/>
  <c r="N2642" i="17"/>
  <c r="N2760" i="17"/>
  <c r="L1836" i="24"/>
  <c r="M1836" i="24" s="1"/>
  <c r="O1841" i="17"/>
  <c r="O3266" i="17"/>
  <c r="O3695" i="17"/>
  <c r="O2587" i="17"/>
  <c r="N3124" i="17"/>
  <c r="N2873" i="17"/>
  <c r="O3173" i="17"/>
  <c r="N2384" i="17"/>
  <c r="L2846" i="24"/>
  <c r="M2846" i="24" s="1"/>
  <c r="N2520" i="17"/>
  <c r="N863" i="17"/>
  <c r="O3124" i="17"/>
  <c r="O2938" i="17"/>
  <c r="L2206" i="24"/>
  <c r="M2206" i="24" s="1"/>
  <c r="O3205" i="17"/>
  <c r="N543" i="17"/>
  <c r="O871" i="17"/>
  <c r="O4010" i="17"/>
  <c r="N2423" i="17"/>
  <c r="N3992" i="17"/>
  <c r="N1820" i="17"/>
  <c r="N1677" i="17"/>
  <c r="L249" i="24"/>
  <c r="M249" i="24" s="1"/>
  <c r="N251" i="17"/>
  <c r="O3180" i="17"/>
  <c r="N4012" i="17"/>
  <c r="O2658" i="17"/>
  <c r="O2776" i="17"/>
  <c r="O3442" i="17"/>
  <c r="N2586" i="17"/>
  <c r="N2488" i="17"/>
  <c r="N983" i="17"/>
  <c r="N2448" i="17"/>
  <c r="O3992" i="17"/>
  <c r="O3185" i="17"/>
  <c r="N3038" i="17"/>
  <c r="N2890" i="17"/>
  <c r="O2874" i="17"/>
  <c r="O2318" i="17"/>
  <c r="N2139" i="17"/>
  <c r="O2123" i="17"/>
  <c r="O2027" i="17"/>
  <c r="O1995" i="17"/>
  <c r="N1947" i="17"/>
  <c r="N1867" i="17"/>
  <c r="O1851" i="17"/>
  <c r="N1804" i="17"/>
  <c r="O1788" i="17"/>
  <c r="O1756" i="17"/>
  <c r="N1740" i="17"/>
  <c r="N1645" i="17"/>
  <c r="N1629" i="17"/>
  <c r="O1597" i="17"/>
  <c r="N1581" i="17"/>
  <c r="N1565" i="17"/>
  <c r="N1549" i="17"/>
  <c r="N1406" i="17"/>
  <c r="N1390" i="17"/>
  <c r="N1374" i="17"/>
  <c r="O3138" i="17"/>
  <c r="N2269" i="17"/>
  <c r="N3246" i="17"/>
  <c r="O2754" i="17"/>
  <c r="N755" i="17"/>
  <c r="O2528" i="17"/>
  <c r="N935" i="17"/>
  <c r="O2929" i="17"/>
  <c r="O3167" i="17"/>
  <c r="N2974" i="17"/>
  <c r="O2958" i="17"/>
  <c r="O2923" i="17"/>
  <c r="N2447" i="17"/>
  <c r="N2399" i="17"/>
  <c r="O2234" i="17"/>
  <c r="O2218" i="17"/>
  <c r="O2202" i="17"/>
  <c r="O2186" i="17"/>
  <c r="N2170" i="17"/>
  <c r="O2138" i="17"/>
  <c r="O2122" i="17"/>
  <c r="O2106" i="17"/>
  <c r="O2090" i="17"/>
  <c r="O2074" i="17"/>
  <c r="O2058" i="17"/>
  <c r="O2042" i="17"/>
  <c r="O2026" i="17"/>
  <c r="O2010" i="17"/>
  <c r="O1533" i="17"/>
  <c r="N1469" i="17"/>
  <c r="N1453" i="17"/>
  <c r="N3254" i="17"/>
  <c r="O3629" i="17"/>
  <c r="N2453" i="17"/>
  <c r="O2643" i="17"/>
  <c r="O689" i="17"/>
  <c r="O3084" i="17"/>
  <c r="N3020" i="17"/>
  <c r="O2770" i="17"/>
  <c r="O771" i="17"/>
  <c r="N2154" i="17"/>
  <c r="O543" i="17"/>
  <c r="N697" i="17"/>
  <c r="O2856" i="17"/>
  <c r="N2715" i="17"/>
  <c r="O2699" i="17"/>
  <c r="N2667" i="17"/>
  <c r="O2461" i="17"/>
  <c r="O2445" i="17"/>
  <c r="L2919" i="24"/>
  <c r="M2919" i="24" s="1"/>
  <c r="L2854" i="24"/>
  <c r="M2854" i="24" s="1"/>
  <c r="O2573" i="17"/>
  <c r="N2378" i="17"/>
  <c r="L1403" i="24"/>
  <c r="M1403" i="24" s="1"/>
  <c r="L1387" i="24"/>
  <c r="M1387" i="24" s="1"/>
  <c r="O969" i="17"/>
  <c r="L681" i="24"/>
  <c r="M681" i="24" s="1"/>
  <c r="N3266" i="17"/>
  <c r="N2504" i="17"/>
  <c r="O3181" i="17"/>
  <c r="N3164" i="17"/>
  <c r="N3133" i="17"/>
  <c r="N3116" i="17"/>
  <c r="N2905" i="17"/>
  <c r="O2840" i="17"/>
  <c r="O2824" i="17"/>
  <c r="O2762" i="17"/>
  <c r="N2746" i="17"/>
  <c r="O2730" i="17"/>
  <c r="O2714" i="17"/>
  <c r="N2682" i="17"/>
  <c r="N2666" i="17"/>
  <c r="N2635" i="17"/>
  <c r="N2603" i="17"/>
  <c r="L2935" i="24"/>
  <c r="M2935" i="24" s="1"/>
  <c r="L2813" i="24"/>
  <c r="M2813" i="24" s="1"/>
  <c r="N2449" i="17"/>
  <c r="L414" i="24"/>
  <c r="M414" i="24" s="1"/>
  <c r="N416" i="17"/>
  <c r="O3958" i="17"/>
  <c r="N2776" i="17"/>
  <c r="O2760" i="17"/>
  <c r="O2712" i="17"/>
  <c r="O2664" i="17"/>
  <c r="N2602" i="17"/>
  <c r="O2914" i="17"/>
  <c r="N2784" i="17"/>
  <c r="N2752" i="17"/>
  <c r="N2720" i="17"/>
  <c r="O2704" i="17"/>
  <c r="O2688" i="17"/>
  <c r="N2672" i="17"/>
  <c r="N2226" i="17"/>
  <c r="N2210" i="17"/>
  <c r="O2194" i="17"/>
  <c r="O2162" i="17"/>
  <c r="N2146" i="17"/>
  <c r="N2114" i="17"/>
  <c r="O2098" i="17"/>
  <c r="N2082" i="17"/>
  <c r="O2066" i="17"/>
  <c r="O2018" i="17"/>
  <c r="O2827" i="17"/>
  <c r="O2335" i="17"/>
  <c r="O2132" i="17"/>
  <c r="N1654" i="17"/>
  <c r="N1159" i="17"/>
  <c r="L631" i="24"/>
  <c r="M631" i="24" s="1"/>
  <c r="O633" i="17"/>
  <c r="L566" i="24"/>
  <c r="M566" i="24" s="1"/>
  <c r="O568" i="17"/>
  <c r="O3437" i="17"/>
  <c r="L1329" i="24"/>
  <c r="M1329" i="24" s="1"/>
  <c r="L1281" i="24"/>
  <c r="M1281" i="24" s="1"/>
  <c r="O553" i="17"/>
  <c r="O694" i="17"/>
  <c r="O3170" i="17"/>
  <c r="N3073" i="17"/>
  <c r="O3024" i="17"/>
  <c r="O3009" i="17"/>
  <c r="N2993" i="17"/>
  <c r="O2977" i="17"/>
  <c r="O2961" i="17"/>
  <c r="O2926" i="17"/>
  <c r="O2892" i="17"/>
  <c r="N2876" i="17"/>
  <c r="O2861" i="17"/>
  <c r="O2830" i="17"/>
  <c r="N2550" i="17"/>
  <c r="O1137" i="17"/>
  <c r="N915" i="17"/>
  <c r="N413" i="17"/>
  <c r="N1761" i="17"/>
  <c r="O1131" i="17"/>
  <c r="O1035" i="17"/>
  <c r="N263" i="17"/>
  <c r="N3698" i="17"/>
  <c r="N3689" i="17"/>
  <c r="N359" i="17"/>
  <c r="N1145" i="17"/>
  <c r="O1049" i="17"/>
  <c r="L845" i="24"/>
  <c r="M845" i="24" s="1"/>
  <c r="O3197" i="17"/>
  <c r="N3197" i="17"/>
  <c r="K3194" i="24"/>
  <c r="N3148" i="17"/>
  <c r="O3148" i="17"/>
  <c r="O3067" i="17"/>
  <c r="N3067" i="17"/>
  <c r="O3050" i="17"/>
  <c r="N3050" i="17"/>
  <c r="N2165" i="17"/>
  <c r="O2165" i="17"/>
  <c r="O2157" i="17"/>
  <c r="N2157" i="17"/>
  <c r="N2141" i="17"/>
  <c r="O2141" i="17"/>
  <c r="N2133" i="17"/>
  <c r="O2133" i="17"/>
  <c r="N2125" i="17"/>
  <c r="O2125" i="17"/>
  <c r="O2109" i="17"/>
  <c r="N2109" i="17"/>
  <c r="O2093" i="17"/>
  <c r="N2093" i="17"/>
  <c r="N2077" i="17"/>
  <c r="O2077" i="17"/>
  <c r="N2045" i="17"/>
  <c r="O2045" i="17"/>
  <c r="N2029" i="17"/>
  <c r="O2029" i="17"/>
  <c r="N2013" i="17"/>
  <c r="O2013" i="17"/>
  <c r="N2005" i="17"/>
  <c r="O2005" i="17"/>
  <c r="L1993" i="24"/>
  <c r="M1993" i="24" s="1"/>
  <c r="O1997" i="17"/>
  <c r="O1981" i="17"/>
  <c r="N1981" i="17"/>
  <c r="L1977" i="24"/>
  <c r="M1977" i="24" s="1"/>
  <c r="L1969" i="24"/>
  <c r="M1969" i="24" s="1"/>
  <c r="N1973" i="17"/>
  <c r="N1965" i="17"/>
  <c r="O1965" i="17"/>
  <c r="L1921" i="24"/>
  <c r="M1921" i="24" s="1"/>
  <c r="O1925" i="17"/>
  <c r="O1790" i="17"/>
  <c r="N1790" i="17"/>
  <c r="N1774" i="17"/>
  <c r="O1774" i="17"/>
  <c r="O1766" i="17"/>
  <c r="N1766" i="17"/>
  <c r="O1758" i="17"/>
  <c r="N1758" i="17"/>
  <c r="N1750" i="17"/>
  <c r="O1750" i="17"/>
  <c r="O1735" i="17"/>
  <c r="N1735" i="17"/>
  <c r="N1727" i="17"/>
  <c r="O1727" i="17"/>
  <c r="O1719" i="17"/>
  <c r="N1719" i="17"/>
  <c r="N1703" i="17"/>
  <c r="O1703" i="17"/>
  <c r="N1695" i="17"/>
  <c r="O1695" i="17"/>
  <c r="O1663" i="17"/>
  <c r="N1663" i="17"/>
  <c r="O1655" i="17"/>
  <c r="N1655" i="17"/>
  <c r="N1647" i="17"/>
  <c r="O1647" i="17"/>
  <c r="O1623" i="17"/>
  <c r="N1623" i="17"/>
  <c r="O1615" i="17"/>
  <c r="N1615" i="17"/>
  <c r="O1607" i="17"/>
  <c r="N1607" i="17"/>
  <c r="L1570" i="24"/>
  <c r="M1570" i="24" s="1"/>
  <c r="N1575" i="17"/>
  <c r="L1562" i="24"/>
  <c r="M1562" i="24" s="1"/>
  <c r="O1567" i="17"/>
  <c r="N1567" i="17"/>
  <c r="N1559" i="17"/>
  <c r="O1559" i="17"/>
  <c r="N1543" i="17"/>
  <c r="O1543" i="17"/>
  <c r="N1511" i="17"/>
  <c r="O1511" i="17"/>
  <c r="L3652" i="24"/>
  <c r="M3652" i="24" s="1"/>
  <c r="O3749" i="17"/>
  <c r="L3637" i="24"/>
  <c r="M3637" i="24" s="1"/>
  <c r="O3734" i="17"/>
  <c r="N3734" i="17"/>
  <c r="L3622" i="24"/>
  <c r="M3622" i="24" s="1"/>
  <c r="O3719" i="17"/>
  <c r="N3719" i="17"/>
  <c r="N3702" i="17"/>
  <c r="L3605" i="24"/>
  <c r="M3605" i="24" s="1"/>
  <c r="L3591" i="24"/>
  <c r="M3591" i="24" s="1"/>
  <c r="O3688" i="17"/>
  <c r="N3688" i="17"/>
  <c r="L3574" i="24"/>
  <c r="M3574" i="24" s="1"/>
  <c r="O3671" i="17"/>
  <c r="L3558" i="24"/>
  <c r="M3558" i="24" s="1"/>
  <c r="O3655" i="17"/>
  <c r="N3655" i="17"/>
  <c r="O3620" i="17"/>
  <c r="L3523" i="24"/>
  <c r="M3523" i="24" s="1"/>
  <c r="N3620" i="17"/>
  <c r="L3507" i="24"/>
  <c r="M3507" i="24" s="1"/>
  <c r="O3604" i="17"/>
  <c r="N3604" i="17"/>
  <c r="O3589" i="17"/>
  <c r="L3492" i="24"/>
  <c r="M3492" i="24" s="1"/>
  <c r="N3589" i="17"/>
  <c r="L3475" i="24"/>
  <c r="M3475" i="24" s="1"/>
  <c r="N3572" i="17"/>
  <c r="L3459" i="24"/>
  <c r="M3459" i="24" s="1"/>
  <c r="N3556" i="17"/>
  <c r="O3556" i="17"/>
  <c r="N3540" i="17"/>
  <c r="L3443" i="24"/>
  <c r="M3443" i="24" s="1"/>
  <c r="L3426" i="24"/>
  <c r="M3426" i="24" s="1"/>
  <c r="O3523" i="17"/>
  <c r="L1802" i="24"/>
  <c r="M1802" i="24" s="1"/>
  <c r="L1762" i="24"/>
  <c r="M1762" i="24" s="1"/>
  <c r="N3082" i="17"/>
  <c r="N1909" i="17"/>
  <c r="N1989" i="17"/>
  <c r="O3116" i="17"/>
  <c r="N1941" i="17"/>
  <c r="O2173" i="17"/>
  <c r="O1830" i="17"/>
  <c r="N1591" i="17"/>
  <c r="O3540" i="17"/>
  <c r="L1491" i="24"/>
  <c r="M1491" i="24" s="1"/>
  <c r="N1599" i="17"/>
  <c r="O1957" i="17"/>
  <c r="O1679" i="17"/>
  <c r="N1997" i="17"/>
  <c r="O1814" i="17"/>
  <c r="L1746" i="24"/>
  <c r="M1746" i="24" s="1"/>
  <c r="L1754" i="24"/>
  <c r="M1754" i="24" s="1"/>
  <c r="N2021" i="17"/>
  <c r="N1877" i="17"/>
  <c r="O3082" i="17"/>
  <c r="N2053" i="17"/>
  <c r="L1571" i="24"/>
  <c r="M1571" i="24" s="1"/>
  <c r="O2069" i="17"/>
  <c r="N3671" i="17"/>
  <c r="L1961" i="24"/>
  <c r="M1961" i="24" s="1"/>
  <c r="O1973" i="17"/>
  <c r="N2149" i="17"/>
  <c r="O1639" i="17"/>
  <c r="O1575" i="17"/>
  <c r="O2181" i="17"/>
  <c r="N2061" i="17"/>
  <c r="N1949" i="17"/>
  <c r="O1711" i="17"/>
  <c r="L1587" i="24"/>
  <c r="M1587" i="24" s="1"/>
  <c r="L1929" i="24"/>
  <c r="M1929" i="24" s="1"/>
  <c r="K3113" i="24"/>
  <c r="O2920" i="17"/>
  <c r="O1742" i="17"/>
  <c r="N1360" i="17"/>
  <c r="O1360" i="17"/>
  <c r="K1340" i="24"/>
  <c r="O1344" i="17"/>
  <c r="O1328" i="17"/>
  <c r="N1328" i="17"/>
  <c r="N1312" i="17"/>
  <c r="K1308" i="24"/>
  <c r="O1296" i="17"/>
  <c r="N1296" i="17"/>
  <c r="K1292" i="24"/>
  <c r="N1280" i="17"/>
  <c r="O1280" i="17"/>
  <c r="O1264" i="17"/>
  <c r="N1264" i="17"/>
  <c r="O1233" i="17"/>
  <c r="N1233" i="17"/>
  <c r="K1213" i="24"/>
  <c r="O1217" i="17"/>
  <c r="K1197" i="24"/>
  <c r="N1201" i="17"/>
  <c r="O1169" i="17"/>
  <c r="N1169" i="17"/>
  <c r="K1148" i="24"/>
  <c r="O1153" i="17"/>
  <c r="N1105" i="17"/>
  <c r="O1105" i="17"/>
  <c r="K1101" i="24"/>
  <c r="N1089" i="17"/>
  <c r="O1089" i="17"/>
  <c r="N979" i="17"/>
  <c r="O979" i="17"/>
  <c r="K959" i="24"/>
  <c r="O963" i="17"/>
  <c r="N963" i="17"/>
  <c r="K943" i="24"/>
  <c r="O947" i="17"/>
  <c r="N931" i="17"/>
  <c r="O931" i="17"/>
  <c r="L1849" i="24"/>
  <c r="M1849" i="24" s="1"/>
  <c r="N1822" i="17"/>
  <c r="O1798" i="17"/>
  <c r="N1884" i="17"/>
  <c r="K1880" i="24"/>
  <c r="O1868" i="17"/>
  <c r="K1864" i="24"/>
  <c r="N1852" i="17"/>
  <c r="O1852" i="17"/>
  <c r="K1848" i="24"/>
  <c r="O1836" i="17"/>
  <c r="N1836" i="17"/>
  <c r="O1805" i="17"/>
  <c r="N1805" i="17"/>
  <c r="N1789" i="17"/>
  <c r="O1789" i="17"/>
  <c r="O1773" i="17"/>
  <c r="N1773" i="17"/>
  <c r="N1757" i="17"/>
  <c r="O1757" i="17"/>
  <c r="O1741" i="17"/>
  <c r="N1741" i="17"/>
  <c r="O1725" i="17"/>
  <c r="N1725" i="17"/>
  <c r="K1721" i="24"/>
  <c r="O1709" i="17"/>
  <c r="N1709" i="17"/>
  <c r="O1630" i="17"/>
  <c r="N1630" i="17"/>
  <c r="N1582" i="17"/>
  <c r="O1582" i="17"/>
  <c r="O1550" i="17"/>
  <c r="K1546" i="24"/>
  <c r="N1550" i="17"/>
  <c r="K1531" i="24"/>
  <c r="N1535" i="17"/>
  <c r="O1535" i="17"/>
  <c r="N1519" i="17"/>
  <c r="O1519" i="17"/>
  <c r="K1515" i="24"/>
  <c r="N1503" i="17"/>
  <c r="O1503" i="17"/>
  <c r="K1483" i="24"/>
  <c r="N1487" i="17"/>
  <c r="O1487" i="17"/>
  <c r="N1439" i="17"/>
  <c r="O1439" i="17"/>
  <c r="O1479" i="17"/>
  <c r="N1838" i="17"/>
  <c r="N3749" i="17"/>
  <c r="O1853" i="17"/>
  <c r="K2281" i="24"/>
  <c r="O2285" i="17"/>
  <c r="N2256" i="17"/>
  <c r="O2256" i="17"/>
  <c r="O2219" i="17"/>
  <c r="N2219" i="17"/>
  <c r="O2203" i="17"/>
  <c r="N2203" i="17"/>
  <c r="K2167" i="24"/>
  <c r="N2171" i="17"/>
  <c r="O2171" i="17"/>
  <c r="K2151" i="24"/>
  <c r="N2155" i="17"/>
  <c r="O2155" i="17"/>
  <c r="K2103" i="24"/>
  <c r="N2107" i="17"/>
  <c r="N2091" i="17"/>
  <c r="O2091" i="17"/>
  <c r="O2075" i="17"/>
  <c r="N2075" i="17"/>
  <c r="N2059" i="17"/>
  <c r="O2059" i="17"/>
  <c r="K2055" i="24"/>
  <c r="O2043" i="17"/>
  <c r="N2043" i="17"/>
  <c r="O2011" i="17"/>
  <c r="N2011" i="17"/>
  <c r="O1979" i="17"/>
  <c r="N1979" i="17"/>
  <c r="K1927" i="24"/>
  <c r="N1931" i="17"/>
  <c r="O1899" i="17"/>
  <c r="N1899" i="17"/>
  <c r="L1945" i="24"/>
  <c r="M1945" i="24" s="1"/>
  <c r="N2037" i="17"/>
  <c r="N1861" i="17"/>
  <c r="O2431" i="17"/>
  <c r="N2431" i="17"/>
  <c r="N2415" i="17"/>
  <c r="O2415" i="17"/>
  <c r="O2383" i="17"/>
  <c r="N2383" i="17"/>
  <c r="N2367" i="17"/>
  <c r="O2367" i="17"/>
  <c r="L1913" i="24"/>
  <c r="M1913" i="24" s="1"/>
  <c r="O3133" i="17"/>
  <c r="N1551" i="17"/>
  <c r="K2541" i="24"/>
  <c r="N2546" i="17"/>
  <c r="K2544" i="24"/>
  <c r="N2478" i="17"/>
  <c r="O2478" i="17"/>
  <c r="N2906" i="17"/>
  <c r="O2906" i="17"/>
  <c r="K2868" i="24"/>
  <c r="N2871" i="17"/>
  <c r="O2871" i="17"/>
  <c r="N2841" i="17"/>
  <c r="O2841" i="17"/>
  <c r="N2825" i="17"/>
  <c r="O2825" i="17"/>
  <c r="N2810" i="17"/>
  <c r="O2810" i="17"/>
  <c r="N2779" i="17"/>
  <c r="K2777" i="24"/>
  <c r="N2763" i="17"/>
  <c r="O2763" i="17"/>
  <c r="N2747" i="17"/>
  <c r="O2747" i="17"/>
  <c r="N2731" i="17"/>
  <c r="K2729" i="24"/>
  <c r="N2683" i="17"/>
  <c r="K2681" i="24"/>
  <c r="O2652" i="17"/>
  <c r="N2652" i="17"/>
  <c r="O2636" i="17"/>
  <c r="N2636" i="17"/>
  <c r="K2983" i="24"/>
  <c r="N2010" i="17"/>
  <c r="N1819" i="17"/>
  <c r="N1009" i="17"/>
  <c r="N1914" i="17"/>
  <c r="J11" i="24"/>
  <c r="K11" i="24" s="1"/>
  <c r="O13" i="17"/>
  <c r="O566" i="17"/>
  <c r="N566" i="17"/>
  <c r="N2762" i="17"/>
  <c r="O2905" i="17"/>
  <c r="N1946" i="17"/>
  <c r="K172" i="24"/>
  <c r="N174" i="17"/>
  <c r="K156" i="24"/>
  <c r="N158" i="17"/>
  <c r="K140" i="24"/>
  <c r="N142" i="17"/>
  <c r="K124" i="24"/>
  <c r="N126" i="17"/>
  <c r="K60" i="24"/>
  <c r="N62" i="17"/>
  <c r="N1410" i="17"/>
  <c r="O1394" i="17"/>
  <c r="N1234" i="17"/>
  <c r="O1074" i="17"/>
  <c r="N1042" i="17"/>
  <c r="O1026" i="17"/>
  <c r="N1010" i="17"/>
  <c r="N994" i="17"/>
  <c r="N978" i="17"/>
  <c r="N946" i="17"/>
  <c r="N930" i="17"/>
  <c r="O914" i="17"/>
  <c r="O896" i="17"/>
  <c r="N880" i="17"/>
  <c r="O864" i="17"/>
  <c r="N565" i="17"/>
  <c r="O549" i="17"/>
  <c r="O90" i="17"/>
  <c r="O2746" i="17"/>
  <c r="O1740" i="17"/>
  <c r="N2299" i="17"/>
  <c r="N1171" i="17"/>
  <c r="N2090" i="17"/>
  <c r="O557" i="17"/>
  <c r="O1962" i="17"/>
  <c r="O3040" i="17"/>
  <c r="N3040" i="17"/>
  <c r="N2816" i="17"/>
  <c r="N2785" i="17"/>
  <c r="O2769" i="17"/>
  <c r="O2753" i="17"/>
  <c r="N2306" i="17"/>
  <c r="O2306" i="17"/>
  <c r="N577" i="17"/>
  <c r="N2809" i="17"/>
  <c r="O404" i="17"/>
  <c r="N1457" i="17"/>
  <c r="N557" i="17"/>
  <c r="O1518" i="17"/>
  <c r="N1978" i="17"/>
  <c r="N536" i="17"/>
  <c r="O2682" i="17"/>
  <c r="N2074" i="17"/>
  <c r="N501" i="17"/>
  <c r="K2902" i="24"/>
  <c r="N545" i="17"/>
  <c r="N2058" i="17"/>
  <c r="N2698" i="17"/>
  <c r="K2822" i="24"/>
  <c r="K2807" i="24"/>
  <c r="K2761" i="24"/>
  <c r="K2445" i="24"/>
  <c r="K2429" i="24"/>
  <c r="K2413" i="24"/>
  <c r="N2524" i="17"/>
  <c r="K1501" i="24"/>
  <c r="O1505" i="17"/>
  <c r="K1436" i="24"/>
  <c r="O1441" i="17"/>
  <c r="K494" i="24"/>
  <c r="O496" i="17"/>
  <c r="K429" i="24"/>
  <c r="N431" i="17"/>
  <c r="K381" i="24"/>
  <c r="O383" i="17"/>
  <c r="K332" i="24"/>
  <c r="N334" i="17"/>
  <c r="N729" i="17"/>
  <c r="N1851" i="17"/>
  <c r="N2234" i="17"/>
  <c r="N1057" i="17"/>
  <c r="O1009" i="17"/>
  <c r="O1041" i="17"/>
  <c r="K1943" i="24"/>
  <c r="K1895" i="24"/>
  <c r="O1900" i="17"/>
  <c r="O1631" i="17"/>
  <c r="K1355" i="24"/>
  <c r="K1325" i="24"/>
  <c r="N1329" i="17"/>
  <c r="O1651" i="17"/>
  <c r="O785" i="17"/>
  <c r="K2837" i="24"/>
  <c r="N2840" i="17"/>
  <c r="K2633" i="24"/>
  <c r="O2635" i="17"/>
  <c r="K2330" i="24"/>
  <c r="O2332" i="17"/>
  <c r="O1930" i="17"/>
  <c r="N1930" i="17"/>
  <c r="K585" i="24"/>
  <c r="N587" i="17"/>
  <c r="N1745" i="17"/>
  <c r="O1745" i="17"/>
  <c r="L237" i="24"/>
  <c r="M237" i="24" s="1"/>
  <c r="O239" i="17"/>
  <c r="L229" i="24"/>
  <c r="M229" i="24" s="1"/>
  <c r="N231" i="17"/>
  <c r="K3203" i="24"/>
  <c r="N3206" i="17"/>
  <c r="O3647" i="17"/>
  <c r="N3647" i="17"/>
  <c r="K3482" i="24"/>
  <c r="N3579" i="17"/>
  <c r="K3410" i="24"/>
  <c r="N3507" i="17"/>
  <c r="O1867" i="17"/>
  <c r="N2122" i="17"/>
  <c r="K1593" i="24"/>
  <c r="N540" i="17"/>
  <c r="N2202" i="17"/>
  <c r="K2021" i="24"/>
  <c r="N2025" i="17"/>
  <c r="O2025" i="17"/>
  <c r="O1437" i="17"/>
  <c r="N1437" i="17"/>
  <c r="K1417" i="24"/>
  <c r="N1421" i="17"/>
  <c r="O1358" i="17"/>
  <c r="N1326" i="17"/>
  <c r="K890" i="24"/>
  <c r="K714" i="24"/>
  <c r="O716" i="17"/>
  <c r="N2461" i="17"/>
  <c r="N1960" i="17"/>
  <c r="N1817" i="17"/>
  <c r="K1437" i="24"/>
  <c r="K2677" i="24"/>
  <c r="N2679" i="17"/>
  <c r="N1642" i="17"/>
  <c r="O1626" i="17"/>
  <c r="N1610" i="17"/>
  <c r="O1371" i="17"/>
  <c r="N1038" i="17"/>
  <c r="O1038" i="17"/>
  <c r="N1022" i="17"/>
  <c r="N1041" i="17"/>
  <c r="O174" i="17"/>
  <c r="K3011" i="24"/>
  <c r="N3014" i="17"/>
  <c r="O2931" i="17"/>
  <c r="O2915" i="17"/>
  <c r="O2898" i="17"/>
  <c r="N2898" i="17"/>
  <c r="N1498" i="17"/>
  <c r="N1466" i="17"/>
  <c r="O1386" i="17"/>
  <c r="N1386" i="17"/>
  <c r="N1339" i="17"/>
  <c r="N990" i="17"/>
  <c r="N974" i="17"/>
  <c r="N926" i="17"/>
  <c r="O860" i="17"/>
  <c r="O2698" i="17"/>
  <c r="O1994" i="17"/>
  <c r="O1549" i="17"/>
  <c r="N2042" i="17"/>
  <c r="O1470" i="17"/>
  <c r="K1323" i="24"/>
  <c r="O2503" i="17"/>
  <c r="N2503" i="17"/>
  <c r="N2085" i="17"/>
  <c r="N3190" i="17"/>
  <c r="N3173" i="17"/>
  <c r="N3157" i="17"/>
  <c r="O3327" i="17"/>
  <c r="O3686" i="17"/>
  <c r="O3189" i="17"/>
  <c r="K3135" i="24"/>
  <c r="O3090" i="17"/>
  <c r="O3075" i="17"/>
  <c r="O3059" i="17"/>
  <c r="K3036" i="24"/>
  <c r="N3026" i="17"/>
  <c r="O2928" i="17"/>
  <c r="L1954" i="24"/>
  <c r="M1954" i="24" s="1"/>
  <c r="K3444" i="24"/>
  <c r="N3541" i="17"/>
  <c r="O3107" i="17"/>
  <c r="O2978" i="17"/>
  <c r="L1100" i="24"/>
  <c r="M1100" i="24" s="1"/>
  <c r="L1052" i="24"/>
  <c r="M1052" i="24" s="1"/>
  <c r="L1044" i="24"/>
  <c r="M1044" i="24" s="1"/>
  <c r="L973" i="24"/>
  <c r="M973" i="24" s="1"/>
  <c r="L941" i="24"/>
  <c r="M941" i="24" s="1"/>
  <c r="L925" i="24"/>
  <c r="M925" i="24" s="1"/>
  <c r="N1316" i="17"/>
  <c r="L2192" i="24"/>
  <c r="M2192" i="24" s="1"/>
  <c r="K806" i="24"/>
  <c r="O808" i="17"/>
  <c r="K561" i="24"/>
  <c r="N563" i="17"/>
  <c r="O3012" i="17"/>
  <c r="O2996" i="17"/>
  <c r="O1793" i="17"/>
  <c r="N977" i="17"/>
  <c r="N817" i="17"/>
  <c r="O3670" i="17"/>
  <c r="O3665" i="17"/>
  <c r="O3636" i="17"/>
  <c r="O3702" i="17"/>
  <c r="K680" i="24"/>
  <c r="O682" i="17"/>
  <c r="O3393" i="17"/>
  <c r="O1090" i="17"/>
  <c r="K1070" i="24"/>
  <c r="O1059" i="17"/>
  <c r="O1043" i="17"/>
  <c r="O1027" i="17"/>
  <c r="L3159" i="24"/>
  <c r="M3159" i="24" s="1"/>
  <c r="L3162" i="24"/>
  <c r="M3162" i="24" s="1"/>
  <c r="N2511" i="17"/>
  <c r="O405" i="17"/>
  <c r="N3784" i="17"/>
  <c r="O19" i="17"/>
  <c r="N19" i="17"/>
  <c r="N3970" i="17"/>
  <c r="O3946" i="17"/>
  <c r="O3854" i="17"/>
  <c r="N3778" i="17"/>
  <c r="O2976" i="17"/>
  <c r="K3762" i="24"/>
  <c r="N3859" i="17"/>
  <c r="O3810" i="17"/>
  <c r="K874" i="24"/>
  <c r="K556" i="24"/>
  <c r="O558" i="17"/>
  <c r="N490" i="17"/>
  <c r="N53" i="17"/>
  <c r="O3979" i="17"/>
  <c r="N3853" i="17"/>
  <c r="N84" i="17"/>
  <c r="N76" i="17"/>
  <c r="N859" i="17"/>
  <c r="N1988" i="17"/>
  <c r="O1980" i="17"/>
  <c r="N1925" i="17"/>
  <c r="N1893" i="17"/>
  <c r="O1885" i="17"/>
  <c r="O1877" i="17"/>
  <c r="O3939" i="17"/>
  <c r="O3659" i="17"/>
  <c r="N3635" i="17"/>
  <c r="O3625" i="17"/>
  <c r="O3571" i="17"/>
  <c r="O3566" i="17"/>
  <c r="N3486" i="17"/>
  <c r="O2260" i="17"/>
  <c r="N1748" i="17"/>
  <c r="N1716" i="17"/>
  <c r="O763" i="17"/>
  <c r="O748" i="17"/>
  <c r="N3938" i="17"/>
  <c r="O3873" i="17"/>
  <c r="O2875" i="17"/>
  <c r="O2814" i="17"/>
  <c r="N2671" i="17"/>
  <c r="O2656" i="17"/>
  <c r="N2594" i="17"/>
  <c r="O2529" i="17"/>
  <c r="O2513" i="17"/>
  <c r="N2482" i="17"/>
  <c r="O2466" i="17"/>
  <c r="O2289" i="17"/>
  <c r="N1747" i="17"/>
  <c r="N1731" i="17"/>
  <c r="O1715" i="17"/>
  <c r="K1536" i="24"/>
  <c r="K1424" i="24"/>
  <c r="K1107" i="24"/>
  <c r="N986" i="17"/>
  <c r="K965" i="24"/>
  <c r="K949" i="24"/>
  <c r="N922" i="17"/>
  <c r="O1935" i="17"/>
  <c r="O1555" i="17"/>
  <c r="N1001" i="17"/>
  <c r="L2633" i="24"/>
  <c r="M2633" i="24" s="1"/>
  <c r="O399" i="17"/>
  <c r="N3914" i="17"/>
  <c r="O3198" i="17"/>
  <c r="O3165" i="17"/>
  <c r="N3134" i="17"/>
  <c r="N3051" i="17"/>
  <c r="N3035" i="17"/>
  <c r="O3019" i="17"/>
  <c r="N3004" i="17"/>
  <c r="O2988" i="17"/>
  <c r="O2972" i="17"/>
  <c r="O2956" i="17"/>
  <c r="N2940" i="17"/>
  <c r="N2889" i="17"/>
  <c r="N2858" i="17"/>
  <c r="N2843" i="17"/>
  <c r="O2638" i="17"/>
  <c r="K2617" i="24"/>
  <c r="K2602" i="24"/>
  <c r="K2556" i="24"/>
  <c r="K2522" i="24"/>
  <c r="O2480" i="17"/>
  <c r="K2459" i="24"/>
  <c r="K2348" i="24"/>
  <c r="K2200" i="24"/>
  <c r="K1929" i="24"/>
  <c r="N1871" i="17"/>
  <c r="O1839" i="17"/>
  <c r="O886" i="17"/>
  <c r="N834" i="17"/>
  <c r="L2863" i="24"/>
  <c r="M2863" i="24" s="1"/>
  <c r="L2847" i="24"/>
  <c r="M2847" i="24" s="1"/>
  <c r="O2971" i="17"/>
  <c r="N2955" i="17"/>
  <c r="O2888" i="17"/>
  <c r="O2872" i="17"/>
  <c r="N2826" i="17"/>
  <c r="N2416" i="17"/>
  <c r="K1358" i="24"/>
  <c r="K1232" i="24"/>
  <c r="K1120" i="24"/>
  <c r="L3194" i="24"/>
  <c r="M3194" i="24" s="1"/>
  <c r="L2792" i="24"/>
  <c r="M2792" i="24" s="1"/>
  <c r="L2784" i="24"/>
  <c r="M2784" i="24" s="1"/>
  <c r="L2760" i="24"/>
  <c r="M2760" i="24" s="1"/>
  <c r="L2744" i="24"/>
  <c r="M2744" i="24" s="1"/>
  <c r="L2632" i="24"/>
  <c r="M2632" i="24" s="1"/>
  <c r="L2624" i="24"/>
  <c r="M2624" i="24" s="1"/>
  <c r="L889" i="24"/>
  <c r="M889" i="24" s="1"/>
  <c r="O3341" i="17"/>
  <c r="N3391" i="17"/>
  <c r="O3382" i="17"/>
  <c r="O3374" i="17"/>
  <c r="O3366" i="17"/>
  <c r="L137" i="24"/>
  <c r="M137" i="24" s="1"/>
  <c r="N139" i="17"/>
  <c r="O139" i="17"/>
  <c r="L121" i="24"/>
  <c r="M121" i="24" s="1"/>
  <c r="N123" i="17"/>
  <c r="O123" i="17"/>
  <c r="O108" i="17"/>
  <c r="N108" i="17"/>
  <c r="N100" i="17"/>
  <c r="O100" i="17"/>
  <c r="N92" i="17"/>
  <c r="O92" i="17"/>
  <c r="N3848" i="17"/>
  <c r="O3848" i="17"/>
  <c r="O3843" i="17"/>
  <c r="K3746" i="24"/>
  <c r="O3832" i="17"/>
  <c r="N3832" i="17"/>
  <c r="N3826" i="17"/>
  <c r="O3826" i="17"/>
  <c r="K3729" i="24"/>
  <c r="O3815" i="17"/>
  <c r="N3815" i="17"/>
  <c r="K3708" i="24"/>
  <c r="N3805" i="17"/>
  <c r="O3805" i="17"/>
  <c r="N3799" i="17"/>
  <c r="O3799" i="17"/>
  <c r="O3794" i="17"/>
  <c r="N3794" i="17"/>
  <c r="O3789" i="17"/>
  <c r="N3789" i="17"/>
  <c r="K3692" i="24"/>
  <c r="N3783" i="17"/>
  <c r="O3783" i="17"/>
  <c r="N3773" i="17"/>
  <c r="O3773" i="17"/>
  <c r="N3792" i="17"/>
  <c r="O3792" i="17"/>
  <c r="L3695" i="24"/>
  <c r="M3695" i="24" s="1"/>
  <c r="L3680" i="24"/>
  <c r="M3680" i="24" s="1"/>
  <c r="O3777" i="17"/>
  <c r="N3777" i="17"/>
  <c r="L3665" i="24"/>
  <c r="M3665" i="24" s="1"/>
  <c r="O3762" i="17"/>
  <c r="L3650" i="24"/>
  <c r="M3650" i="24" s="1"/>
  <c r="N3747" i="17"/>
  <c r="O3747" i="17"/>
  <c r="L3620" i="24"/>
  <c r="M3620" i="24" s="1"/>
  <c r="N3717" i="17"/>
  <c r="O3717" i="17"/>
  <c r="O3700" i="17"/>
  <c r="N3700" i="17"/>
  <c r="L3603" i="24"/>
  <c r="M3603" i="24" s="1"/>
  <c r="L3556" i="24"/>
  <c r="M3556" i="24" s="1"/>
  <c r="N3653" i="17"/>
  <c r="L3537" i="24"/>
  <c r="M3537" i="24" s="1"/>
  <c r="N3634" i="17"/>
  <c r="N3618" i="17"/>
  <c r="O3618" i="17"/>
  <c r="L3505" i="24"/>
  <c r="M3505" i="24" s="1"/>
  <c r="N3602" i="17"/>
  <c r="N3587" i="17"/>
  <c r="O3587" i="17"/>
  <c r="L3490" i="24"/>
  <c r="M3490" i="24" s="1"/>
  <c r="L3473" i="24"/>
  <c r="M3473" i="24" s="1"/>
  <c r="N3570" i="17"/>
  <c r="N3554" i="17"/>
  <c r="O3554" i="17"/>
  <c r="L3457" i="24"/>
  <c r="M3457" i="24" s="1"/>
  <c r="L3441" i="24"/>
  <c r="M3441" i="24" s="1"/>
  <c r="N3538" i="17"/>
  <c r="O3538" i="17"/>
  <c r="O3521" i="17"/>
  <c r="N3521" i="17"/>
  <c r="L3424" i="24"/>
  <c r="M3424" i="24" s="1"/>
  <c r="L3998" i="24"/>
  <c r="M3998" i="24" s="1"/>
  <c r="O3285" i="17"/>
  <c r="L3983" i="24"/>
  <c r="M3983" i="24" s="1"/>
  <c r="N3270" i="17"/>
  <c r="O989" i="17"/>
  <c r="N989" i="17"/>
  <c r="O973" i="17"/>
  <c r="N973" i="17"/>
  <c r="N957" i="17"/>
  <c r="O957" i="17"/>
  <c r="O941" i="17"/>
  <c r="N941" i="17"/>
  <c r="O907" i="17"/>
  <c r="N907" i="17"/>
  <c r="N875" i="17"/>
  <c r="O875" i="17"/>
  <c r="K838" i="24"/>
  <c r="N840" i="17"/>
  <c r="O840" i="17"/>
  <c r="K554" i="24"/>
  <c r="N556" i="17"/>
  <c r="K537" i="24"/>
  <c r="O539" i="17"/>
  <c r="K522" i="24"/>
  <c r="O524" i="17"/>
  <c r="N524" i="17"/>
  <c r="K506" i="24"/>
  <c r="N508" i="17"/>
  <c r="O508" i="17"/>
  <c r="K490" i="24"/>
  <c r="N492" i="17"/>
  <c r="O492" i="17"/>
  <c r="K473" i="24"/>
  <c r="N475" i="17"/>
  <c r="O475" i="17"/>
  <c r="K457" i="24"/>
  <c r="N459" i="17"/>
  <c r="K312" i="24"/>
  <c r="O314" i="17"/>
  <c r="N314" i="17"/>
  <c r="K296" i="24"/>
  <c r="N298" i="17"/>
  <c r="O298" i="17"/>
  <c r="K280" i="24"/>
  <c r="N282" i="17"/>
  <c r="O282" i="17"/>
  <c r="N1972" i="17"/>
  <c r="O1972" i="17"/>
  <c r="N1964" i="17"/>
  <c r="O1964" i="17"/>
  <c r="O1948" i="17"/>
  <c r="N1948" i="17"/>
  <c r="N1932" i="17"/>
  <c r="O1932" i="17"/>
  <c r="O1869" i="17"/>
  <c r="N1869" i="17"/>
  <c r="K1205" i="24"/>
  <c r="K1206" i="24"/>
  <c r="N1210" i="17"/>
  <c r="O1210" i="17"/>
  <c r="K1174" i="24"/>
  <c r="O1178" i="17"/>
  <c r="N1780" i="17"/>
  <c r="O1780" i="17"/>
  <c r="N1764" i="17"/>
  <c r="K1760" i="24"/>
  <c r="O1764" i="17"/>
  <c r="O1732" i="17"/>
  <c r="N1732" i="17"/>
  <c r="K1728" i="24"/>
  <c r="N1700" i="17"/>
  <c r="O1700" i="17"/>
  <c r="N1653" i="17"/>
  <c r="K1649" i="24"/>
  <c r="K2888" i="24"/>
  <c r="O2891" i="17"/>
  <c r="N2891" i="17"/>
  <c r="K2839" i="24"/>
  <c r="O2845" i="17"/>
  <c r="K2826" i="24"/>
  <c r="N2829" i="17"/>
  <c r="K2733" i="24"/>
  <c r="O2735" i="17"/>
  <c r="K2638" i="24"/>
  <c r="O2640" i="17"/>
  <c r="N2609" i="17"/>
  <c r="O2609" i="17"/>
  <c r="O2579" i="17"/>
  <c r="N2579" i="17"/>
  <c r="O2451" i="17"/>
  <c r="N2451" i="17"/>
  <c r="O2435" i="17"/>
  <c r="N2435" i="17"/>
  <c r="N2419" i="17"/>
  <c r="O2419" i="17"/>
  <c r="N2403" i="17"/>
  <c r="O2403" i="17"/>
  <c r="N2387" i="17"/>
  <c r="K2385" i="24"/>
  <c r="O2371" i="17"/>
  <c r="N2371" i="17"/>
  <c r="K2335" i="24"/>
  <c r="O2337" i="17"/>
  <c r="N2337" i="17"/>
  <c r="K2319" i="24"/>
  <c r="N2321" i="17"/>
  <c r="N2274" i="17"/>
  <c r="O2274" i="17"/>
  <c r="N2223" i="17"/>
  <c r="O2223" i="17"/>
  <c r="K2219" i="24"/>
  <c r="N2207" i="17"/>
  <c r="O2207" i="17"/>
  <c r="K2203" i="24"/>
  <c r="N2191" i="17"/>
  <c r="K2187" i="24"/>
  <c r="O2175" i="17"/>
  <c r="N2175" i="17"/>
  <c r="O2159" i="17"/>
  <c r="N2159" i="17"/>
  <c r="K2155" i="24"/>
  <c r="K3049" i="24"/>
  <c r="O3052" i="17"/>
  <c r="K3033" i="24"/>
  <c r="O3036" i="17"/>
  <c r="K3017" i="24"/>
  <c r="O3020" i="17"/>
  <c r="N2989" i="17"/>
  <c r="O2989" i="17"/>
  <c r="N2973" i="17"/>
  <c r="O2973" i="17"/>
  <c r="O2957" i="17"/>
  <c r="N2957" i="17"/>
  <c r="O2941" i="17"/>
  <c r="N2941" i="17"/>
  <c r="O2922" i="17"/>
  <c r="N2922" i="17"/>
  <c r="N2908" i="17"/>
  <c r="O2908" i="17"/>
  <c r="O3653" i="17"/>
  <c r="O3270" i="17"/>
  <c r="O3602" i="17"/>
  <c r="N3285" i="17"/>
  <c r="O3634" i="17"/>
  <c r="N2458" i="17"/>
  <c r="O338" i="17"/>
  <c r="O3044" i="17"/>
  <c r="O2231" i="17"/>
  <c r="N1756" i="17"/>
  <c r="N1027" i="17"/>
  <c r="N354" i="17"/>
  <c r="N2312" i="17"/>
  <c r="O3028" i="17"/>
  <c r="N3083" i="17"/>
  <c r="O3083" i="17"/>
  <c r="N131" i="17"/>
  <c r="L97" i="24"/>
  <c r="M97" i="24" s="1"/>
  <c r="O99" i="17"/>
  <c r="K3491" i="24"/>
  <c r="N3588" i="17"/>
  <c r="N1613" i="17"/>
  <c r="O1645" i="17"/>
  <c r="O1708" i="17"/>
  <c r="N3143" i="17"/>
  <c r="N3174" i="17"/>
  <c r="O1698" i="17"/>
  <c r="L2037" i="24"/>
  <c r="M2037" i="24" s="1"/>
  <c r="L2021" i="24"/>
  <c r="M2021" i="24" s="1"/>
  <c r="O3061" i="17"/>
  <c r="N371" i="17"/>
  <c r="O1581" i="17"/>
  <c r="O3126" i="17"/>
  <c r="O3175" i="17"/>
  <c r="N1661" i="17"/>
  <c r="N2616" i="17"/>
  <c r="N2728" i="17"/>
  <c r="K3152" i="24"/>
  <c r="K3126" i="24"/>
  <c r="K2851" i="24"/>
  <c r="K1422" i="24"/>
  <c r="K1407" i="24"/>
  <c r="N208" i="17"/>
  <c r="N387" i="17"/>
  <c r="O2183" i="17"/>
  <c r="K1672" i="24"/>
  <c r="O2521" i="17"/>
  <c r="K3025" i="24"/>
  <c r="N1153" i="17"/>
  <c r="K3026" i="24"/>
  <c r="N2605" i="17"/>
  <c r="O2605" i="17"/>
  <c r="N1885" i="17"/>
  <c r="K1469" i="24"/>
  <c r="N1803" i="17"/>
  <c r="O387" i="17"/>
  <c r="N1597" i="17"/>
  <c r="N2199" i="17"/>
  <c r="K1434" i="24"/>
  <c r="O1692" i="17"/>
  <c r="K1450" i="24"/>
  <c r="N1454" i="17"/>
  <c r="N173" i="17"/>
  <c r="K1516" i="24"/>
  <c r="N2566" i="17"/>
  <c r="N322" i="17"/>
  <c r="O371" i="17"/>
  <c r="N2215" i="17"/>
  <c r="K1736" i="24"/>
  <c r="N1692" i="17"/>
  <c r="O241" i="17"/>
  <c r="N2474" i="17"/>
  <c r="O1502" i="17"/>
  <c r="N1866" i="17"/>
  <c r="O3042" i="17"/>
  <c r="K1769" i="24"/>
  <c r="K1294" i="24"/>
  <c r="K1278" i="24"/>
  <c r="K721" i="24"/>
  <c r="N723" i="17"/>
  <c r="K608" i="24"/>
  <c r="N610" i="17"/>
  <c r="O1629" i="17"/>
  <c r="O2616" i="17"/>
  <c r="K2992" i="24"/>
  <c r="K2976" i="24"/>
  <c r="K2742" i="24"/>
  <c r="O2744" i="17"/>
  <c r="K1419" i="24"/>
  <c r="K2646" i="24"/>
  <c r="O2648" i="17"/>
  <c r="L387" i="24"/>
  <c r="M387" i="24" s="1"/>
  <c r="O389" i="17"/>
  <c r="N2571" i="17"/>
  <c r="K92" i="24"/>
  <c r="O94" i="17"/>
  <c r="K76" i="24"/>
  <c r="O78" i="17"/>
  <c r="O3129" i="17"/>
  <c r="N3112" i="17"/>
  <c r="N3062" i="17"/>
  <c r="O3045" i="17"/>
  <c r="O3029" i="17"/>
  <c r="O2997" i="17"/>
  <c r="O2981" i="17"/>
  <c r="O2965" i="17"/>
  <c r="N2949" i="17"/>
  <c r="N2930" i="17"/>
  <c r="N2847" i="17"/>
  <c r="N2640" i="17"/>
  <c r="N2624" i="17"/>
  <c r="O2544" i="17"/>
  <c r="O2523" i="17"/>
  <c r="O2507" i="17"/>
  <c r="N2475" i="17"/>
  <c r="O2459" i="17"/>
  <c r="O2443" i="17"/>
  <c r="O2427" i="17"/>
  <c r="O2411" i="17"/>
  <c r="N2379" i="17"/>
  <c r="N2363" i="17"/>
  <c r="N2347" i="17"/>
  <c r="O2329" i="17"/>
  <c r="O2296" i="17"/>
  <c r="N1874" i="17"/>
  <c r="O1858" i="17"/>
  <c r="N1842" i="17"/>
  <c r="N1826" i="17"/>
  <c r="O1810" i="17"/>
  <c r="N1426" i="17"/>
  <c r="N1378" i="17"/>
  <c r="O1378" i="17"/>
  <c r="O1330" i="17"/>
  <c r="O1314" i="17"/>
  <c r="O1298" i="17"/>
  <c r="N1282" i="17"/>
  <c r="N1266" i="17"/>
  <c r="N1250" i="17"/>
  <c r="O818" i="17"/>
  <c r="O802" i="17"/>
  <c r="N784" i="17"/>
  <c r="N768" i="17"/>
  <c r="O631" i="17"/>
  <c r="O615" i="17"/>
  <c r="N450" i="17"/>
  <c r="N434" i="17"/>
  <c r="N418" i="17"/>
  <c r="O402" i="17"/>
  <c r="N289" i="17"/>
  <c r="N273" i="17"/>
  <c r="N257" i="17"/>
  <c r="N206" i="17"/>
  <c r="N338" i="17"/>
  <c r="N1772" i="17"/>
  <c r="N2521" i="17"/>
  <c r="O1438" i="17"/>
  <c r="O2853" i="17"/>
  <c r="K2066" i="24"/>
  <c r="K2067" i="24"/>
  <c r="O1834" i="17"/>
  <c r="O1786" i="17"/>
  <c r="N1818" i="17"/>
  <c r="K123" i="24"/>
  <c r="K185" i="24"/>
  <c r="N187" i="17"/>
  <c r="K2803" i="24"/>
  <c r="N2537" i="17"/>
  <c r="O2282" i="17"/>
  <c r="K3163" i="24"/>
  <c r="K3051" i="24"/>
  <c r="K2639" i="24"/>
  <c r="O2278" i="17"/>
  <c r="K1873" i="24"/>
  <c r="N1150" i="17"/>
  <c r="O1150" i="17"/>
  <c r="N1676" i="17"/>
  <c r="O2312" i="17"/>
  <c r="O1565" i="17"/>
  <c r="O2247" i="17"/>
  <c r="K2243" i="24"/>
  <c r="O354" i="17"/>
  <c r="O208" i="17"/>
  <c r="O1613" i="17"/>
  <c r="N1882" i="17"/>
  <c r="O2709" i="17"/>
  <c r="K3178" i="24"/>
  <c r="K2221" i="24"/>
  <c r="N2225" i="17"/>
  <c r="K3233" i="24"/>
  <c r="N3330" i="17"/>
  <c r="O223" i="17"/>
  <c r="O2736" i="17"/>
  <c r="K1744" i="24"/>
  <c r="K1696" i="24"/>
  <c r="N3905" i="17"/>
  <c r="N1172" i="17"/>
  <c r="N1156" i="17"/>
  <c r="N348" i="17"/>
  <c r="N3459" i="17"/>
  <c r="N1937" i="17"/>
  <c r="O1921" i="17"/>
  <c r="O1905" i="17"/>
  <c r="O1889" i="17"/>
  <c r="O1876" i="17"/>
  <c r="N1860" i="17"/>
  <c r="O1844" i="17"/>
  <c r="O1687" i="17"/>
  <c r="O1671" i="17"/>
  <c r="K1651" i="24"/>
  <c r="K1619" i="24"/>
  <c r="K1603" i="24"/>
  <c r="K1134" i="24"/>
  <c r="K1103" i="24"/>
  <c r="K849" i="24"/>
  <c r="O3206" i="17"/>
  <c r="O3150" i="17"/>
  <c r="O2536" i="17"/>
  <c r="K2214" i="24"/>
  <c r="N1232" i="17"/>
  <c r="O1202" i="17"/>
  <c r="K1023" i="24"/>
  <c r="N658" i="17"/>
  <c r="O1037" i="17"/>
  <c r="O1121" i="17"/>
  <c r="L1493" i="24"/>
  <c r="M1493" i="24" s="1"/>
  <c r="O2726" i="17"/>
  <c r="N2662" i="17"/>
  <c r="K2626" i="24"/>
  <c r="K2499" i="24"/>
  <c r="K2323" i="24"/>
  <c r="N2169" i="17"/>
  <c r="N1917" i="17"/>
  <c r="N1901" i="17"/>
  <c r="K1881" i="24"/>
  <c r="K1774" i="24"/>
  <c r="K1758" i="24"/>
  <c r="K1694" i="24"/>
  <c r="K1427" i="24"/>
  <c r="K1350" i="24"/>
  <c r="K1271" i="24"/>
  <c r="N1073" i="17"/>
  <c r="L1953" i="24"/>
  <c r="M1953" i="24" s="1"/>
  <c r="L1684" i="24"/>
  <c r="M1684" i="24" s="1"/>
  <c r="L904" i="24"/>
  <c r="M904" i="24" s="1"/>
  <c r="L1906" i="24"/>
  <c r="M1906" i="24" s="1"/>
  <c r="L1874" i="24"/>
  <c r="M1874" i="24" s="1"/>
  <c r="K3052" i="24"/>
  <c r="K2812" i="24"/>
  <c r="K2579" i="24"/>
  <c r="K1990" i="24"/>
  <c r="K1597" i="24"/>
  <c r="K1457" i="24"/>
  <c r="K1285" i="24"/>
  <c r="N1149" i="17"/>
  <c r="K1081" i="24"/>
  <c r="N576" i="17"/>
  <c r="O1274" i="17"/>
  <c r="L1149" i="24"/>
  <c r="M1149" i="24" s="1"/>
  <c r="L1133" i="24"/>
  <c r="M1133" i="24" s="1"/>
  <c r="L1125" i="24"/>
  <c r="M1125" i="24" s="1"/>
  <c r="L1117" i="24"/>
  <c r="M1117" i="24" s="1"/>
  <c r="N1114" i="17"/>
  <c r="L1101" i="24"/>
  <c r="M1101" i="24" s="1"/>
  <c r="L1093" i="24"/>
  <c r="M1093" i="24" s="1"/>
  <c r="L1069" i="24"/>
  <c r="M1069" i="24" s="1"/>
  <c r="L1053" i="24"/>
  <c r="M1053" i="24" s="1"/>
  <c r="L1045" i="24"/>
  <c r="M1045" i="24" s="1"/>
  <c r="O2263" i="17"/>
  <c r="L2235" i="24"/>
  <c r="M2235" i="24" s="1"/>
  <c r="L2181" i="24"/>
  <c r="M2181" i="24" s="1"/>
  <c r="L2062" i="24"/>
  <c r="M2062" i="24" s="1"/>
  <c r="L1738" i="24"/>
  <c r="M1738" i="24" s="1"/>
  <c r="L1260" i="24"/>
  <c r="M1260" i="24" s="1"/>
  <c r="L1252" i="24"/>
  <c r="M1252" i="24" s="1"/>
  <c r="L1236" i="24"/>
  <c r="M1236" i="24" s="1"/>
  <c r="L1228" i="24"/>
  <c r="M1228" i="24" s="1"/>
  <c r="O345" i="17"/>
  <c r="O1313" i="17"/>
  <c r="N2786" i="17"/>
  <c r="K2765" i="24"/>
  <c r="O2738" i="17"/>
  <c r="N2041" i="17"/>
  <c r="K1816" i="24"/>
  <c r="K1315" i="24"/>
  <c r="K1236" i="24"/>
  <c r="K1126" i="24"/>
  <c r="K1095" i="24"/>
  <c r="L2101" i="24"/>
  <c r="M2101" i="24" s="1"/>
  <c r="L2093" i="24"/>
  <c r="M2093" i="24" s="1"/>
  <c r="K2331" i="24"/>
  <c r="K2156" i="24"/>
  <c r="K2048" i="24"/>
  <c r="K2032" i="24"/>
  <c r="K1984" i="24"/>
  <c r="K1782" i="24"/>
  <c r="K1639" i="24"/>
  <c r="K1559" i="24"/>
  <c r="K1543" i="24"/>
  <c r="N171" i="17"/>
  <c r="O2852" i="17"/>
  <c r="O2836" i="17"/>
  <c r="O101" i="17"/>
  <c r="O3639" i="17"/>
  <c r="L2612" i="24"/>
  <c r="M2612" i="24" s="1"/>
  <c r="L2564" i="24"/>
  <c r="M2564" i="24" s="1"/>
  <c r="L2498" i="24"/>
  <c r="M2498" i="24" s="1"/>
  <c r="L2387" i="24"/>
  <c r="M2387" i="24" s="1"/>
  <c r="O743" i="17"/>
  <c r="O634" i="17"/>
  <c r="L2450" i="24"/>
  <c r="M2450" i="24" s="1"/>
  <c r="L2426" i="24"/>
  <c r="M2426" i="24" s="1"/>
  <c r="N2360" i="17"/>
  <c r="O3342" i="17"/>
  <c r="L2699" i="24"/>
  <c r="M2699" i="24" s="1"/>
  <c r="L2386" i="24"/>
  <c r="M2386" i="24" s="1"/>
  <c r="L2378" i="24"/>
  <c r="M2378" i="24" s="1"/>
  <c r="L2362" i="24"/>
  <c r="M2362" i="24" s="1"/>
  <c r="O1693" i="17"/>
  <c r="L2770" i="24"/>
  <c r="M2770" i="24" s="1"/>
  <c r="L2754" i="24"/>
  <c r="M2754" i="24" s="1"/>
  <c r="L2738" i="24"/>
  <c r="M2738" i="24" s="1"/>
  <c r="L2337" i="24"/>
  <c r="M2337" i="24" s="1"/>
  <c r="L2329" i="24"/>
  <c r="M2329" i="24" s="1"/>
  <c r="L2321" i="24"/>
  <c r="M2321" i="24" s="1"/>
  <c r="L2230" i="24"/>
  <c r="M2230" i="24" s="1"/>
  <c r="L2128" i="24"/>
  <c r="M2128" i="24" s="1"/>
  <c r="L1909" i="24"/>
  <c r="M1909" i="24" s="1"/>
  <c r="L1830" i="24"/>
  <c r="M1830" i="24" s="1"/>
  <c r="L1727" i="24"/>
  <c r="M1727" i="24" s="1"/>
  <c r="L1703" i="24"/>
  <c r="M1703" i="24" s="1"/>
  <c r="L1424" i="24"/>
  <c r="M1424" i="24" s="1"/>
  <c r="L978" i="24"/>
  <c r="M978" i="24" s="1"/>
  <c r="N694" i="17"/>
  <c r="O654" i="17"/>
  <c r="O646" i="17"/>
  <c r="O3886" i="17"/>
  <c r="N3880" i="17"/>
  <c r="N3821" i="17"/>
  <c r="O3535" i="17"/>
  <c r="N3503" i="17"/>
  <c r="O3395" i="17"/>
  <c r="K1262" i="24"/>
  <c r="K1246" i="24"/>
  <c r="K918" i="24"/>
  <c r="N369" i="17"/>
  <c r="N352" i="17"/>
  <c r="N336" i="17"/>
  <c r="L3018" i="24"/>
  <c r="M3018" i="24" s="1"/>
  <c r="L3010" i="24"/>
  <c r="M3010" i="24" s="1"/>
  <c r="O2952" i="17"/>
  <c r="O2944" i="17"/>
  <c r="N2902" i="17"/>
  <c r="O2894" i="17"/>
  <c r="O2886" i="17"/>
  <c r="N2878" i="17"/>
  <c r="N2862" i="17"/>
  <c r="N2830" i="17"/>
  <c r="O2815" i="17"/>
  <c r="N2807" i="17"/>
  <c r="O2791" i="17"/>
  <c r="N2775" i="17"/>
  <c r="O2767" i="17"/>
  <c r="N2759" i="17"/>
  <c r="N2751" i="17"/>
  <c r="N2743" i="17"/>
  <c r="N2735" i="17"/>
  <c r="N2727" i="17"/>
  <c r="N2719" i="17"/>
  <c r="O2711" i="17"/>
  <c r="L2698" i="24"/>
  <c r="M2698" i="24" s="1"/>
  <c r="L2690" i="24"/>
  <c r="M2690" i="24" s="1"/>
  <c r="O2679" i="17"/>
  <c r="O2663" i="17"/>
  <c r="O2655" i="17"/>
  <c r="O2647" i="17"/>
  <c r="N2639" i="17"/>
  <c r="O2631" i="17"/>
  <c r="L2618" i="24"/>
  <c r="M2618" i="24" s="1"/>
  <c r="L2610" i="24"/>
  <c r="M2610" i="24" s="1"/>
  <c r="L2602" i="24"/>
  <c r="M2602" i="24" s="1"/>
  <c r="L2594" i="24"/>
  <c r="M2594" i="24" s="1"/>
  <c r="O2591" i="17"/>
  <c r="N2583" i="17"/>
  <c r="L2570" i="24"/>
  <c r="M2570" i="24" s="1"/>
  <c r="L2562" i="24"/>
  <c r="M2562" i="24" s="1"/>
  <c r="O2559" i="17"/>
  <c r="L2546" i="24"/>
  <c r="M2546" i="24" s="1"/>
  <c r="N2525" i="17"/>
  <c r="L2496" i="24"/>
  <c r="M2496" i="24" s="1"/>
  <c r="N2493" i="17"/>
  <c r="O2485" i="17"/>
  <c r="N2470" i="17"/>
  <c r="N2454" i="17"/>
  <c r="N2446" i="17"/>
  <c r="O2438" i="17"/>
  <c r="O2430" i="17"/>
  <c r="O2382" i="17"/>
  <c r="O2366" i="17"/>
  <c r="N2342" i="17"/>
  <c r="O2334" i="17"/>
  <c r="N2326" i="17"/>
  <c r="N2318" i="17"/>
  <c r="O2308" i="17"/>
  <c r="N2300" i="17"/>
  <c r="N2293" i="17"/>
  <c r="N2285" i="17"/>
  <c r="N2270" i="17"/>
  <c r="N2006" i="17"/>
  <c r="O1999" i="17"/>
  <c r="L1947" i="24"/>
  <c r="M1947" i="24" s="1"/>
  <c r="L1583" i="24"/>
  <c r="M1583" i="24" s="1"/>
  <c r="L1567" i="24"/>
  <c r="M1567" i="24" s="1"/>
  <c r="L1479" i="24"/>
  <c r="M1479" i="24" s="1"/>
  <c r="N292" i="17"/>
  <c r="N252" i="17"/>
  <c r="O2992" i="17"/>
  <c r="L2777" i="24"/>
  <c r="M2777" i="24" s="1"/>
  <c r="L2737" i="24"/>
  <c r="M2737" i="24" s="1"/>
  <c r="L2056" i="24"/>
  <c r="M2056" i="24" s="1"/>
  <c r="L2024" i="24"/>
  <c r="M2024" i="24" s="1"/>
  <c r="L1908" i="24"/>
  <c r="M1908" i="24" s="1"/>
  <c r="L1868" i="24"/>
  <c r="M1868" i="24" s="1"/>
  <c r="L1096" i="24"/>
  <c r="M1096" i="24" s="1"/>
  <c r="L882" i="24"/>
  <c r="M882" i="24" s="1"/>
  <c r="O3778" i="17"/>
  <c r="O3757" i="17"/>
  <c r="N353" i="17"/>
  <c r="O2785" i="17"/>
  <c r="O2642" i="17"/>
  <c r="N1356" i="17"/>
  <c r="N2366" i="17"/>
  <c r="O2930" i="17"/>
  <c r="O709" i="17"/>
  <c r="N864" i="17"/>
  <c r="O269" i="17"/>
  <c r="N1779" i="17"/>
  <c r="N2507" i="17"/>
  <c r="O2270" i="17"/>
  <c r="O2949" i="17"/>
  <c r="O23" i="17"/>
  <c r="N631" i="17"/>
  <c r="O1042" i="17"/>
  <c r="N1474" i="17"/>
  <c r="O1794" i="17"/>
  <c r="O2002" i="17"/>
  <c r="O2672" i="17"/>
  <c r="N1059" i="17"/>
  <c r="O2493" i="17"/>
  <c r="O2347" i="17"/>
  <c r="O3164" i="17"/>
  <c r="N2623" i="17"/>
  <c r="O2727" i="17"/>
  <c r="O1481" i="17"/>
  <c r="O663" i="17"/>
  <c r="O3002" i="17"/>
  <c r="K1371" i="24"/>
  <c r="O2862" i="17"/>
  <c r="K1589" i="24"/>
  <c r="K901" i="24"/>
  <c r="K902" i="24"/>
  <c r="O2471" i="17"/>
  <c r="N240" i="17"/>
  <c r="O2311" i="17"/>
  <c r="K978" i="24"/>
  <c r="O1901" i="17"/>
  <c r="O1624" i="17"/>
  <c r="O170" i="17"/>
  <c r="O58" i="17"/>
  <c r="N647" i="17"/>
  <c r="N1490" i="17"/>
  <c r="O1842" i="17"/>
  <c r="N2098" i="17"/>
  <c r="N2688" i="17"/>
  <c r="N611" i="17"/>
  <c r="N1638" i="17"/>
  <c r="O1638" i="17"/>
  <c r="O2501" i="17"/>
  <c r="N1938" i="17"/>
  <c r="O3132" i="17"/>
  <c r="O2759" i="17"/>
  <c r="O715" i="17"/>
  <c r="O1506" i="17"/>
  <c r="N2894" i="17"/>
  <c r="N1634" i="17"/>
  <c r="K3097" i="24"/>
  <c r="O2847" i="17"/>
  <c r="K2749" i="24"/>
  <c r="K1885" i="24"/>
  <c r="K1856" i="24"/>
  <c r="O2407" i="17"/>
  <c r="O1969" i="17"/>
  <c r="O3112" i="17"/>
  <c r="N238" i="17"/>
  <c r="O2895" i="17"/>
  <c r="N1075" i="17"/>
  <c r="N1699" i="17"/>
  <c r="N2443" i="17"/>
  <c r="O2671" i="17"/>
  <c r="N2018" i="17"/>
  <c r="N402" i="17"/>
  <c r="N2831" i="17"/>
  <c r="O1001" i="17"/>
  <c r="N2738" i="17"/>
  <c r="O2879" i="17"/>
  <c r="N2296" i="17"/>
  <c r="O3145" i="17"/>
  <c r="K2985" i="24"/>
  <c r="O238" i="17"/>
  <c r="O1136" i="17"/>
  <c r="K1840" i="24"/>
  <c r="O1714" i="17"/>
  <c r="N1858" i="17"/>
  <c r="O74" i="17"/>
  <c r="N680" i="17"/>
  <c r="O1138" i="17"/>
  <c r="N1538" i="17"/>
  <c r="O1874" i="17"/>
  <c r="O2720" i="17"/>
  <c r="O1426" i="17"/>
  <c r="O320" i="17"/>
  <c r="O369" i="17"/>
  <c r="N1715" i="17"/>
  <c r="N2459" i="17"/>
  <c r="N1577" i="17"/>
  <c r="N1121" i="17"/>
  <c r="N2066" i="17"/>
  <c r="O3065" i="17"/>
  <c r="N2952" i="17"/>
  <c r="O2583" i="17"/>
  <c r="N2920" i="17"/>
  <c r="O1465" i="17"/>
  <c r="N752" i="17"/>
  <c r="K367" i="24"/>
  <c r="K3045" i="24"/>
  <c r="K2869" i="24"/>
  <c r="K1198" i="24"/>
  <c r="N2911" i="17"/>
  <c r="O2911" i="17"/>
  <c r="N1309" i="17"/>
  <c r="O499" i="17"/>
  <c r="N674" i="17"/>
  <c r="N320" i="17"/>
  <c r="N627" i="17"/>
  <c r="O2082" i="17"/>
  <c r="N1921" i="17"/>
  <c r="O2902" i="17"/>
  <c r="O332" i="17"/>
  <c r="O257" i="17"/>
  <c r="N3045" i="17"/>
  <c r="O565" i="17"/>
  <c r="N93" i="17"/>
  <c r="O1010" i="17"/>
  <c r="N3875" i="17"/>
  <c r="O1731" i="17"/>
  <c r="O2615" i="17"/>
  <c r="O1937" i="17"/>
  <c r="N2567" i="17"/>
  <c r="N854" i="17"/>
  <c r="O946" i="17"/>
  <c r="N1682" i="17"/>
  <c r="O595" i="17"/>
  <c r="O1031" i="17"/>
  <c r="O581" i="17"/>
  <c r="N2888" i="17"/>
  <c r="K1917" i="24"/>
  <c r="O2719" i="17"/>
  <c r="O764" i="17"/>
  <c r="O724" i="17"/>
  <c r="L187" i="24"/>
  <c r="M187" i="24" s="1"/>
  <c r="O189" i="17"/>
  <c r="N316" i="17"/>
  <c r="O316" i="17"/>
  <c r="O1391" i="17"/>
  <c r="O273" i="17"/>
  <c r="N1844" i="17"/>
  <c r="N1905" i="17"/>
  <c r="N642" i="17"/>
  <c r="K1882" i="24"/>
  <c r="O3021" i="17"/>
  <c r="O3193" i="17"/>
  <c r="O450" i="17"/>
  <c r="N818" i="17"/>
  <c r="N1570" i="17"/>
  <c r="O1922" i="17"/>
  <c r="O2695" i="17"/>
  <c r="N2194" i="17"/>
  <c r="N332" i="17"/>
  <c r="O2986" i="17"/>
  <c r="N3037" i="17"/>
  <c r="O3115" i="17"/>
  <c r="O2919" i="17"/>
  <c r="O642" i="17"/>
  <c r="K252" i="24"/>
  <c r="N896" i="17"/>
  <c r="N763" i="17"/>
  <c r="N2736" i="17"/>
  <c r="N1330" i="17"/>
  <c r="O2863" i="17"/>
  <c r="N737" i="17"/>
  <c r="O2226" i="17"/>
  <c r="O8" i="17"/>
  <c r="O1156" i="17"/>
  <c r="K2971" i="24"/>
  <c r="O61" i="17"/>
  <c r="N581" i="17"/>
  <c r="N1730" i="17"/>
  <c r="N3029" i="17"/>
  <c r="K1387" i="24"/>
  <c r="K334" i="24"/>
  <c r="O3047" i="17"/>
  <c r="K2946" i="24"/>
  <c r="N2870" i="17"/>
  <c r="K3713" i="24"/>
  <c r="N3810" i="17"/>
  <c r="O1561" i="17"/>
  <c r="N1889" i="17"/>
  <c r="N1671" i="17"/>
  <c r="K656" i="24"/>
  <c r="N2501" i="17"/>
  <c r="O254" i="17"/>
  <c r="N1016" i="17"/>
  <c r="N1656" i="17"/>
  <c r="N2138" i="17"/>
  <c r="N1810" i="17"/>
  <c r="N2965" i="17"/>
  <c r="O737" i="17"/>
  <c r="N482" i="17"/>
  <c r="N914" i="17"/>
  <c r="O1218" i="17"/>
  <c r="O1602" i="17"/>
  <c r="N1954" i="17"/>
  <c r="O2752" i="17"/>
  <c r="O2169" i="17"/>
  <c r="N2334" i="17"/>
  <c r="N2540" i="17"/>
  <c r="N902" i="17"/>
  <c r="O289" i="17"/>
  <c r="N1746" i="17"/>
  <c r="N2856" i="17"/>
  <c r="N1687" i="17"/>
  <c r="O3117" i="17"/>
  <c r="K43" i="24"/>
  <c r="O45" i="17"/>
  <c r="O3062" i="17"/>
  <c r="K2005" i="24"/>
  <c r="N1586" i="17"/>
  <c r="O3118" i="17"/>
  <c r="N3110" i="17"/>
  <c r="O1162" i="17"/>
  <c r="N1146" i="17"/>
  <c r="N1090" i="17"/>
  <c r="N1082" i="17"/>
  <c r="N1066" i="17"/>
  <c r="N531" i="17"/>
  <c r="O2857" i="17"/>
  <c r="O658" i="17"/>
  <c r="O2454" i="17"/>
  <c r="N2430" i="17"/>
  <c r="O1016" i="17"/>
  <c r="O1656" i="17"/>
  <c r="N2815" i="17"/>
  <c r="N2263" i="17"/>
  <c r="N2981" i="17"/>
  <c r="O336" i="17"/>
  <c r="O1763" i="17"/>
  <c r="O854" i="17"/>
  <c r="N2711" i="17"/>
  <c r="N595" i="17"/>
  <c r="O2293" i="17"/>
  <c r="K2694" i="24"/>
  <c r="N2699" i="17"/>
  <c r="K2297" i="24"/>
  <c r="N2303" i="17"/>
  <c r="O962" i="17"/>
  <c r="O42" i="17"/>
  <c r="N1186" i="17"/>
  <c r="N1178" i="17"/>
  <c r="O1170" i="17"/>
  <c r="O1453" i="17"/>
  <c r="N3115" i="17"/>
  <c r="N2551" i="17"/>
  <c r="O1263" i="17"/>
  <c r="N1295" i="17"/>
  <c r="N2914" i="17"/>
  <c r="O1826" i="17"/>
  <c r="N3145" i="17"/>
  <c r="O2235" i="17"/>
  <c r="N549" i="17"/>
  <c r="O978" i="17"/>
  <c r="O1234" i="17"/>
  <c r="N1650" i="17"/>
  <c r="O1970" i="17"/>
  <c r="O2363" i="17"/>
  <c r="O1747" i="17"/>
  <c r="N1763" i="17"/>
  <c r="O2575" i="17"/>
  <c r="O2551" i="17"/>
  <c r="O2300" i="17"/>
  <c r="N3132" i="17"/>
  <c r="K545" i="24"/>
  <c r="N547" i="17"/>
  <c r="N2113" i="17"/>
  <c r="O1369" i="17"/>
  <c r="O1410" i="17"/>
  <c r="N2509" i="17"/>
  <c r="N3129" i="17"/>
  <c r="O784" i="17"/>
  <c r="N2923" i="17"/>
  <c r="N1247" i="17"/>
  <c r="O220" i="17"/>
  <c r="O1295" i="17"/>
  <c r="N2438" i="17"/>
  <c r="O3051" i="17"/>
  <c r="N2997" i="17"/>
  <c r="O1890" i="17"/>
  <c r="O2751" i="17"/>
  <c r="O2326" i="17"/>
  <c r="N2818" i="17"/>
  <c r="O3004" i="17"/>
  <c r="O954" i="17"/>
  <c r="O2935" i="17"/>
  <c r="K314" i="24"/>
  <c r="K2707" i="24"/>
  <c r="K2571" i="24"/>
  <c r="K2555" i="24"/>
  <c r="K2474" i="24"/>
  <c r="K2458" i="24"/>
  <c r="K2427" i="24"/>
  <c r="K2347" i="24"/>
  <c r="N2352" i="17"/>
  <c r="L2653" i="24"/>
  <c r="M2653" i="24" s="1"/>
  <c r="L2637" i="24"/>
  <c r="M2637" i="24" s="1"/>
  <c r="N222" i="17"/>
  <c r="O2525" i="17"/>
  <c r="N138" i="17"/>
  <c r="N90" i="17"/>
  <c r="N220" i="17"/>
  <c r="N1279" i="17"/>
  <c r="N1608" i="17"/>
  <c r="O1779" i="17"/>
  <c r="N8" i="17"/>
  <c r="N615" i="17"/>
  <c r="N1026" i="17"/>
  <c r="N1314" i="17"/>
  <c r="N1666" i="17"/>
  <c r="O1986" i="17"/>
  <c r="N2411" i="17"/>
  <c r="O1795" i="17"/>
  <c r="N1043" i="17"/>
  <c r="N970" i="17"/>
  <c r="O2277" i="17"/>
  <c r="K2785" i="24"/>
  <c r="K2769" i="24"/>
  <c r="K2753" i="24"/>
  <c r="N2758" i="17"/>
  <c r="N2575" i="17"/>
  <c r="K2473" i="24"/>
  <c r="K2362" i="24"/>
  <c r="N2351" i="17"/>
  <c r="K2279" i="24"/>
  <c r="N1806" i="17"/>
  <c r="O1527" i="17"/>
  <c r="O1495" i="17"/>
  <c r="L332" i="24"/>
  <c r="M332" i="24" s="1"/>
  <c r="O334" i="17"/>
  <c r="N3084" i="17"/>
  <c r="K761" i="24"/>
  <c r="O1608" i="17"/>
  <c r="N2828" i="17"/>
  <c r="O2623" i="17"/>
  <c r="N321" i="17"/>
  <c r="O2434" i="17"/>
  <c r="N2329" i="17"/>
  <c r="N1481" i="17"/>
  <c r="O93" i="17"/>
  <c r="O2927" i="17"/>
  <c r="K2598" i="24"/>
  <c r="K2425" i="24"/>
  <c r="K2361" i="24"/>
  <c r="O1348" i="17"/>
  <c r="O767" i="17"/>
  <c r="N1031" i="17"/>
  <c r="O1075" i="17"/>
  <c r="N2591" i="17"/>
  <c r="N61" i="17"/>
  <c r="K3161" i="24"/>
  <c r="K2125" i="24"/>
  <c r="K2019" i="24"/>
  <c r="K1987" i="24"/>
  <c r="K1971" i="24"/>
  <c r="K1955" i="24"/>
  <c r="K1863" i="24"/>
  <c r="K1219" i="24"/>
  <c r="K1159" i="24"/>
  <c r="K979" i="24"/>
  <c r="K963" i="24"/>
  <c r="N2933" i="17"/>
  <c r="O2900" i="17"/>
  <c r="O2884" i="17"/>
  <c r="O2868" i="17"/>
  <c r="N2820" i="17"/>
  <c r="N2813" i="17"/>
  <c r="O2781" i="17"/>
  <c r="L1792" i="24"/>
  <c r="M1792" i="24" s="1"/>
  <c r="L1752" i="24"/>
  <c r="M1752" i="24" s="1"/>
  <c r="L1529" i="24"/>
  <c r="M1529" i="24" s="1"/>
  <c r="L1489" i="24"/>
  <c r="M1489" i="24" s="1"/>
  <c r="L1473" i="24"/>
  <c r="M1473" i="24" s="1"/>
  <c r="L1394" i="24"/>
  <c r="M1394" i="24" s="1"/>
  <c r="L1187" i="24"/>
  <c r="M1187" i="24" s="1"/>
  <c r="K3831" i="24"/>
  <c r="N3928" i="17"/>
  <c r="O3875" i="17"/>
  <c r="N3480" i="17"/>
  <c r="K2215" i="24"/>
  <c r="K2199" i="24"/>
  <c r="K1264" i="24"/>
  <c r="K1248" i="24"/>
  <c r="K947" i="24"/>
  <c r="O788" i="17"/>
  <c r="L1831" i="24"/>
  <c r="M1831" i="24" s="1"/>
  <c r="L1672" i="24"/>
  <c r="M1672" i="24" s="1"/>
  <c r="L1600" i="24"/>
  <c r="M1600" i="24" s="1"/>
  <c r="L1457" i="24"/>
  <c r="M1457" i="24" s="1"/>
  <c r="L1449" i="24"/>
  <c r="M1449" i="24" s="1"/>
  <c r="L1425" i="24"/>
  <c r="M1425" i="24" s="1"/>
  <c r="L1362" i="24"/>
  <c r="M1362" i="24" s="1"/>
  <c r="L1274" i="24"/>
  <c r="M1274" i="24" s="1"/>
  <c r="K3372" i="24"/>
  <c r="O3469" i="17"/>
  <c r="K1096" i="24"/>
  <c r="L3030" i="24"/>
  <c r="M3030" i="24" s="1"/>
  <c r="L3022" i="24"/>
  <c r="M3022" i="24" s="1"/>
  <c r="L3014" i="24"/>
  <c r="M3014" i="24" s="1"/>
  <c r="L2998" i="24"/>
  <c r="M2998" i="24" s="1"/>
  <c r="L2990" i="24"/>
  <c r="M2990" i="24" s="1"/>
  <c r="L2982" i="24"/>
  <c r="M2982" i="24" s="1"/>
  <c r="K3155" i="24"/>
  <c r="O3099" i="17"/>
  <c r="K2852" i="24"/>
  <c r="K2762" i="24"/>
  <c r="K1293" i="24"/>
  <c r="K975" i="24"/>
  <c r="L2446" i="24"/>
  <c r="M2446" i="24" s="1"/>
  <c r="L2343" i="24"/>
  <c r="M2343" i="24" s="1"/>
  <c r="N1991" i="17"/>
  <c r="N1983" i="17"/>
  <c r="K1276" i="24"/>
  <c r="K1277" i="24"/>
  <c r="O793" i="17"/>
  <c r="L3198" i="24"/>
  <c r="M3198" i="24" s="1"/>
  <c r="L3201" i="24"/>
  <c r="M3201" i="24" s="1"/>
  <c r="N3762" i="17"/>
  <c r="N3228" i="17"/>
  <c r="K3941" i="24"/>
  <c r="K1459" i="24"/>
  <c r="K1184" i="24"/>
  <c r="K1047" i="24"/>
  <c r="O898" i="17"/>
  <c r="L2781" i="24"/>
  <c r="M2781" i="24" s="1"/>
  <c r="L2234" i="24"/>
  <c r="M2234" i="24" s="1"/>
  <c r="L2164" i="24"/>
  <c r="M2164" i="24" s="1"/>
  <c r="L1805" i="24"/>
  <c r="M1805" i="24" s="1"/>
  <c r="L1797" i="24"/>
  <c r="M1797" i="24" s="1"/>
  <c r="L1789" i="24"/>
  <c r="M1789" i="24" s="1"/>
  <c r="L3028" i="24"/>
  <c r="M3028" i="24" s="1"/>
  <c r="L3012" i="24"/>
  <c r="M3012" i="24" s="1"/>
  <c r="L2566" i="24"/>
  <c r="M2566" i="24" s="1"/>
  <c r="L2484" i="24"/>
  <c r="M2484" i="24" s="1"/>
  <c r="L2084" i="24"/>
  <c r="M2084" i="24" s="1"/>
  <c r="O3142" i="17"/>
  <c r="K2712" i="24"/>
  <c r="K1747" i="24"/>
  <c r="K1685" i="24"/>
  <c r="K1577" i="24"/>
  <c r="K1532" i="24"/>
  <c r="K1472" i="24"/>
  <c r="K1411" i="24"/>
  <c r="L2963" i="24"/>
  <c r="M2963" i="24" s="1"/>
  <c r="L2597" i="24"/>
  <c r="M2597" i="24" s="1"/>
  <c r="L2557" i="24"/>
  <c r="M2557" i="24" s="1"/>
  <c r="L2522" i="24"/>
  <c r="M2522" i="24" s="1"/>
  <c r="L2700" i="24"/>
  <c r="M2700" i="24" s="1"/>
  <c r="L2676" i="24"/>
  <c r="M2676" i="24" s="1"/>
  <c r="L2660" i="24"/>
  <c r="M2660" i="24" s="1"/>
  <c r="L2644" i="24"/>
  <c r="M2644" i="24" s="1"/>
  <c r="L2020" i="24"/>
  <c r="M2020" i="24" s="1"/>
  <c r="K3197" i="24"/>
  <c r="O2563" i="17"/>
  <c r="K2508" i="24"/>
  <c r="K2332" i="24"/>
  <c r="O2261" i="17"/>
  <c r="K2115" i="24"/>
  <c r="K2039" i="24"/>
  <c r="K2023" i="24"/>
  <c r="K1439" i="24"/>
  <c r="L3163" i="24"/>
  <c r="M3163" i="24" s="1"/>
  <c r="N2553" i="17"/>
  <c r="N2545" i="17"/>
  <c r="N2534" i="17"/>
  <c r="L1595" i="24"/>
  <c r="M1595" i="24" s="1"/>
  <c r="L1460" i="24"/>
  <c r="M1460" i="24" s="1"/>
  <c r="O3358" i="17"/>
  <c r="K3261" i="24"/>
  <c r="N3358" i="17"/>
  <c r="K3145" i="24"/>
  <c r="K2680" i="24"/>
  <c r="K2649" i="24"/>
  <c r="O2391" i="17"/>
  <c r="O2359" i="17"/>
  <c r="K2166" i="24"/>
  <c r="L3117" i="24"/>
  <c r="M3117" i="24" s="1"/>
  <c r="L3037" i="24"/>
  <c r="M3037" i="24" s="1"/>
  <c r="L3005" i="24"/>
  <c r="M3005" i="24" s="1"/>
  <c r="L2997" i="24"/>
  <c r="M2997" i="24" s="1"/>
  <c r="L2868" i="24"/>
  <c r="M2868" i="24" s="1"/>
  <c r="L2828" i="24"/>
  <c r="M2828" i="24" s="1"/>
  <c r="L2750" i="24"/>
  <c r="M2750" i="24" s="1"/>
  <c r="L2568" i="24"/>
  <c r="M2568" i="24" s="1"/>
  <c r="L2344" i="24"/>
  <c r="M2344" i="24" s="1"/>
  <c r="L2335" i="24"/>
  <c r="M2335" i="24" s="1"/>
  <c r="L1453" i="24"/>
  <c r="M1453" i="24" s="1"/>
  <c r="L1437" i="24"/>
  <c r="M1437" i="24" s="1"/>
  <c r="L1429" i="24"/>
  <c r="M1429" i="24" s="1"/>
  <c r="L1413" i="24"/>
  <c r="M1413" i="24" s="1"/>
  <c r="L1398" i="24"/>
  <c r="M1398" i="24" s="1"/>
  <c r="L1153" i="24"/>
  <c r="M1153" i="24" s="1"/>
  <c r="L1121" i="24"/>
  <c r="M1121" i="24" s="1"/>
  <c r="O3407" i="17"/>
  <c r="N3398" i="17"/>
  <c r="N3389" i="17"/>
  <c r="K3082" i="24"/>
  <c r="K3035" i="24"/>
  <c r="K2956" i="24"/>
  <c r="K2891" i="24"/>
  <c r="K2695" i="24"/>
  <c r="K2591" i="24"/>
  <c r="O2406" i="17"/>
  <c r="K2225" i="24"/>
  <c r="K2179" i="24"/>
  <c r="K1966" i="24"/>
  <c r="K1950" i="24"/>
  <c r="K1904" i="24"/>
  <c r="K1859" i="24"/>
  <c r="K968" i="24"/>
  <c r="L3157" i="24"/>
  <c r="M3157" i="24" s="1"/>
  <c r="L3141" i="24"/>
  <c r="M3141" i="24" s="1"/>
  <c r="L3093" i="24"/>
  <c r="M3093" i="24" s="1"/>
  <c r="L2949" i="24"/>
  <c r="M2949" i="24" s="1"/>
  <c r="L2494" i="24"/>
  <c r="M2494" i="24" s="1"/>
  <c r="L2096" i="24"/>
  <c r="M2096" i="24" s="1"/>
  <c r="L2088" i="24"/>
  <c r="M2088" i="24" s="1"/>
  <c r="L1920" i="24"/>
  <c r="M1920" i="24" s="1"/>
  <c r="L1896" i="24"/>
  <c r="M1896" i="24" s="1"/>
  <c r="L1872" i="24"/>
  <c r="M1872" i="24" s="1"/>
  <c r="L1864" i="24"/>
  <c r="M1864" i="24" s="1"/>
  <c r="L1778" i="24"/>
  <c r="M1778" i="24" s="1"/>
  <c r="L1770" i="24"/>
  <c r="M1770" i="24" s="1"/>
  <c r="L1699" i="24"/>
  <c r="M1699" i="24" s="1"/>
  <c r="L855" i="24"/>
  <c r="M855" i="24" s="1"/>
  <c r="K3098" i="24"/>
  <c r="K2829" i="24"/>
  <c r="K2693" i="24"/>
  <c r="K2462" i="24"/>
  <c r="K2283" i="24"/>
  <c r="K2178" i="24"/>
  <c r="K2163" i="24"/>
  <c r="K2148" i="24"/>
  <c r="K1811" i="24"/>
  <c r="K1735" i="24"/>
  <c r="K1673" i="24"/>
  <c r="K1611" i="24"/>
  <c r="K1552" i="24"/>
  <c r="O1377" i="17"/>
  <c r="K1235" i="24"/>
  <c r="K1191" i="24"/>
  <c r="K1176" i="24"/>
  <c r="K951" i="24"/>
  <c r="K936" i="24"/>
  <c r="K887" i="24"/>
  <c r="L3100" i="24"/>
  <c r="M3100" i="24" s="1"/>
  <c r="L2366" i="24"/>
  <c r="M2366" i="24" s="1"/>
  <c r="L2299" i="24"/>
  <c r="M2299" i="24" s="1"/>
  <c r="L2291" i="24"/>
  <c r="M2291" i="24" s="1"/>
  <c r="L2189" i="24"/>
  <c r="M2189" i="24" s="1"/>
  <c r="L2150" i="24"/>
  <c r="M2150" i="24" s="1"/>
  <c r="L1995" i="24"/>
  <c r="M1995" i="24" s="1"/>
  <c r="L1706" i="24"/>
  <c r="M1706" i="24" s="1"/>
  <c r="L1523" i="24"/>
  <c r="M1523" i="24" s="1"/>
  <c r="L1507" i="24"/>
  <c r="M1507" i="24" s="1"/>
  <c r="L1009" i="24"/>
  <c r="M1009" i="24" s="1"/>
  <c r="L993" i="24"/>
  <c r="M993" i="24" s="1"/>
  <c r="L939" i="24"/>
  <c r="M939" i="24" s="1"/>
  <c r="N3370" i="17"/>
  <c r="K3193" i="24"/>
  <c r="O3183" i="17"/>
  <c r="K3084" i="24"/>
  <c r="K3053" i="24"/>
  <c r="K1845" i="24"/>
  <c r="K1662" i="24"/>
  <c r="N1442" i="17"/>
  <c r="K1392" i="24"/>
  <c r="K924" i="24"/>
  <c r="K859" i="24"/>
  <c r="L2950" i="24"/>
  <c r="M2950" i="24" s="1"/>
  <c r="L1818" i="24"/>
  <c r="M1818" i="24" s="1"/>
  <c r="L1676" i="24"/>
  <c r="M1676" i="24" s="1"/>
  <c r="K3192" i="24"/>
  <c r="N3198" i="17"/>
  <c r="K3176" i="24"/>
  <c r="N3182" i="17"/>
  <c r="K3179" i="24"/>
  <c r="N2294" i="17"/>
  <c r="O2294" i="17"/>
  <c r="O2279" i="17"/>
  <c r="N2390" i="17"/>
  <c r="O2390" i="17"/>
  <c r="K1268" i="24"/>
  <c r="O1272" i="17"/>
  <c r="N1272" i="17"/>
  <c r="K1207" i="24"/>
  <c r="O1212" i="17"/>
  <c r="N1212" i="17"/>
  <c r="K2403" i="24"/>
  <c r="O2405" i="17"/>
  <c r="N2405" i="17"/>
  <c r="N2452" i="17"/>
  <c r="K2450" i="24"/>
  <c r="N2436" i="17"/>
  <c r="O2436" i="17"/>
  <c r="O2420" i="17"/>
  <c r="N2420" i="17"/>
  <c r="K1342" i="24"/>
  <c r="K1343" i="24"/>
  <c r="O1347" i="17"/>
  <c r="O1332" i="17"/>
  <c r="N1332" i="17"/>
  <c r="K1328" i="24"/>
  <c r="K1312" i="24"/>
  <c r="O1317" i="17"/>
  <c r="K2573" i="24"/>
  <c r="O2578" i="17"/>
  <c r="N2578" i="17"/>
  <c r="O2512" i="17"/>
  <c r="N2512" i="17"/>
  <c r="K2491" i="24"/>
  <c r="O2496" i="17"/>
  <c r="N2496" i="17"/>
  <c r="K2735" i="24"/>
  <c r="N2740" i="17"/>
  <c r="N1510" i="17"/>
  <c r="O1510" i="17"/>
  <c r="O1494" i="17"/>
  <c r="N1494" i="17"/>
  <c r="N1583" i="17"/>
  <c r="O1583" i="17"/>
  <c r="K1579" i="24"/>
  <c r="N1568" i="17"/>
  <c r="O1568" i="17"/>
  <c r="O1782" i="17"/>
  <c r="N1782" i="17"/>
  <c r="K1762" i="24"/>
  <c r="K1763" i="24"/>
  <c r="K1623" i="24"/>
  <c r="O1627" i="17"/>
  <c r="K2964" i="24"/>
  <c r="O2970" i="17"/>
  <c r="K2967" i="24"/>
  <c r="N2970" i="17"/>
  <c r="K2951" i="24"/>
  <c r="N2954" i="17"/>
  <c r="K2933" i="24"/>
  <c r="N2936" i="17"/>
  <c r="O2936" i="17"/>
  <c r="O2921" i="17"/>
  <c r="N2921" i="17"/>
  <c r="K2904" i="24"/>
  <c r="O2907" i="17"/>
  <c r="N1825" i="17"/>
  <c r="O1825" i="17"/>
  <c r="N3000" i="17"/>
  <c r="O3000" i="17"/>
  <c r="O1915" i="17"/>
  <c r="N1915" i="17"/>
  <c r="N2115" i="17"/>
  <c r="O2115" i="17"/>
  <c r="N3139" i="17"/>
  <c r="K3136" i="24"/>
  <c r="N3122" i="17"/>
  <c r="O3122" i="17"/>
  <c r="N2187" i="17"/>
  <c r="O2187" i="17"/>
  <c r="K988" i="24"/>
  <c r="O992" i="17"/>
  <c r="N992" i="17"/>
  <c r="O961" i="17"/>
  <c r="N961" i="17"/>
  <c r="N897" i="17"/>
  <c r="O897" i="17"/>
  <c r="K876" i="24"/>
  <c r="O881" i="17"/>
  <c r="K860" i="24"/>
  <c r="N865" i="17"/>
  <c r="O865" i="17"/>
  <c r="N2622" i="17"/>
  <c r="N2101" i="17"/>
  <c r="O1644" i="17"/>
  <c r="N365" i="17"/>
  <c r="O365" i="17"/>
  <c r="N1098" i="17"/>
  <c r="N2408" i="17"/>
  <c r="K3167" i="24"/>
  <c r="K3047" i="24"/>
  <c r="K2683" i="24"/>
  <c r="K1783" i="24"/>
  <c r="K1172" i="24"/>
  <c r="L3083" i="24"/>
  <c r="M3083" i="24" s="1"/>
  <c r="O2816" i="17"/>
  <c r="K346" i="24"/>
  <c r="O2797" i="17"/>
  <c r="N2919" i="17"/>
  <c r="K3166" i="24"/>
  <c r="K3153" i="24"/>
  <c r="K3032" i="24"/>
  <c r="K2788" i="24"/>
  <c r="K2755" i="24"/>
  <c r="K2758" i="24"/>
  <c r="K2131" i="24"/>
  <c r="K1901" i="24"/>
  <c r="K1379" i="24"/>
  <c r="O2553" i="17"/>
  <c r="N2665" i="17"/>
  <c r="N22" i="17"/>
  <c r="N2526" i="17"/>
  <c r="O2925" i="17"/>
  <c r="N2909" i="17"/>
  <c r="O1122" i="17"/>
  <c r="O1659" i="17"/>
  <c r="N2607" i="17"/>
  <c r="L2897" i="24"/>
  <c r="M2897" i="24" s="1"/>
  <c r="N1130" i="17"/>
  <c r="O381" i="17"/>
  <c r="N2563" i="17"/>
  <c r="N3142" i="17"/>
  <c r="N2391" i="17"/>
  <c r="K3182" i="24"/>
  <c r="K2968" i="24"/>
  <c r="K2437" i="24"/>
  <c r="K1511" i="24"/>
  <c r="K1512" i="24"/>
  <c r="N3092" i="17"/>
  <c r="K3139" i="24"/>
  <c r="N2884" i="17"/>
  <c r="N1122" i="17"/>
  <c r="L1126" i="24"/>
  <c r="M1126" i="24" s="1"/>
  <c r="N2497" i="17"/>
  <c r="K632" i="24"/>
  <c r="N809" i="17"/>
  <c r="O1146" i="17"/>
  <c r="N1106" i="17"/>
  <c r="O2940" i="17"/>
  <c r="O1677" i="17"/>
  <c r="O2622" i="17"/>
  <c r="O2550" i="17"/>
  <c r="K2872" i="24"/>
  <c r="K2875" i="24"/>
  <c r="K2129" i="24"/>
  <c r="K2130" i="24"/>
  <c r="K1944" i="24"/>
  <c r="K1809" i="24"/>
  <c r="O3092" i="17"/>
  <c r="O915" i="17"/>
  <c r="O1467" i="17"/>
  <c r="N2359" i="17"/>
  <c r="O809" i="17"/>
  <c r="N1162" i="17"/>
  <c r="N1154" i="17"/>
  <c r="N2712" i="17"/>
  <c r="N2638" i="17"/>
  <c r="O3032" i="17"/>
  <c r="K1867" i="24"/>
  <c r="K1181" i="24"/>
  <c r="K3059" i="24"/>
  <c r="K3044" i="24"/>
  <c r="K3029" i="24"/>
  <c r="K2157" i="24"/>
  <c r="K2113" i="24"/>
  <c r="K2114" i="24"/>
  <c r="K2053" i="24"/>
  <c r="K1975" i="24"/>
  <c r="K1959" i="24"/>
  <c r="K1702" i="24"/>
  <c r="K1595" i="24"/>
  <c r="K2535" i="24"/>
  <c r="K2739" i="24"/>
  <c r="N1348" i="17"/>
  <c r="N2868" i="17"/>
  <c r="O2786" i="17"/>
  <c r="O348" i="17"/>
  <c r="K3119" i="24"/>
  <c r="K2738" i="24"/>
  <c r="K2494" i="24"/>
  <c r="K1733" i="24"/>
  <c r="K1734" i="24"/>
  <c r="K1551" i="24"/>
  <c r="K1224" i="24"/>
  <c r="K1225" i="24"/>
  <c r="L2895" i="24"/>
  <c r="M2895" i="24" s="1"/>
  <c r="L2898" i="24"/>
  <c r="M2898" i="24" s="1"/>
  <c r="L2001" i="24"/>
  <c r="M2001" i="24" s="1"/>
  <c r="L2002" i="24"/>
  <c r="M2002" i="24" s="1"/>
  <c r="O2233" i="17"/>
  <c r="N3183" i="17"/>
  <c r="O2146" i="17"/>
  <c r="N2726" i="17"/>
  <c r="N3199" i="17"/>
  <c r="O2683" i="17"/>
  <c r="K1806" i="24"/>
  <c r="K1807" i="24"/>
  <c r="K1463" i="24"/>
  <c r="K1344" i="24"/>
  <c r="K911" i="24"/>
  <c r="N1752" i="17"/>
  <c r="O2497" i="17"/>
  <c r="N2375" i="17"/>
  <c r="N2781" i="17"/>
  <c r="O2743" i="17"/>
  <c r="N381" i="17"/>
  <c r="N743" i="17"/>
  <c r="N962" i="17"/>
  <c r="K3191" i="24"/>
  <c r="K3146" i="24"/>
  <c r="K3070" i="24"/>
  <c r="K2993" i="24"/>
  <c r="K2996" i="24"/>
  <c r="K2196" i="24"/>
  <c r="O2955" i="17"/>
  <c r="O1752" i="17"/>
  <c r="O1130" i="17"/>
  <c r="O2467" i="17"/>
  <c r="L2287" i="24"/>
  <c r="M2287" i="24" s="1"/>
  <c r="L2290" i="24"/>
  <c r="M2290" i="24" s="1"/>
  <c r="L2162" i="24"/>
  <c r="M2162" i="24" s="1"/>
  <c r="L2163" i="24"/>
  <c r="M2163" i="24" s="1"/>
  <c r="O2101" i="17"/>
  <c r="N2130" i="17"/>
  <c r="N2845" i="17"/>
  <c r="O2534" i="17"/>
  <c r="O1628" i="17"/>
  <c r="O1106" i="17"/>
  <c r="N634" i="17"/>
  <c r="O2375" i="17"/>
  <c r="K3158" i="24"/>
  <c r="K3130" i="24"/>
  <c r="K3083" i="24"/>
  <c r="K3086" i="24"/>
  <c r="K2961" i="24"/>
  <c r="K1847" i="24"/>
  <c r="K1560" i="24"/>
  <c r="K1385" i="24"/>
  <c r="L3165" i="24"/>
  <c r="M3165" i="24" s="1"/>
  <c r="N2681" i="17"/>
  <c r="O2831" i="17"/>
  <c r="N2900" i="17"/>
  <c r="O1058" i="17"/>
  <c r="O1185" i="17"/>
  <c r="O2130" i="17"/>
  <c r="O1098" i="17"/>
  <c r="N2467" i="17"/>
  <c r="O1066" i="17"/>
  <c r="N2874" i="17"/>
  <c r="K3129" i="24"/>
  <c r="K1890" i="24"/>
  <c r="K1891" i="24"/>
  <c r="L1407" i="24"/>
  <c r="M1407" i="24" s="1"/>
  <c r="L1408" i="24"/>
  <c r="M1408" i="24" s="1"/>
  <c r="O1991" i="17"/>
  <c r="K1640" i="24"/>
  <c r="N1768" i="17"/>
  <c r="N1058" i="17"/>
  <c r="N1050" i="17"/>
  <c r="O1050" i="17"/>
  <c r="K3187" i="24"/>
  <c r="K3190" i="24"/>
  <c r="K3081" i="24"/>
  <c r="K3066" i="24"/>
  <c r="K3050" i="24"/>
  <c r="K3020" i="24"/>
  <c r="L3196" i="24"/>
  <c r="M3196" i="24" s="1"/>
  <c r="L3199" i="24"/>
  <c r="M3199" i="24" s="1"/>
  <c r="L3188" i="24"/>
  <c r="M3188" i="24" s="1"/>
  <c r="N2860" i="17"/>
  <c r="N2971" i="17"/>
  <c r="N1074" i="17"/>
  <c r="O1363" i="17"/>
  <c r="O2909" i="17"/>
  <c r="N1185" i="17"/>
  <c r="O1082" i="17"/>
  <c r="O2728" i="17"/>
  <c r="K3065" i="24"/>
  <c r="K2363" i="24"/>
  <c r="K1616" i="24"/>
  <c r="K1039" i="24"/>
  <c r="K1040" i="24"/>
  <c r="K2897" i="24"/>
  <c r="O2860" i="17"/>
  <c r="N1644" i="17"/>
  <c r="O2942" i="17"/>
  <c r="N2797" i="17"/>
  <c r="O2890" i="17"/>
  <c r="K2743" i="24"/>
  <c r="K2746" i="24"/>
  <c r="K2408" i="24"/>
  <c r="K2411" i="24"/>
  <c r="K1351" i="24"/>
  <c r="K1352" i="24"/>
  <c r="K1142" i="24"/>
  <c r="K1143" i="24"/>
  <c r="K3088" i="24"/>
  <c r="L2803" i="24"/>
  <c r="M2803" i="24" s="1"/>
  <c r="L2725" i="24"/>
  <c r="M2725" i="24" s="1"/>
  <c r="L2686" i="24"/>
  <c r="M2686" i="24" s="1"/>
  <c r="L2601" i="24"/>
  <c r="M2601" i="24" s="1"/>
  <c r="O3093" i="17"/>
  <c r="K3012" i="24"/>
  <c r="K2954" i="24"/>
  <c r="K2921" i="24"/>
  <c r="K2906" i="24"/>
  <c r="K2835" i="24"/>
  <c r="K2805" i="24"/>
  <c r="K2691" i="24"/>
  <c r="K2601" i="24"/>
  <c r="K2576" i="24"/>
  <c r="K2549" i="24"/>
  <c r="K2470" i="24"/>
  <c r="K2442" i="24"/>
  <c r="K2322" i="24"/>
  <c r="K2252" i="24"/>
  <c r="K1844" i="24"/>
  <c r="K1657" i="24"/>
  <c r="K1517" i="24"/>
  <c r="K1391" i="24"/>
  <c r="K1247" i="24"/>
  <c r="L2978" i="24"/>
  <c r="M2978" i="24" s="1"/>
  <c r="L2709" i="24"/>
  <c r="M2709" i="24" s="1"/>
  <c r="K3134" i="24"/>
  <c r="K2834" i="24"/>
  <c r="K2819" i="24"/>
  <c r="K2775" i="24"/>
  <c r="K2719" i="24"/>
  <c r="K2631" i="24"/>
  <c r="K2615" i="24"/>
  <c r="K2512" i="24"/>
  <c r="K2397" i="24"/>
  <c r="K2382" i="24"/>
  <c r="K2336" i="24"/>
  <c r="K2162" i="24"/>
  <c r="K2135" i="24"/>
  <c r="K1941" i="24"/>
  <c r="K1872" i="24"/>
  <c r="K1857" i="24"/>
  <c r="K1843" i="24"/>
  <c r="K1773" i="24"/>
  <c r="K1715" i="24"/>
  <c r="K1686" i="24"/>
  <c r="K1671" i="24"/>
  <c r="K1587" i="24"/>
  <c r="K1544" i="24"/>
  <c r="K1502" i="24"/>
  <c r="K1486" i="24"/>
  <c r="K1406" i="24"/>
  <c r="K1108" i="24"/>
  <c r="K1094" i="24"/>
  <c r="K1078" i="24"/>
  <c r="L3168" i="24"/>
  <c r="M3168" i="24" s="1"/>
  <c r="L2833" i="24"/>
  <c r="M2833" i="24" s="1"/>
  <c r="L2764" i="24"/>
  <c r="M2764" i="24" s="1"/>
  <c r="L2748" i="24"/>
  <c r="M2748" i="24" s="1"/>
  <c r="L1857" i="24"/>
  <c r="M1857" i="24" s="1"/>
  <c r="L1623" i="24"/>
  <c r="M1623" i="24" s="1"/>
  <c r="K3202" i="24"/>
  <c r="K2483" i="24"/>
  <c r="K2440" i="24"/>
  <c r="K2366" i="24"/>
  <c r="K2351" i="24"/>
  <c r="K2320" i="24"/>
  <c r="K1077" i="24"/>
  <c r="L2977" i="24"/>
  <c r="M2977" i="24" s="1"/>
  <c r="L2787" i="24"/>
  <c r="M2787" i="24" s="1"/>
  <c r="L1559" i="24"/>
  <c r="M1559" i="24" s="1"/>
  <c r="L1543" i="24"/>
  <c r="M1543" i="24" s="1"/>
  <c r="L1535" i="24"/>
  <c r="M1535" i="24" s="1"/>
  <c r="L971" i="24"/>
  <c r="M971" i="24" s="1"/>
  <c r="K3132" i="24"/>
  <c r="K2966" i="24"/>
  <c r="K2903" i="24"/>
  <c r="K2860" i="24"/>
  <c r="K2773" i="24"/>
  <c r="K2703" i="24"/>
  <c r="K2643" i="24"/>
  <c r="K2613" i="24"/>
  <c r="K2599" i="24"/>
  <c r="K2574" i="24"/>
  <c r="K2482" i="24"/>
  <c r="K2467" i="24"/>
  <c r="K2410" i="24"/>
  <c r="K2395" i="24"/>
  <c r="K2380" i="24"/>
  <c r="K2350" i="24"/>
  <c r="K2204" i="24"/>
  <c r="K2147" i="24"/>
  <c r="K2133" i="24"/>
  <c r="K2092" i="24"/>
  <c r="K1954" i="24"/>
  <c r="K1939" i="24"/>
  <c r="K1897" i="24"/>
  <c r="K1827" i="24"/>
  <c r="K1799" i="24"/>
  <c r="K1785" i="24"/>
  <c r="K1757" i="24"/>
  <c r="K1669" i="24"/>
  <c r="O1618" i="17"/>
  <c r="K1571" i="24"/>
  <c r="K1555" i="24"/>
  <c r="K1500" i="24"/>
  <c r="K1447" i="24"/>
  <c r="K1404" i="24"/>
  <c r="K1331" i="24"/>
  <c r="K1231" i="24"/>
  <c r="K1175" i="24"/>
  <c r="K1145" i="24"/>
  <c r="K1092" i="24"/>
  <c r="K1062" i="24"/>
  <c r="K1046" i="24"/>
  <c r="K1005" i="24"/>
  <c r="K2896" i="24"/>
  <c r="L2953" i="24"/>
  <c r="M2953" i="24" s="1"/>
  <c r="L2913" i="24"/>
  <c r="M2913" i="24" s="1"/>
  <c r="L2110" i="24"/>
  <c r="M2110" i="24" s="1"/>
  <c r="L2078" i="24"/>
  <c r="M2078" i="24" s="1"/>
  <c r="L1980" i="24"/>
  <c r="M1980" i="24" s="1"/>
  <c r="L1725" i="24"/>
  <c r="M1725" i="24" s="1"/>
  <c r="L1701" i="24"/>
  <c r="M1701" i="24" s="1"/>
  <c r="L1685" i="24"/>
  <c r="M1685" i="24" s="1"/>
  <c r="L1677" i="24"/>
  <c r="M1677" i="24" s="1"/>
  <c r="L1598" i="24"/>
  <c r="M1598" i="24" s="1"/>
  <c r="L1158" i="24"/>
  <c r="M1158" i="24" s="1"/>
  <c r="L1150" i="24"/>
  <c r="M1150" i="24" s="1"/>
  <c r="K2816" i="24"/>
  <c r="K2757" i="24"/>
  <c r="K2438" i="24"/>
  <c r="K2424" i="24"/>
  <c r="K2394" i="24"/>
  <c r="K2379" i="24"/>
  <c r="K2189" i="24"/>
  <c r="K2146" i="24"/>
  <c r="K2105" i="24"/>
  <c r="K2062" i="24"/>
  <c r="K1911" i="24"/>
  <c r="K1870" i="24"/>
  <c r="K1784" i="24"/>
  <c r="K1742" i="24"/>
  <c r="K1683" i="24"/>
  <c r="K1625" i="24"/>
  <c r="K1598" i="24"/>
  <c r="K1584" i="24"/>
  <c r="K1527" i="24"/>
  <c r="K1499" i="24"/>
  <c r="K1431" i="24"/>
  <c r="K1388" i="24"/>
  <c r="K1373" i="24"/>
  <c r="K1288" i="24"/>
  <c r="K1230" i="24"/>
  <c r="K1189" i="24"/>
  <c r="K1160" i="24"/>
  <c r="K1132" i="24"/>
  <c r="K1117" i="24"/>
  <c r="K1091" i="24"/>
  <c r="K1061" i="24"/>
  <c r="K1033" i="24"/>
  <c r="L3143" i="24"/>
  <c r="M3143" i="24" s="1"/>
  <c r="L2937" i="24"/>
  <c r="M2937" i="24" s="1"/>
  <c r="L1338" i="24"/>
  <c r="M1338" i="24" s="1"/>
  <c r="L1339" i="24"/>
  <c r="M1339" i="24" s="1"/>
  <c r="L1330" i="24"/>
  <c r="M1330" i="24" s="1"/>
  <c r="K2216" i="24"/>
  <c r="O2177" i="17"/>
  <c r="K2158" i="24"/>
  <c r="K1967" i="24"/>
  <c r="K1936" i="24"/>
  <c r="K1894" i="24"/>
  <c r="K1810" i="24"/>
  <c r="K1726" i="24"/>
  <c r="K1710" i="24"/>
  <c r="K1681" i="24"/>
  <c r="K1653" i="24"/>
  <c r="K1497" i="24"/>
  <c r="K1444" i="24"/>
  <c r="K1302" i="24"/>
  <c r="K1228" i="24"/>
  <c r="K1187" i="24"/>
  <c r="K1158" i="24"/>
  <c r="K1104" i="24"/>
  <c r="K1075" i="24"/>
  <c r="L2991" i="24"/>
  <c r="M2991" i="24" s="1"/>
  <c r="L2994" i="24"/>
  <c r="M2994" i="24" s="1"/>
  <c r="L2605" i="24"/>
  <c r="M2605" i="24" s="1"/>
  <c r="L1918" i="24"/>
  <c r="M1918" i="24" s="1"/>
  <c r="L1894" i="24"/>
  <c r="M1894" i="24" s="1"/>
  <c r="L1739" i="24"/>
  <c r="M1739" i="24" s="1"/>
  <c r="O3328" i="17"/>
  <c r="K2867" i="24"/>
  <c r="K2783" i="24"/>
  <c r="K2711" i="24"/>
  <c r="K2697" i="24"/>
  <c r="K2623" i="24"/>
  <c r="K2554" i="24"/>
  <c r="K2505" i="24"/>
  <c r="K2461" i="24"/>
  <c r="K2405" i="24"/>
  <c r="K2314" i="24"/>
  <c r="K2227" i="24"/>
  <c r="K2213" i="24"/>
  <c r="K2169" i="24"/>
  <c r="K2025" i="24"/>
  <c r="K1906" i="24"/>
  <c r="K1692" i="24"/>
  <c r="K1678" i="24"/>
  <c r="K1608" i="24"/>
  <c r="K1580" i="24"/>
  <c r="K1538" i="24"/>
  <c r="K1523" i="24"/>
  <c r="K1494" i="24"/>
  <c r="K1413" i="24"/>
  <c r="K1398" i="24"/>
  <c r="K1368" i="24"/>
  <c r="K1326" i="24"/>
  <c r="K1311" i="24"/>
  <c r="K1299" i="24"/>
  <c r="K1200" i="24"/>
  <c r="K1000" i="24"/>
  <c r="K985" i="24"/>
  <c r="K969" i="24"/>
  <c r="K942" i="24"/>
  <c r="K926" i="24"/>
  <c r="L1776" i="24"/>
  <c r="M1776" i="24" s="1"/>
  <c r="L1619" i="24"/>
  <c r="M1619" i="24" s="1"/>
  <c r="L929" i="24"/>
  <c r="M929" i="24" s="1"/>
  <c r="L914" i="24"/>
  <c r="M914" i="24" s="1"/>
  <c r="K2973" i="24"/>
  <c r="K2912" i="24"/>
  <c r="K2710" i="24"/>
  <c r="K2665" i="24"/>
  <c r="K2636" i="24"/>
  <c r="K2607" i="24"/>
  <c r="K2553" i="24"/>
  <c r="K2432" i="24"/>
  <c r="K2418" i="24"/>
  <c r="K2389" i="24"/>
  <c r="K2358" i="24"/>
  <c r="K2256" i="24"/>
  <c r="K2226" i="24"/>
  <c r="K2183" i="24"/>
  <c r="K2168" i="24"/>
  <c r="K2101" i="24"/>
  <c r="K2070" i="24"/>
  <c r="K1933" i="24"/>
  <c r="K1920" i="24"/>
  <c r="K1905" i="24"/>
  <c r="K1877" i="24"/>
  <c r="K1835" i="24"/>
  <c r="K1765" i="24"/>
  <c r="K1607" i="24"/>
  <c r="K1493" i="24"/>
  <c r="K1367" i="24"/>
  <c r="K1310" i="24"/>
  <c r="K999" i="24"/>
  <c r="K984" i="24"/>
  <c r="K880" i="24"/>
  <c r="L1984" i="24"/>
  <c r="M1984" i="24" s="1"/>
  <c r="L1666" i="24"/>
  <c r="M1666" i="24" s="1"/>
  <c r="L1539" i="24"/>
  <c r="M1539" i="24" s="1"/>
  <c r="L1540" i="24"/>
  <c r="M1540" i="24" s="1"/>
  <c r="L1428" i="24"/>
  <c r="M1428" i="24" s="1"/>
  <c r="L1420" i="24"/>
  <c r="M1420" i="24" s="1"/>
  <c r="L1224" i="24"/>
  <c r="M1224" i="24" s="1"/>
  <c r="L1029" i="24"/>
  <c r="M1029" i="24" s="1"/>
  <c r="L1021" i="24"/>
  <c r="M1021" i="24" s="1"/>
  <c r="L1013" i="24"/>
  <c r="M1013" i="24" s="1"/>
  <c r="L1005" i="24"/>
  <c r="M1005" i="24" s="1"/>
  <c r="L997" i="24"/>
  <c r="M997" i="24" s="1"/>
  <c r="L967" i="24"/>
  <c r="M967" i="24" s="1"/>
  <c r="L2137" i="24"/>
  <c r="M2137" i="24" s="1"/>
  <c r="L2129" i="24"/>
  <c r="M2129" i="24" s="1"/>
  <c r="L2090" i="24"/>
  <c r="M2090" i="24" s="1"/>
  <c r="L2067" i="24"/>
  <c r="M2067" i="24" s="1"/>
  <c r="L2012" i="24"/>
  <c r="M2012" i="24" s="1"/>
  <c r="L1689" i="24"/>
  <c r="M1689" i="24" s="1"/>
  <c r="L1690" i="24"/>
  <c r="M1690" i="24" s="1"/>
  <c r="L1610" i="24"/>
  <c r="M1610" i="24" s="1"/>
  <c r="L1602" i="24"/>
  <c r="M1602" i="24" s="1"/>
  <c r="L1146" i="24"/>
  <c r="M1146" i="24" s="1"/>
  <c r="L1138" i="24"/>
  <c r="M1138" i="24" s="1"/>
  <c r="L1114" i="24"/>
  <c r="M1114" i="24" s="1"/>
  <c r="L1106" i="24"/>
  <c r="M1106" i="24" s="1"/>
  <c r="L1098" i="24"/>
  <c r="M1098" i="24" s="1"/>
  <c r="L1074" i="24"/>
  <c r="M1074" i="24" s="1"/>
  <c r="L1058" i="24"/>
  <c r="M1058" i="24" s="1"/>
  <c r="L981" i="24"/>
  <c r="M981" i="24" s="1"/>
  <c r="L936" i="24"/>
  <c r="M936" i="24" s="1"/>
  <c r="L906" i="24"/>
  <c r="M906" i="24" s="1"/>
  <c r="L898" i="24"/>
  <c r="M898" i="24" s="1"/>
  <c r="L883" i="24"/>
  <c r="M883" i="24" s="1"/>
  <c r="K2824" i="24"/>
  <c r="K2809" i="24"/>
  <c r="K2764" i="24"/>
  <c r="K2679" i="24"/>
  <c r="K2663" i="24"/>
  <c r="K2620" i="24"/>
  <c r="K2605" i="24"/>
  <c r="K2592" i="24"/>
  <c r="K2533" i="24"/>
  <c r="K2517" i="24"/>
  <c r="K2372" i="24"/>
  <c r="K2326" i="24"/>
  <c r="K2224" i="24"/>
  <c r="K2181" i="24"/>
  <c r="K2126" i="24"/>
  <c r="K2099" i="24"/>
  <c r="K2083" i="24"/>
  <c r="K1991" i="24"/>
  <c r="K1903" i="24"/>
  <c r="K1889" i="24"/>
  <c r="K1647" i="24"/>
  <c r="K1605" i="24"/>
  <c r="K1507" i="24"/>
  <c r="K1491" i="24"/>
  <c r="K1453" i="24"/>
  <c r="K1395" i="24"/>
  <c r="K1381" i="24"/>
  <c r="K1280" i="24"/>
  <c r="K3173" i="24"/>
  <c r="L2530" i="24"/>
  <c r="M2530" i="24" s="1"/>
  <c r="L2334" i="24"/>
  <c r="M2334" i="24" s="1"/>
  <c r="L2236" i="24"/>
  <c r="M2236" i="24" s="1"/>
  <c r="L2175" i="24"/>
  <c r="M2175" i="24" s="1"/>
  <c r="L2027" i="24"/>
  <c r="M2027" i="24" s="1"/>
  <c r="L1404" i="24"/>
  <c r="M1404" i="24" s="1"/>
  <c r="L1255" i="24"/>
  <c r="M1255" i="24" s="1"/>
  <c r="L1028" i="24"/>
  <c r="M1028" i="24" s="1"/>
  <c r="K1719" i="24"/>
  <c r="K1703" i="24"/>
  <c r="K1660" i="24"/>
  <c r="K1646" i="24"/>
  <c r="K1576" i="24"/>
  <c r="K1464" i="24"/>
  <c r="K1452" i="24"/>
  <c r="K1438" i="24"/>
  <c r="K1365" i="24"/>
  <c r="K1237" i="24"/>
  <c r="K1208" i="24"/>
  <c r="K1196" i="24"/>
  <c r="K1052" i="24"/>
  <c r="K1024" i="24"/>
  <c r="K1011" i="24"/>
  <c r="K981" i="24"/>
  <c r="K952" i="24"/>
  <c r="K1102" i="24"/>
  <c r="K1087" i="24"/>
  <c r="K1059" i="24"/>
  <c r="K1043" i="24"/>
  <c r="K990" i="24"/>
  <c r="K2786" i="24"/>
  <c r="L3183" i="24"/>
  <c r="M3183" i="24" s="1"/>
  <c r="L3035" i="24"/>
  <c r="M3035" i="24" s="1"/>
  <c r="L3019" i="24"/>
  <c r="M3019" i="24" s="1"/>
  <c r="L2782" i="24"/>
  <c r="M2782" i="24" s="1"/>
  <c r="L2666" i="24"/>
  <c r="M2666" i="24" s="1"/>
  <c r="L2650" i="24"/>
  <c r="M2650" i="24" s="1"/>
  <c r="L2642" i="24"/>
  <c r="M2642" i="24" s="1"/>
  <c r="L2369" i="24"/>
  <c r="M2369" i="24" s="1"/>
  <c r="L2279" i="24"/>
  <c r="M2279" i="24" s="1"/>
  <c r="L1937" i="24"/>
  <c r="M1937" i="24" s="1"/>
  <c r="L1667" i="24"/>
  <c r="M1667" i="24" s="1"/>
  <c r="L1565" i="24"/>
  <c r="M1565" i="24" s="1"/>
  <c r="L1308" i="24"/>
  <c r="M1308" i="24" s="1"/>
  <c r="L1237" i="24"/>
  <c r="M1237" i="24" s="1"/>
  <c r="L1018" i="24"/>
  <c r="M1018" i="24" s="1"/>
  <c r="L1002" i="24"/>
  <c r="M1002" i="24" s="1"/>
  <c r="L979" i="24"/>
  <c r="M979" i="24" s="1"/>
  <c r="O3630" i="17"/>
  <c r="O85" i="17"/>
  <c r="L3144" i="24"/>
  <c r="M3144" i="24" s="1"/>
  <c r="L2979" i="24"/>
  <c r="M2979" i="24" s="1"/>
  <c r="L2891" i="24"/>
  <c r="M2891" i="24" s="1"/>
  <c r="L2875" i="24"/>
  <c r="M2875" i="24" s="1"/>
  <c r="L2811" i="24"/>
  <c r="M2811" i="24" s="1"/>
  <c r="L2634" i="24"/>
  <c r="M2634" i="24" s="1"/>
  <c r="L2345" i="24"/>
  <c r="M2345" i="24" s="1"/>
  <c r="L2336" i="24"/>
  <c r="M2336" i="24" s="1"/>
  <c r="L2257" i="24"/>
  <c r="M2257" i="24" s="1"/>
  <c r="L2079" i="24"/>
  <c r="M2079" i="24" s="1"/>
  <c r="L2033" i="24"/>
  <c r="M2033" i="24" s="1"/>
  <c r="L1982" i="24"/>
  <c r="M1982" i="24" s="1"/>
  <c r="L1967" i="24"/>
  <c r="M1967" i="24" s="1"/>
  <c r="L1922" i="24"/>
  <c r="M1922" i="24" s="1"/>
  <c r="L1713" i="24"/>
  <c r="M1713" i="24" s="1"/>
  <c r="L1705" i="24"/>
  <c r="M1705" i="24" s="1"/>
  <c r="L1682" i="24"/>
  <c r="M1682" i="24" s="1"/>
  <c r="L1127" i="24"/>
  <c r="M1127" i="24" s="1"/>
  <c r="L1063" i="24"/>
  <c r="M1063" i="24" s="1"/>
  <c r="L986" i="24"/>
  <c r="M986" i="24" s="1"/>
  <c r="L964" i="24"/>
  <c r="M964" i="24" s="1"/>
  <c r="O3746" i="17"/>
  <c r="K1072" i="24"/>
  <c r="K900" i="24"/>
  <c r="N891" i="17"/>
  <c r="K854" i="24"/>
  <c r="L2907" i="24"/>
  <c r="M2907" i="24" s="1"/>
  <c r="L2302" i="24"/>
  <c r="M2302" i="24" s="1"/>
  <c r="L1556" i="24"/>
  <c r="M1556" i="24" s="1"/>
  <c r="L1392" i="24"/>
  <c r="M1392" i="24" s="1"/>
  <c r="L1212" i="24"/>
  <c r="M1212" i="24" s="1"/>
  <c r="L911" i="24"/>
  <c r="M911" i="24" s="1"/>
  <c r="K1151" i="24"/>
  <c r="K1139" i="24"/>
  <c r="K1113" i="24"/>
  <c r="K958" i="24"/>
  <c r="O255" i="17"/>
  <c r="N165" i="17"/>
  <c r="N109" i="17"/>
  <c r="K2231" i="24"/>
  <c r="K2792" i="24"/>
  <c r="L3189" i="24"/>
  <c r="M3189" i="24" s="1"/>
  <c r="L3158" i="24"/>
  <c r="M3158" i="24" s="1"/>
  <c r="L3112" i="24"/>
  <c r="M3112" i="24" s="1"/>
  <c r="L3096" i="24"/>
  <c r="M3096" i="24" s="1"/>
  <c r="L3088" i="24"/>
  <c r="M3088" i="24" s="1"/>
  <c r="L2788" i="24"/>
  <c r="M2788" i="24" s="1"/>
  <c r="L2648" i="24"/>
  <c r="M2648" i="24" s="1"/>
  <c r="L2383" i="24"/>
  <c r="M2383" i="24" s="1"/>
  <c r="L2351" i="24"/>
  <c r="M2351" i="24" s="1"/>
  <c r="L2231" i="24"/>
  <c r="M2231" i="24" s="1"/>
  <c r="L2224" i="24"/>
  <c r="M2224" i="24" s="1"/>
  <c r="L1889" i="24"/>
  <c r="M1889" i="24" s="1"/>
  <c r="L1804" i="24"/>
  <c r="M1804" i="24" s="1"/>
  <c r="L1796" i="24"/>
  <c r="M1796" i="24" s="1"/>
  <c r="L1788" i="24"/>
  <c r="M1788" i="24" s="1"/>
  <c r="L1650" i="24"/>
  <c r="M1650" i="24" s="1"/>
  <c r="L1634" i="24"/>
  <c r="M1634" i="24" s="1"/>
  <c r="L1563" i="24"/>
  <c r="M1563" i="24" s="1"/>
  <c r="L1555" i="24"/>
  <c r="M1555" i="24" s="1"/>
  <c r="L1524" i="24"/>
  <c r="M1524" i="24" s="1"/>
  <c r="L1500" i="24"/>
  <c r="M1500" i="24" s="1"/>
  <c r="L1391" i="24"/>
  <c r="M1391" i="24" s="1"/>
  <c r="L1322" i="24"/>
  <c r="M1322" i="24" s="1"/>
  <c r="L1259" i="24"/>
  <c r="M1259" i="24" s="1"/>
  <c r="L1251" i="24"/>
  <c r="M1251" i="24" s="1"/>
  <c r="L1235" i="24"/>
  <c r="M1235" i="24" s="1"/>
  <c r="L1227" i="24"/>
  <c r="M1227" i="24" s="1"/>
  <c r="L1188" i="24"/>
  <c r="M1188" i="24" s="1"/>
  <c r="L1173" i="24"/>
  <c r="M1173" i="24" s="1"/>
  <c r="L1165" i="24"/>
  <c r="M1165" i="24" s="1"/>
  <c r="L1024" i="24"/>
  <c r="M1024" i="24" s="1"/>
  <c r="L887" i="24"/>
  <c r="M887" i="24" s="1"/>
  <c r="K848" i="24"/>
  <c r="K908" i="24"/>
  <c r="K2932" i="24"/>
  <c r="L3195" i="24"/>
  <c r="M3195" i="24" s="1"/>
  <c r="L3179" i="24"/>
  <c r="M3179" i="24" s="1"/>
  <c r="L3110" i="24"/>
  <c r="M3110" i="24" s="1"/>
  <c r="L3071" i="24"/>
  <c r="M3071" i="24" s="1"/>
  <c r="L3023" i="24"/>
  <c r="M3023" i="24" s="1"/>
  <c r="L3015" i="24"/>
  <c r="M3015" i="24" s="1"/>
  <c r="L2952" i="24"/>
  <c r="M2952" i="24" s="1"/>
  <c r="L2786" i="24"/>
  <c r="M2786" i="24" s="1"/>
  <c r="L2778" i="24"/>
  <c r="M2778" i="24" s="1"/>
  <c r="L2747" i="24"/>
  <c r="M2747" i="24" s="1"/>
  <c r="L2708" i="24"/>
  <c r="M2708" i="24" s="1"/>
  <c r="L2499" i="24"/>
  <c r="M2499" i="24" s="1"/>
  <c r="L2491" i="24"/>
  <c r="M2491" i="24" s="1"/>
  <c r="L2298" i="24"/>
  <c r="M2298" i="24" s="1"/>
  <c r="L2283" i="24"/>
  <c r="M2283" i="24" s="1"/>
  <c r="L2237" i="24"/>
  <c r="M2237" i="24" s="1"/>
  <c r="L2229" i="24"/>
  <c r="M2229" i="24" s="1"/>
  <c r="L2161" i="24"/>
  <c r="M2161" i="24" s="1"/>
  <c r="L2138" i="24"/>
  <c r="M2138" i="24" s="1"/>
  <c r="L2045" i="24"/>
  <c r="M2045" i="24" s="1"/>
  <c r="L2000" i="24"/>
  <c r="M2000" i="24" s="1"/>
  <c r="L1941" i="24"/>
  <c r="M1941" i="24" s="1"/>
  <c r="L1903" i="24"/>
  <c r="M1903" i="24" s="1"/>
  <c r="L1833" i="24"/>
  <c r="M1833" i="24" s="1"/>
  <c r="L1794" i="24"/>
  <c r="M1794" i="24" s="1"/>
  <c r="L1756" i="24"/>
  <c r="M1756" i="24" s="1"/>
  <c r="L1748" i="24"/>
  <c r="M1748" i="24" s="1"/>
  <c r="L1733" i="24"/>
  <c r="M1733" i="24" s="1"/>
  <c r="L1671" i="24"/>
  <c r="M1671" i="24" s="1"/>
  <c r="L1585" i="24"/>
  <c r="M1585" i="24" s="1"/>
  <c r="L1561" i="24"/>
  <c r="M1561" i="24" s="1"/>
  <c r="L1522" i="24"/>
  <c r="M1522" i="24" s="1"/>
  <c r="L1514" i="24"/>
  <c r="M1514" i="24" s="1"/>
  <c r="L1506" i="24"/>
  <c r="M1506" i="24" s="1"/>
  <c r="L1490" i="24"/>
  <c r="M1490" i="24" s="1"/>
  <c r="L1482" i="24"/>
  <c r="M1482" i="24" s="1"/>
  <c r="L1474" i="24"/>
  <c r="M1474" i="24" s="1"/>
  <c r="L1366" i="24"/>
  <c r="M1366" i="24" s="1"/>
  <c r="L1328" i="24"/>
  <c r="M1328" i="24" s="1"/>
  <c r="L1265" i="24"/>
  <c r="M1265" i="24" s="1"/>
  <c r="L1249" i="24"/>
  <c r="M1249" i="24" s="1"/>
  <c r="L1194" i="24"/>
  <c r="M1194" i="24" s="1"/>
  <c r="L1037" i="24"/>
  <c r="M1037" i="24" s="1"/>
  <c r="L998" i="24"/>
  <c r="M998" i="24" s="1"/>
  <c r="L938" i="24"/>
  <c r="M938" i="24" s="1"/>
  <c r="L930" i="24"/>
  <c r="M930" i="24" s="1"/>
  <c r="L922" i="24"/>
  <c r="M922" i="24" s="1"/>
  <c r="K2241" i="24"/>
  <c r="O3425" i="17"/>
  <c r="O3417" i="17"/>
  <c r="O3405" i="17"/>
  <c r="O3396" i="17"/>
  <c r="O3387" i="17"/>
  <c r="N3378" i="17"/>
  <c r="O3362" i="17"/>
  <c r="N2649" i="17"/>
  <c r="O2649" i="17"/>
  <c r="K2644" i="24"/>
  <c r="N2619" i="17"/>
  <c r="O2619" i="17"/>
  <c r="K2614" i="24"/>
  <c r="N1151" i="17"/>
  <c r="O1151" i="17"/>
  <c r="K1146" i="24"/>
  <c r="K940" i="24"/>
  <c r="O945" i="17"/>
  <c r="N945" i="17"/>
  <c r="K719" i="24"/>
  <c r="N721" i="17"/>
  <c r="O721" i="17"/>
  <c r="K600" i="24"/>
  <c r="O602" i="17"/>
  <c r="N602" i="17"/>
  <c r="O2241" i="17"/>
  <c r="N2241" i="17"/>
  <c r="O3100" i="17"/>
  <c r="N3100" i="17"/>
  <c r="O3077" i="17"/>
  <c r="N3077" i="17"/>
  <c r="O3069" i="17"/>
  <c r="N3069" i="17"/>
  <c r="O3013" i="17"/>
  <c r="N3013" i="17"/>
  <c r="N2783" i="17"/>
  <c r="O2783" i="17"/>
  <c r="O2651" i="17"/>
  <c r="N2651" i="17"/>
  <c r="O2590" i="17"/>
  <c r="N2590" i="17"/>
  <c r="N2582" i="17"/>
  <c r="O2582" i="17"/>
  <c r="N2574" i="17"/>
  <c r="O2574" i="17"/>
  <c r="L2467" i="24"/>
  <c r="M2467" i="24" s="1"/>
  <c r="N2472" i="17"/>
  <c r="O2472" i="17"/>
  <c r="O2464" i="17"/>
  <c r="N2464" i="17"/>
  <c r="L2459" i="24"/>
  <c r="M2459" i="24" s="1"/>
  <c r="O2456" i="17"/>
  <c r="N2456" i="17"/>
  <c r="L2451" i="24"/>
  <c r="M2451" i="24" s="1"/>
  <c r="O2304" i="17"/>
  <c r="N2304" i="17"/>
  <c r="N2242" i="17"/>
  <c r="O2242" i="17"/>
  <c r="N2189" i="17"/>
  <c r="O2189" i="17"/>
  <c r="L2184" i="24"/>
  <c r="M2184" i="24" s="1"/>
  <c r="O2112" i="17"/>
  <c r="N2112" i="17"/>
  <c r="L2107" i="24"/>
  <c r="M2107" i="24" s="1"/>
  <c r="O1542" i="17"/>
  <c r="N1542" i="17"/>
  <c r="L1537" i="24"/>
  <c r="M1537" i="24" s="1"/>
  <c r="O1254" i="17"/>
  <c r="N1254" i="17"/>
  <c r="N1246" i="17"/>
  <c r="O1246" i="17"/>
  <c r="O1238" i="17"/>
  <c r="N1238" i="17"/>
  <c r="O1011" i="17"/>
  <c r="N1011" i="17"/>
  <c r="O905" i="17"/>
  <c r="N905" i="17"/>
  <c r="O751" i="17"/>
  <c r="N751" i="17"/>
  <c r="N708" i="17"/>
  <c r="O708" i="17"/>
  <c r="L655" i="24"/>
  <c r="M655" i="24" s="1"/>
  <c r="N657" i="17"/>
  <c r="O657" i="17"/>
  <c r="N411" i="17"/>
  <c r="L409" i="24"/>
  <c r="M409" i="24" s="1"/>
  <c r="O411" i="17"/>
  <c r="O201" i="17"/>
  <c r="N201" i="17"/>
  <c r="O4019" i="17"/>
  <c r="N4019" i="17"/>
  <c r="N3738" i="17"/>
  <c r="O3738" i="17"/>
  <c r="K3641" i="24"/>
  <c r="O3732" i="17"/>
  <c r="N3732" i="17"/>
  <c r="N3581" i="17"/>
  <c r="O3581" i="17"/>
  <c r="O3575" i="17"/>
  <c r="N3575" i="17"/>
  <c r="O3462" i="17"/>
  <c r="N3462" i="17"/>
  <c r="K3360" i="24"/>
  <c r="O3457" i="17"/>
  <c r="N3457" i="17"/>
  <c r="L3977" i="24"/>
  <c r="M3977" i="24" s="1"/>
  <c r="O3264" i="17"/>
  <c r="N3264" i="17"/>
  <c r="L3658" i="24"/>
  <c r="M3658" i="24" s="1"/>
  <c r="N3755" i="17"/>
  <c r="O3755" i="17"/>
  <c r="L3497" i="24"/>
  <c r="M3497" i="24" s="1"/>
  <c r="O3594" i="17"/>
  <c r="N3594" i="17"/>
  <c r="L3329" i="24"/>
  <c r="M3329" i="24" s="1"/>
  <c r="O3426" i="17"/>
  <c r="N3426" i="17"/>
  <c r="K2688" i="24"/>
  <c r="O2693" i="17"/>
  <c r="N2693" i="17"/>
  <c r="O1689" i="17"/>
  <c r="N1689" i="17"/>
  <c r="O1646" i="17"/>
  <c r="N1646" i="17"/>
  <c r="N1590" i="17"/>
  <c r="O1590" i="17"/>
  <c r="K1458" i="24"/>
  <c r="N1463" i="17"/>
  <c r="O1463" i="17"/>
  <c r="O1423" i="17"/>
  <c r="N1423" i="17"/>
  <c r="K3131" i="24"/>
  <c r="O3137" i="17"/>
  <c r="K1953" i="24"/>
  <c r="O1958" i="17"/>
  <c r="N1958" i="17"/>
  <c r="K3143" i="24"/>
  <c r="N3149" i="17"/>
  <c r="K2701" i="24"/>
  <c r="N2706" i="17"/>
  <c r="O2266" i="17"/>
  <c r="N2266" i="17"/>
  <c r="K2188" i="24"/>
  <c r="N2193" i="17"/>
  <c r="O2193" i="17"/>
  <c r="K2173" i="24"/>
  <c r="O2178" i="17"/>
  <c r="N2178" i="17"/>
  <c r="O2050" i="17"/>
  <c r="N2050" i="17"/>
  <c r="N2034" i="17"/>
  <c r="O2034" i="17"/>
  <c r="O2733" i="17"/>
  <c r="N2733" i="17"/>
  <c r="K2299" i="24"/>
  <c r="K3154" i="24"/>
  <c r="O3160" i="17"/>
  <c r="N3160" i="17"/>
  <c r="N2789" i="17"/>
  <c r="O2789" i="17"/>
  <c r="N2817" i="17"/>
  <c r="O2817" i="17"/>
  <c r="K2390" i="24"/>
  <c r="N2395" i="17"/>
  <c r="O2395" i="17"/>
  <c r="K2374" i="24"/>
  <c r="O2379" i="17"/>
  <c r="K3165" i="24"/>
  <c r="N3171" i="17"/>
  <c r="O3171" i="17"/>
  <c r="K3195" i="24"/>
  <c r="O3201" i="17"/>
  <c r="N3201" i="17"/>
  <c r="K2853" i="24"/>
  <c r="O2859" i="17"/>
  <c r="N2422" i="17"/>
  <c r="O2422" i="17"/>
  <c r="K2957" i="24"/>
  <c r="N2963" i="17"/>
  <c r="O2963" i="17"/>
  <c r="N2477" i="17"/>
  <c r="O2477" i="17"/>
  <c r="K2999" i="24"/>
  <c r="O3005" i="17"/>
  <c r="N3005" i="17"/>
  <c r="O2990" i="17"/>
  <c r="N2990" i="17"/>
  <c r="O2555" i="17"/>
  <c r="N2555" i="17"/>
  <c r="K2530" i="24"/>
  <c r="N2535" i="17"/>
  <c r="O2535" i="17"/>
  <c r="N2519" i="17"/>
  <c r="O2519" i="17"/>
  <c r="K3058" i="24"/>
  <c r="N3064" i="17"/>
  <c r="O3064" i="17"/>
  <c r="O3034" i="17"/>
  <c r="N3034" i="17"/>
  <c r="O3123" i="17"/>
  <c r="N3123" i="17"/>
  <c r="O3109" i="17"/>
  <c r="N3109" i="17"/>
  <c r="N3078" i="17"/>
  <c r="O3078" i="17"/>
  <c r="O2811" i="17"/>
  <c r="K3150" i="24"/>
  <c r="N3156" i="17"/>
  <c r="K3002" i="24"/>
  <c r="N3008" i="17"/>
  <c r="O3377" i="17"/>
  <c r="K3280" i="24"/>
  <c r="O912" i="17"/>
  <c r="K3649" i="24"/>
  <c r="O3369" i="17"/>
  <c r="N3361" i="17"/>
  <c r="N3419" i="17"/>
  <c r="O3424" i="17"/>
  <c r="O3416" i="17"/>
  <c r="O3404" i="17"/>
  <c r="O3356" i="17"/>
  <c r="C52" i="23"/>
  <c r="O3614" i="17"/>
  <c r="N3843" i="17"/>
  <c r="N3504" i="17"/>
  <c r="N3385" i="17"/>
  <c r="O3326" i="17"/>
  <c r="P3275" i="17" l="1"/>
  <c r="R3275" i="17" s="1"/>
  <c r="P3377" i="17"/>
  <c r="R3377" i="17" s="1"/>
  <c r="P2854" i="17"/>
  <c r="R2854" i="17" s="1"/>
  <c r="P3691" i="17"/>
  <c r="R3691" i="17" s="1"/>
  <c r="O21" i="19"/>
  <c r="O26" i="19" s="1"/>
  <c r="O28" i="19" s="1"/>
  <c r="O38" i="19" s="1"/>
  <c r="O9" i="19"/>
  <c r="O10" i="19" s="1"/>
  <c r="O13" i="19" s="1"/>
  <c r="O14" i="19" s="1"/>
  <c r="D21" i="33"/>
  <c r="F12" i="33"/>
  <c r="F14" i="33" s="1"/>
  <c r="H25" i="23"/>
  <c r="H31" i="23" s="1"/>
  <c r="J2" i="24"/>
  <c r="L2" i="24"/>
  <c r="P3395" i="17"/>
  <c r="R3395" i="17" s="1"/>
  <c r="P435" i="17"/>
  <c r="N5" i="17"/>
  <c r="O5" i="17"/>
  <c r="P3385" i="17"/>
  <c r="R3385" i="17" s="1"/>
  <c r="P3361" i="17"/>
  <c r="R3361" i="17" s="1"/>
  <c r="P3404" i="17"/>
  <c r="R3404" i="17" s="1"/>
  <c r="P3390" i="17"/>
  <c r="R3390" i="17" s="1"/>
  <c r="P3399" i="17"/>
  <c r="R3399" i="17" s="1"/>
  <c r="P3326" i="17"/>
  <c r="R3326" i="17" s="1"/>
  <c r="P3424" i="17"/>
  <c r="R3424" i="17" s="1"/>
  <c r="P3426" i="17"/>
  <c r="P3503" i="17"/>
  <c r="R3503" i="17" s="1"/>
  <c r="P3504" i="17"/>
  <c r="R3504" i="17" s="1"/>
  <c r="P3387" i="17"/>
  <c r="R3387" i="17" s="1"/>
  <c r="P3369" i="17"/>
  <c r="R3369" i="17" s="1"/>
  <c r="P856" i="17"/>
  <c r="R856" i="17" s="1"/>
  <c r="P3378" i="17"/>
  <c r="R3378" i="17" s="1"/>
  <c r="P3370" i="17"/>
  <c r="R3370" i="17" s="1"/>
  <c r="P3416" i="17"/>
  <c r="R3416" i="17" s="1"/>
  <c r="P3419" i="17"/>
  <c r="R3419" i="17" s="1"/>
  <c r="P2513" i="17"/>
  <c r="R2513" i="17" s="1"/>
  <c r="P1406" i="17"/>
  <c r="R1406" i="17" s="1"/>
  <c r="P1422" i="17"/>
  <c r="R1422" i="17" s="1"/>
  <c r="P1317" i="17"/>
  <c r="R1317" i="17" s="1"/>
  <c r="P3505" i="17"/>
  <c r="R3505" i="17" s="1"/>
  <c r="P3356" i="17"/>
  <c r="R3356" i="17" s="1"/>
  <c r="P2250" i="17"/>
  <c r="R2250" i="17" s="1"/>
  <c r="P1166" i="17"/>
  <c r="R1166" i="17" s="1"/>
  <c r="P2057" i="17"/>
  <c r="R2057" i="17" s="1"/>
  <c r="P3300" i="17"/>
  <c r="R3300" i="17" s="1"/>
  <c r="P2639" i="17"/>
  <c r="R2639" i="17" s="1"/>
  <c r="P1637" i="17"/>
  <c r="R1637" i="17" s="1"/>
  <c r="P3355" i="17"/>
  <c r="R3355" i="17" s="1"/>
  <c r="P3095" i="17"/>
  <c r="R3095" i="17" s="1"/>
  <c r="P3480" i="17"/>
  <c r="R3480" i="17" s="1"/>
  <c r="P3368" i="17"/>
  <c r="R3368" i="17" s="1"/>
  <c r="P2676" i="17"/>
  <c r="R2676" i="17" s="1"/>
  <c r="P131" i="17"/>
  <c r="R131" i="17" s="1"/>
  <c r="P3379" i="17"/>
  <c r="R3379" i="17" s="1"/>
  <c r="P1793" i="17"/>
  <c r="R1793" i="17" s="1"/>
  <c r="P822" i="17"/>
  <c r="R822" i="17" s="1"/>
  <c r="P3915" i="17"/>
  <c r="R3915" i="17" s="1"/>
  <c r="P1190" i="17"/>
  <c r="R1190" i="17" s="1"/>
  <c r="P1989" i="17"/>
  <c r="R1989" i="17" s="1"/>
  <c r="P2870" i="17"/>
  <c r="R2870" i="17" s="1"/>
  <c r="P3459" i="17"/>
  <c r="R3459" i="17" s="1"/>
  <c r="P3204" i="17"/>
  <c r="R3204" i="17" s="1"/>
  <c r="P57" i="17"/>
  <c r="R57" i="17" s="1"/>
  <c r="P3236" i="17"/>
  <c r="R3236" i="17" s="1"/>
  <c r="P3396" i="17"/>
  <c r="R3396" i="17" s="1"/>
  <c r="P3935" i="17"/>
  <c r="R3935" i="17" s="1"/>
  <c r="P2804" i="17"/>
  <c r="R2804" i="17" s="1"/>
  <c r="P2978" i="17"/>
  <c r="R2978" i="17" s="1"/>
  <c r="P3316" i="17"/>
  <c r="R3316" i="17" s="1"/>
  <c r="P2801" i="17"/>
  <c r="R2801" i="17" s="1"/>
  <c r="P2696" i="17"/>
  <c r="R2696" i="17" s="1"/>
  <c r="P3080" i="17"/>
  <c r="R3080" i="17" s="1"/>
  <c r="P3283" i="17"/>
  <c r="R3283" i="17" s="1"/>
  <c r="P3312" i="17"/>
  <c r="R3312" i="17" s="1"/>
  <c r="P3417" i="17"/>
  <c r="R3417" i="17" s="1"/>
  <c r="P3364" i="17"/>
  <c r="R3364" i="17" s="1"/>
  <c r="P3079" i="17"/>
  <c r="R3079" i="17" s="1"/>
  <c r="P3446" i="17"/>
  <c r="R3446" i="17" s="1"/>
  <c r="P2265" i="17"/>
  <c r="R2265" i="17" s="1"/>
  <c r="P3635" i="17"/>
  <c r="R3635" i="17" s="1"/>
  <c r="P337" i="17"/>
  <c r="R337" i="17" s="1"/>
  <c r="P3997" i="17"/>
  <c r="R3997" i="17" s="1"/>
  <c r="P3380" i="17"/>
  <c r="R3380" i="17" s="1"/>
  <c r="P1716" i="17"/>
  <c r="R1716" i="17" s="1"/>
  <c r="P1681" i="17"/>
  <c r="R1681" i="17" s="1"/>
  <c r="P2869" i="17"/>
  <c r="R2869" i="17" s="1"/>
  <c r="P3280" i="17"/>
  <c r="R3280" i="17" s="1"/>
  <c r="P2247" i="17"/>
  <c r="R2247" i="17" s="1"/>
  <c r="P868" i="17"/>
  <c r="R868" i="17" s="1"/>
  <c r="P2446" i="17"/>
  <c r="R2446" i="17" s="1"/>
  <c r="P2988" i="17"/>
  <c r="R2988" i="17" s="1"/>
  <c r="P3537" i="17"/>
  <c r="R3537" i="17" s="1"/>
  <c r="P3118" i="17"/>
  <c r="R3118" i="17" s="1"/>
  <c r="P2668" i="17"/>
  <c r="R2668" i="17" s="1"/>
  <c r="P235" i="17"/>
  <c r="R235" i="17" s="1"/>
  <c r="P3614" i="17"/>
  <c r="R3614" i="17" s="1"/>
  <c r="P610" i="17"/>
  <c r="R610" i="17" s="1"/>
  <c r="P3842" i="17"/>
  <c r="R3842" i="17" s="1"/>
  <c r="P3630" i="17"/>
  <c r="R3630" i="17" s="1"/>
  <c r="P77" i="17"/>
  <c r="R77" i="17" s="1"/>
  <c r="P1108" i="17"/>
  <c r="R1108" i="17" s="1"/>
  <c r="P2139" i="17"/>
  <c r="R2139" i="17" s="1"/>
  <c r="P3226" i="17"/>
  <c r="R3226" i="17" s="1"/>
  <c r="P3674" i="17"/>
  <c r="R3674" i="17" s="1"/>
  <c r="P3397" i="17"/>
  <c r="R3397" i="17" s="1"/>
  <c r="P70" i="17"/>
  <c r="R70" i="17" s="1"/>
  <c r="P3449" i="17"/>
  <c r="R3449" i="17" s="1"/>
  <c r="P3372" i="17"/>
  <c r="R3372" i="17" s="1"/>
  <c r="P1429" i="17"/>
  <c r="R1429" i="17" s="1"/>
  <c r="P3345" i="17"/>
  <c r="R3345" i="17" s="1"/>
  <c r="P3376" i="17"/>
  <c r="R3376" i="17" s="1"/>
  <c r="P1662" i="17"/>
  <c r="R1662" i="17" s="1"/>
  <c r="P1298" i="17"/>
  <c r="R1298" i="17" s="1"/>
  <c r="P3526" i="17"/>
  <c r="R3526" i="17" s="1"/>
  <c r="P2800" i="17"/>
  <c r="R2800" i="17" s="1"/>
  <c r="P202" i="17"/>
  <c r="R202" i="17" s="1"/>
  <c r="P3304" i="17"/>
  <c r="R3304" i="17" s="1"/>
  <c r="P3855" i="17"/>
  <c r="R3855" i="17" s="1"/>
  <c r="P2769" i="17"/>
  <c r="R2769" i="17" s="1"/>
  <c r="P2790" i="17"/>
  <c r="R2790" i="17" s="1"/>
  <c r="P2829" i="17"/>
  <c r="R2829" i="17" s="1"/>
  <c r="P3670" i="17"/>
  <c r="R3670" i="17" s="1"/>
  <c r="P3249" i="17"/>
  <c r="R3249" i="17" s="1"/>
  <c r="P3191" i="17"/>
  <c r="R3191" i="17" s="1"/>
  <c r="P3314" i="17"/>
  <c r="R3314" i="17" s="1"/>
  <c r="P2275" i="17"/>
  <c r="R2275" i="17" s="1"/>
  <c r="P3117" i="17"/>
  <c r="R3117" i="17" s="1"/>
  <c r="P1061" i="17"/>
  <c r="R1061" i="17" s="1"/>
  <c r="P3178" i="17"/>
  <c r="R3178" i="17" s="1"/>
  <c r="P2541" i="17"/>
  <c r="R2541" i="17" s="1"/>
  <c r="P2385" i="17"/>
  <c r="R2385" i="17" s="1"/>
  <c r="P3822" i="17"/>
  <c r="R3822" i="17" s="1"/>
  <c r="P3339" i="17"/>
  <c r="R3339" i="17" s="1"/>
  <c r="P3866" i="17"/>
  <c r="R3866" i="17" s="1"/>
  <c r="P230" i="17"/>
  <c r="R230" i="17" s="1"/>
  <c r="P744" i="17"/>
  <c r="R744" i="17" s="1"/>
  <c r="P203" i="17"/>
  <c r="R203" i="17" s="1"/>
  <c r="P696" i="17"/>
  <c r="R696" i="17" s="1"/>
  <c r="P2604" i="17"/>
  <c r="R2604" i="17" s="1"/>
  <c r="P3703" i="17"/>
  <c r="R3703" i="17" s="1"/>
  <c r="P3293" i="17"/>
  <c r="R3293" i="17" s="1"/>
  <c r="P1172" i="17"/>
  <c r="R1172" i="17" s="1"/>
  <c r="P3689" i="17"/>
  <c r="R3689" i="17" s="1"/>
  <c r="P256" i="17"/>
  <c r="R256" i="17" s="1"/>
  <c r="P418" i="17"/>
  <c r="R418" i="17" s="1"/>
  <c r="P518" i="17"/>
  <c r="R518" i="17" s="1"/>
  <c r="P3405" i="17"/>
  <c r="R3405" i="17" s="1"/>
  <c r="P2708" i="17"/>
  <c r="R2708" i="17" s="1"/>
  <c r="P3814" i="17"/>
  <c r="R3814" i="17" s="1"/>
  <c r="P2724" i="17"/>
  <c r="R2724" i="17" s="1"/>
  <c r="P1653" i="17"/>
  <c r="R1653" i="17" s="1"/>
  <c r="P2964" i="17"/>
  <c r="R2964" i="17" s="1"/>
  <c r="P3510" i="17"/>
  <c r="R3510" i="17" s="1"/>
  <c r="P3887" i="17"/>
  <c r="R3887" i="17" s="1"/>
  <c r="P3651" i="17"/>
  <c r="R3651" i="17" s="1"/>
  <c r="P1407" i="17"/>
  <c r="R1407" i="17" s="1"/>
  <c r="P3850" i="17"/>
  <c r="R3850" i="17" s="1"/>
  <c r="P234" i="17"/>
  <c r="R234" i="17" s="1"/>
  <c r="P3723" i="17"/>
  <c r="R3723" i="17" s="1"/>
  <c r="P3265" i="17"/>
  <c r="R3265" i="17" s="1"/>
  <c r="P685" i="17"/>
  <c r="R685" i="17" s="1"/>
  <c r="P936" i="17"/>
  <c r="R936" i="17" s="1"/>
  <c r="P3218" i="17"/>
  <c r="R3218" i="17" s="1"/>
  <c r="P1748" i="17"/>
  <c r="R1748" i="17" s="1"/>
  <c r="P1318" i="17"/>
  <c r="R1318" i="17" s="1"/>
  <c r="P3415" i="17"/>
  <c r="R3415" i="17" s="1"/>
  <c r="P64" i="17"/>
  <c r="R64" i="17" s="1"/>
  <c r="P1229" i="17"/>
  <c r="R1229" i="17" s="1"/>
  <c r="P3111" i="17"/>
  <c r="R3111" i="17" s="1"/>
  <c r="P3706" i="17"/>
  <c r="R3706" i="17" s="1"/>
  <c r="P1388" i="17"/>
  <c r="R1388" i="17" s="1"/>
  <c r="P3542" i="17"/>
  <c r="R3542" i="17" s="1"/>
  <c r="P3384" i="17"/>
  <c r="R3384" i="17" s="1"/>
  <c r="P1375" i="17"/>
  <c r="R1375" i="17" s="1"/>
  <c r="P1250" i="17"/>
  <c r="R1250" i="17" s="1"/>
  <c r="P2046" i="17"/>
  <c r="R2046" i="17" s="1"/>
  <c r="P3831" i="17"/>
  <c r="R3831" i="17" s="1"/>
  <c r="P3284" i="17"/>
  <c r="R3284" i="17" s="1"/>
  <c r="P1909" i="17"/>
  <c r="R1909" i="17" s="1"/>
  <c r="P2558" i="17"/>
  <c r="R2558" i="17" s="1"/>
  <c r="P3431" i="17"/>
  <c r="R3431" i="17" s="1"/>
  <c r="P2772" i="17"/>
  <c r="R2772" i="17" s="1"/>
  <c r="P3245" i="17"/>
  <c r="R3245" i="17" s="1"/>
  <c r="P1312" i="17"/>
  <c r="R1312" i="17" s="1"/>
  <c r="P2468" i="17"/>
  <c r="R2468" i="17" s="1"/>
  <c r="P1744" i="17"/>
  <c r="R1744" i="17" s="1"/>
  <c r="P127" i="17"/>
  <c r="R127" i="17" s="1"/>
  <c r="P3458" i="17"/>
  <c r="R3458" i="17" s="1"/>
  <c r="P3494" i="17"/>
  <c r="R3494" i="17" s="1"/>
  <c r="P1002" i="17"/>
  <c r="R1002" i="17" s="1"/>
  <c r="P2802" i="17"/>
  <c r="R2802" i="17" s="1"/>
  <c r="P3746" i="17"/>
  <c r="R3746" i="17" s="1"/>
  <c r="P3261" i="17"/>
  <c r="R3261" i="17" s="1"/>
  <c r="P3837" i="17"/>
  <c r="R3837" i="17" s="1"/>
  <c r="P2996" i="17"/>
  <c r="R2996" i="17" s="1"/>
  <c r="P1982" i="17"/>
  <c r="R1982" i="17" s="1"/>
  <c r="P3055" i="17"/>
  <c r="R3055" i="17" s="1"/>
  <c r="P3213" i="17"/>
  <c r="R3213" i="17" s="1"/>
  <c r="P3388" i="17"/>
  <c r="R3388" i="17" s="1"/>
  <c r="P3658" i="17"/>
  <c r="R3658" i="17" s="1"/>
  <c r="P2233" i="17"/>
  <c r="R2233" i="17" s="1"/>
  <c r="P3366" i="17"/>
  <c r="R3366" i="17" s="1"/>
  <c r="P3704" i="17"/>
  <c r="R3704" i="17" s="1"/>
  <c r="P3722" i="17"/>
  <c r="R3722" i="17" s="1"/>
  <c r="P3454" i="17"/>
  <c r="R3454" i="17" s="1"/>
  <c r="P358" i="17"/>
  <c r="R358" i="17" s="1"/>
  <c r="P807" i="17"/>
  <c r="R807" i="17" s="1"/>
  <c r="P3942" i="17"/>
  <c r="R3942" i="17" s="1"/>
  <c r="P2927" i="17"/>
  <c r="R2927" i="17" s="1"/>
  <c r="P2799" i="17"/>
  <c r="R2799" i="17" s="1"/>
  <c r="P1374" i="17"/>
  <c r="R1374" i="17" s="1"/>
  <c r="P3640" i="17"/>
  <c r="R3640" i="17" s="1"/>
  <c r="P3795" i="17"/>
  <c r="R3795" i="17" s="1"/>
  <c r="P3406" i="17"/>
  <c r="R3406" i="17" s="1"/>
  <c r="P3501" i="17"/>
  <c r="R3501" i="17" s="1"/>
  <c r="P3447" i="17"/>
  <c r="R3447" i="17" s="1"/>
  <c r="P3945" i="17"/>
  <c r="R3945" i="17" s="1"/>
  <c r="P2314" i="17"/>
  <c r="R2314" i="17" s="1"/>
  <c r="P2612" i="17"/>
  <c r="R2612" i="17" s="1"/>
  <c r="P3551" i="17"/>
  <c r="R3551" i="17" s="1"/>
  <c r="P3229" i="17"/>
  <c r="R3229" i="17" s="1"/>
  <c r="P86" i="17"/>
  <c r="R86" i="17" s="1"/>
  <c r="P3725" i="17"/>
  <c r="R3725" i="17" s="1"/>
  <c r="P3008" i="17"/>
  <c r="R3008" i="17" s="1"/>
  <c r="P3624" i="17"/>
  <c r="R3624" i="17" s="1"/>
  <c r="P3833" i="17"/>
  <c r="R3833" i="17" s="1"/>
  <c r="P156" i="17"/>
  <c r="R156" i="17" s="1"/>
  <c r="P3520" i="17"/>
  <c r="R3520" i="17" s="1"/>
  <c r="P3980" i="17"/>
  <c r="R3980" i="17" s="1"/>
  <c r="P2321" i="17"/>
  <c r="R2321" i="17" s="1"/>
  <c r="P2614" i="17"/>
  <c r="R2614" i="17" s="1"/>
  <c r="P255" i="17"/>
  <c r="R255" i="17" s="1"/>
  <c r="P3407" i="17"/>
  <c r="R3407" i="17" s="1"/>
  <c r="P2382" i="17"/>
  <c r="R2382" i="17" s="1"/>
  <c r="P3681" i="17"/>
  <c r="R3681" i="17" s="1"/>
  <c r="P877" i="17"/>
  <c r="R877" i="17" s="1"/>
  <c r="P3714" i="17"/>
  <c r="R3714" i="17" s="1"/>
  <c r="P3341" i="17"/>
  <c r="R3341" i="17" s="1"/>
  <c r="P3418" i="17"/>
  <c r="R3418" i="17" s="1"/>
  <c r="P128" i="17"/>
  <c r="R128" i="17" s="1"/>
  <c r="P1908" i="17"/>
  <c r="R1908" i="17" s="1"/>
  <c r="P3857" i="17"/>
  <c r="R3857" i="17" s="1"/>
  <c r="P1236" i="17"/>
  <c r="R1236" i="17" s="1"/>
  <c r="P2808" i="17"/>
  <c r="R2808" i="17" s="1"/>
  <c r="P1076" i="17"/>
  <c r="R1076" i="17" s="1"/>
  <c r="P3391" i="17"/>
  <c r="R3391" i="17" s="1"/>
  <c r="P2912" i="17"/>
  <c r="R2912" i="17" s="1"/>
  <c r="P410" i="17"/>
  <c r="R410" i="17" s="1"/>
  <c r="P2126" i="17"/>
  <c r="R2126" i="17" s="1"/>
  <c r="P3335" i="17"/>
  <c r="R3335" i="17" s="1"/>
  <c r="P2047" i="17"/>
  <c r="R2047" i="17" s="1"/>
  <c r="P394" i="17"/>
  <c r="R394" i="17" s="1"/>
  <c r="P3375" i="17"/>
  <c r="R3375" i="17" s="1"/>
  <c r="P2597" i="17"/>
  <c r="R2597" i="17" s="1"/>
  <c r="P315" i="17"/>
  <c r="R315" i="17" s="1"/>
  <c r="P3871" i="17"/>
  <c r="R3871" i="17" s="1"/>
  <c r="P3363" i="17"/>
  <c r="R3363" i="17" s="1"/>
  <c r="P575" i="17"/>
  <c r="R575" i="17" s="1"/>
  <c r="P3295" i="17"/>
  <c r="R3295" i="17" s="1"/>
  <c r="P2345" i="17"/>
  <c r="R2345" i="17" s="1"/>
  <c r="P3214" i="17"/>
  <c r="R3214" i="17" s="1"/>
  <c r="P3937" i="17"/>
  <c r="R3937" i="17" s="1"/>
  <c r="P1983" i="17"/>
  <c r="R1983" i="17" s="1"/>
  <c r="P383" i="17"/>
  <c r="R383" i="17" s="1"/>
  <c r="P841" i="17"/>
  <c r="R841" i="17" s="1"/>
  <c r="P3469" i="17"/>
  <c r="R3469" i="17" s="1"/>
  <c r="P3839" i="17"/>
  <c r="R3839" i="17" s="1"/>
  <c r="P584" i="17"/>
  <c r="R584" i="17" s="1"/>
  <c r="P2567" i="17"/>
  <c r="R2567" i="17" s="1"/>
  <c r="P613" i="17"/>
  <c r="R613" i="17" s="1"/>
  <c r="P72" i="17"/>
  <c r="R72" i="17" s="1"/>
  <c r="P1847" i="17"/>
  <c r="R1847" i="17" s="1"/>
  <c r="P3878" i="17"/>
  <c r="R3878" i="17" s="1"/>
  <c r="P1625" i="17"/>
  <c r="R1625" i="17" s="1"/>
  <c r="P1839" i="17"/>
  <c r="R1839" i="17" s="1"/>
  <c r="P3525" i="17"/>
  <c r="R3525" i="17" s="1"/>
  <c r="P398" i="17"/>
  <c r="R398" i="17" s="1"/>
  <c r="P3668" i="17"/>
  <c r="R3668" i="17" s="1"/>
  <c r="P2246" i="17"/>
  <c r="R2246" i="17" s="1"/>
  <c r="P3690" i="17"/>
  <c r="R3690" i="17" s="1"/>
  <c r="P3423" i="17"/>
  <c r="R3423" i="17" s="1"/>
  <c r="P2859" i="17"/>
  <c r="R2859" i="17" s="1"/>
  <c r="P2406" i="17"/>
  <c r="R2406" i="17" s="1"/>
  <c r="P3880" i="17"/>
  <c r="R3880" i="17" s="1"/>
  <c r="P3947" i="17"/>
  <c r="R3947" i="17" s="1"/>
  <c r="P3420" i="17"/>
  <c r="R3420" i="17" s="1"/>
  <c r="P2883" i="17"/>
  <c r="R2883" i="17" s="1"/>
  <c r="P1140" i="17"/>
  <c r="R1140" i="17" s="1"/>
  <c r="P2117" i="17"/>
  <c r="R2117" i="17" s="1"/>
  <c r="P2425" i="17"/>
  <c r="R2425" i="17" s="1"/>
  <c r="P1492" i="17"/>
  <c r="R1492" i="17" s="1"/>
  <c r="P3152" i="17"/>
  <c r="R3152" i="17" s="1"/>
  <c r="P150" i="17"/>
  <c r="R150" i="17" s="1"/>
  <c r="P1419" i="17"/>
  <c r="R1419" i="17" s="1"/>
  <c r="P3371" i="17"/>
  <c r="R3371" i="17" s="1"/>
  <c r="P1685" i="17"/>
  <c r="R1685" i="17" s="1"/>
  <c r="P1221" i="17"/>
  <c r="R1221" i="17" s="1"/>
  <c r="P3373" i="17"/>
  <c r="R3373" i="17" s="1"/>
  <c r="P3820" i="17"/>
  <c r="R3820" i="17" s="1"/>
  <c r="P997" i="17"/>
  <c r="R997" i="17" s="1"/>
  <c r="P1444" i="17"/>
  <c r="R1444" i="17" s="1"/>
  <c r="P225" i="17"/>
  <c r="R225" i="17" s="1"/>
  <c r="P2393" i="17"/>
  <c r="R2393" i="17" s="1"/>
  <c r="P686" i="17"/>
  <c r="R686" i="17" s="1"/>
  <c r="P3386" i="17"/>
  <c r="R3386" i="17" s="1"/>
  <c r="P3740" i="17"/>
  <c r="R3740" i="17" s="1"/>
  <c r="P3903" i="17"/>
  <c r="R3903" i="17" s="1"/>
  <c r="P3394" i="17"/>
  <c r="R3394" i="17" s="1"/>
  <c r="P2872" i="17"/>
  <c r="R2872" i="17" s="1"/>
  <c r="P386" i="17"/>
  <c r="R386" i="17" s="1"/>
  <c r="P1237" i="17"/>
  <c r="R1237" i="17" s="1"/>
  <c r="P3096" i="17"/>
  <c r="R3096" i="17" s="1"/>
  <c r="P3317" i="17"/>
  <c r="R3317" i="17" s="1"/>
  <c r="P3645" i="17"/>
  <c r="R3645" i="17" s="1"/>
  <c r="P2237" i="17"/>
  <c r="R2237" i="17" s="1"/>
  <c r="P3453" i="17"/>
  <c r="R3453" i="17" s="1"/>
  <c r="P292" i="17"/>
  <c r="R292" i="17" s="1"/>
  <c r="P82" i="17"/>
  <c r="R82" i="17" s="1"/>
  <c r="P22" i="17"/>
  <c r="R22" i="17" s="1"/>
  <c r="P861" i="17"/>
  <c r="R861" i="17" s="1"/>
  <c r="P175" i="17"/>
  <c r="R175" i="17" s="1"/>
  <c r="P3484" i="17"/>
  <c r="R3484" i="17" s="1"/>
  <c r="P2852" i="17"/>
  <c r="R2852" i="17" s="1"/>
  <c r="P894" i="17"/>
  <c r="R894" i="17" s="1"/>
  <c r="P3196" i="17"/>
  <c r="R3196" i="17" s="1"/>
  <c r="P125" i="17"/>
  <c r="R125" i="17" s="1"/>
  <c r="P2734" i="17"/>
  <c r="R2734" i="17" s="1"/>
  <c r="P3281" i="17"/>
  <c r="R3281" i="17" s="1"/>
  <c r="M5" i="24"/>
  <c r="M2" i="24" s="1"/>
  <c r="P2508" i="17"/>
  <c r="R2508" i="17" s="1"/>
  <c r="P4011" i="17"/>
  <c r="R4011" i="17" s="1"/>
  <c r="P2316" i="17"/>
  <c r="R2316" i="17" s="1"/>
  <c r="P3856" i="17"/>
  <c r="R3856" i="17" s="1"/>
  <c r="P3801" i="17"/>
  <c r="R3801" i="17" s="1"/>
  <c r="P215" i="17"/>
  <c r="R215" i="17" s="1"/>
  <c r="P1876" i="17"/>
  <c r="R1876" i="17" s="1"/>
  <c r="P3176" i="17"/>
  <c r="R3176" i="17" s="1"/>
  <c r="P236" i="17"/>
  <c r="R236" i="17" s="1"/>
  <c r="F26" i="25" s="1"/>
  <c r="P1204" i="17"/>
  <c r="R1204" i="17" s="1"/>
  <c r="P3774" i="17"/>
  <c r="R3774" i="17" s="1"/>
  <c r="P3054" i="17"/>
  <c r="R3054" i="17" s="1"/>
  <c r="P2945" i="17"/>
  <c r="R2945" i="17" s="1"/>
  <c r="P56" i="17"/>
  <c r="R56" i="17" s="1"/>
  <c r="P1087" i="17"/>
  <c r="R1087" i="17" s="1"/>
  <c r="P3075" i="17"/>
  <c r="R3075" i="17" s="1"/>
  <c r="P3382" i="17"/>
  <c r="R3382" i="17" s="1"/>
  <c r="P3474" i="17"/>
  <c r="R3474" i="17" s="1"/>
  <c r="P3953" i="17"/>
  <c r="R3953" i="17" s="1"/>
  <c r="P720" i="17"/>
  <c r="R720" i="17" s="1"/>
  <c r="P745" i="17"/>
  <c r="R745" i="17" s="1"/>
  <c r="P2716" i="17"/>
  <c r="R2716" i="17" s="1"/>
  <c r="P3686" i="17"/>
  <c r="R3686" i="17" s="1"/>
  <c r="P36" i="17"/>
  <c r="R36" i="17" s="1"/>
  <c r="P3502" i="17"/>
  <c r="R3502" i="17" s="1"/>
  <c r="P3711" i="17"/>
  <c r="R3711" i="17" s="1"/>
  <c r="P1285" i="17"/>
  <c r="R1285" i="17" s="1"/>
  <c r="P1263" i="17"/>
  <c r="R1263" i="17" s="1"/>
  <c r="P633" i="17"/>
  <c r="R633" i="17" s="1"/>
  <c r="P2544" i="17"/>
  <c r="R2544" i="17" s="1"/>
  <c r="P3865" i="17"/>
  <c r="R3865" i="17" s="1"/>
  <c r="P3009" i="17"/>
  <c r="R3009" i="17" s="1"/>
  <c r="P3489" i="17"/>
  <c r="R3489" i="17" s="1"/>
  <c r="P3631" i="17"/>
  <c r="R3631" i="17" s="1"/>
  <c r="P29" i="17"/>
  <c r="R29" i="17" s="1"/>
  <c r="P3720" i="17"/>
  <c r="R3720" i="17" s="1"/>
  <c r="P2251" i="17"/>
  <c r="R2251" i="17" s="1"/>
  <c r="P2837" i="17"/>
  <c r="R2837" i="17" s="1"/>
  <c r="P3736" i="17"/>
  <c r="R3736" i="17" s="1"/>
  <c r="P44" i="17"/>
  <c r="R44" i="17" s="1"/>
  <c r="P3548" i="17"/>
  <c r="R3548" i="17" s="1"/>
  <c r="P3920" i="17"/>
  <c r="R3920" i="17" s="1"/>
  <c r="P3987" i="17"/>
  <c r="R3987" i="17" s="1"/>
  <c r="P2482" i="17"/>
  <c r="R2482" i="17" s="1"/>
  <c r="P3943" i="17"/>
  <c r="R3943" i="17" s="1"/>
  <c r="P1413" i="17"/>
  <c r="R1413" i="17" s="1"/>
  <c r="P2725" i="17"/>
  <c r="R2725" i="17" s="1"/>
  <c r="P179" i="17"/>
  <c r="R179" i="17" s="1"/>
  <c r="P3517" i="17"/>
  <c r="R3517" i="17" s="1"/>
  <c r="P1232" i="17"/>
  <c r="R1232" i="17" s="1"/>
  <c r="P114" i="17"/>
  <c r="R114" i="17" s="1"/>
  <c r="P3582" i="17"/>
  <c r="R3582" i="17" s="1"/>
  <c r="P2148" i="17"/>
  <c r="R2148" i="17" s="1"/>
  <c r="P2039" i="17"/>
  <c r="R2039" i="17" s="1"/>
  <c r="P2526" i="17"/>
  <c r="R2526" i="17" s="1"/>
  <c r="G1" i="24"/>
  <c r="P616" i="17"/>
  <c r="R616" i="17" s="1"/>
  <c r="P3816" i="17"/>
  <c r="R3816" i="17" s="1"/>
  <c r="P2757" i="17"/>
  <c r="R2757" i="17" s="1"/>
  <c r="P1683" i="17"/>
  <c r="R1683" i="17" s="1"/>
  <c r="P3687" i="17"/>
  <c r="R3687" i="17" s="1"/>
  <c r="P76" i="17"/>
  <c r="R76" i="17" s="1"/>
  <c r="P3613" i="17"/>
  <c r="R3613" i="17" s="1"/>
  <c r="P2323" i="17"/>
  <c r="R2323" i="17" s="1"/>
  <c r="P3768" i="17"/>
  <c r="R3768" i="17" s="1"/>
  <c r="P1037" i="17"/>
  <c r="R1037" i="17" s="1"/>
  <c r="P974" i="17"/>
  <c r="R974" i="17" s="1"/>
  <c r="P2100" i="17"/>
  <c r="R2100" i="17" s="1"/>
  <c r="P3539" i="17"/>
  <c r="R3539" i="17" s="1"/>
  <c r="P211" i="17"/>
  <c r="R211" i="17" s="1"/>
  <c r="P3128" i="17"/>
  <c r="R3128" i="17" s="1"/>
  <c r="P1902" i="17"/>
  <c r="R1902" i="17" s="1"/>
  <c r="P3892" i="17"/>
  <c r="R3892" i="17" s="1"/>
  <c r="P740" i="17"/>
  <c r="R740" i="17" s="1"/>
  <c r="P2320" i="17"/>
  <c r="R2320" i="17" s="1"/>
  <c r="P2807" i="17"/>
  <c r="R2807" i="17" s="1"/>
  <c r="P3721" i="17"/>
  <c r="R3721" i="17" s="1"/>
  <c r="P1114" i="17"/>
  <c r="R1114" i="17" s="1"/>
  <c r="P3460" i="17"/>
  <c r="R3460" i="17" s="1"/>
  <c r="P876" i="17"/>
  <c r="R876" i="17" s="1"/>
  <c r="P3289" i="17"/>
  <c r="R3289" i="17" s="1"/>
  <c r="P3819" i="17"/>
  <c r="R3819" i="17" s="1"/>
  <c r="P884" i="17"/>
  <c r="R884" i="17" s="1"/>
  <c r="P497" i="17"/>
  <c r="R497" i="17" s="1"/>
  <c r="P3496" i="17"/>
  <c r="R3496" i="17" s="1"/>
  <c r="P2766" i="17"/>
  <c r="R2766" i="17" s="1"/>
  <c r="P288" i="17"/>
  <c r="R288" i="17" s="1"/>
  <c r="P3182" i="17"/>
  <c r="R3182" i="17" s="1"/>
  <c r="P622" i="17"/>
  <c r="R622" i="17" s="1"/>
  <c r="P2892" i="17"/>
  <c r="R2892" i="17" s="1"/>
  <c r="P3139" i="17"/>
  <c r="R3139" i="17" s="1"/>
  <c r="P3926" i="17"/>
  <c r="R3926" i="17" s="1"/>
  <c r="P2121" i="17"/>
  <c r="R2121" i="17" s="1"/>
  <c r="P1365" i="17"/>
  <c r="R1365" i="17" s="1"/>
  <c r="P2313" i="17"/>
  <c r="R2313" i="17" s="1"/>
  <c r="F87" i="25" s="1"/>
  <c r="P3200" i="17"/>
  <c r="R3200" i="17" s="1"/>
  <c r="P3031" i="17"/>
  <c r="R3031" i="17" s="1"/>
  <c r="P1893" i="17"/>
  <c r="R1893" i="17" s="1"/>
  <c r="P933" i="17"/>
  <c r="R933" i="17" s="1"/>
  <c r="P3597" i="17"/>
  <c r="R3597" i="17" s="1"/>
  <c r="P2433" i="17"/>
  <c r="R2433" i="17" s="1"/>
  <c r="P2659" i="17"/>
  <c r="R2659" i="17" s="1"/>
  <c r="P3712" i="17"/>
  <c r="R3712" i="17" s="1"/>
  <c r="P3411" i="17"/>
  <c r="R3411" i="17" s="1"/>
  <c r="P3885" i="17"/>
  <c r="R3885" i="17" s="1"/>
  <c r="P3849" i="17"/>
  <c r="R3849" i="17" s="1"/>
  <c r="P2387" i="17"/>
  <c r="R2387" i="17" s="1"/>
  <c r="P3531" i="17"/>
  <c r="R3531" i="17" s="1"/>
  <c r="P2030" i="17"/>
  <c r="R2030" i="17" s="1"/>
  <c r="P1813" i="17"/>
  <c r="R1813" i="17" s="1"/>
  <c r="P777" i="17"/>
  <c r="R777" i="17" s="1"/>
  <c r="P3827" i="17"/>
  <c r="R3827" i="17" s="1"/>
  <c r="P1749" i="17"/>
  <c r="R1749" i="17" s="1"/>
  <c r="P3564" i="17"/>
  <c r="R3564" i="17" s="1"/>
  <c r="P2004" i="17"/>
  <c r="R2004" i="17" s="1"/>
  <c r="P2670" i="17"/>
  <c r="R2670" i="17" s="1"/>
  <c r="P2951" i="17"/>
  <c r="R2951" i="17" s="1"/>
  <c r="P1995" i="17"/>
  <c r="R1995" i="17" s="1"/>
  <c r="P3549" i="17"/>
  <c r="R3549" i="17" s="1"/>
  <c r="P4015" i="17"/>
  <c r="R4015" i="17" s="1"/>
  <c r="P3127" i="17"/>
  <c r="R3127" i="17" s="1"/>
  <c r="P3134" i="17"/>
  <c r="R3134" i="17" s="1"/>
  <c r="P3679" i="17"/>
  <c r="R3679" i="17" s="1"/>
  <c r="P829" i="17"/>
  <c r="R829" i="17" s="1"/>
  <c r="P1306" i="17"/>
  <c r="R1306" i="17" s="1"/>
  <c r="P3876" i="17"/>
  <c r="R3876" i="17" s="1"/>
  <c r="P430" i="17"/>
  <c r="R430" i="17" s="1"/>
  <c r="P608" i="17"/>
  <c r="R608" i="17" s="1"/>
  <c r="P239" i="17"/>
  <c r="R239" i="17" s="1"/>
  <c r="P155" i="17"/>
  <c r="R155" i="17" s="1"/>
  <c r="P189" i="17"/>
  <c r="R189" i="17" s="1"/>
  <c r="P3110" i="17"/>
  <c r="R3110" i="17" s="1"/>
  <c r="P3066" i="17"/>
  <c r="R3066" i="17" s="1"/>
  <c r="P3669" i="17"/>
  <c r="R3669" i="17" s="1"/>
  <c r="P1451" i="17"/>
  <c r="R1451" i="17" s="1"/>
  <c r="P3896" i="17"/>
  <c r="R3896" i="17" s="1"/>
  <c r="P3321" i="17"/>
  <c r="R3321" i="17" s="1"/>
  <c r="P3147" i="17"/>
  <c r="R3147" i="17" s="1"/>
  <c r="P2349" i="17"/>
  <c r="R2349" i="17" s="1"/>
  <c r="P956" i="17"/>
  <c r="R956" i="17" s="1"/>
  <c r="P1304" i="17"/>
  <c r="R1304" i="17" s="1"/>
  <c r="P1192" i="17"/>
  <c r="R1192" i="17" s="1"/>
  <c r="P293" i="17"/>
  <c r="R293" i="17" s="1"/>
  <c r="P3553" i="17"/>
  <c r="R3553" i="17" s="1"/>
  <c r="P2542" i="17"/>
  <c r="R2542" i="17" s="1"/>
  <c r="P416" i="17"/>
  <c r="R416" i="17" s="1"/>
  <c r="P1186" i="17"/>
  <c r="R1186" i="17" s="1"/>
  <c r="P3052" i="17"/>
  <c r="R3052" i="17" s="1"/>
  <c r="P171" i="17"/>
  <c r="R171" i="17" s="1"/>
  <c r="P3914" i="17"/>
  <c r="R3914" i="17" s="1"/>
  <c r="P3186" i="17"/>
  <c r="R3186" i="17" s="1"/>
  <c r="P3357" i="17"/>
  <c r="R3357" i="17" s="1"/>
  <c r="P3698" i="17"/>
  <c r="R3698" i="17" s="1"/>
  <c r="P3038" i="17"/>
  <c r="R3038" i="17" s="1"/>
  <c r="P3811" i="17"/>
  <c r="R3811" i="17" s="1"/>
  <c r="P2917" i="17"/>
  <c r="R2917" i="17" s="1"/>
  <c r="P3365" i="17"/>
  <c r="R3365" i="17" s="1"/>
  <c r="P2343" i="17"/>
  <c r="R2343" i="17" s="1"/>
  <c r="P1795" i="17"/>
  <c r="R1795" i="17" s="1"/>
  <c r="P3570" i="17"/>
  <c r="R3570" i="17" s="1"/>
  <c r="P3228" i="17"/>
  <c r="R3228" i="17" s="1"/>
  <c r="P2944" i="17"/>
  <c r="R2944" i="17" s="1"/>
  <c r="P3639" i="17"/>
  <c r="R3639" i="17" s="1"/>
  <c r="P20" i="17"/>
  <c r="R20" i="17" s="1"/>
  <c r="P3105" i="17"/>
  <c r="R3105" i="17" s="1"/>
  <c r="P47" i="17"/>
  <c r="R47" i="17" s="1"/>
  <c r="P2243" i="17"/>
  <c r="R2243" i="17" s="1"/>
  <c r="P3403" i="17"/>
  <c r="R3403" i="17" s="1"/>
  <c r="P3308" i="17"/>
  <c r="R3308" i="17" s="1"/>
  <c r="P2974" i="17"/>
  <c r="R2974" i="17" s="1"/>
  <c r="P1787" i="17"/>
  <c r="R1787" i="17" s="1"/>
  <c r="P3895" i="17"/>
  <c r="R3895" i="17" s="1"/>
  <c r="P271" i="17"/>
  <c r="R271" i="17" s="1"/>
  <c r="P1381" i="17"/>
  <c r="R1381" i="17" s="1"/>
  <c r="P32" i="17"/>
  <c r="R32" i="17" s="1"/>
  <c r="P3560" i="17"/>
  <c r="R3560" i="17" s="1"/>
  <c r="P3585" i="17"/>
  <c r="R3585" i="17" s="1"/>
  <c r="P3950" i="17"/>
  <c r="R3950" i="17" s="1"/>
  <c r="P948" i="17"/>
  <c r="R948" i="17" s="1"/>
  <c r="P3006" i="17"/>
  <c r="R3006" i="17" s="1"/>
  <c r="P3728" i="17"/>
  <c r="R3728" i="17" s="1"/>
  <c r="P362" i="17"/>
  <c r="R362" i="17" s="1"/>
  <c r="P1269" i="17"/>
  <c r="R1269" i="17" s="1"/>
  <c r="P3563" i="17"/>
  <c r="R3563" i="17" s="1"/>
  <c r="P3522" i="17"/>
  <c r="R3522" i="17" s="1"/>
  <c r="P654" i="17"/>
  <c r="R654" i="17" s="1"/>
  <c r="P3219" i="17"/>
  <c r="R3219" i="17" s="1"/>
  <c r="P3389" i="17"/>
  <c r="R3389" i="17" s="1"/>
  <c r="P1247" i="17"/>
  <c r="R1247" i="17" s="1"/>
  <c r="P656" i="17"/>
  <c r="R656" i="17" s="1"/>
  <c r="P1524" i="17"/>
  <c r="R1524" i="17" s="1"/>
  <c r="P1310" i="17"/>
  <c r="R1310" i="17" s="1"/>
  <c r="P9" i="17"/>
  <c r="R9" i="17" s="1"/>
  <c r="P24" i="17"/>
  <c r="R24" i="17" s="1"/>
  <c r="P1394" i="17"/>
  <c r="R1394" i="17" s="1"/>
  <c r="P2918" i="17"/>
  <c r="R2918" i="17" s="1"/>
  <c r="P3844" i="17"/>
  <c r="R3844" i="17" s="1"/>
  <c r="P3550" i="17"/>
  <c r="R3550" i="17" s="1"/>
  <c r="P3675" i="17"/>
  <c r="R3675" i="17" s="1"/>
  <c r="P1205" i="17"/>
  <c r="R1205" i="17" s="1"/>
  <c r="P3530" i="17"/>
  <c r="R3530" i="17" s="1"/>
  <c r="P3374" i="17"/>
  <c r="R3374" i="17" s="1"/>
  <c r="P191" i="17"/>
  <c r="R191" i="17" s="1"/>
  <c r="P324" i="17"/>
  <c r="R324" i="17" s="1"/>
  <c r="P3430" i="17"/>
  <c r="R3430" i="17" s="1"/>
  <c r="P3544" i="17"/>
  <c r="R3544" i="17" s="1"/>
  <c r="P860" i="17"/>
  <c r="R860" i="17" s="1"/>
  <c r="P1778" i="17"/>
  <c r="R1778" i="17" s="1"/>
  <c r="P3742" i="17"/>
  <c r="R3742" i="17" s="1"/>
  <c r="P719" i="17"/>
  <c r="R719" i="17" s="1"/>
  <c r="P1781" i="17"/>
  <c r="R1781" i="17" s="1"/>
  <c r="P866" i="17"/>
  <c r="R866" i="17" s="1"/>
  <c r="P2111" i="17"/>
  <c r="R2111" i="17" s="1"/>
  <c r="P1863" i="17"/>
  <c r="R1863" i="17" s="1"/>
  <c r="P4000" i="17"/>
  <c r="R4000" i="17" s="1"/>
  <c r="P2958" i="17"/>
  <c r="R2958" i="17" s="1"/>
  <c r="P638" i="17"/>
  <c r="R638" i="17" s="1"/>
  <c r="P1253" i="17"/>
  <c r="R1253" i="17" s="1"/>
  <c r="P922" i="17"/>
  <c r="R922" i="17" s="1"/>
  <c r="P3834" i="17"/>
  <c r="R3834" i="17" s="1"/>
  <c r="P1862" i="17"/>
  <c r="R1862" i="17" s="1"/>
  <c r="P604" i="17"/>
  <c r="R604" i="17" s="1"/>
  <c r="P444" i="17"/>
  <c r="R444" i="17" s="1"/>
  <c r="P96" i="17"/>
  <c r="R96" i="17" s="1"/>
  <c r="P3017" i="17"/>
  <c r="R3017" i="17" s="1"/>
  <c r="P3305" i="17"/>
  <c r="R3305" i="17" s="1"/>
  <c r="P378" i="17"/>
  <c r="R378" i="17" s="1"/>
  <c r="P2836" i="17"/>
  <c r="R2836" i="17" s="1"/>
  <c r="P3963" i="17"/>
  <c r="R3963" i="17" s="1"/>
  <c r="P3342" i="17"/>
  <c r="R3342" i="17" s="1"/>
  <c r="P3900" i="17"/>
  <c r="R3900" i="17" s="1"/>
  <c r="P3592" i="17"/>
  <c r="R3592" i="17" s="1"/>
  <c r="P3185" i="17"/>
  <c r="R3185" i="17" s="1"/>
  <c r="P681" i="17"/>
  <c r="R681" i="17" s="1"/>
  <c r="P1557" i="17"/>
  <c r="R1557" i="17" s="1"/>
  <c r="P366" i="17"/>
  <c r="R366" i="17" s="1"/>
  <c r="P3908" i="17"/>
  <c r="R3908" i="17" s="1"/>
  <c r="P2196" i="17"/>
  <c r="R2196" i="17" s="1"/>
  <c r="P966" i="17"/>
  <c r="R966" i="17" s="1"/>
  <c r="P3511" i="17"/>
  <c r="R3511" i="17" s="1"/>
  <c r="P3957" i="17"/>
  <c r="R3957" i="17" s="1"/>
  <c r="P3493" i="17"/>
  <c r="R3493" i="17" s="1"/>
  <c r="P470" i="17"/>
  <c r="R470" i="17" s="1"/>
  <c r="P2249" i="17"/>
  <c r="R2249" i="17" s="1"/>
  <c r="P2492" i="17"/>
  <c r="R2492" i="17" s="1"/>
  <c r="P606" i="17"/>
  <c r="R606" i="17" s="1"/>
  <c r="P2413" i="17"/>
  <c r="R2413" i="17" s="1"/>
  <c r="P2024" i="17"/>
  <c r="R2024" i="17" s="1"/>
  <c r="P163" i="17"/>
  <c r="R163" i="17" s="1"/>
  <c r="P3971" i="17"/>
  <c r="R3971" i="17" s="1"/>
  <c r="P3481" i="17"/>
  <c r="R3481" i="17" s="1"/>
  <c r="P1024" i="17"/>
  <c r="R1024" i="17" s="1"/>
  <c r="P73" i="17"/>
  <c r="R73" i="17" s="1"/>
  <c r="P1564" i="17"/>
  <c r="R1564" i="17" s="1"/>
  <c r="P3608" i="17"/>
  <c r="R3608" i="17" s="1"/>
  <c r="P3603" i="17"/>
  <c r="R3603" i="17" s="1"/>
  <c r="P3622" i="17"/>
  <c r="R3622" i="17" s="1"/>
  <c r="P3241" i="17"/>
  <c r="R3241" i="17" s="1"/>
  <c r="P3500" i="17"/>
  <c r="R3500" i="17" s="1"/>
  <c r="P644" i="17"/>
  <c r="R644" i="17" s="1"/>
  <c r="P2814" i="17"/>
  <c r="R2814" i="17" s="1"/>
  <c r="P3529" i="17"/>
  <c r="R3529" i="17" s="1"/>
  <c r="P2572" i="17"/>
  <c r="R2572" i="17" s="1"/>
  <c r="P1670" i="17"/>
  <c r="R1670" i="17" s="1"/>
  <c r="P3336" i="17"/>
  <c r="R3336" i="17" s="1"/>
  <c r="P1073" i="17"/>
  <c r="R1073" i="17" s="1"/>
  <c r="P3546" i="17"/>
  <c r="R3546" i="17" s="1"/>
  <c r="P2564" i="17"/>
  <c r="R2564" i="17" s="1"/>
  <c r="P981" i="17"/>
  <c r="R981" i="17" s="1"/>
  <c r="P3656" i="17"/>
  <c r="R3656" i="17" s="1"/>
  <c r="P1209" i="17"/>
  <c r="R1209" i="17" s="1"/>
  <c r="P3450" i="17"/>
  <c r="R3450" i="17" s="1"/>
  <c r="P1125" i="17"/>
  <c r="R1125" i="17" s="1"/>
  <c r="P561" i="17"/>
  <c r="R561" i="17" s="1"/>
  <c r="P3230" i="17"/>
  <c r="R3230" i="17" s="1"/>
  <c r="P3649" i="17"/>
  <c r="R3649" i="17" s="1"/>
  <c r="P3121" i="17"/>
  <c r="R3121" i="17" s="1"/>
  <c r="P3274" i="17"/>
  <c r="R3274" i="17" s="1"/>
  <c r="P3001" i="17"/>
  <c r="R3001" i="17" s="1"/>
  <c r="P3976" i="17"/>
  <c r="R3976" i="17" s="1"/>
  <c r="P3032" i="17"/>
  <c r="R3032" i="17" s="1"/>
  <c r="P3455" i="17"/>
  <c r="R3455" i="17" s="1"/>
  <c r="P1344" i="17"/>
  <c r="R1344" i="17" s="1"/>
  <c r="P2741" i="17"/>
  <c r="R2741" i="17" s="1"/>
  <c r="P349" i="17"/>
  <c r="R349" i="17" s="1"/>
  <c r="P1947" i="17"/>
  <c r="R1947" i="17" s="1"/>
  <c r="P2822" i="17"/>
  <c r="R2822" i="17" s="1"/>
  <c r="P1045" i="17"/>
  <c r="R1045" i="17" s="1"/>
  <c r="P759" i="17"/>
  <c r="R759" i="17" s="1"/>
  <c r="P1977" i="17"/>
  <c r="R1977" i="17" s="1"/>
  <c r="P998" i="17"/>
  <c r="R998" i="17" s="1"/>
  <c r="P2576" i="17"/>
  <c r="R2576" i="17" s="1"/>
  <c r="P2317" i="17"/>
  <c r="R2317" i="17" s="1"/>
  <c r="P612" i="17"/>
  <c r="R612" i="17" s="1"/>
  <c r="P1079" i="17"/>
  <c r="R1079" i="17" s="1"/>
  <c r="P932" i="17"/>
  <c r="R932" i="17" s="1"/>
  <c r="P1724" i="17"/>
  <c r="R1724" i="17" s="1"/>
  <c r="P3761" i="17"/>
  <c r="R3761" i="17" s="1"/>
  <c r="P2880" i="17"/>
  <c r="R2880" i="17" s="1"/>
  <c r="P1943" i="17"/>
  <c r="R1943" i="17" s="1"/>
  <c r="P1435" i="17"/>
  <c r="R1435" i="17" s="1"/>
  <c r="P1614" i="17"/>
  <c r="R1614" i="17" s="1"/>
  <c r="P276" i="17"/>
  <c r="R276" i="17" s="1"/>
  <c r="P2536" i="17"/>
  <c r="R2536" i="17" s="1"/>
  <c r="P2432" i="17"/>
  <c r="R2432" i="17" s="1"/>
  <c r="P3941" i="17"/>
  <c r="R3941" i="17" s="1"/>
  <c r="P3931" i="17"/>
  <c r="R3931" i="17" s="1"/>
  <c r="P3890" i="17"/>
  <c r="R3890" i="17" s="1"/>
  <c r="P1104" i="17"/>
  <c r="R1104" i="17" s="1"/>
  <c r="P1262" i="17"/>
  <c r="R1262" i="17" s="1"/>
  <c r="P3329" i="17"/>
  <c r="R3329" i="17" s="1"/>
  <c r="P1397" i="17"/>
  <c r="R1397" i="17" s="1"/>
  <c r="P3234" i="17"/>
  <c r="R3234" i="17" s="1"/>
  <c r="P3217" i="17"/>
  <c r="R3217" i="17" s="1"/>
  <c r="P2796" i="17"/>
  <c r="R2796" i="17" s="1"/>
  <c r="P1872" i="17"/>
  <c r="R1872" i="17" s="1"/>
  <c r="P2358" i="17"/>
  <c r="R2358" i="17" s="1"/>
  <c r="P1589" i="17"/>
  <c r="R1589" i="17" s="1"/>
  <c r="P3605" i="17"/>
  <c r="R3605" i="17" s="1"/>
  <c r="P1974" i="17"/>
  <c r="R1974" i="17" s="1"/>
  <c r="P3598" i="17"/>
  <c r="R3598" i="17" s="1"/>
  <c r="P1828" i="17"/>
  <c r="R1828" i="17" s="1"/>
  <c r="P1649" i="17"/>
  <c r="R1649" i="17" s="1"/>
  <c r="P3208" i="17"/>
  <c r="R3208" i="17" s="1"/>
  <c r="P1848" i="17"/>
  <c r="R1848" i="17" s="1"/>
  <c r="P3137" i="17"/>
  <c r="R3137" i="17" s="1"/>
  <c r="P1657" i="17"/>
  <c r="R1657" i="17" s="1"/>
  <c r="P3758" i="17"/>
  <c r="R3758" i="17" s="1"/>
  <c r="P434" i="17"/>
  <c r="R434" i="17" s="1"/>
  <c r="P1188" i="17"/>
  <c r="R1188" i="17" s="1"/>
  <c r="P357" i="17"/>
  <c r="R357" i="17" s="1"/>
  <c r="P279" i="17"/>
  <c r="R279" i="17" s="1"/>
  <c r="P988" i="17"/>
  <c r="R988" i="17" s="1"/>
  <c r="P3392" i="17"/>
  <c r="R3392" i="17" s="1"/>
  <c r="P2977" i="17"/>
  <c r="R2977" i="17" s="1"/>
  <c r="P2201" i="17"/>
  <c r="R2201" i="17" s="1"/>
  <c r="P3659" i="17"/>
  <c r="R3659" i="17" s="1"/>
  <c r="P157" i="17"/>
  <c r="R157" i="17" s="1"/>
  <c r="P969" i="17"/>
  <c r="R969" i="17" s="1"/>
  <c r="P1208" i="17"/>
  <c r="R1208" i="17" s="1"/>
  <c r="P4009" i="17"/>
  <c r="R4009" i="17" s="1"/>
  <c r="P3578" i="17"/>
  <c r="R3578" i="17" s="1"/>
  <c r="P441" i="17"/>
  <c r="R441" i="17" s="1"/>
  <c r="P1812" i="17"/>
  <c r="R1812" i="17" s="1"/>
  <c r="P1486" i="17"/>
  <c r="R1486" i="17" s="1"/>
  <c r="P3898" i="17"/>
  <c r="R3898" i="17" s="1"/>
  <c r="P495" i="17"/>
  <c r="R495" i="17" s="1"/>
  <c r="P2373" i="17"/>
  <c r="R2373" i="17" s="1"/>
  <c r="P842" i="17"/>
  <c r="R842" i="17" s="1"/>
  <c r="P426" i="17"/>
  <c r="R426" i="17" s="1"/>
  <c r="P2983" i="17"/>
  <c r="R2983" i="17" s="1"/>
  <c r="P1119" i="17"/>
  <c r="R1119" i="17" s="1"/>
  <c r="P391" i="17"/>
  <c r="R391" i="17" s="1"/>
  <c r="P1579" i="17"/>
  <c r="R1579" i="17" s="1"/>
  <c r="P478" i="17"/>
  <c r="R478" i="17" s="1"/>
  <c r="P1945" i="17"/>
  <c r="R1945" i="17" s="1"/>
  <c r="P592" i="17"/>
  <c r="R592" i="17" s="1"/>
  <c r="P648" i="17"/>
  <c r="R648" i="17" s="1"/>
  <c r="P68" i="17"/>
  <c r="R68" i="17" s="1"/>
  <c r="P3907" i="17"/>
  <c r="R3907" i="17" s="1"/>
  <c r="P3694" i="17"/>
  <c r="R3694" i="17" s="1"/>
  <c r="P2844" i="17"/>
  <c r="R2844" i="17" s="1"/>
  <c r="P3464" i="17"/>
  <c r="R3464" i="17" s="1"/>
  <c r="P1976" i="17"/>
  <c r="R1976" i="17" s="1"/>
  <c r="P3240" i="17"/>
  <c r="R3240" i="17" s="1"/>
  <c r="P121" i="17"/>
  <c r="R121" i="17" s="1"/>
  <c r="P3692" i="17"/>
  <c r="R3692" i="17" s="1"/>
  <c r="P45" i="17"/>
  <c r="R45" i="17" s="1"/>
  <c r="P761" i="17"/>
  <c r="R761" i="17" s="1"/>
  <c r="P1174" i="17"/>
  <c r="R1174" i="17" s="1"/>
  <c r="P2462" i="17"/>
  <c r="R2462" i="17" s="1"/>
  <c r="P3085" i="17"/>
  <c r="R3085" i="17" s="1"/>
  <c r="P1497" i="17"/>
  <c r="R1497" i="17" s="1"/>
  <c r="P3800" i="17"/>
  <c r="R3800" i="17" s="1"/>
  <c r="P3328" i="17"/>
  <c r="R3328" i="17" s="1"/>
  <c r="P3097" i="17"/>
  <c r="R3097" i="17" s="1"/>
  <c r="P1942" i="17"/>
  <c r="R1942" i="17" s="1"/>
  <c r="P118" i="17"/>
  <c r="R118" i="17" s="1"/>
  <c r="P3313" i="17"/>
  <c r="R3313" i="17" s="1"/>
  <c r="P87" i="17"/>
  <c r="R87" i="17" s="1"/>
  <c r="P2896" i="17"/>
  <c r="R2896" i="17" s="1"/>
  <c r="P3650" i="17"/>
  <c r="R3650" i="17" s="1"/>
  <c r="P3888" i="17"/>
  <c r="R3888" i="17" s="1"/>
  <c r="P3951" i="17"/>
  <c r="R3951" i="17" s="1"/>
  <c r="P3087" i="17"/>
  <c r="R3087" i="17" s="1"/>
  <c r="P2843" i="17"/>
  <c r="R2843" i="17" s="1"/>
  <c r="P1616" i="17"/>
  <c r="R1616" i="17" s="1"/>
  <c r="P2787" i="17"/>
  <c r="R2787" i="17" s="1"/>
  <c r="P2150" i="17"/>
  <c r="R2150" i="17" s="1"/>
  <c r="P2236" i="17"/>
  <c r="R2236" i="17" s="1"/>
  <c r="P3571" i="17"/>
  <c r="R3571" i="17" s="1"/>
  <c r="P1493" i="17"/>
  <c r="R1493" i="17" s="1"/>
  <c r="P226" i="17"/>
  <c r="R226" i="17" s="1"/>
  <c r="P2867" i="17"/>
  <c r="R2867" i="17" s="1"/>
  <c r="P3233" i="17"/>
  <c r="R3233" i="17" s="1"/>
  <c r="P15" i="17"/>
  <c r="R15" i="17" s="1"/>
  <c r="P3337" i="17"/>
  <c r="R3337" i="17" s="1"/>
  <c r="P3860" i="17"/>
  <c r="R3860" i="17" s="1"/>
  <c r="P3413" i="17"/>
  <c r="R3413" i="17" s="1"/>
  <c r="P3962" i="17"/>
  <c r="R3962" i="17" s="1"/>
  <c r="P886" i="17"/>
  <c r="R886" i="17" s="1"/>
  <c r="P1473" i="17"/>
  <c r="R1473" i="17" s="1"/>
  <c r="P1596" i="17"/>
  <c r="R1596" i="17" s="1"/>
  <c r="P1117" i="17"/>
  <c r="R1117" i="17" s="1"/>
  <c r="P3516" i="17"/>
  <c r="R3516" i="17" s="1"/>
  <c r="P3770" i="17"/>
  <c r="R3770" i="17" s="1"/>
  <c r="P3509" i="17"/>
  <c r="R3509" i="17" s="1"/>
  <c r="P3929" i="17"/>
  <c r="R3929" i="17" s="1"/>
  <c r="P2645" i="17"/>
  <c r="R2645" i="17" s="1"/>
  <c r="P2522" i="17"/>
  <c r="R2522" i="17" s="1"/>
  <c r="P3825" i="17"/>
  <c r="R3825" i="17" s="1"/>
  <c r="P2015" i="17"/>
  <c r="R2015" i="17" s="1"/>
  <c r="P2704" i="17"/>
  <c r="R2704" i="17" s="1"/>
  <c r="P11" i="17"/>
  <c r="R11" i="17" s="1"/>
  <c r="P2426" i="17"/>
  <c r="R2426" i="17" s="1"/>
  <c r="P1349" i="17"/>
  <c r="R1349" i="17" s="1"/>
  <c r="P1845" i="17"/>
  <c r="R1845" i="17" s="1"/>
  <c r="P3601" i="17"/>
  <c r="R3601" i="17" s="1"/>
  <c r="P2620" i="17"/>
  <c r="R2620" i="17" s="1"/>
  <c r="P2143" i="17"/>
  <c r="R2143" i="17" s="1"/>
  <c r="P3897" i="17"/>
  <c r="R3897" i="17" s="1"/>
  <c r="P1686" i="17"/>
  <c r="R1686" i="17" s="1"/>
  <c r="P295" i="17"/>
  <c r="R295" i="17" s="1"/>
  <c r="P1184" i="17"/>
  <c r="R1184" i="17" s="1"/>
  <c r="P2915" i="17"/>
  <c r="R2915" i="17" s="1"/>
  <c r="P317" i="17"/>
  <c r="R317" i="17" s="1"/>
  <c r="P591" i="17"/>
  <c r="R591" i="17" s="1"/>
  <c r="P621" i="17"/>
  <c r="R621" i="17" s="1"/>
  <c r="P3617" i="17"/>
  <c r="R3617" i="17" s="1"/>
  <c r="P3479" i="17"/>
  <c r="R3479" i="17" s="1"/>
  <c r="P3966" i="17"/>
  <c r="R3966" i="17" s="1"/>
  <c r="P3163" i="17"/>
  <c r="R3163" i="17" s="1"/>
  <c r="P2630" i="17"/>
  <c r="R2630" i="17" s="1"/>
  <c r="P301" i="17"/>
  <c r="R301" i="17" s="1"/>
  <c r="P2062" i="17"/>
  <c r="R2062" i="17" s="1"/>
  <c r="P507" i="17"/>
  <c r="R507" i="17" s="1"/>
  <c r="P764" i="17"/>
  <c r="R764" i="17" s="1"/>
  <c r="P3260" i="17"/>
  <c r="R3260" i="17" s="1"/>
  <c r="P3018" i="17"/>
  <c r="R3018" i="17" s="1"/>
  <c r="P2529" i="17"/>
  <c r="R2529" i="17" s="1"/>
  <c r="P458" i="17"/>
  <c r="R458" i="17" s="1"/>
  <c r="P1652" i="17"/>
  <c r="R1652" i="17" s="1"/>
  <c r="P3235" i="17"/>
  <c r="R3235" i="17" s="1"/>
  <c r="P433" i="17"/>
  <c r="R433" i="17" s="1"/>
  <c r="P2556" i="17"/>
  <c r="R2556" i="17" s="1"/>
  <c r="P459" i="17"/>
  <c r="R459" i="17" s="1"/>
  <c r="P3981" i="17"/>
  <c r="R3981" i="17" s="1"/>
  <c r="P1927" i="17"/>
  <c r="R1927" i="17" s="1"/>
  <c r="P335" i="17"/>
  <c r="R335" i="17" s="1"/>
  <c r="P1346" i="17"/>
  <c r="R1346" i="17" s="1"/>
  <c r="P881" i="17"/>
  <c r="R881" i="17" s="1"/>
  <c r="P2549" i="17"/>
  <c r="R2549" i="17" s="1"/>
  <c r="P34" i="17"/>
  <c r="R34" i="17" s="1"/>
  <c r="P1447" i="17"/>
  <c r="R1447" i="17" s="1"/>
  <c r="P1509" i="17"/>
  <c r="R1509" i="17" s="1"/>
  <c r="P1627" i="17"/>
  <c r="R1627" i="17" s="1"/>
  <c r="P1077" i="17"/>
  <c r="R1077" i="17" s="1"/>
  <c r="P3491" i="17"/>
  <c r="R3491" i="17" s="1"/>
  <c r="P140" i="17"/>
  <c r="R140" i="17" s="1"/>
  <c r="P661" i="17"/>
  <c r="R661" i="17" s="1"/>
  <c r="P3036" i="17"/>
  <c r="R3036" i="17" s="1"/>
  <c r="P3806" i="17"/>
  <c r="R3806" i="17" s="1"/>
  <c r="P112" i="17"/>
  <c r="R112" i="17" s="1"/>
  <c r="P3547" i="17"/>
  <c r="R3547" i="17" s="1"/>
  <c r="P1864" i="17"/>
  <c r="R1864" i="17" s="1"/>
  <c r="P1044" i="17"/>
  <c r="R1044" i="17" s="1"/>
  <c r="P669" i="17"/>
  <c r="R669" i="17" s="1"/>
  <c r="P1302" i="17"/>
  <c r="R1302" i="17" s="1"/>
  <c r="P3930" i="17"/>
  <c r="R3930" i="17" s="1"/>
  <c r="P533" i="17"/>
  <c r="R533" i="17" s="1"/>
  <c r="P3745" i="17"/>
  <c r="R3745" i="17" s="1"/>
  <c r="P2950" i="17"/>
  <c r="R2950" i="17" s="1"/>
  <c r="P3906" i="17"/>
  <c r="R3906" i="17" s="1"/>
  <c r="P1621" i="17"/>
  <c r="R1621" i="17" s="1"/>
  <c r="P2985" i="17"/>
  <c r="R2985" i="17" s="1"/>
  <c r="P2677" i="17"/>
  <c r="R2677" i="17" s="1"/>
  <c r="P3809" i="17"/>
  <c r="R3809" i="17" s="1"/>
  <c r="P3408" i="17"/>
  <c r="R3408" i="17" s="1"/>
  <c r="P176" i="17"/>
  <c r="R176" i="17" s="1"/>
  <c r="P2510" i="17"/>
  <c r="R2510" i="17" s="1"/>
  <c r="P421" i="17"/>
  <c r="R421" i="17" s="1"/>
  <c r="P1622" i="17"/>
  <c r="R1622" i="17" s="1"/>
  <c r="P2204" i="17"/>
  <c r="R2204" i="17" s="1"/>
  <c r="P1604" i="17"/>
  <c r="R1604" i="17" s="1"/>
  <c r="P3952" i="17"/>
  <c r="R3952" i="17" s="1"/>
  <c r="P3961" i="17"/>
  <c r="R3961" i="17" s="1"/>
  <c r="P2565" i="17"/>
  <c r="R2565" i="17" s="1"/>
  <c r="P3621" i="17"/>
  <c r="R3621" i="17" s="1"/>
  <c r="P1541" i="17"/>
  <c r="R1541" i="17" s="1"/>
  <c r="P3662" i="17"/>
  <c r="R3662" i="17" s="1"/>
  <c r="P1669" i="17"/>
  <c r="R1669" i="17" s="1"/>
  <c r="P2229" i="17"/>
  <c r="R2229" i="17" s="1"/>
  <c r="P218" i="17"/>
  <c r="R218" i="17" s="1"/>
  <c r="P3646" i="17"/>
  <c r="R3646" i="17" s="1"/>
  <c r="P1420" i="17"/>
  <c r="R1420" i="17" s="1"/>
  <c r="P1536" i="17"/>
  <c r="R1536" i="17" s="1"/>
  <c r="P1025" i="17"/>
  <c r="R1025" i="17" s="1"/>
  <c r="P485" i="17"/>
  <c r="R485" i="17" s="1"/>
  <c r="P296" i="17"/>
  <c r="R296" i="17" s="1"/>
  <c r="P18" i="17"/>
  <c r="R18" i="17" s="1"/>
  <c r="P1532" i="17"/>
  <c r="R1532" i="17" s="1"/>
  <c r="P3648" i="17"/>
  <c r="R3648" i="17" s="1"/>
  <c r="P2806" i="17"/>
  <c r="R2806" i="17" s="1"/>
  <c r="P3072" i="17"/>
  <c r="R3072" i="17" s="1"/>
  <c r="P373" i="17"/>
  <c r="R373" i="17" s="1"/>
  <c r="P71" i="17"/>
  <c r="R71" i="17" s="1"/>
  <c r="P3468" i="17"/>
  <c r="R3468" i="17" s="1"/>
  <c r="P3485" i="17"/>
  <c r="R3485" i="17" s="1"/>
  <c r="P2110" i="17"/>
  <c r="R2110" i="17" s="1"/>
  <c r="P3354" i="17"/>
  <c r="R3354" i="17" s="1"/>
  <c r="P3812" i="17"/>
  <c r="R3812" i="17" s="1"/>
  <c r="P3626" i="17"/>
  <c r="R3626" i="17" s="1"/>
  <c r="P1183" i="17"/>
  <c r="R1183" i="17" s="1"/>
  <c r="P244" i="17"/>
  <c r="R244" i="17" s="1"/>
  <c r="P188" i="17"/>
  <c r="R188" i="17" s="1"/>
  <c r="P1127" i="17"/>
  <c r="R1127" i="17" s="1"/>
  <c r="P2863" i="17"/>
  <c r="R2863" i="17" s="1"/>
  <c r="P1841" i="17"/>
  <c r="R1841" i="17" s="1"/>
  <c r="P2509" i="17"/>
  <c r="R2509" i="17" s="1"/>
  <c r="P2348" i="17"/>
  <c r="R2348" i="17" s="1"/>
  <c r="P1440" i="17"/>
  <c r="R1440" i="17" s="1"/>
  <c r="P2765" i="17"/>
  <c r="R2765" i="17" s="1"/>
  <c r="P2144" i="17"/>
  <c r="R2144" i="17" s="1"/>
  <c r="P269" i="17"/>
  <c r="R269" i="17" s="1"/>
  <c r="P3422" i="17"/>
  <c r="R3422" i="17" s="1"/>
  <c r="P3881" i="17"/>
  <c r="R3881" i="17" s="1"/>
  <c r="P3199" i="17"/>
  <c r="R3199" i="17" s="1"/>
  <c r="P1424" i="17"/>
  <c r="R1424" i="17" s="1"/>
  <c r="P403" i="17"/>
  <c r="R403" i="17" s="1"/>
  <c r="P259" i="17"/>
  <c r="R259" i="17" s="1"/>
  <c r="P3081" i="17"/>
  <c r="R3081" i="17" s="1"/>
  <c r="P504" i="17"/>
  <c r="R504" i="17" s="1"/>
  <c r="P216" i="17"/>
  <c r="R216" i="17" s="1"/>
  <c r="P2076" i="17"/>
  <c r="R2076" i="17" s="1"/>
  <c r="P2244" i="17"/>
  <c r="R2244" i="17" s="1"/>
  <c r="P1767" i="17"/>
  <c r="R1767" i="17" s="1"/>
  <c r="P2791" i="17"/>
  <c r="R2791" i="17" s="1"/>
  <c r="P1438" i="17"/>
  <c r="R1438" i="17" s="1"/>
  <c r="P2132" i="17"/>
  <c r="R2132" i="17" s="1"/>
  <c r="P1281" i="17"/>
  <c r="R1281" i="17" s="1"/>
  <c r="P2648" i="17"/>
  <c r="R2648" i="17" s="1"/>
  <c r="P1006" i="17"/>
  <c r="R1006" i="17" s="1"/>
  <c r="P1968" i="17"/>
  <c r="R1968" i="17" s="1"/>
  <c r="P3934" i="17"/>
  <c r="R3934" i="17" s="1"/>
  <c r="P921" i="17"/>
  <c r="R921" i="17" s="1"/>
  <c r="P2120" i="17"/>
  <c r="R2120" i="17" s="1"/>
  <c r="P3891" i="17"/>
  <c r="R3891" i="17" s="1"/>
  <c r="P3353" i="17"/>
  <c r="R3353" i="17" s="1"/>
  <c r="P390" i="17"/>
  <c r="R390" i="17" s="1"/>
  <c r="P3788" i="17"/>
  <c r="R3788" i="17" s="1"/>
  <c r="P3438" i="17"/>
  <c r="R3438" i="17" s="1"/>
  <c r="P3532" i="17"/>
  <c r="R3532" i="17" s="1"/>
  <c r="P3919" i="17"/>
  <c r="R3919" i="17" s="1"/>
  <c r="P3946" i="17"/>
  <c r="R3946" i="17" s="1"/>
  <c r="P2127" i="17"/>
  <c r="R2127" i="17" s="1"/>
  <c r="P133" i="17"/>
  <c r="R133" i="17" s="1"/>
  <c r="P2073" i="17"/>
  <c r="R2073" i="17" s="1"/>
  <c r="P2032" i="17"/>
  <c r="R2032" i="17" s="1"/>
  <c r="P3049" i="17"/>
  <c r="R3049" i="17" s="1"/>
  <c r="P3237" i="17"/>
  <c r="R3237" i="17" s="1"/>
  <c r="P2063" i="17"/>
  <c r="R2063" i="17" s="1"/>
  <c r="P3565" i="17"/>
  <c r="R3565" i="17" s="1"/>
  <c r="P2197" i="17"/>
  <c r="R2197" i="17" s="1"/>
  <c r="P517" i="17"/>
  <c r="R517" i="17" s="1"/>
  <c r="P445" i="17"/>
  <c r="R445" i="17" s="1"/>
  <c r="P3836" i="17"/>
  <c r="R3836" i="17" s="1"/>
  <c r="P2848" i="17"/>
  <c r="R2848" i="17" s="1"/>
  <c r="P1705" i="17"/>
  <c r="R1705" i="17" s="1"/>
  <c r="P3019" i="17"/>
  <c r="R3019" i="17" s="1"/>
  <c r="P1412" i="17"/>
  <c r="R1412" i="17" s="1"/>
  <c r="P536" i="17"/>
  <c r="R536" i="17" s="1"/>
  <c r="P1796" i="17"/>
  <c r="R1796" i="17" s="1"/>
  <c r="P2172" i="17"/>
  <c r="R2172" i="17" s="1"/>
  <c r="P453" i="17"/>
  <c r="R453" i="17" s="1"/>
  <c r="P520" i="17"/>
  <c r="R520" i="17" s="1"/>
  <c r="P959" i="17"/>
  <c r="R959" i="17" s="1"/>
  <c r="P560" i="17"/>
  <c r="R560" i="17" s="1"/>
  <c r="P991" i="17"/>
  <c r="R991" i="17" s="1"/>
  <c r="P2489" i="17"/>
  <c r="R2489" i="17" s="1"/>
  <c r="P3541" i="17"/>
  <c r="R3541" i="17" s="1"/>
  <c r="P568" i="17"/>
  <c r="R568" i="17" s="1"/>
  <c r="P2027" i="17"/>
  <c r="R2027" i="17" s="1"/>
  <c r="P1461" i="17"/>
  <c r="R1461" i="17" s="1"/>
  <c r="P1760" i="17"/>
  <c r="R1760" i="17" s="1"/>
  <c r="P2151" i="17"/>
  <c r="R2151" i="17" s="1"/>
  <c r="P3667" i="17"/>
  <c r="R3667" i="17" s="1"/>
  <c r="P3940" i="17"/>
  <c r="R3940" i="17" s="1"/>
  <c r="P2105" i="17"/>
  <c r="R2105" i="17" s="1"/>
  <c r="P1013" i="17"/>
  <c r="R1013" i="17" s="1"/>
  <c r="P264" i="17"/>
  <c r="R264" i="17" s="1"/>
  <c r="P820" i="17"/>
  <c r="R820" i="17" s="1"/>
  <c r="P1563" i="17"/>
  <c r="R1563" i="17" s="1"/>
  <c r="P2646" i="17"/>
  <c r="R2646" i="17" s="1"/>
  <c r="P4016" i="17"/>
  <c r="R4016" i="17" s="1"/>
  <c r="P3988" i="17"/>
  <c r="R3988" i="17" s="1"/>
  <c r="P1329" i="17"/>
  <c r="R1329" i="17" s="1"/>
  <c r="P2290" i="17"/>
  <c r="R2290" i="17" s="1"/>
  <c r="P3852" i="17"/>
  <c r="R3852" i="17" s="1"/>
  <c r="P1525" i="17"/>
  <c r="R1525" i="17" s="1"/>
  <c r="P285" i="17"/>
  <c r="R285" i="17" s="1"/>
  <c r="P2330" i="17"/>
  <c r="R2330" i="17" s="1"/>
  <c r="P3301" i="17"/>
  <c r="R3301" i="17" s="1"/>
  <c r="P3296" i="17"/>
  <c r="R3296" i="17" s="1"/>
  <c r="P3192" i="17"/>
  <c r="R3192" i="17" s="1"/>
  <c r="P1488" i="17"/>
  <c r="R1488" i="17" s="1"/>
  <c r="P2297" i="17"/>
  <c r="R2297" i="17" s="1"/>
  <c r="P833" i="17"/>
  <c r="R833" i="17" s="1"/>
  <c r="P3167" i="17"/>
  <c r="R3167" i="17" s="1"/>
  <c r="P1340" i="17"/>
  <c r="R1340" i="17" s="1"/>
  <c r="P1029" i="17"/>
  <c r="R1029" i="17" s="1"/>
  <c r="P1207" i="17"/>
  <c r="R1207" i="17" s="1"/>
  <c r="P1926" i="17"/>
  <c r="R1926" i="17" s="1"/>
  <c r="P3425" i="17"/>
  <c r="R3425" i="17" s="1"/>
  <c r="P2340" i="17"/>
  <c r="R2340" i="17" s="1"/>
  <c r="P2916" i="17"/>
  <c r="R2916" i="17" s="1"/>
  <c r="P869" i="17"/>
  <c r="R869" i="17" s="1"/>
  <c r="P1199" i="17"/>
  <c r="R1199" i="17" s="1"/>
  <c r="P3252" i="17"/>
  <c r="R3252" i="17" s="1"/>
  <c r="P3333" i="17"/>
  <c r="R3333" i="17" s="1"/>
  <c r="P646" i="17"/>
  <c r="R646" i="17" s="1"/>
  <c r="P3135" i="17"/>
  <c r="R3135" i="17" s="1"/>
  <c r="P3623" i="17"/>
  <c r="R3623" i="17" s="1"/>
  <c r="P3936" i="17"/>
  <c r="R3936" i="17" s="1"/>
  <c r="P1404" i="17"/>
  <c r="R1404" i="17" s="1"/>
  <c r="P3695" i="17"/>
  <c r="R3695" i="17" s="1"/>
  <c r="P908" i="17"/>
  <c r="R908" i="17" s="1"/>
  <c r="P1534" i="17"/>
  <c r="R1534" i="17" s="1"/>
  <c r="P3515" i="17"/>
  <c r="R3515" i="17" s="1"/>
  <c r="P2428" i="17"/>
  <c r="R2428" i="17" s="1"/>
  <c r="P2414" i="17"/>
  <c r="R2414" i="17" s="1"/>
  <c r="P828" i="17"/>
  <c r="R828" i="17" s="1"/>
  <c r="P1880" i="17"/>
  <c r="R1880" i="17" s="1"/>
  <c r="P2466" i="17"/>
  <c r="R2466" i="17" s="1"/>
  <c r="P1545" i="17"/>
  <c r="R1545" i="17" s="1"/>
  <c r="P363" i="17"/>
  <c r="R363" i="17" s="1"/>
  <c r="P3307" i="17"/>
  <c r="R3307" i="17" s="1"/>
  <c r="P928" i="17"/>
  <c r="R928" i="17" s="1"/>
  <c r="P2158" i="17"/>
  <c r="R2158" i="17" s="1"/>
  <c r="P785" i="17"/>
  <c r="R785" i="17" s="1"/>
  <c r="P2253" i="17"/>
  <c r="R2253" i="17" s="1"/>
  <c r="P3381" i="17"/>
  <c r="R3381" i="17" s="1"/>
  <c r="P3291" i="17"/>
  <c r="R3291" i="17" s="1"/>
  <c r="P666" i="17"/>
  <c r="R666" i="17" s="1"/>
  <c r="P368" i="17"/>
  <c r="R368" i="17" s="1"/>
  <c r="P2259" i="17"/>
  <c r="R2259" i="17" s="1"/>
  <c r="P355" i="17"/>
  <c r="R355" i="17" s="1"/>
  <c r="P3187" i="17"/>
  <c r="R3187" i="17" s="1"/>
  <c r="P1338" i="17"/>
  <c r="R1338" i="17" s="1"/>
  <c r="P2592" i="17"/>
  <c r="R2592" i="17" s="1"/>
  <c r="P1335" i="17"/>
  <c r="R1335" i="17" s="1"/>
  <c r="P1832" i="17"/>
  <c r="R1832" i="17" s="1"/>
  <c r="P1445" i="17"/>
  <c r="R1445" i="17" s="1"/>
  <c r="P2515" i="17"/>
  <c r="R2515" i="17" s="1"/>
  <c r="P3467" i="17"/>
  <c r="R3467" i="17" s="1"/>
  <c r="P1005" i="17"/>
  <c r="R1005" i="17" s="1"/>
  <c r="P3808" i="17"/>
  <c r="R3808" i="17" s="1"/>
  <c r="P3433" i="17"/>
  <c r="R3433" i="17" s="1"/>
  <c r="P1021" i="17"/>
  <c r="R1021" i="17" s="1"/>
  <c r="P628" i="17"/>
  <c r="R628" i="17" s="1"/>
  <c r="P3221" i="17"/>
  <c r="R3221" i="17" s="1"/>
  <c r="P838" i="17"/>
  <c r="R838" i="17" s="1"/>
  <c r="P4003" i="17"/>
  <c r="R4003" i="17" s="1"/>
  <c r="P136" i="17"/>
  <c r="R136" i="17" s="1"/>
  <c r="P778" i="17"/>
  <c r="R778" i="17" s="1"/>
  <c r="P49" i="17"/>
  <c r="R49" i="17" s="1"/>
  <c r="P329" i="17"/>
  <c r="R329" i="17" s="1"/>
  <c r="P1261" i="17"/>
  <c r="R1261" i="17" s="1"/>
  <c r="P205" i="17"/>
  <c r="R205" i="17" s="1"/>
  <c r="P906" i="17"/>
  <c r="R906" i="17" s="1"/>
  <c r="P1808" i="17"/>
  <c r="R1808" i="17" s="1"/>
  <c r="P2370" i="17"/>
  <c r="R2370" i="17" s="1"/>
  <c r="P627" i="17"/>
  <c r="R627" i="17" s="1"/>
  <c r="P2035" i="17"/>
  <c r="R2035" i="17" s="1"/>
  <c r="P3784" i="17"/>
  <c r="R3784" i="17" s="1"/>
  <c r="P3685" i="17"/>
  <c r="R3685" i="17" s="1"/>
  <c r="P3835" i="17"/>
  <c r="R3835" i="17" s="1"/>
  <c r="P1033" i="17"/>
  <c r="R1033" i="17" s="1"/>
  <c r="P1753" i="17"/>
  <c r="R1753" i="17" s="1"/>
  <c r="P3268" i="17"/>
  <c r="R3268" i="17" s="1"/>
  <c r="P3437" i="17"/>
  <c r="R3437" i="17" s="1"/>
  <c r="P2774" i="17"/>
  <c r="R2774" i="17" s="1"/>
  <c r="P976" i="17"/>
  <c r="R976" i="17" s="1"/>
  <c r="P1517" i="17"/>
  <c r="R1517" i="17" s="1"/>
  <c r="P968" i="17"/>
  <c r="R968" i="17" s="1"/>
  <c r="P2877" i="17"/>
  <c r="R2877" i="17" s="1"/>
  <c r="P1920" i="17"/>
  <c r="R1920" i="17" s="1"/>
  <c r="P797" i="17"/>
  <c r="R797" i="17" s="1"/>
  <c r="P3678" i="17"/>
  <c r="R3678" i="17" s="1"/>
  <c r="P1362" i="17"/>
  <c r="R1362" i="17" s="1"/>
  <c r="P2899" i="17"/>
  <c r="R2899" i="17" s="1"/>
  <c r="P3309" i="17"/>
  <c r="R3309" i="17" s="1"/>
  <c r="P192" i="17"/>
  <c r="R192" i="17" s="1"/>
  <c r="P3619" i="17"/>
  <c r="R3619" i="17" s="1"/>
  <c r="P3210" i="17"/>
  <c r="R3210" i="17" s="1"/>
  <c r="P3434" i="17"/>
  <c r="R3434" i="17" s="1"/>
  <c r="P1829" i="17"/>
  <c r="R1829" i="17" s="1"/>
  <c r="P1377" i="17"/>
  <c r="R1377" i="17" s="1"/>
  <c r="P2199" i="17"/>
  <c r="R2199" i="17" s="1"/>
  <c r="P1933" i="17"/>
  <c r="R1933" i="17" s="1"/>
  <c r="P916" i="17"/>
  <c r="R916" i="17" s="1"/>
  <c r="P2380" i="17"/>
  <c r="R2380" i="17" s="1"/>
  <c r="P813" i="17"/>
  <c r="R813" i="17" s="1"/>
  <c r="P2846" i="17"/>
  <c r="R2846" i="17" s="1"/>
  <c r="P480" i="17"/>
  <c r="R480" i="17" s="1"/>
  <c r="P3498" i="17"/>
  <c r="R3498" i="17" s="1"/>
  <c r="P3627" i="17"/>
  <c r="R3627" i="17" s="1"/>
  <c r="P3302" i="17"/>
  <c r="R3302" i="17" s="1"/>
  <c r="P438" i="17"/>
  <c r="R438" i="17" s="1"/>
  <c r="P1566" i="17"/>
  <c r="R1566" i="17" s="1"/>
  <c r="P853" i="17"/>
  <c r="R853" i="17" s="1"/>
  <c r="P3606" i="17"/>
  <c r="R3606" i="17" s="1"/>
  <c r="P3348" i="17"/>
  <c r="R3348" i="17" s="1"/>
  <c r="P3242" i="17"/>
  <c r="R3242" i="17" s="1"/>
  <c r="P241" i="17"/>
  <c r="R241" i="17" s="1"/>
  <c r="P1988" i="17"/>
  <c r="R1988" i="17" s="1"/>
  <c r="P2060" i="17"/>
  <c r="R2060" i="17" s="1"/>
  <c r="P1598" i="17"/>
  <c r="R1598" i="17" s="1"/>
  <c r="P1428" i="17"/>
  <c r="R1428" i="17" s="1"/>
  <c r="P2071" i="17"/>
  <c r="R2071" i="17" s="1"/>
  <c r="P1840" i="17"/>
  <c r="R1840" i="17" s="1"/>
  <c r="P3804" i="17"/>
  <c r="R3804" i="17" s="1"/>
  <c r="P1721" i="17"/>
  <c r="R1721" i="17" s="1"/>
  <c r="P1260" i="17"/>
  <c r="R1260" i="17" s="1"/>
  <c r="P2260" i="17"/>
  <c r="R2260" i="17" s="1"/>
  <c r="P2089" i="17"/>
  <c r="R2089" i="17" s="1"/>
  <c r="P2315" i="17"/>
  <c r="R2315" i="17" s="1"/>
  <c r="P796" i="17"/>
  <c r="R796" i="17" s="1"/>
  <c r="P376" i="17"/>
  <c r="R376" i="17" s="1"/>
  <c r="P1372" i="17"/>
  <c r="R1372" i="17" s="1"/>
  <c r="P2206" i="17"/>
  <c r="R2206" i="17" s="1"/>
  <c r="P2967" i="17"/>
  <c r="R2967" i="17" s="1"/>
  <c r="P3642" i="17"/>
  <c r="R3642" i="17" s="1"/>
  <c r="P154" i="17"/>
  <c r="R154" i="17" s="1"/>
  <c r="P2705" i="17"/>
  <c r="R2705" i="17" s="1"/>
  <c r="P2490" i="17"/>
  <c r="R2490" i="17" s="1"/>
  <c r="P14" i="17"/>
  <c r="R14" i="17" s="1"/>
  <c r="P3263" i="17"/>
  <c r="R3263" i="17" s="1"/>
  <c r="P1391" i="17"/>
  <c r="R1391" i="17" s="1"/>
  <c r="P674" i="17"/>
  <c r="R674" i="17" s="1"/>
  <c r="P3487" i="17"/>
  <c r="R3487" i="17" s="1"/>
  <c r="P3559" i="17"/>
  <c r="R3559" i="17" s="1"/>
  <c r="P3471" i="17"/>
  <c r="R3471" i="17" s="1"/>
  <c r="P3641" i="17"/>
  <c r="R3641" i="17" s="1"/>
  <c r="P401" i="17"/>
  <c r="R401" i="17" s="1"/>
  <c r="P714" i="17"/>
  <c r="R714" i="17" s="1"/>
  <c r="P12" i="17"/>
  <c r="R12" i="17" s="1"/>
  <c r="P2838" i="17"/>
  <c r="R2838" i="17" s="1"/>
  <c r="P546" i="17"/>
  <c r="R546" i="17" s="1"/>
  <c r="P2191" i="17"/>
  <c r="R2191" i="17" s="1"/>
  <c r="P1593" i="17"/>
  <c r="R1593" i="17" s="1"/>
  <c r="P3710" i="17"/>
  <c r="R3710" i="17" s="1"/>
  <c r="P2924" i="17"/>
  <c r="R2924" i="17" s="1"/>
  <c r="P1956" i="17"/>
  <c r="R1956" i="17" s="1"/>
  <c r="P937" i="17"/>
  <c r="R937" i="17" s="1"/>
  <c r="P3863" i="17"/>
  <c r="R3863" i="17" s="1"/>
  <c r="P898" i="17"/>
  <c r="R898" i="17" s="1"/>
  <c r="P930" i="17"/>
  <c r="R930" i="17" s="1"/>
  <c r="P3889" i="17"/>
  <c r="R3889" i="17" s="1"/>
  <c r="P197" i="17"/>
  <c r="R197" i="17" s="1"/>
  <c r="P2948" i="17"/>
  <c r="R2948" i="17" s="1"/>
  <c r="P2777" i="17"/>
  <c r="R2777" i="17" s="1"/>
  <c r="P1292" i="17"/>
  <c r="R1292" i="17" s="1"/>
  <c r="P166" i="17"/>
  <c r="R166" i="17" s="1"/>
  <c r="P2993" i="17"/>
  <c r="R2993" i="17" s="1"/>
  <c r="P3991" i="17"/>
  <c r="R3991" i="17" s="1"/>
  <c r="P3023" i="17"/>
  <c r="R3023" i="17" s="1"/>
  <c r="P3566" i="17"/>
  <c r="R3566" i="17" s="1"/>
  <c r="P3327" i="17"/>
  <c r="R3327" i="17" s="1"/>
  <c r="P1857" i="17"/>
  <c r="R1857" i="17" s="1"/>
  <c r="P1792" i="17"/>
  <c r="R1792" i="17" s="1"/>
  <c r="P3912" i="17"/>
  <c r="R3912" i="17" s="1"/>
  <c r="P375" i="17"/>
  <c r="R375" i="17" s="1"/>
  <c r="P614" i="17"/>
  <c r="R614" i="17" s="1"/>
  <c r="P196" i="17"/>
  <c r="R196" i="17" s="1"/>
  <c r="P2660" i="17"/>
  <c r="R2660" i="17" s="1"/>
  <c r="P1068" i="17"/>
  <c r="R1068" i="17" s="1"/>
  <c r="P3535" i="17"/>
  <c r="R3535" i="17" s="1"/>
  <c r="P895" i="17"/>
  <c r="R895" i="17" s="1"/>
  <c r="P705" i="17"/>
  <c r="R705" i="17" s="1"/>
  <c r="P1967" i="17"/>
  <c r="R1967" i="17" s="1"/>
  <c r="P2798" i="17"/>
  <c r="R2798" i="17" s="1"/>
  <c r="P3918" i="17"/>
  <c r="R3918" i="17" s="1"/>
  <c r="P1245" i="17"/>
  <c r="R1245" i="17" s="1"/>
  <c r="P803" i="17"/>
  <c r="R803" i="17" s="1"/>
  <c r="P3726" i="17"/>
  <c r="R3726" i="17" s="1"/>
  <c r="P637" i="17"/>
  <c r="R637" i="17" s="1"/>
  <c r="P2855" i="17"/>
  <c r="R2855" i="17" s="1"/>
  <c r="P164" i="17"/>
  <c r="R164" i="17" s="1"/>
  <c r="P1279" i="17"/>
  <c r="R1279" i="17" s="1"/>
  <c r="P2992" i="17"/>
  <c r="R2992" i="17" s="1"/>
  <c r="P1425" i="17"/>
  <c r="R1425" i="17" s="1"/>
  <c r="P3193" i="17"/>
  <c r="R3193" i="17" s="1"/>
  <c r="P2962" i="17"/>
  <c r="R2962" i="17" s="1"/>
  <c r="P3610" i="17"/>
  <c r="R3610" i="17" s="1"/>
  <c r="P3161" i="17"/>
  <c r="R3161" i="17" s="1"/>
  <c r="P1228" i="17"/>
  <c r="R1228" i="17" s="1"/>
  <c r="P576" i="17"/>
  <c r="R576" i="17" s="1"/>
  <c r="P1297" i="17"/>
  <c r="R1297" i="17" s="1"/>
  <c r="P1258" i="17"/>
  <c r="R1258" i="17" s="1"/>
  <c r="P1000" i="17"/>
  <c r="R1000" i="17" s="1"/>
  <c r="P1544" i="17"/>
  <c r="R1544" i="17" s="1"/>
  <c r="P2079" i="17"/>
  <c r="R2079" i="17" s="1"/>
  <c r="P534" i="17"/>
  <c r="R534" i="17" s="1"/>
  <c r="P3867" i="17"/>
  <c r="R3867" i="17" s="1"/>
  <c r="P325" i="17"/>
  <c r="R325" i="17" s="1"/>
  <c r="P1701" i="17"/>
  <c r="R1701" i="17" s="1"/>
  <c r="P148" i="17"/>
  <c r="R148" i="17" s="1"/>
  <c r="P3154" i="17"/>
  <c r="R3154" i="17" s="1"/>
  <c r="P912" i="17"/>
  <c r="R912" i="17" s="1"/>
  <c r="P3561" i="17"/>
  <c r="R3561" i="17" s="1"/>
  <c r="P2164" i="17"/>
  <c r="R2164" i="17" s="1"/>
  <c r="P2264" i="17"/>
  <c r="R2264" i="17" s="1"/>
  <c r="P2885" i="17"/>
  <c r="R2885" i="17" s="1"/>
  <c r="P3632" i="17"/>
  <c r="R3632" i="17" s="1"/>
  <c r="P367" i="17"/>
  <c r="R367" i="17" s="1"/>
  <c r="P1718" i="17"/>
  <c r="R1718" i="17" s="1"/>
  <c r="P1951" i="17"/>
  <c r="R1951" i="17" s="1"/>
  <c r="P3683" i="17"/>
  <c r="R3683" i="17" s="1"/>
  <c r="P120" i="17"/>
  <c r="R120" i="17" s="1"/>
  <c r="P3248" i="17"/>
  <c r="R3248" i="17" s="1"/>
  <c r="P237" i="17"/>
  <c r="R237" i="17" s="1"/>
  <c r="P3958" i="17"/>
  <c r="R3958" i="17" s="1"/>
  <c r="P1508" i="17"/>
  <c r="R1508" i="17" s="1"/>
  <c r="P1897" i="17"/>
  <c r="R1897" i="17" s="1"/>
  <c r="P858" i="17"/>
  <c r="R858" i="17" s="1"/>
  <c r="P892" i="17"/>
  <c r="R892" i="17" s="1"/>
  <c r="P333" i="17"/>
  <c r="R333" i="17" s="1"/>
  <c r="P3697" i="17"/>
  <c r="R3697" i="17" s="1"/>
  <c r="P3125" i="17"/>
  <c r="R3125" i="17" s="1"/>
  <c r="P2022" i="17"/>
  <c r="R2022" i="17" s="1"/>
  <c r="P1696" i="17"/>
  <c r="R1696" i="17" s="1"/>
  <c r="P1472" i="17"/>
  <c r="R1472" i="17" s="1"/>
  <c r="P3267" i="17"/>
  <c r="R3267" i="17" s="1"/>
  <c r="P2135" i="17"/>
  <c r="R2135" i="17" s="1"/>
  <c r="P3996" i="17"/>
  <c r="R3996" i="17" s="1"/>
  <c r="P78" i="17"/>
  <c r="R78" i="17" s="1"/>
  <c r="P1460" i="17"/>
  <c r="R1460" i="17" s="1"/>
  <c r="P1499" i="17"/>
  <c r="R1499" i="17" s="1"/>
  <c r="P2647" i="17"/>
  <c r="R2647" i="17" s="1"/>
  <c r="P1477" i="17"/>
  <c r="R1477" i="17" s="1"/>
  <c r="P3922" i="17"/>
  <c r="R3922" i="17" s="1"/>
  <c r="P942" i="17"/>
  <c r="R942" i="17" s="1"/>
  <c r="P617" i="17"/>
  <c r="R617" i="17" s="1"/>
  <c r="P3344" i="17"/>
  <c r="R3344" i="17" s="1"/>
  <c r="P2695" i="17"/>
  <c r="R2695" i="17" s="1"/>
  <c r="P526" i="17"/>
  <c r="R526" i="17" s="1"/>
  <c r="P3705" i="17"/>
  <c r="R3705" i="17" s="1"/>
  <c r="P343" i="17"/>
  <c r="R343" i="17" s="1"/>
  <c r="P3451" i="17"/>
  <c r="R3451" i="17" s="1"/>
  <c r="P2624" i="17"/>
  <c r="R2624" i="17" s="1"/>
  <c r="P545" i="17"/>
  <c r="R545" i="17" s="1"/>
  <c r="P697" i="17"/>
  <c r="R697" i="17" s="1"/>
  <c r="P927" i="17"/>
  <c r="R927" i="17" s="1"/>
  <c r="P427" i="17"/>
  <c r="R427" i="17" s="1"/>
  <c r="P3752" i="17"/>
  <c r="R3752" i="17" s="1"/>
  <c r="P474" i="17"/>
  <c r="R474" i="17" s="1"/>
  <c r="P3543" i="17"/>
  <c r="R3543" i="17" s="1"/>
  <c r="P2473" i="17"/>
  <c r="R2473" i="17" s="1"/>
  <c r="P204" i="17"/>
  <c r="R204" i="17" s="1"/>
  <c r="P3913" i="17"/>
  <c r="R3913" i="17" s="1"/>
  <c r="P3853" i="17"/>
  <c r="R3853" i="17" s="1"/>
  <c r="P2332" i="17"/>
  <c r="R2332" i="17" s="1"/>
  <c r="P824" i="17"/>
  <c r="R824" i="17" s="1"/>
  <c r="P585" i="17"/>
  <c r="R585" i="17" s="1"/>
  <c r="P2476" i="17"/>
  <c r="R2476" i="17" s="1"/>
  <c r="P925" i="17"/>
  <c r="R925" i="17" s="1"/>
  <c r="P3427" i="17"/>
  <c r="R3427" i="17" s="1"/>
  <c r="P1409" i="17"/>
  <c r="R1409" i="17" s="1"/>
  <c r="P3432" i="17"/>
  <c r="R3432" i="17" s="1"/>
  <c r="P640" i="17"/>
  <c r="R640" i="17" s="1"/>
  <c r="P3271" i="17"/>
  <c r="R3271" i="17" s="1"/>
  <c r="P3238" i="17"/>
  <c r="R3238" i="17" s="1"/>
  <c r="P3661" i="17"/>
  <c r="R3661" i="17" s="1"/>
  <c r="P1181" i="17"/>
  <c r="R1181" i="17" s="1"/>
  <c r="P2142" i="17"/>
  <c r="R2142" i="17" s="1"/>
  <c r="P3904" i="17"/>
  <c r="R3904" i="17" s="1"/>
  <c r="P3760" i="17"/>
  <c r="R3760" i="17" s="1"/>
  <c r="P2717" i="17"/>
  <c r="R2717" i="17" s="1"/>
  <c r="P1343" i="17"/>
  <c r="R1343" i="17" s="1"/>
  <c r="P3797" i="17"/>
  <c r="R3797" i="17" s="1"/>
  <c r="P30" i="17"/>
  <c r="R30" i="17" s="1"/>
  <c r="P356" i="17"/>
  <c r="R356" i="17" s="1"/>
  <c r="P436" i="17"/>
  <c r="R436" i="17" s="1"/>
  <c r="P102" i="17"/>
  <c r="R102" i="17" s="1"/>
  <c r="P3964" i="17"/>
  <c r="R3964" i="17" s="1"/>
  <c r="P3771" i="17"/>
  <c r="R3771" i="17" s="1"/>
  <c r="P880" i="17"/>
  <c r="R880" i="17" s="1"/>
  <c r="P3170" i="17"/>
  <c r="R3170" i="17" s="1"/>
  <c r="P2180" i="17"/>
  <c r="R2180" i="17" s="1"/>
  <c r="P953" i="17"/>
  <c r="R953" i="17" s="1"/>
  <c r="P2094" i="17"/>
  <c r="R2094" i="17" s="1"/>
  <c r="P1152" i="17"/>
  <c r="R1152" i="17" s="1"/>
  <c r="P523" i="17"/>
  <c r="R523" i="17" s="1"/>
  <c r="P1248" i="17"/>
  <c r="R1248" i="17" s="1"/>
  <c r="P2369" i="17"/>
  <c r="R2369" i="17" s="1"/>
  <c r="P2933" i="17"/>
  <c r="R2933" i="17" s="1"/>
  <c r="P1282" i="17"/>
  <c r="R1282" i="17" s="1"/>
  <c r="P2972" i="17"/>
  <c r="R2972" i="17" s="1"/>
  <c r="P3098" i="17"/>
  <c r="R3098" i="17" s="1"/>
  <c r="P528" i="17"/>
  <c r="R528" i="17" s="1"/>
  <c r="P1164" i="17"/>
  <c r="R1164" i="17" s="1"/>
  <c r="P307" i="17"/>
  <c r="R307" i="17" s="1"/>
  <c r="P3781" i="17"/>
  <c r="R3781" i="17" s="1"/>
  <c r="P3452" i="17"/>
  <c r="R3452" i="17" s="1"/>
  <c r="P3967" i="17"/>
  <c r="R3967" i="17" s="1"/>
  <c r="P2750" i="17"/>
  <c r="R2750" i="17" s="1"/>
  <c r="P690" i="17"/>
  <c r="R690" i="17" s="1"/>
  <c r="P286" i="17"/>
  <c r="R286" i="17" s="1"/>
  <c r="P1007" i="17"/>
  <c r="R1007" i="17" s="1"/>
  <c r="P1196" i="17"/>
  <c r="R1196" i="17" s="1"/>
  <c r="P31" i="17"/>
  <c r="R31" i="17" s="1"/>
  <c r="P2081" i="17"/>
  <c r="R2081" i="17" s="1"/>
  <c r="P1737" i="17"/>
  <c r="R1737" i="17" s="1"/>
  <c r="P479" i="17"/>
  <c r="R479" i="17" s="1"/>
  <c r="P3362" i="17"/>
  <c r="R3362" i="17" s="1"/>
  <c r="P715" i="17"/>
  <c r="R715" i="17" s="1"/>
  <c r="P1367" i="17"/>
  <c r="R1367" i="17" s="1"/>
  <c r="P2943" i="17"/>
  <c r="R2943" i="17" s="1"/>
  <c r="P2608" i="17"/>
  <c r="R2608" i="17" s="1"/>
  <c r="P2289" i="17"/>
  <c r="R2289" i="17" s="1"/>
  <c r="P1222" i="17"/>
  <c r="R1222" i="17" s="1"/>
  <c r="P141" i="17"/>
  <c r="R141" i="17" s="1"/>
  <c r="P607" i="17"/>
  <c r="R607" i="17" s="1"/>
  <c r="P3323" i="17"/>
  <c r="R3323" i="17" s="1"/>
  <c r="P1354" i="17"/>
  <c r="R1354" i="17" s="1"/>
  <c r="P3730" i="17"/>
  <c r="R3730" i="17" s="1"/>
  <c r="P1628" i="17"/>
  <c r="R1628" i="17" s="1"/>
  <c r="P482" i="17"/>
  <c r="R482" i="17" s="1"/>
  <c r="P3821" i="17"/>
  <c r="R3821" i="17" s="1"/>
  <c r="P3665" i="17"/>
  <c r="R3665" i="17" s="1"/>
  <c r="P2365" i="17"/>
  <c r="R2365" i="17" s="1"/>
  <c r="P1101" i="17"/>
  <c r="R1101" i="17" s="1"/>
  <c r="P3136" i="17"/>
  <c r="R3136" i="17" s="1"/>
  <c r="P1952" i="17"/>
  <c r="R1952" i="17" s="1"/>
  <c r="P2183" i="17"/>
  <c r="R2183" i="17" s="1"/>
  <c r="P3579" i="17"/>
  <c r="R3579" i="17" s="1"/>
  <c r="P2753" i="17"/>
  <c r="R2753" i="17" s="1"/>
  <c r="P2876" i="17"/>
  <c r="R2876" i="17" s="1"/>
  <c r="P522" i="17"/>
  <c r="R522" i="17" s="1"/>
  <c r="P773" i="17"/>
  <c r="R773" i="17" s="1"/>
  <c r="P3901" i="17"/>
  <c r="R3901" i="17" s="1"/>
  <c r="P1617" i="17"/>
  <c r="R1617" i="17" s="1"/>
  <c r="P816" i="17"/>
  <c r="R816" i="17" s="1"/>
  <c r="P1173" i="17"/>
  <c r="R1173" i="17" s="1"/>
  <c r="P501" i="17"/>
  <c r="R501" i="17" s="1"/>
  <c r="P1072" i="17"/>
  <c r="R1072" i="17" s="1"/>
  <c r="P3086" i="17"/>
  <c r="R3086" i="17" s="1"/>
  <c r="P2331" i="17"/>
  <c r="R2331" i="17" s="1"/>
  <c r="P655" i="17"/>
  <c r="R655" i="17" s="1"/>
  <c r="P3615" i="17"/>
  <c r="R3615" i="17" s="1"/>
  <c r="P3303" i="17"/>
  <c r="R3303" i="17" s="1"/>
  <c r="P3545" i="17"/>
  <c r="R3545" i="17" s="1"/>
  <c r="P245" i="17"/>
  <c r="R245" i="17" s="1"/>
  <c r="P1028" i="17"/>
  <c r="R1028" i="17" s="1"/>
  <c r="P1300" i="17"/>
  <c r="R1300" i="17" s="1"/>
  <c r="P765" i="17"/>
  <c r="R765" i="17" s="1"/>
  <c r="P3257" i="17"/>
  <c r="R3257" i="17" s="1"/>
  <c r="P900" i="17"/>
  <c r="R900" i="17" s="1"/>
  <c r="P3985" i="17"/>
  <c r="R3985" i="17" s="1"/>
  <c r="P3477" i="17"/>
  <c r="R3477" i="17" s="1"/>
  <c r="P3586" i="17"/>
  <c r="R3586" i="17" s="1"/>
  <c r="P3352" i="17"/>
  <c r="R3352" i="17" s="1"/>
  <c r="P3400" i="17"/>
  <c r="R3400" i="17" s="1"/>
  <c r="P2803" i="17"/>
  <c r="R2803" i="17" s="1"/>
  <c r="P2932" i="17"/>
  <c r="R2932" i="17" s="1"/>
  <c r="P3209" i="17"/>
  <c r="R3209" i="17" s="1"/>
  <c r="P1284" i="17"/>
  <c r="R1284" i="17" s="1"/>
  <c r="P1940" i="17"/>
  <c r="R1940" i="17" s="1"/>
  <c r="P3258" i="17"/>
  <c r="R3258" i="17" s="1"/>
  <c r="P3269" i="17"/>
  <c r="R3269" i="17" s="1"/>
  <c r="P2629" i="17"/>
  <c r="R2629" i="17" s="1"/>
  <c r="P2087" i="17"/>
  <c r="R2087" i="17" s="1"/>
  <c r="P1124" i="17"/>
  <c r="R1124" i="17" s="1"/>
  <c r="P3536" i="17"/>
  <c r="R3536" i="17" s="1"/>
  <c r="P318" i="17"/>
  <c r="R318" i="17" s="1"/>
  <c r="P3693" i="17"/>
  <c r="R3693" i="17" s="1"/>
  <c r="P287" i="17"/>
  <c r="R287" i="17" s="1"/>
  <c r="P2823" i="17"/>
  <c r="R2823" i="17" s="1"/>
  <c r="P1584" i="17"/>
  <c r="R1584" i="17" s="1"/>
  <c r="P206" i="17"/>
  <c r="R206" i="17" s="1"/>
  <c r="P2656" i="17"/>
  <c r="R2656" i="17" s="1"/>
  <c r="P3466" i="17"/>
  <c r="R3466" i="17" s="1"/>
  <c r="P2946" i="17"/>
  <c r="R2946" i="17" s="1"/>
  <c r="P574" i="17"/>
  <c r="R574" i="17" s="1"/>
  <c r="P232" i="17"/>
  <c r="R232" i="17" s="1"/>
  <c r="P1048" i="17"/>
  <c r="R1048" i="17" s="1"/>
  <c r="P88" i="17"/>
  <c r="R88" i="17" s="1"/>
  <c r="P521" i="17"/>
  <c r="R521" i="17" s="1"/>
  <c r="P3130" i="17"/>
  <c r="R3130" i="17" s="1"/>
  <c r="P731" i="17"/>
  <c r="R731" i="17" s="1"/>
  <c r="P986" i="17"/>
  <c r="R986" i="17" s="1"/>
  <c r="P1651" i="17"/>
  <c r="R1651" i="17" s="1"/>
  <c r="P3024" i="17"/>
  <c r="R3024" i="17" s="1"/>
  <c r="P1833" i="17"/>
  <c r="R1833" i="17" s="1"/>
  <c r="P3754" i="17"/>
  <c r="R3754" i="17" s="1"/>
  <c r="P3324" i="17"/>
  <c r="R3324" i="17" s="1"/>
  <c r="P2934" i="17"/>
  <c r="R2934" i="17" s="1"/>
  <c r="P207" i="17"/>
  <c r="R207" i="17" s="1"/>
  <c r="P3858" i="17"/>
  <c r="R3858" i="17" s="1"/>
  <c r="P3998" i="17"/>
  <c r="R3998" i="17" s="1"/>
  <c r="P1054" i="17"/>
  <c r="R1054" i="17" s="1"/>
  <c r="P3973" i="17"/>
  <c r="R3973" i="17" s="1"/>
  <c r="P1904" i="17"/>
  <c r="R1904" i="17" s="1"/>
  <c r="P2538" i="17"/>
  <c r="R2538" i="17" s="1"/>
  <c r="P417" i="17"/>
  <c r="R417" i="17" s="1"/>
  <c r="P1664" i="17"/>
  <c r="R1664" i="17" s="1"/>
  <c r="P3677" i="17"/>
  <c r="R3677" i="17" s="1"/>
  <c r="P2006" i="17"/>
  <c r="R2006" i="17" s="1"/>
  <c r="P3026" i="17"/>
  <c r="R3026" i="17" s="1"/>
  <c r="P2190" i="17"/>
  <c r="R2190" i="17" s="1"/>
  <c r="P95" i="17"/>
  <c r="R95" i="17" s="1"/>
  <c r="P3739" i="17"/>
  <c r="R3739" i="17" s="1"/>
  <c r="P110" i="17"/>
  <c r="R110" i="17" s="1"/>
  <c r="P4001" i="17"/>
  <c r="R4001" i="17" s="1"/>
  <c r="P172" i="17"/>
  <c r="R172" i="17" s="1"/>
  <c r="P3869" i="17"/>
  <c r="R3869" i="17" s="1"/>
  <c r="P738" i="17"/>
  <c r="R738" i="17" s="1"/>
  <c r="P1322" i="17"/>
  <c r="R1322" i="17" s="1"/>
  <c r="P832" i="17"/>
  <c r="R832" i="17" s="1"/>
  <c r="P2434" i="17"/>
  <c r="R2434" i="17" s="1"/>
  <c r="P322" i="17"/>
  <c r="R322" i="17" s="1"/>
  <c r="P2028" i="17"/>
  <c r="R2028" i="17" s="1"/>
  <c r="P266" i="17"/>
  <c r="R266" i="17" s="1"/>
  <c r="P2374" i="17"/>
  <c r="R2374" i="17" s="1"/>
  <c r="P3279" i="17"/>
  <c r="R3279" i="17" s="1"/>
  <c r="P2485" i="17"/>
  <c r="R2485" i="17" s="1"/>
  <c r="P2879" i="17"/>
  <c r="R2879" i="17" s="1"/>
  <c r="P1900" i="17"/>
  <c r="R1900" i="17" s="1"/>
  <c r="P2824" i="17"/>
  <c r="R2824" i="17" s="1"/>
  <c r="P124" i="17"/>
  <c r="R124" i="17" s="1"/>
  <c r="P3470" i="17"/>
  <c r="R3470" i="17" s="1"/>
  <c r="P1308" i="17"/>
  <c r="R1308" i="17" s="1"/>
  <c r="P3990" i="17"/>
  <c r="R3990" i="17" s="1"/>
  <c r="P2353" i="17"/>
  <c r="R2353" i="17" s="1"/>
  <c r="P2055" i="17"/>
  <c r="R2055" i="17" s="1"/>
  <c r="P1266" i="17"/>
  <c r="R1266" i="17" s="1"/>
  <c r="P2731" i="17"/>
  <c r="R2731" i="17" s="1"/>
  <c r="P98" i="17"/>
  <c r="R98" i="17" s="1"/>
  <c r="P1052" i="17"/>
  <c r="R1052" i="17" s="1"/>
  <c r="P1612" i="17"/>
  <c r="R1612" i="17" s="1"/>
  <c r="P3628" i="17"/>
  <c r="R3628" i="17" s="1"/>
  <c r="P2166" i="17"/>
  <c r="R2166" i="17" s="1"/>
  <c r="P3222" i="17"/>
  <c r="R3222" i="17" s="1"/>
  <c r="P1290" i="17"/>
  <c r="R1290" i="17" s="1"/>
  <c r="P116" i="17"/>
  <c r="R116" i="17" s="1"/>
  <c r="P1390" i="17"/>
  <c r="R1390" i="17" s="1"/>
  <c r="P25" i="17"/>
  <c r="R25" i="17" s="1"/>
  <c r="P3757" i="17"/>
  <c r="R3757" i="17" s="1"/>
  <c r="P187" i="17"/>
  <c r="R187" i="17" s="1"/>
  <c r="P498" i="17"/>
  <c r="R498" i="17" s="1"/>
  <c r="P3360" i="17"/>
  <c r="R3360" i="17" s="1"/>
  <c r="P1702" i="17"/>
  <c r="R1702" i="17" s="1"/>
  <c r="P2654" i="17"/>
  <c r="R2654" i="17" s="1"/>
  <c r="P1111" i="17"/>
  <c r="R1111" i="17" s="1"/>
  <c r="P144" i="17"/>
  <c r="R144" i="17" s="1"/>
  <c r="P852" i="17"/>
  <c r="R852" i="17" s="1"/>
  <c r="P762" i="17"/>
  <c r="R762" i="17" s="1"/>
  <c r="P2969" i="17"/>
  <c r="R2969" i="17" s="1"/>
  <c r="P33" i="17"/>
  <c r="R33" i="17" s="1"/>
  <c r="P2547" i="17"/>
  <c r="R2547" i="17" s="1"/>
  <c r="P3868" i="17"/>
  <c r="R3868" i="17" s="1"/>
  <c r="P793" i="17"/>
  <c r="R793" i="17" s="1"/>
  <c r="P2767" i="17"/>
  <c r="R2767" i="17" s="1"/>
  <c r="P1217" i="17"/>
  <c r="R1217" i="17" s="1"/>
  <c r="P308" i="17"/>
  <c r="R308" i="17" s="1"/>
  <c r="P2661" i="17"/>
  <c r="R2661" i="17" s="1"/>
  <c r="P466" i="17"/>
  <c r="R466" i="17" s="1"/>
  <c r="P3727" i="17"/>
  <c r="R3727" i="17" s="1"/>
  <c r="P2491" i="17"/>
  <c r="R2491" i="17" s="1"/>
  <c r="P465" i="17"/>
  <c r="R465" i="17" s="1"/>
  <c r="P1116" i="17"/>
  <c r="R1116" i="17" s="1"/>
  <c r="P169" i="17"/>
  <c r="R169" i="17" s="1"/>
  <c r="P3290" i="17"/>
  <c r="R3290" i="17" s="1"/>
  <c r="P3033" i="17"/>
  <c r="R3033" i="17" s="1"/>
  <c r="P1070" i="17"/>
  <c r="R1070" i="17" s="1"/>
  <c r="P3882" i="17"/>
  <c r="R3882" i="17" s="1"/>
  <c r="P2287" i="17"/>
  <c r="R2287" i="17" s="1"/>
  <c r="P395" i="17"/>
  <c r="R395" i="17" s="1"/>
  <c r="P3102" i="17"/>
  <c r="R3102" i="17" s="1"/>
  <c r="P2557" i="17"/>
  <c r="R2557" i="17" s="1"/>
  <c r="P3287" i="17"/>
  <c r="R3287" i="17" s="1"/>
  <c r="P1934" i="17"/>
  <c r="R1934" i="17" s="1"/>
  <c r="P2031" i="17"/>
  <c r="R2031" i="17" s="1"/>
  <c r="P789" i="17"/>
  <c r="R789" i="17" s="1"/>
  <c r="P2228" i="17"/>
  <c r="R2228" i="17" s="1"/>
  <c r="P3793" i="17"/>
  <c r="R3793" i="17" s="1"/>
  <c r="P2086" i="17"/>
  <c r="R2086" i="17" s="1"/>
  <c r="P3473" i="17"/>
  <c r="R3473" i="17" s="1"/>
  <c r="P3177" i="17"/>
  <c r="R3177" i="17" s="1"/>
  <c r="P3932" i="17"/>
  <c r="R3932" i="17" s="1"/>
  <c r="P554" i="17"/>
  <c r="R554" i="17" s="1"/>
  <c r="P924" i="17"/>
  <c r="R924" i="17" s="1"/>
  <c r="P653" i="17"/>
  <c r="R653" i="17" s="1"/>
  <c r="P341" i="17"/>
  <c r="R341" i="17" s="1"/>
  <c r="P3772" i="17"/>
  <c r="R3772" i="17" s="1"/>
  <c r="P2718" i="17"/>
  <c r="R2718" i="17" s="1"/>
  <c r="P3984" i="17"/>
  <c r="R3984" i="17" s="1"/>
  <c r="P3924" i="17"/>
  <c r="R3924" i="17" s="1"/>
  <c r="P3409" i="17"/>
  <c r="R3409" i="17" s="1"/>
  <c r="P1313" i="17"/>
  <c r="R1313" i="17" s="1"/>
  <c r="P1405" i="17"/>
  <c r="R1405" i="17" s="1"/>
  <c r="P3786" i="17"/>
  <c r="R3786" i="17" s="1"/>
  <c r="P1239" i="17"/>
  <c r="R1239" i="17" s="1"/>
  <c r="P874" i="17"/>
  <c r="R874" i="17" s="1"/>
  <c r="P530" i="17"/>
  <c r="R530" i="17" s="1"/>
  <c r="P677" i="17"/>
  <c r="R677" i="17" s="1"/>
  <c r="P454" i="17"/>
  <c r="R454" i="17" s="1"/>
  <c r="P2907" i="17"/>
  <c r="R2907" i="17" s="1"/>
  <c r="P2037" i="17"/>
  <c r="R2037" i="17" s="1"/>
  <c r="P3073" i="17"/>
  <c r="R3073" i="17" s="1"/>
  <c r="P569" i="17"/>
  <c r="R569" i="17" s="1"/>
  <c r="P3989" i="17"/>
  <c r="R3989" i="17" s="1"/>
  <c r="P1069" i="17"/>
  <c r="R1069" i="17" s="1"/>
  <c r="P2364" i="17"/>
  <c r="R2364" i="17" s="1"/>
  <c r="P3928" i="17"/>
  <c r="R3928" i="17" s="1"/>
  <c r="P2238" i="17"/>
  <c r="R2238" i="17" s="1"/>
  <c r="P2721" i="17"/>
  <c r="R2721" i="17" s="1"/>
  <c r="P2272" i="17"/>
  <c r="R2272" i="17" s="1"/>
  <c r="P2910" i="17"/>
  <c r="R2910" i="17" s="1"/>
  <c r="P3970" i="17"/>
  <c r="R3970" i="17" s="1"/>
  <c r="P2019" i="17"/>
  <c r="R2019" i="17" s="1"/>
  <c r="P432" i="17"/>
  <c r="R432" i="17" s="1"/>
  <c r="P165" i="17"/>
  <c r="R165" i="17" s="1"/>
  <c r="P84" i="17"/>
  <c r="R84" i="17" s="1"/>
  <c r="F16" i="25" s="1"/>
  <c r="P1022" i="17"/>
  <c r="R1022" i="17" s="1"/>
  <c r="P3499" i="17"/>
  <c r="R3499" i="17" s="1"/>
  <c r="P893" i="17"/>
  <c r="R893" i="17" s="1"/>
  <c r="P1743" i="17"/>
  <c r="R1743" i="17" s="1"/>
  <c r="P985" i="17"/>
  <c r="R985" i="17" s="1"/>
  <c r="P182" i="17"/>
  <c r="R182" i="17" s="1"/>
  <c r="P1464" i="17"/>
  <c r="R1464" i="17" s="1"/>
  <c r="P1475" i="17"/>
  <c r="R1475" i="17" s="1"/>
  <c r="P2088" i="17"/>
  <c r="R2088" i="17" s="1"/>
  <c r="P730" i="17"/>
  <c r="R730" i="17" s="1"/>
  <c r="P2001" i="17"/>
  <c r="R2001" i="17" s="1"/>
  <c r="P3643" i="17"/>
  <c r="R3643" i="17" s="1"/>
  <c r="P3609" i="17"/>
  <c r="R3609" i="17" s="1"/>
  <c r="P673" i="17"/>
  <c r="R673" i="17" s="1"/>
  <c r="P2788" i="17"/>
  <c r="R2788" i="17" s="1"/>
  <c r="P3119" i="17"/>
  <c r="R3119" i="17" s="1"/>
  <c r="P424" i="17"/>
  <c r="R424" i="17" s="1"/>
  <c r="P103" i="17"/>
  <c r="R103" i="17" s="1"/>
  <c r="P4008" i="17"/>
  <c r="R4008" i="17" s="1"/>
  <c r="P2460" i="17"/>
  <c r="R2460" i="17" s="1"/>
  <c r="P2118" i="17"/>
  <c r="R2118" i="17" s="1"/>
  <c r="P846" i="17"/>
  <c r="R846" i="17" s="1"/>
  <c r="P3253" i="17"/>
  <c r="R3253" i="17" s="1"/>
  <c r="P1624" i="17"/>
  <c r="R1624" i="17" s="1"/>
  <c r="P1483" i="17"/>
  <c r="R1483" i="17" s="1"/>
  <c r="P3383" i="17"/>
  <c r="R3383" i="17" s="1"/>
  <c r="P1321" i="17"/>
  <c r="R1321" i="17" s="1"/>
  <c r="P3211" i="17"/>
  <c r="R3211" i="17" s="1"/>
  <c r="P340" i="17"/>
  <c r="R340" i="17" s="1"/>
  <c r="P85" i="17"/>
  <c r="R85" i="17" s="1"/>
  <c r="P2303" i="17"/>
  <c r="R2303" i="17" s="1"/>
  <c r="P663" i="17"/>
  <c r="R663" i="17" s="1"/>
  <c r="P2878" i="17"/>
  <c r="R2878" i="17" s="1"/>
  <c r="P2278" i="17"/>
  <c r="R2278" i="17" s="1"/>
  <c r="P1345" i="17"/>
  <c r="R1345" i="17" s="1"/>
  <c r="P2530" i="17"/>
  <c r="R2530" i="17" s="1"/>
  <c r="P757" i="17"/>
  <c r="R757" i="17" s="1"/>
  <c r="P1556" i="17"/>
  <c r="R1556" i="17" s="1"/>
  <c r="P1888" i="17"/>
  <c r="R1888" i="17" s="1"/>
  <c r="P2484" i="17"/>
  <c r="R2484" i="17" s="1"/>
  <c r="P3015" i="17"/>
  <c r="R3015" i="17" s="1"/>
  <c r="P2864" i="17"/>
  <c r="R2864" i="17" s="1"/>
  <c r="P2926" i="17"/>
  <c r="R2926" i="17" s="1"/>
  <c r="P3731" i="17"/>
  <c r="R3731" i="17" s="1"/>
  <c r="P3748" i="17"/>
  <c r="R3748" i="17" s="1"/>
  <c r="P873" i="17"/>
  <c r="R873" i="17" s="1"/>
  <c r="P272" i="17"/>
  <c r="R272" i="17" s="1"/>
  <c r="P1918" i="17"/>
  <c r="R1918" i="17" s="1"/>
  <c r="P1252" i="17"/>
  <c r="R1252" i="17" s="1"/>
  <c r="P2600" i="17"/>
  <c r="R2600" i="17" s="1"/>
  <c r="P1910" i="17"/>
  <c r="R1910" i="17" s="1"/>
  <c r="P1100" i="17"/>
  <c r="R1100" i="17" s="1"/>
  <c r="P3041" i="17"/>
  <c r="R3041" i="17" s="1"/>
  <c r="P3886" i="17"/>
  <c r="R3886" i="17" s="1"/>
  <c r="P682" i="17"/>
  <c r="R682" i="17" s="1"/>
  <c r="P1654" i="17"/>
  <c r="R1654" i="17" s="1"/>
  <c r="P1850" i="17"/>
  <c r="R1850" i="17" s="1"/>
  <c r="P1012" i="17"/>
  <c r="R1012" i="17" s="1"/>
  <c r="P342" i="17"/>
  <c r="R342" i="17" s="1"/>
  <c r="F54" i="25" s="1"/>
  <c r="P1341" i="17"/>
  <c r="R1341" i="17" s="1"/>
  <c r="P760" i="17"/>
  <c r="R760" i="17" s="1"/>
  <c r="P3573" i="17"/>
  <c r="R3573" i="17" s="1"/>
  <c r="P1467" i="17"/>
  <c r="R1467" i="17" s="1"/>
  <c r="P1986" i="17"/>
  <c r="R1986" i="17" s="1"/>
  <c r="P3905" i="17"/>
  <c r="R3905" i="17" s="1"/>
  <c r="P539" i="17"/>
  <c r="R539" i="17" s="1"/>
  <c r="P2832" i="17"/>
  <c r="R2832" i="17" s="1"/>
  <c r="P3262" i="17"/>
  <c r="R3262" i="17" s="1"/>
  <c r="P2327" i="17"/>
  <c r="R2327" i="17" s="1"/>
  <c r="P130" i="17"/>
  <c r="R130" i="17" s="1"/>
  <c r="P2599" i="17"/>
  <c r="R2599" i="17" s="1"/>
  <c r="P583" i="17"/>
  <c r="R583" i="17" s="1"/>
  <c r="P3787" i="17"/>
  <c r="R3787" i="17" s="1"/>
  <c r="P1060" i="17"/>
  <c r="R1060" i="17" s="1"/>
  <c r="P1268" i="17"/>
  <c r="R1268" i="17" s="1"/>
  <c r="P3461" i="17"/>
  <c r="R3461" i="17" s="1"/>
  <c r="P3428" i="17"/>
  <c r="R3428" i="17" s="1"/>
  <c r="P351" i="17"/>
  <c r="R351" i="17" s="1"/>
  <c r="P2517" i="17"/>
  <c r="R2517" i="17" s="1"/>
  <c r="P1865" i="17"/>
  <c r="R1865" i="17" s="1"/>
  <c r="P399" i="17"/>
  <c r="R399" i="17" s="1"/>
  <c r="P2457" i="17"/>
  <c r="R2457" i="17" s="1"/>
  <c r="P1521" i="17"/>
  <c r="R1521" i="17" s="1"/>
  <c r="P1271" i="17"/>
  <c r="R1271" i="17" s="1"/>
  <c r="P1135" i="17"/>
  <c r="R1135" i="17" s="1"/>
  <c r="P1873" i="17"/>
  <c r="R1873" i="17" s="1"/>
  <c r="P3737" i="17"/>
  <c r="R3737" i="17" s="1"/>
  <c r="P2756" i="17"/>
  <c r="R2756" i="17" s="1"/>
  <c r="P2813" i="17"/>
  <c r="R2813" i="17" s="1"/>
  <c r="P352" i="17"/>
  <c r="R352" i="17" s="1"/>
  <c r="P91" i="17"/>
  <c r="R91" i="17" s="1"/>
  <c r="P849" i="17"/>
  <c r="R849" i="17" s="1"/>
  <c r="P2267" i="17"/>
  <c r="R2267" i="17" s="1"/>
  <c r="P3332" i="17"/>
  <c r="R3332" i="17" s="1"/>
  <c r="P109" i="17"/>
  <c r="R109" i="17" s="1"/>
  <c r="P3398" i="17"/>
  <c r="R3398" i="17" s="1"/>
  <c r="P2631" i="17"/>
  <c r="R2631" i="17" s="1"/>
  <c r="P977" i="17"/>
  <c r="R977" i="17" s="1"/>
  <c r="P553" i="17"/>
  <c r="R553" i="17" s="1"/>
  <c r="P1963" i="17"/>
  <c r="R1963" i="17" s="1"/>
  <c r="P115" i="17"/>
  <c r="R115" i="17" s="1"/>
  <c r="P692" i="17"/>
  <c r="R692" i="17" s="1"/>
  <c r="P1476" i="17"/>
  <c r="R1476" i="17" s="1"/>
  <c r="P3591" i="17"/>
  <c r="R3591" i="17" s="1"/>
  <c r="P3562" i="17"/>
  <c r="R3562" i="17" s="1"/>
  <c r="P1971" i="17"/>
  <c r="R1971" i="17" s="1"/>
  <c r="P1950" i="17"/>
  <c r="R1950" i="17" s="1"/>
  <c r="P3986" i="17"/>
  <c r="R3986" i="17" s="1"/>
  <c r="P1189" i="17"/>
  <c r="R1189" i="17" s="1"/>
  <c r="P2412" i="17"/>
  <c r="R2412" i="17" s="1"/>
  <c r="P3359" i="17"/>
  <c r="R3359" i="17" s="1"/>
  <c r="P537" i="17"/>
  <c r="R537" i="17" s="1"/>
  <c r="P229" i="17"/>
  <c r="R229" i="17" s="1"/>
  <c r="P2475" i="17"/>
  <c r="R2475" i="17" s="1"/>
  <c r="P2445" i="17"/>
  <c r="R2445" i="17" s="1"/>
  <c r="P2560" i="17"/>
  <c r="R2560" i="17" s="1"/>
  <c r="P1883" i="17"/>
  <c r="R1883" i="17" s="1"/>
  <c r="P2440" i="17"/>
  <c r="R2440" i="17" s="1"/>
  <c r="P1225" i="17"/>
  <c r="R1225" i="17" s="1"/>
  <c r="P476" i="17"/>
  <c r="R476" i="17" s="1"/>
  <c r="P2095" i="17"/>
  <c r="R2095" i="17" s="1"/>
  <c r="P28" i="17"/>
  <c r="R28" i="17" s="1"/>
  <c r="P862" i="17"/>
  <c r="R862" i="17" s="1"/>
  <c r="P3225" i="17"/>
  <c r="R3225" i="17" s="1"/>
  <c r="P2222" i="17"/>
  <c r="R2222" i="17" s="1"/>
  <c r="P799" i="17"/>
  <c r="R799" i="17" s="1"/>
  <c r="P145" i="17"/>
  <c r="R145" i="17" s="1"/>
  <c r="P1170" i="17"/>
  <c r="R1170" i="17" s="1"/>
  <c r="P1999" i="17"/>
  <c r="R1999" i="17" s="1"/>
  <c r="P1213" i="17"/>
  <c r="R1213" i="17" s="1"/>
  <c r="P804" i="17"/>
  <c r="R804" i="17" s="1"/>
  <c r="P2309" i="17"/>
  <c r="R2309" i="17" s="1"/>
  <c r="P913" i="17"/>
  <c r="R913" i="17" s="1"/>
  <c r="P2007" i="17"/>
  <c r="R2007" i="17" s="1"/>
  <c r="P724" i="17"/>
  <c r="R724" i="17" s="1"/>
  <c r="P2959" i="17"/>
  <c r="R2959" i="17" s="1"/>
  <c r="P1540" i="17"/>
  <c r="R1540" i="17" s="1"/>
  <c r="P2606" i="17"/>
  <c r="R2606" i="17" s="1"/>
  <c r="P52" i="17"/>
  <c r="R52" i="17" s="1"/>
  <c r="P2706" i="17"/>
  <c r="R2706" i="17" s="1"/>
  <c r="P83" i="17"/>
  <c r="R83" i="17" s="1"/>
  <c r="P1884" i="17"/>
  <c r="R1884" i="17" s="1"/>
  <c r="P887" i="17"/>
  <c r="R887" i="17" s="1"/>
  <c r="P2350" i="17"/>
  <c r="R2350" i="17" s="1"/>
  <c r="P1276" i="17"/>
  <c r="R1276" i="17" s="1"/>
  <c r="P2498" i="17"/>
  <c r="R2498" i="17" s="1"/>
  <c r="P3435" i="17"/>
  <c r="R3435" i="17" s="1"/>
  <c r="P447" i="17"/>
  <c r="R447" i="17" s="1"/>
  <c r="P600" i="17"/>
  <c r="R600" i="17" s="1"/>
  <c r="P3166" i="17"/>
  <c r="R3166" i="17" s="1"/>
  <c r="P3638" i="17"/>
  <c r="R3638" i="17" s="1"/>
  <c r="P618" i="17"/>
  <c r="R618" i="17" s="1"/>
  <c r="P1441" i="17"/>
  <c r="R1441" i="17" s="1"/>
  <c r="P413" i="17"/>
  <c r="R413" i="17" s="1"/>
  <c r="P3277" i="17"/>
  <c r="R3277" i="17" s="1"/>
  <c r="P629" i="17"/>
  <c r="R629" i="17" s="1"/>
  <c r="P970" i="17"/>
  <c r="R970" i="17" s="1"/>
  <c r="P752" i="17"/>
  <c r="R752" i="17" s="1"/>
  <c r="P2212" i="17"/>
  <c r="R2212" i="17" s="1"/>
  <c r="P3220" i="17"/>
  <c r="R3220" i="17" s="1"/>
  <c r="P3673" i="17"/>
  <c r="R3673" i="17" s="1"/>
  <c r="P3012" i="17"/>
  <c r="R3012" i="17" s="1"/>
  <c r="P2954" i="17"/>
  <c r="R2954" i="17" s="1"/>
  <c r="P2931" i="17"/>
  <c r="R2931" i="17" s="1"/>
  <c r="P2392" i="17"/>
  <c r="R2392" i="17" s="1"/>
  <c r="P1359" i="17"/>
  <c r="R1359" i="17" s="1"/>
  <c r="P3282" i="17"/>
  <c r="R3282" i="17" s="1"/>
  <c r="P74" i="17"/>
  <c r="R74" i="17" s="1"/>
  <c r="P943" i="17"/>
  <c r="R943" i="17" s="1"/>
  <c r="P3478" i="17"/>
  <c r="R3478" i="17" s="1"/>
  <c r="P3599" i="17"/>
  <c r="R3599" i="17" s="1"/>
  <c r="P1030" i="17"/>
  <c r="R1030" i="17" s="1"/>
  <c r="P396" i="17"/>
  <c r="R396" i="17" s="1"/>
  <c r="P502" i="17"/>
  <c r="R502" i="17" s="1"/>
  <c r="P3090" i="17"/>
  <c r="R3090" i="17" s="1"/>
  <c r="P1819" i="17"/>
  <c r="R1819" i="17" s="1"/>
  <c r="P2748" i="17"/>
  <c r="R2748" i="17" s="1"/>
  <c r="P1128" i="17"/>
  <c r="R1128" i="17" s="1"/>
  <c r="P2607" i="17"/>
  <c r="R2607" i="17" s="1"/>
  <c r="P254" i="17"/>
  <c r="R254" i="17" s="1"/>
  <c r="P404" i="17"/>
  <c r="R404" i="17" s="1"/>
  <c r="P142" i="17"/>
  <c r="R142" i="17" s="1"/>
  <c r="P827" i="17"/>
  <c r="R827" i="17" s="1"/>
  <c r="P1455" i="17"/>
  <c r="R1455" i="17" s="1"/>
  <c r="P996" i="17"/>
  <c r="R996" i="17" s="1"/>
  <c r="P260" i="17"/>
  <c r="R260" i="17" s="1"/>
  <c r="P1823" i="17"/>
  <c r="R1823" i="17" s="1"/>
  <c r="P2258" i="17"/>
  <c r="R2258" i="17" s="1"/>
  <c r="P2137" i="17"/>
  <c r="R2137" i="17" s="1"/>
  <c r="P2662" i="17"/>
  <c r="R2662" i="17" s="1"/>
  <c r="P3854" i="17"/>
  <c r="R3854" i="17" s="1"/>
  <c r="P2986" i="17"/>
  <c r="R2986" i="17" s="1"/>
  <c r="P3155" i="17"/>
  <c r="R3155" i="17" s="1"/>
  <c r="P1609" i="17"/>
  <c r="R1609" i="17" s="1"/>
  <c r="P3824" i="17"/>
  <c r="R3824" i="17" s="1"/>
  <c r="P664" i="17"/>
  <c r="R664" i="17" s="1"/>
  <c r="P1457" i="17"/>
  <c r="R1457" i="17" s="1"/>
  <c r="P2665" i="17"/>
  <c r="R2665" i="17" s="1"/>
  <c r="P2311" i="17"/>
  <c r="R2311" i="17" s="1"/>
  <c r="P21" i="17"/>
  <c r="R21" i="17" s="1"/>
  <c r="P3975" i="17"/>
  <c r="R3975" i="17" s="1"/>
  <c r="P632" i="17"/>
  <c r="R632" i="17" s="1"/>
  <c r="P1620" i="17"/>
  <c r="R1620" i="17" s="1"/>
  <c r="P2975" i="17"/>
  <c r="R2975" i="17" s="1"/>
  <c r="P468" i="17"/>
  <c r="R468" i="17" s="1"/>
  <c r="P3172" i="17"/>
  <c r="R3172" i="17" s="1"/>
  <c r="P3094" i="17"/>
  <c r="R3094" i="17" s="1"/>
  <c r="P843" i="17"/>
  <c r="R843" i="17" s="1"/>
  <c r="P213" i="17"/>
  <c r="R213" i="17" s="1"/>
  <c r="P3203" i="17"/>
  <c r="R3203" i="17" s="1"/>
  <c r="P3528" i="17"/>
  <c r="R3528" i="17" s="1"/>
  <c r="P2961" i="17"/>
  <c r="R2961" i="17" s="1"/>
  <c r="P2429" i="17"/>
  <c r="R2429" i="17" s="1"/>
  <c r="P3969" i="17"/>
  <c r="R3969" i="17" s="1"/>
  <c r="P3765" i="17"/>
  <c r="R3765" i="17" s="1"/>
  <c r="P767" i="17"/>
  <c r="R767" i="17" s="1"/>
  <c r="P405" i="17"/>
  <c r="R405" i="17" s="1"/>
  <c r="P429" i="17"/>
  <c r="R429" i="17" s="1"/>
  <c r="P3917" i="17"/>
  <c r="R3917" i="17" s="1"/>
  <c r="P567" i="17"/>
  <c r="R567" i="17" s="1"/>
  <c r="P2703" i="17"/>
  <c r="R2703" i="17" s="1"/>
  <c r="P160" i="17"/>
  <c r="R160" i="17" s="1"/>
  <c r="P2099" i="17"/>
  <c r="R2099" i="17" s="1"/>
  <c r="P1353" i="17"/>
  <c r="R1353" i="17" s="1"/>
  <c r="P558" i="17"/>
  <c r="R558" i="17" s="1"/>
  <c r="P1680" i="17"/>
  <c r="R1680" i="17" s="1"/>
  <c r="P1143" i="17"/>
  <c r="R1143" i="17" s="1"/>
  <c r="P382" i="17"/>
  <c r="R382" i="17" s="1"/>
  <c r="P138" i="17"/>
  <c r="R138" i="17" s="1"/>
  <c r="P1215" i="17"/>
  <c r="R1215" i="17" s="1"/>
  <c r="P1471" i="17"/>
  <c r="R1471" i="17" s="1"/>
  <c r="P2655" i="17"/>
  <c r="R2655" i="17" s="1"/>
  <c r="P297" i="17"/>
  <c r="R297" i="17" s="1"/>
  <c r="P722" i="17"/>
  <c r="R722" i="17" s="1"/>
  <c r="P800" i="17"/>
  <c r="R800" i="17" s="1"/>
  <c r="P3775" i="17"/>
  <c r="R3775" i="17" s="1"/>
  <c r="P384" i="17"/>
  <c r="R384" i="17" s="1"/>
  <c r="P3577" i="17"/>
  <c r="R3577" i="17" s="1"/>
  <c r="P1801" i="17"/>
  <c r="R1801" i="17" s="1"/>
  <c r="P222" i="17"/>
  <c r="R222" i="17" s="1"/>
  <c r="P1761" i="17"/>
  <c r="R1761" i="17" s="1"/>
  <c r="P2339" i="17"/>
  <c r="R2339" i="17" s="1"/>
  <c r="P2319" i="17"/>
  <c r="R2319" i="17" s="1"/>
  <c r="P2033" i="17"/>
  <c r="R2033" i="17" s="1"/>
  <c r="P3724" i="17"/>
  <c r="R3724" i="17" s="1"/>
  <c r="P2584" i="17"/>
  <c r="R2584" i="17" s="1"/>
  <c r="P1634" i="17"/>
  <c r="R1634" i="17" s="1"/>
  <c r="P345" i="17"/>
  <c r="R345" i="17" s="1"/>
  <c r="P3923" i="17"/>
  <c r="R3923" i="17" s="1"/>
  <c r="P261" i="17"/>
  <c r="R261" i="17" s="1"/>
  <c r="P190" i="17"/>
  <c r="R190" i="17" s="1"/>
  <c r="P2288" i="17"/>
  <c r="R2288" i="17" s="1"/>
  <c r="P3310" i="17"/>
  <c r="R3310" i="17" s="1"/>
  <c r="P2687" i="17"/>
  <c r="R2687" i="17" s="1"/>
  <c r="P954" i="17"/>
  <c r="R954" i="17" s="1"/>
  <c r="P1201" i="17"/>
  <c r="R1201" i="17" s="1"/>
  <c r="P487" i="17"/>
  <c r="R487" i="17" s="1"/>
  <c r="P1032" i="17"/>
  <c r="R1032" i="17" s="1"/>
  <c r="P1528" i="17"/>
  <c r="R1528" i="17" s="1"/>
  <c r="P620" i="17"/>
  <c r="R620" i="17" s="1"/>
  <c r="P2220" i="17"/>
  <c r="R2220" i="17" s="1"/>
  <c r="P1678" i="17"/>
  <c r="R1678" i="17" s="1"/>
  <c r="P2998" i="17"/>
  <c r="R2998" i="17" s="1"/>
  <c r="P510" i="17"/>
  <c r="R510" i="17" s="1"/>
  <c r="P754" i="17"/>
  <c r="R754" i="17" s="1"/>
  <c r="P980" i="17"/>
  <c r="R980" i="17" s="1"/>
  <c r="P3410" i="17"/>
  <c r="R3410" i="17" s="1"/>
  <c r="P1369" i="17"/>
  <c r="R1369" i="17" s="1"/>
  <c r="P23" i="17"/>
  <c r="R23" i="17" s="1"/>
  <c r="P3486" i="17"/>
  <c r="R3486" i="17" s="1"/>
  <c r="P1078" i="17"/>
  <c r="R1078" i="17" s="1"/>
  <c r="P1197" i="17"/>
  <c r="R1197" i="17" s="1"/>
  <c r="P2257" i="17"/>
  <c r="R2257" i="17" s="1"/>
  <c r="P1008" i="17"/>
  <c r="R1008" i="17" s="1"/>
  <c r="P1694" i="17"/>
  <c r="R1694" i="17" s="1"/>
  <c r="P134" i="17"/>
  <c r="R134" i="17" s="1"/>
  <c r="P1827" i="17"/>
  <c r="R1827" i="17" s="1"/>
  <c r="P1373" i="17"/>
  <c r="R1373" i="17" s="1"/>
  <c r="P792" i="17"/>
  <c r="R792" i="17" s="1"/>
  <c r="P1144" i="17"/>
  <c r="R1144" i="17" s="1"/>
  <c r="P1496" i="17"/>
  <c r="R1496" i="17" s="1"/>
  <c r="P2301" i="17"/>
  <c r="R2301" i="17" s="1"/>
  <c r="P167" i="17"/>
  <c r="R167" i="17" s="1"/>
  <c r="P3513" i="17"/>
  <c r="R3513" i="17" s="1"/>
  <c r="P2102" i="17"/>
  <c r="R2102" i="17" s="1"/>
  <c r="P3414" i="17"/>
  <c r="R3414" i="17" s="1"/>
  <c r="P3099" i="17"/>
  <c r="R3099" i="17" s="1"/>
  <c r="P1325" i="17"/>
  <c r="R1325" i="17" s="1"/>
  <c r="P2689" i="17"/>
  <c r="R2689" i="17" s="1"/>
  <c r="P506" i="17"/>
  <c r="R506" i="17" s="1"/>
  <c r="P2271" i="17"/>
  <c r="R2271" i="17" s="1"/>
  <c r="P1558" i="17"/>
  <c r="R1558" i="17" s="1"/>
  <c r="P1504" i="17"/>
  <c r="R1504" i="17" s="1"/>
  <c r="P1785" i="17"/>
  <c r="R1785" i="17" s="1"/>
  <c r="P3351" i="17"/>
  <c r="R3351" i="17" s="1"/>
  <c r="P559" i="17"/>
  <c r="R559" i="17" s="1"/>
  <c r="P81" i="17"/>
  <c r="R81" i="17" s="1"/>
  <c r="P2280" i="17"/>
  <c r="R2280" i="17" s="1"/>
  <c r="P756" i="17"/>
  <c r="R756" i="17" s="1"/>
  <c r="P2020" i="17"/>
  <c r="R2020" i="17" s="1"/>
  <c r="P794" i="17"/>
  <c r="R794" i="17" s="1"/>
  <c r="P2842" i="17"/>
  <c r="R2842" i="17" s="1"/>
  <c r="P309" i="17"/>
  <c r="R309" i="17" s="1"/>
  <c r="P1605" i="17"/>
  <c r="R1605" i="17" s="1"/>
  <c r="P3294" i="17"/>
  <c r="R3294" i="17" s="1"/>
  <c r="P2008" i="17"/>
  <c r="R2008" i="17" s="1"/>
  <c r="P2903" i="17"/>
  <c r="R2903" i="17" s="1"/>
  <c r="P3120" i="17"/>
  <c r="R3120" i="17" s="1"/>
  <c r="P2700" i="17"/>
  <c r="R2700" i="17" s="1"/>
  <c r="P4002" i="17"/>
  <c r="R4002" i="17" s="1"/>
  <c r="P1436" i="17"/>
  <c r="R1436" i="17" s="1"/>
  <c r="P1053" i="17"/>
  <c r="R1053" i="17" s="1"/>
  <c r="P3708" i="17"/>
  <c r="R3708" i="17" s="1"/>
  <c r="P3569" i="17"/>
  <c r="R3569" i="17" s="1"/>
  <c r="P1081" i="17"/>
  <c r="R1081" i="17" s="1"/>
  <c r="P1734" i="17"/>
  <c r="R1734" i="17" s="1"/>
  <c r="P3150" i="17"/>
  <c r="R3150" i="17" s="1"/>
  <c r="P1682" i="17"/>
  <c r="R1682" i="17" s="1"/>
  <c r="P94" i="17"/>
  <c r="R94" i="17" s="1"/>
  <c r="P16" i="17"/>
  <c r="R16" i="17" s="1"/>
  <c r="P1289" i="17"/>
  <c r="R1289" i="17" s="1"/>
  <c r="P1911" i="17"/>
  <c r="R1911" i="17" s="1"/>
  <c r="P2354" i="17"/>
  <c r="R2354" i="17" s="1"/>
  <c r="P626" i="17"/>
  <c r="R626" i="17" s="1"/>
  <c r="P2937" i="17"/>
  <c r="R2937" i="17" s="1"/>
  <c r="P723" i="17"/>
  <c r="R723" i="17" s="1"/>
  <c r="P1985" i="17"/>
  <c r="R1985" i="17" s="1"/>
  <c r="P486" i="17"/>
  <c r="R486" i="17" s="1"/>
  <c r="P3030" i="17"/>
  <c r="R3030" i="17" s="1"/>
  <c r="P1288" i="17"/>
  <c r="R1288" i="17" s="1"/>
  <c r="P1193" i="17"/>
  <c r="R1193" i="17" s="1"/>
  <c r="P711" i="17"/>
  <c r="R711" i="17" s="1"/>
  <c r="P3803" i="17"/>
  <c r="R3803" i="17" s="1"/>
  <c r="P1699" i="17"/>
  <c r="R1699" i="17" s="1"/>
  <c r="P864" i="17"/>
  <c r="R864" i="17" s="1"/>
  <c r="P1274" i="17"/>
  <c r="R1274" i="17" s="1"/>
  <c r="P2853" i="17"/>
  <c r="R2853" i="17" s="1"/>
  <c r="P496" i="17"/>
  <c r="R496" i="17" s="1"/>
  <c r="P2984" i="17"/>
  <c r="R2984" i="17" s="1"/>
  <c r="P1520" i="17"/>
  <c r="R1520" i="17" s="1"/>
  <c r="P691" i="17"/>
  <c r="R691" i="17" s="1"/>
  <c r="P1241" i="17"/>
  <c r="R1241" i="17" s="1"/>
  <c r="P1878" i="17"/>
  <c r="R1878" i="17" s="1"/>
  <c r="P3807" i="17"/>
  <c r="R3807" i="17" s="1"/>
  <c r="P975" i="17"/>
  <c r="R975" i="17" s="1"/>
  <c r="P3215" i="17"/>
  <c r="R3215" i="17" s="1"/>
  <c r="R435" i="17"/>
  <c r="P919" i="17"/>
  <c r="R919" i="17" s="1"/>
  <c r="P423" i="17"/>
  <c r="R423" i="17" s="1"/>
  <c r="P749" i="17"/>
  <c r="R749" i="17" s="1"/>
  <c r="P3664" i="17"/>
  <c r="R3664" i="17" s="1"/>
  <c r="P1469" i="17"/>
  <c r="R1469" i="17" s="1"/>
  <c r="P2123" i="17"/>
  <c r="R2123" i="17" s="1"/>
  <c r="P3180" i="17"/>
  <c r="R3180" i="17" s="1"/>
  <c r="P911" i="17"/>
  <c r="R911" i="17" s="1"/>
  <c r="P1155" i="17"/>
  <c r="R1155" i="17" s="1"/>
  <c r="P2851" i="17"/>
  <c r="R2851" i="17" s="1"/>
  <c r="P161" i="17"/>
  <c r="R161" i="17" s="1"/>
  <c r="P542" i="17"/>
  <c r="R542" i="17" s="1"/>
  <c r="P3288" i="17"/>
  <c r="R3288" i="17" s="1"/>
  <c r="P3153" i="17"/>
  <c r="R3153" i="17" s="1"/>
  <c r="P41" i="17"/>
  <c r="R41" i="17" s="1"/>
  <c r="P1226" i="17"/>
  <c r="R1226" i="17" s="1"/>
  <c r="P1809" i="17"/>
  <c r="R1809" i="17" s="1"/>
  <c r="P514" i="17"/>
  <c r="R514" i="17" s="1"/>
  <c r="P599" i="17"/>
  <c r="R599" i="17" s="1"/>
  <c r="P808" i="17"/>
  <c r="R808" i="17" s="1"/>
  <c r="P251" i="17"/>
  <c r="R251" i="17" s="1"/>
  <c r="P2389" i="17"/>
  <c r="R2389" i="17" s="1"/>
  <c r="P3159" i="17"/>
  <c r="R3159" i="17" s="1"/>
  <c r="P2839" i="17"/>
  <c r="R2839" i="17" s="1"/>
  <c r="P940" i="17"/>
  <c r="R940" i="17" s="1"/>
  <c r="P185" i="17"/>
  <c r="R185" i="17" s="1"/>
  <c r="P1136" i="17"/>
  <c r="R1136" i="17" s="1"/>
  <c r="P2758" i="17"/>
  <c r="R2758" i="17" s="1"/>
  <c r="P1817" i="17"/>
  <c r="R1817" i="17" s="1"/>
  <c r="P2784" i="17"/>
  <c r="R2784" i="17" s="1"/>
  <c r="P3680" i="17"/>
  <c r="R3680" i="17" s="1"/>
  <c r="P2821" i="17"/>
  <c r="R2821" i="17" s="1"/>
  <c r="P2980" i="17"/>
  <c r="R2980" i="17" s="1"/>
  <c r="P312" i="17"/>
  <c r="R312" i="17" s="1"/>
  <c r="P3840" i="17"/>
  <c r="R3840" i="17" s="1"/>
  <c r="P3272" i="17"/>
  <c r="R3272" i="17" s="1"/>
  <c r="P2548" i="17"/>
  <c r="R2548" i="17" s="1"/>
  <c r="P2377" i="17"/>
  <c r="R2377" i="17" s="1"/>
  <c r="P1993" i="17"/>
  <c r="R1993" i="17" s="1"/>
  <c r="P2410" i="17"/>
  <c r="R2410" i="17" s="1"/>
  <c r="P3483" i="17"/>
  <c r="R3483" i="17" s="1"/>
  <c r="P3652" i="17"/>
  <c r="R3652" i="17" s="1"/>
  <c r="P1606" i="17"/>
  <c r="R1606" i="17" s="1"/>
  <c r="P3042" i="17"/>
  <c r="R3042" i="17" s="1"/>
  <c r="P2480" i="17"/>
  <c r="R2480" i="17" s="1"/>
  <c r="P1960" i="17"/>
  <c r="R1960" i="17" s="1"/>
  <c r="P1822" i="17"/>
  <c r="R1822" i="17" s="1"/>
  <c r="P2421" i="17"/>
  <c r="R2421" i="17" s="1"/>
  <c r="P1366" i="17"/>
  <c r="R1366" i="17" s="1"/>
  <c r="P679" i="17"/>
  <c r="R679" i="17" s="1"/>
  <c r="P3666" i="17"/>
  <c r="R3666" i="17" s="1"/>
  <c r="P3093" i="17"/>
  <c r="R3093" i="17" s="1"/>
  <c r="P2061" i="17"/>
  <c r="R2061" i="17" s="1"/>
  <c r="P1770" i="17"/>
  <c r="R1770" i="17" s="1"/>
  <c r="P811" i="17"/>
  <c r="R811" i="17" s="1"/>
  <c r="P2625" i="17"/>
  <c r="R2625" i="17" s="1"/>
  <c r="P3654" i="17"/>
  <c r="R3654" i="17" s="1"/>
  <c r="P3883" i="17"/>
  <c r="R3883" i="17" s="1"/>
  <c r="P3456" i="17"/>
  <c r="R3456" i="17" s="1"/>
  <c r="P2113" i="17"/>
  <c r="R2113" i="17" s="1"/>
  <c r="P1673" i="17"/>
  <c r="R1673" i="17" s="1"/>
  <c r="P80" i="17"/>
  <c r="R80" i="17" s="1"/>
  <c r="P1004" i="17"/>
  <c r="R1004" i="17" s="1"/>
  <c r="P313" i="17"/>
  <c r="R313" i="17" s="1"/>
  <c r="P1676" i="17"/>
  <c r="R1676" i="17" s="1"/>
  <c r="P431" i="17"/>
  <c r="P2210" i="17"/>
  <c r="R2210" i="17" s="1"/>
  <c r="P2333" i="17"/>
  <c r="R2333" i="17" s="1"/>
  <c r="P2637" i="17"/>
  <c r="R2637" i="17" s="1"/>
  <c r="P3401" i="17"/>
  <c r="R3401" i="17" s="1"/>
  <c r="P1085" i="17"/>
  <c r="R1085" i="17" s="1"/>
  <c r="P889" i="17"/>
  <c r="R889" i="17" s="1"/>
  <c r="P3701" i="17"/>
  <c r="R3701" i="17" s="1"/>
  <c r="P455" i="17"/>
  <c r="R455" i="17" s="1"/>
  <c r="P1415" i="17"/>
  <c r="R1415" i="17" s="1"/>
  <c r="P2134" i="17"/>
  <c r="R2134" i="17" s="1"/>
  <c r="P2914" i="17"/>
  <c r="R2914" i="17" s="1"/>
  <c r="P2663" i="17"/>
  <c r="R2663" i="17" s="1"/>
  <c r="P359" i="17"/>
  <c r="R359" i="17" s="1"/>
  <c r="P1107" i="17"/>
  <c r="R1107" i="17" s="1"/>
  <c r="P1791" i="17"/>
  <c r="R1791" i="17" s="1"/>
  <c r="P267" i="17"/>
  <c r="R267" i="17" s="1"/>
  <c r="F37" i="25" s="1"/>
  <c r="P3741" i="17"/>
  <c r="R3741" i="17" s="1"/>
  <c r="P3156" i="17"/>
  <c r="R3156" i="17" s="1"/>
  <c r="P748" i="17"/>
  <c r="R748" i="17" s="1"/>
  <c r="P3059" i="17"/>
  <c r="R3059" i="17" s="1"/>
  <c r="P2593" i="17"/>
  <c r="R2593" i="17" s="1"/>
  <c r="P3251" i="17"/>
  <c r="R3251" i="17" s="1"/>
  <c r="P2065" i="17"/>
  <c r="R2065" i="17" s="1"/>
  <c r="P1398" i="17"/>
  <c r="R1398" i="17" s="1"/>
  <c r="P159" i="17"/>
  <c r="R159" i="17" s="1"/>
  <c r="P1807" i="17"/>
  <c r="R1807" i="17" s="1"/>
  <c r="P821" i="17"/>
  <c r="R821" i="17" s="1"/>
  <c r="P1500" i="17"/>
  <c r="R1500" i="17" s="1"/>
  <c r="P1311" i="17"/>
  <c r="R1311" i="17" s="1"/>
  <c r="P3968" i="17"/>
  <c r="R3968" i="17" s="1"/>
  <c r="P2402" i="17"/>
  <c r="R2402" i="17" s="1"/>
  <c r="P2224" i="17"/>
  <c r="R2224" i="17" s="1"/>
  <c r="P3278" i="17"/>
  <c r="R3278" i="17" s="1"/>
  <c r="P2356" i="17"/>
  <c r="R2356" i="17" s="1"/>
  <c r="P580" i="17"/>
  <c r="R580" i="17" s="1"/>
  <c r="P350" i="17"/>
  <c r="R350" i="17" s="1"/>
  <c r="P1465" i="17"/>
  <c r="R1465" i="17" s="1"/>
  <c r="P2308" i="17"/>
  <c r="R2308" i="17" s="1"/>
  <c r="P2709" i="17"/>
  <c r="R2709" i="17" s="1"/>
  <c r="P3138" i="17"/>
  <c r="R3138" i="17" s="1"/>
  <c r="P2723" i="17"/>
  <c r="R2723" i="17" s="1"/>
  <c r="P2745" i="17"/>
  <c r="R2745" i="17" s="1"/>
  <c r="P734" i="17"/>
  <c r="R734" i="17" s="1"/>
  <c r="P1231" i="17"/>
  <c r="R1231" i="17" s="1"/>
  <c r="P2418" i="17"/>
  <c r="R2418" i="17" s="1"/>
  <c r="P2174" i="17"/>
  <c r="R2174" i="17" s="1"/>
  <c r="P1376" i="17"/>
  <c r="R1376" i="17" s="1"/>
  <c r="P2404" i="17"/>
  <c r="R2404" i="17" s="1"/>
  <c r="P1786" i="17"/>
  <c r="R1786" i="17" s="1"/>
  <c r="P3165" i="17"/>
  <c r="R3165" i="17" s="1"/>
  <c r="P2284" i="17"/>
  <c r="R2284" i="17" s="1"/>
  <c r="P1572" i="17"/>
  <c r="R1572" i="17" s="1"/>
  <c r="P3207" i="17"/>
  <c r="R3207" i="17" s="1"/>
  <c r="P1448" i="17"/>
  <c r="R1448" i="17" s="1"/>
  <c r="P736" i="17"/>
  <c r="R736" i="17" s="1"/>
  <c r="P1273" i="17"/>
  <c r="R1273" i="17" s="1"/>
  <c r="P1913" i="17"/>
  <c r="R1913" i="17" s="1"/>
  <c r="P609" i="17"/>
  <c r="R609" i="17" s="1"/>
  <c r="P903" i="17"/>
  <c r="R903" i="17" s="1"/>
  <c r="P1720" i="17"/>
  <c r="R1720" i="17" s="1"/>
  <c r="P3977" i="17"/>
  <c r="R3977" i="17" s="1"/>
  <c r="P3982" i="17"/>
  <c r="R3982" i="17" s="1"/>
  <c r="P3443" i="17"/>
  <c r="R3443" i="17" s="1"/>
  <c r="P926" i="17"/>
  <c r="R926" i="17" s="1"/>
  <c r="P1505" i="17"/>
  <c r="R1505" i="17" s="1"/>
  <c r="P3250" i="17"/>
  <c r="R3250" i="17" s="1"/>
  <c r="P929" i="17"/>
  <c r="R929" i="17" s="1"/>
  <c r="P2942" i="17"/>
  <c r="R2942" i="17" s="1"/>
  <c r="P2540" i="17"/>
  <c r="R2540" i="17" s="1"/>
  <c r="P1326" i="17"/>
  <c r="R1326" i="17" s="1"/>
  <c r="P13" i="17"/>
  <c r="R13" i="17" s="1"/>
  <c r="P747" i="17"/>
  <c r="R747" i="17" s="1"/>
  <c r="P2494" i="17"/>
  <c r="R2494" i="17" s="1"/>
  <c r="P2598" i="17"/>
  <c r="R2598" i="17" s="1"/>
  <c r="P66" i="17"/>
  <c r="R66" i="17" s="1"/>
  <c r="P960" i="17"/>
  <c r="R960" i="17" s="1"/>
  <c r="P1684" i="17"/>
  <c r="R1684" i="17" s="1"/>
  <c r="P601" i="17"/>
  <c r="R601" i="17" s="1"/>
  <c r="P173" i="17"/>
  <c r="R173" i="17" s="1"/>
  <c r="P53" i="17"/>
  <c r="R53" i="17" s="1"/>
  <c r="P732" i="17"/>
  <c r="R732" i="17" s="1"/>
  <c r="P2017" i="17"/>
  <c r="R2017" i="17" s="1"/>
  <c r="P802" i="17"/>
  <c r="R802" i="17" s="1"/>
  <c r="P2231" i="17"/>
  <c r="R2231" i="17" s="1"/>
  <c r="P2573" i="17"/>
  <c r="R2573" i="17" s="1"/>
  <c r="P3113" i="17"/>
  <c r="R3113" i="17" s="1"/>
  <c r="P779" i="17"/>
  <c r="R779" i="17" s="1"/>
  <c r="P3994" i="17"/>
  <c r="R3994" i="17" s="1"/>
  <c r="P982" i="17"/>
  <c r="R982" i="17" s="1"/>
  <c r="P1434" i="17"/>
  <c r="R1434" i="17" s="1"/>
  <c r="P299" i="17"/>
  <c r="R299" i="17" s="1"/>
  <c r="P882" i="17"/>
  <c r="R882" i="17" s="1"/>
  <c r="P67" i="17"/>
  <c r="R67" i="17" s="1"/>
  <c r="P704" i="17"/>
  <c r="R704" i="17" s="1"/>
  <c r="P1167" i="17"/>
  <c r="R1167" i="17" s="1"/>
  <c r="P3212" i="17"/>
  <c r="R3212" i="17" s="1"/>
  <c r="P3448" i="17"/>
  <c r="R3448" i="17" s="1"/>
  <c r="P624" i="17"/>
  <c r="R624" i="17" s="1"/>
  <c r="P1216" i="17"/>
  <c r="R1216" i="17" s="1"/>
  <c r="P2282" i="17"/>
  <c r="R2282" i="17" s="1"/>
  <c r="P1454" i="17"/>
  <c r="R1454" i="17" s="1"/>
  <c r="P3190" i="17"/>
  <c r="R3190" i="17" s="1"/>
  <c r="P1626" i="17"/>
  <c r="R1626" i="17" s="1"/>
  <c r="P2502" i="17"/>
  <c r="R2502" i="17" s="1"/>
  <c r="P344" i="17"/>
  <c r="R344" i="17" s="1"/>
  <c r="P2355" i="17"/>
  <c r="R2355" i="17" s="1"/>
  <c r="P3796" i="17"/>
  <c r="R3796" i="17" s="1"/>
  <c r="P3899" i="17"/>
  <c r="R3899" i="17" s="1"/>
  <c r="P2500" i="17"/>
  <c r="R2500" i="17" s="1"/>
  <c r="P3769" i="17"/>
  <c r="R3769" i="17" s="1"/>
  <c r="P277" i="17"/>
  <c r="R277" i="17" s="1"/>
  <c r="P1772" i="17"/>
  <c r="R1772" i="17" s="1"/>
  <c r="P2444" i="17"/>
  <c r="R2444" i="17" s="1"/>
  <c r="P2041" i="17"/>
  <c r="R2041" i="17" s="1"/>
  <c r="P3939" i="17"/>
  <c r="R3939" i="17" s="1"/>
  <c r="P3534" i="17"/>
  <c r="R3534" i="17" s="1"/>
  <c r="P1265" i="17"/>
  <c r="R1265" i="17" s="1"/>
  <c r="P4014" i="17"/>
  <c r="R4014" i="17" s="1"/>
  <c r="P253" i="17"/>
  <c r="R253" i="17" s="1"/>
  <c r="P513" i="17"/>
  <c r="R513" i="17" s="1"/>
  <c r="P2052" i="17"/>
  <c r="R2052" i="17" s="1"/>
  <c r="P1537" i="17"/>
  <c r="R1537" i="17" s="1"/>
  <c r="P3733" i="17"/>
  <c r="R3733" i="17" s="1"/>
  <c r="P2235" i="17"/>
  <c r="R2235" i="17" s="1"/>
  <c r="P3330" i="17"/>
  <c r="R3330" i="17" s="1"/>
  <c r="P1866" i="17"/>
  <c r="R1866" i="17" s="1"/>
  <c r="P577" i="17"/>
  <c r="R577" i="17" s="1"/>
  <c r="P2185" i="17"/>
  <c r="R2185" i="17" s="1"/>
  <c r="P233" i="17"/>
  <c r="R233" i="17" s="1"/>
  <c r="P339" i="17"/>
  <c r="R339" i="17" s="1"/>
  <c r="P1632" i="17"/>
  <c r="R1632" i="17" s="1"/>
  <c r="P370" i="17"/>
  <c r="R370" i="17" s="1"/>
  <c r="P3555" i="17"/>
  <c r="R3555" i="17" s="1"/>
  <c r="P1668" i="17"/>
  <c r="R1668" i="17" s="1"/>
  <c r="P984" i="17"/>
  <c r="R984" i="17" s="1"/>
  <c r="P1112" i="17"/>
  <c r="R1112" i="17" s="1"/>
  <c r="P3492" i="17"/>
  <c r="R3492" i="17" s="1"/>
  <c r="P1580" i="17"/>
  <c r="R1580" i="17" s="1"/>
  <c r="P3445" i="17"/>
  <c r="R3445" i="17" s="1"/>
  <c r="P3828" i="17"/>
  <c r="R3828" i="17" s="1"/>
  <c r="P407" i="17"/>
  <c r="R407" i="17" s="1"/>
  <c r="P3044" i="17"/>
  <c r="R3044" i="17" s="1"/>
  <c r="P729" i="17"/>
  <c r="R729" i="17" s="1"/>
  <c r="P2818" i="17"/>
  <c r="R2818" i="17" s="1"/>
  <c r="P231" i="17"/>
  <c r="R231" i="17" s="1"/>
  <c r="P1788" i="17"/>
  <c r="R1788" i="17" s="1"/>
  <c r="P2680" i="17"/>
  <c r="R2680" i="17" s="1"/>
  <c r="P2577" i="17"/>
  <c r="R2577" i="17" s="1"/>
  <c r="P3089" i="17"/>
  <c r="R3089" i="17" s="1"/>
  <c r="P214" i="17"/>
  <c r="R214" i="17" s="1"/>
  <c r="P547" i="17"/>
  <c r="R547" i="17" s="1"/>
  <c r="P3021" i="17"/>
  <c r="R3021" i="17" s="1"/>
  <c r="P1287" i="17"/>
  <c r="R1287" i="17" s="1"/>
  <c r="P2068" i="17"/>
  <c r="R2068" i="17" s="1"/>
  <c r="P311" i="17"/>
  <c r="R311" i="17" s="1"/>
  <c r="P1416" i="17"/>
  <c r="R1416" i="17" s="1"/>
  <c r="P3884" i="17"/>
  <c r="R3884" i="17" s="1"/>
  <c r="P670" i="17"/>
  <c r="R670" i="17" s="1"/>
  <c r="P1091" i="17"/>
  <c r="R1091" i="17" s="1"/>
  <c r="P268" i="17"/>
  <c r="R268" i="17" s="1"/>
  <c r="F38" i="25" s="1"/>
  <c r="P247" i="17"/>
  <c r="R247" i="17" s="1"/>
  <c r="P3847" i="17"/>
  <c r="R3847" i="17" s="1"/>
  <c r="P706" i="17"/>
  <c r="R706" i="17" s="1"/>
  <c r="P3672" i="17"/>
  <c r="R3672" i="17" s="1"/>
  <c r="P1527" i="17"/>
  <c r="R1527" i="17" s="1"/>
  <c r="P891" i="17"/>
  <c r="R891" i="17" s="1"/>
  <c r="P1806" i="17"/>
  <c r="R1806" i="17" s="1"/>
  <c r="P647" i="17"/>
  <c r="R647" i="17" s="1"/>
  <c r="P3442" i="17"/>
  <c r="R3442" i="17" s="1"/>
  <c r="P2049" i="17"/>
  <c r="R2049" i="17" s="1"/>
  <c r="P1516" i="17"/>
  <c r="R1516" i="17" s="1"/>
  <c r="P1894" i="17"/>
  <c r="R1894" i="17" s="1"/>
  <c r="P1161" i="17"/>
  <c r="R1161" i="17" s="1"/>
  <c r="P122" i="17"/>
  <c r="R122" i="17" s="1"/>
  <c r="P3611" i="17"/>
  <c r="R3611" i="17" s="1"/>
  <c r="P484" i="17"/>
  <c r="R484" i="17" s="1"/>
  <c r="P904" i="17"/>
  <c r="R904" i="17" s="1"/>
  <c r="P469" i="17"/>
  <c r="R469" i="17" s="1"/>
  <c r="P1408" i="17"/>
  <c r="R1408" i="17" s="1"/>
  <c r="P1998" i="17"/>
  <c r="R1998" i="17" s="1"/>
  <c r="P1180" i="17"/>
  <c r="R1180" i="17" s="1"/>
  <c r="P3707" i="17"/>
  <c r="R3707" i="17" s="1"/>
  <c r="P2128" i="17"/>
  <c r="R2128" i="17" s="1"/>
  <c r="P2396" i="17"/>
  <c r="R2396" i="17" s="1"/>
  <c r="P3231" i="17"/>
  <c r="R3231" i="17" s="1"/>
  <c r="P2286" i="17"/>
  <c r="R2286" i="17" s="1"/>
  <c r="P2819" i="17"/>
  <c r="R2819" i="17" s="1"/>
  <c r="P739" i="17"/>
  <c r="R739" i="17" s="1"/>
  <c r="P1480" i="17"/>
  <c r="R1480" i="17" s="1"/>
  <c r="P105" i="17"/>
  <c r="R105" i="17" s="1"/>
  <c r="P3612" i="17"/>
  <c r="R3612" i="17" s="1"/>
  <c r="P3999" i="17"/>
  <c r="R3999" i="17" s="1"/>
  <c r="P1966" i="17"/>
  <c r="R1966" i="17" s="1"/>
  <c r="P2335" i="17"/>
  <c r="R2335" i="17" s="1"/>
  <c r="P1320" i="17"/>
  <c r="R1320" i="17" s="1"/>
  <c r="P3311" i="17"/>
  <c r="R3311" i="17" s="1"/>
  <c r="P2381" i="17"/>
  <c r="R2381" i="17" s="1"/>
  <c r="P844" i="17"/>
  <c r="R844" i="17" s="1"/>
  <c r="P1929" i="17"/>
  <c r="R1929" i="17" s="1"/>
  <c r="P2245" i="17"/>
  <c r="R2245" i="17" s="1"/>
  <c r="P180" i="17"/>
  <c r="R180" i="17" s="1"/>
  <c r="P224" i="17"/>
  <c r="R224" i="17" s="1"/>
  <c r="P1824" i="17"/>
  <c r="R1824" i="17" s="1"/>
  <c r="P1518" i="17"/>
  <c r="R1518" i="17" s="1"/>
  <c r="P168" i="17"/>
  <c r="R168" i="17" s="1"/>
  <c r="P186" i="17"/>
  <c r="R186" i="17" s="1"/>
  <c r="P1513" i="17"/>
  <c r="R1513" i="17" s="1"/>
  <c r="P1255" i="17"/>
  <c r="R1255" i="17" s="1"/>
  <c r="P3743" i="17"/>
  <c r="R3743" i="17" s="1"/>
  <c r="P3911" i="17"/>
  <c r="R3911" i="17" s="1"/>
  <c r="P2923" i="17"/>
  <c r="R2923" i="17" s="1"/>
  <c r="P1970" i="17"/>
  <c r="R1970" i="17" s="1"/>
  <c r="P1178" i="17"/>
  <c r="R1178" i="17" s="1"/>
  <c r="P2378" i="17"/>
  <c r="R2378" i="17" s="1"/>
  <c r="P1530" i="17"/>
  <c r="R1530" i="17" s="1"/>
  <c r="P2673" i="17"/>
  <c r="R2673" i="17" s="1"/>
  <c r="P3169" i="17"/>
  <c r="R3169" i="17" s="1"/>
  <c r="P265" i="17"/>
  <c r="R265" i="17" s="1"/>
  <c r="P1552" i="17"/>
  <c r="R1552" i="17" s="1"/>
  <c r="P2338" i="17"/>
  <c r="R2338" i="17" s="1"/>
  <c r="P1364" i="17"/>
  <c r="R1364" i="17" s="1"/>
  <c r="P1895" i="17"/>
  <c r="R1895" i="17" s="1"/>
  <c r="P494" i="17"/>
  <c r="R494" i="17" s="1"/>
  <c r="P446" i="17"/>
  <c r="R446" i="17" s="1"/>
  <c r="P1886" i="17"/>
  <c r="R1886" i="17" s="1"/>
  <c r="P1040" i="17"/>
  <c r="R1040" i="17" s="1"/>
  <c r="P2192" i="17"/>
  <c r="R2192" i="17" s="1"/>
  <c r="P3421" i="17"/>
  <c r="R3421" i="17" s="1"/>
  <c r="P1610" i="17"/>
  <c r="R1610" i="17" s="1"/>
  <c r="P113" i="17"/>
  <c r="R113" i="17" s="1"/>
  <c r="P597" i="17"/>
  <c r="R597" i="17" s="1"/>
  <c r="P1478" i="17"/>
  <c r="R1478" i="17" s="1"/>
  <c r="P855" i="17"/>
  <c r="R855" i="17" s="1"/>
  <c r="P3633" i="17"/>
  <c r="R3633" i="17" s="1"/>
  <c r="P2277" i="17"/>
  <c r="R2277" i="17" s="1"/>
  <c r="P2114" i="17"/>
  <c r="R2114" i="17" s="1"/>
  <c r="P2771" i="17"/>
  <c r="R2771" i="17" s="1"/>
  <c r="P1854" i="17"/>
  <c r="R1854" i="17" s="1"/>
  <c r="P2835" i="17"/>
  <c r="R2835" i="17" s="1"/>
  <c r="P993" i="17"/>
  <c r="R993" i="17" s="1"/>
  <c r="P641" i="17"/>
  <c r="R641" i="17" s="1"/>
  <c r="P221" i="17"/>
  <c r="R221" i="17" s="1"/>
  <c r="P3497" i="17"/>
  <c r="R3497" i="17" s="1"/>
  <c r="P1835" i="17"/>
  <c r="R1835" i="17" s="1"/>
  <c r="P1868" i="17"/>
  <c r="R1868" i="17" s="1"/>
  <c r="P2455" i="17"/>
  <c r="R2455" i="17" s="1"/>
  <c r="P1924" i="17"/>
  <c r="R1924" i="17" s="1"/>
  <c r="P2450" i="17"/>
  <c r="R2450" i="17" s="1"/>
  <c r="P481" i="17"/>
  <c r="R481" i="17" s="1"/>
  <c r="P2552" i="17"/>
  <c r="R2552" i="17" s="1"/>
  <c r="P3367" i="17"/>
  <c r="R3367" i="17" s="1"/>
  <c r="P321" i="17"/>
  <c r="R321" i="17" s="1"/>
  <c r="P3523" i="17"/>
  <c r="R3523" i="17" s="1"/>
  <c r="P3925" i="17"/>
  <c r="R3925" i="17" s="1"/>
  <c r="P1759" i="17"/>
  <c r="R1759" i="17" s="1"/>
  <c r="P422" i="17"/>
  <c r="R422" i="17" s="1"/>
  <c r="P262" i="17"/>
  <c r="R262" i="17" s="1"/>
  <c r="P1095" i="17"/>
  <c r="R1095" i="17" s="1"/>
  <c r="P3864" i="17"/>
  <c r="R3864" i="17" s="1"/>
  <c r="P456" i="17"/>
  <c r="R456" i="17" s="1"/>
  <c r="P3684" i="17"/>
  <c r="R3684" i="17" s="1"/>
  <c r="P1418" i="17"/>
  <c r="R1418" i="17" s="1"/>
  <c r="P2417" i="17"/>
  <c r="R2417" i="17" s="1"/>
  <c r="P55" i="17"/>
  <c r="R55" i="17" s="1"/>
  <c r="P3056" i="17"/>
  <c r="R3056" i="17" s="1"/>
  <c r="P132" i="17"/>
  <c r="R132" i="17" s="1"/>
  <c r="P242" i="17"/>
  <c r="R242" i="17" s="1"/>
  <c r="F32" i="25" s="1"/>
  <c r="P3444" i="17"/>
  <c r="R3444" i="17" s="1"/>
  <c r="P1591" i="17"/>
  <c r="R1591" i="17" s="1"/>
  <c r="P1729" i="17"/>
  <c r="R1729" i="17" s="1"/>
  <c r="P3046" i="17"/>
  <c r="R3046" i="17" s="1"/>
  <c r="P2084" i="17"/>
  <c r="R2084" i="17" s="1"/>
  <c r="P3514" i="17"/>
  <c r="R3514" i="17" s="1"/>
  <c r="P3276" i="17"/>
  <c r="R3276" i="17" s="1"/>
  <c r="P1498" i="17"/>
  <c r="R1498" i="17" s="1"/>
  <c r="P1363" i="17"/>
  <c r="R1363" i="17" s="1"/>
  <c r="P2194" i="17"/>
  <c r="R2194" i="17" s="1"/>
  <c r="P768" i="17"/>
  <c r="R768" i="17" s="1"/>
  <c r="P771" i="17"/>
  <c r="R771" i="17" s="1"/>
  <c r="P1149" i="17"/>
  <c r="R1149" i="17" s="1"/>
  <c r="P2181" i="17"/>
  <c r="R2181" i="17" s="1"/>
  <c r="P1830" i="17"/>
  <c r="R1830" i="17" s="1"/>
  <c r="P2486" i="17"/>
  <c r="R2486" i="17" s="1"/>
  <c r="P3590" i="17"/>
  <c r="R3590" i="17" s="1"/>
  <c r="P2342" i="17"/>
  <c r="R2342" i="17" s="1"/>
  <c r="P1570" i="17"/>
  <c r="R1570" i="17" s="1"/>
  <c r="P3158" i="17"/>
  <c r="R3158" i="17" s="1"/>
  <c r="P79" i="17"/>
  <c r="R79" i="17" s="1"/>
  <c r="P209" i="17"/>
  <c r="R209" i="17" s="1"/>
  <c r="P243" i="17"/>
  <c r="R243" i="17" s="1"/>
  <c r="F33" i="25" s="1"/>
  <c r="P2302" i="17"/>
  <c r="R2302" i="17" s="1"/>
  <c r="P3616" i="17"/>
  <c r="R3616" i="17" s="1"/>
  <c r="P3216" i="17"/>
  <c r="R3216" i="17" s="1"/>
  <c r="P3682" i="17"/>
  <c r="R3682" i="17" s="1"/>
  <c r="P1224" i="17"/>
  <c r="R1224" i="17" s="1"/>
  <c r="P2537" i="17"/>
  <c r="R2537" i="17" s="1"/>
  <c r="P2873" i="17"/>
  <c r="R2873" i="17" s="1"/>
  <c r="P3010" i="17"/>
  <c r="R3010" i="17" s="1"/>
  <c r="P1067" i="17"/>
  <c r="R1067" i="17" s="1"/>
  <c r="P1892" i="17"/>
  <c r="R1892" i="17" s="1"/>
  <c r="P2580" i="17"/>
  <c r="R2580" i="17" s="1"/>
  <c r="P1667" i="17"/>
  <c r="R1667" i="17" s="1"/>
  <c r="P2589" i="17"/>
  <c r="R2589" i="17" s="1"/>
  <c r="P451" i="17"/>
  <c r="R451" i="17" s="1"/>
  <c r="P1324" i="17"/>
  <c r="R1324" i="17" s="1"/>
  <c r="P3131" i="17"/>
  <c r="R3131" i="17" s="1"/>
  <c r="P3255" i="17"/>
  <c r="R3255" i="17" s="1"/>
  <c r="P2064" i="17"/>
  <c r="R2064" i="17" s="1"/>
  <c r="P3475" i="17"/>
  <c r="R3475" i="17" s="1"/>
  <c r="P2299" i="17"/>
  <c r="R2299" i="17" s="1"/>
  <c r="P1074" i="17"/>
  <c r="R1074" i="17" s="1"/>
  <c r="P2474" i="17"/>
  <c r="R2474" i="17" s="1"/>
  <c r="P158" i="17"/>
  <c r="R158" i="17" s="1"/>
  <c r="P2636" i="17"/>
  <c r="R2636" i="17" s="1"/>
  <c r="P2939" i="17"/>
  <c r="R2939" i="17" s="1"/>
  <c r="P2773" i="17"/>
  <c r="R2773" i="17" s="1"/>
  <c r="P107" i="17"/>
  <c r="R107" i="17" s="1"/>
  <c r="P1783" i="17"/>
  <c r="R1783" i="17" s="1"/>
  <c r="P3286" i="17"/>
  <c r="R3286" i="17" s="1"/>
  <c r="P3114" i="17"/>
  <c r="R3114" i="17" s="1"/>
  <c r="P2828" i="17"/>
  <c r="R2828" i="17" s="1"/>
  <c r="P1171" i="17"/>
  <c r="R1171" i="17" s="1"/>
  <c r="P1137" i="17"/>
  <c r="R1137" i="17" s="1"/>
  <c r="P909" i="17"/>
  <c r="R909" i="17" s="1"/>
  <c r="P1762" i="17"/>
  <c r="R1762" i="17" s="1"/>
  <c r="P3595" i="17"/>
  <c r="R3595" i="17" s="1"/>
  <c r="P119" i="17"/>
  <c r="R119" i="17" s="1"/>
  <c r="P1433" i="17"/>
  <c r="R1433" i="17" s="1"/>
  <c r="P2810" i="17"/>
  <c r="R2810" i="17" s="1"/>
  <c r="P3965" i="17"/>
  <c r="R3965" i="17" s="1"/>
  <c r="P2707" i="17"/>
  <c r="R2707" i="17" s="1"/>
  <c r="P1176" i="17"/>
  <c r="R1176" i="17" s="1"/>
  <c r="P2292" i="17"/>
  <c r="R2292" i="17" s="1"/>
  <c r="P1240" i="17"/>
  <c r="R1240" i="17" s="1"/>
  <c r="P1088" i="17"/>
  <c r="R1088" i="17" s="1"/>
  <c r="P3802" i="17"/>
  <c r="R3802" i="17" s="1"/>
  <c r="P770" i="17"/>
  <c r="R770" i="17" s="1"/>
  <c r="P3292" i="17"/>
  <c r="R3292" i="17" s="1"/>
  <c r="P3206" i="17"/>
  <c r="R3206" i="17" s="1"/>
  <c r="P3873" i="17"/>
  <c r="R3873" i="17" s="1"/>
  <c r="P3025" i="17"/>
  <c r="R3025" i="17" s="1"/>
  <c r="P1257" i="17"/>
  <c r="R1257" i="17" s="1"/>
  <c r="P2452" i="17"/>
  <c r="R2452" i="17" s="1"/>
  <c r="P1803" i="17"/>
  <c r="R1803" i="17" s="1"/>
  <c r="P3035" i="17"/>
  <c r="R3035" i="17" s="1"/>
  <c r="P3938" i="17"/>
  <c r="R3938" i="17" s="1"/>
  <c r="P1891" i="17"/>
  <c r="R1891" i="17" s="1"/>
  <c r="P2611" i="17"/>
  <c r="R2611" i="17" s="1"/>
  <c r="P578" i="17"/>
  <c r="R578" i="17" s="1"/>
  <c r="P3058" i="17"/>
  <c r="R3058" i="17" s="1"/>
  <c r="P3202" i="17"/>
  <c r="R3202" i="17" s="1"/>
  <c r="P1691" i="17"/>
  <c r="R1691" i="17" s="1"/>
  <c r="P3744" i="17"/>
  <c r="R3744" i="17" s="1"/>
  <c r="P1431" i="17"/>
  <c r="R1431" i="17" s="1"/>
  <c r="P2268" i="17"/>
  <c r="R2268" i="17" s="1"/>
  <c r="P2401" i="17"/>
  <c r="R2401" i="17" s="1"/>
  <c r="P304" i="17"/>
  <c r="R304" i="17" s="1"/>
  <c r="P781" i="17"/>
  <c r="R781" i="17" s="1"/>
  <c r="P464" i="17"/>
  <c r="R464" i="17" s="1"/>
  <c r="P588" i="17"/>
  <c r="R588" i="17" s="1"/>
  <c r="P512" i="17"/>
  <c r="R512" i="17" s="1"/>
  <c r="P2518" i="17"/>
  <c r="R2518" i="17" s="1"/>
  <c r="P1980" i="17"/>
  <c r="R1980" i="17" s="1"/>
  <c r="P3014" i="17"/>
  <c r="R3014" i="17" s="1"/>
  <c r="P1611" i="17"/>
  <c r="R1611" i="17" s="1"/>
  <c r="P3007" i="17"/>
  <c r="R3007" i="17" s="1"/>
  <c r="P1600" i="17"/>
  <c r="R1600" i="17" s="1"/>
  <c r="P1327" i="17"/>
  <c r="R1327" i="17" s="1"/>
  <c r="P178" i="17"/>
  <c r="R178" i="17" s="1"/>
  <c r="P2465" i="17"/>
  <c r="R2465" i="17" s="1"/>
  <c r="P3954" i="17"/>
  <c r="R3954" i="17" s="1"/>
  <c r="P698" i="17"/>
  <c r="R698" i="17" s="1"/>
  <c r="P377" i="17"/>
  <c r="R377" i="17" s="1"/>
  <c r="P1856" i="17"/>
  <c r="R1856" i="17" s="1"/>
  <c r="P414" i="17"/>
  <c r="R414" i="17" s="1"/>
  <c r="P1194" i="17"/>
  <c r="R1194" i="17" s="1"/>
  <c r="P2361" i="17"/>
  <c r="R2361" i="17" s="1"/>
  <c r="P1526" i="17"/>
  <c r="R1526" i="17" s="1"/>
  <c r="P10" i="17"/>
  <c r="R10" i="17" s="1"/>
  <c r="P515" i="17"/>
  <c r="R515" i="17" s="1"/>
  <c r="P1881" i="17"/>
  <c r="R1881" i="17" s="1"/>
  <c r="P3933" i="17"/>
  <c r="R3933" i="17" s="1"/>
  <c r="P587" i="17"/>
  <c r="R587" i="17" s="1"/>
  <c r="P1158" i="17"/>
  <c r="R1158" i="17" s="1"/>
  <c r="P1775" i="17"/>
  <c r="R1775" i="17" s="1"/>
  <c r="P2182" i="17"/>
  <c r="R2182" i="17" s="1"/>
  <c r="P471" i="17"/>
  <c r="R471" i="17" s="1"/>
  <c r="P3162" i="17"/>
  <c r="R3162" i="17" s="1"/>
  <c r="P1755" i="17"/>
  <c r="R1755" i="17" s="1"/>
  <c r="P3306" i="17"/>
  <c r="R3306" i="17" s="1"/>
  <c r="P2205" i="17"/>
  <c r="R2205" i="17" s="1"/>
  <c r="P17" i="17"/>
  <c r="R17" i="17" s="1"/>
  <c r="P2469" i="17"/>
  <c r="R2469" i="17" s="1"/>
  <c r="P3506" i="17"/>
  <c r="R3506" i="17" s="1"/>
  <c r="P3175" i="17"/>
  <c r="R3175" i="17" s="1"/>
  <c r="P1588" i="17"/>
  <c r="R1588" i="17" s="1"/>
  <c r="P2012" i="17"/>
  <c r="R2012" i="17" s="1"/>
  <c r="P1368" i="17"/>
  <c r="R1368" i="17" s="1"/>
  <c r="P1301" i="17"/>
  <c r="R1301" i="17" s="1"/>
  <c r="P2994" i="17"/>
  <c r="R2994" i="17" s="1"/>
  <c r="P1132" i="17"/>
  <c r="R1132" i="17" s="1"/>
  <c r="P129" i="17"/>
  <c r="R129" i="17" s="1"/>
  <c r="P1870" i="17"/>
  <c r="R1870" i="17" s="1"/>
  <c r="P1474" i="17"/>
  <c r="R1474" i="17" s="1"/>
  <c r="P951" i="17"/>
  <c r="R951" i="17" s="1"/>
  <c r="P1206" i="17"/>
  <c r="R1206" i="17" s="1"/>
  <c r="P1879" i="17"/>
  <c r="R1879" i="17" s="1"/>
  <c r="P1133" i="17"/>
  <c r="R1133" i="17" s="1"/>
  <c r="P3921" i="17"/>
  <c r="R3921" i="17" s="1"/>
  <c r="P2506" i="17"/>
  <c r="R2506" i="17" s="1"/>
  <c r="P3527" i="17"/>
  <c r="R3527" i="17" s="1"/>
  <c r="P389" i="17"/>
  <c r="R389" i="17" s="1"/>
  <c r="P291" i="17"/>
  <c r="R291" i="17" s="1"/>
  <c r="P246" i="17"/>
  <c r="R246" i="17" s="1"/>
  <c r="P330" i="17"/>
  <c r="R330" i="17" s="1"/>
  <c r="P1660" i="17"/>
  <c r="R1660" i="17" s="1"/>
  <c r="P3574" i="17"/>
  <c r="R3574" i="17" s="1"/>
  <c r="P529" i="17"/>
  <c r="R529" i="17" s="1"/>
  <c r="P2940" i="17"/>
  <c r="R2940" i="17" s="1"/>
  <c r="P2775" i="17"/>
  <c r="R2775" i="17" s="1"/>
  <c r="P817" i="17"/>
  <c r="R817" i="17" s="1"/>
  <c r="P1339" i="17"/>
  <c r="R1339" i="17" s="1"/>
  <c r="P2524" i="17"/>
  <c r="R2524" i="17" s="1"/>
  <c r="P2217" i="17"/>
  <c r="R2217" i="17" s="1"/>
  <c r="P2372" i="17"/>
  <c r="R2372" i="17" s="1"/>
  <c r="P2737" i="17"/>
  <c r="R2737" i="17" s="1"/>
  <c r="P1270" i="17"/>
  <c r="R1270" i="17" s="1"/>
  <c r="P3916" i="17"/>
  <c r="R3916" i="17" s="1"/>
  <c r="P835" i="17"/>
  <c r="R835" i="17" s="1"/>
  <c r="P1736" i="17"/>
  <c r="R1736" i="17" s="1"/>
  <c r="P3851" i="17"/>
  <c r="R3851" i="17" s="1"/>
  <c r="P1990" i="17"/>
  <c r="R1990" i="17" s="1"/>
  <c r="P38" i="17"/>
  <c r="R38" i="17" s="1"/>
  <c r="P3593" i="17"/>
  <c r="R3593" i="17" s="1"/>
  <c r="P406" i="17"/>
  <c r="R406" i="17" s="1"/>
  <c r="P1794" i="17"/>
  <c r="R1794" i="17" s="1"/>
  <c r="P2408" i="17"/>
  <c r="R2408" i="17" s="1"/>
  <c r="P1154" i="17"/>
  <c r="R1154" i="17" s="1"/>
  <c r="P3625" i="17"/>
  <c r="R3625" i="17" s="1"/>
  <c r="P1057" i="17"/>
  <c r="R1057" i="17" s="1"/>
  <c r="P1962" i="17"/>
  <c r="R1962" i="17" s="1"/>
  <c r="P2209" i="17"/>
  <c r="R2209" i="17" s="1"/>
  <c r="P347" i="17"/>
  <c r="R347" i="17" s="1"/>
  <c r="P3071" i="17"/>
  <c r="R3071" i="17" s="1"/>
  <c r="P1071" i="17"/>
  <c r="R1071" i="17" s="1"/>
  <c r="P1096" i="17"/>
  <c r="R1096" i="17" s="1"/>
  <c r="P2080" i="17"/>
  <c r="R2080" i="17" s="1"/>
  <c r="P3047" i="17"/>
  <c r="R3047" i="17" s="1"/>
  <c r="P2069" i="17"/>
  <c r="R2069" i="17" s="1"/>
  <c r="P2827" i="17"/>
  <c r="R2827" i="17" s="1"/>
  <c r="P3188" i="17"/>
  <c r="R3188" i="17" s="1"/>
  <c r="P2298" i="17"/>
  <c r="R2298" i="17" s="1"/>
  <c r="P439" i="17"/>
  <c r="R439" i="17" s="1"/>
  <c r="P2441" i="17"/>
  <c r="R2441" i="17" s="1"/>
  <c r="P2782" i="17"/>
  <c r="R2782" i="17" s="1"/>
  <c r="P283" i="17"/>
  <c r="R283" i="17" s="1"/>
  <c r="P2409" i="17"/>
  <c r="R2409" i="17" s="1"/>
  <c r="P2811" i="17"/>
  <c r="R2811" i="17" s="1"/>
  <c r="P2085" i="17"/>
  <c r="R2085" i="17" s="1"/>
  <c r="P1805" i="17"/>
  <c r="R1805" i="17" s="1"/>
  <c r="P2690" i="17"/>
  <c r="R2690" i="17" s="1"/>
  <c r="P1898" i="17"/>
  <c r="R1898" i="17" s="1"/>
  <c r="P1665" i="17"/>
  <c r="R1665" i="17" s="1"/>
  <c r="P1182" i="17"/>
  <c r="R1182" i="17" s="1"/>
  <c r="P472" i="17"/>
  <c r="R472" i="17" s="1"/>
  <c r="P1244" i="17"/>
  <c r="R1244" i="17" s="1"/>
  <c r="P1401" i="17"/>
  <c r="R1401" i="17" s="1"/>
  <c r="P462" i="17"/>
  <c r="R462" i="17" s="1"/>
  <c r="P2177" i="17"/>
  <c r="R2177" i="17" s="1"/>
  <c r="P3979" i="17"/>
  <c r="R3979" i="17" s="1"/>
  <c r="P452" i="17"/>
  <c r="R452" i="17" s="1"/>
  <c r="P2968" i="17"/>
  <c r="R2968" i="17" s="1"/>
  <c r="P1020" i="17"/>
  <c r="R1020" i="17" s="1"/>
  <c r="P3696" i="17"/>
  <c r="R3696" i="17" s="1"/>
  <c r="P964" i="17"/>
  <c r="R964" i="17" s="1"/>
  <c r="P1890" i="17"/>
  <c r="R1890" i="17" s="1"/>
  <c r="P2747" i="17"/>
  <c r="R2747" i="17" s="1"/>
  <c r="P1064" i="17"/>
  <c r="R1064" i="17" s="1"/>
  <c r="P1157" i="17"/>
  <c r="R1157" i="17" s="1"/>
  <c r="P1490" i="17"/>
  <c r="R1490" i="17" s="1"/>
  <c r="P1555" i="17"/>
  <c r="R1555" i="17" s="1"/>
  <c r="P831" i="17"/>
  <c r="R831" i="17" s="1"/>
  <c r="P883" i="17"/>
  <c r="R883" i="17" s="1"/>
  <c r="P1187" i="17"/>
  <c r="R1187" i="17" s="1"/>
  <c r="P668" i="17"/>
  <c r="R668" i="17" s="1"/>
  <c r="P950" i="17"/>
  <c r="R950" i="17" s="1"/>
  <c r="P149" i="17"/>
  <c r="R149" i="17" s="1"/>
  <c r="P3993" i="17"/>
  <c r="R3993" i="17" s="1"/>
  <c r="P944" i="17"/>
  <c r="R944" i="17" s="1"/>
  <c r="P3607" i="17"/>
  <c r="R3607" i="17" s="1"/>
  <c r="P2140" i="17"/>
  <c r="R2140" i="17" s="1"/>
  <c r="P3583" i="17"/>
  <c r="R3583" i="17" s="1"/>
  <c r="P2167" i="17"/>
  <c r="R2167" i="17" s="1"/>
  <c r="P3518" i="17"/>
  <c r="R3518" i="17" s="1"/>
  <c r="P3790" i="17"/>
  <c r="R3790" i="17" s="1"/>
  <c r="P508" i="17"/>
  <c r="R508" i="17" s="1"/>
  <c r="P126" i="17"/>
  <c r="R126" i="17" s="1"/>
  <c r="P2003" i="17"/>
  <c r="R2003" i="17" s="1"/>
  <c r="P1103" i="17"/>
  <c r="R1103" i="17" s="1"/>
  <c r="P902" i="17"/>
  <c r="R902" i="17" s="1"/>
  <c r="P2082" i="17"/>
  <c r="R2082" i="17" s="1"/>
  <c r="P680" i="17"/>
  <c r="R680" i="17" s="1"/>
  <c r="P170" i="17"/>
  <c r="R170" i="17" s="1"/>
  <c r="P2744" i="17"/>
  <c r="R2744" i="17" s="1"/>
  <c r="P947" i="17"/>
  <c r="R947" i="17" s="1"/>
  <c r="P2674" i="17"/>
  <c r="R2674" i="17" s="1"/>
  <c r="P939" i="17"/>
  <c r="R939" i="17" s="1"/>
  <c r="P1051" i="17"/>
  <c r="R1051" i="17" s="1"/>
  <c r="P1235" i="17"/>
  <c r="R1235" i="17" s="1"/>
  <c r="P1219" i="17"/>
  <c r="R1219" i="17" s="1"/>
  <c r="P1191" i="17"/>
  <c r="R1191" i="17" s="1"/>
  <c r="P3088" i="17"/>
  <c r="R3088" i="17" s="1"/>
  <c r="P2812" i="17"/>
  <c r="R2812" i="17" s="1"/>
  <c r="P3552" i="17"/>
  <c r="R3552" i="17" s="1"/>
  <c r="P1452" i="17"/>
  <c r="R1452" i="17" s="1"/>
  <c r="P1168" i="17"/>
  <c r="R1168" i="17" s="1"/>
  <c r="P3644" i="17"/>
  <c r="R3644" i="17" s="1"/>
  <c r="P2581" i="17"/>
  <c r="R2581" i="17" s="1"/>
  <c r="P3596" i="17"/>
  <c r="R3596" i="17" s="1"/>
  <c r="P3037" i="17"/>
  <c r="R3037" i="17" s="1"/>
  <c r="P1640" i="17"/>
  <c r="R1640" i="17" s="1"/>
  <c r="P2532" i="17"/>
  <c r="R2532" i="17" s="1"/>
  <c r="P2036" i="17"/>
  <c r="R2036" i="17" s="1"/>
  <c r="P551" i="17"/>
  <c r="R551" i="17" s="1"/>
  <c r="P2793" i="17"/>
  <c r="R2793" i="17" s="1"/>
  <c r="P630" i="17"/>
  <c r="R630" i="17" s="1"/>
  <c r="P3637" i="17"/>
  <c r="R3637" i="17" s="1"/>
  <c r="P491" i="17"/>
  <c r="R491" i="17" s="1"/>
  <c r="P2874" i="17"/>
  <c r="R2874" i="17" s="1"/>
  <c r="P3143" i="17"/>
  <c r="R3143" i="17" s="1"/>
  <c r="P1758" i="17"/>
  <c r="R1758" i="17" s="1"/>
  <c r="P442" i="17"/>
  <c r="R442" i="17" s="1"/>
  <c r="P3103" i="17"/>
  <c r="R3103" i="17" s="1"/>
  <c r="P1351" i="17"/>
  <c r="R1351" i="17" s="1"/>
  <c r="P2638" i="17"/>
  <c r="R2638" i="17" s="1"/>
  <c r="P3198" i="17"/>
  <c r="R3198" i="17" s="1"/>
  <c r="P428" i="17"/>
  <c r="R428" i="17" s="1"/>
  <c r="P327" i="17"/>
  <c r="R327" i="17" s="1"/>
  <c r="P1062" i="17"/>
  <c r="R1062" i="17" s="1"/>
  <c r="P3151" i="17"/>
  <c r="R3151" i="17" s="1"/>
  <c r="P63" i="17"/>
  <c r="R63" i="17" s="1"/>
  <c r="P3022" i="17"/>
  <c r="R3022" i="17" s="1"/>
  <c r="P1337" i="17"/>
  <c r="R1337" i="17" s="1"/>
  <c r="P3322" i="17"/>
  <c r="R3322" i="17" s="1"/>
  <c r="P1885" i="17"/>
  <c r="R1885" i="17" s="1"/>
  <c r="P556" i="17"/>
  <c r="R556" i="17" s="1"/>
  <c r="P1994" i="17"/>
  <c r="R1994" i="17" s="1"/>
  <c r="P4010" i="17"/>
  <c r="R4010" i="17" s="1"/>
  <c r="P2913" i="17"/>
  <c r="R2913" i="17" s="1"/>
  <c r="P326" i="17"/>
  <c r="R326" i="17" s="1"/>
  <c r="P918" i="17"/>
  <c r="R918" i="17" s="1"/>
  <c r="P885" i="17"/>
  <c r="R885" i="17" s="1"/>
  <c r="P2669" i="17"/>
  <c r="R2669" i="17" s="1"/>
  <c r="P3780" i="17"/>
  <c r="R3780" i="17" s="1"/>
  <c r="P2531" i="17"/>
  <c r="R2531" i="17" s="1"/>
  <c r="P2103" i="17"/>
  <c r="R2103" i="17" s="1"/>
  <c r="P3429" i="17"/>
  <c r="R3429" i="17" s="1"/>
  <c r="P212" i="17"/>
  <c r="R212" i="17" s="1"/>
  <c r="P3759" i="17"/>
  <c r="R3759" i="17" s="1"/>
  <c r="P1633" i="17"/>
  <c r="R1633" i="17" s="1"/>
  <c r="P872" i="17"/>
  <c r="R872" i="17" s="1"/>
  <c r="P3144" i="17"/>
  <c r="R3144" i="17" s="1"/>
  <c r="P3346" i="17"/>
  <c r="R3346" i="17" s="1"/>
  <c r="P2459" i="17"/>
  <c r="R2459" i="17" s="1"/>
  <c r="P2471" i="17"/>
  <c r="R2471" i="17" s="1"/>
  <c r="P3794" i="17"/>
  <c r="R3794" i="17" s="1"/>
  <c r="P645" i="17"/>
  <c r="R645" i="17" s="1"/>
  <c r="P300" i="17"/>
  <c r="R300" i="17" s="1"/>
  <c r="P2692" i="17"/>
  <c r="R2692" i="17" s="1"/>
  <c r="P3412" i="17"/>
  <c r="R3412" i="17" s="1"/>
  <c r="P1679" i="17"/>
  <c r="R1679" i="17" s="1"/>
  <c r="P2388" i="17"/>
  <c r="R2388" i="17" s="1"/>
  <c r="P4004" i="17"/>
  <c r="R4004" i="17" s="1"/>
  <c r="P3039" i="17"/>
  <c r="R3039" i="17" s="1"/>
  <c r="P1456" i="17"/>
  <c r="R1456" i="17" s="1"/>
  <c r="P2160" i="17"/>
  <c r="R2160" i="17" s="1"/>
  <c r="P217" i="17"/>
  <c r="R217" i="17" s="1"/>
  <c r="P825" i="17"/>
  <c r="R825" i="17" s="1"/>
  <c r="P837" i="17"/>
  <c r="R837" i="17" s="1"/>
  <c r="P3838" i="17"/>
  <c r="R3838" i="17" s="1"/>
  <c r="P920" i="17"/>
  <c r="R920" i="17" s="1"/>
  <c r="P46" i="17"/>
  <c r="R46" i="17" s="1"/>
  <c r="P3227" i="17"/>
  <c r="R3227" i="17" s="1"/>
  <c r="P1389" i="17"/>
  <c r="R1389" i="17" s="1"/>
  <c r="P137" i="17"/>
  <c r="R137" i="17" s="1"/>
  <c r="P3146" i="17"/>
  <c r="R3146" i="17" s="1"/>
  <c r="P1768" i="17"/>
  <c r="R1768" i="17" s="1"/>
  <c r="P2391" i="17"/>
  <c r="R2391" i="17" s="1"/>
  <c r="P42" i="17"/>
  <c r="R42" i="17" s="1"/>
  <c r="P1547" i="17"/>
  <c r="R1547" i="17" s="1"/>
  <c r="P379" i="17"/>
  <c r="R379" i="17" s="1"/>
  <c r="P639" i="17"/>
  <c r="R639" i="17" s="1"/>
  <c r="P1385" i="17"/>
  <c r="R1385" i="17" s="1"/>
  <c r="P3224" i="17"/>
  <c r="R3224" i="17" s="1"/>
  <c r="P3495" i="17"/>
  <c r="R3495" i="17" s="1"/>
  <c r="P3927" i="17"/>
  <c r="R3927" i="17" s="1"/>
  <c r="P248" i="17"/>
  <c r="R248" i="17" s="1"/>
  <c r="P1837" i="17"/>
  <c r="R1837" i="17" s="1"/>
  <c r="P3334" i="17"/>
  <c r="R3334" i="17" s="1"/>
  <c r="P3256" i="17"/>
  <c r="R3256" i="17" s="1"/>
  <c r="P303" i="17"/>
  <c r="R303" i="17" s="1"/>
  <c r="P700" i="17"/>
  <c r="R700" i="17" s="1"/>
  <c r="P2359" i="17"/>
  <c r="R2359" i="17" s="1"/>
  <c r="P3074" i="17"/>
  <c r="R3074" i="17" s="1"/>
  <c r="P2394" i="17"/>
  <c r="R2394" i="17" s="1"/>
  <c r="P2213" i="17"/>
  <c r="R2213" i="17" s="1"/>
  <c r="P1160" i="17"/>
  <c r="R1160" i="17" s="1"/>
  <c r="P400" i="17"/>
  <c r="R400" i="17" s="1"/>
  <c r="P2048" i="17"/>
  <c r="R2048" i="17" s="1"/>
  <c r="P200" i="17"/>
  <c r="R200" i="17" s="1"/>
  <c r="P2613" i="17"/>
  <c r="R2613" i="17" s="1"/>
  <c r="P151" i="17"/>
  <c r="R151" i="17" s="1"/>
  <c r="P2697" i="17"/>
  <c r="R2697" i="17" s="1"/>
  <c r="P40" i="17"/>
  <c r="R40" i="17" s="1"/>
  <c r="P97" i="17"/>
  <c r="R97" i="17" s="1"/>
  <c r="P1641" i="17"/>
  <c r="R1641" i="17" s="1"/>
  <c r="P2397" i="17"/>
  <c r="R2397" i="17" s="1"/>
  <c r="P3195" i="17"/>
  <c r="R3195" i="17" s="1"/>
  <c r="P3660" i="17"/>
  <c r="R3660" i="17" s="1"/>
  <c r="P51" i="17"/>
  <c r="R51" i="17" s="1"/>
  <c r="P1015" i="17"/>
  <c r="R1015" i="17" s="1"/>
  <c r="P2156" i="17"/>
  <c r="R2156" i="17" s="1"/>
  <c r="P1936" i="17"/>
  <c r="R1936" i="17" s="1"/>
  <c r="P1309" i="17"/>
  <c r="R1309" i="17" s="1"/>
  <c r="P1218" i="17"/>
  <c r="R1218" i="17" s="1"/>
  <c r="P2407" i="17"/>
  <c r="R2407" i="17" s="1"/>
  <c r="P2198" i="17"/>
  <c r="R2198" i="17" s="1"/>
  <c r="P3340" i="17"/>
  <c r="R3340" i="17" s="1"/>
  <c r="P1769" i="17"/>
  <c r="R1769" i="17" s="1"/>
  <c r="P360" i="17"/>
  <c r="R360" i="17" s="1"/>
  <c r="P791" i="17"/>
  <c r="R791" i="17" s="1"/>
  <c r="P2136" i="17"/>
  <c r="R2136" i="17" s="1"/>
  <c r="P1399" i="17"/>
  <c r="R1399" i="17" s="1"/>
  <c r="P1223" i="17"/>
  <c r="R1223" i="17" s="1"/>
  <c r="P3045" i="17"/>
  <c r="R3045" i="17" s="1"/>
  <c r="P1049" i="17"/>
  <c r="R1049" i="17" s="1"/>
  <c r="P3273" i="17"/>
  <c r="R3273" i="17" s="1"/>
  <c r="P3325" i="17"/>
  <c r="R3325" i="17" s="1"/>
  <c r="P2261" i="17"/>
  <c r="R2261" i="17" s="1"/>
  <c r="P1860" i="17"/>
  <c r="R1860" i="17" s="1"/>
  <c r="P250" i="17"/>
  <c r="R250" i="17" s="1"/>
  <c r="P3247" i="17"/>
  <c r="R3247" i="17" s="1"/>
  <c r="P4017" i="17"/>
  <c r="R4017" i="17" s="1"/>
  <c r="P1200" i="17"/>
  <c r="R1200" i="17" s="1"/>
  <c r="P1717" i="17"/>
  <c r="R1717" i="17" s="1"/>
  <c r="P3349" i="17"/>
  <c r="R3349" i="17" s="1"/>
  <c r="P2368" i="17"/>
  <c r="R2368" i="17" s="1"/>
  <c r="P1992" i="17"/>
  <c r="R1992" i="17" s="1"/>
  <c r="P1305" i="17"/>
  <c r="R1305" i="17" s="1"/>
  <c r="P1036" i="17"/>
  <c r="R1036" i="17" s="1"/>
  <c r="P1688" i="17"/>
  <c r="R1688" i="17" s="1"/>
  <c r="P3874" i="17"/>
  <c r="R3874" i="17" s="1"/>
  <c r="P58" i="17"/>
  <c r="R58" i="17" s="1"/>
  <c r="P718" i="17"/>
  <c r="R718" i="17" s="1"/>
  <c r="P2514" i="17"/>
  <c r="R2514" i="17" s="1"/>
  <c r="P1293" i="17"/>
  <c r="R1293" i="17" s="1"/>
  <c r="P310" i="17"/>
  <c r="R310" i="17" s="1"/>
  <c r="P2566" i="17"/>
  <c r="R2566" i="17" s="1"/>
  <c r="P967" i="17"/>
  <c r="R967" i="17" s="1"/>
  <c r="P3439" i="17"/>
  <c r="R3439" i="17" s="1"/>
  <c r="P3179" i="17"/>
  <c r="R3179" i="17" s="1"/>
  <c r="P1815" i="17"/>
  <c r="R1815" i="17" s="1"/>
  <c r="P1984" i="17"/>
  <c r="R1984" i="17" s="1"/>
  <c r="P2955" i="17"/>
  <c r="R2955" i="17" s="1"/>
  <c r="P2400" i="17"/>
  <c r="R2400" i="17" s="1"/>
  <c r="P3944" i="17"/>
  <c r="R3944" i="17" s="1"/>
  <c r="P1746" i="17"/>
  <c r="R1746" i="17" s="1"/>
  <c r="P1202" i="17"/>
  <c r="R1202" i="17" s="1"/>
  <c r="P3020" i="17"/>
  <c r="R3020" i="17" s="1"/>
  <c r="P2826" i="17"/>
  <c r="R2826" i="17" s="1"/>
  <c r="P1316" i="17"/>
  <c r="R1316" i="17" s="1"/>
  <c r="P1639" i="17"/>
  <c r="R1639" i="17" s="1"/>
  <c r="P2664" i="17"/>
  <c r="R2664" i="17" s="1"/>
  <c r="P1987" i="17"/>
  <c r="R1987" i="17" s="1"/>
  <c r="P2439" i="17"/>
  <c r="R2439" i="17" s="1"/>
  <c r="P2067" i="17"/>
  <c r="R2067" i="17" s="1"/>
  <c r="P117" i="17"/>
  <c r="R117" i="17" s="1"/>
  <c r="P2129" i="17"/>
  <c r="R2129" i="17" s="1"/>
  <c r="P346" i="17"/>
  <c r="R346" i="17" s="1"/>
  <c r="P1571" i="17"/>
  <c r="R1571" i="17" s="1"/>
  <c r="P135" i="17"/>
  <c r="R135" i="17" s="1"/>
  <c r="P3168" i="17"/>
  <c r="R3168" i="17" s="1"/>
  <c r="P1177" i="17"/>
  <c r="R1177" i="17" s="1"/>
  <c r="P153" i="17"/>
  <c r="R153" i="17" s="1"/>
  <c r="P385" i="17"/>
  <c r="R385" i="17" s="1"/>
  <c r="P477" i="17"/>
  <c r="R477" i="17" s="1"/>
  <c r="P1953" i="17"/>
  <c r="R1953" i="17" s="1"/>
  <c r="P2108" i="17"/>
  <c r="R2108" i="17" s="1"/>
  <c r="P1392" i="17"/>
  <c r="R1392" i="17" s="1"/>
  <c r="P870" i="17"/>
  <c r="R870" i="17" s="1"/>
  <c r="P331" i="17"/>
  <c r="R331" i="17" s="1"/>
  <c r="P489" i="17"/>
  <c r="R489" i="17" s="1"/>
  <c r="P2016" i="17"/>
  <c r="R2016" i="17" s="1"/>
  <c r="P1585" i="17"/>
  <c r="R1585" i="17" s="1"/>
  <c r="P2116" i="17"/>
  <c r="R2116" i="17" s="1"/>
  <c r="P39" i="17"/>
  <c r="R39" i="17" s="1"/>
  <c r="P448" i="17"/>
  <c r="R448" i="17" s="1"/>
  <c r="P2461" i="17"/>
  <c r="R2461" i="17" s="1"/>
  <c r="P2861" i="17"/>
  <c r="R2861" i="17" s="1"/>
  <c r="P2776" i="17"/>
  <c r="R2776" i="17" s="1"/>
  <c r="P2632" i="17"/>
  <c r="R2632" i="17" s="1"/>
  <c r="P2163" i="17"/>
  <c r="R2163" i="17" s="1"/>
  <c r="P573" i="17"/>
  <c r="R573" i="17" s="1"/>
  <c r="P1928" i="17"/>
  <c r="R1928" i="17" s="1"/>
  <c r="P2283" i="17"/>
  <c r="R2283" i="17" s="1"/>
  <c r="P2124" i="17"/>
  <c r="R2124" i="17" s="1"/>
  <c r="P2208" i="17"/>
  <c r="R2208" i="17" s="1"/>
  <c r="P3763" i="17"/>
  <c r="R3763" i="17" s="1"/>
  <c r="P2516" i="17"/>
  <c r="R2516" i="17" s="1"/>
  <c r="P3568" i="17"/>
  <c r="R3568" i="17" s="1"/>
  <c r="P48" i="17"/>
  <c r="R48" i="17" s="1"/>
  <c r="P548" i="17"/>
  <c r="R548" i="17" s="1"/>
  <c r="P1946" i="17"/>
  <c r="R1946" i="17" s="1"/>
  <c r="P2561" i="17"/>
  <c r="R2561" i="17" s="1"/>
  <c r="P589" i="17"/>
  <c r="R589" i="17" s="1"/>
  <c r="P50" i="17"/>
  <c r="R50" i="17" s="1"/>
  <c r="P2701" i="17"/>
  <c r="R2701" i="17" s="1"/>
  <c r="P3657" i="17"/>
  <c r="R3657" i="17" s="1"/>
  <c r="P306" i="17"/>
  <c r="R306" i="17" s="1"/>
  <c r="P769" i="17"/>
  <c r="R769" i="17" s="1"/>
  <c r="P815" i="17"/>
  <c r="R815" i="17" s="1"/>
  <c r="P1430" i="17"/>
  <c r="R1430" i="17" s="1"/>
  <c r="P3567" i="17"/>
  <c r="R3567" i="17" s="1"/>
  <c r="P1896" i="17"/>
  <c r="R1896" i="17" s="1"/>
  <c r="P2168" i="17"/>
  <c r="R2168" i="17" s="1"/>
  <c r="P3065" i="17"/>
  <c r="R3065" i="17" s="1"/>
  <c r="P2681" i="17"/>
  <c r="R2681" i="17" s="1"/>
  <c r="P2740" i="17"/>
  <c r="R2740" i="17" s="1"/>
  <c r="P2895" i="17"/>
  <c r="R2895" i="17" s="1"/>
  <c r="P2074" i="17"/>
  <c r="R2074" i="17" s="1"/>
  <c r="P1790" i="17"/>
  <c r="R1790" i="17" s="1"/>
  <c r="P755" i="17"/>
  <c r="R755" i="17" s="1"/>
  <c r="P2627" i="17"/>
  <c r="R2627" i="17" s="1"/>
  <c r="P2463" i="17"/>
  <c r="R2463" i="17" s="1"/>
  <c r="P3194" i="17"/>
  <c r="R3194" i="17" s="1"/>
  <c r="P2145" i="17"/>
  <c r="R2145" i="17" s="1"/>
  <c r="P3297" i="17"/>
  <c r="R3297" i="17" s="1"/>
  <c r="P380" i="17"/>
  <c r="R380" i="17" s="1"/>
  <c r="P493" i="17"/>
  <c r="R493" i="17" s="1"/>
  <c r="P3184" i="17"/>
  <c r="R3184" i="17" s="1"/>
  <c r="P901" i="17"/>
  <c r="R901" i="17" s="1"/>
  <c r="P1380" i="17"/>
  <c r="R1380" i="17" s="1"/>
  <c r="P1383" i="17"/>
  <c r="R1383" i="17" s="1"/>
  <c r="P699" i="17"/>
  <c r="R699" i="17" s="1"/>
  <c r="P194" i="17"/>
  <c r="R194" i="17" s="1"/>
  <c r="P1831" i="17"/>
  <c r="R1831" i="17" s="1"/>
  <c r="P1529" i="17"/>
  <c r="R1529" i="17" s="1"/>
  <c r="P3753" i="17"/>
  <c r="R3753" i="17" s="1"/>
  <c r="P2336" i="17"/>
  <c r="R2336" i="17" s="1"/>
  <c r="P712" i="17"/>
  <c r="R712" i="17" s="1"/>
  <c r="P572" i="17"/>
  <c r="R572" i="17" s="1"/>
  <c r="P1707" i="17"/>
  <c r="R1707" i="17" s="1"/>
  <c r="P3818" i="17"/>
  <c r="R3818" i="17" s="1"/>
  <c r="P3244" i="17"/>
  <c r="R3244" i="17" s="1"/>
  <c r="P2615" i="17"/>
  <c r="R2615" i="17" s="1"/>
  <c r="P490" i="17"/>
  <c r="R490" i="17" s="1"/>
  <c r="C31" i="25" s="1"/>
  <c r="P1371" i="17"/>
  <c r="R1371" i="17" s="1"/>
  <c r="P3507" i="17"/>
  <c r="R3507" i="17" s="1"/>
  <c r="P1342" i="17"/>
  <c r="R1342" i="17" s="1"/>
  <c r="P3841" i="17"/>
  <c r="R3841" i="17" s="1"/>
  <c r="P623" i="17"/>
  <c r="R623" i="17" s="1"/>
  <c r="P952" i="17"/>
  <c r="R952" i="17" s="1"/>
  <c r="P1797" i="17"/>
  <c r="R1797" i="17" s="1"/>
  <c r="P590" i="17"/>
  <c r="R590" i="17" s="1"/>
  <c r="P162" i="17"/>
  <c r="R162" i="17" s="1"/>
  <c r="P688" i="17"/>
  <c r="R688" i="17" s="1"/>
  <c r="P3791" i="17"/>
  <c r="R3791" i="17" s="1"/>
  <c r="P2305" i="17"/>
  <c r="R2305" i="17" s="1"/>
  <c r="P801" i="17"/>
  <c r="R801" i="17" s="1"/>
  <c r="P1361" i="17"/>
  <c r="R1361" i="17" s="1"/>
  <c r="P1056" i="17"/>
  <c r="R1056" i="17" s="1"/>
  <c r="P2644" i="17"/>
  <c r="R2644" i="17" s="1"/>
  <c r="P2742" i="17"/>
  <c r="R2742" i="17" s="1"/>
  <c r="P1303" i="17"/>
  <c r="R1303" i="17" s="1"/>
  <c r="P1723" i="17"/>
  <c r="R1723" i="17" s="1"/>
  <c r="P2239" i="17"/>
  <c r="R2239" i="17" s="1"/>
  <c r="P449" i="17"/>
  <c r="R449" i="17" s="1"/>
  <c r="P978" i="17"/>
  <c r="R978" i="17" s="1"/>
  <c r="P1586" i="17"/>
  <c r="R1586" i="17" s="1"/>
  <c r="P1577" i="17"/>
  <c r="R1577" i="17" s="1"/>
  <c r="P1935" i="17"/>
  <c r="R1935" i="17" s="1"/>
  <c r="P2594" i="17"/>
  <c r="R2594" i="17" s="1"/>
  <c r="P1798" i="17"/>
  <c r="R1798" i="17" s="1"/>
  <c r="P871" i="17"/>
  <c r="R871" i="17" s="1"/>
  <c r="P1954" i="17"/>
  <c r="R1954" i="17" s="1"/>
  <c r="P1693" i="17"/>
  <c r="R1693" i="17" s="1"/>
  <c r="P1818" i="17"/>
  <c r="R1818" i="17" s="1"/>
  <c r="P1698" i="17"/>
  <c r="R1698" i="17" s="1"/>
  <c r="P2956" i="17"/>
  <c r="R2956" i="17" s="1"/>
  <c r="P1421" i="17"/>
  <c r="R1421" i="17" s="1"/>
  <c r="P1931" i="17"/>
  <c r="R1931" i="17" s="1"/>
  <c r="P1159" i="17"/>
  <c r="R1159" i="17" s="1"/>
  <c r="P3629" i="17"/>
  <c r="R3629" i="17" s="1"/>
  <c r="P3766" i="17"/>
  <c r="R3766" i="17" s="1"/>
  <c r="P2792" i="17"/>
  <c r="R2792" i="17" s="1"/>
  <c r="P305" i="17"/>
  <c r="R305" i="17" s="1"/>
  <c r="P2188" i="17"/>
  <c r="R2188" i="17" s="1"/>
  <c r="P146" i="17"/>
  <c r="R146" i="17" s="1"/>
  <c r="P1944" i="17"/>
  <c r="R1944" i="17" s="1"/>
  <c r="P1507" i="17"/>
  <c r="R1507" i="17" s="1"/>
  <c r="P1959" i="17"/>
  <c r="R1959" i="17" s="1"/>
  <c r="P1739" i="17"/>
  <c r="R1739" i="17" s="1"/>
  <c r="P1659" i="17"/>
  <c r="R1659" i="17" s="1"/>
  <c r="P2436" i="17"/>
  <c r="R2436" i="17" s="1"/>
  <c r="P2279" i="17"/>
  <c r="R2279" i="17" s="1"/>
  <c r="P2820" i="17"/>
  <c r="R2820" i="17" s="1"/>
  <c r="P1602" i="17"/>
  <c r="R1602" i="17" s="1"/>
  <c r="P3810" i="17"/>
  <c r="R3810" i="17" s="1"/>
  <c r="P1969" i="17"/>
  <c r="R1969" i="17" s="1"/>
  <c r="P1871" i="17"/>
  <c r="R1871" i="17" s="1"/>
  <c r="P2503" i="17"/>
  <c r="R2503" i="17" s="1"/>
  <c r="P1949" i="17"/>
  <c r="R1949" i="17" s="1"/>
  <c r="P263" i="17"/>
  <c r="R263" i="17" s="1"/>
  <c r="P2495" i="17"/>
  <c r="R2495" i="17" s="1"/>
  <c r="P2628" i="17"/>
  <c r="R2628" i="17" s="1"/>
  <c r="P2499" i="17"/>
  <c r="R2499" i="17" s="1"/>
  <c r="P302" i="17"/>
  <c r="R302" i="17" s="1"/>
  <c r="P3063" i="17"/>
  <c r="R3063" i="17" s="1"/>
  <c r="P2684" i="17"/>
  <c r="R2684" i="17" s="1"/>
  <c r="P2710" i="17"/>
  <c r="R2710" i="17" s="1"/>
  <c r="P850" i="17"/>
  <c r="R850" i="17" s="1"/>
  <c r="P69" i="17"/>
  <c r="R69" i="17" s="1"/>
  <c r="P1859" i="17"/>
  <c r="R1859" i="17" s="1"/>
  <c r="P2038" i="17"/>
  <c r="R2038" i="17" s="1"/>
  <c r="P2569" i="17"/>
  <c r="R2569" i="17" s="1"/>
  <c r="P598" i="17"/>
  <c r="R598" i="17" s="1"/>
  <c r="P3053" i="17"/>
  <c r="R3053" i="17" s="1"/>
  <c r="P488" i="17"/>
  <c r="R488" i="17" s="1"/>
  <c r="P2184" i="17"/>
  <c r="R2184" i="17" s="1"/>
  <c r="P555" i="17"/>
  <c r="R555" i="17" s="1"/>
  <c r="P3872" i="17"/>
  <c r="R3872" i="17" s="1"/>
  <c r="P3463" i="17"/>
  <c r="R3463" i="17" s="1"/>
  <c r="P294" i="17"/>
  <c r="R294" i="17" s="1"/>
  <c r="P914" i="17"/>
  <c r="R914" i="17" s="1"/>
  <c r="P565" i="17"/>
  <c r="R565" i="17" s="1"/>
  <c r="P2215" i="17"/>
  <c r="R2215" i="17" s="1"/>
  <c r="P2875" i="17"/>
  <c r="R2875" i="17" s="1"/>
  <c r="P2881" i="17"/>
  <c r="R2881" i="17" s="1"/>
  <c r="P684" i="17"/>
  <c r="R684" i="17" s="1"/>
  <c r="P106" i="17"/>
  <c r="R106" i="17" s="1"/>
  <c r="P2232" i="17"/>
  <c r="R2232" i="17" s="1"/>
  <c r="P1400" i="17"/>
  <c r="R1400" i="17" s="1"/>
  <c r="P1039" i="17"/>
  <c r="R1039" i="17" s="1"/>
  <c r="P836" i="17"/>
  <c r="R836" i="17" s="1"/>
  <c r="P678" i="17"/>
  <c r="R678" i="17" s="1"/>
  <c r="P1704" i="17"/>
  <c r="R1704" i="17" s="1"/>
  <c r="P1417" i="17"/>
  <c r="R1417" i="17" s="1"/>
  <c r="P1319" i="17"/>
  <c r="R1319" i="17" s="1"/>
  <c r="P2324" i="17"/>
  <c r="R2324" i="17" s="1"/>
  <c r="P1120" i="17"/>
  <c r="R1120" i="17" s="1"/>
  <c r="P596" i="17"/>
  <c r="R596" i="17" s="1"/>
  <c r="P1553" i="17"/>
  <c r="R1553" i="17" s="1"/>
  <c r="P3870" i="17"/>
  <c r="R3870" i="17" s="1"/>
  <c r="P2585" i="17"/>
  <c r="R2585" i="17" s="1"/>
  <c r="P938" i="17"/>
  <c r="R938" i="17" s="1"/>
  <c r="P2925" i="17"/>
  <c r="R2925" i="17" s="1"/>
  <c r="P1442" i="17"/>
  <c r="R1442" i="17" s="1"/>
  <c r="P1925" i="17"/>
  <c r="R1925" i="17" s="1"/>
  <c r="P2976" i="17"/>
  <c r="R2976" i="17" s="1"/>
  <c r="P2090" i="17"/>
  <c r="R2090" i="17" s="1"/>
  <c r="P2173" i="17"/>
  <c r="R2173" i="17" s="1"/>
  <c r="P2678" i="17"/>
  <c r="R2678" i="17" s="1"/>
  <c r="P2044" i="17"/>
  <c r="R2044" i="17" s="1"/>
  <c r="P2999" i="17"/>
  <c r="R2999" i="17" s="1"/>
  <c r="P2230" i="17"/>
  <c r="R2230" i="17" s="1"/>
  <c r="P713" i="17"/>
  <c r="R713" i="17" s="1"/>
  <c r="P1512" i="17"/>
  <c r="R1512" i="17" s="1"/>
  <c r="P1175" i="17"/>
  <c r="R1175" i="17" s="1"/>
  <c r="P1784" i="17"/>
  <c r="R1784" i="17" s="1"/>
  <c r="P2686" i="17"/>
  <c r="R2686" i="17" s="1"/>
  <c r="P2621" i="17"/>
  <c r="R2621" i="17" s="1"/>
  <c r="P2685" i="17"/>
  <c r="R2685" i="17" s="1"/>
  <c r="P786" i="17"/>
  <c r="R786" i="17" s="1"/>
  <c r="P3995" i="17"/>
  <c r="R3995" i="17" s="1"/>
  <c r="P2152" i="17"/>
  <c r="R2152" i="17" s="1"/>
  <c r="P2953" i="17"/>
  <c r="R2953" i="17" s="1"/>
  <c r="P910" i="17"/>
  <c r="R910" i="17" s="1"/>
  <c r="B27" i="23"/>
  <c r="P1506" i="17"/>
  <c r="R1506" i="17" s="1"/>
  <c r="P2571" i="17"/>
  <c r="R2571" i="17" s="1"/>
  <c r="P62" i="17"/>
  <c r="R62" i="17" s="1"/>
  <c r="P1479" i="17"/>
  <c r="R1479" i="17" s="1"/>
  <c r="P3181" i="17"/>
  <c r="R3181" i="17" s="1"/>
  <c r="P2715" i="17"/>
  <c r="R2715" i="17" s="1"/>
  <c r="P2643" i="17"/>
  <c r="R2643" i="17" s="1"/>
  <c r="P2211" i="17"/>
  <c r="R2211" i="17" s="1"/>
  <c r="P1094" i="17"/>
  <c r="R1094" i="17" s="1"/>
  <c r="P2568" i="17"/>
  <c r="R2568" i="17" s="1"/>
  <c r="P2761" i="17"/>
  <c r="R2761" i="17" s="1"/>
  <c r="P1594" i="17"/>
  <c r="R1594" i="17" s="1"/>
  <c r="P3735" i="17"/>
  <c r="R3735" i="17" s="1"/>
  <c r="P798" i="17"/>
  <c r="R798" i="17" s="1"/>
  <c r="P1648" i="17"/>
  <c r="R1648" i="17" s="1"/>
  <c r="P2481" i="17"/>
  <c r="R2481" i="17" s="1"/>
  <c r="P3676" i="17"/>
  <c r="R3676" i="17" s="1"/>
  <c r="P2764" i="17"/>
  <c r="R2764" i="17" s="1"/>
  <c r="P408" i="17"/>
  <c r="R408" i="17" s="1"/>
  <c r="P650" i="17"/>
  <c r="R650" i="17" s="1"/>
  <c r="P1635" i="17"/>
  <c r="R1635" i="17" s="1"/>
  <c r="P1256" i="17"/>
  <c r="R1256" i="17" s="1"/>
  <c r="P1675" i="17"/>
  <c r="R1675" i="17" s="1"/>
  <c r="P2240" i="17"/>
  <c r="R2240" i="17" s="1"/>
  <c r="P3983" i="17"/>
  <c r="R3983" i="17" s="1"/>
  <c r="P3164" i="17"/>
  <c r="R3164" i="17" s="1"/>
  <c r="P2225" i="17"/>
  <c r="R2225" i="17" s="1"/>
  <c r="P2221" i="17"/>
  <c r="R2221" i="17" s="1"/>
  <c r="P1357" i="17"/>
  <c r="R1357" i="17" s="1"/>
  <c r="P983" i="17"/>
  <c r="R983" i="17" s="1"/>
  <c r="P3558" i="17"/>
  <c r="R3558" i="17" s="1"/>
  <c r="P2865" i="17"/>
  <c r="R2865" i="17" s="1"/>
  <c r="P3299" i="17"/>
  <c r="R3299" i="17" s="1"/>
  <c r="P683" i="17"/>
  <c r="R683" i="17" s="1"/>
  <c r="P787" i="17"/>
  <c r="R787" i="17" s="1"/>
  <c r="P3441" i="17"/>
  <c r="R3441" i="17" s="1"/>
  <c r="P27" i="17"/>
  <c r="R27" i="17" s="1"/>
  <c r="P3894" i="17"/>
  <c r="R3894" i="17" s="1"/>
  <c r="P152" i="17"/>
  <c r="R152" i="17" s="1"/>
  <c r="P228" i="17"/>
  <c r="R228" i="17" s="1"/>
  <c r="P319" i="17"/>
  <c r="R319" i="17" s="1"/>
  <c r="P1712" i="17"/>
  <c r="R1712" i="17" s="1"/>
  <c r="P2146" i="17"/>
  <c r="R2146" i="17" s="1"/>
  <c r="P2545" i="17"/>
  <c r="R2545" i="17" s="1"/>
  <c r="P336" i="17"/>
  <c r="R336" i="17" s="1"/>
  <c r="P1917" i="17"/>
  <c r="R1917" i="17" s="1"/>
  <c r="P788" i="17"/>
  <c r="R788" i="17" s="1"/>
  <c r="P1650" i="17"/>
  <c r="R1650" i="17" s="1"/>
  <c r="P2318" i="17"/>
  <c r="R2318" i="17" s="1"/>
  <c r="P2886" i="17"/>
  <c r="R2886" i="17" s="1"/>
  <c r="P3126" i="17"/>
  <c r="R3126" i="17" s="1"/>
  <c r="P2053" i="17"/>
  <c r="R2053" i="17" s="1"/>
  <c r="P3266" i="17"/>
  <c r="R3266" i="17" s="1"/>
  <c r="P3254" i="17"/>
  <c r="R3254" i="17" s="1"/>
  <c r="P2218" i="17"/>
  <c r="R2218" i="17" s="1"/>
  <c r="P2488" i="17"/>
  <c r="R2488" i="17" s="1"/>
  <c r="P4005" i="17"/>
  <c r="R4005" i="17" s="1"/>
  <c r="P1034" i="17"/>
  <c r="R1034" i="17" s="1"/>
  <c r="P795" i="17"/>
  <c r="R795" i="17" s="1"/>
  <c r="P923" i="17"/>
  <c r="R923" i="17" s="1"/>
  <c r="P2078" i="17"/>
  <c r="R2078" i="17" s="1"/>
  <c r="P1017" i="17"/>
  <c r="R1017" i="17" s="1"/>
  <c r="P397" i="17"/>
  <c r="R397" i="17" s="1"/>
  <c r="P509" i="17"/>
  <c r="R509" i="17" s="1"/>
  <c r="P780" i="17"/>
  <c r="R780" i="17" s="1"/>
  <c r="P1672" i="17"/>
  <c r="R1672" i="17" s="1"/>
  <c r="P675" i="17"/>
  <c r="R675" i="17" s="1"/>
  <c r="P1643" i="17"/>
  <c r="R1643" i="17" s="1"/>
  <c r="P3974" i="17"/>
  <c r="R3974" i="17" s="1"/>
  <c r="P3490" i="17"/>
  <c r="R3490" i="17" s="1"/>
  <c r="P746" i="17"/>
  <c r="R746" i="17" s="1"/>
  <c r="P1730" i="17"/>
  <c r="R1730" i="17" s="1"/>
  <c r="P2285" i="17"/>
  <c r="R2285" i="17" s="1"/>
  <c r="P1565" i="17"/>
  <c r="R1565" i="17" s="1"/>
  <c r="P1671" i="17"/>
  <c r="R1671" i="17" s="1"/>
  <c r="P3189" i="17"/>
  <c r="R3189" i="17" s="1"/>
  <c r="P1131" i="17"/>
  <c r="R1131" i="17" s="1"/>
  <c r="P2666" i="17"/>
  <c r="R2666" i="17" s="1"/>
  <c r="P971" i="17"/>
  <c r="R971" i="17" s="1"/>
  <c r="P1777" i="17"/>
  <c r="R1777" i="17" s="1"/>
  <c r="P3016" i="17"/>
  <c r="R3016" i="17" s="1"/>
  <c r="P2732" i="17"/>
  <c r="R2732" i="17" s="1"/>
  <c r="P652" i="17"/>
  <c r="R652" i="17" s="1"/>
  <c r="P2104" i="17"/>
  <c r="R2104" i="17" s="1"/>
  <c r="P2893" i="17"/>
  <c r="R2893" i="17" s="1"/>
  <c r="P1887" i="17"/>
  <c r="R1887" i="17" s="1"/>
  <c r="P1080" i="17"/>
  <c r="R1080" i="17" s="1"/>
  <c r="P467" i="17"/>
  <c r="R467" i="17" s="1"/>
  <c r="P1603" i="17"/>
  <c r="R1603" i="17" s="1"/>
  <c r="P43" i="17"/>
  <c r="R43" i="17" s="1"/>
  <c r="P2023" i="17"/>
  <c r="R2023" i="17" s="1"/>
  <c r="P812" i="17"/>
  <c r="R812" i="17" s="1"/>
  <c r="P660" i="17"/>
  <c r="R660" i="17" s="1"/>
  <c r="P1055" i="17"/>
  <c r="R1055" i="17" s="1"/>
  <c r="P3663" i="17"/>
  <c r="R3663" i="17" s="1"/>
  <c r="P3764" i="17"/>
  <c r="R3764" i="17" s="1"/>
  <c r="P275" i="17"/>
  <c r="R275" i="17" s="1"/>
  <c r="P1569" i="17"/>
  <c r="R1569" i="17" s="1"/>
  <c r="P2226" i="17"/>
  <c r="R2226" i="17" s="1"/>
  <c r="P1922" i="17"/>
  <c r="R1922" i="17" s="1"/>
  <c r="P499" i="17"/>
  <c r="R499" i="17" s="1"/>
  <c r="P240" i="17"/>
  <c r="R240" i="17" s="1"/>
  <c r="P1356" i="17"/>
  <c r="R1356" i="17" s="1"/>
  <c r="P1882" i="17"/>
  <c r="R1882" i="17" s="1"/>
  <c r="P540" i="17"/>
  <c r="R540" i="17" s="1"/>
  <c r="P3003" i="17"/>
  <c r="R3003" i="17" s="1"/>
  <c r="P899" i="17"/>
  <c r="R899" i="17" s="1"/>
  <c r="P2960" i="17"/>
  <c r="R2960" i="17" s="1"/>
  <c r="P3140" i="17"/>
  <c r="R3140" i="17" s="1"/>
  <c r="P2273" i="17"/>
  <c r="R2273" i="17" s="1"/>
  <c r="P2040" i="17"/>
  <c r="R2040" i="17" s="1"/>
  <c r="P1468" i="17"/>
  <c r="R1468" i="17" s="1"/>
  <c r="P3239" i="17"/>
  <c r="R3239" i="17" s="1"/>
  <c r="P2009" i="17"/>
  <c r="R2009" i="17" s="1"/>
  <c r="P934" i="17"/>
  <c r="R934" i="17" s="1"/>
  <c r="P2119" i="17"/>
  <c r="R2119" i="17" s="1"/>
  <c r="P3713" i="17"/>
  <c r="R3713" i="17" s="1"/>
  <c r="P2070" i="17"/>
  <c r="R2070" i="17" s="1"/>
  <c r="P101" i="17"/>
  <c r="R101" i="17" s="1"/>
  <c r="P2427" i="17"/>
  <c r="R2427" i="17" s="1"/>
  <c r="P1502" i="17"/>
  <c r="R1502" i="17" s="1"/>
  <c r="P3157" i="17"/>
  <c r="R3157" i="17" s="1"/>
  <c r="P1861" i="17"/>
  <c r="R1861" i="17" s="1"/>
  <c r="P2691" i="17"/>
  <c r="R2691" i="17" s="1"/>
  <c r="P2054" i="17"/>
  <c r="R2054" i="17" s="1"/>
  <c r="P457" i="17"/>
  <c r="R457" i="17" s="1"/>
  <c r="P1576" i="17"/>
  <c r="R1576" i="17" s="1"/>
  <c r="P2216" i="17"/>
  <c r="R2216" i="17" s="1"/>
  <c r="P805" i="17"/>
  <c r="R805" i="17" s="1"/>
  <c r="P60" i="17"/>
  <c r="R60" i="17" s="1"/>
  <c r="P3533" i="17"/>
  <c r="R3533" i="17" s="1"/>
  <c r="P3343" i="17"/>
  <c r="R3343" i="17" s="1"/>
  <c r="P726" i="17"/>
  <c r="R726" i="17" s="1"/>
  <c r="P1141" i="17"/>
  <c r="R1141" i="17" s="1"/>
  <c r="P3232" i="17"/>
  <c r="R3232" i="17" s="1"/>
  <c r="P3709" i="17"/>
  <c r="R3709" i="17" s="1"/>
  <c r="P425" i="17"/>
  <c r="R425" i="17" s="1"/>
  <c r="P972" i="17"/>
  <c r="R972" i="17" s="1"/>
  <c r="P593" i="17"/>
  <c r="R593" i="17" s="1"/>
  <c r="P369" i="17"/>
  <c r="R369" i="17" s="1"/>
  <c r="P611" i="17"/>
  <c r="R611" i="17" s="1"/>
  <c r="P353" i="17"/>
  <c r="R353" i="17" s="1"/>
  <c r="P834" i="17"/>
  <c r="R834" i="17" s="1"/>
  <c r="P994" i="17"/>
  <c r="R994" i="17" s="1"/>
  <c r="P2026" i="17"/>
  <c r="R2026" i="17" s="1"/>
  <c r="P4012" i="17"/>
  <c r="R4012" i="17" s="1"/>
  <c r="P863" i="17"/>
  <c r="R863" i="17" s="1"/>
  <c r="P2570" i="17"/>
  <c r="R2570" i="17" s="1"/>
  <c r="P2595" i="17"/>
  <c r="R2595" i="17" s="1"/>
  <c r="P2601" i="17"/>
  <c r="R2601" i="17" s="1"/>
  <c r="P26" i="17"/>
  <c r="R26" i="17" s="1"/>
  <c r="P3223" i="17"/>
  <c r="R3223" i="17" s="1"/>
  <c r="P1713" i="17"/>
  <c r="R1713" i="17" s="1"/>
  <c r="P783" i="17"/>
  <c r="R783" i="17" s="1"/>
  <c r="P1855" i="17"/>
  <c r="R1855" i="17" s="1"/>
  <c r="P826" i="17"/>
  <c r="R826" i="17" s="1"/>
  <c r="P364" i="17"/>
  <c r="R364" i="17" s="1"/>
  <c r="P3584" i="17"/>
  <c r="R3584" i="17" s="1"/>
  <c r="P2702" i="17"/>
  <c r="R2702" i="17" s="1"/>
  <c r="P3465" i="17"/>
  <c r="R3465" i="17" s="1"/>
  <c r="P1370" i="17"/>
  <c r="R1370" i="17" s="1"/>
  <c r="P3718" i="17"/>
  <c r="R3718" i="17" s="1"/>
  <c r="P2176" i="17"/>
  <c r="R2176" i="17" s="1"/>
  <c r="P3902" i="17"/>
  <c r="R3902" i="17" s="1"/>
  <c r="P3785" i="17"/>
  <c r="R3785" i="17" s="1"/>
  <c r="P420" i="17"/>
  <c r="R420" i="17" s="1"/>
  <c r="P728" i="17"/>
  <c r="R728" i="17" s="1"/>
  <c r="P1601" i="17"/>
  <c r="R1601" i="17" s="1"/>
  <c r="P2699" i="17"/>
  <c r="R2699" i="17" s="1"/>
  <c r="P2454" i="17"/>
  <c r="R2454" i="17" s="1"/>
  <c r="P1551" i="17"/>
  <c r="R1551" i="17" s="1"/>
  <c r="P717" i="17"/>
  <c r="R717" i="17" s="1"/>
  <c r="P782" i="17"/>
  <c r="R782" i="17" s="1"/>
  <c r="P227" i="17"/>
  <c r="R227" i="17" s="1"/>
  <c r="P75" i="17"/>
  <c r="R75" i="17" s="1"/>
  <c r="P703" i="17"/>
  <c r="R703" i="17" s="1"/>
  <c r="P1432" i="17"/>
  <c r="R1432" i="17" s="1"/>
  <c r="P1402" i="17"/>
  <c r="R1402" i="17" s="1"/>
  <c r="P888" i="17"/>
  <c r="R888" i="17" s="1"/>
  <c r="P54" i="17"/>
  <c r="R54" i="17" s="1"/>
  <c r="P3320" i="17"/>
  <c r="R3320" i="17" s="1"/>
  <c r="P3823" i="17"/>
  <c r="R3823" i="17" s="1"/>
  <c r="P2533" i="17"/>
  <c r="R2533" i="17" s="1"/>
  <c r="P2657" i="17"/>
  <c r="R2657" i="17" s="1"/>
  <c r="P2161" i="17"/>
  <c r="R2161" i="17" s="1"/>
  <c r="P1267" i="17"/>
  <c r="R1267" i="17" s="1"/>
  <c r="P878" i="17"/>
  <c r="R878" i="17" s="1"/>
  <c r="P1047" i="17"/>
  <c r="R1047" i="17" s="1"/>
  <c r="P184" i="17"/>
  <c r="R184" i="17" s="1"/>
  <c r="P1446" i="17"/>
  <c r="R1446" i="17" s="1"/>
  <c r="P538" i="17"/>
  <c r="R538" i="17" s="1"/>
  <c r="P2346" i="17"/>
  <c r="R2346" i="17" s="1"/>
  <c r="P2982" i="17"/>
  <c r="R2982" i="17" s="1"/>
  <c r="P1912" i="17"/>
  <c r="R1912" i="17" s="1"/>
  <c r="P2200" i="17"/>
  <c r="R2200" i="17" s="1"/>
  <c r="P1799" i="17"/>
  <c r="R1799" i="17" s="1"/>
  <c r="P890" i="17"/>
  <c r="R890" i="17" s="1"/>
  <c r="P2523" i="17"/>
  <c r="R2523" i="17" s="1"/>
  <c r="P563" i="17"/>
  <c r="R563" i="17" s="1"/>
  <c r="P1771" i="17"/>
  <c r="R1771" i="17" s="1"/>
  <c r="P1738" i="17"/>
  <c r="R1738" i="17" s="1"/>
  <c r="P2307" i="17"/>
  <c r="R2307" i="17" s="1"/>
  <c r="P1243" i="17"/>
  <c r="R1243" i="17" s="1"/>
  <c r="P1531" i="17"/>
  <c r="R1531" i="17" s="1"/>
  <c r="P1462" i="17"/>
  <c r="R1462" i="17" s="1"/>
  <c r="P2588" i="17"/>
  <c r="R2588" i="17" s="1"/>
  <c r="P625" i="17"/>
  <c r="R625" i="17" s="1"/>
  <c r="P3338" i="17"/>
  <c r="R3338" i="17" s="1"/>
  <c r="P531" i="17"/>
  <c r="R531" i="17" s="1"/>
  <c r="P1538" i="17"/>
  <c r="R1538" i="17" s="1"/>
  <c r="P2470" i="17"/>
  <c r="R2470" i="17" s="1"/>
  <c r="P2360" i="17"/>
  <c r="R2360" i="17" s="1"/>
  <c r="P1708" i="17"/>
  <c r="R1708" i="17" s="1"/>
  <c r="P3859" i="17"/>
  <c r="R3859" i="17" s="1"/>
  <c r="P2928" i="17"/>
  <c r="R2928" i="17" s="1"/>
  <c r="P2898" i="17"/>
  <c r="R2898" i="17" s="1"/>
  <c r="P2029" i="17"/>
  <c r="R2029" i="17" s="1"/>
  <c r="P2157" i="17"/>
  <c r="R2157" i="17" s="1"/>
  <c r="P3347" i="17"/>
  <c r="R3347" i="17" s="1"/>
  <c r="P1514" i="17"/>
  <c r="R1514" i="17" s="1"/>
  <c r="P3076" i="17"/>
  <c r="R3076" i="17" s="1"/>
  <c r="P2991" i="17"/>
  <c r="R2991" i="17" s="1"/>
  <c r="P1903" i="17"/>
  <c r="R1903" i="17" s="1"/>
  <c r="P1484" i="17"/>
  <c r="R1484" i="17" s="1"/>
  <c r="P3106" i="17"/>
  <c r="R3106" i="17" s="1"/>
  <c r="P2328" i="17"/>
  <c r="R2328" i="17" s="1"/>
  <c r="P662" i="17"/>
  <c r="R662" i="17" s="1"/>
  <c r="P3729" i="17"/>
  <c r="R3729" i="17" s="1"/>
  <c r="P2291" i="17"/>
  <c r="R2291" i="17" s="1"/>
  <c r="P1277" i="17"/>
  <c r="R1277" i="17" s="1"/>
  <c r="P564" i="17"/>
  <c r="R564" i="17" s="1"/>
  <c r="P1470" i="17"/>
  <c r="R1470" i="17" s="1"/>
  <c r="P1711" i="17"/>
  <c r="R1711" i="17" s="1"/>
  <c r="P1697" i="17"/>
  <c r="R1697" i="17" s="1"/>
  <c r="P1814" i="17"/>
  <c r="R1814" i="17" s="1"/>
  <c r="P1774" i="17"/>
  <c r="R1774" i="17" s="1"/>
  <c r="P1059" i="17"/>
  <c r="R1059" i="17" s="1"/>
  <c r="P1618" i="17"/>
  <c r="R1618" i="17" s="1"/>
  <c r="P3112" i="17"/>
  <c r="R3112" i="17" s="1"/>
  <c r="P252" i="17"/>
  <c r="R252" i="17" s="1"/>
  <c r="P2419" i="17"/>
  <c r="R2419" i="17" s="1"/>
  <c r="P2888" i="17"/>
  <c r="R2888" i="17" s="1"/>
  <c r="P2449" i="17"/>
  <c r="R2449" i="17" s="1"/>
  <c r="P689" i="17"/>
  <c r="R689" i="17" s="1"/>
  <c r="P2617" i="17"/>
  <c r="R2617" i="17" s="1"/>
  <c r="P3259" i="17"/>
  <c r="R3259" i="17" s="1"/>
  <c r="P3862" i="17"/>
  <c r="R3862" i="17" s="1"/>
  <c r="P1975" i="17"/>
  <c r="R1975" i="17" s="1"/>
  <c r="P505" i="17"/>
  <c r="R505" i="17" s="1"/>
  <c r="P290" i="17"/>
  <c r="R290" i="17" s="1"/>
  <c r="P2505" i="17"/>
  <c r="R2505" i="17" s="1"/>
  <c r="P965" i="17"/>
  <c r="R965" i="17" s="1"/>
  <c r="P1148" i="17"/>
  <c r="R1148" i="17" s="1"/>
  <c r="P1816" i="17"/>
  <c r="R1816" i="17" s="1"/>
  <c r="P3699" i="17"/>
  <c r="R3699" i="17" s="1"/>
  <c r="P1023" i="17"/>
  <c r="R1023" i="17" s="1"/>
  <c r="P284" i="17"/>
  <c r="R284" i="17" s="1"/>
  <c r="P3298" i="17"/>
  <c r="R3298" i="17" s="1"/>
  <c r="P1776" i="17"/>
  <c r="R1776" i="17" s="1"/>
  <c r="P1109" i="17"/>
  <c r="R1109" i="17" s="1"/>
  <c r="P2947" i="17"/>
  <c r="R2947" i="17" s="1"/>
  <c r="P2014" i="17"/>
  <c r="R2014" i="17" s="1"/>
  <c r="P281" i="17"/>
  <c r="R281" i="17" s="1"/>
  <c r="P999" i="17"/>
  <c r="R999" i="17" s="1"/>
  <c r="P199" i="17"/>
  <c r="R199" i="17" s="1"/>
  <c r="P2780" i="17"/>
  <c r="R2780" i="17" s="1"/>
  <c r="P1065" i="17"/>
  <c r="R1065" i="17" s="1"/>
  <c r="P412" i="17"/>
  <c r="R412" i="17" s="1"/>
  <c r="P3057" i="17"/>
  <c r="R3057" i="17" s="1"/>
  <c r="P37" i="17"/>
  <c r="R37" i="17" s="1"/>
  <c r="P2000" i="17"/>
  <c r="R2000" i="17" s="1"/>
  <c r="P3636" i="17"/>
  <c r="R3636" i="17" s="1"/>
  <c r="P3436" i="17"/>
  <c r="R3436" i="17" s="1"/>
  <c r="P1113" i="17"/>
  <c r="R1113" i="17" s="1"/>
  <c r="P177" i="17"/>
  <c r="R177" i="17" s="1"/>
  <c r="P2603" i="17"/>
  <c r="R2603" i="17" s="1"/>
  <c r="P845" i="17"/>
  <c r="R845" i="17" s="1"/>
  <c r="P867" i="17"/>
  <c r="R867" i="17" s="1"/>
  <c r="P1259" i="17"/>
  <c r="R1259" i="17" s="1"/>
  <c r="P605" i="17"/>
  <c r="R605" i="17" s="1"/>
  <c r="P2322" i="17"/>
  <c r="R2322" i="17" s="1"/>
  <c r="P89" i="17"/>
  <c r="R89" i="17" s="1"/>
  <c r="P104" i="17"/>
  <c r="R104" i="17" s="1"/>
  <c r="P463" i="17"/>
  <c r="R463" i="17" s="1"/>
  <c r="P1042" i="17"/>
  <c r="R1042" i="17" s="1"/>
  <c r="P1035" i="17"/>
  <c r="R1035" i="17" s="1"/>
  <c r="P3482" i="17"/>
  <c r="R3482" i="17" s="1"/>
  <c r="P198" i="17"/>
  <c r="R198" i="17" s="1"/>
  <c r="P419" i="17"/>
  <c r="R419" i="17" s="1"/>
  <c r="P3716" i="17"/>
  <c r="R3716" i="17" s="1"/>
  <c r="P323" i="17"/>
  <c r="R323" i="17" s="1"/>
  <c r="P2096" i="17"/>
  <c r="R2096" i="17" s="1"/>
  <c r="P695" i="17"/>
  <c r="R695" i="17" s="1"/>
  <c r="P2640" i="17"/>
  <c r="R2640" i="17" s="1"/>
  <c r="P2683" i="17"/>
  <c r="R2683" i="17" s="1"/>
  <c r="P2779" i="17"/>
  <c r="R2779" i="17" s="1"/>
  <c r="P2728" i="17"/>
  <c r="R2728" i="17" s="1"/>
  <c r="P2890" i="17"/>
  <c r="R2890" i="17" s="1"/>
  <c r="P2098" i="17"/>
  <c r="R2098" i="17" s="1"/>
  <c r="P2889" i="17"/>
  <c r="R2889" i="17" s="1"/>
  <c r="P2122" i="17"/>
  <c r="R2122" i="17" s="1"/>
  <c r="P3148" i="17"/>
  <c r="R3148" i="17" s="1"/>
  <c r="P1804" i="17"/>
  <c r="R1804" i="17" s="1"/>
  <c r="P503" i="17"/>
  <c r="R503" i="17" s="1"/>
  <c r="P1802" i="17"/>
  <c r="R1802" i="17" s="1"/>
  <c r="P2633" i="17"/>
  <c r="R2633" i="17" s="1"/>
  <c r="P1411" i="17"/>
  <c r="R1411" i="17" s="1"/>
  <c r="P1283" i="17"/>
  <c r="R1283" i="17" s="1"/>
  <c r="P790" i="17"/>
  <c r="R790" i="17" s="1"/>
  <c r="P7" i="17"/>
  <c r="R7" i="17" s="1"/>
  <c r="P111" i="17"/>
  <c r="R111" i="17" s="1"/>
  <c r="P2887" i="17"/>
  <c r="R2887" i="17" s="1"/>
  <c r="P1846" i="17"/>
  <c r="R1846" i="17" s="1"/>
  <c r="P3519" i="17"/>
  <c r="R3519" i="17" s="1"/>
  <c r="P3817" i="17"/>
  <c r="R3817" i="17" s="1"/>
  <c r="P672" i="17"/>
  <c r="R672" i="17" s="1"/>
  <c r="P525" i="17"/>
  <c r="R525" i="17" s="1"/>
  <c r="P1491" i="17"/>
  <c r="R1491" i="17" s="1"/>
  <c r="P3440" i="17"/>
  <c r="R3440" i="17" s="1"/>
  <c r="P415" i="17"/>
  <c r="R415" i="17" s="1"/>
  <c r="P3955" i="17"/>
  <c r="R3955" i="17" s="1"/>
  <c r="P1515" i="17"/>
  <c r="R1515" i="17" s="1"/>
  <c r="P3580" i="17"/>
  <c r="R3580" i="17" s="1"/>
  <c r="P3557" i="17"/>
  <c r="R3557" i="17" s="1"/>
  <c r="P2092" i="17"/>
  <c r="R2092" i="17" s="1"/>
  <c r="P2562" i="17"/>
  <c r="R2562" i="17" s="1"/>
  <c r="P1849" i="17"/>
  <c r="R1849" i="17" s="1"/>
  <c r="P3107" i="17"/>
  <c r="R3107" i="17" s="1"/>
  <c r="P3084" i="17"/>
  <c r="R3084" i="17" s="1"/>
  <c r="P1597" i="17"/>
  <c r="R1597" i="17" s="1"/>
  <c r="P1466" i="17"/>
  <c r="R1466" i="17" s="1"/>
  <c r="P2746" i="17"/>
  <c r="R2746" i="17" s="1"/>
  <c r="P2149" i="17"/>
  <c r="R2149" i="17" s="1"/>
  <c r="P2739" i="17"/>
  <c r="R2739" i="17" s="1"/>
  <c r="P1578" i="17"/>
  <c r="R1578" i="17" s="1"/>
  <c r="P147" i="17"/>
  <c r="R147" i="17" s="1"/>
  <c r="P2097" i="17"/>
  <c r="R2097" i="17" s="1"/>
  <c r="P707" i="17"/>
  <c r="R707" i="17" s="1"/>
  <c r="P958" i="17"/>
  <c r="R958" i="17" s="1"/>
  <c r="P1751" i="17"/>
  <c r="R1751" i="17" s="1"/>
  <c r="P181" i="17"/>
  <c r="R181" i="17" s="1"/>
  <c r="P1587" i="17"/>
  <c r="R1587" i="17" s="1"/>
  <c r="P2295" i="17"/>
  <c r="R2295" i="17" s="1"/>
  <c r="P3972" i="17"/>
  <c r="R3972" i="17" s="1"/>
  <c r="P687" i="17"/>
  <c r="R687" i="17" s="1"/>
  <c r="P2781" i="17"/>
  <c r="R2781" i="17" s="1"/>
  <c r="P2021" i="17"/>
  <c r="R2021" i="17" s="1"/>
  <c r="P1663" i="17"/>
  <c r="R1663" i="17" s="1"/>
  <c r="P1766" i="17"/>
  <c r="R1766" i="17" s="1"/>
  <c r="P3197" i="17"/>
  <c r="R3197" i="17" s="1"/>
  <c r="P2602" i="17"/>
  <c r="R2602" i="17" s="1"/>
  <c r="P2437" i="17"/>
  <c r="R2437" i="17" s="1"/>
  <c r="P1443" i="17"/>
  <c r="R1443" i="17" s="1"/>
  <c r="P473" i="17"/>
  <c r="R473" i="17" s="1"/>
  <c r="P372" i="17"/>
  <c r="R372" i="17" s="1"/>
  <c r="P2175" i="17"/>
  <c r="R2175" i="17" s="1"/>
  <c r="P3826" i="17"/>
  <c r="R3826" i="17" s="1"/>
  <c r="P2153" i="17"/>
  <c r="R2153" i="17" s="1"/>
  <c r="P2072" i="17"/>
  <c r="R2072" i="17" s="1"/>
  <c r="P2539" i="17"/>
  <c r="R2539" i="17" s="1"/>
  <c r="P2596" i="17"/>
  <c r="R2596" i="17" s="1"/>
  <c r="P392" i="17"/>
  <c r="R392" i="17" s="1"/>
  <c r="P1765" i="17"/>
  <c r="R1765" i="17" s="1"/>
  <c r="P810" i="17"/>
  <c r="R810" i="17" s="1"/>
  <c r="P1092" i="17"/>
  <c r="R1092" i="17" s="1"/>
  <c r="P2653" i="17"/>
  <c r="R2653" i="17" s="1"/>
  <c r="P1811" i="17"/>
  <c r="R1811" i="17" s="1"/>
  <c r="P735" i="17"/>
  <c r="R735" i="17" s="1"/>
  <c r="P361" i="17"/>
  <c r="R361" i="17" s="1"/>
  <c r="P2386" i="17"/>
  <c r="R2386" i="17" s="1"/>
  <c r="P443" i="17"/>
  <c r="R443" i="17" s="1"/>
  <c r="P2768" i="17"/>
  <c r="R2768" i="17" s="1"/>
  <c r="P879" i="17"/>
  <c r="R879" i="17" s="1"/>
  <c r="P280" i="17"/>
  <c r="R280" i="17" s="1"/>
  <c r="P461" i="17"/>
  <c r="R461" i="17" s="1"/>
  <c r="P702" i="17"/>
  <c r="R702" i="17" s="1"/>
  <c r="P2310" i="17"/>
  <c r="R2310" i="17" s="1"/>
  <c r="P2749" i="17"/>
  <c r="R2749" i="17" s="1"/>
  <c r="P500" i="17"/>
  <c r="R500" i="17" s="1"/>
  <c r="P949" i="17"/>
  <c r="R949" i="17" s="1"/>
  <c r="P1384" i="17"/>
  <c r="R1384" i="17" s="1"/>
  <c r="P219" i="17"/>
  <c r="R219" i="17" s="1"/>
  <c r="P823" i="17"/>
  <c r="R823" i="17" s="1"/>
  <c r="P727" i="17"/>
  <c r="R727" i="17" s="1"/>
  <c r="P2056" i="17"/>
  <c r="R2056" i="17" s="1"/>
  <c r="P2263" i="17"/>
  <c r="R2263" i="17" s="1"/>
  <c r="P1714" i="17"/>
  <c r="R1714" i="17" s="1"/>
  <c r="P3028" i="17"/>
  <c r="R3028" i="17" s="1"/>
  <c r="P1573" i="17"/>
  <c r="R1573" i="17" s="1"/>
  <c r="P1323" i="17"/>
  <c r="R1323" i="17" s="1"/>
  <c r="P571" i="17"/>
  <c r="R571" i="17" s="1"/>
  <c r="P3243" i="17"/>
  <c r="R3243" i="17" s="1"/>
  <c r="P1449" i="17"/>
  <c r="R1449" i="17" s="1"/>
  <c r="P1560" i="17"/>
  <c r="R1560" i="17" s="1"/>
  <c r="P516" i="17"/>
  <c r="R516" i="17" s="1"/>
  <c r="P1084" i="17"/>
  <c r="R1084" i="17" s="1"/>
  <c r="P1916" i="17"/>
  <c r="R1916" i="17" s="1"/>
  <c r="P270" i="17"/>
  <c r="P1093" i="17"/>
  <c r="R1093" i="17" s="1"/>
  <c r="P2042" i="17"/>
  <c r="R2042" i="17" s="1"/>
  <c r="P2712" i="17"/>
  <c r="R2712" i="17" s="1"/>
  <c r="P2550" i="17"/>
  <c r="R2550" i="17" s="1"/>
  <c r="P3004" i="17"/>
  <c r="R3004" i="17" s="1"/>
  <c r="P2559" i="17"/>
  <c r="R2559" i="17" s="1"/>
  <c r="P3060" i="17"/>
  <c r="R3060" i="17" s="1"/>
  <c r="P1387" i="17"/>
  <c r="R1387" i="17" s="1"/>
  <c r="P1003" i="17"/>
  <c r="R1003" i="17" s="1"/>
  <c r="P3104" i="17"/>
  <c r="R3104" i="17" s="1"/>
  <c r="P1961" i="17"/>
  <c r="R1961" i="17" s="1"/>
  <c r="P636" i="17"/>
  <c r="R636" i="17" s="1"/>
  <c r="P1018" i="17"/>
  <c r="R1018" i="17" s="1"/>
  <c r="P1996" i="17"/>
  <c r="R1996" i="17" s="1"/>
  <c r="P3978" i="17"/>
  <c r="R3978" i="17" s="1"/>
  <c r="P772" i="17"/>
  <c r="R772" i="17" s="1"/>
  <c r="P549" i="17"/>
  <c r="R549" i="17" s="1"/>
  <c r="P99" i="17"/>
  <c r="R99" i="17" s="1"/>
  <c r="P1358" i="17"/>
  <c r="R1358" i="17" s="1"/>
  <c r="P1503" i="17"/>
  <c r="R1503" i="17" s="1"/>
  <c r="P1666" i="17"/>
  <c r="R1666" i="17" s="1"/>
  <c r="P1642" i="17"/>
  <c r="R1642" i="17" s="1"/>
  <c r="P143" i="17"/>
  <c r="R143" i="17" s="1"/>
  <c r="P1242" i="17"/>
  <c r="R1242" i="17" s="1"/>
  <c r="P1800" i="17"/>
  <c r="R1800" i="17" s="1"/>
  <c r="P839" i="17"/>
  <c r="R839" i="17" s="1"/>
  <c r="P1523" i="17"/>
  <c r="R1523" i="17" s="1"/>
  <c r="P2351" i="17"/>
  <c r="R2351" i="17" s="1"/>
  <c r="P1561" i="17"/>
  <c r="R1561" i="17" s="1"/>
  <c r="P2066" i="17"/>
  <c r="R2066" i="17" s="1"/>
  <c r="P649" i="17"/>
  <c r="R649" i="17" s="1"/>
  <c r="P1063" i="17"/>
  <c r="R1063" i="17" s="1"/>
  <c r="P1919" i="17"/>
  <c r="R1919" i="17" s="1"/>
  <c r="P776" i="17"/>
  <c r="R776" i="17" s="1"/>
  <c r="P3070" i="17"/>
  <c r="R3070" i="17" s="1"/>
  <c r="P249" i="17"/>
  <c r="R249" i="17" s="1"/>
  <c r="P1539" i="17"/>
  <c r="R1539" i="17" s="1"/>
  <c r="P2362" i="17"/>
  <c r="R2362" i="17" s="1"/>
  <c r="P274" i="17"/>
  <c r="R274" i="17" s="1"/>
  <c r="P3717" i="17"/>
  <c r="R3717" i="17" s="1"/>
  <c r="P3647" i="17"/>
  <c r="R3647" i="17" s="1"/>
  <c r="P2635" i="17"/>
  <c r="R2635" i="17" s="1"/>
  <c r="P1533" i="17"/>
  <c r="R1533" i="17" s="1"/>
  <c r="P2269" i="17"/>
  <c r="R2269" i="17" s="1"/>
  <c r="P3205" i="17"/>
  <c r="R3205" i="17" s="1"/>
  <c r="P3829" i="17"/>
  <c r="R3829" i="17" s="1"/>
  <c r="P2276" i="17"/>
  <c r="R2276" i="17" s="1"/>
  <c r="P2483" i="17"/>
  <c r="R2483" i="17" s="1"/>
  <c r="P2834" i="17"/>
  <c r="R2834" i="17" s="1"/>
  <c r="P701" i="17"/>
  <c r="R701" i="17" s="1"/>
  <c r="P2778" i="17"/>
  <c r="R2778" i="17" s="1"/>
  <c r="P409" i="17"/>
  <c r="R409" i="17" s="1"/>
  <c r="P671" i="17"/>
  <c r="R671" i="17" s="1"/>
  <c r="P2214" i="17"/>
  <c r="R2214" i="17" s="1"/>
  <c r="P1592" i="17"/>
  <c r="R1592" i="17" s="1"/>
  <c r="P1336" i="17"/>
  <c r="R1336" i="17" s="1"/>
  <c r="P917" i="17"/>
  <c r="R917" i="17" s="1"/>
  <c r="P2442" i="17"/>
  <c r="R2442" i="17" s="1"/>
  <c r="P532" i="17"/>
  <c r="R532" i="17" s="1"/>
  <c r="P2845" i="17"/>
  <c r="R2845" i="17" s="1"/>
  <c r="P3600" i="17"/>
  <c r="R3600" i="17" s="1"/>
  <c r="P2694" i="17"/>
  <c r="R2694" i="17" s="1"/>
  <c r="P2416" i="17"/>
  <c r="R2416" i="17" s="1"/>
  <c r="P3393" i="17"/>
  <c r="R3393" i="17" s="1"/>
  <c r="P1978" i="17"/>
  <c r="R1978" i="17" s="1"/>
  <c r="P2344" i="17"/>
  <c r="R2344" i="17" s="1"/>
  <c r="P3845" i="17"/>
  <c r="R3845" i="17" s="1"/>
  <c r="P2850" i="17"/>
  <c r="R2850" i="17" s="1"/>
  <c r="P775" i="17"/>
  <c r="R775" i="17" s="1"/>
  <c r="P2281" i="17"/>
  <c r="R2281" i="17" s="1"/>
  <c r="P65" i="17"/>
  <c r="R65" i="17" s="1"/>
  <c r="P1352" i="17"/>
  <c r="R1352" i="17" s="1"/>
  <c r="P2857" i="17"/>
  <c r="R2857" i="17" s="1"/>
  <c r="P1853" i="17"/>
  <c r="R1853" i="17" s="1"/>
  <c r="P519" i="17"/>
  <c r="R519" i="17" s="1"/>
  <c r="P2641" i="17"/>
  <c r="R2641" i="17" s="1"/>
  <c r="P1658" i="17"/>
  <c r="R1658" i="17" s="1"/>
  <c r="P2527" i="17"/>
  <c r="R2527" i="17" s="1"/>
  <c r="P1710" i="17"/>
  <c r="R1710" i="17" s="1"/>
  <c r="P3846" i="17"/>
  <c r="R3846" i="17" s="1"/>
  <c r="P1097" i="17"/>
  <c r="R1097" i="17" s="1"/>
  <c r="P527" i="17"/>
  <c r="R527" i="17" s="1"/>
  <c r="P3576" i="17"/>
  <c r="R3576" i="17" s="1"/>
  <c r="P3779" i="17"/>
  <c r="R3779" i="17" s="1"/>
  <c r="P819" i="17"/>
  <c r="R819" i="17" s="1"/>
  <c r="P2965" i="17"/>
  <c r="R2965" i="17" s="1"/>
  <c r="P2726" i="17"/>
  <c r="R2726" i="17" s="1"/>
  <c r="P915" i="17"/>
  <c r="R915" i="17" s="1"/>
  <c r="P220" i="17"/>
  <c r="R220" i="17" s="1"/>
  <c r="P1453" i="17"/>
  <c r="R1453" i="17" s="1"/>
  <c r="P1756" i="17"/>
  <c r="R1756" i="17" s="1"/>
  <c r="P2202" i="17"/>
  <c r="R2202" i="17" s="1"/>
  <c r="P1957" i="17"/>
  <c r="R1957" i="17" s="1"/>
  <c r="P2162" i="17"/>
  <c r="R2162" i="17" s="1"/>
  <c r="P2794" i="17"/>
  <c r="R2794" i="17" s="1"/>
  <c r="P2755" i="17"/>
  <c r="R2755" i="17" s="1"/>
  <c r="P2882" i="17"/>
  <c r="R2882" i="17" s="1"/>
  <c r="P2901" i="17"/>
  <c r="R2901" i="17" s="1"/>
  <c r="P1595" i="17"/>
  <c r="R1595" i="17" s="1"/>
  <c r="P1489" i="17"/>
  <c r="R1489" i="17" s="1"/>
  <c r="P582" i="17"/>
  <c r="R582" i="17" s="1"/>
  <c r="P440" i="17"/>
  <c r="R440" i="17" s="1"/>
  <c r="P193" i="17"/>
  <c r="R193" i="17" s="1"/>
  <c r="P210" i="17"/>
  <c r="R210" i="17" s="1"/>
  <c r="P667" i="17"/>
  <c r="R667" i="17" s="1"/>
  <c r="P3318" i="17"/>
  <c r="R3318" i="17" s="1"/>
  <c r="P2106" i="17"/>
  <c r="R2106" i="17" s="1"/>
  <c r="P2634" i="17"/>
  <c r="R2634" i="17" s="1"/>
  <c r="P2083" i="17"/>
  <c r="R2083" i="17" s="1"/>
  <c r="P1118" i="17"/>
  <c r="R1118" i="17" s="1"/>
  <c r="P1286" i="17"/>
  <c r="R1286" i="17" s="1"/>
  <c r="P1249" i="17"/>
  <c r="R1249" i="17" s="1"/>
  <c r="P2902" i="17"/>
  <c r="R2902" i="17" s="1"/>
  <c r="P1874" i="17"/>
  <c r="R1874" i="17" s="1"/>
  <c r="P2847" i="17"/>
  <c r="R2847" i="17" s="1"/>
  <c r="P3002" i="17"/>
  <c r="R3002" i="17" s="1"/>
  <c r="P2949" i="17"/>
  <c r="R2949" i="17" s="1"/>
  <c r="P990" i="17"/>
  <c r="R990" i="17" s="1"/>
  <c r="P1145" i="17"/>
  <c r="R1145" i="17" s="1"/>
  <c r="P2667" i="17"/>
  <c r="R2667" i="17" s="1"/>
  <c r="P1291" i="17"/>
  <c r="R1291" i="17" s="1"/>
  <c r="P1275" i="17"/>
  <c r="R1275" i="17" s="1"/>
  <c r="P774" i="17"/>
  <c r="R774" i="17" s="1"/>
  <c r="P1726" i="17"/>
  <c r="R1726" i="17" s="1"/>
  <c r="P579" i="17"/>
  <c r="R579" i="17" s="1"/>
  <c r="P278" i="17"/>
  <c r="R278" i="17" s="1"/>
  <c r="P1129" i="17"/>
  <c r="R1129" i="17" s="1"/>
  <c r="P460" i="17"/>
  <c r="R460" i="17" s="1"/>
  <c r="P1220" i="17"/>
  <c r="R1220" i="17" s="1"/>
  <c r="P1843" i="17"/>
  <c r="R1843" i="17" s="1"/>
  <c r="P1347" i="17"/>
  <c r="R1347" i="17" s="1"/>
  <c r="P334" i="17"/>
  <c r="R334" i="17" s="1"/>
  <c r="P2919" i="17"/>
  <c r="R2919" i="17" s="1"/>
  <c r="P716" i="17"/>
  <c r="R716" i="17" s="1"/>
  <c r="P1631" i="17"/>
  <c r="R1631" i="17" s="1"/>
  <c r="P2384" i="17"/>
  <c r="R2384" i="17" s="1"/>
  <c r="P1043" i="17"/>
  <c r="R1043" i="17" s="1"/>
  <c r="P2935" i="17"/>
  <c r="R2935" i="17" s="1"/>
  <c r="P1138" i="17"/>
  <c r="R1138" i="17" s="1"/>
  <c r="P2507" i="17"/>
  <c r="R2507" i="17" s="1"/>
  <c r="P2010" i="17"/>
  <c r="R2010" i="17" s="1"/>
  <c r="P2170" i="17"/>
  <c r="R2170" i="17" s="1"/>
  <c r="P1820" i="17"/>
  <c r="R1820" i="17" s="1"/>
  <c r="P2849" i="17"/>
  <c r="R2849" i="17" s="1"/>
  <c r="P59" i="17"/>
  <c r="R59" i="17" s="1"/>
  <c r="P183" i="17"/>
  <c r="R183" i="17" s="1"/>
  <c r="P374" i="17"/>
  <c r="R374" i="17" s="1"/>
  <c r="P1459" i="17"/>
  <c r="R1459" i="17" s="1"/>
  <c r="P483" i="17"/>
  <c r="R483" i="17" s="1"/>
  <c r="P3350" i="17"/>
  <c r="R3350" i="17" s="1"/>
  <c r="P348" i="17"/>
  <c r="R348" i="17" s="1"/>
  <c r="P90" i="17"/>
  <c r="R90" i="17" s="1"/>
  <c r="P1747" i="17"/>
  <c r="R1747" i="17" s="1"/>
  <c r="P2720" i="17"/>
  <c r="R2720" i="17" s="1"/>
  <c r="P3061" i="17"/>
  <c r="R3061" i="17" s="1"/>
  <c r="P1066" i="17"/>
  <c r="R1066" i="17" s="1"/>
  <c r="P3183" i="17"/>
  <c r="R3183" i="17" s="1"/>
  <c r="P1348" i="17"/>
  <c r="R1348" i="17" s="1"/>
  <c r="P2591" i="17"/>
  <c r="R2591" i="17" s="1"/>
  <c r="P1410" i="17"/>
  <c r="R1410" i="17" s="1"/>
  <c r="P1234" i="17"/>
  <c r="R1234" i="17" s="1"/>
  <c r="P2981" i="17"/>
  <c r="R2981" i="17" s="1"/>
  <c r="P2920" i="17"/>
  <c r="R2920" i="17" s="1"/>
  <c r="P223" i="17"/>
  <c r="R223" i="17" s="1"/>
  <c r="P3588" i="17"/>
  <c r="R3588" i="17" s="1"/>
  <c r="P1836" i="17"/>
  <c r="R1836" i="17" s="1"/>
  <c r="P2504" i="17"/>
  <c r="R2504" i="17" s="1"/>
  <c r="P2186" i="17"/>
  <c r="R2186" i="17" s="1"/>
  <c r="P3956" i="17"/>
  <c r="R3956" i="17" s="1"/>
  <c r="P1733" i="17"/>
  <c r="R1733" i="17" s="1"/>
  <c r="P535" i="17"/>
  <c r="R535" i="17" s="1"/>
  <c r="P753" i="17"/>
  <c r="R753" i="17" s="1"/>
  <c r="P3141" i="17"/>
  <c r="R3141" i="17" s="1"/>
  <c r="P1548" i="17"/>
  <c r="R1548" i="17" s="1"/>
  <c r="P2675" i="17"/>
  <c r="R2675" i="17" s="1"/>
  <c r="P3319" i="17"/>
  <c r="R3319" i="17" s="1"/>
  <c r="P3776" i="17"/>
  <c r="R3776" i="17" s="1"/>
  <c r="P541" i="17"/>
  <c r="R541" i="17" s="1"/>
  <c r="P258" i="17"/>
  <c r="R258" i="17" s="1"/>
  <c r="P3476" i="17"/>
  <c r="R3476" i="17" s="1"/>
  <c r="P3402" i="17"/>
  <c r="R3402" i="17" s="1"/>
  <c r="P3524" i="17"/>
  <c r="R3524" i="17" s="1"/>
  <c r="P2966" i="17"/>
  <c r="R2966" i="17" s="1"/>
  <c r="P3512" i="17"/>
  <c r="R3512" i="17" s="1"/>
  <c r="P2453" i="17"/>
  <c r="R2453" i="17" s="1"/>
  <c r="P2376" i="17"/>
  <c r="R2376" i="17" s="1"/>
  <c r="P562" i="17"/>
  <c r="R562" i="17" s="1"/>
  <c r="P676" i="17"/>
  <c r="R676" i="17" s="1"/>
  <c r="P603" i="17"/>
  <c r="R603" i="17" s="1"/>
  <c r="P2743" i="17"/>
  <c r="R2743" i="17" s="1"/>
  <c r="P3142" i="17"/>
  <c r="R3142" i="17" s="1"/>
  <c r="P450" i="17"/>
  <c r="R450" i="17" s="1"/>
  <c r="P2002" i="17"/>
  <c r="R2002" i="17" s="1"/>
  <c r="P2448" i="17"/>
  <c r="R2448" i="17" s="1"/>
  <c r="P2423" i="17"/>
  <c r="R2423" i="17" s="1"/>
  <c r="P2424" i="17"/>
  <c r="R2424" i="17" s="1"/>
  <c r="P2626" i="17"/>
  <c r="R2626" i="17" s="1"/>
  <c r="P1139" i="17"/>
  <c r="R1139" i="17" s="1"/>
  <c r="P1725" i="17"/>
  <c r="R1725" i="17" s="1"/>
  <c r="P2325" i="17"/>
  <c r="R2325" i="17" s="1"/>
  <c r="P1115" i="17"/>
  <c r="R1115" i="17" s="1"/>
  <c r="P1165" i="17"/>
  <c r="R1165" i="17" s="1"/>
  <c r="P388" i="17"/>
  <c r="R388" i="17" s="1"/>
  <c r="P393" i="17"/>
  <c r="R393" i="17" s="1"/>
  <c r="P2300" i="17"/>
  <c r="R2300" i="17" s="1"/>
  <c r="P1645" i="17"/>
  <c r="R1645" i="17" s="1"/>
  <c r="P2971" i="17"/>
  <c r="R2971" i="17" s="1"/>
  <c r="P2711" i="17"/>
  <c r="R2711" i="17" s="1"/>
  <c r="P1742" i="17"/>
  <c r="R1742" i="17" s="1"/>
  <c r="P1941" i="17"/>
  <c r="R1941" i="17" s="1"/>
  <c r="P3149" i="17"/>
  <c r="R3149" i="17" s="1"/>
  <c r="P1810" i="17"/>
  <c r="R1810" i="17" s="1"/>
  <c r="P1426" i="17"/>
  <c r="R1426" i="17" s="1"/>
  <c r="P2862" i="17"/>
  <c r="R2862" i="17" s="1"/>
  <c r="P1549" i="17"/>
  <c r="R1549" i="17" s="1"/>
  <c r="P3572" i="17"/>
  <c r="R3572" i="17" s="1"/>
  <c r="P2399" i="17"/>
  <c r="R2399" i="17" s="1"/>
  <c r="P3246" i="17"/>
  <c r="R3246" i="17" s="1"/>
  <c r="P543" i="17"/>
  <c r="R543" i="17" s="1"/>
  <c r="P1227" i="17"/>
  <c r="R1227" i="17" s="1"/>
  <c r="P1019" i="17"/>
  <c r="R1019" i="17" s="1"/>
  <c r="P1706" i="17"/>
  <c r="R1706" i="17" s="1"/>
  <c r="P1179" i="17"/>
  <c r="R1179" i="17" s="1"/>
  <c r="P1331" i="17"/>
  <c r="R1331" i="17" s="1"/>
  <c r="P635" i="17"/>
  <c r="R635" i="17" s="1"/>
  <c r="P2840" i="17"/>
  <c r="R2840" i="17" s="1"/>
  <c r="P2762" i="17"/>
  <c r="R2762" i="17" s="1"/>
  <c r="P2447" i="17"/>
  <c r="R2447" i="17" s="1"/>
  <c r="P2179" i="17"/>
  <c r="R2179" i="17" s="1"/>
  <c r="P742" i="17"/>
  <c r="R742" i="17" s="1"/>
  <c r="P3048" i="17"/>
  <c r="R3048" i="17" s="1"/>
  <c r="P35" i="17"/>
  <c r="R35" i="17" s="1"/>
  <c r="P437" i="17"/>
  <c r="R437" i="17" s="1"/>
  <c r="P1333" i="17"/>
  <c r="R1333" i="17" s="1"/>
  <c r="P859" i="17"/>
  <c r="R859" i="17" s="1"/>
  <c r="P4018" i="17"/>
  <c r="R4018" i="17" s="1"/>
  <c r="P3091" i="17"/>
  <c r="R3091" i="17" s="1"/>
  <c r="P3750" i="17"/>
  <c r="R3750" i="17" s="1"/>
  <c r="P3877" i="17"/>
  <c r="R3877" i="17" s="1"/>
  <c r="P2729" i="17"/>
  <c r="R2729" i="17" s="1"/>
  <c r="P1674" i="17"/>
  <c r="R1674" i="17" s="1"/>
  <c r="P1495" i="17"/>
  <c r="R1495" i="17" s="1"/>
  <c r="P1090" i="17"/>
  <c r="R1090" i="17" s="1"/>
  <c r="P2107" i="17"/>
  <c r="R2107" i="17" s="1"/>
  <c r="P2938" i="17"/>
  <c r="R2938" i="17" s="1"/>
  <c r="P1046" i="17"/>
  <c r="R1046" i="17" s="1"/>
  <c r="P1382" i="17"/>
  <c r="R1382" i="17" s="1"/>
  <c r="P693" i="17"/>
  <c r="R693" i="17" s="1"/>
  <c r="P1203" i="17"/>
  <c r="R1203" i="17" s="1"/>
  <c r="P3949" i="17"/>
  <c r="R3949" i="17" s="1"/>
  <c r="P710" i="17"/>
  <c r="R710" i="17" s="1"/>
  <c r="P550" i="17"/>
  <c r="R550" i="17" s="1"/>
  <c r="P1574" i="17"/>
  <c r="R1574" i="17" s="1"/>
  <c r="P195" i="17"/>
  <c r="R195" i="17" s="1"/>
  <c r="P2831" i="17"/>
  <c r="R2831" i="17" s="1"/>
  <c r="P3043" i="17"/>
  <c r="R3043" i="17" s="1"/>
  <c r="P3751" i="17"/>
  <c r="R3751" i="17" s="1"/>
  <c r="P1195" i="17"/>
  <c r="R1195" i="17" s="1"/>
  <c r="P2248" i="17"/>
  <c r="R2248" i="17" s="1"/>
  <c r="P995" i="17"/>
  <c r="R995" i="17" s="1"/>
  <c r="P1821" i="17"/>
  <c r="R1821" i="17" s="1"/>
  <c r="P665" i="17"/>
  <c r="R665" i="17" s="1"/>
  <c r="P1427" i="17"/>
  <c r="R1427" i="17" s="1"/>
  <c r="P328" i="17"/>
  <c r="R328" i="17" s="1"/>
  <c r="P946" i="17"/>
  <c r="R946" i="17" s="1"/>
  <c r="P2671" i="17"/>
  <c r="R2671" i="17" s="1"/>
  <c r="P2894" i="17"/>
  <c r="R2894" i="17" s="1"/>
  <c r="P1838" i="17"/>
  <c r="R1838" i="17" s="1"/>
  <c r="P2479" i="17"/>
  <c r="R2479" i="17" s="1"/>
  <c r="P2512" i="17"/>
  <c r="R2512" i="17" s="1"/>
  <c r="P3875" i="17"/>
  <c r="R3875" i="17" s="1"/>
  <c r="P61" i="17"/>
  <c r="R61" i="17" s="1"/>
  <c r="P1914" i="17"/>
  <c r="R1914" i="17" s="1"/>
  <c r="P2763" i="17"/>
  <c r="R2763" i="17" s="1"/>
  <c r="P2795" i="17"/>
  <c r="R2795" i="17" s="1"/>
  <c r="P1636" i="17"/>
  <c r="R1636" i="17" s="1"/>
  <c r="P2352" i="17"/>
  <c r="R2352" i="17" s="1"/>
  <c r="P2752" i="17"/>
  <c r="R2752" i="17" s="1"/>
  <c r="P2858" i="17"/>
  <c r="R2858" i="17" s="1"/>
  <c r="P2058" i="17"/>
  <c r="R2058" i="17" s="1"/>
  <c r="P2809" i="17"/>
  <c r="R2809" i="17" s="1"/>
  <c r="P935" i="17"/>
  <c r="R935" i="17" s="1"/>
  <c r="P2520" i="17"/>
  <c r="R2520" i="17" s="1"/>
  <c r="P2227" i="17"/>
  <c r="R2227" i="17" s="1"/>
  <c r="P2252" i="17"/>
  <c r="R2252" i="17" s="1"/>
  <c r="P1403" i="17"/>
  <c r="R1403" i="17" s="1"/>
  <c r="P1299" i="17"/>
  <c r="R1299" i="17" s="1"/>
  <c r="P1099" i="17"/>
  <c r="R1099" i="17" s="1"/>
  <c r="P857" i="17"/>
  <c r="R857" i="17" s="1"/>
  <c r="P1728" i="17"/>
  <c r="R1728" i="17" s="1"/>
  <c r="P2458" i="17"/>
  <c r="R2458" i="17" s="1"/>
  <c r="P2546" i="17"/>
  <c r="R2546" i="17" s="1"/>
  <c r="P1599" i="17"/>
  <c r="R1599" i="17" s="1"/>
  <c r="P2528" i="17"/>
  <c r="R2528" i="17" s="1"/>
  <c r="P3861" i="17"/>
  <c r="R3861" i="17" s="1"/>
  <c r="P3068" i="17"/>
  <c r="R3068" i="17" s="1"/>
  <c r="P1619" i="17"/>
  <c r="R1619" i="17" s="1"/>
  <c r="P1082" i="17"/>
  <c r="R1082" i="17" s="1"/>
  <c r="P709" i="17"/>
  <c r="R709" i="17" s="1"/>
  <c r="P2554" i="17"/>
  <c r="R2554" i="17" s="1"/>
  <c r="P2341" i="17"/>
  <c r="R2341" i="17" s="1"/>
  <c r="P2543" i="17"/>
  <c r="R2543" i="17" s="1"/>
  <c r="P851" i="17"/>
  <c r="R851" i="17" s="1"/>
  <c r="P987" i="17"/>
  <c r="R987" i="17" s="1"/>
  <c r="P619" i="17"/>
  <c r="R619" i="17" s="1"/>
  <c r="P1163" i="17"/>
  <c r="R1163" i="17" s="1"/>
  <c r="P955" i="17"/>
  <c r="R955" i="17" s="1"/>
  <c r="P3879" i="17"/>
  <c r="R3879" i="17" s="1"/>
  <c r="P1396" i="17"/>
  <c r="R1396" i="17" s="1"/>
  <c r="P743" i="17"/>
  <c r="R743" i="17" s="1"/>
  <c r="P1938" i="17"/>
  <c r="R1938" i="17" s="1"/>
  <c r="P2830" i="17"/>
  <c r="R2830" i="17" s="1"/>
  <c r="P1834" i="17"/>
  <c r="R1834" i="17" s="1"/>
  <c r="P814" i="17"/>
  <c r="R814" i="17" s="1"/>
  <c r="P1562" i="17"/>
  <c r="R1562" i="17" s="1"/>
  <c r="P1393" i="17"/>
  <c r="R1393" i="17" s="1"/>
  <c r="P2816" i="17"/>
  <c r="R2816" i="17" s="1"/>
  <c r="P2952" i="17"/>
  <c r="R2952" i="17" s="1"/>
  <c r="P3101" i="17"/>
  <c r="R3101" i="17" s="1"/>
  <c r="P806" i="17"/>
  <c r="R806" i="17" s="1"/>
  <c r="P2610" i="17"/>
  <c r="R2610" i="17" s="1"/>
  <c r="P1147" i="17"/>
  <c r="R1147" i="17" s="1"/>
  <c r="P1026" i="17"/>
  <c r="R1026" i="17" s="1"/>
  <c r="P2751" i="17"/>
  <c r="R2751" i="17" s="1"/>
  <c r="P1156" i="17"/>
  <c r="R1156" i="17" s="1"/>
  <c r="P1937" i="17"/>
  <c r="R1937" i="17" s="1"/>
  <c r="P2759" i="17"/>
  <c r="R2759" i="17" s="1"/>
  <c r="P1581" i="17"/>
  <c r="R1581" i="17" s="1"/>
  <c r="P1027" i="17"/>
  <c r="R1027" i="17" s="1"/>
  <c r="P174" i="17"/>
  <c r="R174" i="17" s="1"/>
  <c r="P2905" i="17"/>
  <c r="R2905" i="17" s="1"/>
  <c r="P1485" i="17"/>
  <c r="R1485" i="17" s="1"/>
  <c r="P2713" i="17"/>
  <c r="R2713" i="17" s="1"/>
  <c r="P750" i="17"/>
  <c r="R750" i="17" s="1"/>
  <c r="P586" i="17"/>
  <c r="R586" i="17" s="1"/>
  <c r="P2817" i="17"/>
  <c r="R2817" i="17" s="1"/>
  <c r="P1991" i="17"/>
  <c r="R1991" i="17" s="1"/>
  <c r="G22" i="23"/>
  <c r="P4019" i="17"/>
  <c r="R4019" i="17" s="1"/>
  <c r="P905" i="17"/>
  <c r="R905" i="17" s="1"/>
  <c r="P3100" i="17"/>
  <c r="R3100" i="17" s="1"/>
  <c r="P1764" i="17"/>
  <c r="R1764" i="17" s="1"/>
  <c r="P1973" i="17"/>
  <c r="R1973" i="17" s="1"/>
  <c r="P1906" i="17"/>
  <c r="R1906" i="17" s="1"/>
  <c r="P2833" i="17"/>
  <c r="R2833" i="17" s="1"/>
  <c r="P8" i="17"/>
  <c r="R8" i="17" s="1"/>
  <c r="P3132" i="17"/>
  <c r="R3132" i="17" s="1"/>
  <c r="P1731" i="17"/>
  <c r="R1731" i="17" s="1"/>
  <c r="P1121" i="17"/>
  <c r="R1121" i="17" s="1"/>
  <c r="P2154" i="17"/>
  <c r="R2154" i="17" s="1"/>
  <c r="P2587" i="17"/>
  <c r="R2587" i="17" s="1"/>
  <c r="P1278" i="17"/>
  <c r="R1278" i="17" s="1"/>
  <c r="P552" i="17"/>
  <c r="R552" i="17" s="1"/>
  <c r="P3027" i="17"/>
  <c r="R3027" i="17" s="1"/>
  <c r="P594" i="17"/>
  <c r="R594" i="17" s="1"/>
  <c r="P1123" i="17"/>
  <c r="R1123" i="17" s="1"/>
  <c r="P3051" i="17"/>
  <c r="R3051" i="17" s="1"/>
  <c r="P737" i="17"/>
  <c r="R737" i="17" s="1"/>
  <c r="P2366" i="17"/>
  <c r="R2366" i="17" s="1"/>
  <c r="P1692" i="17"/>
  <c r="R1692" i="17" s="1"/>
  <c r="P1972" i="17"/>
  <c r="R1972" i="17" s="1"/>
  <c r="P492" i="17"/>
  <c r="R492" i="17" s="1"/>
  <c r="P875" i="17"/>
  <c r="R875" i="17" s="1"/>
  <c r="P3618" i="17"/>
  <c r="R3618" i="17" s="1"/>
  <c r="P3116" i="17"/>
  <c r="R3116" i="17" s="1"/>
  <c r="P2357" i="17"/>
  <c r="R2357" i="17" s="1"/>
  <c r="P2987" i="17"/>
  <c r="R2987" i="17" s="1"/>
  <c r="P1690" i="17"/>
  <c r="R1690" i="17" s="1"/>
  <c r="P2438" i="17"/>
  <c r="R2438" i="17" s="1"/>
  <c r="P818" i="17"/>
  <c r="R818" i="17" s="1"/>
  <c r="P1010" i="17"/>
  <c r="R1010" i="17" s="1"/>
  <c r="P2672" i="17"/>
  <c r="R2672" i="17" s="1"/>
  <c r="P3749" i="17"/>
  <c r="R3749" i="17" s="1"/>
  <c r="P2730" i="17"/>
  <c r="R2730" i="17" s="1"/>
  <c r="P2586" i="17"/>
  <c r="R2586" i="17" s="1"/>
  <c r="P1875" i="17"/>
  <c r="R1875" i="17" s="1"/>
  <c r="P3893" i="17"/>
  <c r="R3893" i="17" s="1"/>
  <c r="P733" i="17"/>
  <c r="R733" i="17" s="1"/>
  <c r="P2884" i="17"/>
  <c r="R2884" i="17" s="1"/>
  <c r="P962" i="17"/>
  <c r="R962" i="17" s="1"/>
  <c r="P1715" i="17"/>
  <c r="R1715" i="17" s="1"/>
  <c r="P2642" i="17"/>
  <c r="R2642" i="17" s="1"/>
  <c r="P1629" i="17"/>
  <c r="R1629" i="17" s="1"/>
  <c r="P3173" i="17"/>
  <c r="R3173" i="17" s="1"/>
  <c r="P3671" i="17"/>
  <c r="R3671" i="17" s="1"/>
  <c r="P511" i="17"/>
  <c r="R511" i="17" s="1"/>
  <c r="P2398" i="17"/>
  <c r="R2398" i="17" s="1"/>
  <c r="P659" i="17"/>
  <c r="R659" i="17" s="1"/>
  <c r="P1083" i="17"/>
  <c r="R1083" i="17" s="1"/>
  <c r="P1395" i="17"/>
  <c r="R1395" i="17" s="1"/>
  <c r="P2785" i="17"/>
  <c r="R2785" i="17" s="1"/>
  <c r="P1296" i="17"/>
  <c r="R1296" i="17" s="1"/>
  <c r="P2147" i="17"/>
  <c r="R2147" i="17" s="1"/>
  <c r="P1126" i="17"/>
  <c r="R1126" i="17" s="1"/>
  <c r="P1294" i="17"/>
  <c r="R1294" i="17" s="1"/>
  <c r="P544" i="17"/>
  <c r="R544" i="17" s="1"/>
  <c r="P3488" i="17"/>
  <c r="R3488" i="17" s="1"/>
  <c r="P2979" i="17"/>
  <c r="R2979" i="17" s="1"/>
  <c r="P725" i="17"/>
  <c r="R725" i="17" s="1"/>
  <c r="P1315" i="17"/>
  <c r="R1315" i="17" s="1"/>
  <c r="P2856" i="17"/>
  <c r="R2856" i="17" s="1"/>
  <c r="P2688" i="17"/>
  <c r="R2688" i="17" s="1"/>
  <c r="P3082" i="17"/>
  <c r="R3082" i="17" s="1"/>
  <c r="P2897" i="17"/>
  <c r="R2897" i="17" s="1"/>
  <c r="P1575" i="17"/>
  <c r="R1575" i="17" s="1"/>
  <c r="P3108" i="17"/>
  <c r="R3108" i="17" s="1"/>
  <c r="P3315" i="17"/>
  <c r="R3315" i="17" s="1"/>
  <c r="P1355" i="17"/>
  <c r="R1355" i="17" s="1"/>
  <c r="P1211" i="17"/>
  <c r="R1211" i="17" s="1"/>
  <c r="P1754" i="17"/>
  <c r="R1754" i="17" s="1"/>
  <c r="P1307" i="17"/>
  <c r="R1307" i="17" s="1"/>
  <c r="P1482" i="17"/>
  <c r="R1482" i="17" s="1"/>
  <c r="P1677" i="17"/>
  <c r="R1677" i="17" s="1"/>
  <c r="P2329" i="17"/>
  <c r="R2329" i="17" s="1"/>
  <c r="P2363" i="17"/>
  <c r="R2363" i="17" s="1"/>
  <c r="P2138" i="17"/>
  <c r="R2138" i="17" s="1"/>
  <c r="P1630" i="17"/>
  <c r="R1630" i="17" s="1"/>
  <c r="P1169" i="17"/>
  <c r="R1169" i="17" s="1"/>
  <c r="P2929" i="17"/>
  <c r="R2929" i="17" s="1"/>
  <c r="P1350" i="17"/>
  <c r="R1350" i="17" s="1"/>
  <c r="P3508" i="17"/>
  <c r="R3508" i="17" s="1"/>
  <c r="P1251" i="17"/>
  <c r="R1251" i="17" s="1"/>
  <c r="P758" i="17"/>
  <c r="R758" i="17" s="1"/>
  <c r="P830" i="17"/>
  <c r="R830" i="17" s="1"/>
  <c r="P1740" i="17"/>
  <c r="R1740" i="17" s="1"/>
  <c r="P1014" i="17"/>
  <c r="R1014" i="17" s="1"/>
  <c r="P2995" i="17"/>
  <c r="R2995" i="17" s="1"/>
  <c r="P1379" i="17"/>
  <c r="R1379" i="17" s="1"/>
  <c r="P1450" i="17"/>
  <c r="R1450" i="17" s="1"/>
  <c r="P651" i="17"/>
  <c r="R651" i="17" s="1"/>
  <c r="P3767" i="17"/>
  <c r="R3767" i="17" s="1"/>
  <c r="P1554" i="17"/>
  <c r="R1554" i="17" s="1"/>
  <c r="P1661" i="17"/>
  <c r="R1661" i="17" s="1"/>
  <c r="P1615" i="17"/>
  <c r="R1615" i="17" s="1"/>
  <c r="P2045" i="17"/>
  <c r="R2045" i="17" s="1"/>
  <c r="P2165" i="17"/>
  <c r="R2165" i="17" s="1"/>
  <c r="P2511" i="17"/>
  <c r="R2511" i="17" s="1"/>
  <c r="P766" i="17"/>
  <c r="R766" i="17" s="1"/>
  <c r="P1086" i="17"/>
  <c r="R1086" i="17" s="1"/>
  <c r="P1522" i="17"/>
  <c r="R1522" i="17" s="1"/>
  <c r="P570" i="17"/>
  <c r="R570" i="17" s="1"/>
  <c r="P1722" i="17"/>
  <c r="R1722" i="17" s="1"/>
  <c r="P1458" i="17"/>
  <c r="R1458" i="17" s="1"/>
  <c r="P1546" i="17"/>
  <c r="R1546" i="17" s="1"/>
  <c r="P643" i="17"/>
  <c r="R643" i="17" s="1"/>
  <c r="P3011" i="17"/>
  <c r="R3011" i="17" s="1"/>
  <c r="P3129" i="17"/>
  <c r="R3129" i="17" s="1"/>
  <c r="P2234" i="17"/>
  <c r="R2234" i="17" s="1"/>
  <c r="P2262" i="17"/>
  <c r="R2262" i="17" s="1"/>
  <c r="P3798" i="17"/>
  <c r="R3798" i="17" s="1"/>
  <c r="P1939" i="17"/>
  <c r="R1939" i="17" s="1"/>
  <c r="P1134" i="17"/>
  <c r="R1134" i="17" s="1"/>
  <c r="P1334" i="17"/>
  <c r="R1334" i="17" s="1"/>
  <c r="P3472" i="17"/>
  <c r="R3472" i="17" s="1"/>
  <c r="P1921" i="17"/>
  <c r="R1921" i="17" s="1"/>
  <c r="P402" i="17"/>
  <c r="R402" i="17" s="1"/>
  <c r="P3174" i="17"/>
  <c r="R3174" i="17" s="1"/>
  <c r="P3805" i="17"/>
  <c r="R3805" i="17" s="1"/>
  <c r="P2025" i="17"/>
  <c r="R2025" i="17" s="1"/>
  <c r="P1851" i="17"/>
  <c r="R1851" i="17" s="1"/>
  <c r="P2841" i="17"/>
  <c r="R2841" i="17" s="1"/>
  <c r="P2650" i="17"/>
  <c r="R2650" i="17" s="1"/>
  <c r="P3331" i="17"/>
  <c r="R3331" i="17" s="1"/>
  <c r="P1905" i="17"/>
  <c r="R1905" i="17" s="1"/>
  <c r="P2018" i="17"/>
  <c r="R2018" i="17" s="1"/>
  <c r="P2270" i="17"/>
  <c r="R2270" i="17" s="1"/>
  <c r="P2521" i="17"/>
  <c r="R2521" i="17" s="1"/>
  <c r="P2682" i="17"/>
  <c r="R2682" i="17" s="1"/>
  <c r="P2658" i="17"/>
  <c r="R2658" i="17" s="1"/>
  <c r="P1955" i="17"/>
  <c r="R1955" i="17" s="1"/>
  <c r="P1142" i="17"/>
  <c r="R1142" i="17" s="1"/>
  <c r="P3813" i="17"/>
  <c r="R3813" i="17" s="1"/>
  <c r="P694" i="17"/>
  <c r="R694" i="17" s="1"/>
  <c r="P2871" i="17"/>
  <c r="R2871" i="17" s="1"/>
  <c r="P2059" i="17"/>
  <c r="R2059" i="17" s="1"/>
  <c r="P1852" i="17"/>
  <c r="R1852" i="17" s="1"/>
  <c r="P2760" i="17"/>
  <c r="R2760" i="17" s="1"/>
  <c r="P2868" i="17"/>
  <c r="R2868" i="17" s="1"/>
  <c r="P1314" i="17"/>
  <c r="R1314" i="17" s="1"/>
  <c r="P2957" i="17"/>
  <c r="R2957" i="17" s="1"/>
  <c r="P1386" i="17"/>
  <c r="R1386" i="17" s="1"/>
  <c r="P3133" i="17"/>
  <c r="R3133" i="17" s="1"/>
  <c r="P2075" i="17"/>
  <c r="R2075" i="17" s="1"/>
  <c r="P1233" i="17"/>
  <c r="R1233" i="17" s="1"/>
  <c r="P2077" i="17"/>
  <c r="R2077" i="17" s="1"/>
  <c r="P2051" i="17"/>
  <c r="R2051" i="17" s="1"/>
  <c r="P1198" i="17"/>
  <c r="R1198" i="17" s="1"/>
  <c r="P332" i="17"/>
  <c r="R332" i="17" s="1"/>
  <c r="P1858" i="17"/>
  <c r="R1858" i="17" s="1"/>
  <c r="P1901" i="17"/>
  <c r="R1901" i="17" s="1"/>
  <c r="P2487" i="17"/>
  <c r="R2487" i="17" s="1"/>
  <c r="P2714" i="17"/>
  <c r="R2714" i="17" s="1"/>
  <c r="P3457" i="17"/>
  <c r="R3457" i="17" s="1"/>
  <c r="P1011" i="17"/>
  <c r="R1011" i="17" s="1"/>
  <c r="P2534" i="17"/>
  <c r="R2534" i="17" s="1"/>
  <c r="P615" i="17"/>
  <c r="R615" i="17" s="1"/>
  <c r="P1889" i="17"/>
  <c r="R1889" i="17" s="1"/>
  <c r="P3778" i="17"/>
  <c r="R3778" i="17" s="1"/>
  <c r="P1153" i="17"/>
  <c r="R1153" i="17" s="1"/>
  <c r="P3083" i="17"/>
  <c r="R3083" i="17" s="1"/>
  <c r="P2906" i="17"/>
  <c r="R2906" i="17" s="1"/>
  <c r="P979" i="17"/>
  <c r="R979" i="17" s="1"/>
  <c r="P1511" i="17"/>
  <c r="R1511" i="17" s="1"/>
  <c r="P3992" i="17"/>
  <c r="R3992" i="17" s="1"/>
  <c r="P2722" i="17"/>
  <c r="R2722" i="17" s="1"/>
  <c r="P1214" i="17"/>
  <c r="R1214" i="17" s="1"/>
  <c r="P1414" i="17"/>
  <c r="R1414" i="17" s="1"/>
  <c r="P3554" i="17"/>
  <c r="R3554" i="17" s="1"/>
  <c r="P1745" i="17"/>
  <c r="R1745" i="17" s="1"/>
  <c r="P2091" i="17"/>
  <c r="R2091" i="17" s="1"/>
  <c r="P1535" i="17"/>
  <c r="R1535" i="17" s="1"/>
  <c r="P1981" i="17"/>
  <c r="R1981" i="17" s="1"/>
  <c r="P2131" i="17"/>
  <c r="R2131" i="17" s="1"/>
  <c r="P1102" i="17"/>
  <c r="R1102" i="17" s="1"/>
  <c r="P1230" i="17"/>
  <c r="R1230" i="17" s="1"/>
  <c r="P3124" i="17"/>
  <c r="R3124" i="17" s="1"/>
  <c r="P2754" i="17"/>
  <c r="R2754" i="17" s="1"/>
  <c r="P3782" i="17"/>
  <c r="R3782" i="17" s="1"/>
  <c r="P3462" i="17"/>
  <c r="R3462" i="17" s="1"/>
  <c r="P2304" i="17"/>
  <c r="R2304" i="17" s="1"/>
  <c r="P1867" i="17"/>
  <c r="R1867" i="17" s="1"/>
  <c r="P2698" i="17"/>
  <c r="R2698" i="17" s="1"/>
  <c r="P2770" i="17"/>
  <c r="R2770" i="17" s="1"/>
  <c r="P1110" i="17"/>
  <c r="R1110" i="17" s="1"/>
  <c r="P1687" i="17"/>
  <c r="R1687" i="17" s="1"/>
  <c r="P2679" i="17"/>
  <c r="R2679" i="17" s="1"/>
  <c r="P3587" i="17"/>
  <c r="R3587" i="17" s="1"/>
  <c r="P2415" i="17"/>
  <c r="R2415" i="17" s="1"/>
  <c r="P1789" i="17"/>
  <c r="R1789" i="17" s="1"/>
  <c r="P2005" i="17"/>
  <c r="R2005" i="17" s="1"/>
  <c r="P2133" i="17"/>
  <c r="R2133" i="17" s="1"/>
  <c r="P1907" i="17"/>
  <c r="R1907" i="17" s="1"/>
  <c r="P1763" i="17"/>
  <c r="R1763" i="17" s="1"/>
  <c r="P763" i="17"/>
  <c r="R763" i="17" s="1"/>
  <c r="P1439" i="17"/>
  <c r="R1439" i="17" s="1"/>
  <c r="P1582" i="17"/>
  <c r="R1582" i="17" s="1"/>
  <c r="P1997" i="17"/>
  <c r="R1997" i="17" s="1"/>
  <c r="P3604" i="17"/>
  <c r="R3604" i="17" s="1"/>
  <c r="P3719" i="17"/>
  <c r="R3719" i="17" s="1"/>
  <c r="P1695" i="17"/>
  <c r="R1695" i="17" s="1"/>
  <c r="P1923" i="17"/>
  <c r="R1923" i="17" s="1"/>
  <c r="P2195" i="17"/>
  <c r="R2195" i="17" s="1"/>
  <c r="P896" i="17"/>
  <c r="R896" i="17" s="1"/>
  <c r="P2738" i="17"/>
  <c r="R2738" i="17" s="1"/>
  <c r="P2171" i="17"/>
  <c r="R2171" i="17" s="1"/>
  <c r="P2618" i="17"/>
  <c r="R2618" i="17" s="1"/>
  <c r="P93" i="17"/>
  <c r="R93" i="17" s="1"/>
  <c r="P2155" i="17"/>
  <c r="R2155" i="17" s="1"/>
  <c r="P2866" i="17"/>
  <c r="R2866" i="17" s="1"/>
  <c r="P1501" i="17"/>
  <c r="R1501" i="17" s="1"/>
  <c r="P2908" i="17"/>
  <c r="R2908" i="17" s="1"/>
  <c r="P1041" i="17"/>
  <c r="R1041" i="17" s="1"/>
  <c r="P2043" i="17"/>
  <c r="R2043" i="17" s="1"/>
  <c r="P2622" i="17"/>
  <c r="R2622" i="17" s="1"/>
  <c r="P2294" i="17"/>
  <c r="R2294" i="17" s="1"/>
  <c r="P2525" i="17"/>
  <c r="R2525" i="17" s="1"/>
  <c r="P784" i="17"/>
  <c r="R784" i="17" s="1"/>
  <c r="P1001" i="17"/>
  <c r="R1001" i="17" s="1"/>
  <c r="P1842" i="17"/>
  <c r="R1842" i="17" s="1"/>
  <c r="P631" i="17"/>
  <c r="R631" i="17" s="1"/>
  <c r="P3815" i="17"/>
  <c r="R3815" i="17" s="1"/>
  <c r="P108" i="17"/>
  <c r="R108" i="17" s="1"/>
  <c r="P2383" i="17"/>
  <c r="R2383" i="17" s="1"/>
  <c r="P1519" i="17"/>
  <c r="R1519" i="17" s="1"/>
  <c r="P1741" i="17"/>
  <c r="R1741" i="17" s="1"/>
  <c r="P1703" i="17"/>
  <c r="R1703" i="17" s="1"/>
  <c r="P2553" i="17"/>
  <c r="R2553" i="17" s="1"/>
  <c r="P2306" i="17"/>
  <c r="R2306" i="17" s="1"/>
  <c r="P1899" i="17"/>
  <c r="R1899" i="17" s="1"/>
  <c r="P1264" i="17"/>
  <c r="R1264" i="17" s="1"/>
  <c r="P3620" i="17"/>
  <c r="R3620" i="17" s="1"/>
  <c r="P3734" i="17"/>
  <c r="R3734" i="17" s="1"/>
  <c r="P1607" i="17"/>
  <c r="R1607" i="17" s="1"/>
  <c r="P1719" i="17"/>
  <c r="R1719" i="17" s="1"/>
  <c r="P1869" i="17"/>
  <c r="R1869" i="17" s="1"/>
  <c r="P314" i="17"/>
  <c r="R314" i="17" s="1"/>
  <c r="P973" i="17"/>
  <c r="R973" i="17" s="1"/>
  <c r="P3773" i="17"/>
  <c r="R3773" i="17" s="1"/>
  <c r="P123" i="17"/>
  <c r="R123" i="17" s="1"/>
  <c r="P1038" i="17"/>
  <c r="R1038" i="17" s="1"/>
  <c r="P1757" i="17"/>
  <c r="R1757" i="17" s="1"/>
  <c r="P1089" i="17"/>
  <c r="R1089" i="17" s="1"/>
  <c r="P2535" i="17"/>
  <c r="R2535" i="17" s="1"/>
  <c r="P2900" i="17"/>
  <c r="R2900" i="17" s="1"/>
  <c r="P1031" i="17"/>
  <c r="R1031" i="17" s="1"/>
  <c r="P2334" i="17"/>
  <c r="R2334" i="17" s="1"/>
  <c r="P1732" i="17"/>
  <c r="R1732" i="17" s="1"/>
  <c r="P989" i="17"/>
  <c r="R989" i="17" s="1"/>
  <c r="P2825" i="17"/>
  <c r="R2825" i="17" s="1"/>
  <c r="P2431" i="17"/>
  <c r="R2431" i="17" s="1"/>
  <c r="P1550" i="17"/>
  <c r="R1550" i="17" s="1"/>
  <c r="P1773" i="17"/>
  <c r="R1773" i="17" s="1"/>
  <c r="P1280" i="17"/>
  <c r="R1280" i="17" s="1"/>
  <c r="P1877" i="17"/>
  <c r="R1877" i="17" s="1"/>
  <c r="P3655" i="17"/>
  <c r="R3655" i="17" s="1"/>
  <c r="P1727" i="17"/>
  <c r="R1727" i="17" s="1"/>
  <c r="P1965" i="17"/>
  <c r="R1965" i="17" s="1"/>
  <c r="P3050" i="17"/>
  <c r="R3050" i="17" s="1"/>
  <c r="P2970" i="17"/>
  <c r="R2970" i="17" s="1"/>
  <c r="P3358" i="17"/>
  <c r="R3358" i="17" s="1"/>
  <c r="P2326" i="17"/>
  <c r="R2326" i="17" s="1"/>
  <c r="P2169" i="17"/>
  <c r="R2169" i="17" s="1"/>
  <c r="P273" i="17"/>
  <c r="R273" i="17" s="1"/>
  <c r="P2735" i="17"/>
  <c r="R2735" i="17" s="1"/>
  <c r="P3832" i="17"/>
  <c r="R3832" i="17" s="1"/>
  <c r="P139" i="17"/>
  <c r="R139" i="17" s="1"/>
  <c r="P2652" i="17"/>
  <c r="R2652" i="17" s="1"/>
  <c r="P1979" i="17"/>
  <c r="R1979" i="17" s="1"/>
  <c r="P3540" i="17"/>
  <c r="R3540" i="17" s="1"/>
  <c r="P1623" i="17"/>
  <c r="R1623" i="17" s="1"/>
  <c r="P1735" i="17"/>
  <c r="R1735" i="17" s="1"/>
  <c r="P1948" i="17"/>
  <c r="R1948" i="17" s="1"/>
  <c r="P1105" i="17"/>
  <c r="R1105" i="17" s="1"/>
  <c r="P2093" i="17"/>
  <c r="R2093" i="17" s="1"/>
  <c r="P3067" i="17"/>
  <c r="R3067" i="17" s="1"/>
  <c r="P3145" i="17"/>
  <c r="R3145" i="17" s="1"/>
  <c r="P3040" i="17"/>
  <c r="R3040" i="17" s="1"/>
  <c r="P2011" i="17"/>
  <c r="R2011" i="17" s="1"/>
  <c r="P3556" i="17"/>
  <c r="R3556" i="17" s="1"/>
  <c r="P1826" i="17"/>
  <c r="R1826" i="17" s="1"/>
  <c r="P2347" i="17"/>
  <c r="R2347" i="17" s="1"/>
  <c r="P2223" i="17"/>
  <c r="R2223" i="17" s="1"/>
  <c r="P2435" i="17"/>
  <c r="R2435" i="17" s="1"/>
  <c r="P475" i="17"/>
  <c r="R475" i="17" s="1"/>
  <c r="P840" i="17"/>
  <c r="R840" i="17" s="1"/>
  <c r="P1647" i="17"/>
  <c r="R1647" i="17" s="1"/>
  <c r="P1750" i="17"/>
  <c r="R1750" i="17" s="1"/>
  <c r="P2109" i="17"/>
  <c r="R2109" i="17" s="1"/>
  <c r="P3688" i="17"/>
  <c r="R3688" i="17" s="1"/>
  <c r="P1543" i="17"/>
  <c r="R1543" i="17" s="1"/>
  <c r="P1655" i="17"/>
  <c r="R1655" i="17" s="1"/>
  <c r="P1185" i="17"/>
  <c r="R1185" i="17" s="1"/>
  <c r="P2130" i="17"/>
  <c r="R2130" i="17" s="1"/>
  <c r="P2274" i="17"/>
  <c r="R2274" i="17" s="1"/>
  <c r="P2451" i="17"/>
  <c r="R2451" i="17" s="1"/>
  <c r="P566" i="17"/>
  <c r="R566" i="17" s="1"/>
  <c r="P2203" i="17"/>
  <c r="R2203" i="17" s="1"/>
  <c r="P1487" i="17"/>
  <c r="R1487" i="17" s="1"/>
  <c r="P931" i="17"/>
  <c r="R931" i="17" s="1"/>
  <c r="P1328" i="17"/>
  <c r="R1328" i="17" s="1"/>
  <c r="P3521" i="17"/>
  <c r="R3521" i="17" s="1"/>
  <c r="P3799" i="17"/>
  <c r="R3799" i="17" s="1"/>
  <c r="P1930" i="17"/>
  <c r="R1930" i="17" s="1"/>
  <c r="P557" i="17"/>
  <c r="R557" i="17" s="1"/>
  <c r="P1709" i="17"/>
  <c r="R1709" i="17" s="1"/>
  <c r="P3589" i="17"/>
  <c r="R3589" i="17" s="1"/>
  <c r="P1559" i="17"/>
  <c r="R1559" i="17" s="1"/>
  <c r="P2125" i="17"/>
  <c r="R2125" i="17" s="1"/>
  <c r="P1150" i="17"/>
  <c r="R1150" i="17" s="1"/>
  <c r="P2941" i="17"/>
  <c r="R2941" i="17" s="1"/>
  <c r="P3777" i="17"/>
  <c r="R3777" i="17" s="1"/>
  <c r="P19" i="17"/>
  <c r="R19" i="17" s="1"/>
  <c r="P2219" i="17"/>
  <c r="R2219" i="17" s="1"/>
  <c r="P1567" i="17"/>
  <c r="R1567" i="17" s="1"/>
  <c r="P1782" i="17"/>
  <c r="R1782" i="17" s="1"/>
  <c r="P2736" i="17"/>
  <c r="R2736" i="17" s="1"/>
  <c r="P2719" i="17"/>
  <c r="R2719" i="17" s="1"/>
  <c r="P2911" i="17"/>
  <c r="R2911" i="17" s="1"/>
  <c r="P2296" i="17"/>
  <c r="R2296" i="17" s="1"/>
  <c r="P2159" i="17"/>
  <c r="R2159" i="17" s="1"/>
  <c r="P2337" i="17"/>
  <c r="R2337" i="17" s="1"/>
  <c r="P963" i="17"/>
  <c r="R963" i="17" s="1"/>
  <c r="P3702" i="17"/>
  <c r="R3702" i="17" s="1"/>
  <c r="P1437" i="17"/>
  <c r="R1437" i="17" s="1"/>
  <c r="P1009" i="17"/>
  <c r="R1009" i="17" s="1"/>
  <c r="P2478" i="17"/>
  <c r="R2478" i="17" s="1"/>
  <c r="P2367" i="17"/>
  <c r="R2367" i="17" s="1"/>
  <c r="P2256" i="17"/>
  <c r="R2256" i="17" s="1"/>
  <c r="P1360" i="17"/>
  <c r="R1360" i="17" s="1"/>
  <c r="P2013" i="17"/>
  <c r="R2013" i="17" s="1"/>
  <c r="P2141" i="17"/>
  <c r="R2141" i="17" s="1"/>
  <c r="P2963" i="17"/>
  <c r="R2963" i="17" s="1"/>
  <c r="P3732" i="17"/>
  <c r="R3732" i="17" s="1"/>
  <c r="P1542" i="17"/>
  <c r="R1542" i="17" s="1"/>
  <c r="P2464" i="17"/>
  <c r="R2464" i="17" s="1"/>
  <c r="P2815" i="17"/>
  <c r="R2815" i="17" s="1"/>
  <c r="P2583" i="17"/>
  <c r="R2583" i="17" s="1"/>
  <c r="P2443" i="17"/>
  <c r="R2443" i="17" s="1"/>
  <c r="P2727" i="17"/>
  <c r="R2727" i="17" s="1"/>
  <c r="P1613" i="17"/>
  <c r="R1613" i="17" s="1"/>
  <c r="P2579" i="17"/>
  <c r="R2579" i="17" s="1"/>
  <c r="P1780" i="17"/>
  <c r="R1780" i="17" s="1"/>
  <c r="P3848" i="17"/>
  <c r="R3848" i="17" s="1"/>
  <c r="P1844" i="17"/>
  <c r="R1844" i="17" s="1"/>
  <c r="P1644" i="17"/>
  <c r="R1644" i="17" s="1"/>
  <c r="P2623" i="17"/>
  <c r="R2623" i="17" s="1"/>
  <c r="P1608" i="17"/>
  <c r="R1608" i="17" s="1"/>
  <c r="P1378" i="17"/>
  <c r="R1378" i="17" s="1"/>
  <c r="P907" i="17"/>
  <c r="R907" i="17" s="1"/>
  <c r="P3634" i="17"/>
  <c r="R3634" i="17" s="1"/>
  <c r="P897" i="17"/>
  <c r="R897" i="17" s="1"/>
  <c r="P1825" i="17"/>
  <c r="R1825" i="17" s="1"/>
  <c r="P2390" i="17"/>
  <c r="R2390" i="17" s="1"/>
  <c r="P2575" i="17"/>
  <c r="R2575" i="17" s="1"/>
  <c r="P2997" i="17"/>
  <c r="R2997" i="17" s="1"/>
  <c r="P2430" i="17"/>
  <c r="R2430" i="17" s="1"/>
  <c r="P2312" i="17"/>
  <c r="R2312" i="17" s="1"/>
  <c r="P282" i="17"/>
  <c r="R282" i="17" s="1"/>
  <c r="P92" i="17"/>
  <c r="R92" i="17" s="1"/>
  <c r="F18" i="25" s="1"/>
  <c r="P3762" i="17"/>
  <c r="R3762" i="17" s="1"/>
  <c r="P3062" i="17"/>
  <c r="R3062" i="17" s="1"/>
  <c r="P2493" i="17"/>
  <c r="R2493" i="17" s="1"/>
  <c r="P2930" i="17"/>
  <c r="R2930" i="17" s="1"/>
  <c r="P371" i="17"/>
  <c r="R371" i="17" s="1"/>
  <c r="P354" i="17"/>
  <c r="R354" i="17" s="1"/>
  <c r="F60" i="25" s="1"/>
  <c r="P2973" i="17"/>
  <c r="R2973" i="17" s="1"/>
  <c r="P2371" i="17"/>
  <c r="R2371" i="17" s="1"/>
  <c r="P2609" i="17"/>
  <c r="R2609" i="17" s="1"/>
  <c r="P941" i="17"/>
  <c r="R941" i="17" s="1"/>
  <c r="P3538" i="17"/>
  <c r="R3538" i="17" s="1"/>
  <c r="P3653" i="17"/>
  <c r="R3653" i="17" s="1"/>
  <c r="P1964" i="17"/>
  <c r="R1964" i="17" s="1"/>
  <c r="P1162" i="17"/>
  <c r="R1162" i="17" s="1"/>
  <c r="P658" i="17"/>
  <c r="R658" i="17" s="1"/>
  <c r="P2616" i="17"/>
  <c r="R2616" i="17" s="1"/>
  <c r="P3285" i="17"/>
  <c r="R3285" i="17" s="1"/>
  <c r="P1210" i="17"/>
  <c r="R1210" i="17" s="1"/>
  <c r="P100" i="17"/>
  <c r="R100" i="17" s="1"/>
  <c r="P387" i="17"/>
  <c r="R387" i="17" s="1"/>
  <c r="P2989" i="17"/>
  <c r="R2989" i="17" s="1"/>
  <c r="P298" i="17"/>
  <c r="R298" i="17" s="1"/>
  <c r="P3792" i="17"/>
  <c r="R3792" i="17" s="1"/>
  <c r="P2293" i="17"/>
  <c r="R2293" i="17" s="1"/>
  <c r="P1330" i="17"/>
  <c r="R1330" i="17" s="1"/>
  <c r="P1638" i="17"/>
  <c r="R1638" i="17" s="1"/>
  <c r="P208" i="17"/>
  <c r="R208" i="17" s="1"/>
  <c r="P1700" i="17"/>
  <c r="R1700" i="17" s="1"/>
  <c r="P524" i="17"/>
  <c r="R524" i="17" s="1"/>
  <c r="P957" i="17"/>
  <c r="R957" i="17" s="1"/>
  <c r="P3700" i="17"/>
  <c r="R3700" i="17" s="1"/>
  <c r="P1146" i="17"/>
  <c r="R1146" i="17" s="1"/>
  <c r="P1481" i="17"/>
  <c r="R1481" i="17" s="1"/>
  <c r="P3115" i="17"/>
  <c r="R3115" i="17" s="1"/>
  <c r="P595" i="17"/>
  <c r="R595" i="17" s="1"/>
  <c r="P3602" i="17"/>
  <c r="R3602" i="17" s="1"/>
  <c r="P2207" i="17"/>
  <c r="R2207" i="17" s="1"/>
  <c r="P2403" i="17"/>
  <c r="R2403" i="17" s="1"/>
  <c r="P2786" i="17"/>
  <c r="R2786" i="17" s="1"/>
  <c r="P2563" i="17"/>
  <c r="R2563" i="17" s="1"/>
  <c r="P257" i="17"/>
  <c r="R257" i="17" s="1"/>
  <c r="P634" i="17"/>
  <c r="R634" i="17" s="1"/>
  <c r="P289" i="17"/>
  <c r="R289" i="17" s="1"/>
  <c r="P1932" i="17"/>
  <c r="R1932" i="17" s="1"/>
  <c r="P3783" i="17"/>
  <c r="R3783" i="17" s="1"/>
  <c r="P3843" i="17"/>
  <c r="R3843" i="17" s="1"/>
  <c r="P2379" i="17"/>
  <c r="R2379" i="17" s="1"/>
  <c r="P1106" i="17"/>
  <c r="R1106" i="17" s="1"/>
  <c r="P365" i="17"/>
  <c r="R365" i="17" s="1"/>
  <c r="P1212" i="17"/>
  <c r="R1212" i="17" s="1"/>
  <c r="P338" i="17"/>
  <c r="R338" i="17" s="1"/>
  <c r="P3270" i="17"/>
  <c r="R3270" i="17" s="1"/>
  <c r="P3747" i="17"/>
  <c r="R3747" i="17" s="1"/>
  <c r="P1915" i="17"/>
  <c r="R1915" i="17" s="1"/>
  <c r="P1494" i="17"/>
  <c r="R1494" i="17" s="1"/>
  <c r="P2411" i="17"/>
  <c r="R2411" i="17" s="1"/>
  <c r="P3029" i="17"/>
  <c r="R3029" i="17" s="1"/>
  <c r="P2605" i="17"/>
  <c r="R2605" i="17" s="1"/>
  <c r="P2922" i="17"/>
  <c r="R2922" i="17" s="1"/>
  <c r="P2891" i="17"/>
  <c r="R2891" i="17" s="1"/>
  <c r="P3789" i="17"/>
  <c r="R3789" i="17" s="1"/>
  <c r="P2477" i="17"/>
  <c r="R2477" i="17" s="1"/>
  <c r="P3594" i="17"/>
  <c r="R3594" i="17" s="1"/>
  <c r="P2783" i="17"/>
  <c r="R2783" i="17" s="1"/>
  <c r="P2797" i="17"/>
  <c r="R2797" i="17" s="1"/>
  <c r="P1122" i="17"/>
  <c r="R1122" i="17" s="1"/>
  <c r="P642" i="17"/>
  <c r="R642" i="17" s="1"/>
  <c r="P1656" i="17"/>
  <c r="R1656" i="17" s="1"/>
  <c r="P1016" i="17"/>
  <c r="R1016" i="17" s="1"/>
  <c r="P3000" i="17"/>
  <c r="R3000" i="17" s="1"/>
  <c r="P2501" i="17"/>
  <c r="R2501" i="17" s="1"/>
  <c r="P581" i="17"/>
  <c r="R581" i="17" s="1"/>
  <c r="P2909" i="17"/>
  <c r="R2909" i="17" s="1"/>
  <c r="P854" i="17"/>
  <c r="R854" i="17" s="1"/>
  <c r="P320" i="17"/>
  <c r="R320" i="17" s="1"/>
  <c r="P1779" i="17"/>
  <c r="R1779" i="17" s="1"/>
  <c r="P1075" i="17"/>
  <c r="R1075" i="17" s="1"/>
  <c r="P381" i="17"/>
  <c r="R381" i="17" s="1"/>
  <c r="P2187" i="17"/>
  <c r="R2187" i="17" s="1"/>
  <c r="P2921" i="17"/>
  <c r="R2921" i="17" s="1"/>
  <c r="P316" i="17"/>
  <c r="R316" i="17" s="1"/>
  <c r="P2467" i="17"/>
  <c r="R2467" i="17" s="1"/>
  <c r="P238" i="17"/>
  <c r="R238" i="17" s="1"/>
  <c r="P1295" i="17"/>
  <c r="R1295" i="17" s="1"/>
  <c r="P1590" i="17"/>
  <c r="R1590" i="17" s="1"/>
  <c r="P2860" i="17"/>
  <c r="R2860" i="17" s="1"/>
  <c r="P2375" i="17"/>
  <c r="R2375" i="17" s="1"/>
  <c r="P1568" i="17"/>
  <c r="R1568" i="17" s="1"/>
  <c r="P1098" i="17"/>
  <c r="R1098" i="17" s="1"/>
  <c r="P2551" i="17"/>
  <c r="R2551" i="17" s="1"/>
  <c r="P3034" i="17"/>
  <c r="R3034" i="17" s="1"/>
  <c r="P2733" i="17"/>
  <c r="R2733" i="17" s="1"/>
  <c r="P1689" i="17"/>
  <c r="R1689" i="17" s="1"/>
  <c r="P1050" i="17"/>
  <c r="R1050" i="17" s="1"/>
  <c r="P1272" i="17"/>
  <c r="R1272" i="17" s="1"/>
  <c r="L4" i="17"/>
  <c r="P3171" i="17"/>
  <c r="R3171" i="17" s="1"/>
  <c r="P1646" i="17"/>
  <c r="R1646" i="17" s="1"/>
  <c r="P2241" i="17"/>
  <c r="R2241" i="17" s="1"/>
  <c r="P1058" i="17"/>
  <c r="R1058" i="17" s="1"/>
  <c r="P2101" i="17"/>
  <c r="R2101" i="17" s="1"/>
  <c r="P2496" i="17"/>
  <c r="R2496" i="17" s="1"/>
  <c r="P809" i="17"/>
  <c r="R809" i="17" s="1"/>
  <c r="J4" i="17"/>
  <c r="P2420" i="17"/>
  <c r="R2420" i="17" s="1"/>
  <c r="R3426" i="17"/>
  <c r="P2651" i="17"/>
  <c r="R2651" i="17" s="1"/>
  <c r="P602" i="17"/>
  <c r="R602" i="17" s="1"/>
  <c r="P3122" i="17"/>
  <c r="R3122" i="17" s="1"/>
  <c r="P1752" i="17"/>
  <c r="R1752" i="17" s="1"/>
  <c r="B44" i="23"/>
  <c r="P2497" i="17"/>
  <c r="R2497" i="17" s="1"/>
  <c r="P2395" i="17"/>
  <c r="R2395" i="17" s="1"/>
  <c r="P2034" i="17"/>
  <c r="R2034" i="17" s="1"/>
  <c r="P411" i="17"/>
  <c r="R411" i="17" s="1"/>
  <c r="P1130" i="17"/>
  <c r="R1130" i="17" s="1"/>
  <c r="P865" i="17"/>
  <c r="R865" i="17" s="1"/>
  <c r="P2936" i="17"/>
  <c r="R2936" i="17" s="1"/>
  <c r="P2578" i="17"/>
  <c r="R2578" i="17" s="1"/>
  <c r="P2050" i="17"/>
  <c r="R2050" i="17" s="1"/>
  <c r="P2115" i="17"/>
  <c r="R2115" i="17" s="1"/>
  <c r="P1583" i="17"/>
  <c r="R1583" i="17" s="1"/>
  <c r="P1423" i="17"/>
  <c r="R1423" i="17" s="1"/>
  <c r="P3069" i="17"/>
  <c r="R3069" i="17" s="1"/>
  <c r="P945" i="17"/>
  <c r="R945" i="17" s="1"/>
  <c r="P2405" i="17"/>
  <c r="R2405" i="17" s="1"/>
  <c r="P3092" i="17"/>
  <c r="R3092" i="17" s="1"/>
  <c r="P2472" i="17"/>
  <c r="R2472" i="17" s="1"/>
  <c r="P961" i="17"/>
  <c r="R961" i="17" s="1"/>
  <c r="P2555" i="17"/>
  <c r="R2555" i="17" s="1"/>
  <c r="P3201" i="17"/>
  <c r="R3201" i="17" s="1"/>
  <c r="P3160" i="17"/>
  <c r="R3160" i="17" s="1"/>
  <c r="P992" i="17"/>
  <c r="R992" i="17" s="1"/>
  <c r="P1510" i="17"/>
  <c r="R1510" i="17" s="1"/>
  <c r="P1332" i="17"/>
  <c r="R1332" i="17" s="1"/>
  <c r="P3109" i="17"/>
  <c r="R3109" i="17" s="1"/>
  <c r="P2990" i="17"/>
  <c r="R2990" i="17" s="1"/>
  <c r="P2519" i="17"/>
  <c r="R2519" i="17" s="1"/>
  <c r="P2422" i="17"/>
  <c r="R2422" i="17" s="1"/>
  <c r="P3575" i="17"/>
  <c r="R3575" i="17" s="1"/>
  <c r="P1246" i="17"/>
  <c r="R1246" i="17" s="1"/>
  <c r="P2649" i="17"/>
  <c r="R2649" i="17" s="1"/>
  <c r="P2178" i="17"/>
  <c r="R2178" i="17" s="1"/>
  <c r="P1254" i="17"/>
  <c r="R1254" i="17" s="1"/>
  <c r="P2456" i="17"/>
  <c r="R2456" i="17" s="1"/>
  <c r="P2789" i="17"/>
  <c r="R2789" i="17" s="1"/>
  <c r="P3581" i="17"/>
  <c r="R3581" i="17" s="1"/>
  <c r="P657" i="17"/>
  <c r="R657" i="17" s="1"/>
  <c r="P3013" i="17"/>
  <c r="R3013" i="17" s="1"/>
  <c r="P721" i="17"/>
  <c r="R721" i="17" s="1"/>
  <c r="P3078" i="17"/>
  <c r="R3078" i="17" s="1"/>
  <c r="P2193" i="17"/>
  <c r="R2193" i="17" s="1"/>
  <c r="P1463" i="17"/>
  <c r="R1463" i="17" s="1"/>
  <c r="P3755" i="17"/>
  <c r="R3755" i="17" s="1"/>
  <c r="P708" i="17"/>
  <c r="R708" i="17" s="1"/>
  <c r="P3123" i="17"/>
  <c r="R3123" i="17" s="1"/>
  <c r="P3005" i="17"/>
  <c r="R3005" i="17" s="1"/>
  <c r="P2266" i="17"/>
  <c r="R2266" i="17" s="1"/>
  <c r="P3738" i="17"/>
  <c r="R3738" i="17" s="1"/>
  <c r="P751" i="17"/>
  <c r="R751" i="17" s="1"/>
  <c r="P2112" i="17"/>
  <c r="R2112" i="17" s="1"/>
  <c r="P3077" i="17"/>
  <c r="R3077" i="17" s="1"/>
  <c r="P3264" i="17"/>
  <c r="R3264" i="17" s="1"/>
  <c r="P2189" i="17"/>
  <c r="R2189" i="17" s="1"/>
  <c r="P2574" i="17"/>
  <c r="R2574" i="17" s="1"/>
  <c r="P1151" i="17"/>
  <c r="R1151" i="17" s="1"/>
  <c r="P3064" i="17"/>
  <c r="R3064" i="17" s="1"/>
  <c r="P201" i="17"/>
  <c r="R201" i="17" s="1"/>
  <c r="P2582" i="17"/>
  <c r="R2582" i="17" s="1"/>
  <c r="P1958" i="17"/>
  <c r="R1958" i="17" s="1"/>
  <c r="P2693" i="17"/>
  <c r="R2693" i="17" s="1"/>
  <c r="P1238" i="17"/>
  <c r="R1238" i="17" s="1"/>
  <c r="P2242" i="17"/>
  <c r="R2242" i="17" s="1"/>
  <c r="P2590" i="17"/>
  <c r="R2590" i="17" s="1"/>
  <c r="P2619" i="17"/>
  <c r="R2619" i="17" s="1"/>
  <c r="K3307" i="24"/>
  <c r="K2" i="24" s="1"/>
  <c r="C37" i="25" l="1"/>
  <c r="C38" i="25"/>
  <c r="B30" i="19"/>
  <c r="B31" i="19" s="1"/>
  <c r="G6" i="23"/>
  <c r="C27" i="25"/>
  <c r="F14" i="25"/>
  <c r="C22" i="25"/>
  <c r="F69" i="25"/>
  <c r="C12" i="25"/>
  <c r="F23" i="25"/>
  <c r="C21" i="25"/>
  <c r="F73" i="25"/>
  <c r="F89" i="25"/>
  <c r="C10" i="25"/>
  <c r="F36" i="25"/>
  <c r="H49" i="19"/>
  <c r="F49" i="25"/>
  <c r="C30" i="25"/>
  <c r="F71" i="25"/>
  <c r="F8" i="25"/>
  <c r="C36" i="25"/>
  <c r="F50" i="25"/>
  <c r="H25" i="19"/>
  <c r="F70" i="25"/>
  <c r="H37" i="19"/>
  <c r="F56" i="25"/>
  <c r="F39" i="25"/>
  <c r="C20" i="25"/>
  <c r="C14" i="25"/>
  <c r="F28" i="25"/>
  <c r="H41" i="19"/>
  <c r="F52" i="25"/>
  <c r="F35" i="25"/>
  <c r="C19" i="25"/>
  <c r="F78" i="25"/>
  <c r="H47" i="19"/>
  <c r="F62" i="25"/>
  <c r="B16" i="19"/>
  <c r="F31" i="25"/>
  <c r="C16" i="25"/>
  <c r="F11" i="25"/>
  <c r="C4" i="25"/>
  <c r="F4" i="25"/>
  <c r="F45" i="25"/>
  <c r="F42" i="25"/>
  <c r="F64" i="25"/>
  <c r="C23" i="25"/>
  <c r="F41" i="25"/>
  <c r="F86" i="25"/>
  <c r="F80" i="25"/>
  <c r="C34" i="25"/>
  <c r="L21" i="25"/>
  <c r="F66" i="25"/>
  <c r="F77" i="25"/>
  <c r="F48" i="25"/>
  <c r="C29" i="25"/>
  <c r="F81" i="25"/>
  <c r="F76" i="25"/>
  <c r="C35" i="25"/>
  <c r="F79" i="25"/>
  <c r="C25" i="25"/>
  <c r="F53" i="25"/>
  <c r="H42" i="19"/>
  <c r="F61" i="25"/>
  <c r="F7" i="25"/>
  <c r="C7" i="25"/>
  <c r="C17" i="25"/>
  <c r="F24" i="25"/>
  <c r="F12" i="25"/>
  <c r="C13" i="25"/>
  <c r="F27" i="25"/>
  <c r="F85" i="25"/>
  <c r="B56" i="19"/>
  <c r="F25" i="25"/>
  <c r="F46" i="25"/>
  <c r="F75" i="25"/>
  <c r="H40" i="19"/>
  <c r="F44" i="25"/>
  <c r="C11" i="25"/>
  <c r="F20" i="25"/>
  <c r="F68" i="25"/>
  <c r="F47" i="25"/>
  <c r="C24" i="25"/>
  <c r="C32" i="25"/>
  <c r="F72" i="25"/>
  <c r="H48" i="19"/>
  <c r="F58" i="25"/>
  <c r="F51" i="25"/>
  <c r="F65" i="25"/>
  <c r="B58" i="19"/>
  <c r="F29" i="25"/>
  <c r="C8" i="25"/>
  <c r="F10" i="25"/>
  <c r="B11" i="19"/>
  <c r="F30" i="25"/>
  <c r="C15" i="25"/>
  <c r="F19" i="25"/>
  <c r="H39" i="19"/>
  <c r="F43" i="25"/>
  <c r="H38" i="19"/>
  <c r="F55" i="25"/>
  <c r="B34" i="19"/>
  <c r="B35" i="19" s="1"/>
  <c r="F22" i="25"/>
  <c r="F21" i="25"/>
  <c r="F9" i="25"/>
  <c r="C9" i="25"/>
  <c r="F17" i="25"/>
  <c r="F63" i="25"/>
  <c r="F6" i="25"/>
  <c r="C6" i="25"/>
  <c r="C26" i="25"/>
  <c r="F34" i="25"/>
  <c r="C18" i="25"/>
  <c r="F59" i="25"/>
  <c r="F83" i="25"/>
  <c r="F5" i="25"/>
  <c r="C5" i="25"/>
  <c r="F13" i="25"/>
  <c r="F84" i="25"/>
  <c r="F82" i="25"/>
  <c r="C33" i="25"/>
  <c r="F74" i="25"/>
  <c r="B18" i="23"/>
  <c r="F15" i="25"/>
  <c r="F88" i="25"/>
  <c r="H50" i="19"/>
  <c r="F57" i="25"/>
  <c r="F40" i="25"/>
  <c r="H35" i="19"/>
  <c r="H46" i="19"/>
  <c r="H32" i="19"/>
  <c r="H34" i="19"/>
  <c r="H36" i="19"/>
  <c r="H43" i="19"/>
  <c r="H44" i="19"/>
  <c r="H33" i="19"/>
  <c r="I15" i="25"/>
  <c r="H55" i="19"/>
  <c r="H54" i="19"/>
  <c r="H56" i="19"/>
  <c r="F16" i="33"/>
  <c r="N6" i="19" s="1"/>
  <c r="B38" i="19"/>
  <c r="B39" i="19" s="1"/>
  <c r="I19" i="25"/>
  <c r="B63" i="19"/>
  <c r="B64" i="19" s="1"/>
  <c r="B67" i="19"/>
  <c r="B68" i="19" s="1"/>
  <c r="B43" i="19"/>
  <c r="B44" i="19" s="1"/>
  <c r="R431" i="17"/>
  <c r="R5" i="17" s="1"/>
  <c r="P5" i="17"/>
  <c r="G11" i="23"/>
  <c r="H17" i="19"/>
  <c r="B57" i="19"/>
  <c r="H20" i="19"/>
  <c r="I18" i="25"/>
  <c r="B42" i="23"/>
  <c r="N4" i="19" s="1"/>
  <c r="B74" i="19"/>
  <c r="I17" i="25"/>
  <c r="H28" i="19"/>
  <c r="L9" i="25"/>
  <c r="B73" i="19"/>
  <c r="I16" i="25"/>
  <c r="H19" i="19"/>
  <c r="I22" i="25"/>
  <c r="G17" i="23"/>
  <c r="L14" i="25"/>
  <c r="B72" i="19"/>
  <c r="I14" i="25"/>
  <c r="L8" i="25"/>
  <c r="B3" i="19"/>
  <c r="B26" i="19"/>
  <c r="L20" i="25"/>
  <c r="I11" i="25"/>
  <c r="I20" i="25"/>
  <c r="B71" i="19"/>
  <c r="B28" i="23"/>
  <c r="H23" i="19"/>
  <c r="I12" i="25"/>
  <c r="B5" i="19"/>
  <c r="B29" i="23"/>
  <c r="H26" i="19"/>
  <c r="I10" i="25"/>
  <c r="L16" i="25"/>
  <c r="B55" i="19"/>
  <c r="L19" i="25"/>
  <c r="H14" i="19"/>
  <c r="L7" i="25"/>
  <c r="I8" i="25"/>
  <c r="B23" i="19"/>
  <c r="I5" i="25"/>
  <c r="B6" i="23"/>
  <c r="B41" i="23"/>
  <c r="N3" i="19" s="1"/>
  <c r="B4" i="19"/>
  <c r="B10" i="23"/>
  <c r="B32" i="19" s="1"/>
  <c r="L10" i="25"/>
  <c r="B24" i="19"/>
  <c r="I7" i="25"/>
  <c r="O4" i="17"/>
  <c r="L13" i="25"/>
  <c r="H24" i="19"/>
  <c r="L18" i="25"/>
  <c r="H18" i="19"/>
  <c r="G18" i="23"/>
  <c r="H12" i="19"/>
  <c r="L15" i="25"/>
  <c r="H16" i="19"/>
  <c r="B34" i="23"/>
  <c r="B33" i="23"/>
  <c r="I13" i="25"/>
  <c r="H22" i="19"/>
  <c r="L6" i="25"/>
  <c r="B26" i="23"/>
  <c r="B24" i="23"/>
  <c r="B17" i="23"/>
  <c r="B7" i="23"/>
  <c r="I9" i="25"/>
  <c r="B8" i="23"/>
  <c r="B15" i="19"/>
  <c r="H6" i="19" s="1"/>
  <c r="B48" i="19"/>
  <c r="B16" i="23"/>
  <c r="I6" i="25"/>
  <c r="L12" i="25"/>
  <c r="H21" i="19"/>
  <c r="H15" i="19"/>
  <c r="L11" i="25"/>
  <c r="G15" i="23"/>
  <c r="L5" i="25"/>
  <c r="H13" i="19"/>
  <c r="B10" i="19"/>
  <c r="B12" i="19" s="1"/>
  <c r="B35" i="23"/>
  <c r="I4" i="25"/>
  <c r="B15" i="23"/>
  <c r="B47" i="19"/>
  <c r="B25" i="19"/>
  <c r="B59" i="19"/>
  <c r="B20" i="19"/>
  <c r="B53" i="19"/>
  <c r="N4" i="25"/>
  <c r="L4" i="25"/>
  <c r="H11" i="19"/>
  <c r="O4" i="25"/>
  <c r="B21" i="19"/>
  <c r="B9" i="23"/>
  <c r="B25" i="23"/>
  <c r="B52" i="19"/>
  <c r="B54" i="19"/>
  <c r="B22" i="19"/>
  <c r="F67" i="25" l="1"/>
  <c r="F3" i="25" s="1"/>
  <c r="C28" i="25"/>
  <c r="C3" i="25" s="1"/>
  <c r="B36" i="19"/>
  <c r="B17" i="19"/>
  <c r="B18" i="19" s="1"/>
  <c r="B40" i="19"/>
  <c r="L17" i="25"/>
  <c r="L3" i="25" s="1"/>
  <c r="H10" i="19"/>
  <c r="H29" i="19" s="1"/>
  <c r="H5" i="19" s="1"/>
  <c r="H7" i="19" s="1"/>
  <c r="H57" i="19"/>
  <c r="H58" i="19" s="1"/>
  <c r="G8" i="23"/>
  <c r="G10" i="23" s="1"/>
  <c r="G13" i="23" s="1"/>
  <c r="G20" i="23" s="1"/>
  <c r="H51" i="19"/>
  <c r="H52" i="19" s="1"/>
  <c r="B27" i="19"/>
  <c r="B28" i="19" s="1"/>
  <c r="B65" i="19"/>
  <c r="B69" i="19"/>
  <c r="B60" i="19"/>
  <c r="B61" i="19" s="1"/>
  <c r="B45" i="19"/>
  <c r="B36" i="23"/>
  <c r="B30" i="23"/>
  <c r="Q19" i="31"/>
  <c r="Q20" i="31" s="1"/>
  <c r="B12" i="23"/>
  <c r="I3" i="25"/>
  <c r="B13" i="19"/>
  <c r="B75" i="19"/>
  <c r="B76" i="19" s="1"/>
  <c r="B7" i="19"/>
  <c r="B8" i="19" s="1"/>
  <c r="B49" i="19"/>
  <c r="B50" i="19" s="1"/>
  <c r="B19" i="23"/>
  <c r="N12" i="19" s="1"/>
  <c r="H30" i="19" l="1"/>
  <c r="H8" i="19"/>
  <c r="G25" i="23"/>
  <c r="N30" i="19"/>
  <c r="N33" i="19" s="1"/>
  <c r="L2" i="25"/>
  <c r="I2" i="25"/>
  <c r="B21" i="23"/>
  <c r="G31" i="23" l="1"/>
  <c r="G33" i="23"/>
  <c r="B43" i="23"/>
  <c r="B45" i="23" s="1"/>
  <c r="N9" i="19"/>
  <c r="N21" i="19"/>
  <c r="N26" i="19" s="1"/>
  <c r="N28" i="19" s="1"/>
  <c r="N38" i="19" s="1"/>
  <c r="N10" i="19" l="1"/>
  <c r="N13" i="19" s="1"/>
  <c r="N14" i="19" s="1"/>
  <c r="B52" i="23"/>
  <c r="B38" i="23"/>
  <c r="B47" i="23" s="1"/>
  <c r="B49" i="23" s="1"/>
  <c r="C38" i="23"/>
  <c r="C47" i="23" s="1"/>
  <c r="C49" i="23" s="1"/>
  <c r="N15" i="19" l="1"/>
  <c r="N19" i="19" s="1"/>
  <c r="N18" i="19"/>
  <c r="C54" i="23"/>
  <c r="C56" i="23" s="1"/>
  <c r="C57" i="23" s="1"/>
  <c r="B54" i="23"/>
  <c r="B56" i="23" s="1"/>
  <c r="B53" i="23" s="1"/>
  <c r="N20" i="19" l="1"/>
  <c r="N37" i="19" s="1"/>
  <c r="B57" i="23"/>
  <c r="C53" i="23"/>
  <c r="O18" i="19"/>
  <c r="O15" i="19"/>
  <c r="O19" i="19" s="1"/>
  <c r="O20" i="19" l="1"/>
  <c r="O37" i="19" s="1"/>
  <c r="O40" i="19" s="1"/>
  <c r="N36" i="19" s="1"/>
  <c r="N40" i="19" s="1"/>
</calcChain>
</file>

<file path=xl/sharedStrings.xml><?xml version="1.0" encoding="utf-8"?>
<sst xmlns="http://schemas.openxmlformats.org/spreadsheetml/2006/main" count="34752" uniqueCount="4476">
  <si>
    <t>خصم مكتسب</t>
  </si>
  <si>
    <t>مدين أول</t>
  </si>
  <si>
    <t>دائن أول</t>
  </si>
  <si>
    <t>مدين حركة</t>
  </si>
  <si>
    <t>دائن حركة</t>
  </si>
  <si>
    <t>نهائي مدين</t>
  </si>
  <si>
    <t>نهائي دائن</t>
  </si>
  <si>
    <t>الرصيد</t>
  </si>
  <si>
    <t>إسم الحساب</t>
  </si>
  <si>
    <t>م. تصنيع</t>
  </si>
  <si>
    <t>خامات</t>
  </si>
  <si>
    <t>إيرادات</t>
  </si>
  <si>
    <t>إيرادات أخري</t>
  </si>
  <si>
    <t>م. بنكية - إدارية</t>
  </si>
  <si>
    <t>رسوم حكومية</t>
  </si>
  <si>
    <t>تأمين طبي</t>
  </si>
  <si>
    <t>هاتف وبريد</t>
  </si>
  <si>
    <t>قرطاسية</t>
  </si>
  <si>
    <t>مهمات</t>
  </si>
  <si>
    <t>سفر وإنتقالات</t>
  </si>
  <si>
    <t>صيانة سيارات</t>
  </si>
  <si>
    <t>إيجار سيارات</t>
  </si>
  <si>
    <t>عينات</t>
  </si>
  <si>
    <t>صيانة</t>
  </si>
  <si>
    <t>الرواتب وما في حكمها</t>
  </si>
  <si>
    <t>ضيافة</t>
  </si>
  <si>
    <t xml:space="preserve">تأمين ضد الحريق </t>
  </si>
  <si>
    <t>عمولات</t>
  </si>
  <si>
    <t>التحليل الفرعي</t>
  </si>
  <si>
    <t>التحليل الرئيسي</t>
  </si>
  <si>
    <t>القائمة</t>
  </si>
  <si>
    <t>البند</t>
  </si>
  <si>
    <t>المركز المالي</t>
  </si>
  <si>
    <t>الأصول الثابتة</t>
  </si>
  <si>
    <t>إلتزامات متداولة</t>
  </si>
  <si>
    <t>الدخل</t>
  </si>
  <si>
    <t>أثاث وديكورات</t>
  </si>
  <si>
    <t>سيارات</t>
  </si>
  <si>
    <t>عدد وأدوات</t>
  </si>
  <si>
    <t>أراضي</t>
  </si>
  <si>
    <t>عملاء دفعات مقدمة</t>
  </si>
  <si>
    <t>دائنون متنوعون</t>
  </si>
  <si>
    <t>رأس المال</t>
  </si>
  <si>
    <t>إحتياطي نظامي</t>
  </si>
  <si>
    <t>أصول متداولة</t>
  </si>
  <si>
    <t>مدينون متنوعون</t>
  </si>
  <si>
    <t>ضمان أعمال</t>
  </si>
  <si>
    <t>غطاء نقدي للتسهيلات</t>
  </si>
  <si>
    <t>أعمال تحت التنفيذ</t>
  </si>
  <si>
    <t>مجمع الإهلاك</t>
  </si>
  <si>
    <t>إلتزامات غير متداولة</t>
  </si>
  <si>
    <t>حقوق الملكية</t>
  </si>
  <si>
    <t>م</t>
  </si>
  <si>
    <t>كهرباء - مياه</t>
  </si>
  <si>
    <t>الفرع</t>
  </si>
  <si>
    <t>رسوم واشتراكات</t>
  </si>
  <si>
    <t>عمالة يومية</t>
  </si>
  <si>
    <t>آلات ومعدات</t>
  </si>
  <si>
    <t>إيرادات أخرى</t>
  </si>
  <si>
    <t>العملاء</t>
  </si>
  <si>
    <t>تسويات</t>
  </si>
  <si>
    <t>مخصص ضمان مشاريع منتهيه</t>
  </si>
  <si>
    <t>إيجارات</t>
  </si>
  <si>
    <t>صيانة وإصلاح</t>
  </si>
  <si>
    <t>زيوت ومحروقات</t>
  </si>
  <si>
    <t>مصاريف بنكية</t>
  </si>
  <si>
    <t>تأمين</t>
  </si>
  <si>
    <t>أخري</t>
  </si>
  <si>
    <t>إستهلاك</t>
  </si>
  <si>
    <t>تكلفة البضاعة المباعة</t>
  </si>
  <si>
    <t>أعمال تصنيع وتركيب</t>
  </si>
  <si>
    <t>إشتراكات ورسوم</t>
  </si>
  <si>
    <t>مصاريف شحن وتخليص جمركي</t>
  </si>
  <si>
    <t>اعمال قص</t>
  </si>
  <si>
    <t>الإجمالي</t>
  </si>
  <si>
    <t xml:space="preserve">إجمالي أصول ثابتة بالصافي      </t>
  </si>
  <si>
    <t>مخصص الزكاة الشرعية</t>
  </si>
  <si>
    <t>إجمالي الإلتزامات</t>
  </si>
  <si>
    <t xml:space="preserve">رأس المال العامل    </t>
  </si>
  <si>
    <t xml:space="preserve">رأس المال المستثمر    </t>
  </si>
  <si>
    <t>جمـــــــــــــــلة حقوق الملكية</t>
  </si>
  <si>
    <t>اجمالى تمويل الاستثمار</t>
  </si>
  <si>
    <t>يخصم</t>
  </si>
  <si>
    <t>الموجودات الثابتة(بالصافى)</t>
  </si>
  <si>
    <t>مخصص مكافاة نهاية الخدمة</t>
  </si>
  <si>
    <t>مخصص الهبوط في المخزون</t>
  </si>
  <si>
    <t>الموردين</t>
  </si>
  <si>
    <t>إهلاكات</t>
  </si>
  <si>
    <t>النقد وما في حكمه</t>
  </si>
  <si>
    <t>الذمم الدائنة التجارية</t>
  </si>
  <si>
    <t>إيرادات أخري متنوعة</t>
  </si>
  <si>
    <t>الإيرادات</t>
  </si>
  <si>
    <t>أطراف ذات علاقة</t>
  </si>
  <si>
    <t>البيــــــــــــــــــان</t>
  </si>
  <si>
    <t>رقم الحسـاب</t>
  </si>
  <si>
    <t>أصول تحت التجهيز والإنشاء</t>
  </si>
  <si>
    <t>أجهزة و حاسوب وبرمجيات</t>
  </si>
  <si>
    <t>مخصص ديون مشكوك في تحصيلها</t>
  </si>
  <si>
    <t>أرباح/خسائر مبقاه</t>
  </si>
  <si>
    <t>مصروفات متنوعة</t>
  </si>
  <si>
    <t>م. إدارية وعمومية</t>
  </si>
  <si>
    <t>إيجار سكن</t>
  </si>
  <si>
    <t>م. الإهلاكات الإدارية</t>
  </si>
  <si>
    <t>ديون معدومة</t>
  </si>
  <si>
    <t>م. إهلاكات التشغيل</t>
  </si>
  <si>
    <t>إيرادات غير مفوترة 2022</t>
  </si>
  <si>
    <t>الصندوق الرئيسي</t>
  </si>
  <si>
    <t>البنوك</t>
  </si>
  <si>
    <t>مصروفات مقدمة</t>
  </si>
  <si>
    <t>سلف  _ عاملين</t>
  </si>
  <si>
    <t>أوراق قبض</t>
  </si>
  <si>
    <t>موردون - دفعات مقدمة</t>
  </si>
  <si>
    <t>احتياطي نظامي.</t>
  </si>
  <si>
    <t>رسوم وإشتراكات</t>
  </si>
  <si>
    <t>كهرباء ومياه</t>
  </si>
  <si>
    <t>إستقبال وضيافة</t>
  </si>
  <si>
    <t>م. ديون مشكوك في تحصيلها</t>
  </si>
  <si>
    <t>رصيد نهائي 2022</t>
  </si>
  <si>
    <t>الإيـــــضـــاحـــات</t>
  </si>
  <si>
    <t>راس المال</t>
  </si>
  <si>
    <t>مواد خام</t>
  </si>
  <si>
    <t>اشتراكات ورسوم</t>
  </si>
  <si>
    <t>مصروف ضمان اعمال منتهية</t>
  </si>
  <si>
    <t>أوراق الدفع</t>
  </si>
  <si>
    <t>مصروفات عمومية وإدارية</t>
  </si>
  <si>
    <t>ضريبة القيمة المضافة</t>
  </si>
  <si>
    <t>إعتمادات مستندية</t>
  </si>
  <si>
    <t>مصاريف مستحقة</t>
  </si>
  <si>
    <t>مسلم عطاالله سالم العازمي</t>
  </si>
  <si>
    <t>جميل محمد عبدالرحمن جميل</t>
  </si>
  <si>
    <t>شركة سدك التطويرية المحدودة</t>
  </si>
  <si>
    <t>شركة المنصورة للصناعات المعدنية</t>
  </si>
  <si>
    <t>مقاولي الباطن</t>
  </si>
  <si>
    <t>البيـــــــــــــــــــــــــان</t>
  </si>
  <si>
    <t>رقم الإيضاح</t>
  </si>
  <si>
    <t>تكلفة الإيرادات</t>
  </si>
  <si>
    <t xml:space="preserve">إجمالي الأصول المتداولة  </t>
  </si>
  <si>
    <t>إجمالي الأصول</t>
  </si>
  <si>
    <t>الذمم المدينة التجارية (بالصافي)</t>
  </si>
  <si>
    <t>المخزون (بالصافي)</t>
  </si>
  <si>
    <t>مصاريف مستحقة وأرصدة دائنة أخرى</t>
  </si>
  <si>
    <t>الأرباح المبقاه</t>
  </si>
  <si>
    <t>قروض وتسهيلات بنكية متداولة</t>
  </si>
  <si>
    <t>قروض وتسهيلات بنكية غير متداولة</t>
  </si>
  <si>
    <t>مخصص ديون مشكوك فيها - مدينون</t>
  </si>
  <si>
    <t>م. استهلاك حق الاستخدام</t>
  </si>
  <si>
    <t>الدخل الشامل الاخر</t>
  </si>
  <si>
    <t>البنود التي لن يتم إعادة تصنيفها الي الربح او الخسارة في السنوات اللاحقة</t>
  </si>
  <si>
    <t>الربح / خسارة ناتجه عن إعادة قياس مكافأت منافع الموظفين</t>
  </si>
  <si>
    <t>إجمالي الربح / الخسارة الشاملة الأخرى</t>
  </si>
  <si>
    <t>مجموع الدخل الشامل للسنة</t>
  </si>
  <si>
    <t>فوائد القروض والتسهيلات البنكية</t>
  </si>
  <si>
    <t>مصاريف مقدمة وأرصدة مدينة أخرى (بالصافي)</t>
  </si>
  <si>
    <t>إجمالي الإلتزمات_ المتداولة</t>
  </si>
  <si>
    <t>إجمالي الإلتزامات_الغير متداولة</t>
  </si>
  <si>
    <t>أرباح / خسائر إكتوارية</t>
  </si>
  <si>
    <t>أصول حق استخدام  (بالصافي)</t>
  </si>
  <si>
    <t>تكلفة التمويل</t>
  </si>
  <si>
    <t>ايرا بيع ممتلكات</t>
  </si>
  <si>
    <t>انظمة</t>
  </si>
  <si>
    <t>اصول تحت التجهيز_ بناء مباني المصنع الجديد</t>
  </si>
  <si>
    <t>اصول تحت التجهيز _مصنع الابواب الخشبيه</t>
  </si>
  <si>
    <t>تجهيزات مصنع الحديد 2018</t>
  </si>
  <si>
    <t>اوراق دفع يناير 2022</t>
  </si>
  <si>
    <t>اوراق دفع فبراير 2022</t>
  </si>
  <si>
    <t>اوراق دفع مارس 2022</t>
  </si>
  <si>
    <t>اوراق دفع ابريل 2022</t>
  </si>
  <si>
    <t>اوراق دفع مايو 2022</t>
  </si>
  <si>
    <t>اوراق دفع يونيو 2022</t>
  </si>
  <si>
    <t>اوراق دفع يوليو 2022</t>
  </si>
  <si>
    <t>اوراق دفع اغسطس 2022</t>
  </si>
  <si>
    <t>اوراق دفع سبتمبر 2022</t>
  </si>
  <si>
    <t>اوراق دفع اكتوبر 2022</t>
  </si>
  <si>
    <t>اوراق دفع نوفمبر 2022</t>
  </si>
  <si>
    <t>اوراق دفع ديسمبر 2022</t>
  </si>
  <si>
    <t>اوراق دفع يناير 2023</t>
  </si>
  <si>
    <t>اوراق دفع فبراير  2023</t>
  </si>
  <si>
    <t>اوراق دفع مارس  2023</t>
  </si>
  <si>
    <t>اوراق دفع ابريل  2023</t>
  </si>
  <si>
    <t>اوراق دفع مايو  2023</t>
  </si>
  <si>
    <t>اوراق دفع يونيو 2023</t>
  </si>
  <si>
    <t>اوراق دفع يوليو  2023</t>
  </si>
  <si>
    <t>اوراق دفع اغسطس 2023</t>
  </si>
  <si>
    <t>اوراق دفع سبتمبر2023</t>
  </si>
  <si>
    <t>اوراق دفع اكتوبر 2023</t>
  </si>
  <si>
    <t>اوراق دفع نوفمبر 2023</t>
  </si>
  <si>
    <t>اوراق دفع ديسمبر 2023</t>
  </si>
  <si>
    <t>اوراق دفع يناير 2024</t>
  </si>
  <si>
    <t>اوراق دفع فبراير 2024</t>
  </si>
  <si>
    <t>اوراق دفع مارس 2024</t>
  </si>
  <si>
    <t>اوراق دفع ابريل 2024</t>
  </si>
  <si>
    <t>رواتب وأجور مستحقة</t>
  </si>
  <si>
    <t>إيجارات مستحقة</t>
  </si>
  <si>
    <t>كهرباء مستحقة</t>
  </si>
  <si>
    <t>بريد وهاتف مستحقة</t>
  </si>
  <si>
    <t>مصاريف مستحقه اخرى</t>
  </si>
  <si>
    <t>جزاءات عاملين</t>
  </si>
  <si>
    <t>ايرادات اخري _ محصله بدون ضريبه</t>
  </si>
  <si>
    <t>ارباح (خسائر )راسمالية العام</t>
  </si>
  <si>
    <t>خصم مكتسب موردين</t>
  </si>
  <si>
    <t>اوراق دفع اعتماد الوبكو _ من الفرنسي</t>
  </si>
  <si>
    <t>اوراق دفع اعتماد الاندلس للزجاج _ من الفرنسي</t>
  </si>
  <si>
    <t>اوراق دفع اعتماد المنيوم التيسير _ من الفرنسي</t>
  </si>
  <si>
    <t>اوراق دفع اعتماد سيمكو _ من الفرنسي</t>
  </si>
  <si>
    <t>اوراق دفع اعتماد خبراء الالواح المركبه _ من الفرنسي</t>
  </si>
  <si>
    <t>اوراق دفع اعتمادDBMSC _ من الفرنسي</t>
  </si>
  <si>
    <t>اوراق دفع اعتماد شوكو _ من الفرنسي</t>
  </si>
  <si>
    <t>اوراق دفع اعتماد وايت المنيوم _ من الفرنسي</t>
  </si>
  <si>
    <t>اوراق دفع اعتماد فورستر _ من الفرنسي</t>
  </si>
  <si>
    <t>اوراق دفع اعتماد تقنية الطلاء_ من الفرنسي</t>
  </si>
  <si>
    <t>اوراق دفع اعتماد الوبوند _ C069364_ من الفرنسي</t>
  </si>
  <si>
    <t>اوراق دفع اعتماد فيوتشر_ C069075_ من الفرنسي</t>
  </si>
  <si>
    <t>اوراق دفع اعتماد سنت جوبان_ C069651_ من الفرنسي</t>
  </si>
  <si>
    <t>اوراق دفع اعتماد السعودى الامريكى  _ من الفرنسي</t>
  </si>
  <si>
    <t>اوراق دفع اعتماد المتولى _ من الفرنسي</t>
  </si>
  <si>
    <t>اوراق دفع اعتمادعدة ومسمار _ من الفرنسي</t>
  </si>
  <si>
    <t>اوراق دفع اعتماد رمال ورماح _ من الفرنسي</t>
  </si>
  <si>
    <t>اوراق دفع اعتماد ALUK رقم C071061 _ من الفرنسي</t>
  </si>
  <si>
    <t>اثاث وتجهيزات وديكورات _ الاداره</t>
  </si>
  <si>
    <t>اجهزه وحاسبات وبرامج_  الاداره</t>
  </si>
  <si>
    <t>سيارات_  الاداره</t>
  </si>
  <si>
    <t>اصول مستاجرة منتهي بالتمليك _ سيارات الادارة</t>
  </si>
  <si>
    <t>اجهزة وحاسبات  وبرامج _المصنع</t>
  </si>
  <si>
    <t>اثاث وتجهيزات وديكورات _ المصنع</t>
  </si>
  <si>
    <t>اجهزه والات ومعدات _  المصنع</t>
  </si>
  <si>
    <t>سيارات _ المصنع</t>
  </si>
  <si>
    <t>عدد وادوات _ المصنع</t>
  </si>
  <si>
    <t>اثاث وتجهيزات السكن_ المصنع</t>
  </si>
  <si>
    <t>حاويات _ المصنع</t>
  </si>
  <si>
    <t>ارض مصنع انظمه_ المصنع</t>
  </si>
  <si>
    <t>كريدل _ المصنع</t>
  </si>
  <si>
    <t>اصول مستاجرة منتهي بالتمليك _ سيارات المصنع</t>
  </si>
  <si>
    <t>كرفانات/ بيوت جاهزة _ المصنع</t>
  </si>
  <si>
    <t>اثاث و تجهيزات و ديكورات _ مصنع الحديد</t>
  </si>
  <si>
    <t>اجهزه  والات ومعدات  _ مصنع الحديد</t>
  </si>
  <si>
    <t>عدد وادوات _ مصنع الحديد</t>
  </si>
  <si>
    <t>اجهزه وحاسبات وبرامج _ مصنع الحديد</t>
  </si>
  <si>
    <t>اثاث وتجهيزات  وديكورات _ مصنع الزجاج</t>
  </si>
  <si>
    <t>اجهزه والات _ مصنع الزجاج</t>
  </si>
  <si>
    <t>قروض وتسهيلات بنكية_غير متدولة _ الاولي</t>
  </si>
  <si>
    <t>فؤائد تمويل اصول مستاجرة _سيارة كورولا _ د ي ق  3132</t>
  </si>
  <si>
    <t>فؤائد تمويل اصول مستاجرة _سيارة هايلوكس غمارة _ ب ص د 2192</t>
  </si>
  <si>
    <t>فؤائد تمويل اصول مستاجرة _سيارة باص كوستر _ ب ص ط 3367</t>
  </si>
  <si>
    <t>فؤائد تمويل اصول مستاجرة _سيارة باص كوستر _ ب ص ل 7321</t>
  </si>
  <si>
    <t>فؤائد تمويل اصول مستاجرة _سيارة اسبورتاج _ ر د ط 1889</t>
  </si>
  <si>
    <t>فؤائد تمويل اصول مستاجرة _سيارة اسبورتاج _ ر د ط 1943</t>
  </si>
  <si>
    <t>فؤائد تمويل اصول مستاجرة _سيارة اكسبلور _ ر د ك 9320</t>
  </si>
  <si>
    <t>فؤائد تمويل اصول مستاجرة _سيارة هايلوكس غمارة _   ب ص م  9134</t>
  </si>
  <si>
    <t>فؤائد تمويل اصول مستاجرة _سيارة  فورد تيريتوري _   ر د و 4930</t>
  </si>
  <si>
    <t>فؤائد تمويل اصول مستاجرة _سيارة  هايلوكس غمارتين _   ب ص و 1953</t>
  </si>
  <si>
    <t>فؤائد مؤجلة _ قرض بنك الرياض</t>
  </si>
  <si>
    <t>دفعه مقدمة_  شركة بكين الامارات - كاب 2 المدينة_10012</t>
  </si>
  <si>
    <t>د. مقدمة_ شركة الراشد - ايرباص RRS_10088</t>
  </si>
  <si>
    <t>د. مقدمة_ شركة الاعمال المدنية (CWG - ANM)_10139</t>
  </si>
  <si>
    <t>د. مقدمة_ الراشد 10124_اضافي ارامكو ظهران 14641</t>
  </si>
  <si>
    <t>د. مقدمة_ شركة باكس _ المترو_10145</t>
  </si>
  <si>
    <t>د. مقدمة_ شركة السيف- ساب</t>
  </si>
  <si>
    <t>د. مقدمة_ شركة العراب - كاب 4 ضد الرصاص</t>
  </si>
  <si>
    <t>د. مقدمة_ مؤسسة قواعد الاعمار للمقاولات /حوطة سدير</t>
  </si>
  <si>
    <t>د. مقدمة_ شركة الراشد - ارامكو امرالشراء 15055</t>
  </si>
  <si>
    <t>د.مقدمه_شركة الاريل للمقاولات والصناعه المحدوده</t>
  </si>
  <si>
    <t>د. مقدمة_مشروع تطوير حرس الحدود _الراشد</t>
  </si>
  <si>
    <t>د.مقدمة _ شركة ارميتال مترو 3</t>
  </si>
  <si>
    <t>د. مقدمة_ شركة العراب _كاب 2 B2</t>
  </si>
  <si>
    <t>د . مقدمة عملا_ مركز التدريب / الراشد</t>
  </si>
  <si>
    <t>دفعه مقدمة_ كاب 2A السيف_مشروع الملك عبدالعزيز.</t>
  </si>
  <si>
    <t>دفعه مقدمة_مشروع ديسكا _الاولي للمقاولات</t>
  </si>
  <si>
    <t>دفعة مقدمة 15%._التعفف للاعمال الكهربائيه_مستشفى جامعة تبوك</t>
  </si>
  <si>
    <t>دفعة مقدمة 15%._ نايف الصيعري</t>
  </si>
  <si>
    <t>دفعة مقدمة 15%._شركة رضايات المحدوده عقد 97 _اسكاي لايت</t>
  </si>
  <si>
    <t>دفعة مقدمة 15%._مشروع KAFD _UNIDECOR</t>
  </si>
  <si>
    <t>دفعة مقدمة 15%._شركة الخنينى Package_8_ ارامكو</t>
  </si>
  <si>
    <t>دفعة مقدمة 15%.شركة  ارميتال _المترو 3HI</t>
  </si>
  <si>
    <t>دفعة مقدمة 15%._مشروع دار قريش - شركة غنيم الدولية لاعمال المقاولات ال</t>
  </si>
  <si>
    <t>دفعة مقدمة 15%._مشروع تكنال - شركة السعودى الامريكى</t>
  </si>
  <si>
    <t>دفعة مقدمة 15%._شركة ميدل بيست_Pedestrian bridge10255</t>
  </si>
  <si>
    <t>دفعة مقدمة 15%._مشروع ايبسو 15449 - شركة الراشد</t>
  </si>
  <si>
    <t>دفعة مقدمة 15%._مشروع مستشفى الرعاية - شركة الفوزان للتجارة</t>
  </si>
  <si>
    <t>دفعة مقدمة 15%._مشروع الوثائق والمحفوظات _سفارى المحدودة</t>
  </si>
  <si>
    <t>دفعة مقدمة 15%._مشروع نادى الصحى - شركة الحقيط</t>
  </si>
  <si>
    <t>دفعة مقدمة 15%._مشروع مركز الملك عبد الله المالى- شركة مؤنس الشايب</t>
  </si>
  <si>
    <t>دفعة مقدمة 15%._شركة الخنينى Package_7_ ارامكو</t>
  </si>
  <si>
    <t>دفعة مقدمة 15%._شركة الخنينى Package_9_ ارامكو</t>
  </si>
  <si>
    <t>دفعة مقدمة 15%._شركة موبكو _ سوفيتيل_ غرفة الحارس_10137</t>
  </si>
  <si>
    <t>دفعه مقدمة15%_ كاب 2A السيف_مشروع الملك عبدالعزيز.</t>
  </si>
  <si>
    <t>دفعه مقدمة15%_ شركة باكس المترو _ 10145</t>
  </si>
  <si>
    <t>دفعه مقدمة15%_ شركة الاعمال المدنية (CWG - ANM)_10139</t>
  </si>
  <si>
    <t>دفعه مقدمة15%_ الشركة الفنية المتميزه للاعمار_ماسك</t>
  </si>
  <si>
    <t>دفعه مقدمة15%_ شركة وادي البناء _ مشروع هيلتون  جاردن ان</t>
  </si>
  <si>
    <t>دفعه مقدمة15%_ GIUGIARO ARCHITETTURA - المركز المالى_10162</t>
  </si>
  <si>
    <t>دفعه مقدمة15% _ الراشد 10124 - الظهران 14063</t>
  </si>
  <si>
    <t>د. مقدمة15%_ شركة الراشد- موقف السيارات 13379</t>
  </si>
  <si>
    <t>دفعة مقدمة 15%._شركة الكفاح للمقاولات _بزنس بارك_10183</t>
  </si>
  <si>
    <t>دفعة مقدمة 15%._شركة فريسينيه _ بارك اند رايد10188</t>
  </si>
  <si>
    <t>دفعة مقدمة 15%._شركة بايتور _سكاي ووك 10190</t>
  </si>
  <si>
    <t>دفعة مقدمة 15%._مشروع فيلا احمد سعد الناصر</t>
  </si>
  <si>
    <t>دفعة مقدمة 15%._مشروع برج 205و208 _KAFD _بايتور</t>
  </si>
  <si>
    <t>دفعة مقدمة 15%._شركة قاده البناء الحديث_معرض الدفاع 10193</t>
  </si>
  <si>
    <t>دفعة مقدمة 15%._شركة قاده البناء الحديث_نادي الياخت  10195</t>
  </si>
  <si>
    <t>دفعة مقدمة 15%._شركة قاده البناء الحديث_promende_ 10196</t>
  </si>
  <si>
    <t>دفعة مقدمة 15%._شركة بكين الامارات _ كاب2 المدينه</t>
  </si>
  <si>
    <t>دفعة مقدمة 15%._شركة االبناء التخصصيه _ASHAR</t>
  </si>
  <si>
    <t>دفعة مقدمة 15%._شركة التعفف للاعمال الكهربائيه_مستشفي المرجان</t>
  </si>
  <si>
    <t>دفعة مقدمة 15%._شركة KAFD PARCEL 5.06 _UNIDECOR</t>
  </si>
  <si>
    <t>دفعة مقدمة 15%._شركة لوست للاسنان _10209</t>
  </si>
  <si>
    <t>دفعة مقدمة 15%._شركة شيد المحدودة_IT LAP_10206</t>
  </si>
  <si>
    <t>دفعة مقدمة 15%._شركة الربع العالي _كلية الاداب</t>
  </si>
  <si>
    <t>دفعة مقدمة 15%._مشروع_ مدارس مسك _10210 _بايتور</t>
  </si>
  <si>
    <t>دفعة مقدمة 15%._الراشد _ الشقيق _17324</t>
  </si>
  <si>
    <t>دفعة مقدمة 15%._مشروع_مستشفي غرب جده  _10214 _سليمان الحبيب</t>
  </si>
  <si>
    <t>دفعة مقدمة 15%._مشروع_سابك الجبيل _10205 _شابورجي</t>
  </si>
  <si>
    <t>دفعة مقدمة 15%._مشروع _NEW SATELLITE _17773 _الراشد</t>
  </si>
  <si>
    <t>دفعة مقدمة 15%._مشروع مركز الملك عبدالله المالي310   _10212</t>
  </si>
  <si>
    <t>دفعة مقدمة 15%._مجموعة زيد الحسين _حدائق</t>
  </si>
  <si>
    <t>دفعة مقدمة 15%._شركة بايتور _Aramco P2.13 External Signage Logo</t>
  </si>
  <si>
    <t>دفعة مقدمة 15%._ادارة و تطوير مركز الملك عبدالله - KAFD310</t>
  </si>
  <si>
    <t>دفعة مقدمة 15%._مشروع طريق خريض  _شركة امداد _10220</t>
  </si>
  <si>
    <t>دفعة مقدمة 15%._شركة الراشد -WTS امر الشراء 17540</t>
  </si>
  <si>
    <t>دفعة مقدمة 15%._شركة السيف _ ساب</t>
  </si>
  <si>
    <t>دفعة مقدمة 15%._مشروع_نيوم _10224 _بكين</t>
  </si>
  <si>
    <t>دفعة مقدمة 15%._انتيلا ابها-تبوك-الدمام10221 - شركة المواطن  الدولية</t>
  </si>
  <si>
    <t>دفعة مقدمة 15%.شركةاريل _ مشروع TRANSFER STATION 321</t>
  </si>
  <si>
    <t>دفعة مقدمة 15%._مشروع_كاب 5 _10225 _بى اى سى بكين</t>
  </si>
  <si>
    <t>دفعة مقدمة 15%._Citc ابها-تبوك-الدمام10222 - شركة المواطن  الدولية</t>
  </si>
  <si>
    <t>دفعة مقدمة 15%._مشروع_Capita Gate Exit10 _شركة احمد محمد السيف</t>
  </si>
  <si>
    <t>دفعة مقدمة 15%._شركة وسائل التعمير للمقاولات _برج لما_10233</t>
  </si>
  <si>
    <t>دفعة مقدمة 15%._شركة سرعة الانجاز للصناعة _ كاس السعوديه للفروسي_10235</t>
  </si>
  <si>
    <t>دفعة مقدمة 15%._مشروع_STC _10234 _بى اى سى بكين</t>
  </si>
  <si>
    <t>دفعة مقدمة 15%._شركة الفهد للاستثمار-Kingdom Gate</t>
  </si>
  <si>
    <t>دفعة مقدمة 15%._شركة طرفة الابداع لاقامة وتنظيم-Soudi coup Jcsa</t>
  </si>
  <si>
    <t>دفعة مقدمة 15%._مشروع_KAP 5 Site 125&amp;120 _بى اى سى بكين</t>
  </si>
  <si>
    <t>دفعة مقدمة 15%._مشروع_مدارس المدينة _تحالف بكين و موبكو للمقاولات</t>
  </si>
  <si>
    <t>دفعة مقدمة 15%._شركة الخطوط الراقية للديكور_فيلا ادهم</t>
  </si>
  <si>
    <t>دفعة مقدمة 15%._شركة الراشد -Ipso Dammam</t>
  </si>
  <si>
    <t>دفعة مقدمة 15%._شركة اساس الثبات التجارية _مجمع نيو كير</t>
  </si>
  <si>
    <t>دفعة مقدمة 15%._شركة الخريجى للتجارة و المقاولات_مستشفى الفقيه المدينة</t>
  </si>
  <si>
    <t>دفعة مقدمة 15%._مشروع التخصصى  _شركة امداد _10240</t>
  </si>
  <si>
    <t>دفعة مقدمة 15%._مشروع_Edgnex Riyadh Data _شركة قطوف الجزيرة</t>
  </si>
  <si>
    <t>دفعة مقدمة 15%._مشروع مستشفي مديدة_ شركة مديدة للرعاية</t>
  </si>
  <si>
    <t>دفعة مقدمة 15%._مشروع_Sindala Island _10248 _بى اى سى بكين</t>
  </si>
  <si>
    <t>دفعة مقدمة 15%._الراشد _ الشقيق _18894</t>
  </si>
  <si>
    <t>دفعة مقدمة 15%._مشروع_SEVEN _10246 _شابورجي</t>
  </si>
  <si>
    <t>دفعه مقدمة15%_  محمد الراشد _MADINAHGAT _ 10247</t>
  </si>
  <si>
    <t>دفعة مقدمة 15%._شركة الخريجى للتجارة و المقاولات_فندق مكارم المدينه</t>
  </si>
  <si>
    <t>دفعة مقدمة 15%._شركة نسما للصناعات المتحدة- Air Product Neom</t>
  </si>
  <si>
    <t>دفعة مقدمة 15%._شركة مرامر المحدودة-Economy Based</t>
  </si>
  <si>
    <t>إلتزامات عقود الإيجار_ متداولة _ اكتواري</t>
  </si>
  <si>
    <t>دائنون _ عمولات مستحقه محمود نصار</t>
  </si>
  <si>
    <t>دائنون _ عمولات مستحقه احسان</t>
  </si>
  <si>
    <t>دائنون _ محمد حسن الحكيم</t>
  </si>
  <si>
    <t>دائنون _ عمولات مستحقه لؤى النجار</t>
  </si>
  <si>
    <t>دائنون _ عمولات مستحقه عامر القصراوى</t>
  </si>
  <si>
    <t>دائنون _ عمولات م وليد عن العقود* مغلق</t>
  </si>
  <si>
    <t>دائنون _ حساب _تسوية اجور ورواتب وسيط</t>
  </si>
  <si>
    <t>دائنون _ شركة البواني _ مدارس البواني</t>
  </si>
  <si>
    <t>دائنون _عمولات مستحقه _محمد فهد القاضي</t>
  </si>
  <si>
    <t>دائنون _ عبدالله عبدالعزيز الزيد</t>
  </si>
  <si>
    <t>دائنون _شركة كيناز المتحدة _مشرروغ خميس مشيط</t>
  </si>
  <si>
    <t>دائنون _ شركة ركن المعادن للتجارة والصناعة</t>
  </si>
  <si>
    <t>دائنون _ مصنع تكنولوجيا المعادن سكراب</t>
  </si>
  <si>
    <t>دائنون _ شركة فابكو للمقاولات _ زجاج</t>
  </si>
  <si>
    <t>دائنون _عمولات مستحقه _عبدالعزيز محمد حماد بن عنيق</t>
  </si>
  <si>
    <t>دائنون _ ورشة انظمة التركيب للالمنيوم _ سكراب</t>
  </si>
  <si>
    <t>دائنون _ مؤسسة كاجو للتجارة _ سكراب</t>
  </si>
  <si>
    <t>دائنون _ ورشة مهندس اسحاق-سكراب</t>
  </si>
  <si>
    <t>دائنون _ سامي عبداللة فيضي المحامي</t>
  </si>
  <si>
    <t>دائنون _ مؤسسة الوسام المتقدمة للمقاولات</t>
  </si>
  <si>
    <t>دائنون _عمولات مستحقه _مصطفى احمد رجاء عبد المحسن</t>
  </si>
  <si>
    <t>دائنون _عمولات مستحقه _ علي الطنطاوي</t>
  </si>
  <si>
    <t>دائنون _عمولات _ م.وليد عبد العزيز</t>
  </si>
  <si>
    <t>دائنون _ مؤسسة اوج الخليج للسكراب</t>
  </si>
  <si>
    <t>دائنون _ شركة بيان النقل التجارية</t>
  </si>
  <si>
    <t>دائنون _ مؤسسة التاثيرات الهندسيه</t>
  </si>
  <si>
    <t>VATعلى المبيعات بنسبه 5%</t>
  </si>
  <si>
    <t>VATعلى المبيعات بنسبه 15%</t>
  </si>
  <si>
    <t>VAT المستحقه</t>
  </si>
  <si>
    <t>VAT المستحقه اعوام سابقه</t>
  </si>
  <si>
    <t>ضريبة الاستقطاع</t>
  </si>
  <si>
    <t>مخصص بدل ترك الخدمة</t>
  </si>
  <si>
    <t>مخصص ضمان اعمال مشاريع. سابقه</t>
  </si>
  <si>
    <t>مخصص ديون مشكوك فيها</t>
  </si>
  <si>
    <t>مخصص ديون مشكوك فيها _ المدينون</t>
  </si>
  <si>
    <t>مخصص الزكاة الشرعية والدخل _ضريبة الدخل</t>
  </si>
  <si>
    <t>إلتزامات عقود الإيجار _غير متداولة _اكتواري</t>
  </si>
  <si>
    <t>التزامات عقود ايجار كورولا  7001925001لوحة رقم د ي ق  3132</t>
  </si>
  <si>
    <t>التزامات عقود ايجار _ سيارة هايلكس 7002156001 لوحة رقم ب ص د 2192</t>
  </si>
  <si>
    <t>التزامات عقود ايجار _ باص كوستر 23 راكب 7002528001لوحة رقم ب ص ط 3367</t>
  </si>
  <si>
    <t>التزامات عقود ايجار _ باص كوستر 23 راكب موديل 2022 لوحة رقم ب ص ل 7321</t>
  </si>
  <si>
    <t>التزامات عقود ايجار _  7002559002  لوحة رقم ر د ط 1889</t>
  </si>
  <si>
    <t>التزامات عقود ايجار عقد رقم 7002559001 سبورتاج لوحة رقم ر د ط  1943</t>
  </si>
  <si>
    <t>التزامات عقود ايجار _سيارة اكسبلورر 2022 لوجة رقم ر د ك 9320</t>
  </si>
  <si>
    <t>التزامات عقود ايجار _سيارة تويوتا هايلكس 2023 غمارة  لوجة ب ص م  9134</t>
  </si>
  <si>
    <t>التزامات عقود ايجار _سيارة فورد تيريتوري 2023 لوجة رقم ر د و 4930</t>
  </si>
  <si>
    <t>التزامات عقود ايجار _سيارةهايلكس غمارتين 7002693001 لوجة ب ص و 1953</t>
  </si>
  <si>
    <t>التزامات عقود ايجار _باص كوستر 23 راكب موديل 2014 لوحة رقم ا ه ص 3826</t>
  </si>
  <si>
    <t>التزامات عقود ايجار _ سيارة م جهاد _ الجبر</t>
  </si>
  <si>
    <t>التزامات عقود ايجار _</t>
  </si>
  <si>
    <t>بدل اجازه مستحقه</t>
  </si>
  <si>
    <t>بدل تذاكر مستحقه</t>
  </si>
  <si>
    <t>مكافأة العاملين بالشركة _ مستحقه</t>
  </si>
  <si>
    <t>حصه راس المال _ 6.75%_ مسلم عطاالله العازمي</t>
  </si>
  <si>
    <t>حصه راس المال _ 27%_ جميل محمد جميل</t>
  </si>
  <si>
    <t>حصة راس المال _ 40%_ شركة سدك التطويرية المحدودة</t>
  </si>
  <si>
    <t>حصة راس المال _26.25%_ شركة المنصورة للصناعات المعدنية</t>
  </si>
  <si>
    <t>جاري شريك/ ا- مسلم عطاالله سالم العازمى .</t>
  </si>
  <si>
    <t>جاري شريك/ ا- جميل محمد عبدالرحمن جميل</t>
  </si>
  <si>
    <t>جاري شريك/ شركة سدك التطويرية المحدودة</t>
  </si>
  <si>
    <t>جاري شريك _ شركة المنصورة للصناعات المعدنية</t>
  </si>
  <si>
    <t>ارباح مدوره اعوام سابقه</t>
  </si>
  <si>
    <t>ارباح(خسائر) اكتوارية</t>
  </si>
  <si>
    <t>صافي ارباح العام</t>
  </si>
  <si>
    <t>الراتب الاساسي / تسويق - تسعير</t>
  </si>
  <si>
    <t>بدل سكن / تسويق - تسعير</t>
  </si>
  <si>
    <t>بدل انتقال / تسويق - تسعير</t>
  </si>
  <si>
    <t>بدل تذاكر سفر / تسويق - تسعير</t>
  </si>
  <si>
    <t>بدل اتصال / تسويق - تسعير</t>
  </si>
  <si>
    <t>اجر اضافى / تسويق - تسعير</t>
  </si>
  <si>
    <t>بدل طعام / تسويق. - تسعير</t>
  </si>
  <si>
    <t>مقابل مالى / تسويق. - تسعير</t>
  </si>
  <si>
    <t>مكافآت و حوافز / تسويق. - تسعير</t>
  </si>
  <si>
    <t>اخري _تسويق - تسعير</t>
  </si>
  <si>
    <t>تجديد الاقامات وخروج وعوده-فحص-كارت عمل-نقل كفالات / تسويق - تسعير</t>
  </si>
  <si>
    <t>تأمين طبى/ تسويق - تسعير</t>
  </si>
  <si>
    <t>أدوية وعلاج / تسويق - تسعير</t>
  </si>
  <si>
    <t>مكافأة نهاية خدمة / تسويق - تسعير</t>
  </si>
  <si>
    <t>بدل أجازات / تسويق - تسعير</t>
  </si>
  <si>
    <t>رسوم وإشتراكات / تسويق - تسعير</t>
  </si>
  <si>
    <t>بريد وهاتف / تسويق - تسعير</t>
  </si>
  <si>
    <t>اعمال رسم مخططات / تسويق - تسعير</t>
  </si>
  <si>
    <t>ادوات مكتبيه و مطبوعات / تسويق - تسعير</t>
  </si>
  <si>
    <t>زيوت ومحروقات/ تسويق - تسعير</t>
  </si>
  <si>
    <t>عدد مستهلكة/ تسويق- تسعير</t>
  </si>
  <si>
    <t>صيانة عامة  / تسويق- تسعير</t>
  </si>
  <si>
    <t>سفر وإنتقال  / تسويق - تسعير</t>
  </si>
  <si>
    <t>تعقيب وجوازات و تصديقات/ تسويق - تسعير</t>
  </si>
  <si>
    <t>صيانه و قطع غيار سيارات / تسويق - تسعير</t>
  </si>
  <si>
    <t>إيجار سيارات / تسويق - تسعير</t>
  </si>
  <si>
    <t>مصروف تخليص جمركي / تسويق - تسعير</t>
  </si>
  <si>
    <t>مصروف شحن ونقل وتحميل / تسويق - تسعير</t>
  </si>
  <si>
    <t>مصروف عينات / تسويق - تسعير</t>
  </si>
  <si>
    <t>خروج وعودة / تسويق - تسعير</t>
  </si>
  <si>
    <t>ايجارات سكن وفندق/ تسويق - تسعير</t>
  </si>
  <si>
    <t>مصروف نقل كفالة / تسويق - تسعير</t>
  </si>
  <si>
    <t>م .ضيافة / تسويق - تسعير</t>
  </si>
  <si>
    <t>برمجية وصيانة حاسب / تسويق - تسعير</t>
  </si>
  <si>
    <t>تامين سيارات / تسويق - تسعير</t>
  </si>
  <si>
    <t>تامينات اجتماعية / تسويق - تسعير</t>
  </si>
  <si>
    <t>هدايا ونثريات متنوعة/ تسويق - تسعير</t>
  </si>
  <si>
    <t>اجور ورواتب / اداريه</t>
  </si>
  <si>
    <t>بدل سكن / اداريه</t>
  </si>
  <si>
    <t>بدل انتقال / اداريه</t>
  </si>
  <si>
    <t>بدل تذاكر سفر / اداريه</t>
  </si>
  <si>
    <t>بدل اتصال _ اداريه</t>
  </si>
  <si>
    <t>اجر اضافى _ اداريه</t>
  </si>
  <si>
    <t>اخري _ ادارية</t>
  </si>
  <si>
    <t>بدل طعام / اداريه</t>
  </si>
  <si>
    <t>مقابل مالي / اداريه</t>
  </si>
  <si>
    <t>تجديد الاقامات وخروج وعوده وفحص طبي وكارت عمل _ اداريه</t>
  </si>
  <si>
    <t>مكافاه وحوافز وهدايا واخرى / اداريه</t>
  </si>
  <si>
    <t>أرباح تمويل / اداريه</t>
  </si>
  <si>
    <t>تأمين طبى/ اداريه</t>
  </si>
  <si>
    <t>تأمينات إجتماعية/ادريه</t>
  </si>
  <si>
    <t>أدوية وعلاج / اداريه</t>
  </si>
  <si>
    <t>مكافأة نهاية خدمة / اداريه</t>
  </si>
  <si>
    <t>بدل أجازات / إداريه</t>
  </si>
  <si>
    <t>كهرباء و مياه _اداريه</t>
  </si>
  <si>
    <t>ادوات مكتبيه و مطبوعات _ اداريه</t>
  </si>
  <si>
    <t>ايجار السكن _ اداري</t>
  </si>
  <si>
    <t>زيوت ومحروقات_اداريه</t>
  </si>
  <si>
    <t>صيانه و قطع غيار سيارات _ اداريه</t>
  </si>
  <si>
    <t>مصروف  مستهلكة ومهمات _ ادارية</t>
  </si>
  <si>
    <t>مستلزمات اعاشة سكن / ادارية 0</t>
  </si>
  <si>
    <t>تامين سيارات _ ادارية</t>
  </si>
  <si>
    <t>مصاريف متنوعه _ اداريه</t>
  </si>
  <si>
    <t>برمجة وصيانة حاسب _ادارية</t>
  </si>
  <si>
    <t>سفر وإنتقال _ اداريه</t>
  </si>
  <si>
    <t>دعاية وإعلان _ اداريه</t>
  </si>
  <si>
    <t>رسوم حكوميه  وإشتراكات وغرمات _  اداريه0</t>
  </si>
  <si>
    <t>بريد وهاتف  اداريه</t>
  </si>
  <si>
    <t>مصاريف بنكية اداريه _ اداريه0</t>
  </si>
  <si>
    <t>م .ضيافة _ اداريه</t>
  </si>
  <si>
    <t>م. تاشيرات واستقدام ونقل كفالة _ اداريه</t>
  </si>
  <si>
    <t>اتعاب مهنية _ادارية0</t>
  </si>
  <si>
    <t>صيانة عامة وسلامة _ اداري</t>
  </si>
  <si>
    <t>خصم مسموح به _ الاداره</t>
  </si>
  <si>
    <t>تامين  علي المصنع _اداريه0</t>
  </si>
  <si>
    <t>مصروف الزكاة الشرعيه _ اداريه0</t>
  </si>
  <si>
    <t>مصاريف ضريبة الاستقطاع _  اعوام سابقه</t>
  </si>
  <si>
    <t>مصاريف ضريبة الاستقطاع /ادارى</t>
  </si>
  <si>
    <t>مصاريف اهلاك _ الاصول الثابته الادارة0</t>
  </si>
  <si>
    <t>م . ايجار سيارات_ اداريه</t>
  </si>
  <si>
    <t>الراتب الاساسي  _ تصنيع</t>
  </si>
  <si>
    <t>بدل سكن  _ تصنيع</t>
  </si>
  <si>
    <t>بدل انتقال  _ تصنيع</t>
  </si>
  <si>
    <t>بدل تذاكر سفر  _تصنيع</t>
  </si>
  <si>
    <t>مقابل مالي _ تصنيع</t>
  </si>
  <si>
    <t>اجر اضافى  _ تصنيع</t>
  </si>
  <si>
    <t>بدل طعام  _ تصنيع</t>
  </si>
  <si>
    <t>مكافاه وحوافز وهدايا  _ تصنيع</t>
  </si>
  <si>
    <t>تجديد الاقامات وخروج وعوده وفحص طبي وكارت عمل _ تصنيع</t>
  </si>
  <si>
    <t>تأمين طبى_ تصنيع</t>
  </si>
  <si>
    <t>تأمينات إجتماعية _ تصنيع</t>
  </si>
  <si>
    <t>أدوية وعلاج _ تصنيع</t>
  </si>
  <si>
    <t>م. مكافأة نهاية الخدمة _ تصنيع</t>
  </si>
  <si>
    <t>م . بدل أجازات _تصنيع</t>
  </si>
  <si>
    <t>م. قص ولف وتشكيل مواد _ تصنيع</t>
  </si>
  <si>
    <t>م. شحن ونقل وتحميل _ تصنيع</t>
  </si>
  <si>
    <t>م. كهرباء و مياه _ تصنيع</t>
  </si>
  <si>
    <t>م. ادوات مكتبيه و مطبوعات_ تصنيع</t>
  </si>
  <si>
    <t>م. إيجار معدات_تصنيع</t>
  </si>
  <si>
    <t>م. إيجارات المصانع  _تصنيع</t>
  </si>
  <si>
    <t>م. صيانه وقطع غيار الات ومعدات واخري _ تصنيع</t>
  </si>
  <si>
    <t>م. إكراميات وهدايا _ تصنيع</t>
  </si>
  <si>
    <t>م. زيوت ومحروقات _ تصنيع</t>
  </si>
  <si>
    <t>م. مهمات  مستهلكة _ تصنيع</t>
  </si>
  <si>
    <t>م. سفر وانتقال ورحلة عمل _ تصنيع</t>
  </si>
  <si>
    <t>رسوم حكوميه واشتركات وغرامات _ تصنيع</t>
  </si>
  <si>
    <t>م. صيانه و قطع غيار سيارات_ تصنيع</t>
  </si>
  <si>
    <t>م. إيجار سيارات _ تصنيع</t>
  </si>
  <si>
    <t>م. ايجارات سكن  ووحدات سكنيه _ تصنيع</t>
  </si>
  <si>
    <t>م. مخالفات مرورية _ تصنيع</t>
  </si>
  <si>
    <t>م. مستلزمات اعاشه و سكن _ تصنيع</t>
  </si>
  <si>
    <t>م. اعمال اختبارات_ تصنيع</t>
  </si>
  <si>
    <t>م.تصنيع مقاولي الباطن وعمالة يوميه_ تصنيع</t>
  </si>
  <si>
    <t>م. تاشيرات واستقدام ونقل كفالة _ تصنيع.</t>
  </si>
  <si>
    <t>مصروف عينات _ تصنيع</t>
  </si>
  <si>
    <t>م. وجبات وضيافة_ تصنيع</t>
  </si>
  <si>
    <t>برمجة وصيانة حاسب الي _تصنيع</t>
  </si>
  <si>
    <t>م. بريد وهاتف _ تصنيع</t>
  </si>
  <si>
    <t>م. تامين سيارات _ تصنيع</t>
  </si>
  <si>
    <t>م. اعمال رسم مخططات _ تصنيع</t>
  </si>
  <si>
    <t>م.رسوم سابر/ساسو_ تصنيع</t>
  </si>
  <si>
    <t>م. ايجار حاويه _ تصنيع</t>
  </si>
  <si>
    <t>مصاريف عمولات بنكيه(تسييل اعتمادات وضمانات )_تصنيع</t>
  </si>
  <si>
    <t>م. اهلاك _ الاصول الثابته مصنع الحديد_ تصنيع</t>
  </si>
  <si>
    <t>م. اهلاك _ الاصول الثابته مصنع الزجاج _ تصنيع</t>
  </si>
  <si>
    <t>م. اهلاك _ الاصول الثابته _ تصنيع</t>
  </si>
  <si>
    <t>م.رمل وتر جيت - تصنيع</t>
  </si>
  <si>
    <t>مصروف صيانه عامة وسلامه _تصنيع</t>
  </si>
  <si>
    <t>م .عوده الموظفين عن طريق دول اخري _ تصنيع</t>
  </si>
  <si>
    <t>اجور عمالة يومية وادارية مؤجره _ تصنيع</t>
  </si>
  <si>
    <t xml:space="preserve"> دورات تدريبية _ تصنيع</t>
  </si>
  <si>
    <t xml:space="preserve"> خامات _ اكسسوارات  _AC.</t>
  </si>
  <si>
    <t xml:space="preserve"> خامات _ ألومنيوم _ ALU_ خامات.</t>
  </si>
  <si>
    <t xml:space="preserve"> خامات _صوف صخري   _ROCK.</t>
  </si>
  <si>
    <t xml:space="preserve"> خامات _حديد_ خامات _  STEEL.</t>
  </si>
  <si>
    <t>خامات _3M لواصق _ خامات -poli</t>
  </si>
  <si>
    <t xml:space="preserve"> خامات _سليكون  _ خامات _SILI.</t>
  </si>
  <si>
    <t xml:space="preserve"> خامات _كلادينج ولكسان    _ CLA.</t>
  </si>
  <si>
    <t>خامات_ براغي خابور سنفره اخري   _  TOOL.</t>
  </si>
  <si>
    <t>خامات _ربر _ خامات _GAS.</t>
  </si>
  <si>
    <t>خامات _ام دي اف</t>
  </si>
  <si>
    <t>خامات _رول تيب و ستريتش_ خامات ST_ROOL</t>
  </si>
  <si>
    <t>خامات _سلك المنيوم</t>
  </si>
  <si>
    <t>خامات _شيت نحاس</t>
  </si>
  <si>
    <t>خامات_استنالس تيل</t>
  </si>
  <si>
    <t xml:space="preserve"> خامات _ماكينات اتوماتيك وابواب دورما</t>
  </si>
  <si>
    <t xml:space="preserve"> خامات _متنوعه _ خامات</t>
  </si>
  <si>
    <t>م . خامات زجاج</t>
  </si>
  <si>
    <t>خامات سيكوريت زجاج</t>
  </si>
  <si>
    <t xml:space="preserve"> خامات _عوازل ودهانات اسطح _ خامات</t>
  </si>
  <si>
    <t>خامات_ دهان وطلاء وجلفنه المنيوم.</t>
  </si>
  <si>
    <t>خامات_ رمل  وتر جيت _ خامات</t>
  </si>
  <si>
    <t>خامات_ زجاج _ مصنع واجهات الرياض للزجاج</t>
  </si>
  <si>
    <t>خامات _ زجاج ضدد الرصاص</t>
  </si>
  <si>
    <t>مصروف تخليص جمركي _ خامات</t>
  </si>
  <si>
    <t>خامات _ زجاج ضدد الحريق</t>
  </si>
  <si>
    <t>خامات_ دهان وطلاء وجلفنه المنيوم__ مصنع الدهان</t>
  </si>
  <si>
    <t>خامات _ ابواب جاهزه مع الفريم المعدني</t>
  </si>
  <si>
    <t xml:space="preserve"> خامات _اعمال  رخام    _ .</t>
  </si>
  <si>
    <t xml:space="preserve"> خامات _اعمال الخشب   _ .</t>
  </si>
  <si>
    <t xml:space="preserve"> خامات _اعمال الخشب   _ مصنع الخشب</t>
  </si>
  <si>
    <t>خامات_ساندوتش بانل</t>
  </si>
  <si>
    <t>الراتب الاساسي  _ تركيبات مشاريع</t>
  </si>
  <si>
    <t>بدل سكن  _ تركيبات مشاريع</t>
  </si>
  <si>
    <t>بدل انتقال  _ تركيبات مشاريع</t>
  </si>
  <si>
    <t>بدل تذاكر سفر  _ تركيبات مشاريع</t>
  </si>
  <si>
    <t>مقابل مالي _ تركيبات مشاريع</t>
  </si>
  <si>
    <t>اجر اضافى  _ تركيبات مشاريع</t>
  </si>
  <si>
    <t>بدل طعام  _ تركيبات مشاريع</t>
  </si>
  <si>
    <t>مكافاه وحوافز وهدايا  _ تركيبات مشاريع</t>
  </si>
  <si>
    <t>تجديد الاقامات وخروج وعوده وفحص طبي وكارت عمل _ تركيبات مشاريع</t>
  </si>
  <si>
    <t>تأمين طبى_ تركيبات مشاريع</t>
  </si>
  <si>
    <t>تأمينات إجتماعية _ تركيبات مشاريع</t>
  </si>
  <si>
    <t>أدوية وعلاج _ تركيبات مشاريع</t>
  </si>
  <si>
    <t>م. مكافأة نهاية الخدمة _ تركيبات مشاريع</t>
  </si>
  <si>
    <t>بدل أجازات _ تركيبات مشاريع</t>
  </si>
  <si>
    <t>م. قص ولف وتشكيل مواد _ تركيبات مشاريع</t>
  </si>
  <si>
    <t>م. شحن ونقل وتحميل _ تركيبات مشاريع</t>
  </si>
  <si>
    <t>م. كهرباء و مياه _ تركيبات مشاريع</t>
  </si>
  <si>
    <t>م. ادوات مكتبيه و مطبوعات_ تركيبات مشاريع</t>
  </si>
  <si>
    <t>م. إيجار معدات_ تركيبات مشاريع</t>
  </si>
  <si>
    <t>م. صيانه وقطع غيار الات ومعدات واخري _ تركيبات مشاريع</t>
  </si>
  <si>
    <t>م. إكراميات وهدايا _ تركيبات مشاريع</t>
  </si>
  <si>
    <t>م. زيوت ومحروقات _ تركيبات مشاريع</t>
  </si>
  <si>
    <t>م. مهمات  مستهلكة _ تركيبات مشاريع</t>
  </si>
  <si>
    <t>م. سفر وانتقال  _ تركيبات مشاريع</t>
  </si>
  <si>
    <t>رسوم حكوميه واشتركات وغرامات_ تركيبات مشاريع</t>
  </si>
  <si>
    <t>م. صيانه و قطع غيار سيارات_ تركيبات مشاريع</t>
  </si>
  <si>
    <t>م. إيجار سيارات _ تركيبات مشاريع</t>
  </si>
  <si>
    <t>م. ايجارات سكن ووحدات سكنية_ تركيبات مشاريع</t>
  </si>
  <si>
    <t>م. مخالفات مرورية _ تركيبات مشاريع</t>
  </si>
  <si>
    <t>م. مستلزمات اعاشه و سكن _ تركيبات مشاريع</t>
  </si>
  <si>
    <t>م.تركيبات مقاولي الباطن وعمالة يوميه - تركيبات مشاريع</t>
  </si>
  <si>
    <t>م. بريد وهاتف _ تركيبات مشاريع</t>
  </si>
  <si>
    <t>م. تامين سيارات _ تركيبات مشاريع</t>
  </si>
  <si>
    <t>م. تاشيرات واستقدام ونقل كفالة _ تركيبات مشاريع</t>
  </si>
  <si>
    <t>م. وجبات وضيافة_ تركيبات مشاريع</t>
  </si>
  <si>
    <t>م. ايجار سقالات _ تركيبات مشاريع</t>
  </si>
  <si>
    <t>م. اعمال اختبارات_ تركيبات مشاريع</t>
  </si>
  <si>
    <t>م. خصم مسموح به __ تركيبات مشاريع</t>
  </si>
  <si>
    <t>م. اهلاك _ الاصول الثابته _ تركيبات مشاريع</t>
  </si>
  <si>
    <t>مصروف صيانه عامة وسلامه _تركيبات</t>
  </si>
  <si>
    <t>عمولة المشاريع _ مشاريع</t>
  </si>
  <si>
    <t>مصروف تامين علي المشاريع</t>
  </si>
  <si>
    <t>اجور عمالة يومية مؤجره _ تركيبات</t>
  </si>
  <si>
    <t>رواتب ادارية خارجية مشرفين _ تركيبات</t>
  </si>
  <si>
    <t>م. حسابات انشائية _ تركيبات ومشاريع</t>
  </si>
  <si>
    <t>ايرادات _ المشاريع بضريبه مبيعات 5%</t>
  </si>
  <si>
    <t>ايرادات _ المشاريع بضريبه مبيعات 15%</t>
  </si>
  <si>
    <t>ايرادات _  غير مفوترة عام 2019 - 2020 - 2021</t>
  </si>
  <si>
    <t>ايرادات _ من نسب الانجاز محققه</t>
  </si>
  <si>
    <t>ايرادات_  بيع سكراب المنيوم وبودرة</t>
  </si>
  <si>
    <t>ايرادات _  مبيعات مواد0</t>
  </si>
  <si>
    <t>ايرادات _  بيع سكراب حديد</t>
  </si>
  <si>
    <t>ايرادات _  مبيعات زجاج واجهات الرياض</t>
  </si>
  <si>
    <t>ايرادات _  مبيعات  متنوعة</t>
  </si>
  <si>
    <t>ايرادات _  مبيعات كلادينج _سكراب</t>
  </si>
  <si>
    <t>ايرادات _  بيع اصول ثابتة</t>
  </si>
  <si>
    <t>مردوات مبيعات المشاريع 0</t>
  </si>
  <si>
    <t>المشتريات بغرض  اعادة البيع</t>
  </si>
  <si>
    <t>شركة ارميتال للصناعات المعدنية المحدوده-دائنو شراء اصول</t>
  </si>
  <si>
    <t>الصندوق الرئيسى</t>
  </si>
  <si>
    <t>SA36 1000 0021 6614 5400 0108_بنك اهلى انظمه</t>
  </si>
  <si>
    <t>SA 6615000-451119879210004_بنك البلاد انظمة</t>
  </si>
  <si>
    <t xml:space="preserve"> SA 93 1000 00-21 6739 5800 0101_بنك اهلى واجهات</t>
  </si>
  <si>
    <t xml:space="preserve"> SA 50 6500 00-00 1183 5222 5001_البنك السعودى للاستثمار</t>
  </si>
  <si>
    <t>SA 10 5000 0000_ 0107 8739 3001_البنك الاول انظمة</t>
  </si>
  <si>
    <t>SA 4040 00000000_ 2707002933_بنك سامبا انظمة</t>
  </si>
  <si>
    <t>بنك الانماء انظمة _ 5305000068200994668000 SA</t>
  </si>
  <si>
    <t>SA 5655 000 000 097 444 500 366_بنك الفرنسى انظمة</t>
  </si>
  <si>
    <t>SA 6810 000 021 600 000 125 802_بنك الاهلى اخشاب</t>
  </si>
  <si>
    <t>البنك اسعودي الفرنسي _ 97444500269</t>
  </si>
  <si>
    <t>بنك ساب _SA 5545000000819051343001</t>
  </si>
  <si>
    <t>بنك الرياض _ SA1320000002453060559940</t>
  </si>
  <si>
    <t>مقدم _ تامين طبى _ انظمة رقم 19329960</t>
  </si>
  <si>
    <t>مقدم _ مصروف  اقامات وكروت عمل</t>
  </si>
  <si>
    <t>مقدم _ إيجارات مدفوعة مقدما انظمه واخري</t>
  </si>
  <si>
    <t>مقدم _ مصروف اشتراك انترنت</t>
  </si>
  <si>
    <t>مقدم _ تامين سيارات المصنع</t>
  </si>
  <si>
    <t>مقدم _ تامين  علي المصنع</t>
  </si>
  <si>
    <t>مقدم _ تامين طبى _ حديد رقم 18728936</t>
  </si>
  <si>
    <t>مقدم _ تامين طبى _ زجاج رقم 16628011</t>
  </si>
  <si>
    <t>مقدم _ تامين طبى _ انظمة مقاولات رقم17393955</t>
  </si>
  <si>
    <t>مقدم _تامين طبى _ التعاونيه الزجاج_19028372.</t>
  </si>
  <si>
    <t>مقدم _ تامين طبى _ شركة الاتحاد للتامين التعاونية</t>
  </si>
  <si>
    <t>مقدم _ تامين طبى _ الخشب رقم _ 20254378</t>
  </si>
  <si>
    <t>مقدم _ مصاريف اخري</t>
  </si>
  <si>
    <t>مقدم _ تامين طبى _ المنيوم رقم _ 22147169</t>
  </si>
  <si>
    <t>مقدم _ تامين علي المشاريع</t>
  </si>
  <si>
    <t>مقدم _ تامين طبى _ المنصورة</t>
  </si>
  <si>
    <t>مقدم _ تمديد ضمان الدفعة المقدمة   _ المركز المالي</t>
  </si>
  <si>
    <t>مقدم _ تمديد ضمان النهائي   _ المركز المالي</t>
  </si>
  <si>
    <t>مقدم _ تامين طبى _  مصنع اطارات السعودية</t>
  </si>
  <si>
    <t>مقدم _ تامين طبى _ المنيوم والزجاج  رقم _ 28872045</t>
  </si>
  <si>
    <t>مقدم _ اتفاقية التسهيلات البنك الفرنسي</t>
  </si>
  <si>
    <t>مخزن رقم 2</t>
  </si>
  <si>
    <t>مخزن رقم 8..</t>
  </si>
  <si>
    <t>مخزن الدهان</t>
  </si>
  <si>
    <t>مخزن رقم 8 المنيوم متنوعه</t>
  </si>
  <si>
    <t>مخزن رقم 6</t>
  </si>
  <si>
    <t>مخزن رقم 7</t>
  </si>
  <si>
    <t>فروع شقيقة _ مصنع واجهات الرياض للالمنيوم والزجاج</t>
  </si>
  <si>
    <t>فروع شقيقة _ مصنع واجهات الرياض للصناعات المعدنيه</t>
  </si>
  <si>
    <t>فروع شقيقة _ مصنع واجهات الرياض للصناعات الخشبيه</t>
  </si>
  <si>
    <t>فروع شقيقة _ مصنع تقنية الطلاء للصناعه_مصنع الدهان</t>
  </si>
  <si>
    <t>مدينون _ مؤسسة تاهيل الحلول_رواتب حماية الاجور</t>
  </si>
  <si>
    <t>مدينون _  بنيامين بحر يوسف _ رسومات_مصر</t>
  </si>
  <si>
    <t>مدينون _ سلف العاملين تابع لبرنامج الرواتب</t>
  </si>
  <si>
    <t>مدينون _ شركة محاور الدولية _محمد عبده ريع بخش</t>
  </si>
  <si>
    <t>مدينون _ دينون هيئة الزكاه والدخل _ ضريبه vat</t>
  </si>
  <si>
    <t>مدينون _ عادل سيد محمد السيد</t>
  </si>
  <si>
    <t>مدينون _ مصنع الو سيستمز الشرق الاوسط مصر</t>
  </si>
  <si>
    <t>مدينون_شركة اوستن الشرق الاوسط</t>
  </si>
  <si>
    <t>مدينون _ شركة رونق الطلاء الدولية.</t>
  </si>
  <si>
    <t>مدينون _ شركة شركة اجود للالمنيوم _ سكراب</t>
  </si>
  <si>
    <t>مدينون _  شركة تقنية البناء التجاريه _باوتك _ BAUTECH</t>
  </si>
  <si>
    <t>مدينو _ابراهيم لبد _مشروع وادي الدواسر</t>
  </si>
  <si>
    <t>مدينون _ مروان محمد الغانمي _حديد نجران</t>
  </si>
  <si>
    <t>مدينون _ البناء التخصصية _ مبيعات زجاج_ASHAR</t>
  </si>
  <si>
    <t>مدينون _ تامين ايجار عقارات</t>
  </si>
  <si>
    <t>مدينون _ شركة انفال التعمير للمقاولات _ سكراب</t>
  </si>
  <si>
    <t>مدينون _شركة ركن المعادن للتجارة والصناعة_ سكراب</t>
  </si>
  <si>
    <t>مدينون _ شركة ميان  MCC_عمالة مؤجره0</t>
  </si>
  <si>
    <t>مدينون _ سامى عبد الله فيضى المحامى</t>
  </si>
  <si>
    <t>مدينون _ شركة المدافعة للمحاماه والاستشارات</t>
  </si>
  <si>
    <t>مدينون _ مؤسسة تاهيل الحلول للمقاولات</t>
  </si>
  <si>
    <t>مدينون _ شركة مصنع المنصوره للصناعات المعدنيه</t>
  </si>
  <si>
    <t>مدينون _مصنع رمز البدران للصناعة</t>
  </si>
  <si>
    <t>مدينون _مؤسسة مسفر بن بريكان ال ظافر</t>
  </si>
  <si>
    <t>مدينون _شركة راك السعودية الصناعية</t>
  </si>
  <si>
    <t>مدينون _ مصنع تكنولوجيا المعادن _ سكراب</t>
  </si>
  <si>
    <t>مدينون _شركة أضواء الفايز للمقاولات_ سكراب</t>
  </si>
  <si>
    <t>مدينون _ مصطفى احمد رجاء عبد الوهاب</t>
  </si>
  <si>
    <t>مدينون _مصنع سكنى البيوت للالمنيوم و الزجاج_ سكراب</t>
  </si>
  <si>
    <t>مدينون _شركة خطوط الطول للمقاولات العامة_ سكراب</t>
  </si>
  <si>
    <t>مدينون _بنزين ساسكو_ 3367 TXB_حسين سالم_</t>
  </si>
  <si>
    <t>مدينون _ بنزين ساسكو_ 9287 HSA_سيد سويلم_53416</t>
  </si>
  <si>
    <t>مدينون _  بنزين ساسكو_ 4034 HVA _محروس _  13038</t>
  </si>
  <si>
    <t>مدينون _  بنزين ساسكو باص كوستر _  LXB  7321 - اسامه شلبي</t>
  </si>
  <si>
    <t>مدينون _  بنزين ساسكو 2463 UNA_علاء احمد  _ 13036</t>
  </si>
  <si>
    <t>مدينون _   بنزين ساسكو_ 4534 GDB _علاء احمد _   03176</t>
  </si>
  <si>
    <t>مدينون _   بنزين ساسكو 2496 ZEA_حسين سليم _ 12603</t>
  </si>
  <si>
    <t>مدينون _   بنزين ساسكو_6322 KJA_علاء احمد _13043</t>
  </si>
  <si>
    <t>مدينون _  بنزين ساسكو_2275 DRA_ شادي_12527</t>
  </si>
  <si>
    <t>مدينون _ بنزين ساسكو_  شريحه _2405 L SB_ حسين محمد</t>
  </si>
  <si>
    <t>مدينون _  بنزين ساسكو_  GNA 3605  احمد العجمي</t>
  </si>
  <si>
    <t>مدينون _  بنزين ساسكو 2275 GBB_ ربيع _ 02909</t>
  </si>
  <si>
    <t>مدينون _  بنزين ساسكو_ باص لوحة رقم 4340 _ 54899( شريحه alj 7926 )</t>
  </si>
  <si>
    <t>مدينون _ بنزين ساسكو_8804 zva _ علاءاحمد _ 002950</t>
  </si>
  <si>
    <t>مدينون _ بنزين ساسكو  هايلوكس 2023 _  UXB 1953  احمد عبد الهادي</t>
  </si>
  <si>
    <t>مدينون _ بنزين ساسكو_6158 LUA_ احمد عبدالهادي_ 03274</t>
  </si>
  <si>
    <t>مدينون _ بنزين ساسكو_ 9134 ZXB_احمد وحيد_</t>
  </si>
  <si>
    <t>مدينون _ بنزين ساسكو_  8228 tua _ ربيع وحيد  _ 02948</t>
  </si>
  <si>
    <t>مدينون _ بنزين ساسكو_ 6776 ABB_ احمد  وحيد _ 03200( رضا سمير )</t>
  </si>
  <si>
    <t>مدينون _ بنزين ساسكو_  بطاقة المترو_ابراهيم ذكي 6322-KJA</t>
  </si>
  <si>
    <t>مدينون _ بنزين ساسكو_  بطاقة حسين سالم - XHA 3826</t>
  </si>
  <si>
    <t>مدينون _ حساب مشترك جاري المنصورة وجاري انظمة</t>
  </si>
  <si>
    <t>مدينون _ مزايا ومكافأة المدير العام</t>
  </si>
  <si>
    <t>VAT _ الاستيرادات الخاضعه  المسدده للجمارك _5%</t>
  </si>
  <si>
    <t>VAT _ المشتريات الخاضعه بنسبة 5%(مصروفات)</t>
  </si>
  <si>
    <t>VAT _ علي المشتريات 5%(مشتريات مواد)</t>
  </si>
  <si>
    <t>VAT _ الاستيرادات الخاضعه  المسدده للجمارك _15%</t>
  </si>
  <si>
    <t>VAT _ المشتريات الخاضعه بنسبة 15%(مصروفات)</t>
  </si>
  <si>
    <t>VAT _ علي المشتريات 15%(مشتريات مواد)</t>
  </si>
  <si>
    <t>ضمان اعمال_ كاب 2 مكه_10012</t>
  </si>
  <si>
    <t>ضمان اعمال_ كاب2 المدينه_10012</t>
  </si>
  <si>
    <t>ضمان اعمال_ ايه بي في روك-استيل_10017</t>
  </si>
  <si>
    <t>ضمان اعمال_ كاب 5</t>
  </si>
  <si>
    <t>ضمان اعمال _ شركة ارميتال مشروع المترو_10080</t>
  </si>
  <si>
    <t>ضمان اعمال _ كاب 2 السيف - تبوك_10033</t>
  </si>
  <si>
    <t>ضمان اعمال _ شركة العراب للمقاولات_10077</t>
  </si>
  <si>
    <t>ضمان اعمال _ الشركة السعودية للخدمات- المطار_10079</t>
  </si>
  <si>
    <t>ضمان اعمال _ كاب A2 السيف - الرياض_10097</t>
  </si>
  <si>
    <t>ضمان اعمال_ شركة الراشد مواقع (الرياض الدمام المدينة)_10141</t>
  </si>
  <si>
    <t>ضمان اعمال_ شركة باكس - المترو_10145.</t>
  </si>
  <si>
    <t>kap 2 steel _ abv -ضمان اعمال</t>
  </si>
  <si>
    <t>ضمان اعمال _ANM 3E2 STATION _  10139</t>
  </si>
  <si>
    <t>ضمان اعمال _ شركة الراشد مركز التدريب</t>
  </si>
  <si>
    <t>ضمان اعمال _ موبكو-سوفيتيل_10137</t>
  </si>
  <si>
    <t>ضمان اعمال_ شركة الراشد - المدينة ضد الرصاص_14241</t>
  </si>
  <si>
    <t>ضمان اعمال _ شركة مورجنتى _القدية</t>
  </si>
  <si>
    <t>ضمان اعمال _ ساب - السيف</t>
  </si>
  <si>
    <t>ضمان اعمال_ الخنيني Package_7</t>
  </si>
  <si>
    <t>ضمان اعمال _ شركة محمد الراشد ماركو</t>
  </si>
  <si>
    <t>ضمان اعمال _ شركة العراب - كاب 4 ضد الرصاص 6 مواقع _10138</t>
  </si>
  <si>
    <t>ضمان اعمال_ مشروع هيلتون _ شركة وادي البناء</t>
  </si>
  <si>
    <t>ضمان اعمال _ شركة مواطن الدولية _10175</t>
  </si>
  <si>
    <t>ضمان اعمال _ شركة سفاري المحدوده _ 10178</t>
  </si>
  <si>
    <t>ضمان اعمال_شركة غنيم الدولية لاعمال المقاولات المحدودة _داري قريش</t>
  </si>
  <si>
    <t>ضمان اعمال _ شركة الفوزان _ مستشفي سابك 10171</t>
  </si>
  <si>
    <t>ضمان اعمال_ شركة الكفاح _بيزنس بارك</t>
  </si>
  <si>
    <t>ضمان اعمال_ الخنيني Package_8</t>
  </si>
  <si>
    <t>ضمان اعمال_ الخنيني Package_9</t>
  </si>
  <si>
    <t>ضمان اعمال _ بايتور _مشروع برج 205و208 _KAFD</t>
  </si>
  <si>
    <t>ضمان اعمال _ شركة موبكو _ غرفة الحارس سيفوتيل</t>
  </si>
  <si>
    <t>ضمان أعمال  _ شركة بايتور_ skywalk</t>
  </si>
  <si>
    <t>خصم محتجز أعمال10%  _ شركة ارميتال _ IR’S</t>
  </si>
  <si>
    <t>ضمان اعمال _ شركة مواطن الدولية _صالة متعددة الاستعمالات_10184</t>
  </si>
  <si>
    <t>ضمان اعمال_ شابورجي_سابك الجبيل 10205</t>
  </si>
  <si>
    <t>ضمان أعمال  _  مجموعة وادى مرامر الانشائية-متحف الباحة 10084</t>
  </si>
  <si>
    <t>ضمان اعمال _ شركة الفوزان _سلالم 10171</t>
  </si>
  <si>
    <t>ضمان أعمال  _ ادارة و تطوير مركز الملك عبدالله _ KAFD310</t>
  </si>
  <si>
    <t>ضمان أعمال  _ شركة بايتور_ مدارس مسك</t>
  </si>
  <si>
    <t>ضمان أعمال  _ شركة فريسنيه_ قصر العدل</t>
  </si>
  <si>
    <t>ضمان اعمال _ شركة سليمان الحبيب_مستشفى غرب جده 10214</t>
  </si>
  <si>
    <t>ضمان اعمال_شركة بى اى سى -بكين-نيوم_10224</t>
  </si>
  <si>
    <t>ضمان اعمال_شركة التعفف للاعمال الكهربائية-مستشفى المرجان</t>
  </si>
  <si>
    <t>ضمان اعمال _ شركة مواطن الدولية _محطات الطيف الترددى ابها الدمام تبوك</t>
  </si>
  <si>
    <t>ضمان اعمال_ شركة الراشد - الشقيق_ 17324</t>
  </si>
  <si>
    <t>ضمان اعمال _عمولة 22 % - ليندنر _2382253.64</t>
  </si>
  <si>
    <t>ضمان اعمال _عمولة توريد زجاج - ليندنر _2749231.56</t>
  </si>
  <si>
    <t>ضمان اعمال_بى اى سى -الامارات بكين -KAP5 G4 - 10225</t>
  </si>
  <si>
    <t>ضمان اعمال_ شركة بى اى سى العربية_STC</t>
  </si>
  <si>
    <t>ضمان اعمال _ شركة محمد الراشد -Madina Gate</t>
  </si>
  <si>
    <t>ضمان اعمال_ شابورجي_Seven</t>
  </si>
  <si>
    <t>ضمان اعمال _ مديدة للرعاية - مشروع مستشفى مديدة</t>
  </si>
  <si>
    <t>ضمان اعمال_شركة تحالف بكين موبكو-مدار المدينة_10236</t>
  </si>
  <si>
    <t>ضمان اعمال_ الراشد _ حرس الحدود _ايرباص_10088</t>
  </si>
  <si>
    <t>ضمان اعمال_-شركة الخريجى للتجارة و المقاولات-المدينة المنورة 10238</t>
  </si>
  <si>
    <t>ضمان اعمال_شركة بى اى سى -بكين-سندالا</t>
  </si>
  <si>
    <t>ضمان اعمال _ نسما للصناعات المتحدة_Air Product Neom</t>
  </si>
  <si>
    <t>ضمان بنكي_ دفعة مقدمه _ كاب 2 السيف _بنك البلاد.</t>
  </si>
  <si>
    <t>ضمان بنكي_رقم R119655_ دفعة مقدمه _ شركة الفوزان</t>
  </si>
  <si>
    <t>ضمان بنكي_ رقم R118173_دفعه مقدمه20%_الفوزان _509618.6 _ الفرنسي</t>
  </si>
  <si>
    <t>ضمان بنكي._R118516_ دفعه مقدمه_الحقيط _بنك الفرنسي.</t>
  </si>
  <si>
    <t>ضمان بنكي_رقم R118566_ دفعه مقدمه15%_العراب_2,068,275_بنك الفرنسي</t>
  </si>
  <si>
    <t>ضمان بنكي _رقم R122435_ ابتدائي _المركز المالي _KAFD</t>
  </si>
  <si>
    <t>ضمان بنكي _رقم R122436_ دفعه مقدمه 15%_شابورجي_2,762,540.6 _ الفرنسي.</t>
  </si>
  <si>
    <t>ضمان بنكي _رقم R122434_ دفعه مقدمه15%_ 5,819,383_kafd 310  _ الفرنسي</t>
  </si>
  <si>
    <t>ضمان بنكي_رقم R122434_ دفعه نهائي15% _kafad 310 _ 5,819,383_ الفرنسي</t>
  </si>
  <si>
    <t>ضمان بنكي_ رقم R123013 _ دفعة مقدمه 15% _ سليمان الحبيب _الفرنسي</t>
  </si>
  <si>
    <t>ضمان بنكي_رقم  R125364_ نهائي 10%_ سليمان الحبيب _1,539,150_الفرنسي</t>
  </si>
  <si>
    <t>ضمان بنكي_رقم  R127514_ دفعة مقدمة 15%_SEVAN _الفرنسي</t>
  </si>
  <si>
    <t>ضمان بنكي_رقم  RLG6706379_ دفعة مقدمة 100%_محمد الراشد _الرياض</t>
  </si>
  <si>
    <t>ضمان بنكي_رقم  R127976_ ضمان بتدائي 1%_جامعة نجران _الفرنسي</t>
  </si>
  <si>
    <t>ضمان بنكي_رقم  A00514_ دفعة مقدمة 15%_محمد الراشد _الرياض</t>
  </si>
  <si>
    <t>اوراق قبض 2021</t>
  </si>
  <si>
    <t>عملاء م منتهيه_ شركة العثيم - مول العثيم عنيزة</t>
  </si>
  <si>
    <t>عملاء م منتهيه_ مؤسسة بسمان - بلدية وادي الدواسر.</t>
  </si>
  <si>
    <t>عملاء م منتهيه_ عبدلله الشنقيطي - فيلا الشنقيطي.</t>
  </si>
  <si>
    <t>عملاء م منتهيه_ الشركة السعودية للاعمار و المقاولات</t>
  </si>
  <si>
    <t>عملاء م منتهيه_ شركة جودكم - مستشفي الملك عبد العزيز - الاحساء</t>
  </si>
  <si>
    <t>عملاء م منتهيه_ شركة كيان السعودية - م. فيلا متعب</t>
  </si>
  <si>
    <t>عملاء م منتهيه_ شركة رال العالمية - م. بلدية مرات</t>
  </si>
  <si>
    <t>عملاء م منتهيه_ بن لادن - قصر الأميرة بسمة</t>
  </si>
  <si>
    <t>عملاء م منتهيه_ شركة نايف الراجحي - مجمع الامير تركي</t>
  </si>
  <si>
    <t>عملاء م منتهيه_ شركة تبراك للمقاولات - مدارس تبراك</t>
  </si>
  <si>
    <t>عملاء م منتهيه_ شركة تبراك للمقاولات - مروج ينبع</t>
  </si>
  <si>
    <t>عملاء م منتهيه_ شركة جوانو العربية المحدودة _تلال الوصيل</t>
  </si>
  <si>
    <t>عملاء م منتهيه_ الرمز السعودى - مشروع التحلية MEC</t>
  </si>
  <si>
    <t>عملاء م منتهيه_ شركة ازميل - المنصة الملكية</t>
  </si>
  <si>
    <t>عملاء م منتهيه_شركة الجزيرة للدهانات</t>
  </si>
  <si>
    <t>عملاء م منتهيه_ شركة تبراك للمقاولات_فيلا خاصه تبراك</t>
  </si>
  <si>
    <t>عملاء م منتهيه_ الهيئه الملكية بالجبيل وينبع _ الزهراني</t>
  </si>
  <si>
    <t>عملاء م منتهيه_صحراء الوادي مبني الحضاري</t>
  </si>
  <si>
    <t>عملاء م منتهيه_ صحراء الوادي استكمال مبني وادي الدواسر</t>
  </si>
  <si>
    <t>عملاء م منتهيه_ الهيئة اجيال</t>
  </si>
  <si>
    <t>عملاء م منتهيه_ شركة التطويريه مدارس جده</t>
  </si>
  <si>
    <t>عملاء م منتهيه_ ادراك اند اسكل بنك الراجحي</t>
  </si>
  <si>
    <t>عملاء م منتهيه_ شركة موبكو بنك البلاد</t>
  </si>
  <si>
    <t>عملاء م منتهيه_ انظمة الاتصالات مشروع علم</t>
  </si>
  <si>
    <t>اعمال تحت التنفيذ 15%عام 2019و2020_ مشاريع</t>
  </si>
  <si>
    <t>اعمال تحت التنفيذ 15%عام 2019و2020و2021_ مشاريع.</t>
  </si>
  <si>
    <t>اعمال تحت التنفيذ 15%_ عام2022 _ مشاريع</t>
  </si>
  <si>
    <t>عملاء مبيعات نقديه _ سكراب</t>
  </si>
  <si>
    <t>خطاب ضمان الجدية_ الوبكو _ الفرنسي _ C070294</t>
  </si>
  <si>
    <t>خطاب ضمان الجدية _المتولي _  الفرنسي_ C070306</t>
  </si>
  <si>
    <t>خطاب ضمان الجدية _خبراء الالواح _البنك الفرنسي</t>
  </si>
  <si>
    <t>خطاب ضمان الجدية_ DBMSC_ الفرنسي</t>
  </si>
  <si>
    <t>خطاب ضمان الجدية _فورستر_ الفرنسي_ C069450</t>
  </si>
  <si>
    <t>خطاب ضمان الجدية_ فيوتشر _ الفرنسي_C069075</t>
  </si>
  <si>
    <t>خطاب ضمان الجدية _الوبوند ميدل ايست_الفرنسي _ C069364</t>
  </si>
  <si>
    <t>خطاب ضمان الجدية_ EFP _ الفرنسي_C069413</t>
  </si>
  <si>
    <t>خطاب ضمان الجدية _سنت جوبان_الفرنسي _ C069651</t>
  </si>
  <si>
    <t>خطاب ضمان الجدية_ السعودي الامريكي _ الفرنسي_C070283</t>
  </si>
  <si>
    <t>خطاب ضمان الجدية_ ALUK _ الفرنسي_C071061</t>
  </si>
  <si>
    <t>خطاب ضمان الجدية _عدة ومسمار _ الفرنسي_ C071170</t>
  </si>
  <si>
    <t>خطاب ضمان الجدية _رمال ورماح_ الفرنسي_ C071204</t>
  </si>
  <si>
    <t>خطاب ضمان الجدية _دورما SMART ACCESS_ الفرنسي_ C071249</t>
  </si>
  <si>
    <t>خطاب ضمان الجدية _رمال ورماح_ الفرنسي_ C071703_332،032</t>
  </si>
  <si>
    <t>خطاب ضمان الجدية _دورما SMART ACCESS_ الفرنسي_ M000188</t>
  </si>
  <si>
    <t>دفعات مقدمة للموردين 0</t>
  </si>
  <si>
    <t>دفعة مقدمة مورد_ شركة عصام قباني مشروع كاب 2 سي موقع 34و35و32</t>
  </si>
  <si>
    <t>دفعة مقدمة مورد_ شركة ضمن البناء للمقاولات العامة _ نيوم</t>
  </si>
  <si>
    <t>دفعة مقدمة مورد_ شركة ضمن البناء للمقاولات العامة_ مسك</t>
  </si>
  <si>
    <t>دفعة مقدمة مورد_ شركة ضمن البناء للمقاولات العامة _ رضايات</t>
  </si>
  <si>
    <t>دفعة مقدمة مورد_ شركة ضمن البناء للمقاولات العامة -2458 _ STC</t>
  </si>
  <si>
    <t>دفعة مقدمة مورد_ شركة ضمن البناء للمقاولات العامة -2416 _ نيوم</t>
  </si>
  <si>
    <t>ارباح تمويل - الاولى للتمويل</t>
  </si>
  <si>
    <t>ارباح تمويل - سيارات</t>
  </si>
  <si>
    <t>ارباح تمويل - بنك الرياض_ قطعة الارض</t>
  </si>
  <si>
    <t>مقاول عمالة  _  شركة مزايا الاداء لمقاولات</t>
  </si>
  <si>
    <t>مقاول عمالة  _ مؤسسة سور العاصمة للمقاولات حبيب</t>
  </si>
  <si>
    <t>مقاول عمالة _ تواصل التعمير للمقاولات</t>
  </si>
  <si>
    <t>مقاول عمالة _ مؤسسة غنام تركي السبيعي</t>
  </si>
  <si>
    <t>مقاول عمالة _ رمال ورماح للمقاولات</t>
  </si>
  <si>
    <t>مقاول عمالة _ مؤسسة هيا حسين العقيدي</t>
  </si>
  <si>
    <t>مقاول عمالة _ شركة محمد سالم قريش وشريكه</t>
  </si>
  <si>
    <t>مقاول عمالة _ مؤسسة عبدالرحمن علي فقيهي للمقاولات</t>
  </si>
  <si>
    <t>مقاول عمالة _ خالد حمد حمود / حنيف - يوميات</t>
  </si>
  <si>
    <t>مقاول عمالة _ مؤسسة فهد سمير سمران الحربي</t>
  </si>
  <si>
    <t>مقاول عمالة  _ مؤسسة فارس الريم للمقاولات.</t>
  </si>
  <si>
    <t>مقاول عمالة_مؤسسة العنود علي احمد مباركي</t>
  </si>
  <si>
    <t>مقاول عمالة _ مؤسسة انظمة الموارد للمقاولات</t>
  </si>
  <si>
    <t>مقاول عمالة _شركة بشائر الخير للمقاولات</t>
  </si>
  <si>
    <t>مقاول عمالة _شركة خط التنمية للمقاولات</t>
  </si>
  <si>
    <t>مقاول عمالة _ مؤسسة اثير للمقاولات العامة</t>
  </si>
  <si>
    <t>مقاول عمالة  _  شركة اتحاد طوابق للمقاولات</t>
  </si>
  <si>
    <t>مقاول عمالة  _ مؤسسة  اسرع الاعمال للمقاولات</t>
  </si>
  <si>
    <t>مقاول عمالة  _ مؤسسة  فال</t>
  </si>
  <si>
    <t>مقاول _ على محمد خطاب / يوميات</t>
  </si>
  <si>
    <t>مقاول _ احمد عسكر - مشروع ارامكو 1</t>
  </si>
  <si>
    <t>مقاول _- على خطاب_ باكس</t>
  </si>
  <si>
    <t>مقاول _- على خطاب_ متحف الباحة</t>
  </si>
  <si>
    <t>مقاول _- على خطاب_ مشروع فريسينيه</t>
  </si>
  <si>
    <t>مقاول باطن_على خطاب - سوفتيل</t>
  </si>
  <si>
    <t>مقاول _  ود عبدالوهاب ابراهيم العانوس</t>
  </si>
  <si>
    <t>مقاول_ ذاكر علي مشروع _مستشفي الفوزان</t>
  </si>
  <si>
    <t>مقاول _- محمد عيد _مشاريع</t>
  </si>
  <si>
    <t>مقاول _- عدنان - مشروع اليخت</t>
  </si>
  <si>
    <t>مقاول _ ابو طلحه - يوميات</t>
  </si>
  <si>
    <t>مقاول _ ابو حسن مشروع_ البنك الاهلي  - يوميات</t>
  </si>
  <si>
    <t>مقاول _ مقال باطن_رضا</t>
  </si>
  <si>
    <t>مقاول _ مقال باطن_كامل محمد رياض كريز</t>
  </si>
  <si>
    <t>مقاول _- عبدالناصر هلال _</t>
  </si>
  <si>
    <t>مقاول _- محمد السيد ابراهيم عبدالقوي_ CITC ABHA</t>
  </si>
  <si>
    <t>مقاول _ مقاول كاش جده</t>
  </si>
  <si>
    <t>مقاول _ مقاول كاش الصغير</t>
  </si>
  <si>
    <t>مقاول باطن_زوبير _STC</t>
  </si>
  <si>
    <t>مقاول باطن_وليد_مدارس المدينة</t>
  </si>
  <si>
    <t>مقاول باطن_يس_مدارس المدينة</t>
  </si>
  <si>
    <t>مقاول باطن_المساح احمد صابر حسين محمد_STC</t>
  </si>
  <si>
    <t>مقاول باطن_المساح محمد عبدالله العبد_STC</t>
  </si>
  <si>
    <t>مقاول _  مبدعين المستقبل للمقاولات _حديد مسك</t>
  </si>
  <si>
    <t>مقاول باطن_ الشغف العالى_ مشروع الفقيه</t>
  </si>
  <si>
    <t>مقاول _ العين المحدودة للمقاولات_مستشفى  الحبيب0</t>
  </si>
  <si>
    <t>مقاول _  دمثه حمد نمران ال شريه _ STC</t>
  </si>
  <si>
    <t>مقاول _مؤسسة المدن الوسطى_ احمد عسكر _ فريسينيه</t>
  </si>
  <si>
    <t>مقاول _ مأثر الاطلال للمقاولات العامة _ STC</t>
  </si>
  <si>
    <t>شركة المسؤول للمقاولات العامه - سليمان الحبيب</t>
  </si>
  <si>
    <t>مؤسسة عبد العليم رجاء الله البشرى للمقاولات العامه - سليمان الحبيب</t>
  </si>
  <si>
    <t>مؤسسة محمدعبد الله محمد زهرانى-سليمان الحبيب</t>
  </si>
  <si>
    <t>مقاول _ الفحص الصناعى_TUV مشاريع</t>
  </si>
  <si>
    <t>مقاول _ محمد صادق1 عمالة خارجية</t>
  </si>
  <si>
    <t>مقاول _ تحت التعديل</t>
  </si>
  <si>
    <t>مقاول _  حنيف الله _ كاست استيل ABVR_ وKAP 2 A</t>
  </si>
  <si>
    <t>مقاول _   سما الهلال _ مشروع المركز المالي310</t>
  </si>
  <si>
    <t>مقاول _   سما الهلال _ مشروع كاست الرياض فريملس</t>
  </si>
  <si>
    <t>مقاول _ مؤسسة البلاد الرائدة - ديم بلازا</t>
  </si>
  <si>
    <t>مقاول _ مؤسسة البلاد الرائدة - داري قريش كرتينول</t>
  </si>
  <si>
    <t>مقاول _  البلاد الرائدة - المركز المالى_يوني ديكور</t>
  </si>
  <si>
    <t>مقاول _  البلاد الرائدة -</t>
  </si>
  <si>
    <t>مقاول _  البلاد الرائدة - سما</t>
  </si>
  <si>
    <t>مقاول _ مؤسسة مواسم التشييد والبناء للمقاولات</t>
  </si>
  <si>
    <t>مقاول _  مؤسسة خالد حمد - مقاولة / حنيف الله -كاست زجاج</t>
  </si>
  <si>
    <t xml:space="preserve"> مقاول _ مؤسسة خالد حمد - مقاولة / حنيف الله - شابورجى</t>
  </si>
  <si>
    <t xml:space="preserve"> مقاول _ مؤسسة خالد حمد - حنيف الله -مرافق 2</t>
  </si>
  <si>
    <t xml:space="preserve"> مقاول _ مؤسسة خالد حمد -  حنيف - كاب 2 سي موقع 32</t>
  </si>
  <si>
    <t xml:space="preserve"> مقاول _ مؤسسة خالد حمد -  حنيف - كاب 2 سي موقع 34</t>
  </si>
  <si>
    <t xml:space="preserve"> مقاول _ مؤسسة خالد حمد - مقاولة / حنيف الله - ساب</t>
  </si>
  <si>
    <t>مقاول _ مؤسسة عبد العزيز معيوف / المطار</t>
  </si>
  <si>
    <t>مقاول _ مؤسسة عبد العزيز معيوف _ايبسو الدمام</t>
  </si>
  <si>
    <t>مقاول _ مؤسسة عبد العزيز معيوف _ارامكو اكس 10124</t>
  </si>
  <si>
    <t>مقاول _ ليان نواف علي الحنان _سليمان الحبيب جده</t>
  </si>
  <si>
    <t>مقاول _ شركة هند ناصر الدوسرى - المرجان</t>
  </si>
  <si>
    <t>مقاول_ مؤسسة عزيز سالم العمارى _مشروع فريسينيه/شمس الدين</t>
  </si>
  <si>
    <t>مقاول_ مؤسسة عزيز سالم العمارى _مشروع القدية /شمس الدين</t>
  </si>
  <si>
    <t>مقاول_ مؤسسة عزيز سالم العمارى _مشروع جامعة الغد _شمس الدين</t>
  </si>
  <si>
    <t>مؤسسة التعمير المميزه  _ مشروع مستشفي الحبيب</t>
  </si>
  <si>
    <t>مقاول _شركة عصام قباني _ANM_وPO.200500100</t>
  </si>
  <si>
    <t>مقاول _شركة عصام قباني _ مدارس مسك</t>
  </si>
  <si>
    <t>مقاول _شركة مصنع درفات _ سليمان الحبيب</t>
  </si>
  <si>
    <t>مقاول _عوض احمد فرغلي حسن _دهان جيزان</t>
  </si>
  <si>
    <t>ورشة حلول الصناعة-سابك ازميل</t>
  </si>
  <si>
    <t>مقاول _ شركة راك السعودية الصناعية</t>
  </si>
  <si>
    <t>مقاول_ اتقن المتحده_ازميل  المطرفية _ رانا</t>
  </si>
  <si>
    <t>مقاول_ اتقن المتحده_ازميل  ارامكو 1</t>
  </si>
  <si>
    <t>مقاول _  شموخ العاصمة للمقاولات _ STC</t>
  </si>
  <si>
    <t>مقاول _  القوة السوداء للمقاولات_ kfed 310</t>
  </si>
  <si>
    <t>مقاول_شركة معالي المحدوده _ارامكو 1</t>
  </si>
  <si>
    <t>مقاول_  مؤسسة زاخر الرائدة التجارية-مستشفى المرجان</t>
  </si>
  <si>
    <t>مقاول _ ساري الليل تركيب المشاريع</t>
  </si>
  <si>
    <t>مقاول عمالة _ ساري الليل</t>
  </si>
  <si>
    <t>مؤسسه الكسب الطيب مقاول _ شاهد محمد _مشروع المعقليه</t>
  </si>
  <si>
    <t>مقاول _ مركز جوداء للحدادة والالمنيوم _ المعقلية</t>
  </si>
  <si>
    <t>مقاول _مؤسسة عثمان علي عبدالعزيز العجروشى</t>
  </si>
  <si>
    <t>مقاول _ دوائر الاساس للمقاولات(عدنان بكر سابقا) _ ارميتال</t>
  </si>
  <si>
    <t>مقاول _  عبر العطاء للمقاولات _ STC</t>
  </si>
  <si>
    <t>مقاول _ ساحة الشموخ_ هيئة الاتصالات</t>
  </si>
  <si>
    <t xml:space="preserve"> مقاول _ مؤسسة ياز التطويرية للمساحه</t>
  </si>
  <si>
    <t>مقاول _ بريق نجد للتجارة والمقاولات _NCB</t>
  </si>
  <si>
    <t>مقاول _ شركة المسبك الوطنى / كاب 2 جيزان</t>
  </si>
  <si>
    <t>مقاول _ محمد ناصر بن راجح وشركاه _ مدارس مسك</t>
  </si>
  <si>
    <t>مقاول باطن _ موسسة التاثيرات _مشروع WDS</t>
  </si>
  <si>
    <t>مؤسسة ريبال الخليج لانظمة الالمنيوم - المركز المالى</t>
  </si>
  <si>
    <t>شركة محترفوا المعادن المحدودة للمقاولات العامة-اليخت</t>
  </si>
  <si>
    <t>مقاول _ مؤسسة عبد المجيد عبد اللطيف-برومينادا</t>
  </si>
  <si>
    <t>مقاول عمالة  _ مؤسسة اسيا برومينادا</t>
  </si>
  <si>
    <t>مقاول _ مؤسسة الابداع للدعاية والاعلان برومينادا</t>
  </si>
  <si>
    <t>مقاول _عاصم حمد ابراهيم الخميس برومينادا</t>
  </si>
  <si>
    <t>مقاول _ سيد شعبان / برومينادا</t>
  </si>
  <si>
    <t>مقاول _ عبد الكريم / برومينادا</t>
  </si>
  <si>
    <t>مقاول _شركة ايس للالمنيوم  برومينادا</t>
  </si>
  <si>
    <t>مقاول _سامح تركيبات  برومينادا</t>
  </si>
  <si>
    <t>مقاول _شيخ عمران  برومينادا</t>
  </si>
  <si>
    <t>مقاول_ مؤسسة الجوهرة للمقاولات</t>
  </si>
  <si>
    <t>مؤسسة الاوتاد التكاملية للمقاولات.</t>
  </si>
  <si>
    <t>مؤسسة الفراس  للمقاولات.</t>
  </si>
  <si>
    <t>مقاول_ عمار القاضي للمقاولات _سليمان الحبيب</t>
  </si>
  <si>
    <t>مقاول _ اسلوب الدولية للمقاولات _سابك الجبيل</t>
  </si>
  <si>
    <t>مؤسسة انملة التطوير  للمقاولات</t>
  </si>
  <si>
    <t>ورشة سامى كاظم راضى الشمرى للصيانه - المركز المالي 310</t>
  </si>
  <si>
    <t>مؤسسة النهضه الاولى المتطوره للمقاولات - سليمان الحبيب</t>
  </si>
  <si>
    <t>مقاول _  احمد  فراج الرفاعى التجارية</t>
  </si>
  <si>
    <t>مقاول_ لوله حسين علي كعبي للمقاولات</t>
  </si>
  <si>
    <t>مقاول _ حسن محمدحمدان الحربى_ مستشفي سليمان الحبيب</t>
  </si>
  <si>
    <t>مقاول _ بندر مسعود العتيني _ خريص ارك</t>
  </si>
  <si>
    <t>مقاول _ فريق المتحدة للفحص TUV</t>
  </si>
  <si>
    <t>مقاول _مؤسسة الاريجه للمقاولات العامة</t>
  </si>
  <si>
    <t>مقاول_مؤسسة سرعة التاسيس للمقاولات العامة</t>
  </si>
  <si>
    <t>مقاول _ مؤسسة نظم التميز للمقاولات _ مرجان</t>
  </si>
  <si>
    <t>مقاول _  عارف بنيدر الحربى _سليمان الحبيب</t>
  </si>
  <si>
    <t>مقاول _ المنصورة للصناعات المعدنية _ مصنع أنظمة الهيكل الانشائي</t>
  </si>
  <si>
    <t>مقاول _ المنصورة للصناعات المعدنية _ مصنع أنظمة الكهرباء والماكينات</t>
  </si>
  <si>
    <t>مقاول _ المنصورة للصناعات المعدنية _ VIP Bridge</t>
  </si>
  <si>
    <t>مقاول _ المنصورة للصناعات المعدنية _ سكن العمال</t>
  </si>
  <si>
    <t>مقاول _ المهارات الذكية _ نيوم</t>
  </si>
  <si>
    <t>مقاول _ السور الواضح _</t>
  </si>
  <si>
    <t>مقاول _ شركة دقة الاهتمام _ STC</t>
  </si>
  <si>
    <t>مقاول _ شركة المساحة الاقليمية للمقاولات _ STC</t>
  </si>
  <si>
    <t>مقاول _ مؤسسة فهد سعد بن هليل للمقاولات العامة _ STC</t>
  </si>
  <si>
    <t>مقاول_  مهارة العصر _STC</t>
  </si>
  <si>
    <t>مقاول _ تواصل التكنولوجيا للمقاولات_ مشروع البنك الاهلي</t>
  </si>
  <si>
    <t>مقاول _ نقطة التميز للمقاولات_ عمل مستودعين حديد</t>
  </si>
  <si>
    <t>مقاول _ عمار سليمان ال نمرSTC</t>
  </si>
  <si>
    <t>مقاول _ حنين نجد STC</t>
  </si>
  <si>
    <t>مقاول_مؤسسة اعمال النجاح</t>
  </si>
  <si>
    <t>ضمان اعمال مقاول _  محمد عيد _ABVR</t>
  </si>
  <si>
    <t>ضمان اعمال مقاول _  ساري الليل صادق  _متحف الباحة</t>
  </si>
  <si>
    <t>ضمان اعمال مقاول _  شركة ضمن البناء للمقاولات العامة_ نيوم</t>
  </si>
  <si>
    <t>ضمان اعمال مقاول _  شركة ضمن البناء للمقاولات العامة_ مسك</t>
  </si>
  <si>
    <t>ضمان اعمال مقاول _  المنصورة للصناعات المعدنية _ مصنع أنظمة</t>
  </si>
  <si>
    <t>ذمم_ م وليد عبد العزيز محمود سعيد_10102 مغلق</t>
  </si>
  <si>
    <t>ذمم_هشام فتحي محفوظ ابراهيم - 103</t>
  </si>
  <si>
    <t>ذمم_جهاد محمد بكير  سلامه-1008</t>
  </si>
  <si>
    <t>ذمم_احمد جمال فرج عبد-1007</t>
  </si>
  <si>
    <t>ذمم_ احمد وحيد  محمد يوسف-1006</t>
  </si>
  <si>
    <t>ذمم_مجدي محمد حسن حسن -1003</t>
  </si>
  <si>
    <t>ذمم_ د صابر عبدالسلام محمود ابوالمجد_1004</t>
  </si>
  <si>
    <t>ذمم_ هشام احمد محمد راضى _1004</t>
  </si>
  <si>
    <t>ذمم _ حسني علي حسني علي</t>
  </si>
  <si>
    <t>ذمم_ محمد محمود عبد العزيز محمود-1036</t>
  </si>
  <si>
    <t>ذمم_ محمد حسين كمال الشرقاوى-4018</t>
  </si>
  <si>
    <t>ذمم_ محمد رجب شعبان الضببي-1029</t>
  </si>
  <si>
    <t>ذمم_ابراهيم محمود ابراهيم مصطفي-1043</t>
  </si>
  <si>
    <t xml:space="preserve"> ذمم_ م حامد احمد حامد-1009</t>
  </si>
  <si>
    <t>ذمم_ م اسماعيل مصطفي عطيه -1011</t>
  </si>
  <si>
    <t>ذمم_ سامر علي دياب-1012</t>
  </si>
  <si>
    <t>ذمم_ محمود فؤاد محمد نصار -1013</t>
  </si>
  <si>
    <t>ذمم_ احسان الحق صديق -1015</t>
  </si>
  <si>
    <t xml:space="preserve"> ذمم_ سك نصر الدين سك_1018</t>
  </si>
  <si>
    <t>ذمم_ عبد الرحمن علي ابراهيم الخضري-1020</t>
  </si>
  <si>
    <t>ذمم_ محمد محمود عبد العزيز الزواوي-1022</t>
  </si>
  <si>
    <t>ذمم_ احمد عرفه عبد السلام -1023</t>
  </si>
  <si>
    <t>ذمم_ مصطفي صبحي محمود الجزار -1024</t>
  </si>
  <si>
    <t>ذمم_ ريزالدي مارفيل اروجا -1026</t>
  </si>
  <si>
    <t>ذمم_ تامر محمد احمد محمد_4277</t>
  </si>
  <si>
    <t>ذمم_ ايمن حمدي محمد فرحات-1038</t>
  </si>
  <si>
    <t>ذمم_ عبدالمقصود محمد جمال الدين-1039</t>
  </si>
  <si>
    <t>ذمم_ معتز محمد بكير سلامه-1040</t>
  </si>
  <si>
    <t>ذمم_عبدالرحمن محمد سلامه سلامه1041</t>
  </si>
  <si>
    <t>ذمم_ محمد فهد احمد السيد القاضي-1044</t>
  </si>
  <si>
    <t>ذمم_ اسامه اسماعيل داود ابوحليمه1045</t>
  </si>
  <si>
    <t>1047</t>
  </si>
  <si>
    <t>ذمم_ حسين حسن بن عمار-1048</t>
  </si>
  <si>
    <t>ذمم_ محمد صبحي داود النجار-1049</t>
  </si>
  <si>
    <t>ذمم_ اشرف مصطفي يونس-1050</t>
  </si>
  <si>
    <t>ذمم_ محمد احمد عبد النبى 1052</t>
  </si>
  <si>
    <t>ذمم_ ايمن عبد الهادى عبد العظيم بدر _4278</t>
  </si>
  <si>
    <t>ذمم_ احمد محمد عبد الحميد غطاس 1054</t>
  </si>
  <si>
    <t>ذمم_ رولين دى فيرا الجندور _ 1055</t>
  </si>
  <si>
    <t>ذمم_ اسلام جمعه السيد حسن _ 1058</t>
  </si>
  <si>
    <t>ذمم_ عبد العظيم على حسن على عمر  _1064</t>
  </si>
  <si>
    <t>ذمم_محمد نور احمد محمد 1175</t>
  </si>
  <si>
    <t>ذمم_ احمد عبدالهادي _4001</t>
  </si>
  <si>
    <t>ذمم_ ابراهيم رجب حسين-4002</t>
  </si>
  <si>
    <t>4004</t>
  </si>
  <si>
    <t>ذمم_ جامشادا علي غلاب دين-4005</t>
  </si>
  <si>
    <t>ذمم_ عويس اصغار محمد اصغار-4007</t>
  </si>
  <si>
    <t>ذمم_ محمد رفيق محمد صديق-4010</t>
  </si>
  <si>
    <t>4013</t>
  </si>
  <si>
    <t>ذمم_ سيد عشرات عباس شيرازي-4015</t>
  </si>
  <si>
    <t>ذمم_ سليم حسين نجدى-4016</t>
  </si>
  <si>
    <t>ذمم_ روبنسون جونيور اورتيز-4019</t>
  </si>
  <si>
    <t>ذمم_ محمد ربيع محمود محمد-4020</t>
  </si>
  <si>
    <t>4021</t>
  </si>
  <si>
    <t>ذمم_ بدوي محمد الاحمري -4022</t>
  </si>
  <si>
    <t xml:space="preserve"> تهامي عبد العال عبد الونيس -4826</t>
  </si>
  <si>
    <t>ذمم_ جيزوش ارفالو بيلدا-4024</t>
  </si>
  <si>
    <t>ذمم_ رافى فالينسيا ادفيكولا-4026</t>
  </si>
  <si>
    <t>ذمم_ بادمانابان بروزوتامان ناريتا-4027</t>
  </si>
  <si>
    <t>ذمم_ اناسيتو بولالا ديراماس -4029</t>
  </si>
  <si>
    <t>ذمم_ محمد راسيل مياه -4030</t>
  </si>
  <si>
    <t>ذمم_ حسين محمد جلال -4032</t>
  </si>
  <si>
    <t>4033</t>
  </si>
  <si>
    <t>ذمم_ كومار تشيلاياه موتاياه-4034</t>
  </si>
  <si>
    <t>4036</t>
  </si>
  <si>
    <t>ذمم_ عارف محمد احمد-4037</t>
  </si>
  <si>
    <t>ذمم_ بهيم مادور شيرسزر-4038</t>
  </si>
  <si>
    <t>ذمم_ راميش براسود -4039</t>
  </si>
  <si>
    <t>ذمم_ حسان بسيوني طلبة ضيف جاد-4044</t>
  </si>
  <si>
    <t>ذمم_ جيس جونيور يايا بانسيل-4045</t>
  </si>
  <si>
    <t>ذمم_ كمال محمد عبودى عبد الله-4046</t>
  </si>
  <si>
    <t>ذمم_ فرهاد ال شير فل -4047</t>
  </si>
  <si>
    <t>ذمم_ نجيب الرحمن فضل رحمن -4049</t>
  </si>
  <si>
    <t>4050</t>
  </si>
  <si>
    <t>4051</t>
  </si>
  <si>
    <t>ذمم_ نور الزمان -4052</t>
  </si>
  <si>
    <t>ذمم_ ارباب ارباب نصير احمد-4053</t>
  </si>
  <si>
    <t>ذمم_ سلمان ناصر ناصر احمد-4054</t>
  </si>
  <si>
    <t>ذمم_ محمود احمد محمد  ابو ضيف-4057</t>
  </si>
  <si>
    <t>ذمم_ ابراهيم مصطفى عبد الله -4058</t>
  </si>
  <si>
    <t>ذمم_ رضا سمير عبد الحميد -4060</t>
  </si>
  <si>
    <t>ذمم_ جيران بلدان-4062</t>
  </si>
  <si>
    <t>4064</t>
  </si>
  <si>
    <t>ذمم_ فرج جمعه عبدالحكيم-4065</t>
  </si>
  <si>
    <t>ذمم_ جمال ناصر عمر الباكستاني_ 4066</t>
  </si>
  <si>
    <t>ذمم_ ناصر باجايو -4069</t>
  </si>
  <si>
    <t>4070</t>
  </si>
  <si>
    <t>ذمم_ غفور خان اتبار خان-4071</t>
  </si>
  <si>
    <t>ذمم_ كامل خيري كامل السيد-4072</t>
  </si>
  <si>
    <t>ذمم_ علاء الدين احمد محمد-4073</t>
  </si>
  <si>
    <t>4074</t>
  </si>
  <si>
    <t>4075</t>
  </si>
  <si>
    <t>ذمم_ باشا احمد شاه جيهان -4076</t>
  </si>
  <si>
    <t>ذمم_ رام شاران تيليى -4077</t>
  </si>
  <si>
    <t>ذمم_ محمد معصوم علي-4079</t>
  </si>
  <si>
    <t>ذمم_ ريحان الله -4081</t>
  </si>
  <si>
    <t>ذمم_ نسيب روان رحمن -4082</t>
  </si>
  <si>
    <t>ذمم_ محمد اينتاج مسلمان-4085</t>
  </si>
  <si>
    <t>ذمم_ وقار حيدر والد بشير احمد-4088</t>
  </si>
  <si>
    <t>4090</t>
  </si>
  <si>
    <t>ذمم_ طاير شبير اعوان-4091</t>
  </si>
  <si>
    <t>4092</t>
  </si>
  <si>
    <t>4094</t>
  </si>
  <si>
    <t>4098</t>
  </si>
  <si>
    <t>4099</t>
  </si>
  <si>
    <t>ذمم_ عمر محمد الفحام-4100</t>
  </si>
  <si>
    <t>ذمم_ محمود محمد حسن علوان-4101</t>
  </si>
  <si>
    <t>ذمم_ تنفير أحمد  جيهان قير "-4102</t>
  </si>
  <si>
    <t>ذمم_ محمد منير-4103</t>
  </si>
  <si>
    <t>ذمم_ سيخ فريد-4106</t>
  </si>
  <si>
    <t>ذمم_ موريس ريسن ( فلبينى )-4110</t>
  </si>
  <si>
    <t>ذمم_ محمد رزاق-4111</t>
  </si>
  <si>
    <t>ذمم_ شعبان ابو المجد-4113</t>
  </si>
  <si>
    <t>ذمم_ تامر السيد محمد منصور -4118</t>
  </si>
  <si>
    <t>4119</t>
  </si>
  <si>
    <t>ذمم_ عبد الخطيب محمد خالق  - رخام -4122</t>
  </si>
  <si>
    <t>4123</t>
  </si>
  <si>
    <t>ذمم_ اوم بركاس - رخام -4124</t>
  </si>
  <si>
    <t>ذمم_ مشتاق انصاري - رخام -4125</t>
  </si>
  <si>
    <t>ذمم_ ماهبشور ماهاتو - رخام -4126</t>
  </si>
  <si>
    <t>4129</t>
  </si>
  <si>
    <t>ذمم_ محمد شاهنواز محمد _تبراك-4130</t>
  </si>
  <si>
    <t>4132</t>
  </si>
  <si>
    <t>ذمم_ سامشير علام اسلام انصارى _تبراك-4133</t>
  </si>
  <si>
    <t>ذمم_ دانيش محمد_تبراك-4134</t>
  </si>
  <si>
    <t>ذمم_ ديلشاد احمد شريف_تبراك-4135</t>
  </si>
  <si>
    <t>ذمم_ سلمان صابر حسين _تبراك-4137</t>
  </si>
  <si>
    <t>4138</t>
  </si>
  <si>
    <t>ذمم_ توحيد الاسلام تايزو الاسلام-4139</t>
  </si>
  <si>
    <t>4140</t>
  </si>
  <si>
    <t>ذمم_ علاء صلاح الدين المحلاوي-4144</t>
  </si>
  <si>
    <t>ذمم_ علم جان اكبر خان-4145</t>
  </si>
  <si>
    <t>ذمم_ محمود ياسر عبدالعزيز محمود-4147</t>
  </si>
  <si>
    <t>ذمم_ نور حسين حنيف-4148</t>
  </si>
  <si>
    <t>ذمم_ خالد سعيد محمد حسن ابراهيم-4149</t>
  </si>
  <si>
    <t>ذمم_ محمد ميزانزار رحمن-4151</t>
  </si>
  <si>
    <t>4152</t>
  </si>
  <si>
    <t>ذمم_ محمد حفيظ الدين-4154</t>
  </si>
  <si>
    <t>ذمم_ راضي محمد عبدالجواد عبدالغني-4155</t>
  </si>
  <si>
    <t>ذمم_ عبد الرحيم عبدالمنعم محمد حسين-4156</t>
  </si>
  <si>
    <t>ذمم_ محمد عبدالناصر سعد الغندور-4159</t>
  </si>
  <si>
    <t>4160</t>
  </si>
  <si>
    <t>4163</t>
  </si>
  <si>
    <t>4164</t>
  </si>
  <si>
    <t>ذمم_ زيد محمد احمد الشريفي-4166</t>
  </si>
  <si>
    <t>ذمم_ باشا مايا شيخ-4169</t>
  </si>
  <si>
    <t>ذمم_ افروج بك موجال-4170</t>
  </si>
  <si>
    <t>ذمم_ زوبير شاه نور محمد خان-4171</t>
  </si>
  <si>
    <t>ذمم_ عبدالله افزال وحيد-4172</t>
  </si>
  <si>
    <t>4174</t>
  </si>
  <si>
    <t>ذمم_ مالك شير افضل اكرم خان-4175</t>
  </si>
  <si>
    <t>ذمم_ عنايات الله رحمات الله جان-4176</t>
  </si>
  <si>
    <t>ذمم_ محمد هاشم-4177</t>
  </si>
  <si>
    <t>4178</t>
  </si>
  <si>
    <t>4179</t>
  </si>
  <si>
    <t>4182</t>
  </si>
  <si>
    <t>ذمم_ حسام محمد سعد محمد نصار-4183</t>
  </si>
  <si>
    <t>ذمم_ احمد سعد محمود عبدالهادي عبدالله-4184</t>
  </si>
  <si>
    <t>4185</t>
  </si>
  <si>
    <t>4186</t>
  </si>
  <si>
    <t>ذمم_ محمد احمد فؤاد محي-4187</t>
  </si>
  <si>
    <t>ذمم_ مانا علي الله راكا-4188</t>
  </si>
  <si>
    <t>ذمم_ محمد عليم الدين بارفيش-4191</t>
  </si>
  <si>
    <t>ذمم_حسام مدحت عبدالسلام_4376</t>
  </si>
  <si>
    <t>ذمم_ انيل كومار كورمي _4377</t>
  </si>
  <si>
    <t>ذمم_ والفريد الفين بيكار_4378</t>
  </si>
  <si>
    <t>4379</t>
  </si>
  <si>
    <t>ذمم_ مد اتاورا راين _4380</t>
  </si>
  <si>
    <t>ذمم_ جيريراج بودهاثوكي_4193</t>
  </si>
  <si>
    <t>ذمم_ شيام لا ل شودري_4194</t>
  </si>
  <si>
    <t>ذمم_ جهاجو بك _4195</t>
  </si>
  <si>
    <t>4196</t>
  </si>
  <si>
    <t>4197</t>
  </si>
  <si>
    <t>ذمم_ محمود عبد الغفار محمود عطية_1090</t>
  </si>
  <si>
    <t>4220</t>
  </si>
  <si>
    <t>ذمم_ محمد نور نوبي_4198</t>
  </si>
  <si>
    <t>ذمم_ اينامول حق _4199</t>
  </si>
  <si>
    <t>ذمم_ جيمى سنتوش_4200</t>
  </si>
  <si>
    <t>ذمم_ افاق بالاغا حسين_4201</t>
  </si>
  <si>
    <t>ذمم_ أوليمبيو مونغ ميناميديش_4202</t>
  </si>
  <si>
    <t>ذمم_ جبير أحمد محمد شاديك_4204</t>
  </si>
  <si>
    <t>ذمم_ عبدالرؤؤف محمد منصور علم_4205</t>
  </si>
  <si>
    <t>4206</t>
  </si>
  <si>
    <t>ذمم_ جيت بهادور تامانج_4209</t>
  </si>
  <si>
    <t>4210</t>
  </si>
  <si>
    <t>4211</t>
  </si>
  <si>
    <t>4213</t>
  </si>
  <si>
    <t>4214</t>
  </si>
  <si>
    <t>4212</t>
  </si>
  <si>
    <t>ذمم_ جوزيف ارنولد ميجوال 4215</t>
  </si>
  <si>
    <t>ذمم_ سانندرو روفى الفريز 4216</t>
  </si>
  <si>
    <t>ذمم_ محمد رياض عبد الرحمن على 4217</t>
  </si>
  <si>
    <t>ذمم_ نادر على ثابت على 4218</t>
  </si>
  <si>
    <t>4222</t>
  </si>
  <si>
    <t>4225</t>
  </si>
  <si>
    <t>ذمم_ سنوال مشتاق احمد _4382</t>
  </si>
  <si>
    <t>ذمم_ شيخوماشيوالله_ 4230</t>
  </si>
  <si>
    <t>ذمم_ محمد نعيم محمد متيور - 4226</t>
  </si>
  <si>
    <t>ذمم_ الياس جوناب حليم ._4381</t>
  </si>
  <si>
    <t>4227</t>
  </si>
  <si>
    <t>ذمم_ ايمن محمد حسن البدرى_1061</t>
  </si>
  <si>
    <t>ذمم_ محمد عماد الدين محمد عبد القادر_1063</t>
  </si>
  <si>
    <t>ذمم_ ياسين محمد ياسين لبد_1067</t>
  </si>
  <si>
    <t>ذمم_ عكراش محمد خبران_3011_ مغلق</t>
  </si>
  <si>
    <t>ذمم_ حسن علي حسن شريف_4235</t>
  </si>
  <si>
    <t>ذمم_ شاروخ محمد علي _1069</t>
  </si>
  <si>
    <t>ذمم_ سجاد على بير محمد خان 4233</t>
  </si>
  <si>
    <t>ذمم_ ممدوح مرزوق _ 4236</t>
  </si>
  <si>
    <t>3051</t>
  </si>
  <si>
    <t>1074</t>
  </si>
  <si>
    <t>ذمم_ محمد عبدالله امان الله _1073</t>
  </si>
  <si>
    <t>ذمم_ مؤمن محمود اسعد عبدالعال _ 1072</t>
  </si>
  <si>
    <t>ذمم_ قصي حمدي راشد ابوعليا_1070</t>
  </si>
  <si>
    <t>ذمم_ مؤمن حسين كمال_ 1078</t>
  </si>
  <si>
    <t>1076</t>
  </si>
  <si>
    <t>ذمم_ محمد عبد رشد 4242</t>
  </si>
  <si>
    <t>ذمم _ نضال حبش _1077</t>
  </si>
  <si>
    <t>ذمم _ نايف محسن جاسر _4237</t>
  </si>
  <si>
    <t>ذمم _ نبيل حمود محمد العلوي _4241</t>
  </si>
  <si>
    <t>ذمم_ الربيع وحيد عبدالسلام_4238</t>
  </si>
  <si>
    <t>ذمم_ مصطفي كمال ابوالمعاطي_4243</t>
  </si>
  <si>
    <t>ذمم_ محمد معراج انصاري_4244</t>
  </si>
  <si>
    <t>مجدي لطفي الشافعي_1079</t>
  </si>
  <si>
    <t>ذمم _ علي سعيد حسن _4250</t>
  </si>
  <si>
    <t>4245</t>
  </si>
  <si>
    <t>ذمم_ مجدي السيد عبده عبدالكريم_4246</t>
  </si>
  <si>
    <t>ذمم_ رضا توفيق ابراهيم ابوسريع _4247</t>
  </si>
  <si>
    <t>4248</t>
  </si>
  <si>
    <t>محمد ابراهيم الشاطر _4249</t>
  </si>
  <si>
    <t>زبير اسماعيل_4251</t>
  </si>
  <si>
    <t>ذمم _ محمد افضل خان _1081</t>
  </si>
  <si>
    <t>ذمم _ محمد جمال الدين _ 4254</t>
  </si>
  <si>
    <t>ذمم_ شاكر خان  _ 4253</t>
  </si>
  <si>
    <t>4255</t>
  </si>
  <si>
    <t>4256</t>
  </si>
  <si>
    <t>ذمم_ محمد ابراهيم احمد مصطفى - 4252</t>
  </si>
  <si>
    <t>ذمم_ محمد جمال محمد رجب _1084</t>
  </si>
  <si>
    <t>1086</t>
  </si>
  <si>
    <t>ذمم_ احمد سيد محمد سيد _4263</t>
  </si>
  <si>
    <t>ذمم_ وليد حسن عطية حسن جاويش _1085</t>
  </si>
  <si>
    <t>ذمم_ محمد فؤاد محمد علي نصار_1087</t>
  </si>
  <si>
    <t>ذمم _ احمد السيد احمد الوصيف_1088</t>
  </si>
  <si>
    <t>ذمم_حفيظ حسين مياه_4257</t>
  </si>
  <si>
    <t>ذمم _ ديلا اوسين رحمن كالاسي_4259</t>
  </si>
  <si>
    <t>ذمم _ احمد فؤاد سراج الدين</t>
  </si>
  <si>
    <t>4260</t>
  </si>
  <si>
    <t>4261</t>
  </si>
  <si>
    <t>ذمم _ تشارلي مارفيل ارويجا_4262</t>
  </si>
  <si>
    <t>4264</t>
  </si>
  <si>
    <t>4265</t>
  </si>
  <si>
    <t>ذمم_ فرحان فاشان حسين _4266</t>
  </si>
  <si>
    <t>ذمم_ التاب خان خان _ 4267</t>
  </si>
  <si>
    <t>ذمم_ عرفان فرقان فرقان _ 4268</t>
  </si>
  <si>
    <t>ذمم_ انصار احمد احمد _ 4270</t>
  </si>
  <si>
    <t>ذمم_ شان علم علم _ 4271</t>
  </si>
  <si>
    <t>4272</t>
  </si>
  <si>
    <t>ذمم_ معصم على على _ 4273</t>
  </si>
  <si>
    <t>ذمم_ مجاهد عاتق _ 4274</t>
  </si>
  <si>
    <t>4275</t>
  </si>
  <si>
    <t>4276</t>
  </si>
  <si>
    <t>ذمم_ ديليب كومار ساه تيلي_4280</t>
  </si>
  <si>
    <t>ذمم_ داسارات بانديت _4281</t>
  </si>
  <si>
    <t>ذمم_ رام بركاش ساه_4282</t>
  </si>
  <si>
    <t>ذمم_ براديب ساه تيلي_4283</t>
  </si>
  <si>
    <t>4284</t>
  </si>
  <si>
    <t>4285</t>
  </si>
  <si>
    <t>ذمم_مانيرام بلباس _4286</t>
  </si>
  <si>
    <t>ذمم_ كول بهادور بودهوكي_ 4287</t>
  </si>
  <si>
    <t>ذمم _كومار ثابا _4288</t>
  </si>
  <si>
    <t>4289</t>
  </si>
  <si>
    <t>ذمم _ سومان راي_ 4290</t>
  </si>
  <si>
    <t>فيم بهادور بك_4291</t>
  </si>
  <si>
    <t>4292</t>
  </si>
  <si>
    <t>ذمم _بال دهان ماجار_4293</t>
  </si>
  <si>
    <t>ذمم_ اودابا ثابا _4294</t>
  </si>
  <si>
    <t>ذمم_ هاني رجب فرج غنيم الصيرفي_4295</t>
  </si>
  <si>
    <t>4296</t>
  </si>
  <si>
    <t>ذمم_ عزت عفيفي صابر البحيري_4297</t>
  </si>
  <si>
    <t>ذمم _ نبيل محمد ابراهيم سالمان _4298</t>
  </si>
  <si>
    <t>ذمم _ محمد محمد حسن سليم _4318</t>
  </si>
  <si>
    <t>ذمم _ السيد درويش مصطفى سويلم _4321</t>
  </si>
  <si>
    <t>ذمم_ يوسف محمد احمد الشامي_ 4279</t>
  </si>
  <si>
    <t>4299</t>
  </si>
  <si>
    <t>ذمم_ امين حسن احمد عبدالعال_4300</t>
  </si>
  <si>
    <t>4301</t>
  </si>
  <si>
    <t>4302</t>
  </si>
  <si>
    <t>4303</t>
  </si>
  <si>
    <t>ذمم_ محمد اسماعيل محمد شريف_4304</t>
  </si>
  <si>
    <t>ذمم_انس احمد ظاهر خان _4305</t>
  </si>
  <si>
    <t>4306</t>
  </si>
  <si>
    <t>ذمم_ محمد ظافر اقبال وحيد بخش _4307</t>
  </si>
  <si>
    <t>4308</t>
  </si>
  <si>
    <t>ذمم_ نجيب الله فرمان علي خان _4309</t>
  </si>
  <si>
    <t>ذمم _ ماتلوب حسين محمد حنيف_4310</t>
  </si>
  <si>
    <t>ذمم _ مجاهد شاه زجاهات علي شاه _4311</t>
  </si>
  <si>
    <t>ذمم_ نعمان علي يارده علي خان _4312</t>
  </si>
  <si>
    <t>4313</t>
  </si>
  <si>
    <t>ذمم _ محمد اشفق شاه مراد خان _4314</t>
  </si>
  <si>
    <t>علي صادق محمد صادق_4315</t>
  </si>
  <si>
    <t>ذمم _ رام سودهار شارما _4317</t>
  </si>
  <si>
    <t>ذمم _ خالد صديق الحوتى _1089</t>
  </si>
  <si>
    <t>4320</t>
  </si>
  <si>
    <t>ذمم _ محمد احسان الله صديق_4319</t>
  </si>
  <si>
    <t>ذمم_ ابراهيم محمد ابراهيم الرفاعى _ 1092</t>
  </si>
  <si>
    <t>ذمم_ مبشر صابر شيما _ 1093</t>
  </si>
  <si>
    <t>ذمم_ محمد ارشاد اريان ثهوبي _ 1095</t>
  </si>
  <si>
    <t>1096</t>
  </si>
  <si>
    <t>ذمم_  أسامة محمد عبد الظاهر  _ 4323</t>
  </si>
  <si>
    <t>ذمم_محمد ياسر ابوسريع  _ 4324</t>
  </si>
  <si>
    <t>ذمم_حمدي سيف النصر علي   _ 4325</t>
  </si>
  <si>
    <t>ذمم_ محمد ارشد عبد المنان   _ 4326</t>
  </si>
  <si>
    <t>ذمم_ امجد حسين  _ 4327</t>
  </si>
  <si>
    <t>4328</t>
  </si>
  <si>
    <t>ذمم_ عبد السلام مازى _ 4329</t>
  </si>
  <si>
    <t>ذمم_  الشبراوى عبد البديع حسن الجندى _ 1097</t>
  </si>
  <si>
    <t>ذمم_ سليمان يوسف يوسف _ 4330</t>
  </si>
  <si>
    <t>ذمم_ شاروخ خان خان _ 4331</t>
  </si>
  <si>
    <t>ذمم_ احمد يحي حسونه _ 4332</t>
  </si>
  <si>
    <t>ذمم_ السيد مهدي سليم _ 4333</t>
  </si>
  <si>
    <t>4334</t>
  </si>
  <si>
    <t>ذمم _ عبدالله مسعود مسعود _4338</t>
  </si>
  <si>
    <t>ذمم _ محمد سليمان محمد حنيف_4339</t>
  </si>
  <si>
    <t>ذمم _ صدام حسين صابر حسين_4340</t>
  </si>
  <si>
    <t>4341</t>
  </si>
  <si>
    <t>ذمم _ جمشيد خان شميم خان _4342</t>
  </si>
  <si>
    <t>ذمم _ رامو شيارام _4343</t>
  </si>
  <si>
    <t>ذمم _ محمد عرفان عرفان _4344</t>
  </si>
  <si>
    <t>ذمم _ محمد حسن مجاهد علي _1091</t>
  </si>
  <si>
    <t>ذمم_ لؤي صبحي داوود النجار _1098</t>
  </si>
  <si>
    <t>ذمم _ لويدسون فوينتس باتريسيو_4348</t>
  </si>
  <si>
    <t>ذمم _ اوليفرفرانسيسكو كاسترو_4349</t>
  </si>
  <si>
    <t>ذمم _ داروين بريستوزا كاسترو _ 4350</t>
  </si>
  <si>
    <t>ذمم _ رولاند كوربليزو _4351</t>
  </si>
  <si>
    <t>1102</t>
  </si>
  <si>
    <t>ذمم _ محروس السيد حسن الاغا _4352</t>
  </si>
  <si>
    <t>4354</t>
  </si>
  <si>
    <t>ذمم _ شادي عاطف علي محمد _4353</t>
  </si>
  <si>
    <t>ذمم _ جنس ساليجو دابوك _ 1105</t>
  </si>
  <si>
    <t>ذمم _ مارسيليو اولجان بلداد_ 4356</t>
  </si>
  <si>
    <t>4357</t>
  </si>
  <si>
    <t>ذمم _ جيري ماتابانج استرادا _4355</t>
  </si>
  <si>
    <t>ذمم _ جاندا بهادور جاها_ 4364</t>
  </si>
  <si>
    <t>ذمم _ بوم بهادور تضا_ 4365</t>
  </si>
  <si>
    <t>ذمم _ يام بهادور باريا_ 4366</t>
  </si>
  <si>
    <t>ذمم _ بوبهادور ماندال_ 4367</t>
  </si>
  <si>
    <t>ذمم _ شيب كومار ساردار_ 4368</t>
  </si>
  <si>
    <t>ذمم _ شريدهار كومارعلي_ 4369</t>
  </si>
  <si>
    <t>ذمم _ راج كومار جورنج_ 4370</t>
  </si>
  <si>
    <t>4371</t>
  </si>
  <si>
    <t>ذمم _ محمد امين محمد رفيق _ 4358</t>
  </si>
  <si>
    <t>ذمم _ محمد عمر محمد سليم _ 4359</t>
  </si>
  <si>
    <t>ذمم _ عاصم على عاشق حسين _ 4360</t>
  </si>
  <si>
    <t>4361</t>
  </si>
  <si>
    <t>ذمم _ غلام مرتضى محمد اسلم _ 4362</t>
  </si>
  <si>
    <t>4363</t>
  </si>
  <si>
    <t>1099</t>
  </si>
  <si>
    <t>1100</t>
  </si>
  <si>
    <t>1103</t>
  </si>
  <si>
    <t>4346</t>
  </si>
  <si>
    <t>4347</t>
  </si>
  <si>
    <t>ذمم _ ابراهيم جميل ذكي _ 4335</t>
  </si>
  <si>
    <t>ذمم _ نافيز سليم قادر _ 4336</t>
  </si>
  <si>
    <t>ذمم _ منصور جبر عزاز _ 4337</t>
  </si>
  <si>
    <t>4372</t>
  </si>
  <si>
    <t>ذمم_ شارلي ازور ميركادو_ 4373</t>
  </si>
  <si>
    <t>ذمم_ كريستوف سالس بوينافيتي_ 4374</t>
  </si>
  <si>
    <t>ذمم _ ناصر محمد عفيفي شادي_ 4375</t>
  </si>
  <si>
    <t>ذمم _ سليم شفيق احمد _4384</t>
  </si>
  <si>
    <t>ذمم _ محمد جنيد خان  _4385</t>
  </si>
  <si>
    <t>ذمم _ ايشان خان خان  _4386</t>
  </si>
  <si>
    <t>ذمم _ فيروز احمد احمد _4387</t>
  </si>
  <si>
    <t>ذمم _ محمود محمد عبد اللطيف  _4789</t>
  </si>
  <si>
    <t>4391</t>
  </si>
  <si>
    <t>4393</t>
  </si>
  <si>
    <t>ذمم _ محمد سيد احمد مصطفى  _4394</t>
  </si>
  <si>
    <t>4392</t>
  </si>
  <si>
    <t>ذمم _ شريف عادل محمد رياض  _4388</t>
  </si>
  <si>
    <t>ذمم _ مصطفى صبحى فوزى كامل  _4390</t>
  </si>
  <si>
    <t>ذمم_ احمد علاء سالم 1108</t>
  </si>
  <si>
    <t>ذمم_ خالد رفعت احمد 4395</t>
  </si>
  <si>
    <t>1106</t>
  </si>
  <si>
    <t>1107</t>
  </si>
  <si>
    <t>ذمم _ سيد مصطفى افضل _4383</t>
  </si>
  <si>
    <t>4400</t>
  </si>
  <si>
    <t>4401</t>
  </si>
  <si>
    <t>ذمم_ محمد نعيم بشير احمد 4402</t>
  </si>
  <si>
    <t>4403</t>
  </si>
  <si>
    <t>ذمم_ مبشر اسلم محمد اسلم 4404</t>
  </si>
  <si>
    <t>ذمم_ محمد منير راشد مامون 4405</t>
  </si>
  <si>
    <t>ذمم_ علم جير حسين  4406</t>
  </si>
  <si>
    <t>ذمم_ سوباش برودينا ابراهيم 4407</t>
  </si>
  <si>
    <t>ذمم_ شاهبران شان مياه 4408</t>
  </si>
  <si>
    <t>ذمم_ ارتيميو سيرابين غولا 4409</t>
  </si>
  <si>
    <t>ذمم_ اروين انطونيو اريولا 4410</t>
  </si>
  <si>
    <t>ذمم_ جيسى كاتالان لاجماى 4411</t>
  </si>
  <si>
    <t>ذمم_ جيت بهادور تامانج 4422</t>
  </si>
  <si>
    <t>ذمم_ دهان بهادور تامانج 4412</t>
  </si>
  <si>
    <t>4426</t>
  </si>
  <si>
    <t>4415</t>
  </si>
  <si>
    <t>ذمم_ راج كومار تانج 4413</t>
  </si>
  <si>
    <t>ذمم_ اشيش دونغ 4416</t>
  </si>
  <si>
    <t>ذمم_ اوتام ثابا ماغار 4424</t>
  </si>
  <si>
    <t>4414</t>
  </si>
  <si>
    <t>ذمم_ سوم بهادور شريستا 4427</t>
  </si>
  <si>
    <t>ذمم_ شيتال شريستا 4429</t>
  </si>
  <si>
    <t>ذمم_ غانجا براساد غيمير 4425</t>
  </si>
  <si>
    <t>ذمم_ شيت بهادور على ماغار 4428</t>
  </si>
  <si>
    <t>ذمم_ ساتروغان ماندال 4419</t>
  </si>
  <si>
    <t>ذمم_ برنا بهادور نيوبان 4421</t>
  </si>
  <si>
    <t>ذمم_ لاكسمى ماندال 4418</t>
  </si>
  <si>
    <t>ذمم_ ناريان ماندال 4420</t>
  </si>
  <si>
    <t>ذمم_ بريم لامبيو 4417</t>
  </si>
  <si>
    <t>ذمم_ سوريش كومار ماندال 4423</t>
  </si>
  <si>
    <t>ذمم _ هشام محمد عبدالرحيم الطوخي  _4430</t>
  </si>
  <si>
    <t>ذمم _ محمد حسن حسن  _4431</t>
  </si>
  <si>
    <t>ذمم _ فرحان خان خان  _4432</t>
  </si>
  <si>
    <t>ذمم _ اسرائيل ياسين ياسين   _4433</t>
  </si>
  <si>
    <t>ذمم _ محمد ساهيل ساهيل  _4434</t>
  </si>
  <si>
    <t>ذمم_ كريم جمال مصطفي محمد _1109</t>
  </si>
  <si>
    <t>ذمم_ محمد اسف مصطفي _ 1110</t>
  </si>
  <si>
    <t>4396</t>
  </si>
  <si>
    <t>4397</t>
  </si>
  <si>
    <t>ذمم _ محمد السيد محمد احمد _ 4398</t>
  </si>
  <si>
    <t>4399</t>
  </si>
  <si>
    <t>ذمم _ محمد رضا عبدالحميد جاب الله _4439</t>
  </si>
  <si>
    <t>ذمم _ وليد عبدالحميد عبداللة السيد _4437</t>
  </si>
  <si>
    <t>ذمم _ حسين عواد سليمان _4438</t>
  </si>
  <si>
    <t>ذمم _ وليد احمد عبدالعال _4449</t>
  </si>
  <si>
    <t>ذمم _ ماهر احمد النحراوي _4448</t>
  </si>
  <si>
    <t>ذمم _ ياسر محمود عادل  _1111</t>
  </si>
  <si>
    <t>ذمم _محمد عبدالعزيز حامد العواد _4442</t>
  </si>
  <si>
    <t>ذمم _ احمد سمير ابراهيم السيد _4444</t>
  </si>
  <si>
    <t>ذمم _محمد محمد وهبه  _4443</t>
  </si>
  <si>
    <t>ذمم _ معاذ جمال السنباط  _4445</t>
  </si>
  <si>
    <t>ذمم _محمد سعد طاهر _4446</t>
  </si>
  <si>
    <t>ذمم _ سامح فتحي محمد  _4447</t>
  </si>
  <si>
    <t>ذمم _ سومان مولا _4441</t>
  </si>
  <si>
    <t>ذمم _ حمدي السيد الناغي _4453</t>
  </si>
  <si>
    <t>4450</t>
  </si>
  <si>
    <t>4440</t>
  </si>
  <si>
    <t>4451</t>
  </si>
  <si>
    <t>ذمم _رمضان عبدالتواب ابراهيم _4452</t>
  </si>
  <si>
    <t>4436</t>
  </si>
  <si>
    <t>ذمم _ محمد مسعود رانا  _ 4454</t>
  </si>
  <si>
    <t>ذمم _ محمد ادريس علي اكبر  _ 4455</t>
  </si>
  <si>
    <t>ذمم _ كوكان راج عبدالسبحان  _ 4456</t>
  </si>
  <si>
    <t>ذمم _ اسامة مصطفي ابراهيم شلبي _ 4457</t>
  </si>
  <si>
    <t>ذمم _ وليد محمد ابراهيم الفلاح  _ 4458</t>
  </si>
  <si>
    <t>ذمم _ محمود محمد عبد الهادى عبد الرازق  _ 4459</t>
  </si>
  <si>
    <t>ذمم_ اكرم الحق _4460</t>
  </si>
  <si>
    <t>ذمم_محمد حنيف _4461</t>
  </si>
  <si>
    <t>ذمم _ شاه جلال كابر مياه _4462</t>
  </si>
  <si>
    <t>ذمم _ عزيزول حق يمن _4463</t>
  </si>
  <si>
    <t>1112</t>
  </si>
  <si>
    <t>ذمم_ محمد ابراهيم محمود ابراهيم-4466</t>
  </si>
  <si>
    <t>ذمم_ شريف احمد شعبان احمد -4467</t>
  </si>
  <si>
    <t>ذمم_ محمد احمد شعبان احمد -4468</t>
  </si>
  <si>
    <t>ذمم_ ياسر عبد الله بسيونى عبد العال -4469</t>
  </si>
  <si>
    <t>ذمم_ محمد اسماعيل محمود حمدون -4470</t>
  </si>
  <si>
    <t>4471</t>
  </si>
  <si>
    <t>4472</t>
  </si>
  <si>
    <t>ذمم_ محمد سيد متولى منصور -4473</t>
  </si>
  <si>
    <t>ذمم_ شريف سعيد عبد العزيز -4474</t>
  </si>
  <si>
    <t>ذمم_ محمود حلمى ابراهيم فريج -4475</t>
  </si>
  <si>
    <t>ذمم_ احمد فوزى احمد جاد -4478</t>
  </si>
  <si>
    <t>ذمم_احمدعوض طلبه جاد_4479</t>
  </si>
  <si>
    <t>ذمم _ دينيش بيشو كارما _ 4480</t>
  </si>
  <si>
    <t>ذمم _ لاكسمان  بهادر خاتري _ 4482</t>
  </si>
  <si>
    <t>ذمم _ شيام راج راي _ 4483</t>
  </si>
  <si>
    <t>ذمم _ بيشنو كي سي _ 4484</t>
  </si>
  <si>
    <t>ذمم _دورغا بهادر غارتي _ 4485</t>
  </si>
  <si>
    <t>ذمم _هوم كومارب _ 4486</t>
  </si>
  <si>
    <t>ذمم _بيشنو كونوار _ 4487</t>
  </si>
  <si>
    <t>ذمم _بيريث داني _ 4488</t>
  </si>
  <si>
    <t>ذمم _بهوبندرا مكيم ماغار _ 4489</t>
  </si>
  <si>
    <t>ذمم _بوجراج ب _ 4490</t>
  </si>
  <si>
    <t>ذمم _بيمال يوغي _ 4491</t>
  </si>
  <si>
    <t>ذمم _خيم  براساد غار المغار _ 4492</t>
  </si>
  <si>
    <t>ذمم _مادو ب ك _ 4493</t>
  </si>
  <si>
    <t>ذمم _ ديل بهادور راي _ 4494</t>
  </si>
  <si>
    <t>ذمم _ يام كومار شريستا _ 4495</t>
  </si>
  <si>
    <t>ذمم _باسوف سونار_ 4496</t>
  </si>
  <si>
    <t>ذمم _بابا رام سونار _ 4497</t>
  </si>
  <si>
    <t>ذمم _مانديف سينغ سعود _ 4498</t>
  </si>
  <si>
    <t>ذمم _سوسيت كومار موخيا _ 4499</t>
  </si>
  <si>
    <t>ذمم _ناندا بهادور جحيدي _ 4500</t>
  </si>
  <si>
    <t>ذمم _منيرج سونوار _ 4501</t>
  </si>
  <si>
    <t>ذمم _راجندار سونوار _ 4502</t>
  </si>
  <si>
    <t>4503</t>
  </si>
  <si>
    <t>ذمم _سانتوش غارتي ماغار_ 4504</t>
  </si>
  <si>
    <t>ذمم _بجاية بون _ 4505</t>
  </si>
  <si>
    <t>4506</t>
  </si>
  <si>
    <t>1114</t>
  </si>
  <si>
    <t>4508</t>
  </si>
  <si>
    <t>ذمم _ وليد محمد عطية سليمان_4509</t>
  </si>
  <si>
    <t>ذمم _ نادر محمد سلام الصغير _1116</t>
  </si>
  <si>
    <t>ذمم_ماجد احمد الزمامرى_1113</t>
  </si>
  <si>
    <t>ذمم _ بنيامين بحر يوسف اندراوس _ 1115</t>
  </si>
  <si>
    <t>ذمم _ احمد على ابراهيم عبد المقصود_ 4465</t>
  </si>
  <si>
    <t>ذمم _ على محمد عبد الوهاب الجمل_4476</t>
  </si>
  <si>
    <t>ذمم _ حسام الدين محمود احمد الجوينى_4477</t>
  </si>
  <si>
    <t>ذمم _ سوهيل رانا_4481</t>
  </si>
  <si>
    <t>4507</t>
  </si>
  <si>
    <t>ذمم_يونس سابد على_4464</t>
  </si>
  <si>
    <t>1117</t>
  </si>
  <si>
    <t>1118</t>
  </si>
  <si>
    <t>ذمم_ باسم محمد عطيه قحف_ 1119</t>
  </si>
  <si>
    <t>ذمم_ محمد افتخار احمد 1120</t>
  </si>
  <si>
    <t>ذمم _ محمد حفيظ الدين _1121</t>
  </si>
  <si>
    <t>ذمم _ عبد الرحمن سليمان محمد عبودي_4510</t>
  </si>
  <si>
    <t>ذمم_ طه محمد 4513</t>
  </si>
  <si>
    <t>ذمم_ احمد احمد هلال العجمى 106</t>
  </si>
  <si>
    <t>ذمم_ محمد مهين الدين 4516</t>
  </si>
  <si>
    <t>ذمم_ ذاكر حسين 4514</t>
  </si>
  <si>
    <t>ذمم_ محمد جامشيد علم  4518</t>
  </si>
  <si>
    <t>ذمم_ محمد عبد الحليم 4517</t>
  </si>
  <si>
    <t>ذمم_ محمد سوهاج مابول حق  4515</t>
  </si>
  <si>
    <t>ذمم_ بيرولا شيخ الله 4512</t>
  </si>
  <si>
    <t>ذمم_ انس جمال محمود 4511</t>
  </si>
  <si>
    <t>ذمم _ ابو القاسم _4528</t>
  </si>
  <si>
    <t>ذمم _ ارسلان غفران _4529</t>
  </si>
  <si>
    <t>ذمم _ محمد يوسف_4524</t>
  </si>
  <si>
    <t>ذمم _ محمد ممتاز _4520</t>
  </si>
  <si>
    <t>ذمم _ عاقب انصار _4521</t>
  </si>
  <si>
    <t>ذمم _ عبد الحفيظ  ممتاز على _4522</t>
  </si>
  <si>
    <t>ذمم _ بابول بهوان _4525</t>
  </si>
  <si>
    <t>ذمم _ محمد شاكيل خاه _4523</t>
  </si>
  <si>
    <t>ذمم _ محمد لاتون مياه_4527</t>
  </si>
  <si>
    <t>ذمم _ محمد رشيد مياه_4526</t>
  </si>
  <si>
    <t>ذمم _ مجدى فكرى سراج عامر_4530</t>
  </si>
  <si>
    <t>ذمم _ محمد كامل محمود البربرى_4533</t>
  </si>
  <si>
    <t>ذمم _ محمد فتحى طعيمه_4531</t>
  </si>
  <si>
    <t>ذمم _ محمد السعيد السعيد عبد العال_4532</t>
  </si>
  <si>
    <t>ذمم _ حمادة محمد السيد حافظ الحلو_4534</t>
  </si>
  <si>
    <t>ذمم _ هيثم عامر الاحمدى  _1122</t>
  </si>
  <si>
    <t>ذمم - راسيل  حسين_4535</t>
  </si>
  <si>
    <t>1123</t>
  </si>
  <si>
    <t>ذمم _ ضياء بوتا _ 4519</t>
  </si>
  <si>
    <t>ذمم _تيك بهادور سونار_ 4537</t>
  </si>
  <si>
    <t>ذمم _بيشنو برساد بودها ماجار_ 4538</t>
  </si>
  <si>
    <t>ذمم _رجتيش باسوان_ 4539</t>
  </si>
  <si>
    <t>ذمم _كريشنا بهادور نيبالي_ 4540</t>
  </si>
  <si>
    <t>4541</t>
  </si>
  <si>
    <t>ذمم _ اسامة عبدالباقي</t>
  </si>
  <si>
    <t>ذمم_ محمد كمال سليم ابوموجه 1126</t>
  </si>
  <si>
    <t>ذمم _ مامون بيفاري _عماله خارجية</t>
  </si>
  <si>
    <t>ذمم _ اجمل كوبا كوزجي._1124</t>
  </si>
  <si>
    <t>ذمم _ انيش كودبادي محمد _ 1125</t>
  </si>
  <si>
    <t>ذمم_ احمد السيد حسنين السيد_ 1127</t>
  </si>
  <si>
    <t>ذمم_ عبد الرحمن 4547</t>
  </si>
  <si>
    <t>ذمم_ سيف الاسلام  4548</t>
  </si>
  <si>
    <t>ذمم_ محمظ نظيم حسن  4549</t>
  </si>
  <si>
    <t>ذمم_ محمد سوفكير رحمن4550</t>
  </si>
  <si>
    <t>ذمم_  ربيع حسين  4551</t>
  </si>
  <si>
    <t>ذمم_  جابار مامرجان يامسون_ 1129</t>
  </si>
  <si>
    <t>ذمم _رامبى ايفان جلستا_ 4542</t>
  </si>
  <si>
    <t>ذمم _جيفرى ارجانا_ 4543</t>
  </si>
  <si>
    <t>ذمم _ فرمى ماثيو_ 4544</t>
  </si>
  <si>
    <t>ذمم _ الفى جينتو _ 4545</t>
  </si>
  <si>
    <t>ذمم _جارى باسكيوا_ 4546</t>
  </si>
  <si>
    <t>ذمم_محمد عادل عبد المجيد سماره-1130</t>
  </si>
  <si>
    <t>ذمم _ عبدالرحمن غسان العلوان_1128</t>
  </si>
  <si>
    <t>ذمم _ ديباك بون_ 4536</t>
  </si>
  <si>
    <t>1132</t>
  </si>
  <si>
    <t>ذمم_ محمد هداية 1131</t>
  </si>
  <si>
    <t>4552</t>
  </si>
  <si>
    <t>1133</t>
  </si>
  <si>
    <t>ذمم _ فهد محمد غرمان العمري_3140</t>
  </si>
  <si>
    <t>ذمم _ عبد الرحمن غريب  الشمري_3141</t>
  </si>
  <si>
    <t>1135</t>
  </si>
  <si>
    <t>ذمم_ عبد السلام عبد الحميد شيخ 4553</t>
  </si>
  <si>
    <t>ذمم_محمود ابو المكارم عبدالحميد -1134</t>
  </si>
  <si>
    <t>ذمم_عوض محمد عوض الحربى -3143</t>
  </si>
  <si>
    <t>ذمم_خالد فهد سعيد الفهيد -3144</t>
  </si>
  <si>
    <t>ذمم_سلمان سليمان الرشيدى -3145</t>
  </si>
  <si>
    <t>3146</t>
  </si>
  <si>
    <t>ذمم_عبد العزيز منيف فهد العلوى -3142</t>
  </si>
  <si>
    <t>ذمم_ميشيل ساليخاو دابوش -1136</t>
  </si>
  <si>
    <t>ذمم _ لورينزو بونيلا ديزون _1137</t>
  </si>
  <si>
    <t>1138</t>
  </si>
  <si>
    <t>ذمم_ كيين دانيال  _1140</t>
  </si>
  <si>
    <t>ذمم_ عصام غسان الطير 4554</t>
  </si>
  <si>
    <t>ذمم _ محمد هاريس رحمن دالي_</t>
  </si>
  <si>
    <t>ذمم_  محمد قمرو زمان -4557</t>
  </si>
  <si>
    <t>ذمم_  محمد ابراهيم مصنع الالمنيوم -بنجلاديش</t>
  </si>
  <si>
    <t>ذمم _ احمد سعيد حسنين _ 4555</t>
  </si>
  <si>
    <t>4556</t>
  </si>
  <si>
    <t>ذمم_ نيبو فارغيس كونجمون باديتاثيل 1139</t>
  </si>
  <si>
    <t>ذمم _ محمد احمد ابراهيم _1141</t>
  </si>
  <si>
    <t>ذمم_ريالدو جاتاران ماكوميتا 1143</t>
  </si>
  <si>
    <t>ذمم_ جوبينال يابنز كالوب 4559</t>
  </si>
  <si>
    <t>ذمم_رول ديفينا دجنالان 4560</t>
  </si>
  <si>
    <t>ذمم_ جون توازون ميركادو 4561</t>
  </si>
  <si>
    <t>ذمم_ ريكس كاغنو جارش 4558</t>
  </si>
  <si>
    <t>ذمم_ بوييت كاليواج مانغالندان 4562</t>
  </si>
  <si>
    <t>ذمم_ابو الكلام ابو الكاسيم_ عمالة خارجيه</t>
  </si>
  <si>
    <t>ذمم_مينتو اولادير_ عمالة خارجيه</t>
  </si>
  <si>
    <t>ذمم_احمد شاهزاد_ عمالة خارجيه</t>
  </si>
  <si>
    <t>ذمم_محمد علي الامين_ عمالة خارجيه</t>
  </si>
  <si>
    <t>ذمم_محمد مياه محمد كوثر_ عمالة خارجيه</t>
  </si>
  <si>
    <t>ذمم_سهيل سيكدار_ عمالة خارجيه</t>
  </si>
  <si>
    <t>ذمم _ عامر عبدالرحيم قصراوي _1142</t>
  </si>
  <si>
    <t>1144</t>
  </si>
  <si>
    <t>ذمم _ رينو توراليبا _4563</t>
  </si>
  <si>
    <t>ذمم _ مدثر محمد محمود حسن_ 4564</t>
  </si>
  <si>
    <t>ذمم _ مارك انطوني روقي لازارو-4565</t>
  </si>
  <si>
    <t>ذمم _ ايمن ماجد ابراهيم السعدني_1147</t>
  </si>
  <si>
    <t>ذمم _رأفت محمد عبد الوهاب صديق-1148</t>
  </si>
  <si>
    <t>1145</t>
  </si>
  <si>
    <t>ذمم _ لال بهادور شوشداري_ 4568</t>
  </si>
  <si>
    <t>ذمم _ تانكا بهادور روات _ 4569</t>
  </si>
  <si>
    <t>ذمم _ جيتندرا دهامي _ 4570</t>
  </si>
  <si>
    <t>ذمم _ بسرام ثاكور _ 4571</t>
  </si>
  <si>
    <t>ذمم _ دارميندار دامي ثاور _ 4572</t>
  </si>
  <si>
    <t>ذمم _ الفين يوسنج فالنسيا-4573</t>
  </si>
  <si>
    <t>4566</t>
  </si>
  <si>
    <t>ذمم _ حسام عبدالرحمن كرزون  _ 4567</t>
  </si>
  <si>
    <t>ذمم _شكيب جاسم نجيب-1146</t>
  </si>
  <si>
    <t>ذمم _ عبدالسلام احمد تسقيه _ 4574</t>
  </si>
  <si>
    <t>ذمم_محمد مجيد  مد ارشد -عماله خارجيه</t>
  </si>
  <si>
    <t>ذمم _ سوزون خان _ 4576</t>
  </si>
  <si>
    <t>ذمم _ دونالد بلداد جيريرو _ 4577</t>
  </si>
  <si>
    <t>ذمم _ دانيلو جوجنو _ 4578</t>
  </si>
  <si>
    <t>ذمم _ ريزالدى الاغاو _ 4579</t>
  </si>
  <si>
    <t>ذمم _ محمد انس _ 4580</t>
  </si>
  <si>
    <t>ذمم_ جنيد بوكودان عمير 1149</t>
  </si>
  <si>
    <t>ذمم_ محمد الصادق امين صادق 1150</t>
  </si>
  <si>
    <t>ذمم _ امير عبد العاطى طير البر _ 4575 مغلق</t>
  </si>
  <si>
    <t>ذمم _ رجب حسن حسن علوان _ 4581</t>
  </si>
  <si>
    <t>ذمم _ محمد فؤاد سراج الدين _ 4582</t>
  </si>
  <si>
    <t>ذمم _ شهادات حسين _ 4588</t>
  </si>
  <si>
    <t>ذمم _ جاهر اقبال _ 4589</t>
  </si>
  <si>
    <t>ذمم _ محمد عاشق _ 4587</t>
  </si>
  <si>
    <t>ذمم _ محمود احمد غنيم_4585</t>
  </si>
  <si>
    <t>ذمم_ تميم محمد عبده النشرتى 4583</t>
  </si>
  <si>
    <t>ذمم_محمد لطفى محمد مصطفى_4584</t>
  </si>
  <si>
    <t>ذمم_ برنا بهادور جورونج 4596</t>
  </si>
  <si>
    <t>ذمم_ سومان بولون 4598</t>
  </si>
  <si>
    <t>ذمم_ رام شاندرا ثارو 4591</t>
  </si>
  <si>
    <t>ذمم_ تيج بهادور باسنيت 4595</t>
  </si>
  <si>
    <t>ذمم_ راجيش ثارو 4605</t>
  </si>
  <si>
    <t>ذمم_ ناريش كومار رابيداس 4592</t>
  </si>
  <si>
    <t>ذمم_ براهامديف ماهاتو 4599</t>
  </si>
  <si>
    <t>ذمم_ كيم بهادور داندى 4604</t>
  </si>
  <si>
    <t>ذمم_ نورول هدى خان 4597</t>
  </si>
  <si>
    <t>ذمم_ ميجا راج ك سي 4603</t>
  </si>
  <si>
    <t>ذمم_ براين كومار شودارى 4602</t>
  </si>
  <si>
    <t>ذمم_  ريم بهادور اولى 4593</t>
  </si>
  <si>
    <t>ذمم_ ساتروهان ملاح 4601</t>
  </si>
  <si>
    <t>ذمم_ مانوج براجا 4594</t>
  </si>
  <si>
    <t>ذمم_ رام بهادور هجره 4600</t>
  </si>
  <si>
    <t>ذمم_ هم بهادور ثارو 4590</t>
  </si>
  <si>
    <t>ذمم_ محمد مؤمن حسين  4607</t>
  </si>
  <si>
    <t>ذمم _ جورج سانشيز امارو_4611</t>
  </si>
  <si>
    <t>ذمم _ الدرين اليجو رانادا_1152</t>
  </si>
  <si>
    <t>ذمم _اوزول رابونجيشي -4612</t>
  </si>
  <si>
    <t>ذمم_ عبد العزيز ابراهيم عبد المعطى -4614</t>
  </si>
  <si>
    <t>ذمم_ حمادة محمد حسونة -4613</t>
  </si>
  <si>
    <t>ذمم_ محمود كامل سمرى -1153</t>
  </si>
  <si>
    <t>ذمم_ معراج الاسلام -عماله خارجيه</t>
  </si>
  <si>
    <t>ذمم _ طارق محمد علي احمد _1151</t>
  </si>
  <si>
    <t>ذمم_ علاء السيد عبدالفتاح متولي_4586</t>
  </si>
  <si>
    <t>ذمم _ محمد معراج _4606</t>
  </si>
  <si>
    <t>ذمم _ محمد حسان _4608</t>
  </si>
  <si>
    <t>ذمم _ احمد سمير الوهيبي درازه_4609</t>
  </si>
  <si>
    <t>ذمم _ السيد محمد كمال شعير_4610</t>
  </si>
  <si>
    <t>ذمم_ سوكى داس 4615</t>
  </si>
  <si>
    <t>ذمم_ سير بهادور سونار 4616</t>
  </si>
  <si>
    <t>ذمم_ راجيش سونار 4617</t>
  </si>
  <si>
    <t>ذمم_ ماجو لال شوادرى 4618</t>
  </si>
  <si>
    <t>ذمم_ محمد شاه جيهان 4619</t>
  </si>
  <si>
    <t>ذمم_ عباس عبد المالك 4620</t>
  </si>
  <si>
    <t>ذمم_ خالد صبرى فرج احمد 4621</t>
  </si>
  <si>
    <t>ذمم _ وائل بشار السراقبي</t>
  </si>
  <si>
    <t>ذمم _ محمد شيخ فريد _ 4623</t>
  </si>
  <si>
    <t>ذمم _ وليد ابراهيم محمود ابراهيم _ 4624</t>
  </si>
  <si>
    <t>ذمم _ احمد محمد احمد طعيمة _ 4626</t>
  </si>
  <si>
    <t>ذمم _ محمد علي احمد احمد _ 4625</t>
  </si>
  <si>
    <t>ذمم _ اسلام كامرول _ 4627</t>
  </si>
  <si>
    <t>ذمم _ محمد عليم مياه _ 4628</t>
  </si>
  <si>
    <t>ذمم _ محمد نيوم حسين _ 4629</t>
  </si>
  <si>
    <t>ذمم _ حبيب الرحمن _ 4630</t>
  </si>
  <si>
    <t>ذمم _ محمد مشرف _ 4631</t>
  </si>
  <si>
    <t>ذمم _ رسماء بطحي  غازي العتيبي_3001</t>
  </si>
  <si>
    <t>ذمم _ جواهر سالم هلال العتيبي_3002</t>
  </si>
  <si>
    <t>ذمم _ عزه محمد الشهري_3003</t>
  </si>
  <si>
    <t>ذمم _عائشة نايف عمر العتيبي_3004</t>
  </si>
  <si>
    <t>وضحا طريقي عمر العتيبي_3007</t>
  </si>
  <si>
    <t>سليمان علي عبدالله المسلم التميمي_3010</t>
  </si>
  <si>
    <t>فيصل محمد عثمان خبراني_3011</t>
  </si>
  <si>
    <t>عيشة مروعي محمد خبراني_3012</t>
  </si>
  <si>
    <t>دلال نايف جاموس الشمري_3013</t>
  </si>
  <si>
    <t>فاطمه محمد عثمان خبراني_3014</t>
  </si>
  <si>
    <t>صيفية محمد عثمان خبراني_3015</t>
  </si>
  <si>
    <t>سحر حسن مروعي خبراني_3018</t>
  </si>
  <si>
    <t>متعبه علي عبدالله خبراني_3021</t>
  </si>
  <si>
    <t>ليلة عثمان خبراني_3022</t>
  </si>
  <si>
    <t>عبدالله سعد الشهراني_3024</t>
  </si>
  <si>
    <t>حنان مريح سعد الشهراني_3025</t>
  </si>
  <si>
    <t>شارع حسن شارع الرمثي_3026</t>
  </si>
  <si>
    <t>خيرية نافع محمد عسيري_3028</t>
  </si>
  <si>
    <t>مريم خليف مثني الحربي_3030</t>
  </si>
  <si>
    <t>سعود محمد عبدالله المعدي_3031</t>
  </si>
  <si>
    <t>نوره سعد عبدالله الشهراني_3033</t>
  </si>
  <si>
    <t>غدير  سعود السبيعي_3034</t>
  </si>
  <si>
    <t>سعاد محمد عثمان خبراني_3035</t>
  </si>
  <si>
    <t>جميله يحي احمد خبراني_3036</t>
  </si>
  <si>
    <t>مها صالح فنيس الاحمري_3038</t>
  </si>
  <si>
    <t>عائشة محمد يحي القحطاني_3039</t>
  </si>
  <si>
    <t>يزيد ابراهيم زيد السبيعي_3041</t>
  </si>
  <si>
    <t>مشاعل محمد ابن مسفر القحطاني_3042</t>
  </si>
  <si>
    <t>قذله علي عبدالله شعلان_3044</t>
  </si>
  <si>
    <t>صالحه عبود سعد الشهراني_3045</t>
  </si>
  <si>
    <t>----------------------لاغى _3046</t>
  </si>
  <si>
    <t>حسايف عارف فارع العتيبي_3047</t>
  </si>
  <si>
    <t>زايده مسفر ابن دليم القحطاني_3048</t>
  </si>
  <si>
    <t>زهره عايض القحطاني_3049</t>
  </si>
  <si>
    <t>مها حبيب عبيد الاحمري_3050</t>
  </si>
  <si>
    <t>ذمم_ايمان السيف_3052</t>
  </si>
  <si>
    <t>هيا عبدالله عبدالرحمن المعدي_3053</t>
  </si>
  <si>
    <t>علي ابراهيم زيد السبيعي_3056</t>
  </si>
  <si>
    <t>فاطمه شمروخ حويد العتيبي_3059</t>
  </si>
  <si>
    <t>فهد عطا الله سالم العازمي_3060</t>
  </si>
  <si>
    <t>سعود عبدالله سعود ال هلال_3061</t>
  </si>
  <si>
    <t>حمد علي بن عبدالله ال مغيره_3062</t>
  </si>
  <si>
    <t>هياء محمد بن عبدالله الحقباني_3064</t>
  </si>
  <si>
    <t>غزوي مناحي عمر العتيبي_3065</t>
  </si>
  <si>
    <t>الهنوف شباب محمد العتيبي_3066</t>
  </si>
  <si>
    <t>روابي شباب محمد العتيبي_3067</t>
  </si>
  <si>
    <t>عزيزة نائف عمر العتيبي_3068</t>
  </si>
  <si>
    <t>ابتهال ابراهيم زيد السبيعي_3070</t>
  </si>
  <si>
    <t>هياء ابراهيم زيد السبيعي_3071</t>
  </si>
  <si>
    <t>ضاري طلال نايف الشمري_3072</t>
  </si>
  <si>
    <t>نوره علي حمد الخطيب_3073</t>
  </si>
  <si>
    <t>نوير مرزوق سلطان العتيبي_3074</t>
  </si>
  <si>
    <t>بدرية نايف جاموس الشمري_3075</t>
  </si>
  <si>
    <t>رغد علي عبدالله ال مغيره_3076</t>
  </si>
  <si>
    <t>غيداء ناصر بن حمد التميمي_3077</t>
  </si>
  <si>
    <t>حنان مسفر ابن دليم القحطاني_3078</t>
  </si>
  <si>
    <t>رشاء عبدالرحمن شفلوت علي_3079</t>
  </si>
  <si>
    <t>سعد مريح سعد الشهراني_3080</t>
  </si>
  <si>
    <t>مني علي سعد ال زيدان_3081</t>
  </si>
  <si>
    <t>زينب عبدالله صالح الحربي_3083</t>
  </si>
  <si>
    <t>محمد عطيه سالم العازمي_3084</t>
  </si>
  <si>
    <t>احمد عطا الله سالم السياف العازمي_3086</t>
  </si>
  <si>
    <t>العنود عثمان محمد الشمري_3087</t>
  </si>
  <si>
    <t>نوره ابراهيم عبد العزيز_3088</t>
  </si>
  <si>
    <t>فاطمة علي السبيعي_3089</t>
  </si>
  <si>
    <t>نوال عايض عبدالله القحطاني_3091</t>
  </si>
  <si>
    <t>عهود عثمان محمد الشمري_3092</t>
  </si>
  <si>
    <t>اميره العتيبي_3093</t>
  </si>
  <si>
    <t>هاجر العتيبي_3094</t>
  </si>
  <si>
    <t>عواطف العتيبي_3095</t>
  </si>
  <si>
    <t>عديمة القسامي_3096</t>
  </si>
  <si>
    <t>محمد علي العويس_3097</t>
  </si>
  <si>
    <t>حنان الحارثي_3098</t>
  </si>
  <si>
    <t>منيرة خليف سالم الشمري_3099</t>
  </si>
  <si>
    <t>نهير سلمان سليمان العازمي_3101</t>
  </si>
  <si>
    <t>مها ناصر مبارك الشهراني_3102</t>
  </si>
  <si>
    <t>حليمه ناصر علي الاسمري_3104</t>
  </si>
  <si>
    <t>نوره حماد حمد الدوسري_3106</t>
  </si>
  <si>
    <t>عمره محمد علي القحطاني_3107</t>
  </si>
  <si>
    <t>بشاير علي عبدالله القحطاني_3108</t>
  </si>
  <si>
    <t>ريم عبدالله بن هادي النجراني_3109</t>
  </si>
  <si>
    <t>فاطمه محمد سعيد القحطاني_3111</t>
  </si>
  <si>
    <t>فاطمه مسفر دليم القحطاني_3112</t>
  </si>
  <si>
    <t>العنود سالم بن عبدالله القحطاني_3116</t>
  </si>
  <si>
    <t>منيرة عطيه زايد الحارثي_3118</t>
  </si>
  <si>
    <t>هياء محمد سطام الشمري_3119</t>
  </si>
  <si>
    <t>عائشة ظافر محمد الشهراني_3120</t>
  </si>
  <si>
    <t>مها علي حمد السبيعي_3121</t>
  </si>
  <si>
    <t>سعده سلمان سليمان العازمي_3122</t>
  </si>
  <si>
    <t>خيرية علي القحطاني_3123</t>
  </si>
  <si>
    <t>سعيد سعد عبدالله الشهراني_3124</t>
  </si>
  <si>
    <t>عبدالله سعود زيد السبيعي_3125</t>
  </si>
  <si>
    <t>نوري طريقي عمر العتيبي_3126</t>
  </si>
  <si>
    <t>رفعه سالم عبدالله الدوسري_3127</t>
  </si>
  <si>
    <t>نوره حمد علي السبيعي_3128</t>
  </si>
  <si>
    <t>حنان حمد علي السبيعي_3129</t>
  </si>
  <si>
    <t>نشميه محمد علي السبيعي_3130</t>
  </si>
  <si>
    <t>الهنوف محمد علي السبيعي_3132</t>
  </si>
  <si>
    <t>مرام صالح فنيس الاحمري_3133</t>
  </si>
  <si>
    <t>عطره حسن مبارك الشهراني_3134</t>
  </si>
  <si>
    <t>اماني حسن الحلو العنزي_3135</t>
  </si>
  <si>
    <t>حصه خالد عبيد المطيري_3136</t>
  </si>
  <si>
    <t>رحاب داله غويزي الروقي_3137</t>
  </si>
  <si>
    <t>صالح سالم عايد العازمي_3138</t>
  </si>
  <si>
    <t>منيره مسفر ابن دليم القحطاني_3139</t>
  </si>
  <si>
    <t>نوال محمد بن راشد ال مغيره_3147</t>
  </si>
  <si>
    <t>فلوه مسفر ابن دليم القحطاني_3148</t>
  </si>
  <si>
    <t>عبد الله سلمان سعيد ال حفيان_3149</t>
  </si>
  <si>
    <t>منيره عبود سعد الشهراني_3150</t>
  </si>
  <si>
    <t>نجوي سعيد حارث عسيري_3151</t>
  </si>
  <si>
    <t>فاطمه علي ناصر الشهراني_3152</t>
  </si>
  <si>
    <t>ميعاد محمد سالم الاحمري_3153</t>
  </si>
  <si>
    <t>فاطمه محمد احمد المنبهي_3154</t>
  </si>
  <si>
    <t>هيله مريح سعد الشهراني_3155</t>
  </si>
  <si>
    <t>سلمي يحي محمد الاسمري_3156</t>
  </si>
  <si>
    <t>فوزية مريح سعد الشهراني_3157</t>
  </si>
  <si>
    <t>صالحه سعيد مرعي القحطاني_3158</t>
  </si>
  <si>
    <t>عائشة حسن مبارك الشهراني_3159</t>
  </si>
  <si>
    <t>هيفاء علي محمد القحطاني_3160</t>
  </si>
  <si>
    <t>مشعاء مبارك حمد الدوسري_3161</t>
  </si>
  <si>
    <t>عطره مانع سالم الاحمري_3162</t>
  </si>
  <si>
    <t>مشيرة سعيد علي القحطاني_3163</t>
  </si>
  <si>
    <t>نواف سعد مشبب الاحمري_3164</t>
  </si>
  <si>
    <t>هدي محمد القحطاني_3165</t>
  </si>
  <si>
    <t>شيخه فهد صالح القحطاني_3166</t>
  </si>
  <si>
    <t>رجحاء عبدالله سعيد الشهراني_3167</t>
  </si>
  <si>
    <t>سامي يحي محمد الاسمري_3168</t>
  </si>
  <si>
    <t>وصايف مريح سعد الشهراني_3169</t>
  </si>
  <si>
    <t>مشاعل محمد حسن الشهراني_3170</t>
  </si>
  <si>
    <t>فوزية صديق بن عبده سهلي_3171</t>
  </si>
  <si>
    <t>رهام عبد الرحمن شفلوت القحاني_3172</t>
  </si>
  <si>
    <t>مهند عبد الله سعد الشهراني_3173</t>
  </si>
  <si>
    <t>وداد محمد ساري العتيبي_3174</t>
  </si>
  <si>
    <t>المها بندر عبدالله العتيبي_3175</t>
  </si>
  <si>
    <t>نجود صالح عبدالله الريشي_3177</t>
  </si>
  <si>
    <t>سميه محمد حسن الشهراني_3178</t>
  </si>
  <si>
    <t>غيداء علي محمد القحطاني_3179</t>
  </si>
  <si>
    <t>اسرار احمد سعيد الاحمري_3180</t>
  </si>
  <si>
    <t>شريفه سفلوت محمد القحطاني_3181</t>
  </si>
  <si>
    <t>اصايل احمد سعيد الاحمري_3182</t>
  </si>
  <si>
    <t>ظافره محمد سعيد القحطاني_3183</t>
  </si>
  <si>
    <t>مريم عبد الله ابراهيم الدخان_3184</t>
  </si>
  <si>
    <t>ذمم_ محمود جلال ابو طير -1154</t>
  </si>
  <si>
    <t>ذمم _محمد شكيل مياه -4637</t>
  </si>
  <si>
    <t>ذمم _ ديليراج نيبالى -4638</t>
  </si>
  <si>
    <t>ذمم_صلاح الدين عبد الحى_ عمالة خارجية</t>
  </si>
  <si>
    <t>ذمم_شوجى مهين _عمالة خارجية</t>
  </si>
  <si>
    <t>ذمم  _ ادجار ألان جونزا جاكروز_1155</t>
  </si>
  <si>
    <t>نايف محمد حمود العلوي الشمري_3176</t>
  </si>
  <si>
    <t>ذمم _ محمد عابد عابد_4622</t>
  </si>
  <si>
    <t>ذمم_ مصطفي امين صابر صابر_4632</t>
  </si>
  <si>
    <t>ذمم _ اسماعيل عطيه عبد المنعم محمود _4633</t>
  </si>
  <si>
    <t>ذمم _ محمد منصور محمد حجاب_4634</t>
  </si>
  <si>
    <t>ذمم _ رضا حسن محمود شتا_4635</t>
  </si>
  <si>
    <t>ذمم _ محمود محمود عبد الله كشك_4636</t>
  </si>
  <si>
    <t>ذمم  _ كارثى كين سيفا راج _1156</t>
  </si>
  <si>
    <t>ذمم _ محمد اسرافيل _4642</t>
  </si>
  <si>
    <t>ذمم _ اشرف على خان _4643</t>
  </si>
  <si>
    <t>ذمم _ موزنى مياه _4644</t>
  </si>
  <si>
    <t>ذمم _ محمد انى مياه _4645</t>
  </si>
  <si>
    <t>ذمم _ محمد روستم على مياه _4646</t>
  </si>
  <si>
    <t>ذمم _ توفزال حسين _4647</t>
  </si>
  <si>
    <t>ذمم _ بشوجيت داس  _4648</t>
  </si>
  <si>
    <t>ذمم _ رشاد رشاد الشهيدى محمد  -4639</t>
  </si>
  <si>
    <t>ذمم _ محمد رمضان خان -4640</t>
  </si>
  <si>
    <t>ذمم _ محمود نبجان شيخ -4641</t>
  </si>
  <si>
    <t>ذمم _ سنتسون اولناجان بلداد  _4649</t>
  </si>
  <si>
    <t>ذمم _ اسامه عبد الله محمد معدي _ 3185</t>
  </si>
  <si>
    <t>ذمم _ عبد الله ناصر عبد العزيز الصويغ_3186</t>
  </si>
  <si>
    <t>ذمم _ حصه سلطان حمود السبيعي_3187</t>
  </si>
  <si>
    <t>ذمم _ عفاف معيوب ثواب الرشيدي_3188</t>
  </si>
  <si>
    <t>ذمم _ محمد الامين انتاج  -4652</t>
  </si>
  <si>
    <t>ذمم _ رضوان محمد سليم العطار _1158</t>
  </si>
  <si>
    <t>ذمم _  ابراهيم حلمي ابراهيم فرج - 4650</t>
  </si>
  <si>
    <t>ذمم _ ذميز محمد بوتور _1159</t>
  </si>
  <si>
    <t>ذمم _ ماجد اقبال محمد طالب حسين _1160</t>
  </si>
  <si>
    <t>ذمم _ على وصفى عمر حمزة _1161</t>
  </si>
  <si>
    <t>ذمم _ بيير احمد -4654</t>
  </si>
  <si>
    <t>ذمم _ يوسف الرشيدي _ 1157</t>
  </si>
  <si>
    <t>ذمم _ ذكريا السيد ابراهيم -4656</t>
  </si>
  <si>
    <t>ذمم _ احمد حمدى عبد الرسول -4657</t>
  </si>
  <si>
    <t>ذمم _ احمد مصطفي الطوخي _1163</t>
  </si>
  <si>
    <t>ذمم _ محمد ابوالخير حسن  راضي_4661</t>
  </si>
  <si>
    <t>ذمم _  ALBERT LOUS_ 310</t>
  </si>
  <si>
    <t>ذمم _ جلال  احمد _ 310</t>
  </si>
  <si>
    <t>ذمم _ عبد الستار _ 310</t>
  </si>
  <si>
    <t>ذمم _ مصطفي افضل رحمان سهيل  _ 310</t>
  </si>
  <si>
    <t>ذمم _ محمد عبد الرحمن  _ 310</t>
  </si>
  <si>
    <t>ذمم _ ثرى بابلوب داش -4663</t>
  </si>
  <si>
    <t>ذمم _ اسلام ابراهيم زهران _4658</t>
  </si>
  <si>
    <t>ذمم _ خورشيد علي عامر حنيني_4659</t>
  </si>
  <si>
    <t>ذمم _ عدنان خان افزال وحيد _4660</t>
  </si>
  <si>
    <t>ذمم _ كوكان داس _ 4664</t>
  </si>
  <si>
    <t>ذمم _ محمد سليم نوازن خان _ 4665</t>
  </si>
  <si>
    <t>ذمم _ حبيب نواز حكيم الله خان _ 4666.</t>
  </si>
  <si>
    <t>ذمم _ مهره محمد مسفر القحطاني_3190</t>
  </si>
  <si>
    <t>ذمم _ محمد السيد الخولي _ 4668.</t>
  </si>
  <si>
    <t>ذمم _ احمد محمد ابراهيم  _ 4667.</t>
  </si>
  <si>
    <t>سارة محمد حسن الشهراني_3189</t>
  </si>
  <si>
    <t>ذمم _ حكيم خان امان  _ 4669.</t>
  </si>
  <si>
    <t>ذمم _ السيد سالم محمد المدني _ 4670.</t>
  </si>
  <si>
    <t>ذمم _ محمد محمود محمد محمود _4671</t>
  </si>
  <si>
    <t>ذمم _ سيد عبد المنصور _310</t>
  </si>
  <si>
    <t>ذمم_ حكيم الدين امين الدين -4672</t>
  </si>
  <si>
    <t>ذمم _ جون فيليب فالوباليل _4653</t>
  </si>
  <si>
    <t>ذمم _ يوسف عايد مرزوق الشمري_1165</t>
  </si>
  <si>
    <t>ذمم _ عبدالهادي محمد سالم _ 4673</t>
  </si>
  <si>
    <t>ذمم _ محمود سعيد طه عليوه_ 1162</t>
  </si>
  <si>
    <t>ذمم _ لؤي اشرف يوسف احمد محمود _ 1164</t>
  </si>
  <si>
    <t>ذمم _ شابو كاندير امبان انتو_4651</t>
  </si>
  <si>
    <t>ذمم _ محمد محمود محمد علوان _ 4655</t>
  </si>
  <si>
    <t>ذمم_ حسن ابراهيم حسان ابراهيم-4674</t>
  </si>
  <si>
    <t>ذمم _ عمار سيف قائد العقيبي_1166</t>
  </si>
  <si>
    <t>ذمم _عبدالعزيز محمد حمادة عنيق _310</t>
  </si>
  <si>
    <t>ذمم _ كومار افضل افضل محمود_1167</t>
  </si>
  <si>
    <t>ذمم _مصطفي مليجي محمد المليجي _4662</t>
  </si>
  <si>
    <t>ذمم _ ابو نصار _4679</t>
  </si>
  <si>
    <t>ذمم _ عاصف شعيب _4680</t>
  </si>
  <si>
    <t>ذمم_ شاهفاز عابد الحي _4681</t>
  </si>
  <si>
    <t>ذمم_ياسر فاروق جمال الدين العادلي_1169</t>
  </si>
  <si>
    <t>ذمم_محمد افتخار علم_1170</t>
  </si>
  <si>
    <t>ذمم_سيديش سانجاي اتافالي_1171</t>
  </si>
  <si>
    <t>ذمم_محمد  أفضل_4682</t>
  </si>
  <si>
    <t>ذمم_محمد جواد_4683</t>
  </si>
  <si>
    <t>ذمم_صبحي صديق علي_4684</t>
  </si>
  <si>
    <t>ذمم_ايتواري اسلو_4685</t>
  </si>
  <si>
    <t>ذمم_افجال علم_4686</t>
  </si>
  <si>
    <t>ذمم_تبريج علم_4687</t>
  </si>
  <si>
    <t>ذمم_محمد مياجان_4688</t>
  </si>
  <si>
    <t>ذمم_تيلاك باهاري_4689</t>
  </si>
  <si>
    <t>ذمم_ألوج ملاح_4690</t>
  </si>
  <si>
    <t>ذمم_كاملش ملاح_4691</t>
  </si>
  <si>
    <t>ذمم_تيكا رام دانجي_4692</t>
  </si>
  <si>
    <t>ذمم_ساتيانارايان ثارو_4693</t>
  </si>
  <si>
    <t>ذمم_رامكوال ساه رونيار_4694</t>
  </si>
  <si>
    <t>ذمم_هوم نات كاجمير_4695</t>
  </si>
  <si>
    <t>ذمم_كادجا بهادور ثابا_4696</t>
  </si>
  <si>
    <t>ذمم_لاكسمي براساد لاكاندري_4697</t>
  </si>
  <si>
    <t>ذمم_بيد نارايان كاجمير_4698</t>
  </si>
  <si>
    <t>ذمم_رامجيت ملاح_4699</t>
  </si>
  <si>
    <t>ذمم_بانشرام ملاح_4700</t>
  </si>
  <si>
    <t>ذمم_بابو ملاح_4701</t>
  </si>
  <si>
    <t>ذمم_عمار الملاح_4702</t>
  </si>
  <si>
    <t>ذمم_شاندرا لال وايبا_4703</t>
  </si>
  <si>
    <t>ذمم_راتنا بهادور ثوكار_4704</t>
  </si>
  <si>
    <t>ذمم_راج مان مقتان_4705</t>
  </si>
  <si>
    <t>ذمم_مانوج سينغ_4706</t>
  </si>
  <si>
    <t>ذمم_داسكندار ملاح_4707</t>
  </si>
  <si>
    <t>ذمم_غوري شكار ملاح_4708</t>
  </si>
  <si>
    <t>ذمم_جاي رام ملاح_4709</t>
  </si>
  <si>
    <t>ذمم_دينيش لاكاندري_4710</t>
  </si>
  <si>
    <t>ذمم_سوم لال تامانج_4711</t>
  </si>
  <si>
    <t>ذمم_شوتلال ملاح_4712</t>
  </si>
  <si>
    <t>ذمم_رامبهو ملاح_4713</t>
  </si>
  <si>
    <t>ذمم _ نايف عطااللة العازمي _ المنصورة-3196</t>
  </si>
  <si>
    <t>ذمم _ حصة العتيبي _ المنصورة-3197</t>
  </si>
  <si>
    <t>ذمم _ رند محمد المعدي _ المنصورة-3198</t>
  </si>
  <si>
    <t>ذمم _ حصة محمد مسفر السلمي _ المنصورة-3199</t>
  </si>
  <si>
    <t>ذمم _ محمد صلاح عدلان ابراهيم _ 4678</t>
  </si>
  <si>
    <t>ذمم _محمد فاروق مياة _ 4716</t>
  </si>
  <si>
    <t>ذمم _ محمود سميح محمد الشاذلي  _ 4715</t>
  </si>
  <si>
    <t>ذمم _ شاة جيبيل اسلام _ 4717</t>
  </si>
  <si>
    <t>ذمم _ محمد راسل برود هاني _ 4718</t>
  </si>
  <si>
    <t>ذمم _ محمود عبداللة احمد شعبان _ 4723</t>
  </si>
  <si>
    <t>ذمم _ رضا عبدالنبي احمد فريج _ 4719</t>
  </si>
  <si>
    <t>ذمم _ فاروق خان محمد عمر _ 4725</t>
  </si>
  <si>
    <t>ذمم _ عطاء الرحمن شعيب _ 4726</t>
  </si>
  <si>
    <t>ذمم _ منيب احمد مالك _ 4727</t>
  </si>
  <si>
    <t>ذمم _ محمد ياسين زمان _ 4728</t>
  </si>
  <si>
    <t>ذمم _ شجات حسين بشير_ 4729</t>
  </si>
  <si>
    <t>ذمم _ فضل كريم عبدالوكيل 4730</t>
  </si>
  <si>
    <t>ذمم _ محمد شفيق محمد مسكين _4731</t>
  </si>
  <si>
    <t>ذمم _ محمد حياة شيرين _4732</t>
  </si>
  <si>
    <t>ذمم _ محمد بشار محمد سعيد_1168</t>
  </si>
  <si>
    <t>ذمم _ سيد عبدالظهير محمد _ 4744</t>
  </si>
  <si>
    <t>ذمم _ عماد السعيد محمد الجزار_4675</t>
  </si>
  <si>
    <t>ذمم _ محمد سعيد اسماعيل زيان _4676</t>
  </si>
  <si>
    <t>ذمم _ محمد زهيب محمد صادق _4734</t>
  </si>
  <si>
    <t>ذمم _ محمد ستار عبد الغني _4735</t>
  </si>
  <si>
    <t>ذمم _ محمد عويس ارشد خان _4736</t>
  </si>
  <si>
    <t>ذمم _ محمد رحيل محمد صداقات _4737</t>
  </si>
  <si>
    <t>ذمم _ سيد زكر علي سيد عشرات _4738</t>
  </si>
  <si>
    <t>ذمم _ ياسر محمود خالد محمود _4739</t>
  </si>
  <si>
    <t>ذمم _ حسن احمد محمد حنيف _4740</t>
  </si>
  <si>
    <t>ذمم _ كودا بكس كوسو بكس _4741</t>
  </si>
  <si>
    <t>ذمم _ محمد زبير خان خان حسين _4742</t>
  </si>
  <si>
    <t>ذمم _ محمد علي مير بهادور _4743</t>
  </si>
  <si>
    <t>ذمم _ منير حسين _4745</t>
  </si>
  <si>
    <t>ذمم _ عارف حسين شفيق _4746</t>
  </si>
  <si>
    <t>ذمم _ محمد منير حسين _4747</t>
  </si>
  <si>
    <t>ذم _ سارة عازمي فيضي العازمي _3191</t>
  </si>
  <si>
    <t>ذمم _ محمد انتظار محمد افتخار خان_1173</t>
  </si>
  <si>
    <t>ذمم _ صابر السعيد احمد السيد _4714</t>
  </si>
  <si>
    <t>ذمم _ فضل الله فضل الرحمن _ 4750</t>
  </si>
  <si>
    <t>ذمم _ غلام مصطفي نزار _ 4751</t>
  </si>
  <si>
    <t>ذمم _ سونيل كومار امات بودها ناندان_ 1172</t>
  </si>
  <si>
    <t>ذمم _ محمد حماد أصف محمد أصف_4720</t>
  </si>
  <si>
    <t>ذمم _ سوباش شلبان سوباش _ 4721</t>
  </si>
  <si>
    <t>ذمم _ رانجيت برابهاكاران بيلاي شاندر _ 4722</t>
  </si>
  <si>
    <t>ذمم مشراف جويد اشرف _ 4724</t>
  </si>
  <si>
    <t>ذمم _ محمد عمر فاروق _ 4733</t>
  </si>
  <si>
    <t>ذمم_ سامي علي محمد ابو سلامه_4748</t>
  </si>
  <si>
    <t>ذمم _ محمد فوزي فرج العبد _ 4749</t>
  </si>
  <si>
    <t>ذمم_رفيق بيارى _عمالة خارجية</t>
  </si>
  <si>
    <t>ريم محمد حماد عنيق_3192</t>
  </si>
  <si>
    <t>ندي حمد زيد الشتري_3193</t>
  </si>
  <si>
    <t>**********</t>
  </si>
  <si>
    <t>**************</t>
  </si>
  <si>
    <t>*************</t>
  </si>
  <si>
    <t>ذمم _ عارف بن رابح بن سعود  الرشيدي_3194</t>
  </si>
  <si>
    <t>ذمم _ متعب خليف مثني الحربي_3195</t>
  </si>
  <si>
    <t>ذمم_عبد القيوم قادر غلام _عمالة خارجية</t>
  </si>
  <si>
    <t>ذمم_محمد ناصر يوسف _عمالة خارجية</t>
  </si>
  <si>
    <t>ذمم_احمد غازى الخلف _عمالة خارجية</t>
  </si>
  <si>
    <t>ذمم_ مشتاق احمد محمد سيد خان -4752</t>
  </si>
  <si>
    <t>ذمم_ علام بسيونى طلبه -4753</t>
  </si>
  <si>
    <t>ذمم_ محمد عصام محمد راضى -4754</t>
  </si>
  <si>
    <t>ذمم_ ارشيد محمد سعيد -4756</t>
  </si>
  <si>
    <t>ذمم_ حبيب الرحمن -4757</t>
  </si>
  <si>
    <t>ذمم _ جواد فاروق _1174</t>
  </si>
  <si>
    <t>ذمم _ مانجو سورب _ 4755</t>
  </si>
  <si>
    <t>ذمم_مد اختر اوسين -عماله خارجيه</t>
  </si>
  <si>
    <t>ذمم_جيبابد حسين خان -عماله خارجيه</t>
  </si>
  <si>
    <t>ذمم_سراج رشيد شوكيدار -عماله خارجيه</t>
  </si>
  <si>
    <t>ذمم_مد شاه علم -عماله خارجيه</t>
  </si>
  <si>
    <t>ذمم_فاروق اوكوم -عماله خارجيه</t>
  </si>
  <si>
    <t>ذمم_مد جلال مياه-عماله خارجيه</t>
  </si>
  <si>
    <t>ذمم_ مد مشرف حسين _عمالة خارجية</t>
  </si>
  <si>
    <t>ذمم_سيف الاسلام_4759</t>
  </si>
  <si>
    <t>ذمم_إسماعيل حسين_4758</t>
  </si>
  <si>
    <t>ذمم_محمد مصطفي_4775</t>
  </si>
  <si>
    <t>ذمم_سعد رجب احمد الاغا_4767</t>
  </si>
  <si>
    <t>ذمم_عبد الناصر رجب احمد الاغا_4766</t>
  </si>
  <si>
    <t>ذمم_محمد احمد محمد عثمان_1176</t>
  </si>
  <si>
    <t>ذمم_احمد جمال زين عزيز الدين_4777</t>
  </si>
  <si>
    <t>ذمم _ ياسر احمد ماهر احمد _ 1177</t>
  </si>
  <si>
    <t>ذمم _ رفعت  صلاح محمد الزيني_ 4760</t>
  </si>
  <si>
    <t>ذمم _ شريف شيخ _4761</t>
  </si>
  <si>
    <t>ذمم _ اختر اوسين _4762</t>
  </si>
  <si>
    <t>ذمم _ ابو موسي غازي_ 4763</t>
  </si>
  <si>
    <t>ذمم _ اسماعيل ابو طاهر اسماعيل _ 4764</t>
  </si>
  <si>
    <t>ذمم _ زبشان رحيم داد خات احمد _4768</t>
  </si>
  <si>
    <t>ذمم _ محمد راسل راسيل محمد _ 4770</t>
  </si>
  <si>
    <t>ذمم _ محمد زاهد ال اسلام _ 4771</t>
  </si>
  <si>
    <t>ذمم _ اولاد محمد عب ال غوني _4772</t>
  </si>
  <si>
    <t>ذمم _ شادي حسين محمد النجار _ 4773</t>
  </si>
  <si>
    <t>ذمم _ اشرف عبدالعظيم كامل علي _ 4774</t>
  </si>
  <si>
    <t>ذمم _ مد مشرف حسين _ 4787</t>
  </si>
  <si>
    <t>ذمم _ محمد تميم عزيز تميم _ 4788</t>
  </si>
  <si>
    <t>ذمم _ غازي محمد غازي محمد عوضين _ 4792</t>
  </si>
  <si>
    <t>ذمم _ محمد هاردهان _ 4799</t>
  </si>
  <si>
    <t>ذمم _ ثرى داس _ 4800</t>
  </si>
  <si>
    <t>ذمم _ جويتو  _ 4801</t>
  </si>
  <si>
    <t>ذمم _ جونى بانجويد  _ 4802</t>
  </si>
  <si>
    <t>ذمم _ غونسالو جر كينتو ميلينديش  _ 4803</t>
  </si>
  <si>
    <t>ذمم _ جويمير بيدال مونديجار _ 4804</t>
  </si>
  <si>
    <t>ذمم _ جوينى اواو فيرنانديز _ 4805</t>
  </si>
  <si>
    <t>ذمم _ ايمن محمد عبد السلام مندور _ 4806</t>
  </si>
  <si>
    <t>ذمم _ وليد سامى عبد الماجد _ 4795</t>
  </si>
  <si>
    <t>ذمم _ سمير سيد بيومى على _ 4798</t>
  </si>
  <si>
    <t>ذمم _ مبروك رجب عبد الله _ 4807</t>
  </si>
  <si>
    <t>ذمم _ ربيع محمد علوان _ 4808</t>
  </si>
  <si>
    <t>ذمم _ علاء صلاح عبد الرحمن نعيم _ 4809</t>
  </si>
  <si>
    <t>ذمم _ على سيد متولى منصور _ 4810</t>
  </si>
  <si>
    <t>ذمم _ محمد عبد الكريم خان _ KAFD310</t>
  </si>
  <si>
    <t>ذمم _ على رازا محمد سالم _ KAFD310</t>
  </si>
  <si>
    <t>ذمم _ ساجان ثنغويلا _ KAFD310</t>
  </si>
  <si>
    <t>ذمم _ بيريندار ماندال _ 4813</t>
  </si>
  <si>
    <t>ذمم _ حماده فايز عبد لعزيز _ 4815</t>
  </si>
  <si>
    <t>ذمم _ خالد محمود يوسف _ 4816</t>
  </si>
  <si>
    <t>ذمم _ محمد حلمى عبد الدايم _ 4817</t>
  </si>
  <si>
    <t>ذمم _ ماجد محمد السيد مهدى _ 4818</t>
  </si>
  <si>
    <t>ذمم _ رمضان سعيد عيد السيد _ 4822</t>
  </si>
  <si>
    <t>ذمم _ البينو جرديل روزاريو  _ 4820</t>
  </si>
  <si>
    <t>ذمم _ ادوين بومباسى امانتج _ 4821</t>
  </si>
  <si>
    <t>ذمم _ جمالى سعيد قرنى سنوسى _ 4814</t>
  </si>
  <si>
    <t>ذمم _ مجدي احمد عبد السلام محمد _ 4819</t>
  </si>
  <si>
    <t>ذمم _ طاهر زمان _ عمالة خارجية</t>
  </si>
  <si>
    <t>ذمم _ مصطفى محمد غازى _ 1179</t>
  </si>
  <si>
    <t>ذمم _ على اسامة طارق _ عمالة خارجية</t>
  </si>
  <si>
    <t>ذمم _ اظهار الحق _ عمالة خارجية</t>
  </si>
  <si>
    <t>ذمم _ اسلام السيد السيد ابو الفضل _ 1180</t>
  </si>
  <si>
    <t>ذمم _ محمد عبده العرب موسي _ 4824</t>
  </si>
  <si>
    <t>ذمم _ مصطفى محمود السيد ابراهيم _ 4825</t>
  </si>
  <si>
    <t>ذمم _ السيد جمالى احمد عمارة  _ 4823</t>
  </si>
  <si>
    <t>ذمم _ احمد محمد صادق حسن _ 1181</t>
  </si>
  <si>
    <t>ذمم_زوهيب احمد_ عمالة خارجيه</t>
  </si>
  <si>
    <t>ذمم_محمد شعيب خان_ عمالة خارجيه</t>
  </si>
  <si>
    <t>ذمم _ مصطفى احمد رجاء عبد الوهاب _ 1183</t>
  </si>
  <si>
    <t>ذمم _ حلمى محمود احمد سهمود _ 1182</t>
  </si>
  <si>
    <t>ذمم _ محمد إبراهيم محمد الرفاعي _ 1184</t>
  </si>
  <si>
    <t>ذمم_مد مجاهد_ عمالة خارجيه</t>
  </si>
  <si>
    <t>ذمم احمد عبد الرازق السيد _ 4851</t>
  </si>
  <si>
    <t>ذمم محمد مشيئ الرحمن _ 4852</t>
  </si>
  <si>
    <t>********</t>
  </si>
  <si>
    <t>**************.</t>
  </si>
  <si>
    <t>ذمم_شاهزيب خان_ عمالة خارجيه</t>
  </si>
  <si>
    <t>ذمم_ندي ابراهيم مبارك 3200</t>
  </si>
  <si>
    <t>ذمم_ منى مهند سالم الاحمرى3201</t>
  </si>
  <si>
    <t>ذمم_ منيره محمد مسفر3202</t>
  </si>
  <si>
    <t>ذمم_صابرين ظافر على3203</t>
  </si>
  <si>
    <t>ذمم_ريان على حسن3204</t>
  </si>
  <si>
    <t>ذمم_محمد عبد الله الشهرانى3205</t>
  </si>
  <si>
    <t>ذمم_هديل على حسن3206</t>
  </si>
  <si>
    <t>ذمم_زينه محمد احمد3207</t>
  </si>
  <si>
    <t>ذمم_ريماس صالح محمد3208</t>
  </si>
  <si>
    <t>ذمم_منيره احمد القحطانى3209</t>
  </si>
  <si>
    <t>ذمم_محمد نوزال امين_4779</t>
  </si>
  <si>
    <t>ذمم_اشرف الحق_4785</t>
  </si>
  <si>
    <t>ذمم_ممدوح سيد مصطفي محمد_4790</t>
  </si>
  <si>
    <t>ذمم_ابراهيم اسماعيل عبد الفتاح محمد_4791</t>
  </si>
  <si>
    <t>ذمم _ ملحة مسفر ديلم القحطاني</t>
  </si>
  <si>
    <t>ذمم _ عزيز ال رحمن مامون _4793</t>
  </si>
  <si>
    <t>ذمم _ مد فخر ال اسلام _4794</t>
  </si>
  <si>
    <t>ذمم_ فيروز محمد ادريس _4782</t>
  </si>
  <si>
    <t>ذمم_ محمد سيا علام _4776</t>
  </si>
  <si>
    <t>ذمم_ حسن زابدال فخر _4786</t>
  </si>
  <si>
    <t>ذمم_ شاه علام _4784</t>
  </si>
  <si>
    <t>ذمم_ محمد طارق حسن _4783</t>
  </si>
  <si>
    <t>ذمم_ محمد منير _4778</t>
  </si>
  <si>
    <t>ذمم_ جرجيس علم اتولا _4780</t>
  </si>
  <si>
    <t>ذمم_ اذاد على محمد _4781</t>
  </si>
  <si>
    <t>ذمم _ اكرم خيرى كمال السيد _4796</t>
  </si>
  <si>
    <t>ذمم _ محمد عمر صادق _4797</t>
  </si>
  <si>
    <t>ذمم_محمد هارون طاهر حسن _4765</t>
  </si>
  <si>
    <t>ذمم _ عبدالرحمن فرج حمد الزبيدي_ 4769</t>
  </si>
  <si>
    <t>ذمم_ريماس احمد مترك ال علاس القحطاني 3210</t>
  </si>
  <si>
    <t>ذمم_سجي يحي محمد الاسمري 3212</t>
  </si>
  <si>
    <t>ذمم_خضراء مبارك الدوسرى 3213</t>
  </si>
  <si>
    <t>ذمم_بشائر نافع محمد عسيرى 3214</t>
  </si>
  <si>
    <t>ذمم_شروق محمد شرقى الكثيرى 3215</t>
  </si>
  <si>
    <t>ذمم_ريم عطيه زايد الحارثى 3216</t>
  </si>
  <si>
    <t>ذمم_شوق ناصر عساف الكثيرى 3217</t>
  </si>
  <si>
    <t>ذمم_امجاد عبد الرحمن عبد الرحيم المالكى  3218</t>
  </si>
  <si>
    <t>ذمم_ابتسام فيصل عبد الله القحطانى 3219</t>
  </si>
  <si>
    <t>ذمم_فجر ياسر بن مشبب حنيف 3220</t>
  </si>
  <si>
    <t>ذمم_مزون صالح فنيس الاحمرى 3221</t>
  </si>
  <si>
    <t>ذمم_مشعل محمد حسن الشهرانى 3222</t>
  </si>
  <si>
    <t>ذمم_رنيم عبد العزيز عطاء ابو حمسة 3223</t>
  </si>
  <si>
    <t>ذمم _ محمد دسوقي عبدالخالق مصطفي_ 4812</t>
  </si>
  <si>
    <t>ذمم _ محمود محمد محمود حموده _ 4811</t>
  </si>
  <si>
    <t>ذمم_سلمى شفلوت محمد القحطانى 3224</t>
  </si>
  <si>
    <t>ذمم_ريم عبد الله محمد عسيري 3225</t>
  </si>
  <si>
    <t>ذمم_عبد الله صالح ابن محمد القحطاني 3226</t>
  </si>
  <si>
    <t>ذمم_روان صالح ابن محمد القحطاني 3227</t>
  </si>
  <si>
    <t>ذمم_صالحه عبد الله محمد الشهراني 3228</t>
  </si>
  <si>
    <t>ذمم_فوزية شفلوت محمد القحطاني 3229</t>
  </si>
  <si>
    <t>ذمم_روان مرزوق حماد العتيبي3230</t>
  </si>
  <si>
    <t>ذمم_فاطمه نفاع بعيجان الرشيدي3231</t>
  </si>
  <si>
    <t>ذمم_لجين فهد صالح القحطاني 3232</t>
  </si>
  <si>
    <t>ذمم_ريناد عبد العزيز عطاء ابو حمسه 3233</t>
  </si>
  <si>
    <t>ذمم_نواف محمد حسن الشهراني 3234</t>
  </si>
  <si>
    <t>ذمم _ ميعاد علي محمد القحطاني_ 3235</t>
  </si>
  <si>
    <t>ذمم _ عبود سعد عبد الله الشهراني _ 3236</t>
  </si>
  <si>
    <t>ذمم _ عبد الله نايف جاموس الشمري _ 3237</t>
  </si>
  <si>
    <t>ذمم _ خيرية عبد الله محمد القحطاني _ 3238</t>
  </si>
  <si>
    <t>ذمم _ فيصل مغرق زيد السبييعي _3239</t>
  </si>
  <si>
    <t>ذمم _ أمل شافي بن عقيل الشمري _ 3240</t>
  </si>
  <si>
    <t>ذمم _ سعده مدلول بن دهام الشمري _ 3241</t>
  </si>
  <si>
    <t>ذمم _ سلمي مشبب محمد القحطاني _3242</t>
  </si>
  <si>
    <t>ذمم _ حنان محمد حسن ال ثابت _ 3243</t>
  </si>
  <si>
    <t>ذمم _ هند محمد حسن ال ثابت _ 3244</t>
  </si>
  <si>
    <t>ذمم _ مها حمود جار الله المزيني _ 3245</t>
  </si>
  <si>
    <t>ذمم _ عبد العزيز شافي بن عقيل الشمري _ 3246</t>
  </si>
  <si>
    <t>ذمم _ نوف علي احمد ال لبدان _ 3247</t>
  </si>
  <si>
    <t>ذمم _ سديم حربي محمد ال ثابت _ 3248</t>
  </si>
  <si>
    <t>ذمم _ شروق يحي علي عسيري _ 3248</t>
  </si>
  <si>
    <t>ذمم _ سعود محمد ابن مسفر القحطاني _3250</t>
  </si>
  <si>
    <t>ذمم _ ثمراء مريع علي القحطاني _ 3251</t>
  </si>
  <si>
    <t>ذمم_ رضا السيد رضوان 4827</t>
  </si>
  <si>
    <t>ذمم_ عبد العزيز حامد محمود السعيد 4829</t>
  </si>
  <si>
    <t>ذمم_ بسيونى عادل علوان 4832</t>
  </si>
  <si>
    <t>ذمم_ محمد سعد عبد البديع حسن 4833</t>
  </si>
  <si>
    <t>ذمم_ كريم عزيز باشا السحلى 4828</t>
  </si>
  <si>
    <t>ذمم_ رونيل اوربيغو ازوفاردو 4835_</t>
  </si>
  <si>
    <t>ذمم_ منال سعود هديان المطيري 3252</t>
  </si>
  <si>
    <t>ذمم_ طيف محمد علي عسيري 3253</t>
  </si>
  <si>
    <t>ذمم_ ماجد عبد الله فضاء العتيبي 3254</t>
  </si>
  <si>
    <t>ذمم _ مصطفي موسي محمد مصلح _ 1185</t>
  </si>
  <si>
    <t>ذمم_ احمد مصطفى مصطفى شلبى 4834</t>
  </si>
  <si>
    <t>ذمم_ تحت التعديل</t>
  </si>
  <si>
    <t>ذمم_ حسام محمد الزنفلى 4836</t>
  </si>
  <si>
    <t>ذمم_ البرت ربيرا باناغ 4837</t>
  </si>
  <si>
    <t>ذمم_ حسين شاه جيهان 4838</t>
  </si>
  <si>
    <t>ذمم_ محمد محمود حمزه 1186</t>
  </si>
  <si>
    <t>ذمم_ محمد جمال عبد الجواد احمد 4830</t>
  </si>
  <si>
    <t>ذمم_ جامشيد على عبد الله ريمان 4831</t>
  </si>
  <si>
    <t>امنه محمد احمد ابو علوط 3255</t>
  </si>
  <si>
    <t>سميرة نامس عائض الاحمري 3256</t>
  </si>
  <si>
    <t>سلمي عبدالرحمن محمد القحطاني 3257</t>
  </si>
  <si>
    <t>اريج ظافر علي منيعة 3258</t>
  </si>
  <si>
    <t>ليلي محمد احمد ابو علوط 3259</t>
  </si>
  <si>
    <t>غاده محمد حارث عسيري 3260</t>
  </si>
  <si>
    <t>ريم احمد علي ابو حمساء 3261</t>
  </si>
  <si>
    <t>في محمد ساير الشمري 3262</t>
  </si>
  <si>
    <t>نشمية هليل مفلح الشمري 3263</t>
  </si>
  <si>
    <t>مها نامس عائض الاحمري 3264</t>
  </si>
  <si>
    <t>ميعاد نامس عائض الاحمري 3265</t>
  </si>
  <si>
    <t>عطره محمد احمد ابو علوط 3266</t>
  </si>
  <si>
    <t>فارس شفلوت محمد القحطاني 3267</t>
  </si>
  <si>
    <t>نديه زايد جزير الشمري 3268</t>
  </si>
  <si>
    <t>فهد محمد معيوف الرشيدي 3269</t>
  </si>
  <si>
    <t>خديوية محمد حسين مقادمي 3270</t>
  </si>
  <si>
    <t>هيله رزيني سعيد عسيري 3271</t>
  </si>
  <si>
    <t>لميس عبد الرحمن محمد القحطاني 3272</t>
  </si>
  <si>
    <t>رنا منصور فهد السلمي 3273</t>
  </si>
  <si>
    <t>عزيزه علي عبد الله الشهراني 3274</t>
  </si>
  <si>
    <t>نحاء محمد سرحان السبيعي 3275</t>
  </si>
  <si>
    <t>ذمم_  احمد محمد عبد الوهاب محمد 4840</t>
  </si>
  <si>
    <t>ذمم_  فاطمه حماد علي الاسمري 3276</t>
  </si>
  <si>
    <t>ذمم_ ياسر عبد الله عون الشهراني 3277</t>
  </si>
  <si>
    <t>ذمم_ عبد العزيز علي سعد الشهراني 3278</t>
  </si>
  <si>
    <t>ذمم_ اياد كاسب عبيد الشمري 3279</t>
  </si>
  <si>
    <t>ذمم_ شيخه محمد عبد الله القرشي 3280</t>
  </si>
  <si>
    <t>ذمم_ محمد ناصر مهدي القحطاني 3281</t>
  </si>
  <si>
    <t>ذمم_ يوسف علي جامع الصبياني 3282</t>
  </si>
  <si>
    <t>ذمم_ عادل علي سعد ال زيدان 3283</t>
  </si>
  <si>
    <t>ذمم_ تركي محمد سعد العازمي العتيبي 3284</t>
  </si>
  <si>
    <t>ذمم_ جون كينث بيرناسول سيبرمو-4843</t>
  </si>
  <si>
    <t>ذمم_ مارلون تاياغ كاتاكوتان-4844</t>
  </si>
  <si>
    <t>ذمم_ مزنة محمد سطام الشمري 3285</t>
  </si>
  <si>
    <t>ذمم_ سحاب فهد حماد الشمري 3286</t>
  </si>
  <si>
    <t>ذمم_ عبد الستار رفعت عبد الستار 4839</t>
  </si>
  <si>
    <t>ذمم_ على الطنطاوى  1188</t>
  </si>
  <si>
    <t>ذمم_ ديونيسو كونسيبيون جونزاليس 1187</t>
  </si>
  <si>
    <t>ذمم_ وليد شريف علي 4841</t>
  </si>
  <si>
    <t>ذمم_ سمير عبد الحميد عبد الله الديب 4842</t>
  </si>
  <si>
    <t>ذمم_ كريسانتو راميلا فاغيبيتان 4845</t>
  </si>
  <si>
    <t>ذمم_ العربي السيد محمد طنطاوي 4846</t>
  </si>
  <si>
    <t>ذمم_ غدير محمد مسفر السلمي 3287</t>
  </si>
  <si>
    <t>ذمم_ مني ابراهيم حسين دهل 3288</t>
  </si>
  <si>
    <t>ذمم_ اشواق عطيه زايد الحارثي 3289</t>
  </si>
  <si>
    <t>ذمم_ عائشة عبدالله مسفر السلمي 3290</t>
  </si>
  <si>
    <t>ذمم_ عبدالله ناصر عبدالله الصيعري 3291</t>
  </si>
  <si>
    <t>ذمم_ ندي محمد سعيد مهره 3292</t>
  </si>
  <si>
    <t>ذمم_ غاميه صالح ابن محمد القحطاني 3293</t>
  </si>
  <si>
    <t>ذمم_ كايد محمد فضي الخياري الرشيدي 3294</t>
  </si>
  <si>
    <t>ذمم_ سلمي نامس عائض الاحمري 3295</t>
  </si>
  <si>
    <t>ذمم_ غالية سعيد محمد الشهري 3296</t>
  </si>
  <si>
    <t>ذمم_جوسيف اوردين _ عمالة خارجية</t>
  </si>
  <si>
    <t>ذمم _ اسامه سامى عبد الجواد -1196</t>
  </si>
  <si>
    <t>ذمم _ شورو هولار _ عمالة خارجية</t>
  </si>
  <si>
    <t>ذمم _ زاهر الاسلام _ عمالة خارجية</t>
  </si>
  <si>
    <t>ذمم _ انيش مانجاتو توماس _ 1190</t>
  </si>
  <si>
    <t>ذمم_ شمير على  1189</t>
  </si>
  <si>
    <t>ذمم_ رهف عايد مرزوق الشمري 3297</t>
  </si>
  <si>
    <t>ذمم_ سحر عايد مرزوق الشمري 3298</t>
  </si>
  <si>
    <t>ذمم_  جوزيف أوردين واو 4847</t>
  </si>
  <si>
    <t>ذمم_ محمد احمد عبد السلام متولي 4848</t>
  </si>
  <si>
    <t>ذمم _ السيد رضا السيد رضوان _ عمالة خارجية</t>
  </si>
  <si>
    <t>ذمم_بران تامبي برابها كران تامبي -1195</t>
  </si>
  <si>
    <t>ذمم_يسري بدوي -1194 -مكتب فني</t>
  </si>
  <si>
    <t>ذمم _ اسلام لطفي محمد رباص -1191</t>
  </si>
  <si>
    <t>ذمم_زوهيب احمد فقير محمد -4866</t>
  </si>
  <si>
    <t>ذمم_حسين احمد - عماله خارجية</t>
  </si>
  <si>
    <t>ذمم_ ضياء الله - عماله خارجية</t>
  </si>
  <si>
    <t>ذمم _ أحمد كرم رشاد المغربي _ 1192</t>
  </si>
  <si>
    <t>ذمم _ جابر كيزهاكوم برامبيل _ 1193</t>
  </si>
  <si>
    <t>ذمم _ رحمه شبيب نيف الشمري _ 3299</t>
  </si>
  <si>
    <t>ذمم _ نوره منور بن سطم الشمري  _ 3300</t>
  </si>
  <si>
    <t>ذمم _ أصاله خلف خضير الشمري _ 3301</t>
  </si>
  <si>
    <t>ذمم _ شهد عمر خالد الشمري _ 3302</t>
  </si>
  <si>
    <t>ذمم _ حسام علاء الدين حسونه _ 4849</t>
  </si>
  <si>
    <t>ذمم _ احمد رمضان احمد أبو سريع _ 4850</t>
  </si>
  <si>
    <t>ذمم _ احمد عبد الرازق السيد عبده _ 4851</t>
  </si>
  <si>
    <t>ذمم _ محمد مشير الرحمن _ 4852</t>
  </si>
  <si>
    <t>ذمم _ محمد افضل حسين _ 4853</t>
  </si>
  <si>
    <t>ذمم _ راشد ال اسلام _ 4854</t>
  </si>
  <si>
    <t>ذمم _ عمران مهدي مهدي خان _ 4855</t>
  </si>
  <si>
    <t>ذمم _أيمن كمال أمين إمام  _ 4857</t>
  </si>
  <si>
    <t>ذمم _أحمد عبد الباسط بدير عبد الباسط _ 4858</t>
  </si>
  <si>
    <t>ذمم _محمد شريف الاسلام  _ 4856</t>
  </si>
  <si>
    <t>ذمم _ غلام مصطفي _ 4859</t>
  </si>
  <si>
    <t>ذمم _ جشاد بويان تاج _ 4860</t>
  </si>
  <si>
    <t>ذمم _ مامون  الرشيد _ 4861</t>
  </si>
  <si>
    <t>ذمم _ محمد شاة جلال ليتون _ 4862</t>
  </si>
  <si>
    <t>ذمم _ طالب انصاري _ 4864</t>
  </si>
  <si>
    <t>ذمم _ نجران صديقي حسام الدين _ 4865</t>
  </si>
  <si>
    <t>ذمم _ علي انصاري _ 4863</t>
  </si>
  <si>
    <t>ذمم _ خالد محمد امين  حبيب _ 4867</t>
  </si>
  <si>
    <t>ذمم_بيشوى جيمس _ عمالة خارجية.</t>
  </si>
  <si>
    <t>ذمم _ احمد ابراهيم عصام غريب _ 4868</t>
  </si>
  <si>
    <t>********************</t>
  </si>
  <si>
    <t>ذمم _ قاسم السيد قاسم حبيب_ 4870</t>
  </si>
  <si>
    <t>ذمم _ عمرو رفاعي حسن الرفاعي _ 4871</t>
  </si>
  <si>
    <t>ذمم_MICHAEL KUNDESN - مايكل _ 1203</t>
  </si>
  <si>
    <t>ذمم_ سعيد نعمان مشتاق - عماله خارجية</t>
  </si>
  <si>
    <t>ذمم _ ابراهيم رمزي -1199</t>
  </si>
  <si>
    <t>ذمم _ منال معيض جبرت الزهراني _ 3304</t>
  </si>
  <si>
    <t>ذمم _ ساره عبد الله عبد الرحمن الشهري _ 3305</t>
  </si>
  <si>
    <t>ذمم _ فجر محمد علي عسيري _ 3306</t>
  </si>
  <si>
    <t>ذمم _ شيفاء احمد لمعان الاحمري _ 3307</t>
  </si>
  <si>
    <t>ذمم _ هاجر فهد حماد الشمرى _ 3309</t>
  </si>
  <si>
    <t>ذمم _ اسماء سعيد صالح الزهرانى _ 3310</t>
  </si>
  <si>
    <t>ذمم _ امل سعيد صالح الزهرانى _ 3311</t>
  </si>
  <si>
    <t>ذمم _ مهند ممدوح براهيم غثي الخياري _ 3303</t>
  </si>
  <si>
    <t>ذمم _ شوق بدوي سفر عسيري _ 3308</t>
  </si>
  <si>
    <t>ذمم _ سيد محمد المتول عبد الوهاب _ 4869</t>
  </si>
  <si>
    <t>ذمم _ عمرو حمدي علي العمري _ 1197</t>
  </si>
  <si>
    <t>ذمم _ ابراهيم خليل _ 4873</t>
  </si>
  <si>
    <t>ذمم _ مد رياض ميا _ 4875</t>
  </si>
  <si>
    <t>ذمم _ابراهيم محمد ابراهيم حماد -4876</t>
  </si>
  <si>
    <t>ذمم _وليد عادل عابدين -1204</t>
  </si>
  <si>
    <t>ذمم _اسلام احمد السيد -1206</t>
  </si>
  <si>
    <t>ذمم _ غازى عامر -1202</t>
  </si>
  <si>
    <t>ذمم _ محمد صالح محمد نيروخ _ 1198</t>
  </si>
  <si>
    <t>ذمم _محمد إسماعيل عبد القادر خزيمي _ 1200</t>
  </si>
  <si>
    <t>ذمم _محمود يحيي عطايا نصر _ 1201</t>
  </si>
  <si>
    <t>ذمم _محمد سوفيكول علام  _ 4872</t>
  </si>
  <si>
    <t>ذمم _السيد صبري احمد إبراهيم _ 4874</t>
  </si>
  <si>
    <t>ذمم _مافجول اوسين -4878</t>
  </si>
  <si>
    <t>ذمم _فؤاد محمد صالح سالم _ 4877</t>
  </si>
  <si>
    <t>ذمم_محمد عدنان قمر _ عمالة خارجية</t>
  </si>
  <si>
    <t>*****************</t>
  </si>
  <si>
    <t>*.</t>
  </si>
  <si>
    <t>ذمم_ محمد جابيد -عماله خارجيه</t>
  </si>
  <si>
    <t>ذمم_ محمد احسان -عماله خارجيه</t>
  </si>
  <si>
    <t>ذمم _ محمد سعيد متولى _ 4880</t>
  </si>
  <si>
    <t>ذمم _ احمد زينهم محمد _ 4883</t>
  </si>
  <si>
    <t>ذمم_طاهر صديق محمد صديق خان _عمالة خارجية</t>
  </si>
  <si>
    <t>ذمم_صقيب جافيد جافيد اختار _عمالة خارجية</t>
  </si>
  <si>
    <t>ذمم_عبد الغفار _عمالة خارجية</t>
  </si>
  <si>
    <t>ذمم_نصر كيا _عمالة خارجية</t>
  </si>
  <si>
    <t>ذمم_فيفي ال مياه _عمالة خارجية</t>
  </si>
  <si>
    <t>ذمم _سليم مانان خان -4879</t>
  </si>
  <si>
    <t>ذمم _ مد ازهار مد مياه _ 4881</t>
  </si>
  <si>
    <t>ذمم _ فيفيك كومار انيد راي _ 4882</t>
  </si>
  <si>
    <t>ذمم _ محمد إسحاق كيرادكا _ 1205</t>
  </si>
  <si>
    <t>ذمم _ محمد حسفان محمد حنيف _ 1207</t>
  </si>
  <si>
    <t>ذمم _ معتز محمد مجاور عبد الحافظ _ 1208</t>
  </si>
  <si>
    <t>ذمم _ محمد ظافر حسن العمري _ 3312</t>
  </si>
  <si>
    <t>ذمم _ صباح عبدالله مرعي القحطاني _ 3313</t>
  </si>
  <si>
    <t>ذمم _ ميس يحي محمد القحطاني _ 3314</t>
  </si>
  <si>
    <t>ذمم _ جواهر منير حنيف البقمي _ 3315</t>
  </si>
  <si>
    <t>ذمم _ نوره سعيد محمد الشهري _ 3316</t>
  </si>
  <si>
    <t>ذمم _ لوله علي عبدالله القطحاني _ 3317</t>
  </si>
  <si>
    <t>ذمم _ سعاد سعيد مروعي خبراني _ 3318</t>
  </si>
  <si>
    <t>ذمم _ اسلام جمال السيد الصراوى _ 1210</t>
  </si>
  <si>
    <t>VAT 15% الدفعة المقدمة للعملاء</t>
  </si>
  <si>
    <t>عقد ايجار_19-20  مصنع انظمة الالمنيوم  _100000</t>
  </si>
  <si>
    <t>عقد ايجار_17-18 مصنع الزجاج _100000</t>
  </si>
  <si>
    <t>عقد ايجار_13-14  مصنع انظمة الالمنيوم  _100000</t>
  </si>
  <si>
    <t>عقد ايجار_7-8  مستودع انظمة الالمنيوم  _100000</t>
  </si>
  <si>
    <t>عقد ايجار_6  مستودع انظمة الالمنيوم  _45000_مكتب مشاريع النور</t>
  </si>
  <si>
    <t>عقد ايجار_ورشة 15 -16  _45000_ مكتب مشاريع النور</t>
  </si>
  <si>
    <t>عقد ايجار_شركة ارض المتاجرة-مصنع الحديد- 21 - 22</t>
  </si>
  <si>
    <t>عقد ايجار _70-71 مصنع واجهات الرياض_100000 _ احمد فهد الدسيماني</t>
  </si>
  <si>
    <t>عقد ايجار _مستودع رقم 2 _50000</t>
  </si>
  <si>
    <t>عقد ايجار _ورشة جوجوريو _</t>
  </si>
  <si>
    <t>عقد ايجار _ايمن التويجرى _عمارة الاميرة</t>
  </si>
  <si>
    <t>عقد ايجار _297-298_مصنع الحديد _100000</t>
  </si>
  <si>
    <t>عقد ايجار _304-306_مصنع الحديد _90000</t>
  </si>
  <si>
    <t>عقد ايجار _ مصنع تقنية الطلاء_180000</t>
  </si>
  <si>
    <t>عقد ايجار عماره اسطنبول سكن العمال _230000</t>
  </si>
  <si>
    <t>عقد ايجار_سكن العمال شقة 68-شركة عبدالاله بن صالح المهيلب وشريكه</t>
  </si>
  <si>
    <t>عقد ايجار سكن النسيم القديم _16000</t>
  </si>
  <si>
    <t>عقد ايجار سكن النسيم الجديد1  _20000</t>
  </si>
  <si>
    <t>عقد ايجار سكن النسيم الجديد الهفوف  _26000</t>
  </si>
  <si>
    <t>عقد ايجار مصنع الابواب الخشبيه ورشة 363/364_80000</t>
  </si>
  <si>
    <t>عقد ايجار مصنع الابواب المعدنية _80000</t>
  </si>
  <si>
    <t>عقد ايجار مصنع الحديد  365و366</t>
  </si>
  <si>
    <t>عقد ايجار مصنع  جانبي بالشهر_بجوار الابواب الخشبيه</t>
  </si>
  <si>
    <t>عقد ايجار مصنع  هنجر شركة النخيش</t>
  </si>
  <si>
    <t>عقد ايجار سكن 3و4 عمارة الابناء_36680</t>
  </si>
  <si>
    <t>عقد ايجار شقة 209 و 210 سكن العمال-شركة العواد للاستثمارات</t>
  </si>
  <si>
    <t>عقد ايجار_ سكن الشباب في النسيم2 شقه 33000  _ محمد سعود</t>
  </si>
  <si>
    <t>عقد ايجار_ سكن شقة رقم -مكتب عبدالمجيد محمد عبدالرحمن التويجرى للعقارا</t>
  </si>
  <si>
    <t>عقد ايجار_ سكن 3شقة(10و11و12  -مكتب عبدالمجيد محمد عبدالرحمن التويجرى</t>
  </si>
  <si>
    <t>عقد ايجار_ سكن 6غرف-المناخ-التويجرى</t>
  </si>
  <si>
    <t>عقد ايجار سكن209 العمال اسطنبول. _21000</t>
  </si>
  <si>
    <t>عقد ايجار سكن210 العمال اسطنبول. _21000</t>
  </si>
  <si>
    <t>عقد ايجار _ فيلا دبلكس رقم 2073 _ عبداللةحمود التويجري</t>
  </si>
  <si>
    <t>عقد ايجار _شقة ( 10-11-14-15) _ شركة عبدالاله بن صالح المهيب و شريكه</t>
  </si>
  <si>
    <t>عقد ايجار _ورشة 1 - 2 - مصنع الحديد وقف محمد عبدالمحسن العبد الكريم</t>
  </si>
  <si>
    <t>عقد ايجار _شقة ( 48) _ شركة عبدالاله بن صالح المهيب و شريكه</t>
  </si>
  <si>
    <t>مجمع اهلاك_ أثاث وتجهزات وديكورات الإدارة</t>
  </si>
  <si>
    <t>مجمع اهلاك_ أجهزة وحاسبات وبرامج الإدارة</t>
  </si>
  <si>
    <t>مجمع اهلاك_ سيارات الإدارة</t>
  </si>
  <si>
    <t>مجمع اهلاك_ أثاث وتجهيزات وديكورات</t>
  </si>
  <si>
    <t>مجمع اهلاك_ أجهزة وآلات</t>
  </si>
  <si>
    <t>مجمع اهلاك_ سيارات</t>
  </si>
  <si>
    <t>مجمع اهلاك_ عدد وأدوات</t>
  </si>
  <si>
    <t>مجمع اهلاك_ أثاث وتجهيزات السكن</t>
  </si>
  <si>
    <t>مجمع اهلاك_ حاويات المصنع</t>
  </si>
  <si>
    <t>مجمع اهلاك المصنع</t>
  </si>
  <si>
    <t>مجمع اهلاك _ كريدل _ المصنع</t>
  </si>
  <si>
    <t>مجمع اهلاك_أثاث وتجهيزات وديكورات_مصنع الحديد</t>
  </si>
  <si>
    <t>مجمع اهلاك_أجهزه والات_مصنع الحديد</t>
  </si>
  <si>
    <t>مجمع اهلاك_سيارات_مصنع الحديد</t>
  </si>
  <si>
    <t>مجمع اهلاك_عدد وادوات_مصنع الحديد</t>
  </si>
  <si>
    <t>مجمع اهلاك_اجهزه وحاسبات وبرامج_مصنع الحديد</t>
  </si>
  <si>
    <t>مجمع اهلاك_أثاث وتجهيزات وديكورات الزجاج</t>
  </si>
  <si>
    <t>مجمع اهلاك_أجهزه والات_الزجاج</t>
  </si>
  <si>
    <t>تمويلات بنكية - شهر يناير 2022</t>
  </si>
  <si>
    <t>تمويلات بنكية - شهر مارس 2022</t>
  </si>
  <si>
    <t>تمويلات بنكية - شهر ابريل _ 2022</t>
  </si>
  <si>
    <t>تمويلات بنكية - شهر يونيه _ 2022</t>
  </si>
  <si>
    <t>تمويلات بنكية - شهر يوليو _ 2022</t>
  </si>
  <si>
    <t>تمويلات بنكية - شهر اغسطس _ 2022</t>
  </si>
  <si>
    <t>تمويلات بنكية - شهر سبتمبر _ 2022</t>
  </si>
  <si>
    <t>تمويلات بنكية - شهر مايو _ 2022</t>
  </si>
  <si>
    <t>تمويلات بنكية - شهراكتوبر _ 2022</t>
  </si>
  <si>
    <t>تمويلات بنكية - شهرنوفمبر _ 2022</t>
  </si>
  <si>
    <t>تمويلات بنكية - شهر ديسمبر  _ 2022</t>
  </si>
  <si>
    <t>تمويلات بنكية - شهر يناير   _ 2023</t>
  </si>
  <si>
    <t>تمويلات بنكية - شهر فبراير   _ 2023</t>
  </si>
  <si>
    <t>تمويلات بنكية - شهر مارس   _ 2023</t>
  </si>
  <si>
    <t>تمويلات بنكية - شهر ابريل   _ 2023</t>
  </si>
  <si>
    <t>تمويلات بنكية - شهر مايو   _ 2023</t>
  </si>
  <si>
    <t>تمويلات بنكية - شهر يونيه   _ 2023</t>
  </si>
  <si>
    <t>تمويلات بنكية - شهر يوليو    _ 2023</t>
  </si>
  <si>
    <t>تمويلات بنكية - شهر اغسطس   _ 2023</t>
  </si>
  <si>
    <t>تمويلات بنكية - شهر سبتمبر   _ 2023</t>
  </si>
  <si>
    <t>تمويلات بنكية - شهر اكتوبر   _ 2023</t>
  </si>
  <si>
    <t>تمويلات بنكية - شهر  نوفمبر  _ 2023</t>
  </si>
  <si>
    <t>تمويلات بنكية - شهر فبراير  _ 2024</t>
  </si>
  <si>
    <t>تمويلات بنكية - شهر  ديسمبر  _ 2023</t>
  </si>
  <si>
    <t>تمويلات بنكية - شهر يناير  _ 2024</t>
  </si>
  <si>
    <t>تمويلات بنكية - شهر مارس_ 2024</t>
  </si>
  <si>
    <t>تمويلات بنكية - شهر ابريل_ 2024</t>
  </si>
  <si>
    <t>تمويلات بنك الرياض _قرض بنك الرياض</t>
  </si>
  <si>
    <t>تمويلات بنك الرياض _ التزام  فؤائد مؤجلة قرض الرياض</t>
  </si>
  <si>
    <t>تمويلات بنك الرياض _لاغي1</t>
  </si>
  <si>
    <t>تمويلات بنك الرياض _ لاغي</t>
  </si>
  <si>
    <t>تمويل _ شركة تمويل الأولى قسط مايو 2022</t>
  </si>
  <si>
    <t>تمويل _ شركة تمويل الأولى قسط شهر يونيو 2022</t>
  </si>
  <si>
    <t>تمويل _ شركة تمويل الأولى قسط شهر يوليو 2022</t>
  </si>
  <si>
    <t>تمويل _ شركة تمويل الأولى قسط شهر أغسطس 2022</t>
  </si>
  <si>
    <t>تمويل _ شركة تمويل الأولى قسط شهر سبتمبر 2022</t>
  </si>
  <si>
    <t>تمويل _ شركة تمويل الأولى قسط شهر أكتوبر 2022.</t>
  </si>
  <si>
    <t>تمويل _ شركة تمويل الأولى قسط شهر نوفمبر 2022</t>
  </si>
  <si>
    <t>تمويل _ شركة تمويل الأولى قسط شهر ديسمبر 2022</t>
  </si>
  <si>
    <t>تمويل_ شركة تمويل الاولي قسط يناير 2023</t>
  </si>
  <si>
    <t>تمويل_ شركة تمويل الاولي قسط فبراير 2023</t>
  </si>
  <si>
    <t>تمويل_ شركة تمويل الاولي قسط مارس 2023</t>
  </si>
  <si>
    <t>تمويل_ شركة تمويل الاولي قسط ابريل 2023</t>
  </si>
  <si>
    <t>تمويل_ شركة تمويل الاولي قسط مايو 2023</t>
  </si>
  <si>
    <t>تمويل_ شركة تمويل الاولي قسط يونيه 2023</t>
  </si>
  <si>
    <t>تمويل_ شركة تمويل الاولي قسط يوليو 2023</t>
  </si>
  <si>
    <t>تمويل_ شركة تمويل الاولي قسط اغسطس 2023</t>
  </si>
  <si>
    <t>تمويل_ شركة تمويل الاولي قسط سبتمبر 2023</t>
  </si>
  <si>
    <t>تمويل_ شركة تمويل الاولي قسط اكتوبر 2023</t>
  </si>
  <si>
    <t>تمويل_ شركة تمويل الاولي قسط نوفمبر 2023</t>
  </si>
  <si>
    <t>تمويل_ شركة تمويل الاولي قسط ديسمبر 2023</t>
  </si>
  <si>
    <t>تمويل_ شركة تمويل الاولي قسط يناير 2024</t>
  </si>
  <si>
    <t>تمويل_ شركة تمويل الاولي قسط فبراير 2024</t>
  </si>
  <si>
    <t>تمويل_ شركة تمويل الاولي قسط مارس 2024</t>
  </si>
  <si>
    <t>تمويل_ شركة تمويل الاولي قسط ابريل 2024</t>
  </si>
  <si>
    <t>تمويل_ شركة تمويل الاولي قسط مايو 2024</t>
  </si>
  <si>
    <t>تمويل_ شركة تمويل الاولي قسط يونيه 2024</t>
  </si>
  <si>
    <t>تمويل_ شركة تمويل الاولي قسط يوليو 2024</t>
  </si>
  <si>
    <t>تمويل_ شركة تمويل الاولي قسط اغسطس 2024</t>
  </si>
  <si>
    <t>تمويل_ شركة تمويل الاولي قسط سبتمبر 2024</t>
  </si>
  <si>
    <t>تمويل_ شركة تمويل الاولي قسط اكتوبر 2024</t>
  </si>
  <si>
    <t>تمويل  بنك الرياض _القسط _ لاغي1</t>
  </si>
  <si>
    <t>تمويل  بنك الرياض _القسط _ لاغي2</t>
  </si>
  <si>
    <t>مورد_ مصنع شركة المتولى للمنتجات الفولازيه</t>
  </si>
  <si>
    <t>مورد_ مؤسسة المنيوم العاصمة للتجارة</t>
  </si>
  <si>
    <t>مورد_ شركة محسن سيف اليافعي وشركاؤه</t>
  </si>
  <si>
    <t>مورد_ شركة الزامل القابضة - سليكون</t>
  </si>
  <si>
    <t>مورد_ مصنع شركة موانع التسرب الفنية المحدودة - ربل</t>
  </si>
  <si>
    <t>مورد_ الشركة المتحدة للصناعات الزجاجية- الفوزان</t>
  </si>
  <si>
    <t>مورد_ مصنع برني للالمنيوم و المعادن</t>
  </si>
  <si>
    <t>مورد_ شركة الاندلس القابضة - زجاج</t>
  </si>
  <si>
    <t>مورد_ شركة جاردين السعودية</t>
  </si>
  <si>
    <t>مورد_ الشركة العربية المتحدة للزجاج المسطح</t>
  </si>
  <si>
    <t>مورد_ مؤسسة طيف الشام للمقاولات</t>
  </si>
  <si>
    <t>مورد_ شركة الزجاج المعماري - ارك جلاس</t>
  </si>
  <si>
    <t>مورد_ شركة معمار للمعدات الانشائية والتجارة المحدودة</t>
  </si>
  <si>
    <t>مورد_ شركة امداد الرياض (شركة نسما ترك التجاريه)</t>
  </si>
  <si>
    <t>مورد_ شركة الدانوب السعودي للتجارة المحدودة - أنظمة</t>
  </si>
  <si>
    <t>مورد_ شركة المواد الخصوصية للكيماويات -  الجفالي</t>
  </si>
  <si>
    <t>مورد_ شركة هيلتي العربية السعودية</t>
  </si>
  <si>
    <t>مورد_ شركة بيت التطور للتجارة</t>
  </si>
  <si>
    <t>مورد_ الشركة السعودية للالات الصناعية المحدودة - سيمكو</t>
  </si>
  <si>
    <t>مورد_ شركة شهاب الصناعية التجارية</t>
  </si>
  <si>
    <t>مورد_ مؤسسة ماس السعودية للتجارة - ماكينات</t>
  </si>
  <si>
    <t>مورد_ شركة هيرا للصناعة</t>
  </si>
  <si>
    <t>مورد_ مصنع الضحيان لألواح الالمنيوم</t>
  </si>
  <si>
    <t>مورد_ محمد ابراهيم المدني للتجارة - قطع غيار وتر جيت</t>
  </si>
  <si>
    <t>مورد_ شركة منتجات الالمنيوم الوبكو - أنظمة</t>
  </si>
  <si>
    <t>مورد_ شركة مناع للزجاج</t>
  </si>
  <si>
    <t>مورد_ شركة اتون للتجارة</t>
  </si>
  <si>
    <t>مورد_ شركة ابناء احمد عمر باحليوه - براغي</t>
  </si>
  <si>
    <t>مورد_ شركة ابناء ابرهيم عبد الرحمن المانع للتجارة و الصناعة</t>
  </si>
  <si>
    <t>مورد_ شركة مجموعة التيسير تالكو الصناعية</t>
  </si>
  <si>
    <t>مورد_ شركة الاندلس للتجارة - المنيوم و اكسسوارات</t>
  </si>
  <si>
    <t>مورد_ شركة عثمان عبد الرحمن العصيمي و شركاه التجارية</t>
  </si>
  <si>
    <t>مورد_ شركة العاشوري للتجارة و الصناعة و المقاولات</t>
  </si>
  <si>
    <t>مورد_ شركة هدايه السعوديه المحدوده</t>
  </si>
  <si>
    <t>مورد_ شركة تجديف للتجارة</t>
  </si>
  <si>
    <t>مورد_ الشركة العربية لتشكيل وزخرفة الزجاج</t>
  </si>
  <si>
    <t>مورد_ مؤسسة الواح الخليج للتجارة (تكنو بوند )</t>
  </si>
  <si>
    <t>مورد_ شركة الاوساط الطيبة للتجارة -مؤسسة بيت الايثار</t>
  </si>
  <si>
    <t>مورد الخطوط المتخصصة للاعمال المعدنية</t>
  </si>
  <si>
    <t>مؤسسة بوابة الشتر</t>
  </si>
  <si>
    <t>مورد_ مؤسسة مكائن الخليج للتجارة - جوماكو</t>
  </si>
  <si>
    <t>مورد_ المصنع السعودي لفواصل الالمنيوم</t>
  </si>
  <si>
    <t>مورد_ شركة  بروق الامان التجاريه</t>
  </si>
  <si>
    <t>مورد _شركة المطاط الفني المحدوده</t>
  </si>
  <si>
    <t>مورد_ شركة تقنيات الدهان للتجارة</t>
  </si>
  <si>
    <t>مورد_ الشركة السعودية الامريكية للزجاج</t>
  </si>
  <si>
    <t>مورد_ مؤسسة الالات الدقيقة للتجارة</t>
  </si>
  <si>
    <t>مورد_ شركة خبراء الالواح المركبة المحدوده.</t>
  </si>
  <si>
    <t>مورد _ شركة شدادات الخرسانة المتقدمة</t>
  </si>
  <si>
    <t>مورد _ شركة الخالدي للمقاولات المكانيكيه</t>
  </si>
  <si>
    <t>مورد _ مؤسسة فنون الوحده التقنية للتجاره</t>
  </si>
  <si>
    <t>موردمغلق _ شركة عصام قباني _ANM_وPO.200500100</t>
  </si>
  <si>
    <t>مورد _ مؤسسة التلال الزجاجيه للتجاره</t>
  </si>
  <si>
    <t>مورد_شركة الكفاءة المحدودة</t>
  </si>
  <si>
    <t>مورد _ شركة سيكا العربيه السعودية المحدوده</t>
  </si>
  <si>
    <t>مورد_ شركة المصنع العالمى للاحذية الرياضية والبلاستيكية</t>
  </si>
  <si>
    <t>مورد _ مصنع ابراهيم يوسف العوضي</t>
  </si>
  <si>
    <t>مورد _ مؤسسة اوبين الابيض للمقاولات</t>
  </si>
  <si>
    <t>مورد_ مؤسسة المنصات المتحركة للتجارة</t>
  </si>
  <si>
    <t>مورد_ شركة منافع الصناعية المحدودة</t>
  </si>
  <si>
    <t>مورد_ شركة عبد العزيز وسعد المعجل</t>
  </si>
  <si>
    <t>مورد_ مؤسسة محمد خليل ثوينى للتكييف والتبريد</t>
  </si>
  <si>
    <t>مورد_ شركة العدد العربية للتجارة / مؤسسة المهرى للتجارة</t>
  </si>
  <si>
    <t>مورد_ مصنع البتراء للصناعات المعدنية</t>
  </si>
  <si>
    <t>مورد_ الخليج للسحب GULF EXTRUSIONS</t>
  </si>
  <si>
    <t>مورد_ شركة دوم الواجهات المحدودة</t>
  </si>
  <si>
    <t>مورد_ مؤسسة يوسف صالح الروق التجارية</t>
  </si>
  <si>
    <t>مورد_ شركة الاندلس  - الابواب والمصاعد</t>
  </si>
  <si>
    <t>مورد_ شركة التجهيزات والمشاريع العربية</t>
  </si>
  <si>
    <t>مورد_ شركة ارميتال للانابيب الفولاذية</t>
  </si>
  <si>
    <t>مورد_ مؤسسة عبير الاطلس للتجارة</t>
  </si>
  <si>
    <t>مورد_ مؤسسة عمر سعد الصانع للمقاولات</t>
  </si>
  <si>
    <t>مورد_ شركة عبد الرزاق قنبر الانصارى</t>
  </si>
  <si>
    <t>مورد_ شركة مصنع شبك وحديد التقنية العليا</t>
  </si>
  <si>
    <t>مورد_ شركة صهر للتجارة</t>
  </si>
  <si>
    <t>مورد خدمة _  شركة الاجزى  للمقاولات_</t>
  </si>
  <si>
    <t>مورد_ شركة النافع للحديد</t>
  </si>
  <si>
    <t>مورد_ شركة عصام  محمد خيري قباني لاعمال الزجاج</t>
  </si>
  <si>
    <t>مورد _ شركة بريق نجد للتجارة والمقاولات</t>
  </si>
  <si>
    <t>مورد _ شركة الدرع للتجارة و المقاولات</t>
  </si>
  <si>
    <t>مورد _ مؤسسة ركن المسبار التجارية</t>
  </si>
  <si>
    <t>مورد_ مؤسسة اعمار المتميزة للتجارة</t>
  </si>
  <si>
    <t>مورد_ شركة كريم العربى التجارية</t>
  </si>
  <si>
    <t>مورد_ شركة مكونات البناء</t>
  </si>
  <si>
    <t>مورد_ جارنت العربية - قطع غيار وتر جيت</t>
  </si>
  <si>
    <t>مورد_ شركة السيف مشروع ساب _ ليندنر خامات</t>
  </si>
  <si>
    <t>مورد_ مؤسسة نماء المتميزة للمعدات الصناعى</t>
  </si>
  <si>
    <t>مورد_ شركة الروق التجارية</t>
  </si>
  <si>
    <t>مورد_ الشركة الفنية للزجاج  - تكنوجلاس</t>
  </si>
  <si>
    <t>مورد_ مؤسسة تراث الامارات للتجارة</t>
  </si>
  <si>
    <t>مورد_ مؤسسة مرجان العربية للتجارة</t>
  </si>
  <si>
    <t>مورد_ شركة المكتب الفنى للاعمال الدولية</t>
  </si>
  <si>
    <t>مورد_ شركة عالم القلعة للتجارة</t>
  </si>
  <si>
    <t>مورد_ SGB BAROOM LIMITED</t>
  </si>
  <si>
    <t>مورد_ شركة الحلول المطلقة للحديد</t>
  </si>
  <si>
    <t>مورد_ ATC SAUDI CO</t>
  </si>
  <si>
    <t>مورد_ مؤسسة قلعة الحاسوب التجارية</t>
  </si>
  <si>
    <t>مورد_ شركة ديماس للتجارة والمقاولات</t>
  </si>
  <si>
    <t>مورد_ MASTER BUILDERS SOLUTIONS</t>
  </si>
  <si>
    <t>مورد_ شركة ماب الاتحاد للتجارة والمقاولات</t>
  </si>
  <si>
    <t>مورد_ شركة اسا ابلوى لانظمة المداخل السعودية ASSA ABLOY</t>
  </si>
  <si>
    <t>مورد_ شركة محترف التقنية الاحدث لتقنية المعلومات</t>
  </si>
  <si>
    <t>مورد_ رضا شركة تجارة وتطوير المعدات والالاتREDA</t>
  </si>
  <si>
    <t>مورد_ UNITED STEEL INDUSTRIES</t>
  </si>
  <si>
    <t>مورد_ شركة الشرق الاوسط الحديث المحدودة</t>
  </si>
  <si>
    <t>مورد_ شركة برج الحضارة للتجارة</t>
  </si>
  <si>
    <t>مورد_ مؤسسة عبدالله غازى العطاس للتجارة</t>
  </si>
  <si>
    <t>مورد_ شركة المنشار الماسى للصناعة</t>
  </si>
  <si>
    <t>مورد_ شركة ضمن البناء للمقاولات العامة</t>
  </si>
  <si>
    <t>مورد_ SMART ACCESS SOLUTIONS COMPANY LTD.CO - دورما</t>
  </si>
  <si>
    <t>مورد_ مؤسسة مهمات الاركان للتجارة</t>
  </si>
  <si>
    <t>مورد_ نظم المعمار</t>
  </si>
  <si>
    <t>مورد_ شركة فيزيكو السعودية للتجارة المحدودة</t>
  </si>
  <si>
    <t>مورد_ مؤسسة بتلة محمد على البراهيم التجارية</t>
  </si>
  <si>
    <t>مورد_شركة أنظمة المستقبل الحديث للمقاولات_رخام</t>
  </si>
  <si>
    <t>مورد_شركة مركل للصناعة</t>
  </si>
  <si>
    <t>مورد_شركة مصنع العاشور لحوامل الكابلات</t>
  </si>
  <si>
    <t>مورد _مؤسسة حسان سالم ابراهيم السالم للتجارة رخام</t>
  </si>
  <si>
    <t>مورد_مؤسسة نيلوفر السكة للسراميك</t>
  </si>
  <si>
    <t>مورد_ مؤسسة منصات البداية التجاريه</t>
  </si>
  <si>
    <t>مورد_ مؤسسة اعمار المغارات للمقاولات</t>
  </si>
  <si>
    <t>مورد_ شركة رواد الزمن التجارية</t>
  </si>
  <si>
    <t>مورد_ FOSAM COMPANY LIMITED</t>
  </si>
  <si>
    <t>مورد_ محل شيهانة محمد حبيب محمد يوسف</t>
  </si>
  <si>
    <t>مورد _ شركة تجار مواد البناء العالمية المحدودة</t>
  </si>
  <si>
    <t>مورد_ المصنع السعودى للسقالات المعدنية</t>
  </si>
  <si>
    <t>مورد_ مؤسسة اطلس المتطورة للمعدات الصناعية</t>
  </si>
  <si>
    <t>مورد_ شركة الاسقف العربية للعزل الحرارى</t>
  </si>
  <si>
    <t>مورد_ شركة تقنية الالات والمعدات الحديثة</t>
  </si>
  <si>
    <t>مورد _ شركة محمد محمود بدر الدين _ كلادينج</t>
  </si>
  <si>
    <t>مورد_ شركة الجذور المبتكرة الصناعية</t>
  </si>
  <si>
    <t>مورد_ شركة واجهات ذكية للتجارة</t>
  </si>
  <si>
    <t>مورد_ شركة المصنع السعودي لصناعه الصوف</t>
  </si>
  <si>
    <t>مورد_ شركة عبد الله ناصر العودان - كوميت - زجاج</t>
  </si>
  <si>
    <t>مورد_ افاق الحلول للتجارة - معدات صناعية وقطع غيار</t>
  </si>
  <si>
    <t>مورد_ شركة مقضب عمان التجارية</t>
  </si>
  <si>
    <t>مورد_ مؤسسة المصدر الوطنى للمقاولات</t>
  </si>
  <si>
    <t>مورد_شركة مصنع العاشورى للطاقة والاتصالات</t>
  </si>
  <si>
    <t>مورد_ مؤسسة الشارد للتجارة</t>
  </si>
  <si>
    <t>مورد_ شركة العربية المختصة للصناعة</t>
  </si>
  <si>
    <t>مورد_ شركة دهانات سابكوت المحدودة</t>
  </si>
  <si>
    <t>مورد_ شركة الوعلان للتجارة</t>
  </si>
  <si>
    <t>مورد_ شركة ملان لمنتجات الحديد</t>
  </si>
  <si>
    <t>مورد_ شركة الفلزات الحديثة للتجارة</t>
  </si>
  <si>
    <t>مورد_ مؤسسة تاهيل الحلول التجارية</t>
  </si>
  <si>
    <t>مورد_ مؤسسة الهدف القريب للتجارة</t>
  </si>
  <si>
    <t>مورد_ شركة تقنية القبب للصناعة</t>
  </si>
  <si>
    <t>مورد_ مؤسسة درة العدد التجارية</t>
  </si>
  <si>
    <t>مورد_ مؤسسه الرابط الدولي -international link</t>
  </si>
  <si>
    <t>مورد _ مؤسسة مفهوم الالات التجاريه</t>
  </si>
  <si>
    <t>مورد_ شركة عالم الهياكل المعدنية للمقاولات</t>
  </si>
  <si>
    <t>مورد_ شركة الراجحى للبناء والتعمير</t>
  </si>
  <si>
    <t>مورد_ شركة ثرى الفا للمقاولات شركة شخص واحد</t>
  </si>
  <si>
    <t>مورد_ شركة بتراء الانشاءات للمقاولات</t>
  </si>
  <si>
    <t>مورد_ مؤسسة النظام المبكر للتجارة</t>
  </si>
  <si>
    <t>مورد_ مصنع جولدن جلاس للزجاج</t>
  </si>
  <si>
    <t>مورد_ شركة ثلاثى الامداد للتجارة</t>
  </si>
  <si>
    <t>مورد_ شركة الاخشاب العالمية المحدوده</t>
  </si>
  <si>
    <t>مورد _ ورشة جلواء للحدادة والامنيوم</t>
  </si>
  <si>
    <t>مورد متنوع _ ارميتال _تكنال</t>
  </si>
  <si>
    <t>مورد متنوع _ارميتال_ جلاس تيك</t>
  </si>
  <si>
    <t>مورد متنوع _ باكس _ خبراء الالواح</t>
  </si>
  <si>
    <t>مورد متنوع _ارميتال_ ASSA ABLOY</t>
  </si>
  <si>
    <t>مورد متنوع _ ارميتال _الدانوب</t>
  </si>
  <si>
    <t>مورد متنوع _ ANM _ولوف</t>
  </si>
  <si>
    <t>مورد متنوع _ العراب_ابناء ابراهيم المانع</t>
  </si>
  <si>
    <t>مورد متنوع _ مصنع الصوف الصخري السعودي</t>
  </si>
  <si>
    <t>مورد متنوع _ مجموعة  الجذور العربية</t>
  </si>
  <si>
    <t>مورد متنوع _ ASSA ABOLY - ANM</t>
  </si>
  <si>
    <t>مورد متنوع _ شركة الاندلس</t>
  </si>
  <si>
    <t>مورد متنوع _ شوكو</t>
  </si>
  <si>
    <t>مورد متنوع _ شركة تكنال / مصنع انظمة</t>
  </si>
  <si>
    <t>مورد متنوع _ فورستر شابورجى</t>
  </si>
  <si>
    <t>مورد متنوع _ شركة الاسقف العربية للعزل الحرارى</t>
  </si>
  <si>
    <t>مورد متنوع _ مؤسسة نظم المعمار التجارية</t>
  </si>
  <si>
    <t>مورد نقدي _ شركة ابراهيم الجفالي للمعدات الثقيلة0</t>
  </si>
  <si>
    <t>مورد نقدي_ شركة مصنع المنهل للمياة المحدودة</t>
  </si>
  <si>
    <t>مورد خدمة _ شركة التجارة العالمية 0</t>
  </si>
  <si>
    <t>مورد نقدي _ شركة الدريس للصناعة 0</t>
  </si>
  <si>
    <t>مورد نقدي _شركة المختبر الخليجي لخدمات المعايرة 0</t>
  </si>
  <si>
    <t>مورد  نقدي _ شركة منصور المساعد للتجارة 0</t>
  </si>
  <si>
    <t>مورد نقدي _الشركة الاهلية لتامين التعاون 0</t>
  </si>
  <si>
    <t>مورد نقدي _مؤسسة عبد العزيز ابو عبيد0</t>
  </si>
  <si>
    <t>مورد نقدي _شركة مسارات العالمية 0</t>
  </si>
  <si>
    <t>مورد نقدي _ارميتال للصناعات المعدنية 0</t>
  </si>
  <si>
    <t>مورد نقدي _مصنع تقنية ثلاثي الابعاد0</t>
  </si>
  <si>
    <t>مورد نقدي _مؤسسة السهم المنافس 0</t>
  </si>
  <si>
    <t>مورد نقدي _مؤسسة تأهيل المسكن0</t>
  </si>
  <si>
    <t>مورد نقدي _اورجا داتا_برنامج المكتب 0</t>
  </si>
  <si>
    <t>مورد نقدي _مؤسسة عبدالله ابراهيم فلاته لتقنية المعلومات-حلول مدينة الش</t>
  </si>
  <si>
    <t>مورد نقدي _الشركة المعاينة المتطورة للفحص0</t>
  </si>
  <si>
    <t>مورد نقدي _مؤسسة حريرة مطلق 0</t>
  </si>
  <si>
    <t>مورد نقدي _مؤسسة حسن محمد المحروس0</t>
  </si>
  <si>
    <t>مورد نقدي _مؤسسة مجد الخزامي 0</t>
  </si>
  <si>
    <t>مورد نقدي _مؤسسة ولوف للتجارة 0</t>
  </si>
  <si>
    <t>مورد نقدي _مصدر للتجهيزات الفنية 0</t>
  </si>
  <si>
    <t>مورد نقدي _شركة زيروكس 0</t>
  </si>
  <si>
    <t>مورد نقدي _مؤسسة منصات الغربية 0</t>
  </si>
  <si>
    <t>مورد نقدي _جيسكو لاند تاشيرات فلبين 0</t>
  </si>
  <si>
    <t>مورد نقدي _مؤسسة عبدلله ابراهيم 0</t>
  </si>
  <si>
    <t>مورد نقدي _شركة المصيريعي للمعدات 0</t>
  </si>
  <si>
    <t>مورد نقدي _الانامل الفضية للمقاولات 0</t>
  </si>
  <si>
    <t>مورد نقدي _مؤسسة رؤية المساحة 0</t>
  </si>
  <si>
    <t>مورد نقدي _ كلادينج 0_MITSUBISHI</t>
  </si>
  <si>
    <t>مورد نقدي _ مؤسسة لمعة الاشعال 0</t>
  </si>
  <si>
    <t>مورد نقدي _ شركة محمد وعبد الرحمن 0</t>
  </si>
  <si>
    <t>مورد نقدي_ مجموعة الجذور العربيه</t>
  </si>
  <si>
    <t>مورد نقدي _ كيمكو ايسوفر الشركه السعوديه الدوليه لصناعة المواد العازله</t>
  </si>
  <si>
    <t>مورد نقدي _ مؤسسة قمة العروبه للتجاره</t>
  </si>
  <si>
    <t>مورد نقدي _ مؤسسة محمد ضناوي لخدمات البناء</t>
  </si>
  <si>
    <t>مورد نقدي _ مؤسسة ضوء اسيا للمقاولات_كامل</t>
  </si>
  <si>
    <t>مورد نقدي _ شركة محمد وعبد الرحمن البواردى</t>
  </si>
  <si>
    <t>مورد نقدي _ مؤسسة سانا للتجاره</t>
  </si>
  <si>
    <t>مورد نقدي_ مؤسسة عقول البيانات للتكنولوجيا</t>
  </si>
  <si>
    <t>مورد نقدي_مؤسسة رائد خليل النمرى التجارية</t>
  </si>
  <si>
    <t>مورد نقدي _ شركة لاس العربيه</t>
  </si>
  <si>
    <t>مورد نقدي _ شركة مصنع تقنية الالواح _ تكنوبنل</t>
  </si>
  <si>
    <t>مورد نقدي _ مؤسسة ركن اليمان للمقاولات</t>
  </si>
  <si>
    <t>مورد نقدي _ مؤسسة التعرفة الدوليه لتجارة البلاستيك</t>
  </si>
  <si>
    <t>مورد نقدي_ شركة مدار لمواد البناء المحدوده</t>
  </si>
  <si>
    <t>مورد نقدي_ مؤسسة تقنية الابواب التجاريه</t>
  </si>
  <si>
    <t>مورد نقدي_ مؤسسة موضة السندس للتجارة</t>
  </si>
  <si>
    <t>مورد نقدي _ بنزين ساسكو_2275 DRA_ شادي_12527</t>
  </si>
  <si>
    <t>مورد نقدي _شركة عين الصيانه</t>
  </si>
  <si>
    <t>مورد نقدي_ مؤسسة قيادات للتجارة وتقنية المعلومات</t>
  </si>
  <si>
    <t>مورد نقدي _مؤسسة المتحدة واو فاشون للدعاية والاعلان</t>
  </si>
  <si>
    <t>مورد نقدي_ شركة اتحاد الخليج للتامين</t>
  </si>
  <si>
    <t>مورد نقدي_ شركة طريق الكون المحدوده</t>
  </si>
  <si>
    <t>مورد نقدي_ شركة افلاك للصناعات الالكترونيه _بصمه</t>
  </si>
  <si>
    <t>مورد نقدي _مؤسسة مصدر المعادن</t>
  </si>
  <si>
    <t>مورد نقدي _ بنزين ساسكو 2275 GBB_ ربيع _ 02909</t>
  </si>
  <si>
    <t>مورد نقدي _ بنزين ساسكو 2463 UNA_علاء احمد  _ 13036</t>
  </si>
  <si>
    <t>مورد نقدي _ بنزين ساسكو 2496 ZEA_حسين سليم _ 12603</t>
  </si>
  <si>
    <t>مورد نقدي _ بنزين ساسكو_ 4034 HVA _محروس _  13038</t>
  </si>
  <si>
    <t>مورد نقدي _ بنزين ساسكو_ 4534 GDB _علاء احمد _   03176</t>
  </si>
  <si>
    <t xml:space="preserve">  مورد نقدي _ بنزين ساسكو_6158 LUA_ احمد عبدالهادي_ 03274</t>
  </si>
  <si>
    <t xml:space="preserve"> مورد نقدي _ بنزين ساسكو_6322 KJA_علاء احمد _13043</t>
  </si>
  <si>
    <t xml:space="preserve"> مورد نقدي _ بنزين ساسكو_ 6776 ABB_ احمد  وحيد _ 03200( رضا سمير )</t>
  </si>
  <si>
    <t xml:space="preserve"> مورد نقدي _ بنزين ساسكو_ باص لوحة رقم 4340 _ 54899( شريحه alj 7926 )</t>
  </si>
  <si>
    <t xml:space="preserve"> مورد نقدي _ بنزين ساسكو_  8228 tua _ ربيع وحيد  _ 02948</t>
  </si>
  <si>
    <t xml:space="preserve"> مورد نقدي _ بنزين ساسكو_8804 zva _ علاءاحمد _ 002950</t>
  </si>
  <si>
    <t>مورد نقدي _ بنزين ساسكو_ 9287 HSA_سيد سويلم_53416</t>
  </si>
  <si>
    <t>مورد نقدي _ بنزين ساسكو_  4311 BSB_ علاء احمد _02896-ملغي XXXXXXXXXXXX</t>
  </si>
  <si>
    <t>مورد نقدي _ بنزين ساسكو_  بطاقة المترو_ابراهيم ذكي 6322-KJA</t>
  </si>
  <si>
    <t>مورد نقدي _ بنزين ساسكو_  شريحه _2405 L SB_ حسين محمد</t>
  </si>
  <si>
    <t>مورد نقدي_ مؤسسة خالد محمد المصيريعي للتجارة</t>
  </si>
  <si>
    <t>مورد نقدي _ بنزين ساسكو_  مغلقXXXXXXXXXXX</t>
  </si>
  <si>
    <t>مورد نقدي _ بنزين ساسكو xab  /  ملغية XXXXXXXXXXX</t>
  </si>
  <si>
    <t>مورد نقدي _ مؤسسة عالم اللحام للتجارة</t>
  </si>
  <si>
    <t>مورد نقدي _ امل الحياه للمقاولات _ مياه الواتر جيت</t>
  </si>
  <si>
    <t>مورد نقدي _ مؤسسة سفوف الرمال للمقاولات</t>
  </si>
  <si>
    <t>مورد نقدي _سعاد حسين الحارثى</t>
  </si>
  <si>
    <t>مورد نقدي _ بنزين ساسكو_ 3367 TXB_حسين سالم_</t>
  </si>
  <si>
    <t>مورد نقدي _مؤسسة انوار القاطر لصيانة الالكترونيات</t>
  </si>
  <si>
    <t>مورد نقدي _ بنزين ساسكو_ 9134 ZXB_احمد وحيد_</t>
  </si>
  <si>
    <t>مورد نقدي _مصدر لمواد النجارة</t>
  </si>
  <si>
    <t>مورد نقدي _ بنزين ساسكو_  GNA 3605  احمد العجمي</t>
  </si>
  <si>
    <t>مورد نقدي _ مؤسسة عده ومسمار للتجارة</t>
  </si>
  <si>
    <t>مورد نقدي _ بنزين ساسكو باص كوستر _  LXB  7321 - اسامه شلبي</t>
  </si>
  <si>
    <t>مورد نقدي _ بنزين ساسكو  هايلوكس 2023 _  UXB 1953  احمد عبد الهادي</t>
  </si>
  <si>
    <t>مورد نقدي_ شركة سند العروبة للتجارة</t>
  </si>
  <si>
    <t>مورد نقدي _مؤسسة راكان هادى عبد الله الحربى</t>
  </si>
  <si>
    <t>مورد نقدي _ الشركة العربية للمختبرات والتربة</t>
  </si>
  <si>
    <t>مورد خشب  _ شركة انفال السعودية للمشاريع المحدودة</t>
  </si>
  <si>
    <t>مورد خدمة_ شركة مصنع الاهلي للالمنيوم _نافكو0</t>
  </si>
  <si>
    <t>مورد خدمة_ شركة انماط الصناعيه للصناعه _دهان.</t>
  </si>
  <si>
    <t>مورد خدمة_ شركة رضا الوطنيه للدهانات _دهان0</t>
  </si>
  <si>
    <t>مورد خدمة_ شركة المكان العالى التجاريه-تذاكر سفر0</t>
  </si>
  <si>
    <t>مورد خدمة_ مؤسسة سناس للتجاره - DHL0</t>
  </si>
  <si>
    <t>مورد خدمة_ التعاونية للتامين _انظمة_رقم_19329960.0</t>
  </si>
  <si>
    <t>مورد خدمة_ شركة القصر جلاس الصناعيه_سكريت0</t>
  </si>
  <si>
    <t>مورد خدمة_ شركة مصنع العالمية لتصنيع الزجاج المضاد للكسر _سكريت.</t>
  </si>
  <si>
    <t>مورد خدمة_ شركة خالد ظافر واخوانه - جمرك ..0</t>
  </si>
  <si>
    <t>مورد خدمة_ شركة نما الدار للمقاولات المحدودة .</t>
  </si>
  <si>
    <t>مورد خدمة_ مجموعة النظم التطبيقية - برنامج دلتا .</t>
  </si>
  <si>
    <t>مورد خدمة_ مؤسسة الشمري - تأجير فوركلفت.</t>
  </si>
  <si>
    <t>مورد خدمة_ شركة رفيفكم للمقاولات - عتيق</t>
  </si>
  <si>
    <t>مورد خدمة_ المصنع السعودي لجلفنة المعادن0</t>
  </si>
  <si>
    <t>مورد خدمة_ بوبا للتأمين الطبي- مصنع واجهات الرياض للزجاج0</t>
  </si>
  <si>
    <t>مورد خدمة_ مصنع تقنية الطلاء للصناعة0_ ملفي**************</t>
  </si>
  <si>
    <t>مورد خدمة_ شركة اعمال صحارى للمقاولات - حاويات0</t>
  </si>
  <si>
    <t>مورد خدمة_ شركة شاس للمقاولات - توريد مياه0</t>
  </si>
  <si>
    <t>مورد خدمة_ مؤسسة السلامة المدنية لمعدات السلامة0</t>
  </si>
  <si>
    <t>مورد خدمة _ مؤسسة اسرع رقم للمقاولات المعمارية_عمالة مؤجره0</t>
  </si>
  <si>
    <t>مورد خدمة_ التعاونية للتامين _حديد_رقم_18728936</t>
  </si>
  <si>
    <t>مورد _ مؤسسة وقت الاعمال.</t>
  </si>
  <si>
    <t>مورد خدمة_ التعاونية للتامين _زجاج_رقم_19028372</t>
  </si>
  <si>
    <t>مورد خدمة _ الشركة العربيه الدولية_ايجار مصعد0</t>
  </si>
  <si>
    <t>مورد خدمة _ شركة رابيدالعربيه السعودية المحدوده  _رافعات0</t>
  </si>
  <si>
    <t>مورد خدمة_ التعاونية للتامين _انظمة المقاولات _رقم_19268208</t>
  </si>
  <si>
    <t>مورد خدمة_ التعاونية للتامين _تاهيل _رقم_177277510</t>
  </si>
  <si>
    <t>مورد خدمة _ مؤسسة المنال المتالقة للمقاولات0</t>
  </si>
  <si>
    <t>مورد خدمة _ شركة محمد عبد الله العريض المحدودة0</t>
  </si>
  <si>
    <t>مورد خدمه _ شركة ادفانسد كونستركشن تكنولوجي عيناتACTS</t>
  </si>
  <si>
    <t>مورد خدمة_ التعاونية للتامين _الالمنيوم و الزجاج _رقم_19028517</t>
  </si>
  <si>
    <t>مورد خدمة_ مصنع صحارى نجد للزجاج_سكريت</t>
  </si>
  <si>
    <t>مورد خدمة_مؤسسة عبدالله عمر ابو بكر باعفيف للحديد</t>
  </si>
  <si>
    <t>مورد خدمة_ مكتب فهد عبدالله القاسم محاسبون</t>
  </si>
  <si>
    <t>مورد خدمة_ اليانز للتامين التعاونى</t>
  </si>
  <si>
    <t>مورد _ شركة مزايا الاداء لمقاولات _ مغلق</t>
  </si>
  <si>
    <t>مورد خدمة_مؤسسة مزنة السبيعى للنقل البرى</t>
  </si>
  <si>
    <t>مورد مؤسسة وقت الشرق للمقاولات.</t>
  </si>
  <si>
    <t>مورد خدمة_ التعاونية للتامين _تقنية الطلاء</t>
  </si>
  <si>
    <t>مورد خدمة_ التعاونية للتامين _مصنع الخشب _رقم_20254378</t>
  </si>
  <si>
    <t>مورد خدمة_ التعاونية للتامين _زجاج_رقم_19508857</t>
  </si>
  <si>
    <t>مورد خدمة_ الشركة الوطنية للجلفنة والاعمال الحديدية</t>
  </si>
  <si>
    <t>مورد _ تواصل التعمير للمقاولات_ مغلق</t>
  </si>
  <si>
    <t>مورد خدمة_ رياض حلول المدينة</t>
  </si>
  <si>
    <t>مورد خدمة _ مؤسسة سور العاصمة للمقاولات حبيب_مغلق</t>
  </si>
  <si>
    <t>مورد _ شركة الوقاية الذكية المحدودة</t>
  </si>
  <si>
    <t>مورد خدمة _ مناحى عياد العتيبي_ايجار فوركلفت</t>
  </si>
  <si>
    <t>مورد _ مؤسسة غنام تركي السبيعي _ مغلق</t>
  </si>
  <si>
    <t>مورد خدمة_ شركة توفي ليدز وانكو سيرتفكشن 0</t>
  </si>
  <si>
    <t>مورد خدمة_مؤسسة حلول المعادن للمقاولات</t>
  </si>
  <si>
    <t>مورد خدمة_ مؤسسة دقة الاداء للمقاولات المعمارى - قص .</t>
  </si>
  <si>
    <t>مورد خدمة_ شركة معارض الخريجى0</t>
  </si>
  <si>
    <t>مورد خدمة _ رمال ورماح للمقاولات_ مغلق</t>
  </si>
  <si>
    <t>مورد خدمة_ التعاونية للتامين _تامين سيارات</t>
  </si>
  <si>
    <t>مورد خدمة_ مكتب محمد وبران ابراهيم كليب للاستشارات المحاسبية</t>
  </si>
  <si>
    <t>مورد خدمة_ الشركة الوطنية للفحص والاختبار الفنى</t>
  </si>
  <si>
    <t>مورد خدمة _ نقليات داخلية سمير</t>
  </si>
  <si>
    <t>مورد خدمة_  مصنع افكار معمارية للصناعات المعدنية .</t>
  </si>
  <si>
    <t>مورد خدمة_شركة الاتقان والتجهيزات المعدنية</t>
  </si>
  <si>
    <t>مورد خدمة _ مؤسسة ماسة المعدات الانشائيه</t>
  </si>
  <si>
    <t>مورد _ غزلان للمعدات الصناعية</t>
  </si>
  <si>
    <t>مورد خدمة _ مورد الاكسجين - CO2</t>
  </si>
  <si>
    <t>مورد خدمة_ شركة معيار العربية للفحص</t>
  </si>
  <si>
    <t>مورد خدمة_ شركة اكسل للهندسة والمقاولات</t>
  </si>
  <si>
    <t>مورد خدمة _ شركة الفنار لأنظمة البناء</t>
  </si>
  <si>
    <t>مورد خدمة_ورشة دقة المشغولات للحدادة والالمنيوم - قص .</t>
  </si>
  <si>
    <t>مورد خدمة_ تكافل الراجحى للتامين</t>
  </si>
  <si>
    <t>مورد خدمة_ مؤسسة تاجير المعدات الثقيلة - تأجير فوركلفت.</t>
  </si>
  <si>
    <t>مورد خدمة _ شركة الشرقيون العربية للمقاولات  _ايجار معدات</t>
  </si>
  <si>
    <t>مورد خدمة_ المنابر للاستشارات الهندسية</t>
  </si>
  <si>
    <t>مورد خدمة _ شركة الوسيلة الذهبية - ايجار معدات</t>
  </si>
  <si>
    <t>مورد خدمة_اتحاد الاتجاهات للصناعات المعدنية - قص .</t>
  </si>
  <si>
    <t>مورد خدمة _ شركة تحالف الخير للمقاولات_ للايجار المعدات</t>
  </si>
  <si>
    <t>مورد خدمة_ شركة ناقلين المحدودة  - جمرك .شابورجى.0</t>
  </si>
  <si>
    <t>مورد خدمة_ مؤسسة الوكيل الدولي للتجارة_اختبارات مواد</t>
  </si>
  <si>
    <t>مورد خدمة_ شركة المعدات الصناعية مركز الهيدروليك</t>
  </si>
  <si>
    <t>مورد خدمة_ شركة توكل لوساطة التامين _وثيقه التعاونيه -المقاولات</t>
  </si>
  <si>
    <t>مورد خدمة_ شركة  مركز مواد ومعدات الطلاء المحدوده</t>
  </si>
  <si>
    <t>مورد خدمة_ مؤسسة ضيف الله للتجارة</t>
  </si>
  <si>
    <t>مورد خدمة _ مؤسسة روافد العرب للمقاولات - ايجار معدات</t>
  </si>
  <si>
    <t>مورد خدمة _ شركة محمد حمد الاحمد - ايجار معدات</t>
  </si>
  <si>
    <t>مورد خدمة _ حكيم جان باى جان _ايجار باص</t>
  </si>
  <si>
    <t>مورد خدمة_ عبد الباسط محمد احمد الامين- تأجير فوركلفت.</t>
  </si>
  <si>
    <t>مورد خدمة_ مؤسسة سامى فالح الشيبانى- تأجير رافعه</t>
  </si>
  <si>
    <t>مورد خدمة _ دايم لتاجير المعدات  _رافعات0</t>
  </si>
  <si>
    <t>مورد خدمة_ شركة التعاونية تامين انظمة 2022-2023 - توكل وساطة التامين</t>
  </si>
  <si>
    <t>مورد خدمة_ الشركة الجيو تقنية والبيئية المحدودة</t>
  </si>
  <si>
    <t>مورد خدمة_ بصمة وشريكه للتقييم العقارى</t>
  </si>
  <si>
    <t>مورد خدمة_ شركة احمد ومحمد بن سعيدان للتقييم العقارى</t>
  </si>
  <si>
    <t>مورد خدمة_ شركة طلال ابو غزالة وشركاه</t>
  </si>
  <si>
    <t>مورد خدمة_ ورشة التشكيل العربى للمنتجات المعدنية</t>
  </si>
  <si>
    <t>مورد خدمة_ شركة اساس لتطوير وتشغيل المدن الصناعية_اشراف</t>
  </si>
  <si>
    <t>مورد خدمة_ اسامة عبد الباقى - تأجير فوركلفت.</t>
  </si>
  <si>
    <t>مورد خدمة_ مؤسسة نقليات ديانا ب و م 2330</t>
  </si>
  <si>
    <t>مورد خدمة_ شركة توماس بيل رايت السعودية</t>
  </si>
  <si>
    <t>مورد خدمة _ شركة بدائل الايجار للمعدات المحدودة</t>
  </si>
  <si>
    <t>مورد خدمة_ شركة التعاونية تامين الخشب 2022-2023</t>
  </si>
  <si>
    <t>مورد خدمة _ شركة سودهير لتأجير المعدات</t>
  </si>
  <si>
    <t>مورد خدمة _ مؤسسة روافع قمة الانجاز لتأجير المعدات</t>
  </si>
  <si>
    <t>مورد خدمة_ شركة التعاونية تامين تقنية الطلاء</t>
  </si>
  <si>
    <t>مورد خدمة_  مصنع شركة زاهر للزجاج</t>
  </si>
  <si>
    <t>مورد خدمة_ شركة التعاونية تامين المركبات</t>
  </si>
  <si>
    <t>مورد خدمة _ الشركة العالمية لخدمات التفتيش المحدودة</t>
  </si>
  <si>
    <t>مورد خدمة_ معارض الشرق الاوسط لتنظيم المعارض-مكعبات الخدمات - حاويات0</t>
  </si>
  <si>
    <t>مورد خدمة _ مؤسسة مشعل ناصر سليمان الحناكى</t>
  </si>
  <si>
    <t>مورد خدمة_ مؤسسة عبد الرحمن خلف فالح البلوى العقارية</t>
  </si>
  <si>
    <t>مورد خدمة_ شركة لين للاستشارات المالية</t>
  </si>
  <si>
    <t>مورد خدمة_ مؤسسة محمد على الخبرانى - تأجير فوركلفت.</t>
  </si>
  <si>
    <t>مورد خدمة_ مكتب حامد محمد القحطانى للاستشارات الهندسية</t>
  </si>
  <si>
    <t>مورد خدمة_ شركة التعاونية 2023 - تامين الالمنيوم والزجاج - 22147169</t>
  </si>
  <si>
    <t>مورد خدمة_ شركة التعاونية 2023 - وثيقة الزجاج - 22153023</t>
  </si>
  <si>
    <t>مورد خدمة_ امواج الساحل للشحن</t>
  </si>
  <si>
    <t>مورد خدمة _ مؤسسة سقالات الرواد للمقاولات _سقالات</t>
  </si>
  <si>
    <t>مورد خدمة _ مؤسسة سعيد منير هليل العتيبى- ايجار باص</t>
  </si>
  <si>
    <t>مورد خدمة_ مؤسسة ناصر السبيعى - تأجير فوركلفت.</t>
  </si>
  <si>
    <t>مورد خدمة _ مؤسسة الرافعة الذهبية للمقاولات</t>
  </si>
  <si>
    <t>مورد خدمة_ مصنع فن الهوامير للزجاج</t>
  </si>
  <si>
    <t>مورد خدمة_ مكتب حمد للمحاماة والاستشارات القانونية</t>
  </si>
  <si>
    <t>مورد خدمة_ مكتب فيصل ابراهيم بن غانم اليوسف محاسبون</t>
  </si>
  <si>
    <t>مورد خدمة_ مؤسسة عبد الله محمد الخريف</t>
  </si>
  <si>
    <t>مورد خدمة_ شركة موارد القيادة للخدمات التجارية</t>
  </si>
  <si>
    <t>مورد خدمة_ شركة استرون العربية</t>
  </si>
  <si>
    <t>مورد خدمة _ مؤسسة فيصل مبارك الطوسلى - ايجار معدات</t>
  </si>
  <si>
    <t>مورد خدمة _ شركة هلا العربيه_ سيارة نيسان</t>
  </si>
  <si>
    <t>مورد خدمة_ مؤسسة المشير الادارية</t>
  </si>
  <si>
    <t>مورد خدمة_ ITS TESTING SERVICES-انترتيك</t>
  </si>
  <si>
    <t>مورد خدمة_ مؤسسة الوكيل الدولي للتجارة_اعمال الفحص</t>
  </si>
  <si>
    <t>مورد خدمة_ الهيئة السعودية للمدن الصناعية - مدن</t>
  </si>
  <si>
    <t>مورد خدمة_ المرقب الذهبي للمقاولات  تأجير مان لفت</t>
  </si>
  <si>
    <t>مورد خدمة_ الشركة العربيه للغازات الصناعية</t>
  </si>
  <si>
    <t>مورد خدمة_مؤسسه الخليجية المتطورة للغازات الصناعيه</t>
  </si>
  <si>
    <t>مورد خدمة_ مؤسسة نقليات ديانا - ب ط ر  - 1716</t>
  </si>
  <si>
    <t>مورد خدمة_ شركة يقين كابيتال المالية</t>
  </si>
  <si>
    <t>مورد خدمة_ مكتب خالد فهد السالم للترجمة</t>
  </si>
  <si>
    <t>مورد خدمة _ شركة غدير غرم الله فرحة الغامدى - ايجار كرين</t>
  </si>
  <si>
    <t>مورد خدمة _ شركة الرافعات العربية للمقاولات - ايجار معدات</t>
  </si>
  <si>
    <t>مورد خدمة_ بشير الصديق محمد الحجازى - ايجار رافعه</t>
  </si>
  <si>
    <t>مورد خدمة_ شركة التعاونية 2023 - وثيقة انظمة - 25621606</t>
  </si>
  <si>
    <t>مورد خدمة_ البابطين للطاقة والاتصالات (الجلفنة)</t>
  </si>
  <si>
    <t>مورد خدمة_ حبيب الله فضل - تأجير فوركلفت.</t>
  </si>
  <si>
    <t>مورد خدمة_ شركة الحاسبات السريعة للتجارة</t>
  </si>
  <si>
    <t>مورد خدمة_ مؤسسة عبد المجيد منصور لافى الرويلى  - جمرك ..0</t>
  </si>
  <si>
    <t>مورد خاجي _ شركة جاردين السعودية راس الخيمة.</t>
  </si>
  <si>
    <t>مورد خارجي _ شركة وايت المنيوم - جلاس.</t>
  </si>
  <si>
    <t>مورد خارجي _  شركة وايت المنيوم - فورستر_مقاوم للحريق ايبسو.</t>
  </si>
  <si>
    <t>مورد خارجي _شركة لندنر الشرق الاوسط.</t>
  </si>
  <si>
    <t>مورد خارجي _ شركة كين لونج - Kin Long - الصينية.</t>
  </si>
  <si>
    <t>مورد خارجي _ تكنال الشرق الاوسط.</t>
  </si>
  <si>
    <t>مورد خارجي _ ايلو ماتيك الشرق الاوسط  _ ELUMATEC</t>
  </si>
  <si>
    <t>مورد خارجي _ INANMAK JC VE DIS TICARET LTD.</t>
  </si>
  <si>
    <t>مورد خارجي_ AXYZ TRADING LLC.</t>
  </si>
  <si>
    <t>مورد خارجي _  HAFELE GMBH AND CO.KG.</t>
  </si>
  <si>
    <t>مورد خارجي _ مواد الوكوبانل ميدل ايست.</t>
  </si>
  <si>
    <t>مورد خارجي _DUFAST INTERNATIONAL TRADING LLCFZ.</t>
  </si>
  <si>
    <t>مورد خارجي _ مورد_ YGTY TRADING LIMITED.</t>
  </si>
  <si>
    <t>مورد خارجي _ مركز دبى لتوريد مواد البناء(DBMSC).</t>
  </si>
  <si>
    <t>مورد خارجي _ شركة EFP INTERNATIONAL B.V.</t>
  </si>
  <si>
    <t>مورد خارجي _  شركة شوكو الشرق الاوسط.</t>
  </si>
  <si>
    <t>مورد خارجي _ تايجر ستيل - النمر للصناعات المعدنية.</t>
  </si>
  <si>
    <t>مورد خارجي _ Profilm Protection Manufacturing Gmbh.</t>
  </si>
  <si>
    <t>مورد خارجي _ VETROTECH SAINT- GOBAIN ATLANTIQUE SARL.</t>
  </si>
  <si>
    <t>مورد خارجي _ DSS STEEL LLC.</t>
  </si>
  <si>
    <t>مورد خارجي _ DE BESTAR TRADING COMPANY.</t>
  </si>
  <si>
    <t>مورد خارجي _ HEBEI SHUOLONG METAL PRODUCTS.</t>
  </si>
  <si>
    <t>مورد خارجي _ HYDRO BUILDING SYSTEMS MIDDEL EAST - ربر.</t>
  </si>
  <si>
    <t>مورد خارجي _ GSS.</t>
  </si>
  <si>
    <t>مورد خارجي _ شركة دور ماكس_ابواب.</t>
  </si>
  <si>
    <t>مورد خارجي _ سنت جوبان _  SAINT GOBAIN.</t>
  </si>
  <si>
    <t>مورد خارجي _ اكسسوارات O.M.G.E.S.P.A.</t>
  </si>
  <si>
    <t>مورد خارجي _0PELLINI SPA VIA FUSARL 19.</t>
  </si>
  <si>
    <t>مورد خارجي _ مختبر ضد  الرصاص.</t>
  </si>
  <si>
    <t>مورد خارجي _ 0GUANGDONG KING LONG.</t>
  </si>
  <si>
    <t>مورد خارجي _ 0JLTING RECHTSBERERATUNG.</t>
  </si>
  <si>
    <t>مورد خاجي _ 0A SPECIAL STEEL LIMITED.</t>
  </si>
  <si>
    <t>مورد خارجي _  كلادينج 0_MITSUBISHI.</t>
  </si>
  <si>
    <t>مورد خارجي _  شركة وتر جيت الشرق الاوسط.</t>
  </si>
  <si>
    <t>مورد خارجي _ شركة اوستن الشرق الاوسط.</t>
  </si>
  <si>
    <t>مورد خارجي _ جلاس فورمز _ زجاج</t>
  </si>
  <si>
    <t>مورد خارجي _  فورستر سويسرا</t>
  </si>
  <si>
    <t>مورد خاجي _ سينوميتال جروب SINOMETAL</t>
  </si>
  <si>
    <t>مورد خارجي _ TATA STEEL INTERNATIONAL MIDDLE EASTحديد</t>
  </si>
  <si>
    <t>مورد خاجي _ ASTEKIN MUHEDNDISKLI YAPI تركيا</t>
  </si>
  <si>
    <t>مورد خارجي _ MORGAN ADVANCED MATERILS IND</t>
  </si>
  <si>
    <t>مورد خارجي _ صناعة تقنية الزجاج جلاستك</t>
  </si>
  <si>
    <t>مورد خارجي _ DANA STEEL PROCESSING</t>
  </si>
  <si>
    <t>مورد خارجي _KADIM MIMARLIK _سليكون</t>
  </si>
  <si>
    <t>مورد خارجي _REMAK MAKINA INSAAT_تركيب عينه</t>
  </si>
  <si>
    <t>مورد خارجي _GUTMANN SYSTEMS MIDDLE EAST FZCO</t>
  </si>
  <si>
    <t>مورد خارجي _  OYTUNMAK CNC</t>
  </si>
  <si>
    <t>مورد خارجي _ LUNG AN STINLESS STEEL</t>
  </si>
  <si>
    <t>مورد خارجي _ Tech INN</t>
  </si>
  <si>
    <t>مورد خارجي _  قطع غيار Righetti Srl Via Della Meccanica</t>
  </si>
  <si>
    <t>مورد خارجي _ NATIONA GLASS ASSOCIATION</t>
  </si>
  <si>
    <t>مورد خارجي _ جولف رولينج _GULF</t>
  </si>
  <si>
    <t>مورد خارجي _  OSA BUILDING MATERIAL TRADING</t>
  </si>
  <si>
    <t>مورد خارجي_ CMS - MACHINERY_قطه غيار</t>
  </si>
  <si>
    <t>مورد خارجي_ INSTALLUX GULF WLL</t>
  </si>
  <si>
    <t>مورد خارجي_ ETEX MIDDLE EAST LLC</t>
  </si>
  <si>
    <t>مورد خارجي _ COCHRANE GULF FZE</t>
  </si>
  <si>
    <t>مورد خارجي _  POLIFILM PROTECTION MANUFACTURING</t>
  </si>
  <si>
    <t>مورد خارجي _  AGC INTERPANE</t>
  </si>
  <si>
    <t>مورد خارجي_ WEIFANG GALIN POWDER_قطع غيار</t>
  </si>
  <si>
    <t>مورد خارجي_ SUNFLEX MIDDLE EAST</t>
  </si>
  <si>
    <t>مورد خارجي_ SHANGHAI FANGQIAO</t>
  </si>
  <si>
    <t>مورد خارجي _ SANAA LIGHT</t>
  </si>
  <si>
    <t>مورد خارجي _ HONG KONG ALICON INDUSTRIAL.</t>
  </si>
  <si>
    <t>مورد خارجي _ METALLIC SHEET FACTORYشركة كلاسيك</t>
  </si>
  <si>
    <t>مورد خارجي _ APEX GENERAL WOWFASHION</t>
  </si>
  <si>
    <t>مورد خارجي _ ABCD INTERNATIONAL</t>
  </si>
  <si>
    <t>مورد خارجي _ شركة الوبوند_EUROCON BUILDING</t>
  </si>
  <si>
    <t>مورد خارجي _ بغلف الظافر - BEGHLAF AL ZAFER.</t>
  </si>
  <si>
    <t>مورد خارجي _  PLYDEX SRL بلايدكس مخلص 310</t>
  </si>
  <si>
    <t>مورد خارجي _ GAS GLOBAL ARCHITECTURAL - مواد</t>
  </si>
  <si>
    <t>مورد خارجي _ SAMTEC SOLUTIONS PRIVATE LIMITED</t>
  </si>
  <si>
    <t>مورد خارجي _  SAFAGA TRADING LLC</t>
  </si>
  <si>
    <t>مورد خارجي _  FUTURE GLASS</t>
  </si>
  <si>
    <t>مورد خارجي _ميرنت _MERINT L L C</t>
  </si>
  <si>
    <t>مورد خارجي _ PETROFAST MIDDLE EAST FZC</t>
  </si>
  <si>
    <t>مورد خارجي _ ITS TESTING SERVICES - مطبوعات</t>
  </si>
  <si>
    <t>مورد خارجي _ SWEBIS MIDDLE EAST</t>
  </si>
  <si>
    <t>مورد خارجي _ مرجان _ MORGAN ADVANCED MATERIAL</t>
  </si>
  <si>
    <t>مورد خارجي _  احمد عيس لتجارة ادوات الوارش</t>
  </si>
  <si>
    <t>مورد خارجي _METRA SPA</t>
  </si>
  <si>
    <t>مورد خارجي _ الشركة الوطنية لصناعة معدات مكافحة الحريق_ نافكو</t>
  </si>
  <si>
    <t>مورد خارجي _ DOMUS</t>
  </si>
  <si>
    <t>مورد خارجي _  PYROGUARD</t>
  </si>
  <si>
    <t>مورد خارجي _ SILVERDOOR</t>
  </si>
  <si>
    <t>مورد خارجي _ ALUK MIDDLE EAST DMCC</t>
  </si>
  <si>
    <t>مورد خارجي _ HUIZHOU APHRODITE</t>
  </si>
  <si>
    <t>مورد خارجي _  POLYMERS LINK INTERNATIONAL</t>
  </si>
  <si>
    <t>مورد خارجي _ BFG INTERNATIONAL W.L.L</t>
  </si>
  <si>
    <t>مورد خارجي _  شركة الخليج لصناعات الزجاج - GULF GLASS</t>
  </si>
  <si>
    <t>مورد خارجي _  POLYMET INDUSTRIES LLC</t>
  </si>
  <si>
    <t>مورد خارجي _  الفطيم اليمنت _ AL FUTTAIM</t>
  </si>
  <si>
    <t>مورد خارجي _ ADEX INTERNATIONAL LLC</t>
  </si>
  <si>
    <t>مورد خارجي _ ELITE EXTRUSION _اليت لسحب الالمنيوم</t>
  </si>
  <si>
    <t>مورد خارجي _ ARTHUR BEST CONSULTING ENGINEERS</t>
  </si>
  <si>
    <t>مورد خارجي _  JAGRAM PRO S.A</t>
  </si>
  <si>
    <t>مورد خدمة استقطاع _ SGS-CSTC STANDARDS</t>
  </si>
  <si>
    <t>مورد خدمة استقطاع _مكتب رسومات  ARCHI HEAVEN _مصر</t>
  </si>
  <si>
    <t>مورد خدمة استقطاع _ EFECTS ERA AVRASYA TEST</t>
  </si>
  <si>
    <t>مورد خدمة استقطاع _ INTERTEK اعمال اختبارات وشهادات0</t>
  </si>
  <si>
    <t>مورد خدمة استقطاع _SGS- GULF LIMITED  .</t>
  </si>
  <si>
    <t>مورد خدمة استقطاع _الواجهة العالمية لخدمات التصميم</t>
  </si>
  <si>
    <t>مورد خدمة استقطاع _NTERTEK يورو اختبارات وشهادات0</t>
  </si>
  <si>
    <t>مورد خدمة استقطاع _SAFAGA     سوفت وير</t>
  </si>
  <si>
    <t>مورد خدمة استقطاع _شركة المعرفه المتطوره الاردن</t>
  </si>
  <si>
    <t>مورد خدمة استقطاع _ TECH ASSIST FZE</t>
  </si>
  <si>
    <t>مورد خدمة استقطاع _ AL HUR AL ABYAD LLC</t>
  </si>
  <si>
    <t>مورد خدمة استقطاع _ مكتب الهدف ترافيل شروق عبدالرحمن</t>
  </si>
  <si>
    <t>مورد خدمة استقطاع _ ORGADATA MIDDLE EAST DMCC</t>
  </si>
  <si>
    <t>مورد خدمة استقطاع _ بنامين بحر يوسف</t>
  </si>
  <si>
    <t>مورد خدمة استقطاع _ براء صالح _KAFD</t>
  </si>
  <si>
    <t>مورد خدمة استقطاع _ Hani sohi addullatif</t>
  </si>
  <si>
    <t>مورد خدمة استقطاع _ ITS TESTING SERVICES</t>
  </si>
  <si>
    <t>مورد خدمة استقطاع _ BUREAU VERITAS</t>
  </si>
  <si>
    <t>مورد خدمة استقطاع _ المركز الاردنى للتصميم والتطوير</t>
  </si>
  <si>
    <t>مورد خدمة استقطاع _ GLOBAL ARCHITECTURAL</t>
  </si>
  <si>
    <t>مورد خدمة استقطاع _ PRIMERA SOLUTIONS_بريمرا -اودو</t>
  </si>
  <si>
    <t>مورد خدمة استقطاع _ COMPUTER AND STRUCTURES</t>
  </si>
  <si>
    <t>مورد خدمة استقطاع _ شركة المانيا _م وليد</t>
  </si>
  <si>
    <t>مورد خدمة استقطاع _ SAMTEC SOLUTIONS PRIVATE LIMITED</t>
  </si>
  <si>
    <t>مورد خدمة استقطاع _ القرق والمطروشى محامون قانونيون</t>
  </si>
  <si>
    <t>مورد خدمة استقطاع _ BENTLEY SYSTEMS INTERNATIONAL</t>
  </si>
  <si>
    <t>مورد خدمة استقطاع _Hassan Mohamed Reda Nafi</t>
  </si>
  <si>
    <t>مورد خدمة استقطاع _MOHAMED AHMED IBRAHIM ABOUSHOUK</t>
  </si>
  <si>
    <t>مورد خدمة استقطاع _ شركة الانامل الرقمية لحلول الاعمال</t>
  </si>
  <si>
    <t>مورد خدمة استقطاع _ NIQAT GLOBAL  د.محمد زكى</t>
  </si>
  <si>
    <t>مورد خدمة استقطاع _ Dairy Land For Milk and Food Industries</t>
  </si>
  <si>
    <t>مورد خدمة استقطاع _MOHAMED Amin Ghassan Alturon</t>
  </si>
  <si>
    <t>جاري عملاء_قواعد الاعمار _مشروع حوطة سدير_10006</t>
  </si>
  <si>
    <t>جاري عملاء_شركة الذراع الايمن المحدودة</t>
  </si>
  <si>
    <t>جاري عملاء_ الامارات بكين - كاب 2 المدينة_10012</t>
  </si>
  <si>
    <t>جاري عملاء_ الامارات بكين - كاب 2 مكه _10012</t>
  </si>
  <si>
    <t>جاري عملاء_ بى اى سى -الامارات بكين -نيوم _10224</t>
  </si>
  <si>
    <t>جاري عملاء_ بى اى سى -الامارات بكين - STC</t>
  </si>
  <si>
    <t>جاري عملاء_ _بى اى سى -الامارات بكين -KAP5 G4 - 10225</t>
  </si>
  <si>
    <t>جاري عملاء_ _شركة تحالف بكين موبكو-مدار المدينة_10236</t>
  </si>
  <si>
    <t>جاري عملاء_ _بى اى سى -الامارات بكين -SINDALA ISLAND - 10248</t>
  </si>
  <si>
    <t>جاري عملاء_شركة الخطوط الراقية للديكور</t>
  </si>
  <si>
    <t>جاري عملاء_ شركة الخريجى للتجارة و المقاولات_مستشفى الفقيه المدينة</t>
  </si>
  <si>
    <t>جاري عملاء_الربع العالى مشروع كلية الاداب و العلوم بنجران_10030</t>
  </si>
  <si>
    <t>جاري عملاء_كاب 4 ادارة السجون</t>
  </si>
  <si>
    <t>جاري عملاء_كاب 4 رنج_ الراشد</t>
  </si>
  <si>
    <t>جاري عملاء_ شركة الراشد_اسكان سابك_10027</t>
  </si>
  <si>
    <t>جاري عملاء_ شركة الراشد - كاب 4 - اربع مواقع</t>
  </si>
  <si>
    <t>جاري عملاء_ الراشد _ حرس الحدود _ايرباص_10088</t>
  </si>
  <si>
    <t>جاري عملاء_الراشد_  ايبسوالرياض _ 1480_11837_ المنيوم_10091</t>
  </si>
  <si>
    <t>جاري عملاء_ الراشد _ مركز التدريب _10090</t>
  </si>
  <si>
    <t>جاري عملاء_شركة الراشد_ ايبسو المدينة 13696 _ المنيوم_10109</t>
  </si>
  <si>
    <t>جاري عملاء_ الراشد_ ايبسو الرياض 13023 _ ضد الرصاص_10099</t>
  </si>
  <si>
    <t>جاري عملاء_شركة الراشد_ ارامكو الظهران 14063_10124</t>
  </si>
  <si>
    <t>جاري عملاء_الراشد_ ايبسو المدينة ضد الرصاص_13027_10100-15223</t>
  </si>
  <si>
    <t>جاري عملاء_  الراشد_اسكان سابك-لوفر _ رقم 13575</t>
  </si>
  <si>
    <t>جاري عملاء_ الراشد_ ايبسو الدمام ضد الرصاص_13026_10101</t>
  </si>
  <si>
    <t>جاري عملاء_شركة الراشد_ الامن العام كاب 2C_جيزان_10117</t>
  </si>
  <si>
    <t>جاري عملاء_شركة الراشد_قوات الطوارئ كاب 2C_جيزان_10118</t>
  </si>
  <si>
    <t>جاري عملاء_شركة الراشد_ ارامكو الظهران 15240</t>
  </si>
  <si>
    <t>جاري عملاء_ شركة الراشد - مواقف سيارات -13379</t>
  </si>
  <si>
    <t>جاري عملاء_شركة الراشد_ ارامكو الظهران 15404</t>
  </si>
  <si>
    <t>جاري عملاء_شركة الراشد_ ايبسو  15449</t>
  </si>
  <si>
    <t>جاري عملاء_ شركة الراشد - ارامكو الظهران -14605</t>
  </si>
  <si>
    <t>جاري عملاء_ شركة الراشد - ارامكو الظهران -18118</t>
  </si>
  <si>
    <t>جاري عملاء_ شركة الراشد - الشقيق -17324</t>
  </si>
  <si>
    <t>جاري عملاء_ شركة الراشد - WTS -17540</t>
  </si>
  <si>
    <t>جاري عملاء_ شركة الراشد _NEW SATELLITE _17773</t>
  </si>
  <si>
    <t>جاري عملاء_ شركة الراشد - الشقيق -18894</t>
  </si>
  <si>
    <t>جاري عملاء_ازميل مشروع مبني المرافق الرئيسي_606275_10064</t>
  </si>
  <si>
    <t>جاري عملاء_ازميل مشروع مبني المطرفيه_10065</t>
  </si>
  <si>
    <t>جاري عملاء_ازميل مشروع شارما_10076</t>
  </si>
  <si>
    <t>جاري عملاء_ازميل _ مدرسة تحفيظ القران الكريم_10105</t>
  </si>
  <si>
    <t>جاري عملاء_ازميل مشروع مدارس الاحساء 10147</t>
  </si>
  <si>
    <t>جاري عملاء_ شركة  ABV _زجاج بارتشن_10018</t>
  </si>
  <si>
    <t>جاري عملاء_شركة ABV _ استانلس ستيل _10017</t>
  </si>
  <si>
    <t>جاري عملاء_ شركة ABV - كاب C 2 _ الامن العام كانوبي 13836</t>
  </si>
  <si>
    <t>جاري عملاء _  دار المنيوم لمنتجات الالمنيوم (دالبكو)</t>
  </si>
  <si>
    <t>جاري عملاء_عمولة 22 % - ليندنر _2382253.64</t>
  </si>
  <si>
    <t>جاري عملاء_عمولة توريد زجاج - ليندنر _2749231.56</t>
  </si>
  <si>
    <t>جاري عملاء_ ماسك جده - شركة موبكو_10130</t>
  </si>
  <si>
    <t>جاري عملاء_ فندق سوفيتيل - شركة موبكو_10137</t>
  </si>
  <si>
    <t>جاري عملاء_ فندق سوفيتيل غرفة الحارس - موبكو_10137</t>
  </si>
  <si>
    <t>جاري عملاء_مكتب وزارة الماليه بالقرن - الهلاليه</t>
  </si>
  <si>
    <t>جاري عملاء_مكتب وزارة الماليه بعسير - الهلاليه</t>
  </si>
  <si>
    <t>جاري عملاء_ديم بلازا - فيجن المتقدمه</t>
  </si>
  <si>
    <t>جاري عملاء_شركة فجن المتقدمة - الريان_10102</t>
  </si>
  <si>
    <t>جاري عملاء_شركة الكهرباء سكيكو- كلادينج_10040</t>
  </si>
  <si>
    <t>جاري عملاء_شركة الكهرباء سكيكو- زجاج_10039</t>
  </si>
  <si>
    <t>جاري عملاء_مشروع_ شابورجي_مشروع سابك الجبيل _10205</t>
  </si>
  <si>
    <t>جاري عملاء_شركة شابورجي_مشروع Seven</t>
  </si>
  <si>
    <t>جاري عملاء_ شركة السيف للمقاولات - كاب2_10033</t>
  </si>
  <si>
    <t>جاري عملاء_ شركة السيف للمقاولات - كاب2 Aالرياض_10097</t>
  </si>
  <si>
    <t>جاري عملاء_ شركة السيف للمقاولات - ساب 10129</t>
  </si>
  <si>
    <t>جاري عملاء_مستشفى السعودى الالمانى - نوافذ وابواب_10068</t>
  </si>
  <si>
    <t>جاري عملاء_ شركة الحقيط _ مجمع سكني</t>
  </si>
  <si>
    <t>جاري عملاء_شركة الاولي للمقاولات_ ابواب طريف_10066</t>
  </si>
  <si>
    <t>جاري عملاء_ شركة العراب _كا2 B2_موقع 9_10077</t>
  </si>
  <si>
    <t>جاري عملاء_ شركة العراب كاب 4 _رينج  مواقع117_10011</t>
  </si>
  <si>
    <t>جاري عملاء_ شركة العراب _كا2 B2_موقع 13_10077</t>
  </si>
  <si>
    <t>جاري عملاء_ شركة العراب _كا2 B2_موقع 17_10077</t>
  </si>
  <si>
    <t>جاري عملاء_ شركة العراب _كا2 B2_موقع 20_10077</t>
  </si>
  <si>
    <t>جاري عملاء_ شركة العراب _كا2 B2_موقع 20M _10077</t>
  </si>
  <si>
    <t>جاري عملاء_ شركة العراب _كا2 B2_موقع22_10077</t>
  </si>
  <si>
    <t>جاري عملاء_ شركة العراب كاب 4 _رينج  مواقع118_10011</t>
  </si>
  <si>
    <t>جاري عملاء_ شركة العراب كاب 4 _رينج  مواقع119_10011</t>
  </si>
  <si>
    <t>جاري عملاء_  العراب كاب 4 _  ضد الرصاص مواقع117_10138</t>
  </si>
  <si>
    <t>جاري عملاء_  العراب كاب 4 _  ضد الرصاص مواقع118_10138</t>
  </si>
  <si>
    <t>جاري عملاء_  العراب كاب 4 _  ضد الرصاص مواقع119_10138</t>
  </si>
  <si>
    <t>جاري عملاء_  العراب كاب 4 _  ضد الرصاص مواقع120_10138</t>
  </si>
  <si>
    <t>جاري عملاء_  العراب كاب 4 _  ضد الرصاص مواقع121_10138</t>
  </si>
  <si>
    <t>جاري عملاء_  العراب كاب 4 _  ضد الرصاص مواقع122_10138</t>
  </si>
  <si>
    <t>جاري عملاء_ شركة العراب _KAP2B Medical_10077</t>
  </si>
  <si>
    <t>جاري عملاء_شركة ارميتال  - المترو 3_10080</t>
  </si>
  <si>
    <t>جاري عملاء_وادى مرامر الانشائية - متحف الباحه_10084</t>
  </si>
  <si>
    <t>جاري عملاء_ مشروع افينيو الجامه _ الحكير_10095</t>
  </si>
  <si>
    <t>جاري عملاء_احمد سعد الناصر_فيلا</t>
  </si>
  <si>
    <t>جاري عملاء_شركة الحمزى  للمقاولات_ رعاية البنات_30001</t>
  </si>
  <si>
    <t>جاري عملاء_ شركة الصفوه المتحالفه0</t>
  </si>
  <si>
    <t>جاري عملاء_الاساس الاكترونيه 0_30002</t>
  </si>
  <si>
    <t>جاري عملاء_ مؤسسة ابانمي_بلدية الارطاويه_10096</t>
  </si>
  <si>
    <t>جاري عملاء_شركة بيجة السعودية المحدوده_ موقع 36_10131</t>
  </si>
  <si>
    <t>جاري عملاء_ العقارية السعودية  للتعمير_مجمع العقاريه_10003</t>
  </si>
  <si>
    <t>جاري عملاء_ الراجحى للبناء والتعمير _كاب1 موقع 56و 151_10106</t>
  </si>
  <si>
    <t>جاري عملاء_  شركة الاعمال المدنية (CWG - ANM)_المترو1</t>
  </si>
  <si>
    <t>جاري عملاء_ شركة ارفاد الدولية للصناعة_ارامكو1_ 402178_10128</t>
  </si>
  <si>
    <t>جاري عملاء_ شركة ارفاد الدولية للصناعة_ارامكو2_ 621380_10128</t>
  </si>
  <si>
    <t>جاري عملاء_ شركة باكس _ المترو _10145</t>
  </si>
  <si>
    <t>جاري عملاء_ امداد المحدوده _ مشروع طريق خريص 10220</t>
  </si>
  <si>
    <t>جاري عملاء _ ادارة و تطوير مركز الملك عبدالله_KAFD310</t>
  </si>
  <si>
    <t>جاري عملاء _ ادارة و تطوير مركز الملك عبدالله_KAFD 5.07 - 5.08</t>
  </si>
  <si>
    <t>جاري عملاء_ شركة وادي البناء_مشروع هيلتون جاردن ان</t>
  </si>
  <si>
    <t>جاري عملاء _ شركة مورجانتي _مشروع المركز الرئيسي</t>
  </si>
  <si>
    <t>جاري عملاء_ شركة ايجك بيت خبرهندسي</t>
  </si>
  <si>
    <t>جاري عملاء _ شركة فريسينية السعودية العربية  _مشروع قصر العدل_10169</t>
  </si>
  <si>
    <t>جاري عملاء _ شركة فريسينية السعودية العربية  _مشروعRUH- METRO PARK</t>
  </si>
  <si>
    <t>شركة التصميم والتنفيذ /جامعة الغد</t>
  </si>
  <si>
    <t>جاري عملاء_شركة مواطن هيئة الاتصالات _10175</t>
  </si>
  <si>
    <t>جاري عملاء_شركة مواطن الدولية _صالة متعددة الاستعمالات_10184</t>
  </si>
  <si>
    <t>جاري عملاء_شركة مواطن الدولية _محطات الطيف الترددى ابها الدمام تبوك</t>
  </si>
  <si>
    <t>لشركة السعودية الامريكية للزجاج - سما</t>
  </si>
  <si>
    <t>لشركة السعودية الامريكية للزجاج - قلعة الضيوف</t>
  </si>
  <si>
    <t>جاري عملاء_ شركة الخنيني Package_7_ ارامكو</t>
  </si>
  <si>
    <t>جاري عملاء_ شركة الخنيني Package_8_ ارامكو</t>
  </si>
  <si>
    <t>جاري عملاء_ شركة الخنيني Package_9_ ارامكو</t>
  </si>
  <si>
    <t>جاري عملاء_ شركة التعفف _NCB_10163</t>
  </si>
  <si>
    <t>جاري عملاء_ شركة التعفف _مستشفي المرجان_10203</t>
  </si>
  <si>
    <t>جاري عملاء_ سفاري المحدوده_10178</t>
  </si>
  <si>
    <t>جاري عملاء_ شركة يوسف مرون للمقاولات-ايكيا</t>
  </si>
  <si>
    <t>جاري عملاء_شركة غنيم الدولية لاعمال المقاولات المحدود _مشروع دارى قريش</t>
  </si>
  <si>
    <t>جاري عملاء_عمر علي رضا _مشروع دارى قريش</t>
  </si>
  <si>
    <t>جاري عملاء_ مؤسسة التاثيرات الهندسيه _10197</t>
  </si>
  <si>
    <t>جاري عملاء_ شركة الفوزان مستشفي سابك_10171</t>
  </si>
  <si>
    <t>جاري عملاء_ شركة الفوزان تركيب السلالم_10171</t>
  </si>
  <si>
    <t>جاري عملاء_ شركة رضايات _RCL_الجبيل_10156</t>
  </si>
  <si>
    <t>جاري عملاء_ شركة الكفاح _ بيزنس بارك</t>
  </si>
  <si>
    <t>جاري عملاء _ شركة بايتور_ KAFD 205, 208</t>
  </si>
  <si>
    <t>جاري عملاء _ شركة بايتور_ skywalk</t>
  </si>
  <si>
    <t>جاري عملاء _ شركة بايتور_مدارس مسك</t>
  </si>
  <si>
    <t>جاري عملاء _ شركة بايتور_Aramco Externa</t>
  </si>
  <si>
    <t>جاري عملاء_ شركة قادة البناء_yacht clup_10195</t>
  </si>
  <si>
    <t>جاري عملاء_ شركة قادة البناء_PROMENDO_10196</t>
  </si>
  <si>
    <t>جاري عملاء_ شركة قادة البناء_WDS_10193</t>
  </si>
  <si>
    <t>جاري عملاء _ شرق الدلتا _ مطعم ساسي</t>
  </si>
  <si>
    <t>جاري عملاء_ البناء التخصصيه _ ASHAR</t>
  </si>
  <si>
    <t>جاري عملاء_ البناء التخصصيه _ سما</t>
  </si>
  <si>
    <t>جاري عملاء_ المتكاملة العربيه _ مونورل</t>
  </si>
  <si>
    <t>جاري عملاء_ مركز لوست للاسنان_10209</t>
  </si>
  <si>
    <t>جاري عملاء _ فيلا خاصه ناصر العسيري</t>
  </si>
  <si>
    <t>فيلا خاصه سلطان</t>
  </si>
  <si>
    <t>جاري عملاء_ العربية السعوديه_ ساتكو_10199</t>
  </si>
  <si>
    <t>جاري عملاء _ شركه شيد المحدوده_LAB EXCELLENCE CIVIL</t>
  </si>
  <si>
    <t>جاري عملاء _ يوني ديكور _ المركز المالي_KAFD</t>
  </si>
  <si>
    <t>جاري عملاء _ مجموعة سليمان الحبيب _مستشفي غرب جده</t>
  </si>
  <si>
    <t>جاري عملاء_ عبدالعزيز بن محمد بن حماد عنيق</t>
  </si>
  <si>
    <t>جاري عملاء _ سرعة الانجاز _ كاس السعودية _10235</t>
  </si>
  <si>
    <t>جاري عملاء_ طرفة الابداع _Soudi coup Jcsa</t>
  </si>
  <si>
    <t>جاري عملاء_  احمد محمد السيف_Capita Gate Exit10</t>
  </si>
  <si>
    <t>جاري عملاء_ شركة المنصورة _ مشروع مصنع أنظمة</t>
  </si>
  <si>
    <t>جاري عملاء _  محمد الراشد _ ماركو</t>
  </si>
  <si>
    <t>جاري عملاء _  محمد الراشد _ MADINAH GAT</t>
  </si>
  <si>
    <t>جاري عملاء _ قطوف الجزيرة  - Data Center</t>
  </si>
  <si>
    <t>جاري عملاء _ وسائل التعمير للمقاولات _برج لما_10233</t>
  </si>
  <si>
    <t>جاري عملاء _ مديدة للرعاية _ مشروع مستشفى مديدة</t>
  </si>
  <si>
    <t>جاري عملاء _  نسما للصناعات المتحدة_Air Product Neom</t>
  </si>
  <si>
    <t>عهدة_ احمد وحيد-المشتريات</t>
  </si>
  <si>
    <t>عهدة _ ا ايمن  حمدي فرحات</t>
  </si>
  <si>
    <t>عهدة_ محمود نصار</t>
  </si>
  <si>
    <t>عهدة_ محمد مجاهد</t>
  </si>
  <si>
    <t xml:space="preserve"> عهدة _ اسلام ابراهيم زهران_ 4658</t>
  </si>
  <si>
    <t>عهدة _ حسن علي حسن شريف</t>
  </si>
  <si>
    <t>عهدة_ حسين محمد جلال سالم</t>
  </si>
  <si>
    <t>عهدة_ الربيع وحيد عبدالسلام</t>
  </si>
  <si>
    <t>عهدة_ محمد جمال محمد رجب</t>
  </si>
  <si>
    <t>عهدة _ قصي حمدي راشد ابوعليا</t>
  </si>
  <si>
    <t>عهده_ احمد السيد احمد الوصيف</t>
  </si>
  <si>
    <t>عهدة _ محمد عماد الدين محمد عبدالقادر</t>
  </si>
  <si>
    <t>عهدة_محمود علوان</t>
  </si>
  <si>
    <t>عهده _ شريف شعبان</t>
  </si>
  <si>
    <t>عهدة_ شادي عاطف علي محمد</t>
  </si>
  <si>
    <t>عهده _ انس جمال محمود 4511</t>
  </si>
  <si>
    <t>عهده _ ابراهيم جميل زكي</t>
  </si>
  <si>
    <t>عهدة _ كريم جمال مصطفى محمد</t>
  </si>
  <si>
    <t>عهدة _ انس احمد ظاهر خان</t>
  </si>
  <si>
    <t>عهده_ عبد الرحمن غسان العلوان</t>
  </si>
  <si>
    <t>عهدة _ ماجد احمد الزمامرى</t>
  </si>
  <si>
    <t>عهدة _ محمد عمر فاروق_منسق _4733</t>
  </si>
  <si>
    <t>عهدة_محمود عبد الهادي عبد الرازق</t>
  </si>
  <si>
    <t>عهدة_ محمد حفيظ الدين</t>
  </si>
  <si>
    <t>عهدة _ جون فيليب فالوباليل 4653</t>
  </si>
  <si>
    <t>عهدة _ محمد صلاح عدلان ابراهيم _4678</t>
  </si>
  <si>
    <t>عهدة_ هاني رجب</t>
  </si>
  <si>
    <t>عهدة _ على وصفى عمر حمزة 1161</t>
  </si>
  <si>
    <t>عهدة _ محمود جلال ابو طير</t>
  </si>
  <si>
    <t>عهدة _ على الطنطاوى</t>
  </si>
  <si>
    <t>عهدة_احمد احمد هلال العجمى 106</t>
  </si>
  <si>
    <t>عهدة_ تامر محمد احمد محمد صالح</t>
  </si>
  <si>
    <t>عهدة_ م- اسماعيل مصطفى عطية</t>
  </si>
  <si>
    <t>عهدة_ محمد ربيع</t>
  </si>
  <si>
    <t>عهدة_ احمد عبد الهادى احمد عبد الهادى</t>
  </si>
  <si>
    <t>عهدة_ بدوى محمد الاحمرى</t>
  </si>
  <si>
    <t>عهدة_عبد الرحمن على ابراهيم الخضرى</t>
  </si>
  <si>
    <t>عهدة_ جمال ناصر عمر الباكستاني_ 4066</t>
  </si>
  <si>
    <t>عهدة_ رضا سمير عبد الحميد</t>
  </si>
  <si>
    <t>عهدة_  محمد محمود الزواوي</t>
  </si>
  <si>
    <t>عهدة_ عبد المقصود محمد عبد المقصود</t>
  </si>
  <si>
    <t>عهدة_ علاء صلاح الدين محمد المحلاوى</t>
  </si>
  <si>
    <t>عهدة_ فرج جمعه</t>
  </si>
  <si>
    <t>عهدة_  م . ابراهيم محمود ابراهيم مصطفى</t>
  </si>
  <si>
    <t>عهدة_ م حامد احمد حامد</t>
  </si>
  <si>
    <t>عهدة_ م هشام فتحى محفوظ ابراهيم</t>
  </si>
  <si>
    <t>عهدة_ م- جهاد محمد بكير سلامة</t>
  </si>
  <si>
    <t>عهدة_محمد فؤاد محي-4187</t>
  </si>
  <si>
    <t>عهدة_ خالد صديق الحوتي</t>
  </si>
  <si>
    <t>عهدة_  م- محمد احمد عبد النبى</t>
  </si>
  <si>
    <t>عهدة_ اشرف مصطفى يونس</t>
  </si>
  <si>
    <t>عهدة_ م/ اسلام جمعه السيد حسن</t>
  </si>
  <si>
    <t>عهدة_ عبدالرحمن محمد سلامه سلامه</t>
  </si>
  <si>
    <t>عهدة_ ايمن البدرى</t>
  </si>
  <si>
    <t>عهدة_ حسام محمد سعد محمد نصار</t>
  </si>
  <si>
    <t>عهدة_ ناصر باجايو</t>
  </si>
  <si>
    <t>عهدة_ م عبدالعظيم علي حسن عمر</t>
  </si>
  <si>
    <t>عهدة_ م اسامة اسماعيل داود</t>
  </si>
  <si>
    <t>عهده _ سامر دياب</t>
  </si>
  <si>
    <t>عهده _ ممدوح مرزوق</t>
  </si>
  <si>
    <t>عهدة_مانا على الله راكا</t>
  </si>
  <si>
    <t>عهده _ محمد حسن سليم</t>
  </si>
  <si>
    <t>عهدة_ حمدي سيف النصر اسماعيل</t>
  </si>
  <si>
    <t>عهده_ محمد ابراهيم السيد الشاطر</t>
  </si>
  <si>
    <t>عهده _ لؤي صبحي داوود النجار</t>
  </si>
  <si>
    <t>عهده _ م ابراهيم الرفاعي</t>
  </si>
  <si>
    <t>عهدة_السيد درويش مصطفي سويلم</t>
  </si>
  <si>
    <t>عهده _ احمد عبد المنعم عمر</t>
  </si>
  <si>
    <t>عهدة_  باسم محمد عطيه قحف</t>
  </si>
  <si>
    <t>عهدة_ محمد افتخار احمد</t>
  </si>
  <si>
    <t>عهده _ احمد على ابراهيم عبد المقصود</t>
  </si>
  <si>
    <t>عهده _ رافت محمد عبد الوهاب</t>
  </si>
  <si>
    <t>عهدة_ محمود احمد غنيم</t>
  </si>
  <si>
    <t>عهده _ محمد الصادق امين صادق</t>
  </si>
  <si>
    <t>عهدة_  حسام مدحت عبد السلام _ 4376</t>
  </si>
  <si>
    <t>عهدة _ عبدالسلام شيخة</t>
  </si>
  <si>
    <t>عهدة_ سيد عبدالظهير محمد _ 4744</t>
  </si>
  <si>
    <t>عهدة _ خالد فهد</t>
  </si>
  <si>
    <t>عهدة_ انيش مانجاتو توماس 1190</t>
  </si>
  <si>
    <t>عهدة_ عمرو حمدى على العمرى</t>
  </si>
  <si>
    <t>عهدة_ معتز محمد مجاور عبد الحافظ 1208</t>
  </si>
  <si>
    <t>عهدة_ وليد ابراهيم محمود ابراهيم 4624</t>
  </si>
  <si>
    <t>عهدة_ مجدى محمد حسن</t>
  </si>
  <si>
    <t>عهدة_علاء الدين احمد محمد</t>
  </si>
  <si>
    <t>عهدة_ فهد محمد غرمان العمري</t>
  </si>
  <si>
    <t>عهدة_محمد عبد الناصر الغندور-4159</t>
  </si>
  <si>
    <t>عهدة_عصام غسان الطير</t>
  </si>
  <si>
    <t>عهدة_ رضوان محمد العطار _1158</t>
  </si>
  <si>
    <t>عهدة_ محمد احمد ابراهيم _1141</t>
  </si>
  <si>
    <t>عهدة فيزا م. وليد</t>
  </si>
  <si>
    <t>عهده _ محمد فؤاد نصار _ مشتريات</t>
  </si>
  <si>
    <t>عهده _ احمد سعيد حسنين العجمى</t>
  </si>
  <si>
    <t>عهده _ طارق محمد علي احمد _1151</t>
  </si>
  <si>
    <t>عهده _ ماجد اقبال محمد طالب _1160</t>
  </si>
  <si>
    <t>عهدة _ا/مسلم العازمى</t>
  </si>
  <si>
    <t>عهدة_ محمد احمد محمد عثمان_1176</t>
  </si>
  <si>
    <t>عهدة_ محمود احمد ابو ضيف _4057</t>
  </si>
  <si>
    <t>عهدة _ ناصر عفيفي _4375</t>
  </si>
  <si>
    <t>عهدة _حسن ابراهيم حسان _4674</t>
  </si>
  <si>
    <t>عهدة _ عامر القصراوي</t>
  </si>
  <si>
    <t>عهدة _سيد عشرات</t>
  </si>
  <si>
    <t>عهدة - محمود محمد عبد اللطيف  _4789</t>
  </si>
  <si>
    <t>عهدة _ محمود ياسر عبد العزيز</t>
  </si>
  <si>
    <t>عهدة _نادر محمد سلام</t>
  </si>
  <si>
    <t>عهدة _مصطفى احمد رجاء عبد الوهاب</t>
  </si>
  <si>
    <t>عهدة _ سمير سيد بيومى على _ 4798</t>
  </si>
  <si>
    <t>عهدة _  تهامي عبد العال عبد الونيس -4826</t>
  </si>
  <si>
    <t>عهدة _ علام بسيوني طلبه</t>
  </si>
  <si>
    <t>عهدة _مانوج براجا</t>
  </si>
  <si>
    <t>ميزان المراجعة 2023 لشركة مصنع أنظمة الألومنيوم الإنشائي المحدودة</t>
  </si>
  <si>
    <t>أصول حق استخدام - الإيجارات</t>
  </si>
  <si>
    <t>أصول حق استخدام - سيارات</t>
  </si>
  <si>
    <t>إلتزامات عقود الايجار - المتداولة</t>
  </si>
  <si>
    <t>مخصص بدل نهاية الخدمة</t>
  </si>
  <si>
    <t>مخصص الزكاة الشرعية -ضريبة الدخل</t>
  </si>
  <si>
    <t>إلتزامات عقود الإيجار _غير متداولة</t>
  </si>
  <si>
    <t>م. مبيعات - تسعير</t>
  </si>
  <si>
    <t>أتعاب مهنية</t>
  </si>
  <si>
    <t>ضريبة استقطاع</t>
  </si>
  <si>
    <t>مصروف استهلاك حق الاستخدام</t>
  </si>
  <si>
    <t>أعمال قص</t>
  </si>
  <si>
    <t>م. تركيبات</t>
  </si>
  <si>
    <t>مجمع اهلاك أصول حق استخدام</t>
  </si>
  <si>
    <t>كرفانات</t>
  </si>
  <si>
    <t xml:space="preserve">ارباح بيع ممتلكات والات ومعدات </t>
  </si>
  <si>
    <t xml:space="preserve">إستهلاك ممتلكات والات ومعدات </t>
  </si>
  <si>
    <t xml:space="preserve">إيرادات النشاط </t>
  </si>
  <si>
    <t>إســـم الحســـــاب</t>
  </si>
  <si>
    <t>مدين</t>
  </si>
  <si>
    <t>دائن</t>
  </si>
  <si>
    <t>اوراق دفع مايو 2024</t>
  </si>
  <si>
    <t>اوراق دفع يونيو 2024</t>
  </si>
  <si>
    <t>اوراق دفع يوليو 2024</t>
  </si>
  <si>
    <t>حق الاستخدام_ المعايير الدولية IFRS._ عقود الايجارات</t>
  </si>
  <si>
    <t>حق الاستخدام_ المعايير الدولية IFRS._ عقود السيارات</t>
  </si>
  <si>
    <t>دفعة مقدمة 15%._مشروع_ايكيا المدينة _شركة يوسف مرون للمقاولات</t>
  </si>
  <si>
    <t>دائنون _ شركة اهالينا المحدودة</t>
  </si>
  <si>
    <t>مصاريف استهلاك حق الاستخدام_ عقود السيارات</t>
  </si>
  <si>
    <t>مصاريف استهلاك حق الاستخدام_ عقود الايجارات</t>
  </si>
  <si>
    <t>ضمان بنكي_رقم  A000659_ دفعة مقدمة 15%_ماركو  _الفرنسي</t>
  </si>
  <si>
    <t>دفعة مقدمة مقاول _ شركة ثرى الفا للمقاولات شركة شخص واحد</t>
  </si>
  <si>
    <t>مقاول _- سيد سمرا _ STC</t>
  </si>
  <si>
    <t>مقاول _ شركة ثرى الفا للمقاولات شركة شخص  واحد</t>
  </si>
  <si>
    <t>مقاول _ مؤسسة يحى احمد محمد خبرانى  للمقاولات</t>
  </si>
  <si>
    <t>مقاول_شركة روابط الطرق للمقاولات العامة _اعمال الدفان</t>
  </si>
  <si>
    <t>مقاول_مؤسسة البندرى سعود العنزى للمقاولات</t>
  </si>
  <si>
    <t>مقاول_مؤسسة اعمده النجاح</t>
  </si>
  <si>
    <t>ضمان اعمال مقاول _  شركة ثرى الفا للمقاولات شركة شخص  واحد</t>
  </si>
  <si>
    <t>ضمان اعمال مقاول _  المنصورة للصناعات المعدنية _ سكن اداري</t>
  </si>
  <si>
    <t>ذمم_ محمد نظيم حسن  4549</t>
  </si>
  <si>
    <t>ذمم _ على ياسر عبد السلام على _ 4886</t>
  </si>
  <si>
    <t>ذمم _ سندر كمارن  _ 1209</t>
  </si>
  <si>
    <t>عقد ايجار _شقة ( مايكل) _ شركة عبدالاله بن صالح المهيب و شريكه</t>
  </si>
  <si>
    <t>مورد خدمة_ شركة تشب العربية للتامين التعاونى</t>
  </si>
  <si>
    <t>مورد خارجي _ UNEED GLOBAL SUPPLY CHAIN GROUP</t>
  </si>
  <si>
    <t>مورد خدمة استقطاع _ARTHUR BEST CONSULTING ENGINEERS</t>
  </si>
  <si>
    <t>جاري عملاء _ مدل بيست _ Vip Bridge</t>
  </si>
  <si>
    <t>جاري عملاء _ اساس الثبات التجارية _مجمع نيو كير</t>
  </si>
  <si>
    <t>اصول تحت التجهيز_ سكن العمال المصنع الجديد</t>
  </si>
  <si>
    <t>دفعة مقدمة 15%._شركة حسن علام للانشاءات السعودية_Rose Wood Four Season</t>
  </si>
  <si>
    <t>مقدم _ إيجارات معدات مدفوعة مقدما</t>
  </si>
  <si>
    <t>مدينون _ بنزين ساسكو_  بطاقة اسامه شلبي - سبورتاج ر د ط 1889</t>
  </si>
  <si>
    <t>مقاول _ شركة هند ناصر الدوسرى</t>
  </si>
  <si>
    <t>مقاول_  مؤسسة بصمة التركيب للتشغيل والصيانة</t>
  </si>
  <si>
    <t>مقاول_   مؤسسة البحار الرائق للمقاولات</t>
  </si>
  <si>
    <t>مقاول _عوض احمد فرغلي حسن</t>
  </si>
  <si>
    <t>مقاول_  مؤسسة زاخر الرائدة التجارية</t>
  </si>
  <si>
    <t>مقاول باطن _ موسسة التاثيرات</t>
  </si>
  <si>
    <t>ذمم _ اسلام جميل السيد الصراوى _ 1211</t>
  </si>
  <si>
    <t>ذمم _ احمد عبد الحليم عليوه المسلمى _ 1210</t>
  </si>
  <si>
    <t>ذمم _ حسين احمد حسين _ 4884</t>
  </si>
  <si>
    <t>ذمم _ ابرار احمد عبد الستار _ 4887</t>
  </si>
  <si>
    <t>تمويلات بنكية - شهر مايو _ 2024</t>
  </si>
  <si>
    <t>مورد خدمة_ مؤسسة رواسى المستقبل لتاجير المعدات - تأجير معدات</t>
  </si>
  <si>
    <t>مورد خدمة_ شركة المتقدمة التقنية اللاسلكية</t>
  </si>
  <si>
    <t>مورد خدمة استقطاع _ براء صالح</t>
  </si>
  <si>
    <t>مورد_ شركة مجموعة التيسير تالكو الصناعية-جوتمان</t>
  </si>
  <si>
    <t>إجمالي الإلتزامات وحقوق الملكية</t>
  </si>
  <si>
    <t>الفرق</t>
  </si>
  <si>
    <t>ضريبة استقطاع مستحقه</t>
  </si>
  <si>
    <t>مضاف اليها قائمة الدخل</t>
  </si>
  <si>
    <t>دائنون _مزايا  ومسحوبات المدير العام</t>
  </si>
  <si>
    <t>دائنون _شركة تدوير المتحدة للتجارة شخص واحد</t>
  </si>
  <si>
    <t>مصاريف الخرسانة الجاهزة</t>
  </si>
  <si>
    <t>ضمان بنكي_رقم  A000652_ضمان نهائي5%_نوفوتيل  _الفرنسي</t>
  </si>
  <si>
    <t>دفعة مقدمة مقاول _ شركة المنصورة مشروع Vip  Brideg</t>
  </si>
  <si>
    <t>دفعة مقدمة مورد_ شركة ضمن البناء للمقاولات العامة -396 _ سندالة</t>
  </si>
  <si>
    <t>تامين ايجارات مستردة</t>
  </si>
  <si>
    <t>مقاول _المساح محمد معوض _ التخصصى</t>
  </si>
  <si>
    <t>مقاول _  مؤسسة  سديم العطر للمقاولات</t>
  </si>
  <si>
    <t>مقاول _ مؤسسة بوابة الدعم للمقاولات</t>
  </si>
  <si>
    <t>مقاول _ شركة تكوين المتكاملة المحدودة</t>
  </si>
  <si>
    <t>ذمم _كوثر مياه _ 4885</t>
  </si>
  <si>
    <t>ذمم _ ساره خالد بن راشد السبيعي  _ 3319</t>
  </si>
  <si>
    <t>ذمم_هيثم ثابت _عمالة خارجية</t>
  </si>
  <si>
    <t>مورد_ شركة الهرم الرابع للصناعات المعدنية</t>
  </si>
  <si>
    <t>مورد خدمة_ مؤسسة عبد الله محمد الخريف جلفنه</t>
  </si>
  <si>
    <t>مورد خدمة_ مؤسسة فيصل فهد الدوسرى - تأجير فوركلفت.</t>
  </si>
  <si>
    <t>مورد خدمة_ لتاحير الفوركليفت - تأجير فوركلفت.- حبيب</t>
  </si>
  <si>
    <t>مورد خدمة_ مطعم على سعد خريب</t>
  </si>
  <si>
    <t>مورد خدمة_ شركة تقنيات الجلفنة والتصنيع (الجلفنة)</t>
  </si>
  <si>
    <t>مورد خارجي _ ALHATIMI TRADING FZE - الحاتمى للتجارة</t>
  </si>
  <si>
    <t>مورد خدمة استقطاع _AW Engineering Service GmbH</t>
  </si>
  <si>
    <t>مورد خدمة استقطاع _ STRUCTURFLEX MIDDLE EAST CONTRACTING</t>
  </si>
  <si>
    <t>عهدة_  باسم محمد عطيه قحف 1119</t>
  </si>
  <si>
    <t>عهدة_  رمضان سعيد عيد السيد   4822.</t>
  </si>
  <si>
    <t>GLASS - 6 MM NEUTRAL 70</t>
  </si>
  <si>
    <t>GLASS - GUARDIAN HD BRONZE REFLECTIVE</t>
  </si>
  <si>
    <t>GLASS - 6 MM BRONZE TINTED</t>
  </si>
  <si>
    <t>GLASS - 6 MM HD BRONZE</t>
  </si>
  <si>
    <t>GLASS - 6 MM CLEAR</t>
  </si>
  <si>
    <t>GLASS - 6 MM HD BLUE</t>
  </si>
  <si>
    <t>GLASS - 6 MM HD BLUE PLUS</t>
  </si>
  <si>
    <t>GLASS - 6 MM HD GREEN</t>
  </si>
  <si>
    <t>GLASS - 6 MM HD PLUS GREEN</t>
  </si>
  <si>
    <t>GLASS - 6 MM HD GREY</t>
  </si>
  <si>
    <t>GLASS - 6 MM HD GREY PLUS</t>
  </si>
  <si>
    <t>GLASS - 6 MM HD BLUE ON GREEN</t>
  </si>
  <si>
    <t>GLASS - 6 MM HD PLUS BLUE GREEN</t>
  </si>
  <si>
    <t>GLASS - 6 MM SUNLUX DARK GREEN</t>
  </si>
  <si>
    <t>GLASS - 6 MM HD GREY REFLECTIVE</t>
  </si>
  <si>
    <t>GLASS - 6 MM HD GREEN REFLECTIVE</t>
  </si>
  <si>
    <t>GLASS - 6 MM HD BLUE REFLECT</t>
  </si>
  <si>
    <t>GLASS - 6 MM HD Brown</t>
  </si>
  <si>
    <t>دبوس ابيض - GLASS - 6 MM OBSCURE</t>
  </si>
  <si>
    <t>GLASS - 8 MM HD BLUE</t>
  </si>
  <si>
    <t>GLASS - 6 MM PJOW  WIRED CLEAR</t>
  </si>
  <si>
    <t>GLASS - 12 MM CLEAR</t>
  </si>
  <si>
    <t>clear float glass 6 mm JIS art gc 3660*2440</t>
  </si>
  <si>
    <t>SUNGUARD HD PLUS T6MM JIS GREEN</t>
  </si>
  <si>
    <t>GLASS - 6 MM HD BRONZE SASO</t>
  </si>
  <si>
    <t>برميل سيليكون كبير - Silicone</t>
  </si>
  <si>
    <t>برميل سيليكون صغير - Silicone</t>
  </si>
  <si>
    <t>حبيبات امتصاص الرطوبة</t>
  </si>
  <si>
    <t>قضبان مباعدة 6مم بين الزجاج المزدوج - ALUMINIUM SPACER</t>
  </si>
  <si>
    <t>قضبان مباعدة 8 مم بين الزجاج المزدوج - ALUMINIUM SPACER</t>
  </si>
  <si>
    <t>قضبان مباعدة 10 مم بين الزجاج المزدوج - ALUMINIUM SPACER.</t>
  </si>
  <si>
    <t>قضبان مباعدة 12 مم بين الزجاج المزدوج - ALUMINIUM SPACER.</t>
  </si>
  <si>
    <t>قضبان مباعدة 14 مم بين الزجاج المزدوج - ALUMINIUM SPACER</t>
  </si>
  <si>
    <t>قضبان مباعدة 16 مم بين الزجاج المزدوج - ALUMINIUM SPACER.</t>
  </si>
  <si>
    <t>قضبان مباعدة 18 مم بين الزجاج المزدوج - ALUMINIUM SPACER.</t>
  </si>
  <si>
    <t>قضبان مباعدة 20 مم بين الزجاج المزدوج - ALUMINIUM SPACER.</t>
  </si>
  <si>
    <t>قضبان مباعدة 4 مم بين الزجاج المزدوج - ALUMINIUM SPACER.</t>
  </si>
  <si>
    <t>زاوية تجميع قضبان مباعدة 6مم - PLASTIC CORNER</t>
  </si>
  <si>
    <t>زاوية تجميع قضبان مباعدة 8 مم - PLASTIC CORNER</t>
  </si>
  <si>
    <t>زاوية تجميع قضبان مباعدة 10 مم - PLASTIC CORNER</t>
  </si>
  <si>
    <t>زاوية تجميع قضبان مباعدة 12 مم - PLASTIC CORNER</t>
  </si>
  <si>
    <t>زاوية تجميع قضبان مباعدة 14 مم - PLASTIC CORNER</t>
  </si>
  <si>
    <t>زاوية تجميع قضبان مباعدة 16 مم - PLASTIC CORNER</t>
  </si>
  <si>
    <t>زاوية تجميع قضبان مباعدة 18 مم - PLASTIC CORNER</t>
  </si>
  <si>
    <t>زاوية تجميع قضبان مباعدة 20 مم - PLASTIC CORNER</t>
  </si>
  <si>
    <t>زاوية تجميع قضبان مباعدة 4 مم - PLASTIC CORNER</t>
  </si>
  <si>
    <t>جاري مصنع انظمة الالمنيوم</t>
  </si>
  <si>
    <t>فروع شقيقة _مصنع الخشب</t>
  </si>
  <si>
    <t>مقدم_ايجارات</t>
  </si>
  <si>
    <t>مقدم_تأمين طبي</t>
  </si>
  <si>
    <t xml:space="preserve"> مقدم_مصروف هاتف وانترنت_مشاريع</t>
  </si>
  <si>
    <t>ارباح مدورة اعوام سابقة.</t>
  </si>
  <si>
    <t>الراتب الاساسي_تشغيل ومشاريع</t>
  </si>
  <si>
    <t>بدل سكن_تشغيل ومشاريع</t>
  </si>
  <si>
    <t>بدل انتقال_تشغيل ومشاريع</t>
  </si>
  <si>
    <t>بدل تذاكر سفر_تشغيل ومشاريع</t>
  </si>
  <si>
    <t>اجر اضافى_تشغيل ومشاريع</t>
  </si>
  <si>
    <t>بدل طعام_تشغيل ومشاريع</t>
  </si>
  <si>
    <t>اجور عمال يوميه_تشغيل ومشاريع</t>
  </si>
  <si>
    <t>م.تجديد الاقامات وخروج وعوده وفحص طبي_تشغيل ومشاريع</t>
  </si>
  <si>
    <t>م.تأمين طبى_مشاريع</t>
  </si>
  <si>
    <t>تأمينات إجتماعية_تشغيل ومشاريع</t>
  </si>
  <si>
    <t>أدوية وعلاج_تشغيل ومشاريع</t>
  </si>
  <si>
    <t>مكافأة نهاية خدمة_تشغيل ومشاريع</t>
  </si>
  <si>
    <t>بدل أجازات_تشغيل ومشاريع</t>
  </si>
  <si>
    <t>مصروف شحن ونقل وتحميل_تشغيل ومشاريع</t>
  </si>
  <si>
    <t>كهرباء و مياه_تشغيل ومشاريع</t>
  </si>
  <si>
    <t>كارت عمل_تشغيل ومشاريع</t>
  </si>
  <si>
    <t>ادوات مكتبيه و مطبوعات_تشغيل ومشاريع</t>
  </si>
  <si>
    <t>صيانة عامة  واعمال صيانه_تشغيل ومشاريع</t>
  </si>
  <si>
    <t>م.ايجار المصنع_مشاريع</t>
  </si>
  <si>
    <t>صيانه وقطع غيار الات ومعدات_تشغيل ومشاريع</t>
  </si>
  <si>
    <t>زيوت ومحروقات_تشغيل ومشاريع</t>
  </si>
  <si>
    <t>م.مهمات مستهلكة_مشاريع</t>
  </si>
  <si>
    <t>سفر وإنتقال  ورحلة عمل / مشاريع.</t>
  </si>
  <si>
    <t>رسوم حكومية وغرامات / مشاريع.</t>
  </si>
  <si>
    <t>ايجارات سكن وفندق/ مشاريع وتشغيل.</t>
  </si>
  <si>
    <t>مصروف ملابس وسفتي   / مشاريع</t>
  </si>
  <si>
    <t>م.بريد وهاتف وانترنت_المشاريع.</t>
  </si>
  <si>
    <t>سيكوريت زجاج / مشاريع.</t>
  </si>
  <si>
    <t>منصرف من المخازن زجاج و سيليكون و اخري / تشغيل</t>
  </si>
  <si>
    <t>مصروف مواد تغليف _ تشغيل</t>
  </si>
  <si>
    <t>ايجار حاويه / تشغيل ومشاريع.</t>
  </si>
  <si>
    <t>ت مباشره مواد _ سليكون  _ مشاريع وتشغيل.</t>
  </si>
  <si>
    <t>برمجة وصيانة حاسب</t>
  </si>
  <si>
    <t>م.اكراميات_مشاريع</t>
  </si>
  <si>
    <t>تينر _ تشغيل</t>
  </si>
  <si>
    <t>م.رش رمل_مشاريع</t>
  </si>
  <si>
    <t>الراتب الاساسي / ادارية.</t>
  </si>
  <si>
    <t>مبيعات المركز الرئيسي.</t>
  </si>
  <si>
    <t>مبيعات لمصنع الخشب</t>
  </si>
  <si>
    <t>جاري عملاء_شركة مهمات الشرق الاوسط_مشروع المطارات</t>
  </si>
  <si>
    <t>جاري عملاء_شركة فريسينة السعودية العربية_مشروع 1</t>
  </si>
  <si>
    <t>جاري عملاء_مؤسسة ساعة الاتقان للمقاولات_مديرية الزراعة وادي الدواسر</t>
  </si>
  <si>
    <t>جاري عملاء_الشركة المتحدة للصناعة ( يونيديكور ) _ المركز المالي</t>
  </si>
  <si>
    <t>جاري عملاء_شركة بيجة السعودية المحدودة_كلية السياحة والفندقة خميس مشيط</t>
  </si>
  <si>
    <t>جاري عملاء_شركة قادة البناء الحديث المحدودة_معرض الدفاع 151 باب حديد</t>
  </si>
  <si>
    <t>جاري عملاء_شركة قادة البناء الحديث المحدودة_معرض الدفاع ابواب الشطر</t>
  </si>
  <si>
    <t>جاري عملاء_مجموعة الزيادي للمقاولات العامة_فيلا سكنية 22 باب</t>
  </si>
  <si>
    <t>جاري عملاء_شركة التحرك السريع للتصميم_معرض المجوهرات</t>
  </si>
  <si>
    <t>جاري عملاء_مؤسسة مكنون الجزيره للمقاولات_شركة الكهرباء</t>
  </si>
  <si>
    <t>جاري عملاء_شركة المواطن الدولية_فلل الاندلس</t>
  </si>
  <si>
    <t>جاري عملاء_شركة بلت للمقاولات_فلل منطقة الدوادمي</t>
  </si>
  <si>
    <t>جاري عملاء_شركة بلت للمقاولات_فلل منطقة المجمعة</t>
  </si>
  <si>
    <t>جاري عملاء_شركة بلت للمقاولات_وصلات خشبية بالحلوق</t>
  </si>
  <si>
    <t>جاري عملاء_وكالة النقاط الاحترافية للدعاية والاعلان_ مشروع خاص.</t>
  </si>
  <si>
    <t>جاري عملاء_شركة أبناء محمد السعد العجلان العقارية_عمارة صلبوخ.</t>
  </si>
  <si>
    <t>جاري عملاء_شركة صلة الرياضية_مشروع البوليفارد</t>
  </si>
  <si>
    <t>جاري عملاء_شركة اضواء الخليل للمقاولات</t>
  </si>
  <si>
    <t>جاري عملاء_مؤسسة عايد خويلد مرزوق الرحيمي المطيري للمقاولات_فيلا سكنية</t>
  </si>
  <si>
    <t>جاري عملاء_شركة اهالينا المحدودة_SUPPORTING BUILDING</t>
  </si>
  <si>
    <t>جاري عملاء_شركة اهالينا المحدودة_Islamic Military Coalition</t>
  </si>
  <si>
    <t>جاري عملاء_شركة اهالينا المحدودة_مشروع فيلا القائد خليل</t>
  </si>
  <si>
    <t>جاري عملاء_شركة اهالينا المحدودة-العيادة</t>
  </si>
  <si>
    <t>جاري عملاء_عبدالله الموسي_تفاصيل الاستثمار (فيلا)</t>
  </si>
  <si>
    <t>جاري عملاء_شركة الاعمال التطويرية المحدودة_ منفذ الدرة</t>
  </si>
  <si>
    <t>جاري عملاء_شركة دروف</t>
  </si>
  <si>
    <t>جاري عملاء_شركة الرياض للصناعات المعدنية</t>
  </si>
  <si>
    <t>جاري عملاء_شركة الرياض للصناعات المعدنية_SITE-8HOUSINGريمكو</t>
  </si>
  <si>
    <t>جاري عملاء_شركة الراجح الحديثة للمقاولات المحدودة_وزارة الاتصالات</t>
  </si>
  <si>
    <t>جاري عملاء_شركة ديم العمرانية للمقاولات_فيلا  ابو النجا</t>
  </si>
  <si>
    <t>جاري عملاء_شركة ديما الاعمال للتجارة_باب حريق+قواعد مكتبية</t>
  </si>
  <si>
    <t>جاري عملاء_شركة ديما الاعمال للتجارة_مشروع خاص7ابواب QUO.052-23</t>
  </si>
  <si>
    <t>جاري عملاء_MISS-LAMA</t>
  </si>
  <si>
    <t>جاري عملاء_شركة التعفف للاعمال الكهربائية</t>
  </si>
  <si>
    <t>جاري عملاء_شركة المنصورة للصناعات المعدنية</t>
  </si>
  <si>
    <t>جاري عملاء_شركة المنصورة للصناعات المعدنية-ابواب مصنع انظمة الجديد</t>
  </si>
  <si>
    <t>جاري عملاء_شركة عبدالله سعيد السيد وشركاؤه للمقاولات</t>
  </si>
  <si>
    <t>جاري عملاء_مؤسسة النواصر التجارية</t>
  </si>
  <si>
    <t>جاري عملاء_شركة مان انتربرايز السعودية</t>
  </si>
  <si>
    <t>صندوق الخشب</t>
  </si>
  <si>
    <t>البنك الاهلي الخشب(SA68 1000 0021 6000 0012 5802)</t>
  </si>
  <si>
    <t>عهدة_ محمد فؤاد نصار</t>
  </si>
  <si>
    <t>عهدة_محمد فتحي فتحي طعيمة _ 4531</t>
  </si>
  <si>
    <t>عهدة_احمد سمير الوهيبي درازه _ 4609</t>
  </si>
  <si>
    <t>عهدة_محمد سعد طاهر ابو شحاتة _ 4446</t>
  </si>
  <si>
    <t>عهدة/ احمد سمير ابراهيم السيد _ 4444</t>
  </si>
  <si>
    <t>عهدة_سيد محمد المتولي</t>
  </si>
  <si>
    <t>عهدة_احمد وحيد يوسف _ 1006</t>
  </si>
  <si>
    <t>عهدة_وليد محمد ابراهيم الكناني</t>
  </si>
  <si>
    <t>عهدة_شادي حسين محمد النجار</t>
  </si>
  <si>
    <t>عهدة_محمد محمد وهبة كرم الله _ 4443</t>
  </si>
  <si>
    <t>عهدة_مجدي فكري سراج عامر</t>
  </si>
  <si>
    <t>عهدة_ايمن محمد عبدالسلام مندور</t>
  </si>
  <si>
    <t>مقدم _ تامين طبى.</t>
  </si>
  <si>
    <t>مقدم _ إيجارات مدفوعة مقدما.</t>
  </si>
  <si>
    <t>صنف/ أخشاب ..</t>
  </si>
  <si>
    <t>صنف/ حديد ..</t>
  </si>
  <si>
    <t>صنف/ مواد دهان ..</t>
  </si>
  <si>
    <t>صنف/ اكسسوار ..</t>
  </si>
  <si>
    <t>صنف/ قطع غيار ومهمات ..</t>
  </si>
  <si>
    <t>مخزن انتاج تام ابواب خشبية.</t>
  </si>
  <si>
    <t>مخزن انتاج تام ابواب معدنية..</t>
  </si>
  <si>
    <t>مخزن تحت التشغيل ابواب خشبية.</t>
  </si>
  <si>
    <t>جاري مصنع انظمة الالمنيوم الانشائي</t>
  </si>
  <si>
    <t>جاري مصنع تقنية الطلاء للصناعة</t>
  </si>
  <si>
    <t>جاري مصنع واجهات الرياض للزجاج</t>
  </si>
  <si>
    <t>مدينون/ احمد فؤاد سراج الدين _ دفعات تحت حساب العمولة</t>
  </si>
  <si>
    <t>مدينون _ سلف عاملين</t>
  </si>
  <si>
    <t>مدينون_شركة اهالينا المحدودة</t>
  </si>
  <si>
    <t>عملاء مبيعات نقدية</t>
  </si>
  <si>
    <t>VAT المشتريات 15%</t>
  </si>
  <si>
    <t>ضمان اعمال شركة المواطن الدولية _ فلل الاندلس</t>
  </si>
  <si>
    <t>ضمان اعمال_شركة الاعمال التطويرية_مشروع الدرة</t>
  </si>
  <si>
    <t>اوراق قبض مارس 2023</t>
  </si>
  <si>
    <t>اوراق قبض ابرايل 2023</t>
  </si>
  <si>
    <t>اوراق قبض اغسطس 2023</t>
  </si>
  <si>
    <t>اعتماد مستندي_شركة الاعمال التطويرية</t>
  </si>
  <si>
    <t>اعتماد مستندي_شركة الرياض للصناعات المعدنية</t>
  </si>
  <si>
    <t>اعمال تحت التنفيذ عام 2022م.</t>
  </si>
  <si>
    <t>اثاث وتجهيزات_الادارة</t>
  </si>
  <si>
    <t>اجهزة وحاسبات وبرامج_الادارة</t>
  </si>
  <si>
    <t>اثاث وتجهيزات وديكورات_المصنع</t>
  </si>
  <si>
    <t>اجهزة والات_المصنع</t>
  </si>
  <si>
    <t>عدد وادوات_المصنع</t>
  </si>
  <si>
    <t>اثاث وتجهيزات السكن.</t>
  </si>
  <si>
    <t>اصول تحت التجهيز مصنع الابواب المعدنية.</t>
  </si>
  <si>
    <t>مورد_شركة الاخشاب العالمية المحدودة</t>
  </si>
  <si>
    <t>مورد_شركة نجمة للتجارة و المقاولات</t>
  </si>
  <si>
    <t>مورد_شركة ستره الوطنية للاخشاب المحدودة</t>
  </si>
  <si>
    <t>مورد_مؤسسة مملكة الاخشاب التجارية</t>
  </si>
  <si>
    <t>مورد_شركة عبدالرحمن محمد السحيباني للتجارة</t>
  </si>
  <si>
    <t>مورد_شركة الاتقان والتجهيزات المعدنية</t>
  </si>
  <si>
    <t>مورد_مؤسسة عدة ومسمار للتجارة</t>
  </si>
  <si>
    <t>مورد_شركة اعمال صحاري للمقاولات - حاوية مخلفات</t>
  </si>
  <si>
    <t>مورد_عبدالعزيز بن صالح بن سليمان التويجري - ايجار مصنع الخشب</t>
  </si>
  <si>
    <t>مورد_الشركة السعودية للآلات الصناعية المحدودة - سيمكو</t>
  </si>
  <si>
    <t>مورد_مؤسسة التوريدات الذهبية التجارية</t>
  </si>
  <si>
    <t>مورد_شركة مصنع الجزيرة للدهانات</t>
  </si>
  <si>
    <t>مورد_مؤسسة اضواء رهوان للتجارة</t>
  </si>
  <si>
    <t>مورد_شركة الدريس للصناعة والتجارة (اليتكو)</t>
  </si>
  <si>
    <t>مورد_مصنع شركة المناشي للابواب الحديدية</t>
  </si>
  <si>
    <t>مورد_شركة محمد عبدالرزاق المهيدب واولادة</t>
  </si>
  <si>
    <t>مورد_شركة ابراهيم عبدالرحمن المانع للتجارة والصناعة</t>
  </si>
  <si>
    <t>مورد_مؤسسة خالد محفوظ باحيدرة للتجارة</t>
  </si>
  <si>
    <t>مورد_شركة عثمان عبدالرحمن العصيمي وشركاه</t>
  </si>
  <si>
    <t>مورد_مؤسسة صفا العاصمة للمقاولات</t>
  </si>
  <si>
    <t>مورد_شركة مجموعة ماس الاهلية</t>
  </si>
  <si>
    <t>مورد_مؤسسة الغابة للاخشاب التجارية</t>
  </si>
  <si>
    <t>مورد_شركة مصدر لمواد النجارة التجارية</t>
  </si>
  <si>
    <t>مورد_شركة الاندلس القابضة</t>
  </si>
  <si>
    <t>مورد_شركة ريتفر للدهانات</t>
  </si>
  <si>
    <t>مورد_شركة طريق الكون المحدودة</t>
  </si>
  <si>
    <t>مورد_مصنع التحف الفريدة للنجارة</t>
  </si>
  <si>
    <t>مورد_شركة تقنية الالات والمعدات الحديثة للصيانة</t>
  </si>
  <si>
    <t>مورد_مؤسسة سعاد حسين عبدالله الحارثي للتجارة</t>
  </si>
  <si>
    <t>مورد_شركة الرياض للصناعات المعدنية</t>
  </si>
  <si>
    <t>مورد_شركة الازمنة المتقدمة للمقاولات العامة</t>
  </si>
  <si>
    <t>مورد_مؤسسة جاسم محمد جاسم ال عيد التجارية</t>
  </si>
  <si>
    <t>مورد_شركة جرون العقارية</t>
  </si>
  <si>
    <t>مورد_شركة منصور المساعد للتجارة والمقاولات</t>
  </si>
  <si>
    <t>مورد_شركة موارد القيادة للخدمات التجارية</t>
  </si>
  <si>
    <t>مورد_الشركة الموحدة الرائدة للصناعة والتجارة المحدودة</t>
  </si>
  <si>
    <t>مورد_شركة ثنايا البرق للتجارة</t>
  </si>
  <si>
    <t>مورد خارجي_ITS TESTING SERVICED_انترتك</t>
  </si>
  <si>
    <t>مورد_شركة عالم الاخشاب للتجارة</t>
  </si>
  <si>
    <t>مورد_شركة الواح الخليج التجارية</t>
  </si>
  <si>
    <t>مورد_شركة التلال الزجاجية للتجارة</t>
  </si>
  <si>
    <t>مورد_شركة الراجحي للبناء والتعمير</t>
  </si>
  <si>
    <t>مورد_مؤسسة النمر لمواد البناء</t>
  </si>
  <si>
    <t>مورد_شركة بيت التطور للتجارة</t>
  </si>
  <si>
    <t>مورد_شركة الشرق الاوسط الحديث المحدودة</t>
  </si>
  <si>
    <t>مورد_شركة التجهيزات والمشاريع العربية</t>
  </si>
  <si>
    <t>مورد_شركة اصلاح الخليج للاستثمار</t>
  </si>
  <si>
    <t>مورد_شركة فولاذ الخليج للتجارة</t>
  </si>
  <si>
    <t>مقاول_مؤسسة كيان الفن للمقاولات - احمد عطيه</t>
  </si>
  <si>
    <t>مقاول_محمد احمد محمد السيد ( تركيبات )</t>
  </si>
  <si>
    <t>مقاول_حازم محمد عبدالعزيز محمد</t>
  </si>
  <si>
    <t>مقاول_مدحت سعد علي البريشي</t>
  </si>
  <si>
    <t>مقاول_ربيع فتحي حامد الدسوقي</t>
  </si>
  <si>
    <t>مقاول_مدني اقبال عبد الرشيد</t>
  </si>
  <si>
    <t>مقاول_محمد شعبان محمود عب الظاهر_مشروع ريمكو</t>
  </si>
  <si>
    <t>مقاول تركيبات_مؤسسة ساري الليل للمقاولات العامة</t>
  </si>
  <si>
    <t>مقاول تركيبات_احمد السيد توفيق محمد</t>
  </si>
  <si>
    <t>دفعة مقدمة 15%_شركة ابناء محمد السعد العجلان _عمارة صلبوخ</t>
  </si>
  <si>
    <t>دفعة مقدمة 15%_شركة مهمات الشرق الاوسط_مشروع المطارات</t>
  </si>
  <si>
    <t>دفعة مقدمة 15%_شركة يوني ديكور _مركز الملك عبدالله المالي</t>
  </si>
  <si>
    <t>دفعة مقدمة 15%_ شركة بلت للمقاولات _فلل الدوادمي</t>
  </si>
  <si>
    <t>دفعة مقدمة 15%_شركة بلت للمقاولات _فلل المجمعة</t>
  </si>
  <si>
    <t>دفعة مقدمة 15%_مؤسسة مكنون الجزيرة للمقاولات_شركة الكهرباء</t>
  </si>
  <si>
    <t>دفعة مقدمة 15%_شركة المواطن الدولية_فلل الاندلس</t>
  </si>
  <si>
    <t>دفعة مقدمة 15%_وكالة النقاط الاحترافية للدعاية والاعلان</t>
  </si>
  <si>
    <t>دفعة مقدمة 15%_مؤسسة عايد خويلد مرزوق الرحيمي المطيري_فيلا سكن</t>
  </si>
  <si>
    <t>دفعة مقدمة 15%_شركة قادة البناء _معرض الدفاع ابواب الشطر</t>
  </si>
  <si>
    <t>دفعة مقدمة 15%_عبدالله الموسي _تفاصيل الاستثمار</t>
  </si>
  <si>
    <t>دفعة مقدمة 15%_شركة الاعمال التطويرية المحدوده _منفذ الدرة</t>
  </si>
  <si>
    <t>دفعة مقدمة 15%_شركة الرياض للصناعات المعدنية_مستشفي الملك فيصل</t>
  </si>
  <si>
    <t>دفعة مقدمة 15%_شركة اهالينا المحدودة _ SUPPORTING BUILDING</t>
  </si>
  <si>
    <t>دفعة مقدمة 50%_شركة الراجح الحديثة للمقاولات المحدودة</t>
  </si>
  <si>
    <t>دفعة مقدمة50%_شركة ديم العمرانية للمقاولات العامة</t>
  </si>
  <si>
    <t>دفعة مقدمة 35%_شركة الرياض للصناعات المعدنية_SITE-8HOUSING</t>
  </si>
  <si>
    <t>دفعة مقدمة 50%_شركة ديما الاعمال للتجارة_مشروع خاص 7 ابواب</t>
  </si>
  <si>
    <t>دفعة مقدمة 15%_شركة دروف_مشروع المدينة المنورة</t>
  </si>
  <si>
    <t>دفعة مقدمة 15%_شركة المنصورة للصناعات المعدنية</t>
  </si>
  <si>
    <t>دفعة مقدمة_شركة التعفف للاعمال الكهربائية_مشروع الجوف</t>
  </si>
  <si>
    <t>دفعة مقدمة 50%_مؤسسة النواصر التجارية</t>
  </si>
  <si>
    <t>اوراق دفع 01-2022م.</t>
  </si>
  <si>
    <t>اوراق دفع 02-2022م.</t>
  </si>
  <si>
    <t>اوراق دفع 03-2022م.</t>
  </si>
  <si>
    <t>اوراق دفع 04-2022م.</t>
  </si>
  <si>
    <t>اوراق دفع 05-2022م.</t>
  </si>
  <si>
    <t>اوراق دفع 06-2022م.</t>
  </si>
  <si>
    <t>اوراق دفع 07-2022م.</t>
  </si>
  <si>
    <t>اوراق دفع 08-2022م.</t>
  </si>
  <si>
    <t>اوراق دفع 09-2022م.</t>
  </si>
  <si>
    <t>اوراق دفع 10-2022م.</t>
  </si>
  <si>
    <t>اوراق دفع 11-2022.</t>
  </si>
  <si>
    <t>اوراق دفع 12-2022م.</t>
  </si>
  <si>
    <t>اوراق دفع 01-2023م.</t>
  </si>
  <si>
    <t>اوراق دفع 02-2023م.</t>
  </si>
  <si>
    <t>اوراق دفع 03-2023م.</t>
  </si>
  <si>
    <t>اوراق دفع 04-2023م.</t>
  </si>
  <si>
    <t>اوراق دفع 05-2023م.</t>
  </si>
  <si>
    <t>اوراق دفع 06-2023م.</t>
  </si>
  <si>
    <t>اوراق دفع 07-2023م.</t>
  </si>
  <si>
    <t>اوراق دفع 08-2023م.</t>
  </si>
  <si>
    <t>اوراق دفع 09-2023م.</t>
  </si>
  <si>
    <t>اوراق دفع 10-2023م.</t>
  </si>
  <si>
    <t>اوراق دفع 11-2023م.</t>
  </si>
  <si>
    <t>اوراق دفع 12-2023م.</t>
  </si>
  <si>
    <t>اوراق دفع 01-2024م.</t>
  </si>
  <si>
    <t>دائنون _ شركة مهمات</t>
  </si>
  <si>
    <t>دائنون_نشاره الخشب_علي حسن حامد</t>
  </si>
  <si>
    <t>دائنون_شركة المنصورة للصناعات المعدنية</t>
  </si>
  <si>
    <t>VAT الدفعة المقدمة للعملاء 15%</t>
  </si>
  <si>
    <t>VAT المبيعات 15%</t>
  </si>
  <si>
    <t>ذمم_احمد فؤاد سراج</t>
  </si>
  <si>
    <t>مجمع اهلاك اثاث وتجهيزات وديكورات الادارة.</t>
  </si>
  <si>
    <t>مجمع اهلاك اجهزة وحاسبات وبرامج الادارة.</t>
  </si>
  <si>
    <t>مجمع اهلاك اثاث وتجهيزات وديكورات المصنع</t>
  </si>
  <si>
    <t>مجمع اهلاك اجهزة والات المصنع</t>
  </si>
  <si>
    <t>مجمع اهلاك عدد وادوات المصنع.</t>
  </si>
  <si>
    <t>مجمع اهلاك اثاث وتجهيزات السكن</t>
  </si>
  <si>
    <t>جاري استاذ مسلم.</t>
  </si>
  <si>
    <t>جاري استاذ جميل.</t>
  </si>
  <si>
    <t>ارباح ( خسائر ) اكتوارية.</t>
  </si>
  <si>
    <t>صافي ارباح العام.</t>
  </si>
  <si>
    <t>الراتب الاساسي_مشاريع وتشغيل</t>
  </si>
  <si>
    <t>بدل سكن_مشاريع وتشغيل</t>
  </si>
  <si>
    <t>بدل انتقال_مشاريع وتشغيل</t>
  </si>
  <si>
    <t>بدل تذاكر سفر_مشاريع وتشغيل</t>
  </si>
  <si>
    <t>اجر اضافى_ مشاريع</t>
  </si>
  <si>
    <t>بدل طعام_مشاريع</t>
  </si>
  <si>
    <t>م.اجور عمال يوميه ومقاولي باطن_مشاريع.</t>
  </si>
  <si>
    <t>تجديد الاقامات وخروج وعوده وفحص طبي_مشاريع.</t>
  </si>
  <si>
    <t>تأمين طبى_مشاريع</t>
  </si>
  <si>
    <t>تأمينات إجتماعية_مشاريع.</t>
  </si>
  <si>
    <t>أدوية وعلاج_مشاريع</t>
  </si>
  <si>
    <t>مكافأة نهاية خدمة_مشاريع</t>
  </si>
  <si>
    <t>بدل أجازات_مشاريع</t>
  </si>
  <si>
    <t>م. سن دسكات وتفليج مناشير وخراطة كاستير _مشاريع</t>
  </si>
  <si>
    <t>م.شحن ونقل وتحميل_مشاريع</t>
  </si>
  <si>
    <t>م.كهرباء و مياه_مشاريع</t>
  </si>
  <si>
    <t>م.كارت عمل_مشاريع</t>
  </si>
  <si>
    <t>م.ادوات مكتبيه و مطبوعات_مشاريع</t>
  </si>
  <si>
    <t>م.صيانة عامة واعمال صيانه_مشاريع</t>
  </si>
  <si>
    <t>م.صيانه وقطع غيار الات ومعدات_مشاريع وتشغيل.</t>
  </si>
  <si>
    <t>م.زيوت ومحروقات_مشاريع</t>
  </si>
  <si>
    <t>م.سفر وإنتقال ورحلة عمل_مشاريع</t>
  </si>
  <si>
    <t>م.صيانه و قطع غيار سيارات_مشاريع</t>
  </si>
  <si>
    <t>م.ايجار سيارات و الات ومعدات_مشاريع</t>
  </si>
  <si>
    <t>ت مباشره مواد_ غراء _ مشاريع وتشغيل.</t>
  </si>
  <si>
    <t>م.مستلزمات اعاشه و سكن_مشاريع</t>
  </si>
  <si>
    <t>ت مباشره مواد_ فوم _ مشاريع وتشغيل.</t>
  </si>
  <si>
    <t>م.أعمال تركيبات_مشاريع</t>
  </si>
  <si>
    <t>ت مباشره مواد_ رابر _ مشاريع وتشغيل.</t>
  </si>
  <si>
    <t>م.بريد وهاتف_المشاريع</t>
  </si>
  <si>
    <t>م.مواد تغليف_مشاريع</t>
  </si>
  <si>
    <t>مصروف اعمال خارجية _ دهان - لصق قشرة - سنفرة ابواب-اخري / مشاريع.</t>
  </si>
  <si>
    <t>م.رسوم حكومية وغرامات واشتراكات وشهادات_مشاريع</t>
  </si>
  <si>
    <t>م.تاشيرات واستقدام ونقل كفالة_مشاريع</t>
  </si>
  <si>
    <t>م.وجبات وضيافة_مشاريع</t>
  </si>
  <si>
    <t>مصروف عينات_مشاريع</t>
  </si>
  <si>
    <t>ت مباشره مواد _ ابواب حديدية_مشاريع وتشغيل.</t>
  </si>
  <si>
    <t>ت مباشره مواد _ اخشاب _مشاريع وتشغيل.</t>
  </si>
  <si>
    <t>ت مباشره مواد _ حديد_مشاريع وتشغيل.</t>
  </si>
  <si>
    <t>ت مباشره مواد _  زجاج _مشاريع وتشغيل.</t>
  </si>
  <si>
    <t>ت مباشره مواد _ اكسسوارات _مشاريع وتشغيل.</t>
  </si>
  <si>
    <t>ت مباشره مواد _ براغي خابور صنفرة اخري  _ مشاريع وتشغيل.</t>
  </si>
  <si>
    <t>ت مباشره مواد _ مواد دهان _مشاريع وتشغيل.</t>
  </si>
  <si>
    <t>خصم مسموح به _مشاريع.</t>
  </si>
  <si>
    <t>م.ايجار حاويه_تشغيل ومشاريع.</t>
  </si>
  <si>
    <t>م. اهلاك _ الاصول الثابته_مشاريع وتشغيل.</t>
  </si>
  <si>
    <t>م.اهلاك _ الاصول الثابته مصنع الحديد</t>
  </si>
  <si>
    <t>م.مزيل بوية _ تشغيل</t>
  </si>
  <si>
    <t>م.عمولات_المشاريع والتشغيل</t>
  </si>
  <si>
    <t>م.اعمال معايرة واختبارات_مشاريع وتشغيل</t>
  </si>
  <si>
    <t>م.خامات دهان_مصنع تقنية الطلاء</t>
  </si>
  <si>
    <t>ت مباشرة مواد_حشوات_مشاريع</t>
  </si>
  <si>
    <t>ت مباشرة مواد_DOOR LABEL 60 M</t>
  </si>
  <si>
    <t>م.سندويتش بنل_مشاريع</t>
  </si>
  <si>
    <t>ت مباشره مواد _ كلادينج_مشاريع وتشغيل.</t>
  </si>
  <si>
    <t>م.مكافاة ومزايا_مشاريع</t>
  </si>
  <si>
    <t>م.مواد بناء_بلاط_مشاريع</t>
  </si>
  <si>
    <t>م.مواد كهرباء_مشاريع</t>
  </si>
  <si>
    <t>م.مواد سباكه_مشاريع</t>
  </si>
  <si>
    <t>م. المنيوم_مشاريع</t>
  </si>
  <si>
    <t>م.سيل حريق_مشاريع</t>
  </si>
  <si>
    <t>م.جبس رطوبة_مشاريع</t>
  </si>
  <si>
    <t>م.صوف صخري_مشاريع</t>
  </si>
  <si>
    <t>م. زجاج _مشاريع -مصنع الزجاج.</t>
  </si>
  <si>
    <t>الراتب الاساسي_اداري</t>
  </si>
  <si>
    <t>بدل سكن_اداري</t>
  </si>
  <si>
    <t>بدل انتقال_اداري</t>
  </si>
  <si>
    <t>مقابل مالي_اداري</t>
  </si>
  <si>
    <t>اخرى_اداري</t>
  </si>
  <si>
    <t>م.بريد وهاتف وانترنت_ادارية</t>
  </si>
  <si>
    <t>تأمين طبى_اداري</t>
  </si>
  <si>
    <t>تأمينات إجتماعية_ادري</t>
  </si>
  <si>
    <t>أدوية وعلاج_اداري</t>
  </si>
  <si>
    <t>مكافأة نهاية خدمة_اداري</t>
  </si>
  <si>
    <t>بدل أجازات_إداري</t>
  </si>
  <si>
    <t>م.ادوات مكتبيه و مطبوعات_اداري</t>
  </si>
  <si>
    <t>م.برمجة وصيانة حاسب_اداري</t>
  </si>
  <si>
    <t>م. بنكية_اداريه</t>
  </si>
  <si>
    <t>مصاريف بنكية اداريه _ تسيل فواتير.</t>
  </si>
  <si>
    <t>م .ضيافة_اداري</t>
  </si>
  <si>
    <t>م.كارت عمل_اداري</t>
  </si>
  <si>
    <t>م.تجديد اقامات_اداري</t>
  </si>
  <si>
    <t>م.ايجار السكن_اداري</t>
  </si>
  <si>
    <t>م.خروج وعودة_اداري</t>
  </si>
  <si>
    <t>م.اهلاك _ الاصول الثابته الادارة</t>
  </si>
  <si>
    <t>م.متنوعة_ادارية</t>
  </si>
  <si>
    <t>م.كهرباء و مياه_ادارية</t>
  </si>
  <si>
    <t>م.ديون معدومة_اداري</t>
  </si>
  <si>
    <t>خسائر اصول ثابتة.</t>
  </si>
  <si>
    <t>ايرادات المبيعات بضريبة 15%.</t>
  </si>
  <si>
    <t>ايرادات مبيعات سكراب 15%</t>
  </si>
  <si>
    <t>مبيعات للمركز الرئيسي</t>
  </si>
  <si>
    <t>خصم مكتسب .</t>
  </si>
  <si>
    <t>ايرادات غير مفوترة عام 2022م</t>
  </si>
  <si>
    <t>جاري عملاء_شركة المتحدة لصناعة الألمنيوم المحدودة</t>
  </si>
  <si>
    <t>جاري عملاء_ مصنع القمم المتعددة للالمنيوم</t>
  </si>
  <si>
    <t>جاري عملاء_ مصنع بترا الخليج للالمنيوم</t>
  </si>
  <si>
    <t>جاري عملاء_ مصنع رؤية الخليج للصناعة</t>
  </si>
  <si>
    <t>جاري عملاء_ ربوع النهضة للالمنيوم - سمارت ويندوز</t>
  </si>
  <si>
    <t>جاري عملاء_ شركة غلاس هوم السعودية للصناعة شركة شخص</t>
  </si>
  <si>
    <t>جاري عملاء_ مصنع رواد الواجهات</t>
  </si>
  <si>
    <t>جاري عملاء_ مؤسسة ألو الومنيوم</t>
  </si>
  <si>
    <t>جاري عملاء_ مصنع شركة تكنولوجيا الألمنيوم - تكنوتال</t>
  </si>
  <si>
    <t>جاري عملاء_ مصنع تكنولوجيا المعادن</t>
  </si>
  <si>
    <t>جاري عملاء_ مؤسسة سدرة للحدادة والالمنيوم</t>
  </si>
  <si>
    <t>جاري عملاء_ مصنع المتطورون</t>
  </si>
  <si>
    <t>جاري عملاء_ شركه المنيوم سنابل</t>
  </si>
  <si>
    <t>جاري عملاء_ شركة الغداري للمقاولات شركة شخص واحد</t>
  </si>
  <si>
    <t>جاري عملاء_شركة أهالينا المحدودة</t>
  </si>
  <si>
    <t>جاري عملاء_ شركة الراشد للتجارة و المقاولات</t>
  </si>
  <si>
    <t>جاري عملاء_ شركة ركون للمقاولات العامة ( تكنولوجيا المعادن سابقا )</t>
  </si>
  <si>
    <t>جاري عملاء_ مصنع منافع الرياض</t>
  </si>
  <si>
    <t>جاري عملاء_ مصنع الكوا للصناعة</t>
  </si>
  <si>
    <t>جاري عملاء_ ورشة خالد عبدالله عبدالعزيز النبهان للالمنيوم</t>
  </si>
  <si>
    <t>جاري عملاء_ شركة رار</t>
  </si>
  <si>
    <t>جاري عملاء_ مؤسسة البلاد الرائدة للمقاولات العامة</t>
  </si>
  <si>
    <t>جاري عملاء_ شركة صناعات الالمنيوم المحدودة الوفاب</t>
  </si>
  <si>
    <t>جاري عملاء_ شركة بترا المتخصصة للمقاولات</t>
  </si>
  <si>
    <t>جاري عملاء_ مصنع داركم للصناعة</t>
  </si>
  <si>
    <t>جاري عملاء_ شركة الصقور العربية للمقاولات</t>
  </si>
  <si>
    <t>جاري عملاء_ شركة دعم نجد للحدادة والالمنيوم</t>
  </si>
  <si>
    <t>جاري عملاء_ شركة الضحيان للصناعة والتجارة</t>
  </si>
  <si>
    <t>جاري عملاء_ مؤسسة نسمة الوادي للمقاولات</t>
  </si>
  <si>
    <t>جاري عملاء_ شركة صرح التقنية للمقاولات</t>
  </si>
  <si>
    <t>جاري عملاء_شركة تفاصيل الاستثمار للتطوير</t>
  </si>
  <si>
    <t>جاري عملاء_مؤسسة عماد مصطفي العلاوي للتجارة</t>
  </si>
  <si>
    <t>صندوق الدهان</t>
  </si>
  <si>
    <t>البنك الاهلي الدهان (SA41 1000 0026 7000 0019 8007)</t>
  </si>
  <si>
    <t>عهدة_م.مجدي لطفي الشافعي</t>
  </si>
  <si>
    <t>عهدة_م.عارف رابح سعود</t>
  </si>
  <si>
    <t>مقدم_ ايجار</t>
  </si>
  <si>
    <t>ALWAN - PE60 RAL 9005 HR - 24 SR</t>
  </si>
  <si>
    <t>ALWAN - PR 29 DB 822 M-BC - 23 SR</t>
  </si>
  <si>
    <t>ALWAN - RAL 1013 HR - 13 SR</t>
  </si>
  <si>
    <t>ALWAN - RAL 1015 HR- BS - 13 SR</t>
  </si>
  <si>
    <t>ALWAN - RAL 1015 HR-A - 14 SR</t>
  </si>
  <si>
    <t>ALWAN - RAL 1017 HR-UAE - 18 SR</t>
  </si>
  <si>
    <t>ALWAN - RAL 1019 HR - 14 SR</t>
  </si>
  <si>
    <t>ALWAN - RAL 1020 HR - 20 SR</t>
  </si>
  <si>
    <t>ALWAN - RAL 1035 HR- 18 SR</t>
  </si>
  <si>
    <t>ALWAN - RAL 1035 MFG - 24 SR</t>
  </si>
  <si>
    <t>ALWAN - RAL 1036 UAE - 28 SR</t>
  </si>
  <si>
    <t>ALWAN - RAL 2013 MFS - 30 SR</t>
  </si>
  <si>
    <t>ALWAN - RAL 3004 HR - 18 SR</t>
  </si>
  <si>
    <t>ALWAN - RAL 3007 HR - 15 SR</t>
  </si>
  <si>
    <t>ALWAN - RAL 3011 HR - 17 SR</t>
  </si>
  <si>
    <t>ALWAN - RAL 5005 HR - 16 SR</t>
  </si>
  <si>
    <t>ALWAN - RAL 5007 HR - 16 SR</t>
  </si>
  <si>
    <t>ALWAN - RAL 5012 HR - 17 SR</t>
  </si>
  <si>
    <t>ALWAN - RAL 5014 HR - 16 SR</t>
  </si>
  <si>
    <t>ALWAN - RAL 6010 HR - 15 SR</t>
  </si>
  <si>
    <t>ALWAN - RAL 6021 HR - 17 SR</t>
  </si>
  <si>
    <t>ALWAN - RAL 6022 HR - 15 SR</t>
  </si>
  <si>
    <t>ALWAN - RAL 6027 HR - 17 SR</t>
  </si>
  <si>
    <t>ALWAN - RAL 6034 HR - 17 SR</t>
  </si>
  <si>
    <t>ALWAN - RAL 7001 HR - 15 SR</t>
  </si>
  <si>
    <t>ALWAN - RAL 7003 HR - 14 SR</t>
  </si>
  <si>
    <t>ALWAN - RAL 7004 HR - 14 SR</t>
  </si>
  <si>
    <t>ALWAN - RAL 7005 HR - 14 SR</t>
  </si>
  <si>
    <t>ALWAN - RAL 7006 HR - 15 SR</t>
  </si>
  <si>
    <t>ALWAN - RAL 7008 HR - 15 SR</t>
  </si>
  <si>
    <t>ALWAN - RAL 7011 HR - 15 SR</t>
  </si>
  <si>
    <t>ALWAN - RAL 7012 HR - 15 SR</t>
  </si>
  <si>
    <t>ALWAN - RAL 7013 HR - 14 SR</t>
  </si>
  <si>
    <t>ALWAN - RAL 7015 HR - 15.5 SR</t>
  </si>
  <si>
    <t>ALWAN - RAL 7016 HR - 15 SR</t>
  </si>
  <si>
    <t>ALWAN - RAL 7021 HR - 15 SR</t>
  </si>
  <si>
    <t>ALWAN - RAL 7021 M - 18 SR</t>
  </si>
  <si>
    <t>ALWAN - RAL 7022 CS - 32 SR</t>
  </si>
  <si>
    <t>ALWAN - RAL 7022 HR - 15 SR</t>
  </si>
  <si>
    <t>ALWAN - RAL 7024 HR - 15 SR</t>
  </si>
  <si>
    <t>ALWAN - RAL 7030 HR - 12.5 SR</t>
  </si>
  <si>
    <t>ALWAN - RAL 7034 HR - 15 SR</t>
  </si>
  <si>
    <t>ALWAN - RAL 7035 HR - 15 SR</t>
  </si>
  <si>
    <t>ALWAN -PR29/V RAL 7036 HR - 14 SR</t>
  </si>
  <si>
    <t>ALWAN - RAL 7037 HR - 13 SR</t>
  </si>
  <si>
    <t>ALWAN - RAL 7039 HR - 15 SR</t>
  </si>
  <si>
    <t>ALWAN - RAL 7040 HR - 14 SR</t>
  </si>
  <si>
    <t>ALWAN - RAL 7042 HR - 15 SR</t>
  </si>
  <si>
    <t>ALWAN - RAL 7043 HR - 15 SR</t>
  </si>
  <si>
    <t>ALWAN - RAL 7046 HR - 14 SR</t>
  </si>
  <si>
    <t>ALWAN - RAL 7047 HR - 15 SR</t>
  </si>
  <si>
    <t>ALWAN - RAL 7048 MFS - NAF - 23.5 SR</t>
  </si>
  <si>
    <t>ALWAN - RAL 771 CT - 20 SR</t>
  </si>
  <si>
    <t>ALWAN - RAL 8001 HR - 15 SR</t>
  </si>
  <si>
    <t>ALWAN - RAL 8004 HR - 15 SR</t>
  </si>
  <si>
    <t>ALWAN - RAL 8007 HR - 15 SR</t>
  </si>
  <si>
    <t>ALWAN - RAL 8007 M - 20 SR</t>
  </si>
  <si>
    <t>ALWAN - RAL 8011 HR - 15 SR</t>
  </si>
  <si>
    <t>ALWAN - RAL 8014 HR - 15 SR</t>
  </si>
  <si>
    <t>ALWAN - RAL 8016 HR - 13 SR</t>
  </si>
  <si>
    <t>ALWAN - RAL 8016 HR-BA - 14 SR</t>
  </si>
  <si>
    <t>ALWAN - RAL 8017 HR - 14 SR</t>
  </si>
  <si>
    <t>ALWAN - RAL 8019 HR - 15 SR</t>
  </si>
  <si>
    <t>ALWAN -PR29/V RAL 8024 M - 19 SR</t>
  </si>
  <si>
    <t>ALWAN - RAL 8025 HR - 15 SR</t>
  </si>
  <si>
    <t>ALWAN - RAL 8028 HR - 15 SR</t>
  </si>
  <si>
    <t>ALWAN - RAL 828 MFS - 24 SR</t>
  </si>
  <si>
    <t>ALWAN - RAL 9001 HR - 15 SR</t>
  </si>
  <si>
    <t>ALWAN - RAL 9002 HR - 15 SR</t>
  </si>
  <si>
    <t>ALWAN - RAL 9003 HR - 15 SR</t>
  </si>
  <si>
    <t>ALWAN - RAL 9004 HR - 14 SR</t>
  </si>
  <si>
    <t>ALWAN - RAL 9005 CT - 18 SR</t>
  </si>
  <si>
    <t>ALWAN - PR29/V RAL 9005 HR - 13 SR</t>
  </si>
  <si>
    <t>ALWAN - RAL 9005 M - 16 SR</t>
  </si>
  <si>
    <t>ALWAN - RAL 9005 M-UAE - 16 SR</t>
  </si>
  <si>
    <t>ALWAN - RAL 9006 UAE - 21 SR</t>
  </si>
  <si>
    <t>ALWAN - RAL 9010 HR-AL - 12.5 SR</t>
  </si>
  <si>
    <t>ALWAN - RAL 9011 HR - 16 SR</t>
  </si>
  <si>
    <t>ALWAN - RAL 9016 HR - 15 SR</t>
  </si>
  <si>
    <t>ALWAN - RAL 9022 MFS - 28.5 SR</t>
  </si>
  <si>
    <t>ALWAN - RAL 9023 MFS - 27 SR</t>
  </si>
  <si>
    <t>ALWAN - RAL 990 MFS - CT - 28 SR</t>
  </si>
  <si>
    <t>ALWAN - RAL PE 10/J 744 CM - 28 SR</t>
  </si>
  <si>
    <t>ALWAN - RAL PE60/F 880 MFG- 37 SR</t>
  </si>
  <si>
    <t>ALWAN - RAL PR29/J 777 HR - 17 SR</t>
  </si>
  <si>
    <t>ALWAN - RAL PR29/V 7045 HR - 15 SR</t>
  </si>
  <si>
    <t>ALWAN PR29/233 GL RAL - 17 SR</t>
  </si>
  <si>
    <t>ALWAN - Yellow Super Durable  RAL PE60/H 124 CS - 33 SR</t>
  </si>
  <si>
    <t>ALWAN - RAL 8022 HR - 16 SR</t>
  </si>
  <si>
    <t>ALWAN - PR29/V RAL 1001 M - 17 SR</t>
  </si>
  <si>
    <t>ALWAN - PR29/V RAL 1024 M - 17 SR</t>
  </si>
  <si>
    <t>ALWAN - RAL 1014 HR-BA - 16 SR</t>
  </si>
  <si>
    <t>ALWAN -PR29/V  RAL 7038 HR-Z - 15 SR</t>
  </si>
  <si>
    <t>ALWAN - PE60/K 726 MFS - 44 SR</t>
  </si>
  <si>
    <t>ALWAN -PR29/V RAL 1011 HR -15 SAR</t>
  </si>
  <si>
    <t>ALWAN -PR29/V RAL 7002 HR -15 SAR</t>
  </si>
  <si>
    <t>ALWAN - PE60/K 729 MFS - 44 SR</t>
  </si>
  <si>
    <t>ALWAN - PR29/V RAL 1001HR - 16 SR</t>
  </si>
  <si>
    <t>ALWAN - PR29/V RAL 9004M - 17 SR</t>
  </si>
  <si>
    <t>ALWAN -PR29/V RAL 8017 M - 18 SR</t>
  </si>
  <si>
    <t>ALWAN - PE60/J 726 MFS/CM - 44 SR</t>
  </si>
  <si>
    <t>ALWAN - PE60/J 726 CT-MFS- 48 SR</t>
  </si>
  <si>
    <t>ALWAN -  PE60/G 832 CT-MFC/PB - 45 SR</t>
  </si>
  <si>
    <t>ALWAN - PE60/J 726 CT-MFS/CM- 54 SR</t>
  </si>
  <si>
    <t>ALWAN -PE60/ RAL 1019 M-KH - 32 SR</t>
  </si>
  <si>
    <t>ALWAN -PR29/V RAL 9016 M - 18 SR</t>
  </si>
  <si>
    <t>ALWAN - SOL-AR C535 M- 160 SAR</t>
  </si>
  <si>
    <t>ALWAN - SOL-AR C699 M- 160 SAR</t>
  </si>
  <si>
    <t>JOTUN - Alupco RAL 7047 SMO- 15.5 SR</t>
  </si>
  <si>
    <t>JOTUN - Durasol RAL 7036 SMO - 142 SR</t>
  </si>
  <si>
    <t>JOTUN - Durasol4003 RAL 9007  PRL - 144 SR</t>
  </si>
  <si>
    <t>JOTUN - Facade 1307  RAL 1001 SMO - 16 SR</t>
  </si>
  <si>
    <t>JOTUN - FACADE 1308  RAL 9007 SPM - 26 SR</t>
  </si>
  <si>
    <t>JOTUN - Facade RAL 9006 SPMD - 26 SR</t>
  </si>
  <si>
    <t>JOTUN - FACADE RAL1035 PRLB - 29.8 SR</t>
  </si>
  <si>
    <t>JOTUN - RAL 1001 PE- F - 16 SR</t>
  </si>
  <si>
    <t>JOTUN - RAL 1011CC - 17 SR</t>
  </si>
  <si>
    <t>JOTUN -FACADE 1307- RAL 1013 - 14.5 SR</t>
  </si>
  <si>
    <t>JOTUN - RAL 1019 SMO - 17 SR</t>
  </si>
  <si>
    <t>JOTUN - RAL 1019435 LG - 38.5 SR</t>
  </si>
  <si>
    <t>JOTUN - RAL 1035 PRLS - 25 SR</t>
  </si>
  <si>
    <t>JOTUN - RAL 1035 SD - 42 SR</t>
  </si>
  <si>
    <t>JOTUN - RAL 1218581 ARKENY- 49 SR</t>
  </si>
  <si>
    <t>JOTUN - RAL 1218887 - 43 SR</t>
  </si>
  <si>
    <t>JOTUN - RAL 7006 SMO 1225591 - 15.5 SR</t>
  </si>
  <si>
    <t>JOTUN - RAL 7010 SD - 37 SR</t>
  </si>
  <si>
    <t>JOTUN - RAL 7015 SDF - 38 SR</t>
  </si>
  <si>
    <t>JOTUN - RAL 7035 - 17 SR</t>
  </si>
  <si>
    <t>JOTUN - RAL 7040 HR - 14 SR</t>
  </si>
  <si>
    <t>JOTUN - RAL 7044 - 16.5 SR</t>
  </si>
  <si>
    <t>JOTUN - RAL 7047 SD - 32 SR</t>
  </si>
  <si>
    <t>JOTUN - RAL 9006 CC - 25 SR</t>
  </si>
  <si>
    <t>JOTUN - RAL 9006 B SPARKEL M - 41.5 SR</t>
  </si>
  <si>
    <t>JOTUN - RAL 9010 - 13.25 SR</t>
  </si>
  <si>
    <t>JOTUN - RAL 9016 SDF- 32 SR</t>
  </si>
  <si>
    <t>JOTUN - RAL 9022 SDF - 45 SR</t>
  </si>
  <si>
    <t>JOTUN - SD  RAL 8007 SMO - 39 SR</t>
  </si>
  <si>
    <t>JOTUN - SD 2003 - GREY PRLB 1233009 - 49 SR</t>
  </si>
  <si>
    <t>JOTUN - SD 2003 -GREY SPMS - 44 SR</t>
  </si>
  <si>
    <t>JOTUN - SD 2003 RAL 7011 SMO - 38 SR</t>
  </si>
  <si>
    <t>JOTUN - SD 2003 RAL 7036 SMO- 38 SR</t>
  </si>
  <si>
    <t>JOTUN - SD 2003 RAL 9003 SMO - 38 SR</t>
  </si>
  <si>
    <t>JOTUN - SD 2003 RAL 9005 SMO - 39 SR</t>
  </si>
  <si>
    <t>JOTUN - SD 2003 RAL 9010 SMO - 37 SR</t>
  </si>
  <si>
    <t>JOTUN - SD 2003 RAL 9023 SPMD - 46 SR</t>
  </si>
  <si>
    <t>JOTUN - SD2003  RAL 8025 SMO - 38 SR</t>
  </si>
  <si>
    <t>JOTUN - SD2003 R RAL 1035 SPMD - 45 SR</t>
  </si>
  <si>
    <t>JOTUN - SD2003 RAL 7035 SMO - 37 SR</t>
  </si>
  <si>
    <t>JOTUN - SD2003 RAL 9007 SPMD - 42 SR</t>
  </si>
  <si>
    <t>JOTUN - SD2003 RAL Beige SMO - 37 SR</t>
  </si>
  <si>
    <t>JOTUN- DURASOL RAL 7013 SOM - 143 SR</t>
  </si>
  <si>
    <t>JOTUN- Facade 1303 - Brown SPMS - 26 SR</t>
  </si>
  <si>
    <t>JOTUN- RAL 1002 SMO - 19 SR</t>
  </si>
  <si>
    <t>JOTUN- RAL 1020 SMO - 15 SR</t>
  </si>
  <si>
    <t>JOTUN- RAL PRIMAX PR 9085 GREY SMO - 34 SR</t>
  </si>
  <si>
    <t>JOTUN- SD 2003 R - Cadet Gray SMO- 39 SR</t>
  </si>
  <si>
    <t>JOTUN- SD 2003 RAL 7046 SOM - 37 SR</t>
  </si>
  <si>
    <t>JOTUN- SD 2003 RAL 9016 SMO - 35 SR</t>
  </si>
  <si>
    <t>JOTUN- SD RAL 7022 SMO - 35.5 SR</t>
  </si>
  <si>
    <t>JOTUN- SD RAL 7024 SMO - 37 SR</t>
  </si>
  <si>
    <t>JOTUN- SD2003 RAL 8017 SMO - 40 SR</t>
  </si>
  <si>
    <t>JOTUN- SD2003 - Brown PRLS - 46 SR</t>
  </si>
  <si>
    <t>JOTUN- SD2003 - SPRAL 9006 BONDED SPM - 41.5 SR</t>
  </si>
  <si>
    <t>JOTUN -SD2003 RAL 7006 SMO - 36 SR</t>
  </si>
  <si>
    <t>JOTUN- SD2003 RAL 7043 SMO- 39 SR</t>
  </si>
  <si>
    <t>JOTUN-SD2003 RAL 8019 SMO - 39 SR</t>
  </si>
  <si>
    <t>JOTUN-SD2003 RAL 9004 SMO - 38.5 SR</t>
  </si>
  <si>
    <t>JOTUN-SD2003 RAL 9006 SPMD - 43 SR</t>
  </si>
  <si>
    <t>JOTUN FACADE 1308 - RAL 1036 PRLD - 27 SR</t>
  </si>
  <si>
    <t>JOTUN - SD 2003 Light Green SPMD - 41 SR</t>
  </si>
  <si>
    <t>JOTUN- SD 2003 RAL 7037 SOM - 31 SR</t>
  </si>
  <si>
    <t>JOTUN - SD RAL 1013 SMO - 28 SR</t>
  </si>
  <si>
    <t>JOTUN - Durasol RAL 9006 PRLD - 149 SR</t>
  </si>
  <si>
    <t>JOTUN - SD 2003 RAL 6033 SMO - 35 SR</t>
  </si>
  <si>
    <t>JOTUN - Facade 1307 RAL1035 PRLD - 27 SR</t>
  </si>
  <si>
    <t>JOTUN -  RAL 7016 SMO - 19 SR</t>
  </si>
  <si>
    <t>JOTUN - Durasol 4003 RAL1036 PRLD - 135 SR</t>
  </si>
  <si>
    <t>JOTUN - Durasol 4003 RAL7044 SILK GREY SMO - 135 SR</t>
  </si>
  <si>
    <t>JOTUN- Facade 1303 RAL8001SMO - 19 SR</t>
  </si>
  <si>
    <t>JOTUN- Facade 1307 RAL8022SMO - 18SR</t>
  </si>
  <si>
    <t>JOTUN- Facade 1301 - Grey SHMB - 30.5 SR</t>
  </si>
  <si>
    <t>JOTUN - SD 2003 -Aldebaran SPMB - 52 SR</t>
  </si>
  <si>
    <t>JOTUN - Durasol 4003 RAL7047 SMO - 142 SR</t>
  </si>
  <si>
    <t>JOTUN -SD2003 RAL 7047 SMO - 36 SR</t>
  </si>
  <si>
    <t>JOTUN- SD2901- Brown SHMB - 50 SR</t>
  </si>
  <si>
    <t>JOTUN -SD2003 RAL 8023 SMO - 38 SR</t>
  </si>
  <si>
    <t>Genesis - RAL GCP 9016 GH - 12.50 SR</t>
  </si>
  <si>
    <t>ADWA - RAL 1036 - 24.5 SR</t>
  </si>
  <si>
    <t>Genesis - RAL GCP 7131 ST - 15 SR</t>
  </si>
  <si>
    <t>Genesis - RAL GCP 7047 SGR - 13 SR</t>
  </si>
  <si>
    <t>جاري مصنع أنظمة الالمنيوم الانشائي.</t>
  </si>
  <si>
    <t>جاري مصنع واجهات الرياض للصناعات الخشبية.</t>
  </si>
  <si>
    <t>مدينون _  سلف عاملين</t>
  </si>
  <si>
    <t>اثاث وتجهيزات الادارة.</t>
  </si>
  <si>
    <t>اجهزة وحاسبات وبرامج الادارة.</t>
  </si>
  <si>
    <t>اثاث وتجهيزات وديكورات المصنع.</t>
  </si>
  <si>
    <t>اجهزة ولالات المصنع.</t>
  </si>
  <si>
    <t>سيارات المصنع.</t>
  </si>
  <si>
    <t>عدد وادوات المصنع.</t>
  </si>
  <si>
    <t>اجهزة كهربائية وحاسبات.</t>
  </si>
  <si>
    <t>مورد_شركة الخليج لإنتاج بوردة البولي استر-الوان</t>
  </si>
  <si>
    <t>مورد_شركة جوتن باودر كوتنغز العربية السعودية المحدودة</t>
  </si>
  <si>
    <t>مورد_الشركة الالمانية لكيماويات معالجة اسطح المعادن المحدود</t>
  </si>
  <si>
    <t>مورد_شركة روابي التسويق العالمية</t>
  </si>
  <si>
    <t>مورد_موسسه بدر خالد العنزي للمقاولات</t>
  </si>
  <si>
    <t>مورد_Weifang Galin Powder COATING EQUIPMENT</t>
  </si>
  <si>
    <t>مورد_مؤسسة روعة الإنقاذ للسلامة</t>
  </si>
  <si>
    <t>مورد_مصنع اطياف الدهانات للصناعه - ناشونال</t>
  </si>
  <si>
    <t>مورد_شركة الجوهرة الماسية</t>
  </si>
  <si>
    <t>مورد_مؤسسة اضواء الشمس للتجارة</t>
  </si>
  <si>
    <t>مورد_شركة عبدالرحمن عبدالله السديس ( مورد ديزل )</t>
  </si>
  <si>
    <t>مورد_شركة علي فوزان محمد الفوزان واولادة (ايجار المصنع).</t>
  </si>
  <si>
    <t>مورد_مصنع تكوين الطلاء لمسحوق الطلاء GENESIS</t>
  </si>
  <si>
    <t>مورد_مؤسسة الوقود والطاقة للتجارة والنقل ( مورد ديزل )</t>
  </si>
  <si>
    <t>مورد_مؤسسة حلول الكيمياء التجارية</t>
  </si>
  <si>
    <t>مورد_شركة صناعة البلاستيك العربية المحدودة (ابيكو)</t>
  </si>
  <si>
    <t>مورد_مؤسسة كنوز للمقاولات</t>
  </si>
  <si>
    <t>مورد_مؤسسة مجد الخزامي للتجارة ( شهادة البيئة )</t>
  </si>
  <si>
    <t>مورد_الشركة السعودية الخليجية لحماية البيئة ( سيبكو )</t>
  </si>
  <si>
    <t>مورد_شركة مصنع روشان للبلاستيك</t>
  </si>
  <si>
    <t>مورد_مؤسسة الخط المتطور للتجارة</t>
  </si>
  <si>
    <t>اوراق دفع 01-2023</t>
  </si>
  <si>
    <t>دائنون _ مصنع داركم للصناعة</t>
  </si>
  <si>
    <t>مجمع اهلاك_اثاث وتجهيزات وديكورات الادارة.</t>
  </si>
  <si>
    <t>مجمع اهلاك_اجهزة وحاسبات وبرامج الادارة</t>
  </si>
  <si>
    <t>مجمع اهلاك_اثاث وتجهيزات وديكورات المصنع</t>
  </si>
  <si>
    <t>مجمع اهلاك_اجهزة والات المصنع</t>
  </si>
  <si>
    <t>مجمع اهلاك_سيارات المصنع.</t>
  </si>
  <si>
    <t>مجمع اهلاك_عدد وادوات المصنع.</t>
  </si>
  <si>
    <t>مجمع اهلاك_اجهزة كهربائية وحاسبات المصنع.</t>
  </si>
  <si>
    <t>جاري استاذ مسلم</t>
  </si>
  <si>
    <t>م.الراتب الاساسي_مشاريع</t>
  </si>
  <si>
    <t>بدل سكن_مشاريع</t>
  </si>
  <si>
    <t>بدل انتقال_مشاريع</t>
  </si>
  <si>
    <t>بدل تذاكر سفر_مشاريع</t>
  </si>
  <si>
    <t>اجر اضافى_مشاريع</t>
  </si>
  <si>
    <t>م.اجور عمال يوميه_مشاريع</t>
  </si>
  <si>
    <t>م.تجديد الاقامات وخروج وعوده وفحص طبي_مشاريع</t>
  </si>
  <si>
    <t>م.تأمينات إجتماعية_مشاريع</t>
  </si>
  <si>
    <t>م.أدوية وعلاج_مشاريع</t>
  </si>
  <si>
    <t>م.كفوف و كمامات واخري_مشاريع</t>
  </si>
  <si>
    <t>م.صيانه وقطع غيار الات ومعدات_مشاريع وتشغيل</t>
  </si>
  <si>
    <t>م.صيانه وقطع غيار سيارات_مشاريع</t>
  </si>
  <si>
    <t>م.إيجار سيارات ومعدات والالات_مشاريع</t>
  </si>
  <si>
    <t>م.رسوم حكومية وغرامات واشتراكات_مشاريع</t>
  </si>
  <si>
    <t>م.تنظيف واعادة ملء احواض الكيميكال_تشغيل</t>
  </si>
  <si>
    <t>م.سلك تربيط_مشاريع</t>
  </si>
  <si>
    <t>م.بريد وهاتف وانترنت_المشاريع</t>
  </si>
  <si>
    <t>صرف بودرة من المخازن للانتاج (تكاليف إنتاج تشغيلي)</t>
  </si>
  <si>
    <t>م.ملابس وسفتي_تشغيل</t>
  </si>
  <si>
    <t>م.كيماويات احواض المعالجة_مشاريع وتشغيل</t>
  </si>
  <si>
    <t>م.براغي خابورة صنفرة واخري_ مشاريع وتشغيل</t>
  </si>
  <si>
    <t>م.ايجار حاويه_تشغيل ومشاريع</t>
  </si>
  <si>
    <t>م.مواد تغليف_تشغيل ومشاريع</t>
  </si>
  <si>
    <t>م.اهلاك الاصول الثابته_مشاريع وتشغيل</t>
  </si>
  <si>
    <t>م.تخريم وقص ولف وتشكيل_مشاريع</t>
  </si>
  <si>
    <t>م.اعمال دهانات خارجية_مشاريع</t>
  </si>
  <si>
    <t>م.الراتب الاساسي_اداريه</t>
  </si>
  <si>
    <t>بدل سكن_اداريه</t>
  </si>
  <si>
    <t>بدل انتقال_اداريه</t>
  </si>
  <si>
    <t>م.ادوات مكتبيه و مطبوعات_اداريه</t>
  </si>
  <si>
    <t>م.بنكية اداريه_اداريه</t>
  </si>
  <si>
    <t>م.اهلاك الاصول الثابته_الادارة</t>
  </si>
  <si>
    <t>ايرادات المبيعات بضريبة 15%</t>
  </si>
  <si>
    <t>مبيعات المركز الرئيسي-انظمة</t>
  </si>
  <si>
    <t>مبيعات لفرع الخشب</t>
  </si>
  <si>
    <t>الزجاج</t>
  </si>
  <si>
    <t>جاري فروع شقيقه</t>
  </si>
  <si>
    <t>الراتب الأساسي</t>
  </si>
  <si>
    <t>بدل سكن</t>
  </si>
  <si>
    <t>عمالة خارجية تركيبات</t>
  </si>
  <si>
    <t xml:space="preserve">تامين </t>
  </si>
  <si>
    <t xml:space="preserve">مصاريف علاج </t>
  </si>
  <si>
    <t>ادوية وعلاج</t>
  </si>
  <si>
    <t>شحن ونقل</t>
  </si>
  <si>
    <t>رخص عمل</t>
  </si>
  <si>
    <t xml:space="preserve">ادوات مكتبية </t>
  </si>
  <si>
    <t xml:space="preserve">إيجار المصنع </t>
  </si>
  <si>
    <t>غرامات</t>
  </si>
  <si>
    <t>إيجار سكن تصنيعي</t>
  </si>
  <si>
    <t>سيكوريت</t>
  </si>
  <si>
    <t>خامات من المخازن</t>
  </si>
  <si>
    <t>خامات مساعدة</t>
  </si>
  <si>
    <t>إيجار حاويات</t>
  </si>
  <si>
    <t>ايجار</t>
  </si>
  <si>
    <t>سيلكون</t>
  </si>
  <si>
    <t xml:space="preserve">اكرميات </t>
  </si>
  <si>
    <t>اخري</t>
  </si>
  <si>
    <t>إيرادات مصنع الزجاج</t>
  </si>
  <si>
    <t>الخشب</t>
  </si>
  <si>
    <t>عهد عاملين</t>
  </si>
  <si>
    <t>ض . قيمة مضافة مدينة</t>
  </si>
  <si>
    <t>ضمان اعمال</t>
  </si>
  <si>
    <t>اعتماد مستندي</t>
  </si>
  <si>
    <t>عدد وأدوات _ الخشب</t>
  </si>
  <si>
    <t>ذمم</t>
  </si>
  <si>
    <t>عمالة يومية -  تصنيع</t>
  </si>
  <si>
    <t>تجديد اقامات</t>
  </si>
  <si>
    <t>إكراميات</t>
  </si>
  <si>
    <t xml:space="preserve">مستهلكات </t>
  </si>
  <si>
    <t xml:space="preserve">مهمات </t>
  </si>
  <si>
    <t>ايجار سيارت والالا ت</t>
  </si>
  <si>
    <t>ايجارات</t>
  </si>
  <si>
    <t xml:space="preserve">ايجارات سكن  مشاريع </t>
  </si>
  <si>
    <t xml:space="preserve">مخالفات مرورية </t>
  </si>
  <si>
    <t xml:space="preserve">مستلزمات سكن </t>
  </si>
  <si>
    <t xml:space="preserve">اعاشة </t>
  </si>
  <si>
    <t>مقاولي باطن تركيبات</t>
  </si>
  <si>
    <t xml:space="preserve">مصاريف تواصل </t>
  </si>
  <si>
    <t xml:space="preserve">اعمال خارجية </t>
  </si>
  <si>
    <t xml:space="preserve">اعمال دهانات واخري </t>
  </si>
  <si>
    <t>منصرف من المخزن</t>
  </si>
  <si>
    <t xml:space="preserve">أبواب معدنية </t>
  </si>
  <si>
    <t>اخشاب</t>
  </si>
  <si>
    <t>حديد</t>
  </si>
  <si>
    <t>زجاج</t>
  </si>
  <si>
    <t>اكسسوارات</t>
  </si>
  <si>
    <t>براغي</t>
  </si>
  <si>
    <t>دهانات</t>
  </si>
  <si>
    <t>خصم مسموح به</t>
  </si>
  <si>
    <t xml:space="preserve">ايجار حاويات </t>
  </si>
  <si>
    <t xml:space="preserve">ايجارات  </t>
  </si>
  <si>
    <t>سيليكون</t>
  </si>
  <si>
    <t>خيوط</t>
  </si>
  <si>
    <t>اعمال دهان</t>
  </si>
  <si>
    <t>حشوات</t>
  </si>
  <si>
    <t>ليبل</t>
  </si>
  <si>
    <t>اكراميات</t>
  </si>
  <si>
    <t>سندوتش بانل</t>
  </si>
  <si>
    <t>كلادتج</t>
  </si>
  <si>
    <t>مكافات</t>
  </si>
  <si>
    <t>بلاط</t>
  </si>
  <si>
    <t>كهرباء</t>
  </si>
  <si>
    <t>سباكه</t>
  </si>
  <si>
    <t>المنيوم</t>
  </si>
  <si>
    <t>سيل حريق</t>
  </si>
  <si>
    <t>جبس رطوبة</t>
  </si>
  <si>
    <t>صوف صخري</t>
  </si>
  <si>
    <t>م. زجاج</t>
  </si>
  <si>
    <t>بريد وهاتف</t>
  </si>
  <si>
    <t>تأمين طبى</t>
  </si>
  <si>
    <t>تامين اجتماعي</t>
  </si>
  <si>
    <t>تامين</t>
  </si>
  <si>
    <t xml:space="preserve">علاج وادوية </t>
  </si>
  <si>
    <t>الاهلاك</t>
  </si>
  <si>
    <t>خسائر بيع أصول</t>
  </si>
  <si>
    <t>إيرادات الخشب</t>
  </si>
  <si>
    <t>إيرادات بين الفروع</t>
  </si>
  <si>
    <t>سندات لامر</t>
  </si>
  <si>
    <t>شيكات ضمان</t>
  </si>
  <si>
    <t>الدهان</t>
  </si>
  <si>
    <t>ملاحظة</t>
  </si>
  <si>
    <t>عدد وأدوات _ الدهان</t>
  </si>
  <si>
    <t xml:space="preserve">ذمم العاملين </t>
  </si>
  <si>
    <t>صيانة معدات</t>
  </si>
  <si>
    <t xml:space="preserve">اعمال صيانه ونظافة </t>
  </si>
  <si>
    <t xml:space="preserve">صرف بودرة </t>
  </si>
  <si>
    <t>تاشيرات واستقدام</t>
  </si>
  <si>
    <t>رسوم واشترااكات</t>
  </si>
  <si>
    <t>بودرة دهانات</t>
  </si>
  <si>
    <t>مستهلكات</t>
  </si>
  <si>
    <t>كيماويات</t>
  </si>
  <si>
    <t>م. إهلاكات التشغيل مصنع الدهان</t>
  </si>
  <si>
    <t xml:space="preserve">أدوات مكتبية </t>
  </si>
  <si>
    <t xml:space="preserve">مصروفات بنكية </t>
  </si>
  <si>
    <t>كارت عمل</t>
  </si>
  <si>
    <t xml:space="preserve">تاشيرات </t>
  </si>
  <si>
    <t xml:space="preserve">نقل كفاله </t>
  </si>
  <si>
    <t>مصاريف خروج وعودة</t>
  </si>
  <si>
    <t>تامين ضد الحريق</t>
  </si>
  <si>
    <t>مصاريف اهلاك</t>
  </si>
  <si>
    <t xml:space="preserve">استهلاك </t>
  </si>
  <si>
    <t xml:space="preserve">مصاريف متنوعة </t>
  </si>
  <si>
    <t>تامينات اجتماعية  _ مستحقة</t>
  </si>
  <si>
    <t>دفعة مقدمة 15%._مشروع_ SindaIa Island - Cluster 4 _بى اى سى بكين</t>
  </si>
  <si>
    <t>التزامات عقود ايجار_ كورولا2021_لوحة د ي ق 3132 رقم _ 7001925001</t>
  </si>
  <si>
    <t>التزامات عقود ايجار _ هايلكس غمارة 2022 لوحة ب ص د 2192 عقد_7002156001</t>
  </si>
  <si>
    <t>التزامات عقود ايجار _ باص كوستر 2022 لوحة ب ص ط 3367عقد_ 7002528001</t>
  </si>
  <si>
    <t>التزامات عقود ايجار _ سيارة سبورتيج2023 لوحة ر د ط  1889عقد 7002559001</t>
  </si>
  <si>
    <t>التزامات عقود ايجار_ سيارة سبورتيج 2023 لوحة ر د ط 1943عقد 7002559002</t>
  </si>
  <si>
    <t>التزامات عقود ايجار _هايلكس غمارتين2023 لوحة ب ص وعقد_ 19537002693001</t>
  </si>
  <si>
    <t>مزايا مكافأة وحوافز  المدير العام_ اداري</t>
  </si>
  <si>
    <t>مخزن المصانع المنيوم وحديد</t>
  </si>
  <si>
    <t>مدينون _ تامين ايجار ات ارض الخرج  مستردة</t>
  </si>
  <si>
    <t>ضمان اعمال_ التعفف _مستشفى جامعة تبوك</t>
  </si>
  <si>
    <t>اوراق قبض</t>
  </si>
  <si>
    <t>اعتمادات مستندية بنكية</t>
  </si>
  <si>
    <t>مقاول_المثابرون المحترفون للمقاولات - VIB</t>
  </si>
  <si>
    <t>مقاول _ ورشة نيرة بنيدر المطيرى للتجارة</t>
  </si>
  <si>
    <t>مقاول _  مؤسسة بدء الانجاز للمقاولات</t>
  </si>
  <si>
    <t>ذمم_ م وليد عبد العزيز محمود سعيد_10102</t>
  </si>
  <si>
    <t>ذمم _ عصام الدين صابر عبدالصمد _ 4888</t>
  </si>
  <si>
    <t>ذمم _ ايهاب كامل خيري السيد _ 4889</t>
  </si>
  <si>
    <t>ذمم _ اشرف عبده السيد قنديل _ 4890</t>
  </si>
  <si>
    <t>ذمم _ محمد شميم إسماعيل _ 1212</t>
  </si>
  <si>
    <t>ذمم _ محمود سيد متولى منصور _ 4892</t>
  </si>
  <si>
    <t>مجمع اهلاك _ كرفانات _ المصنع</t>
  </si>
  <si>
    <t>مجمع اهلاك _ اصول حق استخدام_ عقود السيارات</t>
  </si>
  <si>
    <t>مجمع اهلاك _ اصول حق استخدام_ عقود الايجارات</t>
  </si>
  <si>
    <t>تمويلات بنكية - شهر يونية _ 2024</t>
  </si>
  <si>
    <t>مورد نقدي الشركة المتطورة للفحص و المعاينة المحدوده</t>
  </si>
  <si>
    <t>مورد خدمة_ شركة الازمنة المتقدمة للمقاولات العامة</t>
  </si>
  <si>
    <t>مورد خدمة_ مؤسسة نقليات ديانا - ب ط ل - 9279</t>
  </si>
  <si>
    <t>مورد خدمة_ شركة وسيط القارات للخدمات اللوجيستية</t>
  </si>
  <si>
    <t>جاري عملاء_ شركة التعفف _مستشفى جامعة تبوك</t>
  </si>
  <si>
    <t>جاري عملاء_شركة الرياض للصناعات المعدنية_مشروع المجمعة</t>
  </si>
  <si>
    <t>جاري عملاء_شركة المنصورة للصناعات المعدنية-كباين</t>
  </si>
  <si>
    <t>جاري عملاء_شركة المنصورة للصناعات المعدنية-ابواب مصنع أنظمة الجديد</t>
  </si>
  <si>
    <t>صنف_خشب سويدي-م3</t>
  </si>
  <si>
    <t>صنف_خشب ميرنتي-م3</t>
  </si>
  <si>
    <t>صنف_خشب تيك-م3</t>
  </si>
  <si>
    <t>صنف_خشب جوز امريكي-م3</t>
  </si>
  <si>
    <t>صنف_خشب سنديان-اوك-م3</t>
  </si>
  <si>
    <t>صنف_خشب زان-م3</t>
  </si>
  <si>
    <t>صنف_حشوات-فونتكس صوليد</t>
  </si>
  <si>
    <t>صنف_حشوات-فونتكس مفرغ</t>
  </si>
  <si>
    <t>صنف_حشوات-فونتكس HALSPAN-60MIN-2135*915*54</t>
  </si>
  <si>
    <t>صنف_حشوات-فونتكس HALSPAN-60MIN-2200*1000*54</t>
  </si>
  <si>
    <t>صنف_حشوات-فونتكس HALSPAN-90MIN-2135*915*64</t>
  </si>
  <si>
    <t>صنف_ام دي اف 36مم اخضر</t>
  </si>
  <si>
    <t>صنف_ام دي اف 18مم اخضر</t>
  </si>
  <si>
    <t>صنف_ام دي اف 11مم اخضر</t>
  </si>
  <si>
    <t>صنف_ام دي اف 7 مم اخضر</t>
  </si>
  <si>
    <t>صنف_ام دي اف 4مم اخضر</t>
  </si>
  <si>
    <t>صنف_ام دي اف 18 مم بني</t>
  </si>
  <si>
    <t>صنف_ام دي اف 7 مم بني</t>
  </si>
  <si>
    <t>صنف_ام دي اف 4 مم بني</t>
  </si>
  <si>
    <t>صنف_ام دي اف 18 مم بني جامبو</t>
  </si>
  <si>
    <t>صنف_ام دي اف 7 مم بني جامبو</t>
  </si>
  <si>
    <t>صنف_ام دي اف ميلامين 18 مم جامبو كود 930</t>
  </si>
  <si>
    <t>صنف_ام دي اف ميلامين 8 مم جامبو كود 930</t>
  </si>
  <si>
    <t>صنف_قشرة جوز طبيعي-م2</t>
  </si>
  <si>
    <t>صنف_قشرة جوز صناعي-م2</t>
  </si>
  <si>
    <t>صنف_قشرة شيري-م2</t>
  </si>
  <si>
    <t>صنف_فورميكا لون 808</t>
  </si>
  <si>
    <t>صنف_فورميكا لون 713</t>
  </si>
  <si>
    <t>صنف_فورميكا لون 930</t>
  </si>
  <si>
    <t>صنف_فورميكا لون 4500</t>
  </si>
  <si>
    <t>صنف_ابلاكاش 18مم</t>
  </si>
  <si>
    <t>صنف_تيوب حديد مقاس 100*100مم</t>
  </si>
  <si>
    <t>صنف_تيوب حديد مقاس 25*50مم</t>
  </si>
  <si>
    <t>صنف_تيوب حديد مقاس 50*50مم</t>
  </si>
  <si>
    <t>صنف_تيوب حديد مقاس 20*40مم</t>
  </si>
  <si>
    <t>صنف_تيوب حديد مقاس 60*30مم</t>
  </si>
  <si>
    <t>صنف_زاوية حديد مقاس 40*40مم</t>
  </si>
  <si>
    <t>صنف_شيت حديد مقاس 1.2*1220*2440مم</t>
  </si>
  <si>
    <t>صنف_سلر شفاف ناري021_ماس</t>
  </si>
  <si>
    <t>صنف_لكر مطفي ناري شفاف032_ماس</t>
  </si>
  <si>
    <t>صنف_اكريلك ثنر 8001A_ماس</t>
  </si>
  <si>
    <t>صنف_صبغة ستين 13_ماس</t>
  </si>
  <si>
    <t>صنف_ايبوكسي برايم رمادي92017</t>
  </si>
  <si>
    <t>صنف_منشف ايبوكسي450</t>
  </si>
  <si>
    <t>صنف_ايبوكسي تنر135</t>
  </si>
  <si>
    <t>صنف_SP602 - Vertical Rod Exit Device-Simplex-مقبض طوارئ</t>
  </si>
  <si>
    <t>صنف_Simplex - MS0101 dia 20x ;L 145mm-lever handle</t>
  </si>
  <si>
    <t>صنف_SPX 6000 - Simplex-DOOR CLOSER</t>
  </si>
  <si>
    <t>صنف_SPX 100 -Flush Boltترباس</t>
  </si>
  <si>
    <t>صنف_External Handle W/o Cylinder</t>
  </si>
  <si>
    <t>صنف_Mortise Sash Lock-Simplex</t>
  </si>
  <si>
    <t>صنف_Mortise Sash Lock -WC-Simplex</t>
  </si>
  <si>
    <t>صنف_7436 AR-689 - DOOR CLOSER Dorma KABA</t>
  </si>
  <si>
    <t>صنف_جبس رطوبة مقاس16*1200*2400مم</t>
  </si>
  <si>
    <t>صنف_كلادينج شيت</t>
  </si>
  <si>
    <t>صنف_سليكون اسود</t>
  </si>
  <si>
    <t>صنف_فوم POLYOL</t>
  </si>
  <si>
    <t>صنف_غراء حبيبي الماني -التوريدات الذهبية</t>
  </si>
  <si>
    <t>صنف_غراء حراري الماني -التوريدات الذهبية</t>
  </si>
  <si>
    <t>صنف_غراء حراري-ريتفر للدهانات</t>
  </si>
  <si>
    <t>صنف_سيل حريق  مقاس 15*4مم</t>
  </si>
  <si>
    <t>صنف_سندويتش بنل مقاس 50مم</t>
  </si>
  <si>
    <t>صنف_بلاط ارضيات واسقف</t>
  </si>
  <si>
    <t>صنف_مواد كهرباء</t>
  </si>
  <si>
    <t>صنف_زجاج شباك وباب</t>
  </si>
  <si>
    <t>اجهزة والات ومعدات_المصنع</t>
  </si>
  <si>
    <t>اجهزة وحاسبات_المصنع</t>
  </si>
  <si>
    <t>اثاث وتجهيزات الابواب المعدنية</t>
  </si>
  <si>
    <t>اجهزة والات ومعدات _ الابواب المعدنية</t>
  </si>
  <si>
    <t>عدد وادوات _ الابواب المعدنية</t>
  </si>
  <si>
    <t>اجهزة وحاسبات وبرامج_ الابواب المعدنية</t>
  </si>
  <si>
    <t>مورد_شركة مصدر لمواد البناء</t>
  </si>
  <si>
    <t>مورد_مؤسسة وسائل الاعمار للتجارة</t>
  </si>
  <si>
    <t>مورد_مصنع تحت الشمس للاعمال المعدنية</t>
  </si>
  <si>
    <t>مورد_شركة مكعبات للخدمات البيئية-الحاوية</t>
  </si>
  <si>
    <t>دفعة مقدمة 15%_شركة عبدالله السيد وشركاؤه_مشروع المدينة المنورة</t>
  </si>
  <si>
    <t>دفعة مقدمة 50%_شركة الرياض للصناعات المعدنية_مشروع المجمعة</t>
  </si>
  <si>
    <t>اوراق دفع 02-2024م</t>
  </si>
  <si>
    <t>مجمع اهلاك اجهزة وحاسبات</t>
  </si>
  <si>
    <t>م.اهلاك _ الاصول الثابته_مصنع الابواب المعدنية</t>
  </si>
  <si>
    <t>م.جلفنة_مشاريع</t>
  </si>
  <si>
    <t>ارباح (خسائر ) راسمالية</t>
  </si>
  <si>
    <t>جاري عملاء_مصنع اسرار الروضة للالمنيوم</t>
  </si>
  <si>
    <t>ALWAN -PR29/V RAL 7006 HR - 15 SR</t>
  </si>
  <si>
    <t>ALWAN -PR29/V RAL 7037 HR - 13 SR</t>
  </si>
  <si>
    <t>ALWAN -PR29/V RAL 9005 M - 17 SR</t>
  </si>
  <si>
    <t>ALWAN -PR29/V RAL 7044 HR - 16 SR</t>
  </si>
  <si>
    <t>JOTUN -SD2003 RAL 7010 SMO - 36 SR</t>
  </si>
  <si>
    <t>JOTUN - SD 2003 RAL 9001 SMO - 32 SR</t>
  </si>
  <si>
    <t>JOTUN - Durasol 4003 RAL7046 SMO - 142 SR</t>
  </si>
  <si>
    <t>فروع شقيقة مصنع واجهات الرياض للصناعات الخشبية</t>
  </si>
  <si>
    <t>م.تجديد اقامات وخروج وعودة وفحص طبي وكارت عمل_ادارية</t>
  </si>
  <si>
    <t>مورد خدمة_ مؤسسة مخرطة بيت العزم - قص .</t>
  </si>
  <si>
    <t>مورد خدمة_ شركة رولك للتجارة المحدودة</t>
  </si>
  <si>
    <t>قروض وتسهيلات بنكية_ متدولة _ الاولي</t>
  </si>
  <si>
    <t>ذمم_مد رجيب مياه _ عمالة خارجيه</t>
  </si>
  <si>
    <t>ذمم_شاه علم_ عمالة خارجيه</t>
  </si>
  <si>
    <t>ذمم_مد حسان _ عمالة خارجيه</t>
  </si>
  <si>
    <t>ذمم_مد بابيل _ عمالة خارجيه</t>
  </si>
  <si>
    <t>ذمم_ رحاب خان_ عمالة خارجيه</t>
  </si>
  <si>
    <t>ذمم_ رضا محمد ابراهيم ابو الفضل 4893</t>
  </si>
  <si>
    <t>مورد_ شركة جوتن السعودية المحدودة</t>
  </si>
  <si>
    <t>مورد_ مؤسسة سبارك ويلد التجارية</t>
  </si>
  <si>
    <t>مورد_ شركة خبراء التجارة المحدودة</t>
  </si>
  <si>
    <t>مورد خدمة_ مهدى صالح بن عاطف للتجارة</t>
  </si>
  <si>
    <t>مورد خدمة_ مكتب عبد العزيز نازح الصحفى للاستشارات</t>
  </si>
  <si>
    <t>******************************</t>
  </si>
  <si>
    <t>مورد خارجي _ HUBEI XINJIESHUN FACADE CO</t>
  </si>
  <si>
    <t>مورد خدمة استقطاع _ الفطيم اليمنت _ AL FUTTAIM</t>
  </si>
  <si>
    <t>عهدة _ محمد عمر صادق _4797</t>
  </si>
  <si>
    <t>م.غرامات تاخير_مشاريع</t>
  </si>
  <si>
    <t>مقاول _ مؤسسة سرد الحر</t>
  </si>
  <si>
    <t xml:space="preserve"> ذمم_ محمود مصطفى شحاته _4894</t>
  </si>
  <si>
    <t>ذمم_ محمد اشرف العبد  4895</t>
  </si>
  <si>
    <t>مصاريف مستحقة واخري</t>
  </si>
  <si>
    <t>م.بنكية_تشغيل</t>
  </si>
  <si>
    <t>Grand Total</t>
  </si>
  <si>
    <t>Sum of رصيد نهائي 2022</t>
  </si>
  <si>
    <t>Total</t>
  </si>
  <si>
    <t>الذمم المدينة التجارية (بالصافي) Total</t>
  </si>
  <si>
    <t>النقد وما في حكمه Total</t>
  </si>
  <si>
    <t>جاري فروع شقيقه Total</t>
  </si>
  <si>
    <t>قروض وتسهيلات بنكية متداولة Total</t>
  </si>
  <si>
    <t>أصول تحت التجهيز والإنشاء Total</t>
  </si>
  <si>
    <t>أصول حق استخدام  (بالصافي) Total</t>
  </si>
  <si>
    <t>الموجودات الثابتة(بالصافى) Total</t>
  </si>
  <si>
    <t>إيرادات Total</t>
  </si>
  <si>
    <t>إلتزامات عقود الإيجار _غير متداولة Total</t>
  </si>
  <si>
    <t>قروض وتسهيلات بنكية غير متداولة Total</t>
  </si>
  <si>
    <t>مخصص مكافاة نهاية الخدمة Total</t>
  </si>
  <si>
    <t>أطراف ذات علاقة Total</t>
  </si>
  <si>
    <t>الذمم الدائنة التجارية Total</t>
  </si>
  <si>
    <t>مخصص الزكاة الشرعية Total</t>
  </si>
  <si>
    <t>ارباح بيع ممتلكات والات ومعدات  Total</t>
  </si>
  <si>
    <t>إيرادات أخرى Total</t>
  </si>
  <si>
    <t>خامات Total</t>
  </si>
  <si>
    <t>م. إهلاكات التشغيل Total</t>
  </si>
  <si>
    <t>م. تركيبات Total</t>
  </si>
  <si>
    <t>م. تصنيع Total</t>
  </si>
  <si>
    <t>تكلفة التمويل Total</t>
  </si>
  <si>
    <t>إحتياطي نظامي Total</t>
  </si>
  <si>
    <t>رأس المال Total</t>
  </si>
  <si>
    <t>مصاريف الزكاة الشرعية</t>
  </si>
  <si>
    <t>اوراق دفع اغسطس 2024</t>
  </si>
  <si>
    <t>اوراق دفع سبتمبر 2024</t>
  </si>
  <si>
    <t>مصروف ديون مشكوك في تحصيلها</t>
  </si>
  <si>
    <t>دفعة مقدمة مقاول _ شركة التاثير المعمارى المحدودة</t>
  </si>
  <si>
    <t>مقاول _ شركة اهالينا المحدودة</t>
  </si>
  <si>
    <t>ضمان اعمال مقاول _  شركة التاثير المعمارى المحدودة_الهياكل</t>
  </si>
  <si>
    <t>ذمم_  مني سعيد ابراهيم ظهير 3320</t>
  </si>
  <si>
    <t>ذمم_  عبير مشبب قاسم الاحمري 3321</t>
  </si>
  <si>
    <t>ذمم_  عبير فهد صالح القحطاني 3322</t>
  </si>
  <si>
    <t>ذمم_  عبير شداد معزب العلياني 3323</t>
  </si>
  <si>
    <t>ذمم_  ضنين احمد مترك القحطاني 3324</t>
  </si>
  <si>
    <t>ذمم_  الهام احمد سليمان الفيفي 3325</t>
  </si>
  <si>
    <t>ذمم_  نهي عبود شفلوت القحطاني 3326</t>
  </si>
  <si>
    <t>ذمم_  خديجة علي عبدالله عجيمة 3327</t>
  </si>
  <si>
    <t>ذمم_  نوال صالح عبدالله الريشي 3328</t>
  </si>
  <si>
    <t>ذمم_  واجد اكراك محمد اكرام 4891</t>
  </si>
  <si>
    <t>ذمم_  أحمد محمد عبدالرحمن أحمد 1213</t>
  </si>
  <si>
    <t>ذمم_  جبير احمد صادق كليل احمد 1214</t>
  </si>
  <si>
    <t>ذمم_  براء صالح حسن المسلوت 1215</t>
  </si>
  <si>
    <t>ذمم_  مصطفي حسن شوقي الملط 1216</t>
  </si>
  <si>
    <t>ذمم_غنيم على _ عمالة خارجيه</t>
  </si>
  <si>
    <t>ذمم_ابو بكر محمد _ عمالة خارجيه</t>
  </si>
  <si>
    <t>ذمم_ احمد الهاشمى _ عمالة خارجيه</t>
  </si>
  <si>
    <t>ذمم_ عمر عبد العظيم _ عمالة خارجيه</t>
  </si>
  <si>
    <t>ذمم_ احمد سيد شعبان _ عمالة خارجيه</t>
  </si>
  <si>
    <t>ذمم_ابراهيم محمود الراعي - عماله خارجية</t>
  </si>
  <si>
    <t>ذمم_محمد فرقان خان - عماله خارجية</t>
  </si>
  <si>
    <t>مورد_ مؤسسة اقليد للتجارة</t>
  </si>
  <si>
    <t>مورد خدمة_ شركة عبد اللطيف جميل</t>
  </si>
  <si>
    <t>مورد خدمة _ شركة محتوى الاعمال للتجارة - CO2</t>
  </si>
  <si>
    <t>خصم مسموح به_مشاريع</t>
  </si>
  <si>
    <r>
      <t>قوائم المركز المالي لشركة مصنع أنظمة الألومنيوم الإنشائي المحدودة في 31/12/2023</t>
    </r>
    <r>
      <rPr>
        <i/>
        <sz val="14"/>
        <color theme="1"/>
        <rFont val="Engravers MT"/>
        <family val="1"/>
      </rPr>
      <t xml:space="preserve"> (IFRS)</t>
    </r>
  </si>
  <si>
    <r>
      <t>قوائم الدخل لشركة مصنع أنظمة الألومنيوم الإنشائي المحدودة من</t>
    </r>
    <r>
      <rPr>
        <i/>
        <sz val="14"/>
        <color theme="1"/>
        <rFont val="Monotype Koufi"/>
        <charset val="178"/>
      </rPr>
      <t xml:space="preserve"> </t>
    </r>
    <r>
      <rPr>
        <i/>
        <sz val="14"/>
        <color theme="1"/>
        <rFont val="Engravers MT"/>
        <family val="1"/>
      </rPr>
      <t xml:space="preserve"> 1/1 : 31/12/2023</t>
    </r>
  </si>
  <si>
    <t>الأصول غير المتدولة</t>
  </si>
  <si>
    <t xml:space="preserve">اراضي </t>
  </si>
  <si>
    <t xml:space="preserve">الات ومعدات </t>
  </si>
  <si>
    <t>عدد وادوات</t>
  </si>
  <si>
    <t>اجهزة كهربائية
 وحاسب الي</t>
  </si>
  <si>
    <t>يال سعودي</t>
  </si>
  <si>
    <t xml:space="preserve">المجموع </t>
  </si>
  <si>
    <t>التكلفة</t>
  </si>
  <si>
    <t>الرصيد كما في 1/1/2023</t>
  </si>
  <si>
    <t>اضافات خلال السنه</t>
  </si>
  <si>
    <t>استبعادات خلال السنه</t>
  </si>
  <si>
    <t>الرصيد كما في 31/12/2023</t>
  </si>
  <si>
    <t>الاستهلاك المتراكم</t>
  </si>
  <si>
    <t>استهلاك السنه</t>
  </si>
  <si>
    <t>المتعلق بلاستبعادات</t>
  </si>
  <si>
    <t>ممتلكات والات والمعدات 
في 31/12/2023</t>
  </si>
  <si>
    <t>مستلزمات السكن</t>
  </si>
  <si>
    <t>حاويات</t>
  </si>
  <si>
    <t>كريدل</t>
  </si>
  <si>
    <t>كرفاتات</t>
  </si>
  <si>
    <t>14/ب</t>
  </si>
  <si>
    <t>اجمالي الربح</t>
  </si>
  <si>
    <t>الربح التشغيلي</t>
  </si>
  <si>
    <t>ربح السنه قبل الزكاه وضريبة الدخل التقديريه</t>
  </si>
  <si>
    <t xml:space="preserve">ضريبة الدخل </t>
  </si>
  <si>
    <t>ربح السنه</t>
  </si>
  <si>
    <t>رقم الايضاح</t>
  </si>
  <si>
    <t>الزكاة التقديريه</t>
  </si>
  <si>
    <t>مستحق لمقاولين الباطن</t>
  </si>
  <si>
    <t>أمانات ضريبة القيمة المضافة</t>
  </si>
  <si>
    <t xml:space="preserve">قروض وتسهيلات بنكية </t>
  </si>
  <si>
    <t>2022م</t>
  </si>
  <si>
    <t>البيــــــــــــان</t>
  </si>
  <si>
    <t xml:space="preserve">ريال سعودى </t>
  </si>
  <si>
    <t>صافي الدخل بعد التعديل</t>
  </si>
  <si>
    <t>الاموال الخاضعة للزكاة ( الموجبه)</t>
  </si>
  <si>
    <t>الاحطياطي النظامي قبل عمل قيد الزيادة</t>
  </si>
  <si>
    <t xml:space="preserve">الأرباح المبقاه </t>
  </si>
  <si>
    <t>مخصصات في بداية السنه بعد طرح المسدد</t>
  </si>
  <si>
    <t xml:space="preserve">دفعات مقدمة عن اول السنه رصيد </t>
  </si>
  <si>
    <t>قروض والتزمات عقود الايجار</t>
  </si>
  <si>
    <t xml:space="preserve">ربح السنة المعدل </t>
  </si>
  <si>
    <t>الاصول الغير متدوالة</t>
  </si>
  <si>
    <t>حصة الشريك الخاضع للذكاة من وعاء الزكاه</t>
  </si>
  <si>
    <t xml:space="preserve">وعاء الزكاه او صافي الربح المعدل ايهما اكبر </t>
  </si>
  <si>
    <t>وعاء الزكاه للشريك السعودي</t>
  </si>
  <si>
    <t>وعاء الزكاة بدون ربح السنه  المعدل 2.5785%</t>
  </si>
  <si>
    <t>يضاف الية ربح السنة المعدل بنسبة 2.5%</t>
  </si>
  <si>
    <t>حصة الشريك الخاضع لضريبة من صافي الربح المعدل</t>
  </si>
  <si>
    <t>فرق الاستهلاك</t>
  </si>
  <si>
    <t>ارباح راسمالية</t>
  </si>
  <si>
    <t>المستخدم من المخصصات</t>
  </si>
  <si>
    <t>وعاء الشريك الخاضع للضريبة</t>
  </si>
  <si>
    <t>نسبة الضريبة</t>
  </si>
  <si>
    <t>المسدد خلال السنه</t>
  </si>
  <si>
    <t>رصيد 31/12/2022</t>
  </si>
  <si>
    <t>ايضاح رقم [ 20 ] مخصص الزكاه كما فى 2023/12/31م</t>
  </si>
  <si>
    <t>2023م</t>
  </si>
  <si>
    <t xml:space="preserve">ربح السنه قبل الزكاة وضريبة الدخل التقديريه </t>
  </si>
  <si>
    <t>اجمالي الاموال الخاضعة للزكاه</t>
  </si>
  <si>
    <t>يخصم منها الاموال السالبه</t>
  </si>
  <si>
    <t>وعاء الزكاه للسنة الجاريه</t>
  </si>
  <si>
    <t>الزكاة المستحقه</t>
  </si>
  <si>
    <t>مخصص الزكاة التقديري</t>
  </si>
  <si>
    <t>ضريبة الدخل</t>
  </si>
  <si>
    <t xml:space="preserve">مصنع أنظمة الألمنيوم الإنشائى </t>
  </si>
  <si>
    <t xml:space="preserve">الرياض - المملكة العربية السعودية </t>
  </si>
  <si>
    <t>ايضاح رقم [20 ] مخصص مكافاه نهاية الخدمة المكون  كما فى 2022/12/31م</t>
  </si>
  <si>
    <t>مخصص مكافاه نهاية الخدمة المكون</t>
  </si>
  <si>
    <t xml:space="preserve">حركة دائنه </t>
  </si>
  <si>
    <t>الاجمـــــــــالى</t>
  </si>
  <si>
    <t>الاسم</t>
  </si>
  <si>
    <t>رصيد المخصصات
 في بداية المده</t>
  </si>
  <si>
    <t xml:space="preserve">تسويات </t>
  </si>
  <si>
    <t>رصيد المخصات
 في نهاية الفترة</t>
  </si>
  <si>
    <t>المجموع</t>
  </si>
  <si>
    <t xml:space="preserve"> المحمل علي المصاريف من مكافأة نهاية الخدمة </t>
  </si>
  <si>
    <t>اول المدة</t>
  </si>
  <si>
    <t>رصيد نهائي</t>
  </si>
  <si>
    <t>المستخدم خلال 
العام حركة مدينه</t>
  </si>
  <si>
    <t>مخصص مدور</t>
  </si>
  <si>
    <t>المكون خلال العام 
حركة دائن المحمل علي المصاريف</t>
  </si>
  <si>
    <t xml:space="preserve">المخصصات المحملة علي المصاريف خلال العام  </t>
  </si>
  <si>
    <t>فيما يلي الحركة علي  مخصص الزكات التقديري</t>
  </si>
  <si>
    <t>المحمل علي المصاريف من مخصص الزكاة التقديري</t>
  </si>
  <si>
    <t>المحمل علي المصاريف من مخصص ضريبة الدخل</t>
  </si>
  <si>
    <t>رصيد 1/1/2023</t>
  </si>
  <si>
    <t>ريال سعودي</t>
  </si>
  <si>
    <t>المحمل علي المصاريف من ديون مشكوك في تحصيلها  واخري</t>
  </si>
  <si>
    <t>ايضاح رقم [20 ] مخصصات مدوره  كما فى 2023/12/31م</t>
  </si>
  <si>
    <t>ايضاح رقم [20 ] ارباح مدوره  كما فى 2022/12/31م</t>
  </si>
  <si>
    <t>قروض وتسيهبلات بنكية</t>
  </si>
  <si>
    <t>مصاريف بنكيه</t>
  </si>
  <si>
    <t>فوائد التزام عقود</t>
  </si>
  <si>
    <t>مصاريف بنكية اداريه _ فوائد تمويل قروض  وتسهيلات بنكيه</t>
  </si>
  <si>
    <t>مصاريف بنكية اداريه  _ فؤائد التزام عقود الايجار</t>
  </si>
  <si>
    <t>مخزون بداية السنه</t>
  </si>
  <si>
    <t>صافي المشتريات خلال السنه</t>
  </si>
  <si>
    <t>مصاريف تشغيلية ايضاح رقم 24</t>
  </si>
  <si>
    <t>مخزون نهاية العام</t>
  </si>
  <si>
    <t>تكلفة الايرادات</t>
  </si>
  <si>
    <t>تبويب إيضاحات 2023</t>
  </si>
  <si>
    <t>المخزون (بالصافي) Total</t>
  </si>
  <si>
    <t>(blank)</t>
  </si>
  <si>
    <t>قروض وتسهيلات بنكية  Total</t>
  </si>
  <si>
    <t>مصاريف مستحقة وأرصدة دائنة أخرى Total</t>
  </si>
  <si>
    <t>مصاريف مقدمة وأرصدة مدينة أخرى (بالصافي) Total</t>
  </si>
  <si>
    <t>إلتزامات عقود الايجار - المتداولة Total</t>
  </si>
  <si>
    <t>الأرباح المبقاه Total</t>
  </si>
  <si>
    <t>صافي ارباح العام. Total</t>
  </si>
  <si>
    <t>م. إدارية وعمومية Total</t>
  </si>
  <si>
    <t>م. مبيعات - تسعير Total</t>
  </si>
  <si>
    <t>مصاريف بنكية اداريه _ فؤائد التزام عقود الايجار</t>
  </si>
  <si>
    <t>ايرادات _  غير مفوترة عام 2019 - 2020 - 2021 - 2023</t>
  </si>
  <si>
    <t>اعمال تحت التنفيذ 15%_ عام -2022 - 2023 _ مشاريع</t>
  </si>
  <si>
    <t>مجمع اهلاك_ اجهزة وحاسبات المصنع</t>
  </si>
  <si>
    <t>أرباح/خسائر مبقاه اكتواري</t>
  </si>
  <si>
    <t>أصول عقود</t>
  </si>
  <si>
    <t>أصول عقود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</si>
</sst>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43" formatCode="_-* #,##0.00_-;\-* #,##0.00_-;_-* &quot;-&quot;??_-;_-@_-"/>
    <numFmt numFmtId="164" formatCode="_-* #,##0.00_-;_-* #,##0.00\-;_-* &quot;-&quot;??_-;_-@_-"/>
    <numFmt numFmtId="165" formatCode="#,##0.00_ ;[Red]\-#,##0.00\ "/>
    <numFmt numFmtId="166" formatCode="#,##0_ ;[Red]\-#,##0\ "/>
    <numFmt numFmtId="167" formatCode="#,##0.0"/>
    <numFmt numFmtId="168" formatCode="#,##0.000"/>
    <numFmt numFmtId="169" formatCode="#,##0.0_);[Red]\(#,##0.0\)"/>
    <numFmt numFmtId="170" formatCode="#,##0.0000000"/>
    <numFmt numFmtId="171" formatCode="#,##0.00000"/>
    <numFmt numFmtId="172" formatCode="#,##0.00000000000"/>
    <numFmt numFmtId="173" formatCode="#,##0.00000000000000"/>
    <numFmt numFmtId="174" formatCode="_-* #,##0.00\ _ر_._س_._‏_-;\-* #,##0.00\ _ر_._س_._‏_-;_-* &quot;-&quot;??\ _ر_._س_._‏_-;_-@_-"/>
    <numFmt numFmtId="175" formatCode="#,##0_ ;\-#,##0\ "/>
  </numFmts>
  <fonts count="97">
    <font>
      <sz val="10"/>
      <color indexed="8"/>
      <name val="ARIAL"/>
      <charset val="1"/>
    </font>
    <font>
      <sz val="11"/>
      <color theme="1"/>
      <name val="Arial"/>
      <family val="2"/>
      <charset val="178"/>
      <scheme val="minor"/>
    </font>
    <font>
      <sz val="10"/>
      <color indexed="8"/>
      <name val="Arial"/>
      <family val="2"/>
    </font>
    <font>
      <sz val="8"/>
      <name val="Arial"/>
      <family val="2"/>
    </font>
    <font>
      <sz val="10"/>
      <color theme="8" tint="-0.499984740745262"/>
      <name val="Bodoni MT"/>
      <family val="1"/>
    </font>
    <font>
      <sz val="10"/>
      <color theme="8" tint="-0.499984740745262"/>
      <name val="Arial"/>
      <family val="2"/>
    </font>
    <font>
      <sz val="8"/>
      <color theme="8" tint="-0.499984740745262"/>
      <name val="Engravers MT"/>
      <family val="1"/>
    </font>
    <font>
      <sz val="11"/>
      <color theme="4" tint="-0.499984740745262"/>
      <name val="Arial"/>
      <family val="2"/>
      <scheme val="minor"/>
    </font>
    <font>
      <sz val="11"/>
      <color rgb="FF002060"/>
      <name val="Calibri Light"/>
      <family val="2"/>
    </font>
    <font>
      <sz val="10"/>
      <color theme="4" tint="-0.499984740745262"/>
      <name val="Bodoni MT"/>
      <family val="1"/>
    </font>
    <font>
      <sz val="11"/>
      <color rgb="FF002060"/>
      <name val="Arial"/>
      <family val="2"/>
      <scheme val="minor"/>
    </font>
    <font>
      <sz val="10"/>
      <color rgb="FFC00000"/>
      <name val="Bodoni MT"/>
      <family val="1"/>
    </font>
    <font>
      <sz val="10"/>
      <color theme="3"/>
      <name val="Arial"/>
      <family val="2"/>
    </font>
    <font>
      <sz val="10"/>
      <color theme="1"/>
      <name val="Arial"/>
      <family val="2"/>
    </font>
    <font>
      <sz val="10"/>
      <color theme="1"/>
      <name val="Times New Roman"/>
      <family val="2"/>
      <scheme val="major"/>
    </font>
    <font>
      <sz val="12"/>
      <color theme="1"/>
      <name val="Arial"/>
      <family val="2"/>
    </font>
    <font>
      <sz val="12"/>
      <color indexed="8"/>
      <name val="Arial"/>
      <family val="2"/>
    </font>
    <font>
      <i/>
      <sz val="14"/>
      <color theme="1"/>
      <name val="PT Bold Heading"/>
      <charset val="178"/>
    </font>
    <font>
      <i/>
      <sz val="14"/>
      <color theme="1"/>
      <name val="Engravers MT"/>
      <family val="1"/>
    </font>
    <font>
      <sz val="14"/>
      <color theme="3" tint="-0.499984740745262"/>
      <name val="Arial"/>
      <family val="2"/>
    </font>
    <font>
      <i/>
      <sz val="14"/>
      <color theme="1"/>
      <name val="Monotype Koufi"/>
      <charset val="178"/>
    </font>
    <font>
      <sz val="14"/>
      <color indexed="8"/>
      <name val="Arial"/>
      <family val="2"/>
    </font>
    <font>
      <i/>
      <sz val="14"/>
      <color theme="4" tint="-0.499984740745262"/>
      <name val="PT Bold Heading"/>
      <charset val="178"/>
    </font>
    <font>
      <i/>
      <sz val="14"/>
      <color theme="4" tint="-0.499984740745262"/>
      <name val="Engravers MT"/>
      <family val="1"/>
    </font>
    <font>
      <b/>
      <sz val="14"/>
      <color theme="4" tint="-0.499984740745262"/>
      <name val="Arial"/>
      <family val="2"/>
    </font>
    <font>
      <b/>
      <sz val="14"/>
      <color indexed="8"/>
      <name val="Bodoni MT"/>
      <family val="1"/>
    </font>
    <font>
      <i/>
      <sz val="14"/>
      <color theme="4" tint="-0.499984740745262"/>
      <name val="Arial"/>
      <family val="2"/>
      <scheme val="minor"/>
    </font>
    <font>
      <sz val="14"/>
      <color theme="4" tint="-0.499984740745262"/>
      <name val="Times New Roman"/>
      <family val="2"/>
      <scheme val="major"/>
    </font>
    <font>
      <b/>
      <i/>
      <sz val="14"/>
      <color theme="4" tint="-0.499984740745262"/>
      <name val="Arial"/>
      <family val="2"/>
      <scheme val="minor"/>
    </font>
    <font>
      <i/>
      <sz val="14"/>
      <color theme="4" tint="-0.499984740745262"/>
      <name val="Times New Roman"/>
      <family val="2"/>
      <scheme val="major"/>
    </font>
    <font>
      <i/>
      <u/>
      <sz val="14"/>
      <color rgb="FFC00000"/>
      <name val="PT Bold Heading"/>
      <charset val="178"/>
    </font>
    <font>
      <i/>
      <sz val="14"/>
      <color theme="4" tint="-0.499984740745262"/>
      <name val="Arial"/>
      <family val="2"/>
    </font>
    <font>
      <b/>
      <i/>
      <sz val="14"/>
      <color rgb="FFC00000"/>
      <name val="Arial"/>
      <family val="2"/>
      <scheme val="minor"/>
    </font>
    <font>
      <i/>
      <sz val="14"/>
      <color rgb="FFC00000"/>
      <name val="Times New Roman"/>
      <family val="2"/>
      <scheme val="major"/>
    </font>
    <font>
      <sz val="14"/>
      <color theme="8" tint="-0.499984740745262"/>
      <name val="PT Bold Heading"/>
      <charset val="178"/>
    </font>
    <font>
      <b/>
      <sz val="14"/>
      <color theme="8" tint="-0.499984740745262"/>
      <name val="Bodoni MT"/>
      <family val="1"/>
    </font>
    <font>
      <i/>
      <u/>
      <sz val="14"/>
      <color theme="8" tint="-0.499984740745262"/>
      <name val="PT Bold Heading"/>
      <charset val="178"/>
    </font>
    <font>
      <sz val="14"/>
      <color theme="4" tint="-0.499984740745262"/>
      <name val="Arial"/>
      <family val="2"/>
      <scheme val="minor"/>
    </font>
    <font>
      <i/>
      <sz val="14"/>
      <color theme="4" tint="-0.499984740745262"/>
      <name val="Calibri"/>
      <family val="2"/>
    </font>
    <font>
      <sz val="14"/>
      <color theme="3" tint="-0.499984740745262"/>
      <name val="Times New Roman"/>
      <family val="2"/>
      <scheme val="major"/>
    </font>
    <font>
      <b/>
      <sz val="14"/>
      <color rgb="FFC00000"/>
      <name val="Arial"/>
      <family val="2"/>
    </font>
    <font>
      <i/>
      <sz val="14"/>
      <color rgb="FFC00000"/>
      <name val="Arial"/>
      <family val="2"/>
      <scheme val="minor"/>
    </font>
    <font>
      <i/>
      <sz val="14"/>
      <color rgb="FFC00000"/>
      <name val="Arial"/>
      <family val="2"/>
    </font>
    <font>
      <sz val="14"/>
      <color rgb="FFC00000"/>
      <name val="PT Bold Heading"/>
      <charset val="178"/>
    </font>
    <font>
      <b/>
      <sz val="14"/>
      <color rgb="FFC00000"/>
      <name val="Bodoni MT"/>
      <family val="1"/>
    </font>
    <font>
      <b/>
      <i/>
      <sz val="14"/>
      <color theme="8" tint="-0.499984740745262"/>
      <name val="Bodoni MT"/>
      <family val="1"/>
    </font>
    <font>
      <i/>
      <sz val="14"/>
      <color rgb="FF002060"/>
      <name val="Monotype Koufi"/>
      <charset val="178"/>
    </font>
    <font>
      <i/>
      <sz val="14"/>
      <color theme="8" tint="-0.499984740745262"/>
      <name val="Arial"/>
      <family val="2"/>
    </font>
    <font>
      <i/>
      <sz val="14"/>
      <color theme="4" tint="-0.499984740745262"/>
      <name val="Monotype Koufi"/>
      <charset val="178"/>
    </font>
    <font>
      <sz val="10"/>
      <color theme="1"/>
      <name val="Bodoni MT"/>
      <family val="1"/>
    </font>
    <font>
      <sz val="10"/>
      <color theme="1"/>
      <name val="Calibri Light"/>
      <family val="2"/>
    </font>
    <font>
      <sz val="10"/>
      <color theme="1"/>
      <name val="PT Bold Heading"/>
      <charset val="178"/>
    </font>
    <font>
      <sz val="10"/>
      <color theme="8" tint="-0.499984740745262"/>
      <name val="Engravers MT"/>
      <family val="1"/>
    </font>
    <font>
      <sz val="10"/>
      <color rgb="FFC00000"/>
      <name val="Engravers MT"/>
      <family val="1"/>
    </font>
    <font>
      <sz val="10"/>
      <color theme="1"/>
      <name val="Engravers MT"/>
      <family val="1"/>
    </font>
    <font>
      <sz val="10"/>
      <color rgb="FFC00000"/>
      <name val="PT Bold Heading"/>
      <charset val="178"/>
    </font>
    <font>
      <sz val="10"/>
      <color theme="4" tint="-0.499984740745262"/>
      <name val="PT Bold Heading"/>
      <charset val="178"/>
    </font>
    <font>
      <b/>
      <u/>
      <sz val="10"/>
      <color indexed="8"/>
      <name val="Arial"/>
      <family val="2"/>
    </font>
    <font>
      <b/>
      <sz val="10"/>
      <color indexed="8"/>
      <name val="Arial"/>
      <family val="2"/>
    </font>
    <font>
      <sz val="14"/>
      <color theme="1"/>
      <name val="PT Bold Heading"/>
      <charset val="178"/>
    </font>
    <font>
      <b/>
      <sz val="14"/>
      <color theme="1"/>
      <name val="Bodoni MT"/>
      <family val="1"/>
      <charset val="178"/>
    </font>
    <font>
      <i/>
      <sz val="14"/>
      <color theme="1"/>
      <name val="Engravers MT"/>
      <family val="1"/>
      <charset val="178"/>
    </font>
    <font>
      <sz val="11"/>
      <color theme="4" tint="-0.499984740745262"/>
      <name val="Engravers MT"/>
      <family val="1"/>
    </font>
    <font>
      <sz val="11"/>
      <color theme="4" tint="-0.499984740745262"/>
      <name val="PT Bold Heading"/>
      <charset val="178"/>
    </font>
    <font>
      <sz val="11"/>
      <color rgb="FF002060"/>
      <name val="PT Bold Heading"/>
      <charset val="178"/>
    </font>
    <font>
      <i/>
      <sz val="11"/>
      <color theme="8" tint="-0.499984740745262"/>
      <name val="Engravers MT"/>
      <family val="1"/>
      <charset val="178"/>
    </font>
    <font>
      <i/>
      <sz val="11"/>
      <color rgb="FF002060"/>
      <name val="Calibri Light"/>
      <family val="2"/>
      <charset val="178"/>
    </font>
    <font>
      <i/>
      <sz val="11"/>
      <color theme="4" tint="-0.499984740745262"/>
      <name val="Bodoni MT"/>
      <family val="1"/>
    </font>
    <font>
      <sz val="11"/>
      <color theme="4" tint="-0.499984740745262"/>
      <name val="Bodoni MT"/>
      <family val="1"/>
    </font>
    <font>
      <i/>
      <sz val="11"/>
      <color rgb="FF002060"/>
      <name val="PT Bold Heading"/>
      <charset val="178"/>
    </font>
    <font>
      <sz val="11"/>
      <color theme="8" tint="-0.499984740745262"/>
      <name val="Engravers MT"/>
      <family val="1"/>
    </font>
    <font>
      <sz val="11"/>
      <color rgb="FFFF0000"/>
      <name val="Elephant"/>
      <family val="1"/>
    </font>
    <font>
      <sz val="11"/>
      <color theme="4" tint="-0.499984740745262"/>
      <name val="Calibri Light"/>
      <family val="2"/>
    </font>
    <font>
      <i/>
      <sz val="11"/>
      <color rgb="FFC00000"/>
      <name val="PT Bold Heading"/>
      <charset val="178"/>
    </font>
    <font>
      <sz val="11"/>
      <color rgb="FFC00000"/>
      <name val="Engravers MT"/>
      <family val="1"/>
      <charset val="178"/>
    </font>
    <font>
      <sz val="11"/>
      <color rgb="FFC00000"/>
      <name val="PT Bold Heading"/>
      <charset val="178"/>
    </font>
    <font>
      <i/>
      <sz val="11"/>
      <color rgb="FFC00000"/>
      <name val="Calibri Light"/>
      <family val="2"/>
      <charset val="178"/>
    </font>
    <font>
      <i/>
      <sz val="11"/>
      <color rgb="FFC00000"/>
      <name val="Bodoni MT"/>
      <family val="1"/>
      <charset val="178"/>
    </font>
    <font>
      <sz val="11"/>
      <color theme="0" tint="-0.249977111117893"/>
      <name val="Elephant"/>
      <family val="1"/>
    </font>
    <font>
      <sz val="11"/>
      <color indexed="8"/>
      <name val="Arial"/>
      <family val="2"/>
    </font>
    <font>
      <sz val="11"/>
      <color theme="8" tint="-0.499984740745262"/>
      <name val="Times New Roman"/>
      <family val="2"/>
      <scheme val="major"/>
    </font>
    <font>
      <sz val="12"/>
      <color theme="4" tint="-0.499984740745262"/>
      <name val="Arial"/>
      <family val="2"/>
      <scheme val="minor"/>
    </font>
    <font>
      <sz val="12"/>
      <color theme="1"/>
      <name val="Arial"/>
      <family val="2"/>
      <scheme val="minor"/>
    </font>
    <font>
      <sz val="12"/>
      <color rgb="FF002060"/>
      <name val="PT Bold Heading"/>
      <charset val="178"/>
    </font>
    <font>
      <sz val="12"/>
      <color theme="4" tint="-0.499984740745262"/>
      <name val="PT Bold Heading"/>
      <charset val="178"/>
    </font>
    <font>
      <b/>
      <sz val="12"/>
      <color theme="1"/>
      <name val="Arial"/>
      <family val="2"/>
      <scheme val="minor"/>
    </font>
    <font>
      <i/>
      <sz val="12"/>
      <color rgb="FF002060"/>
      <name val="Calibri Light"/>
      <family val="2"/>
      <charset val="178"/>
    </font>
    <font>
      <sz val="12"/>
      <color theme="4" tint="-0.499984740745262"/>
      <name val="Calibri Light"/>
      <family val="2"/>
    </font>
    <font>
      <i/>
      <sz val="12"/>
      <color rgb="FF002060"/>
      <name val="PT Bold Heading"/>
      <charset val="178"/>
    </font>
    <font>
      <sz val="12"/>
      <color theme="1"/>
      <name val="Arial"/>
      <family val="2"/>
      <charset val="178"/>
      <scheme val="minor"/>
    </font>
    <font>
      <sz val="11"/>
      <color rgb="FFFF0000"/>
      <name val="Arial"/>
      <family val="2"/>
      <scheme val="minor"/>
    </font>
    <font>
      <sz val="11"/>
      <color rgb="FFFF0000"/>
      <name val="Engravers MT"/>
      <family val="1"/>
    </font>
    <font>
      <i/>
      <sz val="11"/>
      <color rgb="FFFF0000"/>
      <name val="PT Bold Heading"/>
      <charset val="178"/>
    </font>
    <font>
      <i/>
      <sz val="11"/>
      <color rgb="FFFF0000"/>
      <name val="Calibri Light"/>
      <family val="2"/>
      <charset val="178"/>
    </font>
    <font>
      <i/>
      <sz val="11"/>
      <color rgb="FFFF0000"/>
      <name val="Bodoni MT"/>
      <family val="1"/>
    </font>
    <font>
      <sz val="11"/>
      <color rgb="FFFF0000"/>
      <name val="Engravers MT"/>
      <family val="1"/>
      <charset val="178"/>
    </font>
    <font>
      <sz val="10"/>
      <color rgb="FFFF0000"/>
      <name val="Arial"/>
      <family val="2"/>
    </font>
  </fonts>
  <fills count="2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</patternFill>
    </fill>
    <fill>
      <gradientFill degree="90">
        <stop position="0">
          <color theme="0"/>
        </stop>
        <stop position="1">
          <color theme="0" tint="-0.1490218817712943"/>
        </stop>
      </gradientFill>
    </fill>
    <fill>
      <patternFill patternType="solid">
        <fgColor theme="2" tint="-9.9978637043366805E-2"/>
        <bgColor indexed="64"/>
      </patternFill>
    </fill>
    <fill>
      <gradientFill>
        <stop position="0">
          <color theme="0"/>
        </stop>
        <stop position="1">
          <color theme="2"/>
        </stop>
      </gradientFill>
    </fill>
    <fill>
      <gradientFill>
        <stop position="0">
          <color theme="0"/>
        </stop>
        <stop position="1">
          <color theme="0"/>
        </stop>
      </gradientFill>
    </fill>
    <fill>
      <gradientFill degree="90">
        <stop position="0">
          <color theme="0"/>
        </stop>
        <stop position="1">
          <color theme="0" tint="-5.0965910824915313E-2"/>
        </stop>
      </gradientFill>
    </fill>
    <fill>
      <gradientFill degree="90">
        <stop position="0">
          <color theme="0"/>
        </stop>
        <stop position="1">
          <color theme="2" tint="-9.8025452436902985E-2"/>
        </stop>
      </gradientFill>
    </fill>
    <fill>
      <patternFill patternType="solid">
        <fgColor theme="2"/>
      </patternFill>
    </fill>
    <fill>
      <patternFill patternType="solid">
        <fgColor theme="0" tint="-0.14999847407452621"/>
        <bgColor indexed="9"/>
      </patternFill>
    </fill>
    <fill>
      <patternFill patternType="solid">
        <fgColor theme="0" tint="-4.9989318521683403E-2"/>
        <bgColor indexed="9"/>
      </patternFill>
    </fill>
    <fill>
      <gradientFill>
        <stop position="0">
          <color theme="0"/>
        </stop>
        <stop position="1">
          <color theme="0" tint="-5.0965910824915313E-2"/>
        </stop>
      </gradientFill>
    </fill>
    <fill>
      <patternFill patternType="solid">
        <fgColor theme="0"/>
        <bgColor theme="3" tint="0.39991454817346722"/>
      </patternFill>
    </fill>
    <fill>
      <gradientFill>
        <stop position="0">
          <color theme="0"/>
        </stop>
        <stop position="1">
          <color theme="0" tint="-0.1490218817712943"/>
        </stop>
      </gradient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9"/>
      </patternFill>
    </fill>
    <fill>
      <patternFill patternType="solid">
        <fgColor rgb="FFFFC000"/>
        <bgColor indexed="9"/>
      </patternFill>
    </fill>
    <fill>
      <patternFill patternType="solid">
        <fgColor rgb="FFFFC000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9"/>
      </patternFill>
    </fill>
    <fill>
      <patternFill patternType="solid">
        <fgColor rgb="FFFFFF00"/>
        <bgColor auto="1"/>
      </patternFill>
    </fill>
    <fill>
      <patternFill patternType="solid">
        <fgColor theme="5" tint="0.79998168889431442"/>
        <bgColor indexed="64"/>
      </patternFill>
    </fill>
  </fills>
  <borders count="92">
    <border>
      <left/>
      <right/>
      <top/>
      <bottom/>
      <diagonal/>
    </border>
    <border>
      <left/>
      <right/>
      <top/>
      <bottom style="thin">
        <color theme="0" tint="-0.24994659260841701"/>
      </bottom>
      <diagonal/>
    </border>
    <border>
      <left/>
      <right/>
      <top/>
      <bottom style="thick">
        <color theme="0" tint="-0.24994659260841701"/>
      </bottom>
      <diagonal/>
    </border>
    <border>
      <left style="thin">
        <color theme="2" tint="-9.9948118533890809E-2"/>
      </left>
      <right style="thin">
        <color theme="2" tint="-9.9948118533890809E-2"/>
      </right>
      <top style="thin">
        <color theme="2" tint="-9.9948118533890809E-2"/>
      </top>
      <bottom style="medium">
        <color theme="2" tint="-9.9948118533890809E-2"/>
      </bottom>
      <diagonal/>
    </border>
    <border>
      <left style="thin">
        <color theme="0" tint="-0.14993743705557422"/>
      </left>
      <right style="thin">
        <color theme="0" tint="-0.1498764000366222"/>
      </right>
      <top/>
      <bottom style="hair">
        <color theme="0" tint="-0.14990691854609822"/>
      </bottom>
      <diagonal/>
    </border>
    <border>
      <left style="thin">
        <color theme="0" tint="-0.1498764000366222"/>
      </left>
      <right style="thin">
        <color theme="0" tint="-0.1498764000366222"/>
      </right>
      <top/>
      <bottom style="thin">
        <color theme="0" tint="-0.1498764000366222"/>
      </bottom>
      <diagonal/>
    </border>
    <border>
      <left/>
      <right style="thin">
        <color theme="0" tint="-0.1498764000366222"/>
      </right>
      <top/>
      <bottom style="thin">
        <color theme="0" tint="-0.1498764000366222"/>
      </bottom>
      <diagonal/>
    </border>
    <border>
      <left/>
      <right style="thin">
        <color theme="0" tint="-0.14993743705557422"/>
      </right>
      <top/>
      <bottom style="hair">
        <color theme="0" tint="-0.14990691854609822"/>
      </bottom>
      <diagonal/>
    </border>
    <border>
      <left/>
      <right/>
      <top style="hair">
        <color theme="0" tint="-0.14990691854609822"/>
      </top>
      <bottom style="medium">
        <color theme="2" tint="-9.9948118533890809E-2"/>
      </bottom>
      <diagonal/>
    </border>
    <border>
      <left style="thin">
        <color theme="0" tint="-0.14993743705557422"/>
      </left>
      <right style="thin">
        <color theme="2" tint="-0.24994659260841701"/>
      </right>
      <top style="double">
        <color theme="2" tint="-0.24994659260841701"/>
      </top>
      <bottom style="medium">
        <color theme="2" tint="-0.24994659260841701"/>
      </bottom>
      <diagonal/>
    </border>
    <border>
      <left/>
      <right style="thin">
        <color theme="0" tint="-0.24994659260841701"/>
      </right>
      <top style="hair">
        <color theme="0" tint="-0.24994659260841701"/>
      </top>
      <bottom/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1498458815271462"/>
      </top>
      <bottom style="thin">
        <color theme="0" tint="-0.1498764000366222"/>
      </bottom>
      <diagonal/>
    </border>
    <border>
      <left/>
      <right style="thin">
        <color theme="0" tint="-0.1498764000366222"/>
      </right>
      <top style="thin">
        <color theme="0" tint="-0.1498458815271462"/>
      </top>
      <bottom style="thin">
        <color theme="0" tint="-0.1498764000366222"/>
      </bottom>
      <diagonal/>
    </border>
    <border>
      <left/>
      <right style="thin">
        <color theme="2" tint="-0.24994659260841701"/>
      </right>
      <top style="double">
        <color theme="2" tint="-0.24994659260841701"/>
      </top>
      <bottom style="medium">
        <color theme="2" tint="-0.24994659260841701"/>
      </bottom>
      <diagonal/>
    </border>
    <border>
      <left/>
      <right style="thin">
        <color theme="2" tint="-0.24994659260841701"/>
      </right>
      <top style="thin">
        <color theme="2" tint="-0.24994659260841701"/>
      </top>
      <bottom style="medium">
        <color theme="2" tint="-9.9948118533890809E-2"/>
      </bottom>
      <diagonal/>
    </border>
    <border>
      <left style="thick">
        <color theme="0" tint="-0.24994659260841701"/>
      </left>
      <right style="thin">
        <color theme="0" tint="-0.24994659260841701"/>
      </right>
      <top style="thin">
        <color theme="0" tint="-4.9989318521683403E-2"/>
      </top>
      <bottom style="thick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4.9989318521683403E-2"/>
      </top>
      <bottom style="thick">
        <color theme="0" tint="-0.24994659260841701"/>
      </bottom>
      <diagonal/>
    </border>
    <border>
      <left/>
      <right style="thin">
        <color theme="0" tint="-0.14996795556505021"/>
      </right>
      <top style="double">
        <color theme="0" tint="-0.14990691854609822"/>
      </top>
      <bottom style="medium">
        <color theme="0" tint="-0.14993743705557422"/>
      </bottom>
      <diagonal/>
    </border>
    <border>
      <left/>
      <right style="thin">
        <color theme="0" tint="-0.14993743705557422"/>
      </right>
      <top style="hair">
        <color theme="0" tint="-0.24994659260841701"/>
      </top>
      <bottom style="hair">
        <color theme="0" tint="-0.24994659260841701"/>
      </bottom>
      <diagonal/>
    </border>
    <border>
      <left style="medium">
        <color theme="0" tint="-0.14996795556505021"/>
      </left>
      <right/>
      <top/>
      <bottom style="medium">
        <color theme="0" tint="-0.14996795556505021"/>
      </bottom>
      <diagonal/>
    </border>
    <border>
      <left/>
      <right/>
      <top/>
      <bottom style="hair">
        <color theme="0" tint="-0.14993743705557422"/>
      </bottom>
      <diagonal/>
    </border>
    <border>
      <left style="thin">
        <color theme="9" tint="0.79995117038483843"/>
      </left>
      <right/>
      <top style="thin">
        <color theme="9" tint="0.79995117038483843"/>
      </top>
      <bottom style="thin">
        <color theme="9" tint="0.79995117038483843"/>
      </bottom>
      <diagonal/>
    </border>
    <border>
      <left/>
      <right style="thin">
        <color theme="0" tint="-0.14996795556505021"/>
      </right>
      <top/>
      <bottom style="medium">
        <color theme="0" tint="-0.14996795556505021"/>
      </bottom>
      <diagonal/>
    </border>
    <border>
      <left/>
      <right style="thin">
        <color theme="0" tint="-0.14993743705557422"/>
      </right>
      <top/>
      <bottom style="medium">
        <color theme="0" tint="-0.14990691854609822"/>
      </bottom>
      <diagonal/>
    </border>
    <border>
      <left/>
      <right style="thin">
        <color theme="0" tint="-0.14996795556505021"/>
      </right>
      <top style="double">
        <color theme="0" tint="-0.14993743705557422"/>
      </top>
      <bottom style="medium">
        <color theme="0" tint="-0.14996795556505021"/>
      </bottom>
      <diagonal/>
    </border>
    <border>
      <left/>
      <right style="thin">
        <color theme="0" tint="-0.14990691854609822"/>
      </right>
      <top/>
      <bottom style="thin">
        <color theme="0" tint="-0.14990691854609822"/>
      </bottom>
      <diagonal/>
    </border>
    <border>
      <left/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24994659260841701"/>
      </left>
      <right/>
      <top style="hair">
        <color theme="0" tint="-0.24994659260841701"/>
      </top>
      <bottom style="hair">
        <color theme="0" tint="-0.24994659260841701"/>
      </bottom>
      <diagonal/>
    </border>
    <border>
      <left style="thin">
        <color theme="0" tint="-0.14996795556505021"/>
      </left>
      <right/>
      <top style="double">
        <color theme="0" tint="-0.14990691854609822"/>
      </top>
      <bottom style="medium">
        <color theme="0" tint="-0.14993743705557422"/>
      </bottom>
      <diagonal/>
    </border>
    <border>
      <left/>
      <right style="thin">
        <color theme="0" tint="-0.14990691854609822"/>
      </right>
      <top style="thin">
        <color theme="0" tint="-0.14990691854609822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double">
        <color theme="0" tint="-0.24994659260841701"/>
      </bottom>
      <diagonal/>
    </border>
    <border>
      <left style="thin">
        <color theme="0" tint="-0.24994659260841701"/>
      </left>
      <right style="thin">
        <color theme="0" tint="-4.9989318521683403E-2"/>
      </right>
      <top style="thin">
        <color theme="0" tint="-4.9989318521683403E-2"/>
      </top>
      <bottom style="thick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hair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hair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hair">
        <color theme="0" tint="-0.24994659260841701"/>
      </bottom>
      <diagonal/>
    </border>
    <border>
      <left style="thin">
        <color theme="0" tint="-0.14996795556505021"/>
      </left>
      <right/>
      <top/>
      <bottom style="medium">
        <color theme="0" tint="-0.14996795556505021"/>
      </bottom>
      <diagonal/>
    </border>
    <border>
      <left style="thin">
        <color theme="0" tint="-0.14993743705557422"/>
      </left>
      <right/>
      <top/>
      <bottom style="medium">
        <color theme="0" tint="-0.14990691854609822"/>
      </bottom>
      <diagonal/>
    </border>
    <border>
      <left/>
      <right style="thin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4.9989318521683403E-2"/>
      </top>
      <bottom style="thin">
        <color theme="0" tint="-0.14990691854609822"/>
      </bottom>
      <diagonal/>
    </border>
    <border>
      <left style="thin">
        <color theme="0" tint="-0.24994659260841701"/>
      </left>
      <right style="thin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hair">
        <color theme="0" tint="-0.24994659260841701"/>
      </top>
      <bottom style="thin">
        <color theme="9" tint="0.79995117038483843"/>
      </bottom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9" tint="0.79995117038483843"/>
      </top>
      <bottom style="thin">
        <color theme="0" tint="-0.14990691854609822"/>
      </bottom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hair">
        <color theme="0" tint="-0.14996795556505021"/>
      </bottom>
      <diagonal/>
    </border>
    <border>
      <left/>
      <right style="thin">
        <color theme="0" tint="-0.14996795556505021"/>
      </right>
      <top/>
      <bottom style="hair">
        <color theme="0" tint="-0.14996795556505021"/>
      </bottom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/>
      <diagonal/>
    </border>
    <border>
      <left/>
      <right style="thin">
        <color theme="0" tint="-0.14996795556505021"/>
      </right>
      <top style="double">
        <color theme="0" tint="-0.14990691854609822"/>
      </top>
      <bottom style="medium">
        <color theme="0" tint="-0.14996795556505021"/>
      </bottom>
      <diagonal/>
    </border>
    <border>
      <left style="double">
        <color theme="0" tint="-0.14996795556505021"/>
      </left>
      <right/>
      <top style="double">
        <color theme="0" tint="-0.14990691854609822"/>
      </top>
      <bottom style="medium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34998626667073579"/>
      </top>
      <bottom style="hair">
        <color theme="0" tint="-0.24994659260841701"/>
      </bottom>
      <diagonal/>
    </border>
    <border>
      <left/>
      <right style="thin">
        <color theme="0" tint="-0.1498764000366222"/>
      </right>
      <top style="thin">
        <color theme="0" tint="-0.14990691854609822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hair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4.9989318521683403E-2"/>
      </top>
      <bottom style="thick">
        <color theme="0" tint="-0.24994659260841701"/>
      </bottom>
      <diagonal/>
    </border>
    <border>
      <left style="thin">
        <color theme="0" tint="-0.24994659260841701"/>
      </left>
      <right/>
      <top style="hair">
        <color theme="0" tint="-0.24994659260841701"/>
      </top>
      <bottom/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 tint="-0.14993743705557422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auto="1"/>
      </bottom>
      <diagonal/>
    </border>
    <border>
      <left style="double">
        <color theme="0" tint="-0.1498458815271462"/>
      </left>
      <right style="thin">
        <color theme="0" tint="-0.1498764000366222"/>
      </right>
      <top style="double">
        <color theme="0" tint="-0.1498458815271462"/>
      </top>
      <bottom style="double">
        <color theme="0" tint="-0.1498458815271462"/>
      </bottom>
      <diagonal/>
    </border>
    <border>
      <left style="thin">
        <color theme="0" tint="-0.1498764000366222"/>
      </left>
      <right style="thin">
        <color theme="0" tint="-0.1498764000366222"/>
      </right>
      <top style="double">
        <color theme="0" tint="-0.1498458815271462"/>
      </top>
      <bottom style="double">
        <color theme="0" tint="-0.1498458815271462"/>
      </bottom>
      <diagonal/>
    </border>
    <border>
      <left style="thin">
        <color theme="0" tint="-0.1498764000366222"/>
      </left>
      <right style="double">
        <color theme="0" tint="-0.1498458815271462"/>
      </right>
      <top style="double">
        <color theme="0" tint="-0.1498458815271462"/>
      </top>
      <bottom style="double">
        <color theme="0" tint="-0.1498458815271462"/>
      </bottom>
      <diagonal/>
    </border>
    <border>
      <left/>
      <right style="thin">
        <color theme="0" tint="-0.24994659260841701"/>
      </right>
      <top/>
      <bottom style="hair">
        <color theme="0" tint="-0.24994659260841701"/>
      </bottom>
      <diagonal/>
    </border>
    <border>
      <left style="thin">
        <color theme="0" tint="-0.24994659260841701"/>
      </left>
      <right/>
      <top/>
      <bottom style="hair">
        <color theme="0" tint="-0.24994659260841701"/>
      </bottom>
      <diagonal/>
    </border>
    <border>
      <left style="medium">
        <color theme="0" tint="-0.14996795556505021"/>
      </left>
      <right/>
      <top style="thick">
        <color theme="0" tint="-0.24994659260841701"/>
      </top>
      <bottom style="thin">
        <color theme="0" tint="-0.24994659260841701"/>
      </bottom>
      <diagonal/>
    </border>
    <border>
      <left/>
      <right/>
      <top style="thick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ck">
        <color theme="0" tint="-0.24994659260841701"/>
      </top>
      <bottom style="thin">
        <color theme="0" tint="-0.24994659260841701"/>
      </bottom>
      <diagonal/>
    </border>
    <border>
      <left style="double">
        <color theme="1"/>
      </left>
      <right style="double">
        <color theme="1"/>
      </right>
      <top style="double">
        <color theme="1"/>
      </top>
      <bottom style="double">
        <color theme="1"/>
      </bottom>
      <diagonal/>
    </border>
    <border>
      <left style="medium">
        <color theme="0" tint="-0.14996795556505021"/>
      </left>
      <right/>
      <top style="thick">
        <color theme="0" tint="-0.14993743705557422"/>
      </top>
      <bottom style="medium">
        <color theme="0" tint="-0.14996795556505021"/>
      </bottom>
      <diagonal/>
    </border>
    <border>
      <left/>
      <right/>
      <top style="thick">
        <color theme="0" tint="-0.14993743705557422"/>
      </top>
      <bottom/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4.9989318521683403E-2"/>
      </top>
      <bottom/>
      <diagonal/>
    </border>
    <border>
      <left style="double">
        <color theme="0" tint="-0.14981536301767021"/>
      </left>
      <right style="thin">
        <color theme="0" tint="-0.1498764000366222"/>
      </right>
      <top style="double">
        <color theme="0" tint="-0.14981536301767021"/>
      </top>
      <bottom style="double">
        <color theme="0" tint="-0.14981536301767021"/>
      </bottom>
      <diagonal/>
    </border>
    <border>
      <left style="thin">
        <color theme="0" tint="-0.1498764000366222"/>
      </left>
      <right style="thin">
        <color theme="0" tint="-0.1498764000366222"/>
      </right>
      <top style="double">
        <color theme="0" tint="-0.14981536301767021"/>
      </top>
      <bottom style="double">
        <color theme="0" tint="-0.14981536301767021"/>
      </bottom>
      <diagonal/>
    </border>
    <border>
      <left style="thin">
        <color theme="0" tint="-0.1498764000366222"/>
      </left>
      <right style="double">
        <color theme="0" tint="-0.14981536301767021"/>
      </right>
      <top style="double">
        <color theme="0" tint="-0.14981536301767021"/>
      </top>
      <bottom style="double">
        <color theme="0" tint="-0.14981536301767021"/>
      </bottom>
      <diagonal/>
    </border>
    <border>
      <left style="double">
        <color auto="1"/>
      </left>
      <right style="thin">
        <color theme="0" tint="-0.1498764000366222"/>
      </right>
      <top style="double">
        <color auto="1"/>
      </top>
      <bottom style="double">
        <color auto="1"/>
      </bottom>
      <diagonal/>
    </border>
    <border>
      <left style="thin">
        <color theme="0" tint="-0.1498764000366222"/>
      </left>
      <right style="thin">
        <color theme="0" tint="-0.1498764000366222"/>
      </right>
      <top style="double">
        <color auto="1"/>
      </top>
      <bottom style="double">
        <color auto="1"/>
      </bottom>
      <diagonal/>
    </border>
    <border>
      <left style="thin">
        <color theme="0" tint="-0.1498764000366222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theme="1"/>
      </left>
      <right style="thin">
        <color theme="0" tint="-0.1498764000366222"/>
      </right>
      <top style="double">
        <color theme="1"/>
      </top>
      <bottom style="double">
        <color theme="1"/>
      </bottom>
      <diagonal/>
    </border>
    <border>
      <left style="thin">
        <color theme="0" tint="-0.1498764000366222"/>
      </left>
      <right style="thin">
        <color theme="0" tint="-0.1498764000366222"/>
      </right>
      <top style="double">
        <color theme="1"/>
      </top>
      <bottom style="double">
        <color theme="1"/>
      </bottom>
      <diagonal/>
    </border>
    <border>
      <left style="thin">
        <color theme="0" tint="-0.1498764000366222"/>
      </left>
      <right style="double">
        <color theme="1"/>
      </right>
      <top style="double">
        <color theme="1"/>
      </top>
      <bottom style="double">
        <color theme="1"/>
      </bottom>
      <diagonal/>
    </border>
    <border>
      <left/>
      <right/>
      <top/>
      <bottom style="hair">
        <color theme="0" tint="-0.14990691854609822"/>
      </bottom>
      <diagonal/>
    </border>
    <border>
      <left/>
      <right style="thin">
        <color theme="2" tint="-0.24994659260841701"/>
      </right>
      <top/>
      <bottom/>
      <diagonal/>
    </border>
    <border>
      <left/>
      <right style="thin">
        <color theme="2" tint="-0.24994659260841701"/>
      </right>
      <top style="thin">
        <color theme="2" tint="-0.24994659260841701"/>
      </top>
      <bottom/>
      <diagonal/>
    </border>
    <border>
      <left style="thin">
        <color theme="0" tint="-0.14993743705557422"/>
      </left>
      <right style="thin">
        <color theme="0" tint="-0.1498764000366222"/>
      </right>
      <top/>
      <bottom/>
      <diagonal/>
    </border>
    <border>
      <left style="double">
        <color theme="1"/>
      </left>
      <right style="thin">
        <color theme="2" tint="-0.24994659260841701"/>
      </right>
      <top style="double">
        <color theme="1"/>
      </top>
      <bottom style="double">
        <color theme="1"/>
      </bottom>
      <diagonal/>
    </border>
    <border>
      <left/>
      <right style="thin">
        <color theme="2" tint="-0.24994659260841701"/>
      </right>
      <top style="double">
        <color theme="1"/>
      </top>
      <bottom style="double">
        <color theme="1"/>
      </bottom>
      <diagonal/>
    </border>
    <border>
      <left/>
      <right style="double">
        <color theme="1"/>
      </right>
      <top style="double">
        <color theme="1"/>
      </top>
      <bottom style="double">
        <color theme="1"/>
      </bottom>
      <diagonal/>
    </border>
    <border>
      <left/>
      <right style="thin">
        <color theme="0" tint="-0.1498764000366222"/>
      </right>
      <top/>
      <bottom/>
      <diagonal/>
    </border>
    <border>
      <left style="thin">
        <color theme="0" tint="-0.1498764000366222"/>
      </left>
      <right style="thin">
        <color theme="0" tint="-0.1498764000366222"/>
      </right>
      <top/>
      <bottom/>
      <diagonal/>
    </border>
    <border>
      <left/>
      <right style="thin">
        <color theme="2" tint="-0.24994659260841701"/>
      </right>
      <top/>
      <bottom style="medium">
        <color theme="2" tint="-9.9948118533890809E-2"/>
      </bottom>
      <diagonal/>
    </border>
    <border>
      <left style="thin">
        <color theme="0" tint="-0.14993743705557422"/>
      </left>
      <right style="thin">
        <color theme="2" tint="-0.24994659260841701"/>
      </right>
      <top style="double">
        <color theme="1"/>
      </top>
      <bottom style="double">
        <color theme="1"/>
      </bottom>
      <diagonal/>
    </border>
    <border>
      <left style="thin">
        <color theme="0" tint="-0.14993743705557422"/>
      </left>
      <right style="double">
        <color theme="1"/>
      </right>
      <top style="double">
        <color theme="1"/>
      </top>
      <bottom style="double">
        <color theme="1"/>
      </bottom>
      <diagonal/>
    </border>
  </borders>
  <cellStyleXfs count="7">
    <xf numFmtId="0" fontId="0" fillId="0" borderId="0">
      <alignment vertical="top"/>
    </xf>
    <xf numFmtId="164" fontId="2" fillId="0" borderId="0" applyFont="0" applyFill="0" applyBorder="0" applyAlignment="0" applyProtection="0">
      <alignment vertical="top"/>
    </xf>
    <xf numFmtId="0" fontId="2" fillId="0" borderId="0">
      <alignment vertical="top"/>
    </xf>
    <xf numFmtId="9" fontId="2" fillId="0" borderId="0" applyFont="0" applyFill="0" applyBorder="0" applyAlignment="0" applyProtection="0">
      <alignment vertical="top"/>
    </xf>
    <xf numFmtId="164" fontId="2" fillId="0" borderId="0" applyFont="0" applyFill="0" applyBorder="0" applyAlignment="0" applyProtection="0">
      <alignment vertical="top"/>
    </xf>
    <xf numFmtId="164" fontId="1" fillId="0" borderId="0" applyFont="0" applyFill="0" applyBorder="0" applyAlignment="0" applyProtection="0"/>
    <xf numFmtId="0" fontId="1" fillId="0" borderId="0"/>
  </cellStyleXfs>
  <cellXfs count="338">
    <xf numFmtId="0" fontId="0" fillId="0" borderId="0" xfId="0">
      <alignment vertical="top"/>
    </xf>
    <xf numFmtId="4" fontId="6" fillId="0" borderId="0" xfId="0" applyNumberFormat="1" applyFont="1" applyAlignment="1">
      <alignment horizontal="center" vertical="center"/>
    </xf>
    <xf numFmtId="166" fontId="7" fillId="0" borderId="0" xfId="0" applyNumberFormat="1" applyFont="1" applyAlignment="1"/>
    <xf numFmtId="0" fontId="7" fillId="0" borderId="0" xfId="0" applyFont="1" applyAlignment="1"/>
    <xf numFmtId="0" fontId="7" fillId="0" borderId="0" xfId="0" applyFont="1" applyAlignment="1">
      <alignment horizontal="right" vertical="center"/>
    </xf>
    <xf numFmtId="0" fontId="8" fillId="0" borderId="0" xfId="0" applyFont="1" applyAlignment="1">
      <alignment horizontal="right" vertical="center"/>
    </xf>
    <xf numFmtId="0" fontId="7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9" fontId="7" fillId="0" borderId="0" xfId="3" applyFont="1" applyAlignment="1">
      <alignment vertical="center"/>
    </xf>
    <xf numFmtId="166" fontId="7" fillId="0" borderId="0" xfId="0" applyNumberFormat="1" applyFont="1" applyAlignment="1">
      <alignment vertical="center"/>
    </xf>
    <xf numFmtId="0" fontId="10" fillId="0" borderId="0" xfId="0" applyFont="1" applyAlignment="1"/>
    <xf numFmtId="167" fontId="9" fillId="0" borderId="34" xfId="0" applyNumberFormat="1" applyFont="1" applyBorder="1">
      <alignment vertical="top"/>
    </xf>
    <xf numFmtId="167" fontId="11" fillId="0" borderId="34" xfId="0" applyNumberFormat="1" applyFont="1" applyBorder="1">
      <alignment vertical="top"/>
    </xf>
    <xf numFmtId="1" fontId="2" fillId="0" borderId="0" xfId="2" applyNumberFormat="1">
      <alignment vertical="top"/>
    </xf>
    <xf numFmtId="0" fontId="2" fillId="0" borderId="0" xfId="2">
      <alignment vertical="top"/>
    </xf>
    <xf numFmtId="168" fontId="2" fillId="0" borderId="0" xfId="2" applyNumberFormat="1">
      <alignment vertical="top"/>
    </xf>
    <xf numFmtId="4" fontId="2" fillId="0" borderId="0" xfId="2" applyNumberFormat="1">
      <alignment vertical="top"/>
    </xf>
    <xf numFmtId="0" fontId="2" fillId="5" borderId="0" xfId="2" applyFill="1">
      <alignment vertical="top"/>
    </xf>
    <xf numFmtId="168" fontId="2" fillId="5" borderId="0" xfId="2" applyNumberFormat="1" applyFill="1">
      <alignment vertical="top"/>
    </xf>
    <xf numFmtId="164" fontId="13" fillId="23" borderId="54" xfId="0" applyNumberFormat="1" applyFont="1" applyFill="1" applyBorder="1">
      <alignment vertical="top"/>
    </xf>
    <xf numFmtId="164" fontId="13" fillId="23" borderId="55" xfId="0" applyNumberFormat="1" applyFont="1" applyFill="1" applyBorder="1">
      <alignment vertical="top"/>
    </xf>
    <xf numFmtId="164" fontId="13" fillId="0" borderId="55" xfId="0" applyNumberFormat="1" applyFont="1" applyBorder="1">
      <alignment vertical="top"/>
    </xf>
    <xf numFmtId="0" fontId="13" fillId="0" borderId="0" xfId="0" applyFont="1">
      <alignment vertical="top"/>
    </xf>
    <xf numFmtId="164" fontId="14" fillId="20" borderId="54" xfId="1" applyFont="1" applyFill="1" applyBorder="1">
      <alignment vertical="top"/>
    </xf>
    <xf numFmtId="164" fontId="14" fillId="20" borderId="55" xfId="0" applyNumberFormat="1" applyFont="1" applyFill="1" applyBorder="1">
      <alignment vertical="top"/>
    </xf>
    <xf numFmtId="164" fontId="14" fillId="0" borderId="54" xfId="1" applyFont="1" applyBorder="1">
      <alignment vertical="top"/>
    </xf>
    <xf numFmtId="164" fontId="14" fillId="0" borderId="55" xfId="0" applyNumberFormat="1" applyFont="1" applyBorder="1">
      <alignment vertical="top"/>
    </xf>
    <xf numFmtId="164" fontId="13" fillId="20" borderId="55" xfId="0" applyNumberFormat="1" applyFont="1" applyFill="1" applyBorder="1">
      <alignment vertical="top"/>
    </xf>
    <xf numFmtId="175" fontId="15" fillId="0" borderId="0" xfId="0" applyNumberFormat="1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1" fontId="2" fillId="20" borderId="0" xfId="2" applyNumberFormat="1" applyFill="1">
      <alignment vertical="top"/>
    </xf>
    <xf numFmtId="0" fontId="2" fillId="20" borderId="0" xfId="2" applyFill="1">
      <alignment vertical="top"/>
    </xf>
    <xf numFmtId="1" fontId="2" fillId="2" borderId="0" xfId="2" applyNumberFormat="1" applyFill="1">
      <alignment vertical="top"/>
    </xf>
    <xf numFmtId="0" fontId="16" fillId="0" borderId="0" xfId="0" applyFont="1">
      <alignment vertical="top"/>
    </xf>
    <xf numFmtId="164" fontId="16" fillId="0" borderId="0" xfId="1" applyFont="1">
      <alignment vertical="top"/>
    </xf>
    <xf numFmtId="1" fontId="2" fillId="21" borderId="0" xfId="2" applyNumberFormat="1" applyFill="1">
      <alignment vertical="top"/>
    </xf>
    <xf numFmtId="0" fontId="2" fillId="21" borderId="0" xfId="2" applyFill="1">
      <alignment vertical="top"/>
    </xf>
    <xf numFmtId="38" fontId="19" fillId="0" borderId="0" xfId="0" applyNumberFormat="1" applyFont="1" applyAlignment="1">
      <alignment horizontal="center" vertical="center"/>
    </xf>
    <xf numFmtId="0" fontId="21" fillId="0" borderId="0" xfId="0" applyFont="1">
      <alignment vertical="top"/>
    </xf>
    <xf numFmtId="3" fontId="21" fillId="0" borderId="0" xfId="0" applyNumberFormat="1" applyFont="1">
      <alignment vertical="top"/>
    </xf>
    <xf numFmtId="0" fontId="21" fillId="0" borderId="0" xfId="0" applyFont="1" applyAlignment="1">
      <alignment horizontal="center" vertical="center"/>
    </xf>
    <xf numFmtId="0" fontId="22" fillId="11" borderId="15" xfId="0" applyFont="1" applyFill="1" applyBorder="1" applyAlignment="1">
      <alignment horizontal="center" vertical="center"/>
    </xf>
    <xf numFmtId="0" fontId="23" fillId="11" borderId="16" xfId="0" applyFont="1" applyFill="1" applyBorder="1" applyAlignment="1">
      <alignment horizontal="center" vertical="center"/>
    </xf>
    <xf numFmtId="0" fontId="22" fillId="11" borderId="32" xfId="0" applyFont="1" applyFill="1" applyBorder="1" applyAlignment="1">
      <alignment horizontal="center" vertical="center"/>
    </xf>
    <xf numFmtId="0" fontId="22" fillId="11" borderId="19" xfId="0" applyFont="1" applyFill="1" applyBorder="1" applyAlignment="1">
      <alignment horizontal="center" vertical="center"/>
    </xf>
    <xf numFmtId="3" fontId="24" fillId="2" borderId="20" xfId="0" applyNumberFormat="1" applyFont="1" applyFill="1" applyBorder="1" applyAlignment="1">
      <alignment horizontal="center" vertical="center"/>
    </xf>
    <xf numFmtId="4" fontId="24" fillId="2" borderId="0" xfId="0" applyNumberFormat="1" applyFont="1" applyFill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6" fillId="13" borderId="25" xfId="0" applyFont="1" applyFill="1" applyBorder="1" applyAlignment="1">
      <alignment horizontal="center" vertical="center"/>
    </xf>
    <xf numFmtId="0" fontId="28" fillId="13" borderId="45" xfId="0" applyFont="1" applyFill="1" applyBorder="1" applyAlignment="1">
      <alignment horizontal="center" vertical="center"/>
    </xf>
    <xf numFmtId="3" fontId="29" fillId="13" borderId="44" xfId="0" applyNumberFormat="1" applyFont="1" applyFill="1" applyBorder="1" applyAlignment="1">
      <alignment horizontal="center" vertical="center"/>
    </xf>
    <xf numFmtId="0" fontId="26" fillId="13" borderId="26" xfId="0" applyFont="1" applyFill="1" applyBorder="1" applyAlignment="1">
      <alignment horizontal="center" vertical="center"/>
    </xf>
    <xf numFmtId="0" fontId="30" fillId="0" borderId="0" xfId="0" applyFont="1" applyAlignment="1">
      <alignment horizontal="right" vertical="center"/>
    </xf>
    <xf numFmtId="3" fontId="31" fillId="0" borderId="0" xfId="0" applyNumberFormat="1" applyFont="1" applyAlignment="1">
      <alignment horizontal="center" vertical="center"/>
    </xf>
    <xf numFmtId="0" fontId="32" fillId="13" borderId="45" xfId="0" applyFont="1" applyFill="1" applyBorder="1" applyAlignment="1">
      <alignment horizontal="center" vertical="center"/>
    </xf>
    <xf numFmtId="3" fontId="33" fillId="13" borderId="44" xfId="0" applyNumberFormat="1" applyFont="1" applyFill="1" applyBorder="1" applyAlignment="1">
      <alignment horizontal="center" vertical="center"/>
    </xf>
    <xf numFmtId="0" fontId="26" fillId="2" borderId="0" xfId="0" applyFont="1" applyFill="1" applyAlignment="1">
      <alignment horizontal="right" vertical="center"/>
    </xf>
    <xf numFmtId="3" fontId="24" fillId="2" borderId="0" xfId="0" applyNumberFormat="1" applyFont="1" applyFill="1" applyAlignment="1">
      <alignment horizontal="center" vertical="center"/>
    </xf>
    <xf numFmtId="3" fontId="34" fillId="12" borderId="17" xfId="0" applyNumberFormat="1" applyFont="1" applyFill="1" applyBorder="1" applyAlignment="1">
      <alignment horizontal="center" vertical="center"/>
    </xf>
    <xf numFmtId="3" fontId="35" fillId="12" borderId="28" xfId="0" applyNumberFormat="1" applyFont="1" applyFill="1" applyBorder="1" applyAlignment="1">
      <alignment horizontal="center" vertical="center"/>
    </xf>
    <xf numFmtId="0" fontId="26" fillId="13" borderId="29" xfId="0" applyFont="1" applyFill="1" applyBorder="1" applyAlignment="1">
      <alignment horizontal="center" vertical="center"/>
    </xf>
    <xf numFmtId="0" fontId="36" fillId="0" borderId="0" xfId="0" applyFont="1" applyAlignment="1">
      <alignment horizontal="right" vertical="center"/>
    </xf>
    <xf numFmtId="0" fontId="25" fillId="0" borderId="27" xfId="0" applyFont="1" applyBorder="1" applyAlignment="1">
      <alignment horizontal="center" vertical="center"/>
    </xf>
    <xf numFmtId="0" fontId="26" fillId="17" borderId="38" xfId="0" applyFont="1" applyFill="1" applyBorder="1" applyAlignment="1">
      <alignment horizontal="center" vertical="center"/>
    </xf>
    <xf numFmtId="167" fontId="27" fillId="3" borderId="40" xfId="0" applyNumberFormat="1" applyFont="1" applyFill="1" applyBorder="1" applyAlignment="1">
      <alignment horizontal="center" vertical="center"/>
    </xf>
    <xf numFmtId="167" fontId="27" fillId="3" borderId="27" xfId="0" applyNumberFormat="1" applyFont="1" applyFill="1" applyBorder="1" applyAlignment="1">
      <alignment horizontal="center" vertical="center"/>
    </xf>
    <xf numFmtId="167" fontId="27" fillId="3" borderId="41" xfId="0" applyNumberFormat="1" applyFont="1" applyFill="1" applyBorder="1" applyAlignment="1">
      <alignment horizontal="center" vertical="center"/>
    </xf>
    <xf numFmtId="167" fontId="27" fillId="3" borderId="53" xfId="0" applyNumberFormat="1" applyFont="1" applyFill="1" applyBorder="1" applyAlignment="1">
      <alignment horizontal="center" vertical="center"/>
    </xf>
    <xf numFmtId="0" fontId="28" fillId="3" borderId="0" xfId="0" applyFont="1" applyFill="1" applyAlignment="1">
      <alignment horizontal="center" vertical="center"/>
    </xf>
    <xf numFmtId="3" fontId="31" fillId="3" borderId="0" xfId="0" applyNumberFormat="1" applyFont="1" applyFill="1" applyAlignment="1">
      <alignment horizontal="center"/>
    </xf>
    <xf numFmtId="0" fontId="26" fillId="18" borderId="0" xfId="0" applyFont="1" applyFill="1" applyAlignment="1">
      <alignment horizontal="center" vertical="center"/>
    </xf>
    <xf numFmtId="167" fontId="27" fillId="19" borderId="51" xfId="0" applyNumberFormat="1" applyFont="1" applyFill="1" applyBorder="1" applyAlignment="1">
      <alignment horizontal="center" vertical="center"/>
    </xf>
    <xf numFmtId="167" fontId="27" fillId="19" borderId="0" xfId="0" applyNumberFormat="1" applyFont="1" applyFill="1" applyAlignment="1">
      <alignment horizontal="center" vertical="center"/>
    </xf>
    <xf numFmtId="3" fontId="34" fillId="0" borderId="47" xfId="0" applyNumberFormat="1" applyFont="1" applyBorder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3" fontId="31" fillId="3" borderId="0" xfId="0" applyNumberFormat="1" applyFont="1" applyFill="1" applyAlignment="1">
      <alignment horizontal="center" vertical="center"/>
    </xf>
    <xf numFmtId="0" fontId="39" fillId="0" borderId="0" xfId="0" applyFont="1" applyAlignment="1">
      <alignment vertical="center"/>
    </xf>
    <xf numFmtId="4" fontId="39" fillId="0" borderId="0" xfId="0" applyNumberFormat="1" applyFont="1" applyAlignment="1">
      <alignment horizontal="center" vertical="center"/>
    </xf>
    <xf numFmtId="0" fontId="39" fillId="0" borderId="1" xfId="0" applyFont="1" applyBorder="1" applyAlignment="1">
      <alignment horizontal="center" vertical="center" wrapText="1"/>
    </xf>
    <xf numFmtId="169" fontId="39" fillId="0" borderId="1" xfId="0" applyNumberFormat="1" applyFont="1" applyBorder="1" applyAlignment="1">
      <alignment horizontal="center" vertical="center"/>
    </xf>
    <xf numFmtId="0" fontId="39" fillId="0" borderId="0" xfId="0" applyFont="1" applyAlignment="1">
      <alignment horizontal="center" vertical="center" wrapText="1"/>
    </xf>
    <xf numFmtId="169" fontId="39" fillId="0" borderId="31" xfId="0" applyNumberFormat="1" applyFont="1" applyBorder="1" applyAlignment="1">
      <alignment horizontal="center" vertical="center"/>
    </xf>
    <xf numFmtId="3" fontId="40" fillId="2" borderId="0" xfId="0" applyNumberFormat="1" applyFont="1" applyFill="1" applyAlignment="1">
      <alignment horizontal="center" vertical="center"/>
    </xf>
    <xf numFmtId="0" fontId="39" fillId="0" borderId="0" xfId="0" applyFont="1">
      <alignment vertical="top"/>
    </xf>
    <xf numFmtId="0" fontId="41" fillId="13" borderId="25" xfId="0" applyFont="1" applyFill="1" applyBorder="1" applyAlignment="1">
      <alignment horizontal="center" vertical="center"/>
    </xf>
    <xf numFmtId="167" fontId="33" fillId="3" borderId="39" xfId="0" applyNumberFormat="1" applyFont="1" applyFill="1" applyBorder="1" applyAlignment="1">
      <alignment horizontal="center" vertical="center"/>
    </xf>
    <xf numFmtId="0" fontId="41" fillId="13" borderId="26" xfId="0" applyFont="1" applyFill="1" applyBorder="1" applyAlignment="1">
      <alignment horizontal="center" vertical="center"/>
    </xf>
    <xf numFmtId="167" fontId="33" fillId="3" borderId="43" xfId="0" applyNumberFormat="1" applyFont="1" applyFill="1" applyBorder="1" applyAlignment="1">
      <alignment horizontal="center" vertical="center"/>
    </xf>
    <xf numFmtId="3" fontId="34" fillId="15" borderId="24" xfId="0" applyNumberFormat="1" applyFont="1" applyFill="1" applyBorder="1" applyAlignment="1">
      <alignment horizontal="center" vertical="center"/>
    </xf>
    <xf numFmtId="0" fontId="41" fillId="13" borderId="18" xfId="0" applyFont="1" applyFill="1" applyBorder="1" applyAlignment="1">
      <alignment horizontal="center" vertical="center"/>
    </xf>
    <xf numFmtId="3" fontId="42" fillId="13" borderId="21" xfId="0" applyNumberFormat="1" applyFont="1" applyFill="1" applyBorder="1" applyAlignment="1">
      <alignment horizontal="center" vertical="center"/>
    </xf>
    <xf numFmtId="0" fontId="41" fillId="18" borderId="26" xfId="0" applyFont="1" applyFill="1" applyBorder="1" applyAlignment="1">
      <alignment horizontal="center" vertical="center"/>
    </xf>
    <xf numFmtId="167" fontId="33" fillId="22" borderId="43" xfId="0" applyNumberFormat="1" applyFont="1" applyFill="1" applyBorder="1" applyAlignment="1">
      <alignment horizontal="center" vertical="center"/>
    </xf>
    <xf numFmtId="167" fontId="33" fillId="22" borderId="39" xfId="0" applyNumberFormat="1" applyFont="1" applyFill="1" applyBorder="1" applyAlignment="1">
      <alignment horizontal="center" vertical="center"/>
    </xf>
    <xf numFmtId="4" fontId="39" fillId="0" borderId="0" xfId="0" applyNumberFormat="1" applyFont="1">
      <alignment vertical="top"/>
    </xf>
    <xf numFmtId="3" fontId="40" fillId="2" borderId="0" xfId="0" applyNumberFormat="1" applyFont="1" applyFill="1" applyAlignment="1">
      <alignment horizontal="center"/>
    </xf>
    <xf numFmtId="4" fontId="21" fillId="0" borderId="0" xfId="0" applyNumberFormat="1" applyFont="1">
      <alignment vertical="top"/>
    </xf>
    <xf numFmtId="167" fontId="33" fillId="3" borderId="0" xfId="0" applyNumberFormat="1" applyFont="1" applyFill="1" applyAlignment="1">
      <alignment horizontal="center" vertical="center"/>
    </xf>
    <xf numFmtId="0" fontId="41" fillId="13" borderId="29" xfId="0" applyFont="1" applyFill="1" applyBorder="1" applyAlignment="1">
      <alignment horizontal="center" vertical="center"/>
    </xf>
    <xf numFmtId="0" fontId="41" fillId="18" borderId="50" xfId="0" applyFont="1" applyFill="1" applyBorder="1" applyAlignment="1">
      <alignment horizontal="center" vertical="center"/>
    </xf>
    <xf numFmtId="167" fontId="33" fillId="19" borderId="0" xfId="0" applyNumberFormat="1" applyFont="1" applyFill="1" applyAlignment="1">
      <alignment horizontal="center" vertical="center"/>
    </xf>
    <xf numFmtId="171" fontId="21" fillId="0" borderId="0" xfId="0" applyNumberFormat="1" applyFont="1">
      <alignment vertical="top"/>
    </xf>
    <xf numFmtId="170" fontId="21" fillId="0" borderId="0" xfId="0" applyNumberFormat="1" applyFont="1">
      <alignment vertical="top"/>
    </xf>
    <xf numFmtId="173" fontId="21" fillId="0" borderId="0" xfId="0" applyNumberFormat="1" applyFont="1">
      <alignment vertical="top"/>
    </xf>
    <xf numFmtId="0" fontId="37" fillId="2" borderId="0" xfId="0" applyFont="1" applyFill="1" applyAlignment="1">
      <alignment horizontal="right"/>
    </xf>
    <xf numFmtId="164" fontId="21" fillId="0" borderId="0" xfId="1" applyFont="1">
      <alignment vertical="top"/>
    </xf>
    <xf numFmtId="3" fontId="33" fillId="3" borderId="39" xfId="0" applyNumberFormat="1" applyFont="1" applyFill="1" applyBorder="1" applyAlignment="1">
      <alignment horizontal="center" vertical="center"/>
    </xf>
    <xf numFmtId="169" fontId="33" fillId="3" borderId="46" xfId="0" applyNumberFormat="1" applyFont="1" applyFill="1" applyBorder="1" applyAlignment="1">
      <alignment horizontal="center" vertical="center"/>
    </xf>
    <xf numFmtId="0" fontId="21" fillId="21" borderId="0" xfId="0" applyFont="1" applyFill="1">
      <alignment vertical="top"/>
    </xf>
    <xf numFmtId="4" fontId="21" fillId="21" borderId="0" xfId="0" applyNumberFormat="1" applyFont="1" applyFill="1">
      <alignment vertical="top"/>
    </xf>
    <xf numFmtId="4" fontId="35" fillId="0" borderId="48" xfId="0" applyNumberFormat="1" applyFont="1" applyBorder="1" applyAlignment="1">
      <alignment horizontal="center" vertical="center"/>
    </xf>
    <xf numFmtId="0" fontId="22" fillId="8" borderId="22" xfId="0" applyFont="1" applyFill="1" applyBorder="1" applyAlignment="1">
      <alignment horizontal="center" vertical="center"/>
    </xf>
    <xf numFmtId="4" fontId="45" fillId="13" borderId="36" xfId="0" applyNumberFormat="1" applyFont="1" applyFill="1" applyBorder="1" applyAlignment="1">
      <alignment horizontal="center" vertical="center"/>
    </xf>
    <xf numFmtId="3" fontId="46" fillId="14" borderId="0" xfId="0" applyNumberFormat="1" applyFont="1" applyFill="1" applyAlignment="1">
      <alignment horizontal="center" vertical="center"/>
    </xf>
    <xf numFmtId="3" fontId="47" fillId="14" borderId="0" xfId="0" applyNumberFormat="1" applyFont="1" applyFill="1" applyAlignment="1">
      <alignment horizontal="center" vertical="center"/>
    </xf>
    <xf numFmtId="3" fontId="22" fillId="13" borderId="23" xfId="0" applyNumberFormat="1" applyFont="1" applyFill="1" applyBorder="1" applyAlignment="1">
      <alignment horizontal="center" vertical="center"/>
    </xf>
    <xf numFmtId="4" fontId="45" fillId="13" borderId="37" xfId="0" applyNumberFormat="1" applyFont="1" applyFill="1" applyBorder="1" applyAlignment="1">
      <alignment horizontal="center" vertical="center"/>
    </xf>
    <xf numFmtId="0" fontId="48" fillId="2" borderId="0" xfId="0" applyFont="1" applyFill="1" applyAlignment="1">
      <alignment horizontal="right" vertical="center"/>
    </xf>
    <xf numFmtId="164" fontId="27" fillId="3" borderId="42" xfId="1" applyFont="1" applyFill="1" applyBorder="1" applyAlignment="1">
      <alignment horizontal="center" vertical="center"/>
    </xf>
    <xf numFmtId="164" fontId="27" fillId="3" borderId="43" xfId="1" applyFont="1" applyFill="1" applyBorder="1" applyAlignment="1">
      <alignment horizontal="center" vertical="center"/>
    </xf>
    <xf numFmtId="164" fontId="27" fillId="3" borderId="46" xfId="1" applyFont="1" applyFill="1" applyBorder="1" applyAlignment="1">
      <alignment horizontal="center" vertical="center"/>
    </xf>
    <xf numFmtId="0" fontId="13" fillId="0" borderId="0" xfId="0" applyFont="1" applyAlignment="1">
      <alignment horizontal="right" vertical="center"/>
    </xf>
    <xf numFmtId="0" fontId="51" fillId="0" borderId="0" xfId="0" applyFont="1" applyAlignment="1">
      <alignment horizontal="right" vertical="center"/>
    </xf>
    <xf numFmtId="0" fontId="14" fillId="0" borderId="0" xfId="0" applyFont="1" applyAlignment="1">
      <alignment horizontal="right" vertical="center"/>
    </xf>
    <xf numFmtId="4" fontId="49" fillId="0" borderId="0" xfId="0" applyNumberFormat="1" applyFont="1" applyAlignment="1">
      <alignment horizontal="right" vertical="center"/>
    </xf>
    <xf numFmtId="4" fontId="4" fillId="0" borderId="0" xfId="0" applyNumberFormat="1" applyFont="1" applyAlignment="1">
      <alignment horizontal="right" vertical="center"/>
    </xf>
    <xf numFmtId="165" fontId="52" fillId="0" borderId="0" xfId="0" applyNumberFormat="1" applyFont="1" applyAlignment="1">
      <alignment horizontal="right" vertical="center"/>
    </xf>
    <xf numFmtId="165" fontId="53" fillId="0" borderId="0" xfId="0" applyNumberFormat="1" applyFont="1" applyAlignment="1">
      <alignment horizontal="right" vertical="center"/>
    </xf>
    <xf numFmtId="165" fontId="52" fillId="0" borderId="35" xfId="0" applyNumberFormat="1" applyFont="1" applyBorder="1" applyAlignment="1">
      <alignment horizontal="right" vertical="center"/>
    </xf>
    <xf numFmtId="0" fontId="5" fillId="0" borderId="0" xfId="0" applyFont="1" applyAlignment="1">
      <alignment horizontal="right" vertical="center"/>
    </xf>
    <xf numFmtId="4" fontId="14" fillId="0" borderId="0" xfId="0" applyNumberFormat="1" applyFont="1" applyAlignment="1">
      <alignment horizontal="right" vertical="center"/>
    </xf>
    <xf numFmtId="43" fontId="14" fillId="0" borderId="0" xfId="0" applyNumberFormat="1" applyFont="1" applyAlignment="1">
      <alignment horizontal="right" vertical="center"/>
    </xf>
    <xf numFmtId="164" fontId="49" fillId="0" borderId="0" xfId="1" applyFont="1" applyAlignment="1">
      <alignment horizontal="right" vertical="center"/>
    </xf>
    <xf numFmtId="172" fontId="4" fillId="0" borderId="0" xfId="0" applyNumberFormat="1" applyFont="1" applyAlignment="1">
      <alignment horizontal="right" vertical="center"/>
    </xf>
    <xf numFmtId="164" fontId="13" fillId="0" borderId="0" xfId="1" applyFont="1" applyAlignment="1">
      <alignment horizontal="right" vertical="center"/>
    </xf>
    <xf numFmtId="164" fontId="5" fillId="0" borderId="0" xfId="1" applyFont="1" applyAlignment="1">
      <alignment horizontal="right" vertical="center"/>
    </xf>
    <xf numFmtId="0" fontId="51" fillId="0" borderId="1" xfId="0" applyFont="1" applyBorder="1" applyAlignment="1">
      <alignment horizontal="right" vertical="center"/>
    </xf>
    <xf numFmtId="0" fontId="14" fillId="0" borderId="1" xfId="0" applyFont="1" applyBorder="1" applyAlignment="1">
      <alignment horizontal="right" vertical="center"/>
    </xf>
    <xf numFmtId="0" fontId="54" fillId="0" borderId="0" xfId="0" applyFont="1" applyAlignment="1">
      <alignment horizontal="right" vertical="center"/>
    </xf>
    <xf numFmtId="4" fontId="54" fillId="0" borderId="0" xfId="0" applyNumberFormat="1" applyFont="1" applyAlignment="1">
      <alignment horizontal="right" vertical="center"/>
    </xf>
    <xf numFmtId="4" fontId="52" fillId="0" borderId="0" xfId="0" applyNumberFormat="1" applyFont="1" applyAlignment="1">
      <alignment horizontal="right" vertical="center"/>
    </xf>
    <xf numFmtId="0" fontId="51" fillId="16" borderId="30" xfId="0" applyFont="1" applyFill="1" applyBorder="1" applyAlignment="1">
      <alignment horizontal="right" vertical="center"/>
    </xf>
    <xf numFmtId="0" fontId="51" fillId="20" borderId="30" xfId="0" applyFont="1" applyFill="1" applyBorder="1" applyAlignment="1">
      <alignment horizontal="right" vertical="center"/>
    </xf>
    <xf numFmtId="4" fontId="55" fillId="16" borderId="30" xfId="0" applyNumberFormat="1" applyFont="1" applyFill="1" applyBorder="1" applyAlignment="1">
      <alignment horizontal="right" vertical="center"/>
    </xf>
    <xf numFmtId="0" fontId="56" fillId="16" borderId="30" xfId="0" applyFont="1" applyFill="1" applyBorder="1" applyAlignment="1">
      <alignment horizontal="right" vertical="center"/>
    </xf>
    <xf numFmtId="0" fontId="55" fillId="16" borderId="30" xfId="0" applyFont="1" applyFill="1" applyBorder="1" applyAlignment="1">
      <alignment horizontal="right" vertical="center"/>
    </xf>
    <xf numFmtId="40" fontId="56" fillId="0" borderId="0" xfId="0" applyNumberFormat="1" applyFont="1" applyAlignment="1">
      <alignment horizontal="right" vertical="center"/>
    </xf>
    <xf numFmtId="0" fontId="13" fillId="0" borderId="33" xfId="0" applyFont="1" applyBorder="1" applyAlignment="1">
      <alignment horizontal="right" vertical="center"/>
    </xf>
    <xf numFmtId="0" fontId="14" fillId="0" borderId="34" xfId="0" applyFont="1" applyBorder="1" applyAlignment="1">
      <alignment horizontal="right" vertical="center"/>
    </xf>
    <xf numFmtId="167" fontId="50" fillId="0" borderId="34" xfId="0" applyNumberFormat="1" applyFont="1" applyBorder="1" applyAlignment="1">
      <alignment horizontal="right" vertical="center"/>
    </xf>
    <xf numFmtId="167" fontId="49" fillId="0" borderId="34" xfId="0" applyNumberFormat="1" applyFont="1" applyBorder="1" applyAlignment="1">
      <alignment horizontal="right" vertical="center"/>
    </xf>
    <xf numFmtId="3" fontId="49" fillId="0" borderId="34" xfId="0" applyNumberFormat="1" applyFont="1" applyBorder="1" applyAlignment="1">
      <alignment horizontal="right" vertical="center"/>
    </xf>
    <xf numFmtId="167" fontId="11" fillId="0" borderId="34" xfId="0" applyNumberFormat="1" applyFont="1" applyBorder="1" applyAlignment="1">
      <alignment horizontal="right" vertical="center"/>
    </xf>
    <xf numFmtId="165" fontId="53" fillId="0" borderId="49" xfId="0" applyNumberFormat="1" applyFont="1" applyBorder="1" applyAlignment="1">
      <alignment horizontal="right" vertical="center"/>
    </xf>
    <xf numFmtId="167" fontId="50" fillId="20" borderId="34" xfId="0" applyNumberFormat="1" applyFont="1" applyFill="1" applyBorder="1" applyAlignment="1">
      <alignment horizontal="right" vertical="center"/>
    </xf>
    <xf numFmtId="4" fontId="49" fillId="0" borderId="34" xfId="0" applyNumberFormat="1" applyFont="1" applyBorder="1" applyAlignment="1">
      <alignment horizontal="right" vertical="center"/>
    </xf>
    <xf numFmtId="0" fontId="14" fillId="20" borderId="34" xfId="0" applyFont="1" applyFill="1" applyBorder="1" applyAlignment="1">
      <alignment horizontal="right" vertical="center"/>
    </xf>
    <xf numFmtId="167" fontId="49" fillId="20" borderId="34" xfId="0" applyNumberFormat="1" applyFont="1" applyFill="1" applyBorder="1" applyAlignment="1">
      <alignment horizontal="right" vertical="center"/>
    </xf>
    <xf numFmtId="3" fontId="49" fillId="20" borderId="34" xfId="0" applyNumberFormat="1" applyFont="1" applyFill="1" applyBorder="1" applyAlignment="1">
      <alignment horizontal="right" vertical="center"/>
    </xf>
    <xf numFmtId="0" fontId="13" fillId="0" borderId="34" xfId="0" applyFont="1" applyBorder="1" applyAlignment="1">
      <alignment horizontal="right" vertical="center"/>
    </xf>
    <xf numFmtId="167" fontId="50" fillId="0" borderId="0" xfId="0" applyNumberFormat="1" applyFont="1" applyAlignment="1">
      <alignment horizontal="right" vertical="center"/>
    </xf>
    <xf numFmtId="0" fontId="14" fillId="22" borderId="0" xfId="0" applyFont="1" applyFill="1" applyAlignment="1">
      <alignment horizontal="right" vertical="center"/>
    </xf>
    <xf numFmtId="0" fontId="12" fillId="0" borderId="0" xfId="0" applyFont="1" applyAlignment="1">
      <alignment horizontal="right" vertical="center"/>
    </xf>
    <xf numFmtId="167" fontId="49" fillId="0" borderId="0" xfId="0" applyNumberFormat="1" applyFont="1" applyAlignment="1">
      <alignment horizontal="right" vertical="center"/>
    </xf>
    <xf numFmtId="3" fontId="49" fillId="0" borderId="0" xfId="0" applyNumberFormat="1" applyFont="1" applyAlignment="1">
      <alignment horizontal="right" vertical="center"/>
    </xf>
    <xf numFmtId="1" fontId="13" fillId="0" borderId="0" xfId="2" applyNumberFormat="1" applyFont="1" applyAlignment="1">
      <alignment horizontal="right" vertical="center"/>
    </xf>
    <xf numFmtId="4" fontId="11" fillId="0" borderId="0" xfId="0" applyNumberFormat="1" applyFont="1" applyAlignment="1">
      <alignment horizontal="right" vertical="center"/>
    </xf>
    <xf numFmtId="3" fontId="34" fillId="0" borderId="0" xfId="0" applyNumberFormat="1" applyFont="1" applyAlignment="1">
      <alignment horizontal="center" vertical="center"/>
    </xf>
    <xf numFmtId="4" fontId="35" fillId="0" borderId="0" xfId="0" applyNumberFormat="1" applyFont="1" applyAlignment="1">
      <alignment horizontal="center" vertical="center"/>
    </xf>
    <xf numFmtId="164" fontId="35" fillId="0" borderId="0" xfId="1" applyFont="1" applyBorder="1" applyAlignment="1">
      <alignment horizontal="center" vertical="center"/>
    </xf>
    <xf numFmtId="0" fontId="57" fillId="0" borderId="0" xfId="2" applyFont="1" applyAlignment="1">
      <alignment horizontal="center" wrapText="1"/>
    </xf>
    <xf numFmtId="0" fontId="57" fillId="0" borderId="0" xfId="2" applyFont="1" applyAlignment="1">
      <alignment horizontal="center"/>
    </xf>
    <xf numFmtId="0" fontId="57" fillId="0" borderId="0" xfId="2" applyFont="1">
      <alignment vertical="top"/>
    </xf>
    <xf numFmtId="164" fontId="0" fillId="0" borderId="0" xfId="4" applyFont="1">
      <alignment vertical="top"/>
    </xf>
    <xf numFmtId="0" fontId="58" fillId="0" borderId="0" xfId="2" applyFont="1">
      <alignment vertical="top"/>
    </xf>
    <xf numFmtId="164" fontId="0" fillId="0" borderId="57" xfId="4" applyFont="1" applyBorder="1">
      <alignment vertical="top"/>
    </xf>
    <xf numFmtId="164" fontId="0" fillId="20" borderId="0" xfId="4" applyFont="1" applyFill="1">
      <alignment vertical="top"/>
    </xf>
    <xf numFmtId="0" fontId="2" fillId="0" borderId="0" xfId="2" applyAlignment="1">
      <alignment vertical="top" wrapText="1"/>
    </xf>
    <xf numFmtId="164" fontId="0" fillId="0" borderId="58" xfId="4" applyFont="1" applyBorder="1">
      <alignment vertical="top"/>
    </xf>
    <xf numFmtId="174" fontId="2" fillId="0" borderId="0" xfId="2" applyNumberFormat="1">
      <alignment vertical="top"/>
    </xf>
    <xf numFmtId="0" fontId="26" fillId="25" borderId="29" xfId="0" applyFont="1" applyFill="1" applyBorder="1" applyAlignment="1">
      <alignment horizontal="center" vertical="center"/>
    </xf>
    <xf numFmtId="3" fontId="59" fillId="0" borderId="59" xfId="0" applyNumberFormat="1" applyFont="1" applyBorder="1" applyAlignment="1">
      <alignment horizontal="center" vertical="center"/>
    </xf>
    <xf numFmtId="4" fontId="60" fillId="0" borderId="60" xfId="0" applyNumberFormat="1" applyFont="1" applyBorder="1" applyAlignment="1">
      <alignment horizontal="center" vertical="center"/>
    </xf>
    <xf numFmtId="164" fontId="60" fillId="0" borderId="61" xfId="1" applyFont="1" applyBorder="1" applyAlignment="1">
      <alignment horizontal="center" vertical="center"/>
    </xf>
    <xf numFmtId="0" fontId="17" fillId="11" borderId="15" xfId="0" applyFont="1" applyFill="1" applyBorder="1" applyAlignment="1">
      <alignment horizontal="center" vertical="center"/>
    </xf>
    <xf numFmtId="0" fontId="61" fillId="11" borderId="16" xfId="0" applyFont="1" applyFill="1" applyBorder="1" applyAlignment="1">
      <alignment horizontal="center" vertical="center"/>
    </xf>
    <xf numFmtId="0" fontId="61" fillId="11" borderId="52" xfId="0" applyFont="1" applyFill="1" applyBorder="1" applyAlignment="1">
      <alignment horizontal="center" vertical="center"/>
    </xf>
    <xf numFmtId="0" fontId="17" fillId="11" borderId="32" xfId="0" applyFont="1" applyFill="1" applyBorder="1" applyAlignment="1">
      <alignment horizontal="center" vertical="center"/>
    </xf>
    <xf numFmtId="0" fontId="26" fillId="17" borderId="62" xfId="0" applyFont="1" applyFill="1" applyBorder="1" applyAlignment="1">
      <alignment horizontal="center" vertical="center"/>
    </xf>
    <xf numFmtId="167" fontId="27" fillId="3" borderId="34" xfId="0" applyNumberFormat="1" applyFont="1" applyFill="1" applyBorder="1" applyAlignment="1">
      <alignment horizontal="center" vertical="center"/>
    </xf>
    <xf numFmtId="167" fontId="27" fillId="3" borderId="63" xfId="0" applyNumberFormat="1" applyFont="1" applyFill="1" applyBorder="1" applyAlignment="1">
      <alignment horizontal="center" vertical="center"/>
    </xf>
    <xf numFmtId="0" fontId="22" fillId="11" borderId="64" xfId="0" applyFont="1" applyFill="1" applyBorder="1" applyAlignment="1">
      <alignment horizontal="center" vertical="center"/>
    </xf>
    <xf numFmtId="3" fontId="24" fillId="2" borderId="65" xfId="0" applyNumberFormat="1" applyFont="1" applyFill="1" applyBorder="1" applyAlignment="1">
      <alignment horizontal="center" vertical="center"/>
    </xf>
    <xf numFmtId="4" fontId="24" fillId="2" borderId="66" xfId="0" applyNumberFormat="1" applyFont="1" applyFill="1" applyBorder="1" applyAlignment="1">
      <alignment horizontal="center" vertical="center"/>
    </xf>
    <xf numFmtId="3" fontId="59" fillId="0" borderId="67" xfId="0" applyNumberFormat="1" applyFont="1" applyBorder="1" applyAlignment="1">
      <alignment horizontal="center" vertical="center"/>
    </xf>
    <xf numFmtId="4" fontId="60" fillId="0" borderId="67" xfId="0" applyNumberFormat="1" applyFont="1" applyBorder="1" applyAlignment="1">
      <alignment horizontal="center" vertical="center"/>
    </xf>
    <xf numFmtId="0" fontId="22" fillId="11" borderId="68" xfId="0" applyFont="1" applyFill="1" applyBorder="1" applyAlignment="1">
      <alignment horizontal="center" vertical="center"/>
    </xf>
    <xf numFmtId="3" fontId="40" fillId="2" borderId="69" xfId="0" applyNumberFormat="1" applyFont="1" applyFill="1" applyBorder="1" applyAlignment="1">
      <alignment horizontal="center" vertical="center"/>
    </xf>
    <xf numFmtId="4" fontId="40" fillId="2" borderId="69" xfId="0" applyNumberFormat="1" applyFont="1" applyFill="1" applyBorder="1" applyAlignment="1">
      <alignment horizontal="center" vertical="center"/>
    </xf>
    <xf numFmtId="167" fontId="33" fillId="3" borderId="46" xfId="0" applyNumberFormat="1" applyFont="1" applyFill="1" applyBorder="1" applyAlignment="1">
      <alignment horizontal="center" vertical="center"/>
    </xf>
    <xf numFmtId="167" fontId="33" fillId="3" borderId="70" xfId="0" applyNumberFormat="1" applyFont="1" applyFill="1" applyBorder="1" applyAlignment="1">
      <alignment horizontal="center" vertical="center"/>
    </xf>
    <xf numFmtId="3" fontId="43" fillId="0" borderId="59" xfId="0" applyNumberFormat="1" applyFont="1" applyBorder="1" applyAlignment="1">
      <alignment horizontal="center" vertical="center"/>
    </xf>
    <xf numFmtId="4" fontId="44" fillId="0" borderId="60" xfId="0" applyNumberFormat="1" applyFont="1" applyBorder="1" applyAlignment="1">
      <alignment horizontal="center" vertical="center"/>
    </xf>
    <xf numFmtId="4" fontId="44" fillId="0" borderId="61" xfId="0" applyNumberFormat="1" applyFont="1" applyBorder="1" applyAlignment="1">
      <alignment horizontal="center" vertical="center"/>
    </xf>
    <xf numFmtId="3" fontId="43" fillId="0" borderId="71" xfId="0" applyNumberFormat="1" applyFont="1" applyBorder="1" applyAlignment="1">
      <alignment horizontal="center" vertical="center"/>
    </xf>
    <xf numFmtId="4" fontId="44" fillId="0" borderId="72" xfId="0" applyNumberFormat="1" applyFont="1" applyBorder="1" applyAlignment="1">
      <alignment horizontal="center" vertical="center"/>
    </xf>
    <xf numFmtId="4" fontId="44" fillId="0" borderId="73" xfId="0" applyNumberFormat="1" applyFont="1" applyBorder="1" applyAlignment="1">
      <alignment horizontal="center" vertical="center"/>
    </xf>
    <xf numFmtId="3" fontId="43" fillId="0" borderId="74" xfId="0" applyNumberFormat="1" applyFont="1" applyBorder="1" applyAlignment="1">
      <alignment horizontal="center" vertical="center"/>
    </xf>
    <xf numFmtId="4" fontId="44" fillId="0" borderId="75" xfId="0" applyNumberFormat="1" applyFont="1" applyBorder="1" applyAlignment="1">
      <alignment horizontal="center" vertical="center"/>
    </xf>
    <xf numFmtId="4" fontId="44" fillId="0" borderId="76" xfId="0" applyNumberFormat="1" applyFont="1" applyBorder="1" applyAlignment="1">
      <alignment horizontal="center" vertical="center"/>
    </xf>
    <xf numFmtId="3" fontId="40" fillId="2" borderId="69" xfId="0" applyNumberFormat="1" applyFont="1" applyFill="1" applyBorder="1" applyAlignment="1">
      <alignment horizontal="center"/>
    </xf>
    <xf numFmtId="4" fontId="40" fillId="2" borderId="69" xfId="0" applyNumberFormat="1" applyFont="1" applyFill="1" applyBorder="1" applyAlignment="1">
      <alignment horizontal="center"/>
    </xf>
    <xf numFmtId="3" fontId="33" fillId="3" borderId="70" xfId="0" applyNumberFormat="1" applyFont="1" applyFill="1" applyBorder="1" applyAlignment="1">
      <alignment horizontal="center" vertical="center"/>
    </xf>
    <xf numFmtId="3" fontId="43" fillId="0" borderId="77" xfId="0" applyNumberFormat="1" applyFont="1" applyBorder="1" applyAlignment="1">
      <alignment horizontal="center" vertical="center"/>
    </xf>
    <xf numFmtId="4" fontId="44" fillId="0" borderId="78" xfId="0" applyNumberFormat="1" applyFont="1" applyBorder="1" applyAlignment="1">
      <alignment horizontal="center" vertical="center"/>
    </xf>
    <xf numFmtId="4" fontId="44" fillId="0" borderId="79" xfId="0" applyNumberFormat="1" applyFont="1" applyBorder="1" applyAlignment="1">
      <alignment horizontal="center" vertical="center"/>
    </xf>
    <xf numFmtId="0" fontId="62" fillId="0" borderId="0" xfId="0" applyFont="1" applyAlignment="1">
      <alignment horizontal="center" vertical="center"/>
    </xf>
    <xf numFmtId="0" fontId="63" fillId="4" borderId="2" xfId="0" applyFont="1" applyFill="1" applyBorder="1" applyAlignment="1">
      <alignment horizontal="centerContinuous" vertical="center"/>
    </xf>
    <xf numFmtId="0" fontId="63" fillId="4" borderId="2" xfId="0" applyFont="1" applyFill="1" applyBorder="1" applyAlignment="1">
      <alignment horizontal="centerContinuous" vertical="justify"/>
    </xf>
    <xf numFmtId="0" fontId="64" fillId="5" borderId="0" xfId="0" applyFont="1" applyFill="1" applyAlignment="1">
      <alignment horizontal="center" vertical="center"/>
    </xf>
    <xf numFmtId="0" fontId="65" fillId="6" borderId="3" xfId="0" applyFont="1" applyFill="1" applyBorder="1" applyAlignment="1">
      <alignment horizontal="center" vertical="center"/>
    </xf>
    <xf numFmtId="0" fontId="62" fillId="0" borderId="0" xfId="0" applyFont="1" applyAlignment="1">
      <alignment horizontal="right" vertical="center"/>
    </xf>
    <xf numFmtId="0" fontId="66" fillId="3" borderId="7" xfId="0" applyFont="1" applyFill="1" applyBorder="1" applyAlignment="1">
      <alignment horizontal="center" vertical="center"/>
    </xf>
    <xf numFmtId="166" fontId="67" fillId="7" borderId="4" xfId="0" applyNumberFormat="1" applyFont="1" applyFill="1" applyBorder="1" applyAlignment="1">
      <alignment horizontal="right" vertical="center"/>
    </xf>
    <xf numFmtId="166" fontId="68" fillId="0" borderId="0" xfId="0" applyNumberFormat="1" applyFont="1" applyAlignment="1">
      <alignment horizontal="right" vertical="center"/>
    </xf>
    <xf numFmtId="0" fontId="66" fillId="8" borderId="6" xfId="0" applyFont="1" applyFill="1" applyBorder="1" applyAlignment="1">
      <alignment horizontal="center" vertical="center"/>
    </xf>
    <xf numFmtId="166" fontId="67" fillId="8" borderId="5" xfId="0" applyNumberFormat="1" applyFont="1" applyFill="1" applyBorder="1" applyAlignment="1">
      <alignment horizontal="right" vertical="center"/>
    </xf>
    <xf numFmtId="164" fontId="68" fillId="0" borderId="0" xfId="1" applyFont="1" applyAlignment="1">
      <alignment horizontal="right" vertical="center"/>
    </xf>
    <xf numFmtId="0" fontId="63" fillId="0" borderId="0" xfId="0" applyFont="1" applyAlignment="1">
      <alignment horizontal="center" vertical="center"/>
    </xf>
    <xf numFmtId="0" fontId="66" fillId="3" borderId="0" xfId="0" applyFont="1" applyFill="1" applyAlignment="1">
      <alignment horizontal="center" vertical="center"/>
    </xf>
    <xf numFmtId="166" fontId="67" fillId="7" borderId="56" xfId="0" applyNumberFormat="1" applyFont="1" applyFill="1" applyBorder="1" applyAlignment="1">
      <alignment horizontal="right" vertical="center"/>
    </xf>
    <xf numFmtId="0" fontId="69" fillId="9" borderId="8" xfId="0" applyFont="1" applyFill="1" applyBorder="1" applyAlignment="1">
      <alignment horizontal="center" vertical="center"/>
    </xf>
    <xf numFmtId="166" fontId="70" fillId="10" borderId="9" xfId="0" applyNumberFormat="1" applyFont="1" applyFill="1" applyBorder="1" applyAlignment="1">
      <alignment horizontal="center" vertical="center"/>
    </xf>
    <xf numFmtId="0" fontId="66" fillId="8" borderId="12" xfId="0" applyFont="1" applyFill="1" applyBorder="1" applyAlignment="1">
      <alignment horizontal="center" vertical="center"/>
    </xf>
    <xf numFmtId="166" fontId="71" fillId="0" borderId="0" xfId="0" applyNumberFormat="1" applyFont="1" applyAlignment="1">
      <alignment vertical="center"/>
    </xf>
    <xf numFmtId="0" fontId="73" fillId="9" borderId="8" xfId="0" applyFont="1" applyFill="1" applyBorder="1" applyAlignment="1">
      <alignment horizontal="center" vertical="center"/>
    </xf>
    <xf numFmtId="166" fontId="74" fillId="10" borderId="9" xfId="0" applyNumberFormat="1" applyFont="1" applyFill="1" applyBorder="1" applyAlignment="1">
      <alignment horizontal="center" vertical="center"/>
    </xf>
    <xf numFmtId="0" fontId="75" fillId="5" borderId="0" xfId="0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6" fillId="3" borderId="7" xfId="0" applyFont="1" applyFill="1" applyBorder="1" applyAlignment="1">
      <alignment horizontal="center" vertical="center"/>
    </xf>
    <xf numFmtId="166" fontId="77" fillId="7" borderId="4" xfId="0" applyNumberFormat="1" applyFont="1" applyFill="1" applyBorder="1" applyAlignment="1">
      <alignment horizontal="right" vertical="center"/>
    </xf>
    <xf numFmtId="0" fontId="76" fillId="8" borderId="6" xfId="0" applyFont="1" applyFill="1" applyBorder="1" applyAlignment="1">
      <alignment horizontal="center" vertical="center"/>
    </xf>
    <xf numFmtId="166" fontId="77" fillId="8" borderId="5" xfId="0" applyNumberFormat="1" applyFont="1" applyFill="1" applyBorder="1" applyAlignment="1">
      <alignment horizontal="right" vertical="center"/>
    </xf>
    <xf numFmtId="166" fontId="78" fillId="0" borderId="0" xfId="0" applyNumberFormat="1" applyFont="1" applyAlignment="1">
      <alignment vertical="center"/>
    </xf>
    <xf numFmtId="0" fontId="69" fillId="9" borderId="14" xfId="0" applyFont="1" applyFill="1" applyBorder="1" applyAlignment="1">
      <alignment horizontal="center" vertical="center"/>
    </xf>
    <xf numFmtId="166" fontId="70" fillId="10" borderId="13" xfId="0" applyNumberFormat="1" applyFont="1" applyFill="1" applyBorder="1" applyAlignment="1">
      <alignment horizontal="center" vertical="center"/>
    </xf>
    <xf numFmtId="0" fontId="79" fillId="0" borderId="0" xfId="0" applyFont="1">
      <alignment vertical="top"/>
    </xf>
    <xf numFmtId="167" fontId="72" fillId="0" borderId="34" xfId="0" applyNumberFormat="1" applyFont="1" applyBorder="1">
      <alignment vertical="top"/>
    </xf>
    <xf numFmtId="164" fontId="67" fillId="8" borderId="5" xfId="1" applyFont="1" applyFill="1" applyBorder="1" applyAlignment="1">
      <alignment horizontal="right" vertical="center"/>
    </xf>
    <xf numFmtId="166" fontId="80" fillId="0" borderId="0" xfId="0" applyNumberFormat="1" applyFont="1">
      <alignment vertical="top"/>
    </xf>
    <xf numFmtId="167" fontId="72" fillId="0" borderId="34" xfId="0" applyNumberFormat="1" applyFont="1" applyBorder="1" applyAlignment="1">
      <alignment horizontal="center" vertical="top"/>
    </xf>
    <xf numFmtId="0" fontId="63" fillId="4" borderId="0" xfId="0" applyFont="1" applyFill="1" applyAlignment="1">
      <alignment horizontal="centerContinuous" vertical="center"/>
    </xf>
    <xf numFmtId="0" fontId="65" fillId="6" borderId="0" xfId="0" applyFont="1" applyFill="1" applyAlignment="1">
      <alignment horizontal="center" vertical="center"/>
    </xf>
    <xf numFmtId="166" fontId="67" fillId="7" borderId="0" xfId="0" applyNumberFormat="1" applyFont="1" applyFill="1" applyAlignment="1">
      <alignment horizontal="right" vertical="center"/>
    </xf>
    <xf numFmtId="166" fontId="67" fillId="8" borderId="0" xfId="0" applyNumberFormat="1" applyFont="1" applyFill="1" applyAlignment="1">
      <alignment horizontal="right" vertical="center"/>
    </xf>
    <xf numFmtId="166" fontId="70" fillId="10" borderId="0" xfId="0" applyNumberFormat="1" applyFont="1" applyFill="1" applyAlignment="1">
      <alignment horizontal="center" vertical="center"/>
    </xf>
    <xf numFmtId="166" fontId="77" fillId="8" borderId="0" xfId="0" applyNumberFormat="1" applyFont="1" applyFill="1" applyAlignment="1">
      <alignment horizontal="right" vertical="center"/>
    </xf>
    <xf numFmtId="166" fontId="77" fillId="7" borderId="0" xfId="0" applyNumberFormat="1" applyFont="1" applyFill="1" applyAlignment="1">
      <alignment horizontal="right" vertical="center"/>
    </xf>
    <xf numFmtId="166" fontId="74" fillId="10" borderId="0" xfId="0" applyNumberFormat="1" applyFont="1" applyFill="1" applyAlignment="1">
      <alignment horizontal="center" vertical="center"/>
    </xf>
    <xf numFmtId="166" fontId="74" fillId="10" borderId="56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horizontal="center"/>
    </xf>
    <xf numFmtId="166" fontId="67" fillId="8" borderId="5" xfId="0" applyNumberFormat="1" applyFont="1" applyFill="1" applyBorder="1" applyAlignment="1">
      <alignment horizontal="center" vertical="center"/>
    </xf>
    <xf numFmtId="166" fontId="68" fillId="0" borderId="10" xfId="0" applyNumberFormat="1" applyFont="1" applyBorder="1" applyAlignment="1">
      <alignment horizontal="center" vertical="center"/>
    </xf>
    <xf numFmtId="166" fontId="67" fillId="8" borderId="11" xfId="0" applyNumberFormat="1" applyFont="1" applyFill="1" applyBorder="1" applyAlignment="1">
      <alignment horizontal="center" vertical="center"/>
    </xf>
    <xf numFmtId="166" fontId="67" fillId="7" borderId="4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9" fillId="9" borderId="0" xfId="0" applyFont="1" applyFill="1" applyAlignment="1">
      <alignment horizontal="center" vertical="center"/>
    </xf>
    <xf numFmtId="0" fontId="66" fillId="3" borderId="80" xfId="0" applyFont="1" applyFill="1" applyBorder="1" applyAlignment="1">
      <alignment horizontal="center" vertical="center"/>
    </xf>
    <xf numFmtId="0" fontId="69" fillId="9" borderId="81" xfId="0" applyFont="1" applyFill="1" applyBorder="1" applyAlignment="1">
      <alignment horizontal="center" vertical="center"/>
    </xf>
    <xf numFmtId="11" fontId="7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top"/>
    </xf>
    <xf numFmtId="0" fontId="79" fillId="0" borderId="0" xfId="0" applyFont="1" applyAlignment="1">
      <alignment horizontal="center" vertical="top"/>
    </xf>
    <xf numFmtId="10" fontId="7" fillId="0" borderId="0" xfId="0" applyNumberFormat="1" applyFont="1" applyAlignment="1">
      <alignment vertical="center"/>
    </xf>
    <xf numFmtId="164" fontId="81" fillId="0" borderId="0" xfId="1" applyFont="1" applyAlignment="1">
      <alignment horizontal="center"/>
    </xf>
    <xf numFmtId="164" fontId="83" fillId="5" borderId="0" xfId="1" applyFont="1" applyFill="1" applyAlignment="1">
      <alignment horizontal="center" vertical="center"/>
    </xf>
    <xf numFmtId="164" fontId="84" fillId="0" borderId="0" xfId="1" applyFont="1" applyAlignment="1">
      <alignment horizontal="center" vertical="center"/>
    </xf>
    <xf numFmtId="164" fontId="86" fillId="8" borderId="6" xfId="1" applyFont="1" applyFill="1" applyBorder="1" applyAlignment="1">
      <alignment horizontal="center" vertical="center"/>
    </xf>
    <xf numFmtId="164" fontId="81" fillId="0" borderId="0" xfId="1" applyFont="1" applyAlignment="1">
      <alignment horizontal="center" vertical="center"/>
    </xf>
    <xf numFmtId="164" fontId="88" fillId="9" borderId="14" xfId="1" applyFont="1" applyFill="1" applyBorder="1" applyAlignment="1">
      <alignment horizontal="center" vertical="center"/>
    </xf>
    <xf numFmtId="164" fontId="16" fillId="0" borderId="0" xfId="1" applyFont="1" applyAlignment="1">
      <alignment horizontal="center" vertical="top"/>
    </xf>
    <xf numFmtId="164" fontId="16" fillId="0" borderId="0" xfId="1" applyFont="1" applyAlignment="1">
      <alignment horizontal="center" vertical="center"/>
    </xf>
    <xf numFmtId="164" fontId="81" fillId="0" borderId="0" xfId="1" applyFont="1" applyAlignment="1">
      <alignment vertical="center"/>
    </xf>
    <xf numFmtId="164" fontId="83" fillId="5" borderId="0" xfId="1" applyFont="1" applyFill="1" applyAlignment="1">
      <alignment vertical="center"/>
    </xf>
    <xf numFmtId="164" fontId="84" fillId="0" borderId="0" xfId="1" applyFont="1" applyAlignment="1">
      <alignment vertical="center"/>
    </xf>
    <xf numFmtId="164" fontId="86" fillId="8" borderId="6" xfId="1" applyFont="1" applyFill="1" applyBorder="1" applyAlignment="1">
      <alignment vertical="center"/>
    </xf>
    <xf numFmtId="164" fontId="86" fillId="8" borderId="12" xfId="1" applyFont="1" applyFill="1" applyBorder="1" applyAlignment="1">
      <alignment vertical="center"/>
    </xf>
    <xf numFmtId="164" fontId="87" fillId="0" borderId="0" xfId="1" applyFont="1" applyAlignment="1">
      <alignment vertical="center"/>
    </xf>
    <xf numFmtId="164" fontId="88" fillId="9" borderId="14" xfId="1" applyFont="1" applyFill="1" applyBorder="1" applyAlignment="1">
      <alignment vertical="center"/>
    </xf>
    <xf numFmtId="164" fontId="16" fillId="0" borderId="0" xfId="1" applyFont="1" applyAlignment="1">
      <alignment vertical="center"/>
    </xf>
    <xf numFmtId="164" fontId="82" fillId="0" borderId="0" xfId="1" applyFont="1" applyAlignment="1"/>
    <xf numFmtId="164" fontId="85" fillId="0" borderId="0" xfId="1" applyFont="1" applyAlignment="1">
      <alignment vertical="center" wrapText="1"/>
    </xf>
    <xf numFmtId="164" fontId="89" fillId="0" borderId="0" xfId="1" applyFont="1" applyAlignment="1"/>
    <xf numFmtId="164" fontId="84" fillId="0" borderId="0" xfId="1" applyFont="1" applyAlignment="1">
      <alignment horizontal="center" vertical="center" wrapText="1"/>
    </xf>
    <xf numFmtId="164" fontId="84" fillId="20" borderId="0" xfId="1" applyFont="1" applyFill="1" applyAlignment="1">
      <alignment horizontal="center" vertical="center" wrapText="1"/>
    </xf>
    <xf numFmtId="0" fontId="63" fillId="20" borderId="0" xfId="0" applyFont="1" applyFill="1" applyAlignment="1">
      <alignment horizontal="center" vertical="center"/>
    </xf>
    <xf numFmtId="0" fontId="66" fillId="25" borderId="12" xfId="0" applyFont="1" applyFill="1" applyBorder="1" applyAlignment="1">
      <alignment horizontal="center" vertical="center"/>
    </xf>
    <xf numFmtId="0" fontId="66" fillId="20" borderId="7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top" wrapText="1"/>
    </xf>
    <xf numFmtId="166" fontId="7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0" fillId="0" borderId="0" xfId="0" applyFont="1" applyAlignment="1">
      <alignment vertical="center"/>
    </xf>
    <xf numFmtId="0" fontId="93" fillId="3" borderId="7" xfId="0" applyFont="1" applyFill="1" applyBorder="1" applyAlignment="1">
      <alignment horizontal="center" vertical="center"/>
    </xf>
    <xf numFmtId="0" fontId="93" fillId="3" borderId="80" xfId="0" applyFont="1" applyFill="1" applyBorder="1" applyAlignment="1">
      <alignment horizontal="center" vertical="center"/>
    </xf>
    <xf numFmtId="166" fontId="94" fillId="7" borderId="4" xfId="0" applyNumberFormat="1" applyFont="1" applyFill="1" applyBorder="1" applyAlignment="1">
      <alignment horizontal="center" vertical="center"/>
    </xf>
    <xf numFmtId="0" fontId="69" fillId="9" borderId="82" xfId="0" applyFont="1" applyFill="1" applyBorder="1" applyAlignment="1">
      <alignment horizontal="center" vertical="center"/>
    </xf>
    <xf numFmtId="0" fontId="73" fillId="9" borderId="67" xfId="0" applyFont="1" applyFill="1" applyBorder="1" applyAlignment="1">
      <alignment horizontal="center" vertical="center"/>
    </xf>
    <xf numFmtId="166" fontId="94" fillId="7" borderId="83" xfId="0" applyNumberFormat="1" applyFont="1" applyFill="1" applyBorder="1" applyAlignment="1">
      <alignment horizontal="center" vertical="center"/>
    </xf>
    <xf numFmtId="0" fontId="92" fillId="9" borderId="84" xfId="0" applyFont="1" applyFill="1" applyBorder="1" applyAlignment="1">
      <alignment horizontal="center" vertical="center"/>
    </xf>
    <xf numFmtId="0" fontId="92" fillId="9" borderId="85" xfId="0" applyFont="1" applyFill="1" applyBorder="1" applyAlignment="1">
      <alignment horizontal="center" vertical="center"/>
    </xf>
    <xf numFmtId="166" fontId="91" fillId="10" borderId="85" xfId="0" applyNumberFormat="1" applyFont="1" applyFill="1" applyBorder="1" applyAlignment="1">
      <alignment horizontal="center" vertical="center"/>
    </xf>
    <xf numFmtId="166" fontId="91" fillId="10" borderId="86" xfId="0" applyNumberFormat="1" applyFont="1" applyFill="1" applyBorder="1" applyAlignment="1">
      <alignment horizontal="center" vertical="center"/>
    </xf>
    <xf numFmtId="0" fontId="93" fillId="8" borderId="87" xfId="0" applyFont="1" applyFill="1" applyBorder="1" applyAlignment="1">
      <alignment horizontal="center" vertical="center"/>
    </xf>
    <xf numFmtId="166" fontId="94" fillId="8" borderId="88" xfId="0" applyNumberFormat="1" applyFont="1" applyFill="1" applyBorder="1" applyAlignment="1">
      <alignment horizontal="center" vertical="center"/>
    </xf>
    <xf numFmtId="0" fontId="69" fillId="9" borderId="89" xfId="0" applyFont="1" applyFill="1" applyBorder="1" applyAlignment="1">
      <alignment horizontal="center" vertical="center"/>
    </xf>
    <xf numFmtId="166" fontId="95" fillId="10" borderId="90" xfId="0" applyNumberFormat="1" applyFont="1" applyFill="1" applyBorder="1" applyAlignment="1">
      <alignment horizontal="center" vertical="center"/>
    </xf>
    <xf numFmtId="166" fontId="95" fillId="10" borderId="91" xfId="0" applyNumberFormat="1" applyFont="1" applyFill="1" applyBorder="1" applyAlignment="1">
      <alignment horizontal="center" vertical="center"/>
    </xf>
    <xf numFmtId="164" fontId="89" fillId="0" borderId="0" xfId="1" applyFont="1" applyAlignment="1">
      <alignment horizontal="center" vertical="center"/>
    </xf>
    <xf numFmtId="0" fontId="96" fillId="0" borderId="0" xfId="0" applyFont="1" applyAlignment="1">
      <alignment horizontal="right" vertical="center"/>
    </xf>
    <xf numFmtId="166" fontId="65" fillId="6" borderId="3" xfId="0" applyNumberFormat="1" applyFont="1" applyFill="1" applyBorder="1" applyAlignment="1">
      <alignment horizontal="center" vertical="center"/>
    </xf>
    <xf numFmtId="0" fontId="8" fillId="26" borderId="0" xfId="0" applyFont="1" applyFill="1" applyAlignment="1">
      <alignment horizontal="right" vertical="center"/>
    </xf>
    <xf numFmtId="166" fontId="68" fillId="26" borderId="0" xfId="0" applyNumberFormat="1" applyFont="1" applyFill="1" applyAlignment="1">
      <alignment horizontal="right" vertical="center"/>
    </xf>
    <xf numFmtId="3" fontId="25" fillId="0" borderId="0" xfId="0" applyNumberFormat="1" applyFont="1" applyAlignment="1">
      <alignment horizontal="center" vertical="center"/>
    </xf>
    <xf numFmtId="164" fontId="0" fillId="0" borderId="0" xfId="1" applyFont="1">
      <alignment vertical="top"/>
    </xf>
    <xf numFmtId="10" fontId="39" fillId="0" borderId="0" xfId="3" applyNumberFormat="1" applyFont="1">
      <alignment vertical="top"/>
    </xf>
    <xf numFmtId="167" fontId="11" fillId="0" borderId="0" xfId="0" applyNumberFormat="1" applyFont="1">
      <alignment vertical="top"/>
    </xf>
    <xf numFmtId="167" fontId="9" fillId="20" borderId="34" xfId="0" applyNumberFormat="1" applyFont="1" applyFill="1" applyBorder="1">
      <alignment vertical="top"/>
    </xf>
    <xf numFmtId="167" fontId="11" fillId="20" borderId="34" xfId="0" applyNumberFormat="1" applyFont="1" applyFill="1" applyBorder="1">
      <alignment vertical="top"/>
    </xf>
    <xf numFmtId="167" fontId="11" fillId="20" borderId="0" xfId="0" applyNumberFormat="1" applyFont="1" applyFill="1">
      <alignment vertical="top"/>
    </xf>
    <xf numFmtId="167" fontId="9" fillId="21" borderId="34" xfId="0" applyNumberFormat="1" applyFont="1" applyFill="1" applyBorder="1">
      <alignment vertical="top"/>
    </xf>
    <xf numFmtId="167" fontId="11" fillId="21" borderId="34" xfId="0" applyNumberFormat="1" applyFont="1" applyFill="1" applyBorder="1">
      <alignment vertical="top"/>
    </xf>
    <xf numFmtId="167" fontId="11" fillId="21" borderId="0" xfId="0" applyNumberFormat="1" applyFont="1" applyFill="1">
      <alignment vertical="top"/>
    </xf>
    <xf numFmtId="3" fontId="17" fillId="24" borderId="0" xfId="0" applyNumberFormat="1" applyFont="1" applyFill="1" applyAlignment="1">
      <alignment horizontal="center" vertical="center" wrapText="1"/>
    </xf>
    <xf numFmtId="0" fontId="16" fillId="0" borderId="0" xfId="0" pivotButton="1" applyFont="1" applyAlignment="1">
      <alignment horizontal="center" vertical="top"/>
    </xf>
    <xf numFmtId="0" fontId="16" fillId="0" borderId="0" xfId="0" applyFont="1" applyAlignment="1">
      <alignment horizontal="center" vertical="top"/>
    </xf>
    <xf numFmtId="0" fontId="16" fillId="0" borderId="0" xfId="0" applyNumberFormat="1" applyFont="1">
      <alignment vertical="top"/>
    </xf>
    <xf numFmtId="0" fontId="16" fillId="0" borderId="0" xfId="0" applyFont="1" applyAlignment="1">
      <alignment horizontal="center" vertical="top"/>
    </xf>
    <xf numFmtId="0" fontId="16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</cellXfs>
  <cellStyles count="7">
    <cellStyle name="Comma" xfId="1" builtinId="3"/>
    <cellStyle name="Comma 2" xfId="5" xr:uid="{AE45725E-7FD4-46CF-8CE4-F2F22FAFC0C0}"/>
    <cellStyle name="Comma 3" xfId="4" xr:uid="{8BE75651-C812-4F1A-98D2-61A5C3D47A75}"/>
    <cellStyle name="Normal" xfId="0" builtinId="0"/>
    <cellStyle name="Normal 2" xfId="6" xr:uid="{13EBF964-A081-4086-ADFF-1B9A2E9C7362}"/>
    <cellStyle name="Normal 3" xfId="2" xr:uid="{00000000-0005-0000-0000-000002000000}"/>
    <cellStyle name="Percent" xfId="3" builtinId="5"/>
  </cellStyles>
  <dxfs count="259"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 patternType="gray0625">
          <fgColor theme="3" tint="0.39994506668294322"/>
        </patternFill>
      </fill>
    </dxf>
    <dxf>
      <font>
        <strike val="0"/>
        <u val="none"/>
      </font>
      <fill>
        <gradientFill degree="90">
          <stop position="0">
            <color theme="0"/>
          </stop>
          <stop position="1">
            <color theme="3" tint="0.59999389629810485"/>
          </stop>
        </gradientFill>
      </fill>
      <border>
        <left/>
        <right style="thin">
          <color theme="3" tint="0.39994506668294322"/>
        </right>
        <top style="thin">
          <color theme="3" tint="0.39994506668294322"/>
        </top>
        <bottom style="thin">
          <color theme="3" tint="0.39994506668294322"/>
        </bottom>
        <vertical style="thin">
          <color theme="3" tint="0.39994506668294322"/>
        </vertical>
        <horizontal style="thin">
          <color theme="3" tint="0.39994506668294322"/>
        </horizontal>
      </border>
    </dxf>
    <dxf>
      <fill>
        <gradientFill degree="90">
          <stop position="0">
            <color theme="0"/>
          </stop>
          <stop position="1">
            <color theme="0" tint="-0.1490218817712943"/>
          </stop>
        </gradientFill>
      </fill>
      <border>
        <left/>
        <right/>
        <top style="thin">
          <color theme="0" tint="-0.24994659260841701"/>
        </top>
        <bottom style="medium">
          <color theme="0" tint="-0.24994659260841701"/>
        </bottom>
        <vertical style="thin">
          <color theme="0" tint="-0.24994659260841701"/>
        </vertical>
        <horizontal style="thin">
          <color theme="0" tint="-0.24994659260841701"/>
        </horizontal>
      </border>
    </dxf>
  </dxfs>
  <tableStyles count="2" defaultTableStyle="TableStyleMedium2" defaultPivotStyle="PivotTable Style 1">
    <tableStyle name="Invisible" pivot="0" table="0" count="0" xr9:uid="{635914B7-F49D-466D-869E-07BE5A8368EE}"/>
    <tableStyle name="PivotTable Style 1" table="0" count="3" xr9:uid="{00000000-0011-0000-FFFF-FFFF00000000}">
      <tableStyleElement type="firstRowStripe" dxfId="258"/>
      <tableStyleElement type="firstColumnStripe" dxfId="257"/>
      <tableStyleElement type="secondColumnStripe" dxfId="256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.rady\Desktop\202323.xls" TargetMode="External"/><Relationship Id="rId1" Type="http://schemas.openxmlformats.org/officeDocument/2006/relationships/externalLinkPath" Target="file:///C:\Users\h.rady\Desktop\20232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A1" t="str">
            <v>رقم الحسـاب</v>
          </cell>
          <cell r="B1" t="str">
            <v>دائن</v>
          </cell>
          <cell r="C1" t="str">
            <v>مدين</v>
          </cell>
          <cell r="D1" t="str">
            <v>مدين</v>
          </cell>
        </row>
        <row r="2">
          <cell r="A2">
            <v>10301</v>
          </cell>
          <cell r="B2">
            <v>0</v>
          </cell>
          <cell r="C2">
            <v>976155</v>
          </cell>
          <cell r="D2">
            <v>976155</v>
          </cell>
        </row>
        <row r="3">
          <cell r="A3">
            <v>10302</v>
          </cell>
          <cell r="B3">
            <v>0</v>
          </cell>
          <cell r="C3">
            <v>17812108.059999999</v>
          </cell>
          <cell r="D3">
            <v>18947102.359999999</v>
          </cell>
        </row>
        <row r="4">
          <cell r="A4">
            <v>10303</v>
          </cell>
          <cell r="B4">
            <v>0</v>
          </cell>
          <cell r="C4">
            <v>0</v>
          </cell>
          <cell r="D4">
            <v>0</v>
          </cell>
        </row>
        <row r="5">
          <cell r="A5">
            <v>10304</v>
          </cell>
          <cell r="B5">
            <v>0</v>
          </cell>
          <cell r="C5">
            <v>0</v>
          </cell>
          <cell r="D5">
            <v>0</v>
          </cell>
        </row>
        <row r="6">
          <cell r="A6">
            <v>20238</v>
          </cell>
          <cell r="B6">
            <v>0</v>
          </cell>
          <cell r="C6">
            <v>0</v>
          </cell>
          <cell r="D6">
            <v>0</v>
          </cell>
        </row>
        <row r="7">
          <cell r="A7">
            <v>20239</v>
          </cell>
          <cell r="B7">
            <v>0</v>
          </cell>
          <cell r="C7">
            <v>0</v>
          </cell>
          <cell r="D7">
            <v>0</v>
          </cell>
        </row>
        <row r="8">
          <cell r="A8">
            <v>20240</v>
          </cell>
          <cell r="B8">
            <v>0</v>
          </cell>
          <cell r="C8">
            <v>0</v>
          </cell>
          <cell r="D8">
            <v>0</v>
          </cell>
        </row>
        <row r="9">
          <cell r="A9">
            <v>20241</v>
          </cell>
          <cell r="B9">
            <v>0</v>
          </cell>
          <cell r="C9">
            <v>0</v>
          </cell>
          <cell r="D9">
            <v>0</v>
          </cell>
        </row>
        <row r="10">
          <cell r="A10">
            <v>20242</v>
          </cell>
          <cell r="B10">
            <v>0</v>
          </cell>
          <cell r="C10">
            <v>0</v>
          </cell>
          <cell r="D10">
            <v>0</v>
          </cell>
        </row>
        <row r="11">
          <cell r="A11">
            <v>20243</v>
          </cell>
          <cell r="B11">
            <v>0</v>
          </cell>
          <cell r="C11">
            <v>0</v>
          </cell>
          <cell r="D11">
            <v>0</v>
          </cell>
        </row>
        <row r="12">
          <cell r="A12">
            <v>20244</v>
          </cell>
          <cell r="B12">
            <v>0</v>
          </cell>
          <cell r="C12">
            <v>0</v>
          </cell>
          <cell r="D12">
            <v>0</v>
          </cell>
        </row>
        <row r="13">
          <cell r="A13">
            <v>20245</v>
          </cell>
          <cell r="B13">
            <v>0</v>
          </cell>
          <cell r="C13">
            <v>0</v>
          </cell>
          <cell r="D13">
            <v>0</v>
          </cell>
        </row>
        <row r="14">
          <cell r="A14">
            <v>20246</v>
          </cell>
          <cell r="B14">
            <v>0</v>
          </cell>
          <cell r="C14">
            <v>0</v>
          </cell>
          <cell r="D14">
            <v>0</v>
          </cell>
        </row>
        <row r="15">
          <cell r="A15">
            <v>20247</v>
          </cell>
          <cell r="B15">
            <v>0</v>
          </cell>
          <cell r="C15">
            <v>0</v>
          </cell>
          <cell r="D15">
            <v>0</v>
          </cell>
        </row>
        <row r="16">
          <cell r="A16">
            <v>20248</v>
          </cell>
          <cell r="B16">
            <v>0</v>
          </cell>
          <cell r="C16">
            <v>0</v>
          </cell>
          <cell r="D16">
            <v>0</v>
          </cell>
        </row>
        <row r="17">
          <cell r="A17">
            <v>20249</v>
          </cell>
          <cell r="B17">
            <v>0</v>
          </cell>
          <cell r="C17">
            <v>0</v>
          </cell>
          <cell r="D17">
            <v>0</v>
          </cell>
        </row>
        <row r="18">
          <cell r="A18">
            <v>20250</v>
          </cell>
          <cell r="B18">
            <v>0</v>
          </cell>
          <cell r="C18">
            <v>0</v>
          </cell>
          <cell r="D18">
            <v>778662.87</v>
          </cell>
        </row>
        <row r="19">
          <cell r="A19">
            <v>20251</v>
          </cell>
          <cell r="B19">
            <v>0</v>
          </cell>
          <cell r="C19">
            <v>0</v>
          </cell>
          <cell r="D19">
            <v>392296.9</v>
          </cell>
        </row>
        <row r="20">
          <cell r="A20">
            <v>20252</v>
          </cell>
          <cell r="B20">
            <v>0</v>
          </cell>
          <cell r="C20">
            <v>0</v>
          </cell>
          <cell r="D20">
            <v>494039</v>
          </cell>
        </row>
        <row r="21">
          <cell r="A21">
            <v>20253</v>
          </cell>
          <cell r="B21">
            <v>0</v>
          </cell>
          <cell r="C21">
            <v>0</v>
          </cell>
          <cell r="D21">
            <v>826481</v>
          </cell>
        </row>
        <row r="22">
          <cell r="A22">
            <v>20254</v>
          </cell>
          <cell r="B22">
            <v>0</v>
          </cell>
          <cell r="C22">
            <v>0</v>
          </cell>
          <cell r="D22">
            <v>640179.18000000005</v>
          </cell>
        </row>
        <row r="23">
          <cell r="A23">
            <v>20255</v>
          </cell>
          <cell r="B23">
            <v>0</v>
          </cell>
          <cell r="C23">
            <v>0</v>
          </cell>
          <cell r="D23">
            <v>718860</v>
          </cell>
        </row>
        <row r="24">
          <cell r="A24">
            <v>20256</v>
          </cell>
          <cell r="B24">
            <v>0</v>
          </cell>
          <cell r="C24">
            <v>0</v>
          </cell>
          <cell r="D24">
            <v>1067087</v>
          </cell>
        </row>
        <row r="25">
          <cell r="A25">
            <v>20257</v>
          </cell>
          <cell r="B25">
            <v>0</v>
          </cell>
          <cell r="C25">
            <v>0</v>
          </cell>
          <cell r="D25">
            <v>886057.3</v>
          </cell>
        </row>
        <row r="26">
          <cell r="A26">
            <v>20258</v>
          </cell>
          <cell r="B26">
            <v>0</v>
          </cell>
          <cell r="C26">
            <v>0</v>
          </cell>
          <cell r="D26">
            <v>986992</v>
          </cell>
        </row>
        <row r="27">
          <cell r="A27">
            <v>20259</v>
          </cell>
          <cell r="B27">
            <v>0</v>
          </cell>
          <cell r="C27">
            <v>0</v>
          </cell>
          <cell r="D27">
            <v>1049612</v>
          </cell>
        </row>
        <row r="28">
          <cell r="A28">
            <v>20260</v>
          </cell>
          <cell r="B28">
            <v>0</v>
          </cell>
          <cell r="C28">
            <v>0</v>
          </cell>
          <cell r="D28">
            <v>710248</v>
          </cell>
        </row>
        <row r="29">
          <cell r="A29">
            <v>20261</v>
          </cell>
          <cell r="B29">
            <v>38732</v>
          </cell>
          <cell r="C29">
            <v>0</v>
          </cell>
          <cell r="D29">
            <v>1135030</v>
          </cell>
        </row>
        <row r="30">
          <cell r="A30">
            <v>20262</v>
          </cell>
          <cell r="B30">
            <v>539359</v>
          </cell>
          <cell r="C30">
            <v>0</v>
          </cell>
          <cell r="D30">
            <v>441537</v>
          </cell>
        </row>
        <row r="31">
          <cell r="A31">
            <v>20263</v>
          </cell>
          <cell r="B31">
            <v>306505</v>
          </cell>
          <cell r="C31">
            <v>0</v>
          </cell>
          <cell r="D31">
            <v>406375</v>
          </cell>
        </row>
        <row r="32">
          <cell r="A32">
            <v>20264</v>
          </cell>
          <cell r="B32">
            <v>425748</v>
          </cell>
          <cell r="C32">
            <v>0</v>
          </cell>
          <cell r="D32">
            <v>0</v>
          </cell>
        </row>
        <row r="33">
          <cell r="A33">
            <v>20265</v>
          </cell>
          <cell r="B33">
            <v>367434</v>
          </cell>
          <cell r="C33">
            <v>0</v>
          </cell>
          <cell r="D33">
            <v>0</v>
          </cell>
        </row>
        <row r="34">
          <cell r="A34">
            <v>20266</v>
          </cell>
          <cell r="B34">
            <v>306808</v>
          </cell>
          <cell r="C34">
            <v>0</v>
          </cell>
          <cell r="D34">
            <v>0</v>
          </cell>
        </row>
        <row r="35">
          <cell r="A35">
            <v>20267</v>
          </cell>
          <cell r="B35">
            <v>229346</v>
          </cell>
          <cell r="C35">
            <v>0</v>
          </cell>
          <cell r="D35">
            <v>0</v>
          </cell>
        </row>
        <row r="36">
          <cell r="A36">
            <v>20268</v>
          </cell>
          <cell r="B36">
            <v>0</v>
          </cell>
          <cell r="C36">
            <v>0</v>
          </cell>
          <cell r="D36">
            <v>0</v>
          </cell>
        </row>
        <row r="37">
          <cell r="A37">
            <v>20269</v>
          </cell>
          <cell r="B37">
            <v>0</v>
          </cell>
          <cell r="C37">
            <v>0</v>
          </cell>
          <cell r="D37">
            <v>0</v>
          </cell>
        </row>
        <row r="38">
          <cell r="A38">
            <v>20270</v>
          </cell>
          <cell r="B38">
            <v>0</v>
          </cell>
          <cell r="C38">
            <v>0</v>
          </cell>
          <cell r="D38">
            <v>0</v>
          </cell>
        </row>
        <row r="39">
          <cell r="A39">
            <v>20501</v>
          </cell>
          <cell r="B39">
            <v>3682349.33</v>
          </cell>
          <cell r="C39">
            <v>0</v>
          </cell>
          <cell r="D39">
            <v>4713071.18</v>
          </cell>
        </row>
        <row r="40">
          <cell r="A40">
            <v>20502</v>
          </cell>
          <cell r="B40">
            <v>0</v>
          </cell>
          <cell r="C40">
            <v>0</v>
          </cell>
          <cell r="D40">
            <v>0</v>
          </cell>
        </row>
        <row r="41">
          <cell r="A41">
            <v>20503</v>
          </cell>
          <cell r="B41">
            <v>0</v>
          </cell>
          <cell r="C41">
            <v>0</v>
          </cell>
          <cell r="D41">
            <v>0</v>
          </cell>
        </row>
        <row r="42">
          <cell r="A42">
            <v>20504</v>
          </cell>
          <cell r="B42">
            <v>1368131.16</v>
          </cell>
          <cell r="C42">
            <v>0</v>
          </cell>
          <cell r="D42">
            <v>0</v>
          </cell>
        </row>
        <row r="43">
          <cell r="A43">
            <v>20506</v>
          </cell>
          <cell r="B43">
            <v>366726.63</v>
          </cell>
          <cell r="C43">
            <v>0</v>
          </cell>
          <cell r="D43">
            <v>843689</v>
          </cell>
        </row>
        <row r="44">
          <cell r="A44">
            <v>40202</v>
          </cell>
          <cell r="B44">
            <v>1.58</v>
          </cell>
          <cell r="C44">
            <v>0</v>
          </cell>
          <cell r="D44">
            <v>0</v>
          </cell>
        </row>
        <row r="45">
          <cell r="A45">
            <v>40203</v>
          </cell>
          <cell r="B45">
            <v>0</v>
          </cell>
          <cell r="C45">
            <v>0</v>
          </cell>
          <cell r="D45">
            <v>772084</v>
          </cell>
        </row>
        <row r="46">
          <cell r="A46">
            <v>40204</v>
          </cell>
          <cell r="B46">
            <v>1347446</v>
          </cell>
          <cell r="C46">
            <v>0</v>
          </cell>
          <cell r="D46">
            <v>0</v>
          </cell>
        </row>
        <row r="47">
          <cell r="A47">
            <v>40301</v>
          </cell>
          <cell r="B47">
            <v>13983.57</v>
          </cell>
          <cell r="C47">
            <v>0</v>
          </cell>
          <cell r="D47">
            <v>0</v>
          </cell>
        </row>
        <row r="48">
          <cell r="A48">
            <v>40601</v>
          </cell>
          <cell r="B48">
            <v>13459.800000000001</v>
          </cell>
          <cell r="C48">
            <v>0</v>
          </cell>
          <cell r="D48">
            <v>0</v>
          </cell>
        </row>
        <row r="49">
          <cell r="A49">
            <v>202101</v>
          </cell>
          <cell r="B49">
            <v>0</v>
          </cell>
          <cell r="C49">
            <v>0</v>
          </cell>
          <cell r="D49">
            <v>2000000</v>
          </cell>
        </row>
        <row r="50">
          <cell r="A50">
            <v>202102</v>
          </cell>
          <cell r="B50">
            <v>0</v>
          </cell>
          <cell r="C50">
            <v>0</v>
          </cell>
          <cell r="D50">
            <v>0</v>
          </cell>
        </row>
        <row r="51">
          <cell r="A51">
            <v>202103</v>
          </cell>
          <cell r="B51">
            <v>0</v>
          </cell>
          <cell r="C51">
            <v>0</v>
          </cell>
          <cell r="D51">
            <v>0</v>
          </cell>
        </row>
        <row r="52">
          <cell r="A52">
            <v>202104</v>
          </cell>
          <cell r="B52">
            <v>0</v>
          </cell>
          <cell r="C52">
            <v>0</v>
          </cell>
          <cell r="D52">
            <v>0</v>
          </cell>
        </row>
        <row r="53">
          <cell r="A53">
            <v>202105</v>
          </cell>
          <cell r="B53">
            <v>0</v>
          </cell>
          <cell r="C53">
            <v>0</v>
          </cell>
          <cell r="D53">
            <v>0</v>
          </cell>
        </row>
        <row r="54">
          <cell r="A54">
            <v>202106</v>
          </cell>
          <cell r="B54">
            <v>0</v>
          </cell>
          <cell r="C54">
            <v>0</v>
          </cell>
          <cell r="D54">
            <v>0</v>
          </cell>
        </row>
        <row r="55">
          <cell r="A55">
            <v>202107</v>
          </cell>
          <cell r="B55">
            <v>0</v>
          </cell>
          <cell r="C55">
            <v>0</v>
          </cell>
          <cell r="D55">
            <v>0</v>
          </cell>
        </row>
        <row r="56">
          <cell r="A56">
            <v>202108</v>
          </cell>
          <cell r="B56">
            <v>0</v>
          </cell>
          <cell r="C56">
            <v>0</v>
          </cell>
          <cell r="D56">
            <v>0</v>
          </cell>
        </row>
        <row r="57">
          <cell r="A57">
            <v>202109</v>
          </cell>
          <cell r="B57">
            <v>0</v>
          </cell>
          <cell r="C57">
            <v>0</v>
          </cell>
          <cell r="D57">
            <v>0</v>
          </cell>
        </row>
        <row r="58">
          <cell r="A58">
            <v>202110</v>
          </cell>
          <cell r="B58">
            <v>0</v>
          </cell>
          <cell r="C58">
            <v>0</v>
          </cell>
          <cell r="D58">
            <v>0</v>
          </cell>
        </row>
        <row r="59">
          <cell r="A59">
            <v>202111</v>
          </cell>
          <cell r="B59">
            <v>0</v>
          </cell>
          <cell r="C59">
            <v>0</v>
          </cell>
          <cell r="D59">
            <v>404843.58</v>
          </cell>
        </row>
        <row r="60">
          <cell r="A60">
            <v>202112</v>
          </cell>
          <cell r="B60">
            <v>0</v>
          </cell>
          <cell r="C60">
            <v>0</v>
          </cell>
          <cell r="D60">
            <v>395926.85000000003</v>
          </cell>
        </row>
        <row r="61">
          <cell r="A61">
            <v>202113</v>
          </cell>
          <cell r="B61">
            <v>0</v>
          </cell>
          <cell r="C61">
            <v>0</v>
          </cell>
          <cell r="D61">
            <v>431237.59</v>
          </cell>
        </row>
        <row r="62">
          <cell r="A62">
            <v>202114</v>
          </cell>
          <cell r="B62">
            <v>0</v>
          </cell>
          <cell r="C62">
            <v>0</v>
          </cell>
          <cell r="D62">
            <v>1500000</v>
          </cell>
        </row>
        <row r="63">
          <cell r="A63">
            <v>202115</v>
          </cell>
          <cell r="B63">
            <v>0</v>
          </cell>
          <cell r="C63">
            <v>0</v>
          </cell>
          <cell r="D63">
            <v>650000</v>
          </cell>
        </row>
        <row r="64">
          <cell r="A64">
            <v>202116</v>
          </cell>
          <cell r="B64">
            <v>0</v>
          </cell>
          <cell r="C64">
            <v>0</v>
          </cell>
          <cell r="D64">
            <v>387668</v>
          </cell>
        </row>
        <row r="65">
          <cell r="A65">
            <v>202117</v>
          </cell>
          <cell r="B65">
            <v>332032</v>
          </cell>
          <cell r="C65">
            <v>0</v>
          </cell>
          <cell r="D65">
            <v>294687</v>
          </cell>
        </row>
        <row r="66">
          <cell r="A66">
            <v>202118</v>
          </cell>
          <cell r="B66">
            <v>0</v>
          </cell>
          <cell r="C66">
            <v>0</v>
          </cell>
          <cell r="D66">
            <v>0</v>
          </cell>
        </row>
        <row r="67">
          <cell r="A67">
            <v>1020103</v>
          </cell>
          <cell r="B67">
            <v>0</v>
          </cell>
          <cell r="C67">
            <v>482778.59999000002</v>
          </cell>
          <cell r="D67">
            <v>13119.569990000002</v>
          </cell>
        </row>
        <row r="68">
          <cell r="A68">
            <v>1020104</v>
          </cell>
          <cell r="B68">
            <v>0</v>
          </cell>
          <cell r="C68">
            <v>1029332.47</v>
          </cell>
          <cell r="D68">
            <v>53289.23</v>
          </cell>
        </row>
        <row r="69">
          <cell r="A69">
            <v>1020105</v>
          </cell>
          <cell r="B69">
            <v>0</v>
          </cell>
          <cell r="C69">
            <v>314183</v>
          </cell>
          <cell r="D69">
            <v>0</v>
          </cell>
        </row>
        <row r="70">
          <cell r="A70">
            <v>1020106</v>
          </cell>
          <cell r="B70">
            <v>0</v>
          </cell>
          <cell r="C70">
            <v>0</v>
          </cell>
          <cell r="D70">
            <v>0</v>
          </cell>
        </row>
        <row r="71">
          <cell r="A71">
            <v>1020202</v>
          </cell>
          <cell r="B71">
            <v>0</v>
          </cell>
          <cell r="C71">
            <v>288060.15000000002</v>
          </cell>
          <cell r="D71">
            <v>171155.20000000001</v>
          </cell>
        </row>
        <row r="72">
          <cell r="A72">
            <v>1020203</v>
          </cell>
          <cell r="B72">
            <v>0</v>
          </cell>
          <cell r="C72">
            <v>902551.45000000007</v>
          </cell>
          <cell r="D72">
            <v>820</v>
          </cell>
        </row>
        <row r="73">
          <cell r="A73">
            <v>1020204</v>
          </cell>
          <cell r="B73">
            <v>0</v>
          </cell>
          <cell r="C73">
            <v>6241394.9500000002</v>
          </cell>
          <cell r="D73">
            <v>424300</v>
          </cell>
        </row>
        <row r="74">
          <cell r="A74">
            <v>1020205</v>
          </cell>
          <cell r="B74">
            <v>0</v>
          </cell>
          <cell r="C74">
            <v>2108831.67</v>
          </cell>
          <cell r="D74">
            <v>61000</v>
          </cell>
        </row>
        <row r="75">
          <cell r="A75">
            <v>1020206</v>
          </cell>
          <cell r="B75">
            <v>0</v>
          </cell>
          <cell r="C75">
            <v>2282839.08</v>
          </cell>
          <cell r="D75">
            <v>388156.12</v>
          </cell>
        </row>
        <row r="76">
          <cell r="A76">
            <v>1020207</v>
          </cell>
          <cell r="B76">
            <v>0</v>
          </cell>
          <cell r="C76">
            <v>248512.78</v>
          </cell>
          <cell r="D76">
            <v>7438.25</v>
          </cell>
        </row>
        <row r="77">
          <cell r="A77">
            <v>1020209</v>
          </cell>
          <cell r="B77">
            <v>0</v>
          </cell>
          <cell r="C77">
            <v>147850</v>
          </cell>
          <cell r="D77">
            <v>0</v>
          </cell>
        </row>
        <row r="78">
          <cell r="A78">
            <v>1020210</v>
          </cell>
          <cell r="B78">
            <v>0</v>
          </cell>
          <cell r="C78">
            <v>12615704.85</v>
          </cell>
          <cell r="D78">
            <v>0</v>
          </cell>
        </row>
        <row r="79">
          <cell r="A79">
            <v>1020211</v>
          </cell>
          <cell r="B79">
            <v>0</v>
          </cell>
          <cell r="C79">
            <v>1011900</v>
          </cell>
          <cell r="D79">
            <v>514000</v>
          </cell>
        </row>
        <row r="80">
          <cell r="A80">
            <v>1020212</v>
          </cell>
          <cell r="B80">
            <v>0</v>
          </cell>
          <cell r="C80">
            <v>0</v>
          </cell>
          <cell r="D80">
            <v>0</v>
          </cell>
        </row>
        <row r="81">
          <cell r="A81">
            <v>1020213</v>
          </cell>
          <cell r="B81">
            <v>0</v>
          </cell>
          <cell r="C81">
            <v>46200</v>
          </cell>
          <cell r="D81">
            <v>46200</v>
          </cell>
        </row>
        <row r="82">
          <cell r="A82">
            <v>1020304</v>
          </cell>
          <cell r="B82">
            <v>0</v>
          </cell>
          <cell r="C82">
            <v>149911.07</v>
          </cell>
          <cell r="D82">
            <v>0</v>
          </cell>
        </row>
        <row r="83">
          <cell r="A83">
            <v>1020305</v>
          </cell>
          <cell r="B83">
            <v>0</v>
          </cell>
          <cell r="C83">
            <v>3633241.0300000003</v>
          </cell>
          <cell r="D83">
            <v>701038.20000000007</v>
          </cell>
        </row>
        <row r="84">
          <cell r="A84">
            <v>1020306</v>
          </cell>
          <cell r="B84">
            <v>0</v>
          </cell>
          <cell r="C84">
            <v>610422.24</v>
          </cell>
          <cell r="D84">
            <v>473690.63</v>
          </cell>
        </row>
        <row r="85">
          <cell r="A85">
            <v>1020308</v>
          </cell>
          <cell r="B85">
            <v>0</v>
          </cell>
          <cell r="C85">
            <v>117657.7</v>
          </cell>
          <cell r="D85">
            <v>56704.4</v>
          </cell>
        </row>
        <row r="86">
          <cell r="A86">
            <v>1020402</v>
          </cell>
          <cell r="B86">
            <v>0</v>
          </cell>
          <cell r="C86">
            <v>722546.79</v>
          </cell>
          <cell r="D86">
            <v>0</v>
          </cell>
        </row>
        <row r="87">
          <cell r="A87">
            <v>1020403</v>
          </cell>
          <cell r="B87">
            <v>0</v>
          </cell>
          <cell r="C87">
            <v>575616.67000000004</v>
          </cell>
          <cell r="D87">
            <v>5000</v>
          </cell>
        </row>
        <row r="88">
          <cell r="A88">
            <v>1020501</v>
          </cell>
          <cell r="B88">
            <v>0</v>
          </cell>
          <cell r="C88">
            <v>3663245.27</v>
          </cell>
          <cell r="D88">
            <v>1230046.93</v>
          </cell>
        </row>
        <row r="89">
          <cell r="A89">
            <v>1020502</v>
          </cell>
          <cell r="B89">
            <v>0</v>
          </cell>
          <cell r="C89">
            <v>1141271</v>
          </cell>
          <cell r="D89">
            <v>142723</v>
          </cell>
        </row>
        <row r="90">
          <cell r="A90">
            <v>1040301</v>
          </cell>
          <cell r="B90">
            <v>0</v>
          </cell>
          <cell r="C90">
            <v>0</v>
          </cell>
          <cell r="D90">
            <v>0</v>
          </cell>
        </row>
        <row r="91">
          <cell r="A91">
            <v>1040401</v>
          </cell>
          <cell r="B91">
            <v>0</v>
          </cell>
          <cell r="C91">
            <v>1121.98</v>
          </cell>
          <cell r="D91">
            <v>0</v>
          </cell>
        </row>
        <row r="92">
          <cell r="A92">
            <v>1040402</v>
          </cell>
          <cell r="B92">
            <v>0</v>
          </cell>
          <cell r="C92">
            <v>5938.92</v>
          </cell>
          <cell r="D92">
            <v>0</v>
          </cell>
        </row>
        <row r="93">
          <cell r="A93">
            <v>1040403</v>
          </cell>
          <cell r="B93">
            <v>0</v>
          </cell>
          <cell r="C93">
            <v>35881.49</v>
          </cell>
          <cell r="D93">
            <v>0</v>
          </cell>
        </row>
        <row r="94">
          <cell r="A94">
            <v>1040404</v>
          </cell>
          <cell r="B94">
            <v>0</v>
          </cell>
          <cell r="C94">
            <v>0</v>
          </cell>
          <cell r="D94">
            <v>0</v>
          </cell>
        </row>
        <row r="95">
          <cell r="A95">
            <v>1040405</v>
          </cell>
          <cell r="B95">
            <v>0</v>
          </cell>
          <cell r="C95">
            <v>16794.91</v>
          </cell>
          <cell r="D95">
            <v>0</v>
          </cell>
        </row>
        <row r="96">
          <cell r="A96">
            <v>1040406</v>
          </cell>
          <cell r="B96">
            <v>0</v>
          </cell>
          <cell r="C96">
            <v>16794.91</v>
          </cell>
          <cell r="D96">
            <v>0</v>
          </cell>
        </row>
        <row r="97">
          <cell r="A97">
            <v>1040407</v>
          </cell>
          <cell r="B97">
            <v>0</v>
          </cell>
          <cell r="C97">
            <v>42426.67</v>
          </cell>
          <cell r="D97">
            <v>0</v>
          </cell>
        </row>
        <row r="98">
          <cell r="A98">
            <v>1040408</v>
          </cell>
          <cell r="B98">
            <v>0</v>
          </cell>
          <cell r="C98">
            <v>22511.260000000002</v>
          </cell>
          <cell r="D98">
            <v>0</v>
          </cell>
        </row>
        <row r="99">
          <cell r="A99">
            <v>1040409</v>
          </cell>
          <cell r="B99">
            <v>0</v>
          </cell>
          <cell r="C99">
            <v>29123.99</v>
          </cell>
          <cell r="D99">
            <v>0</v>
          </cell>
        </row>
        <row r="100">
          <cell r="A100">
            <v>1040410</v>
          </cell>
          <cell r="B100">
            <v>0</v>
          </cell>
          <cell r="C100">
            <v>32952.81</v>
          </cell>
          <cell r="D100">
            <v>59424</v>
          </cell>
        </row>
        <row r="101">
          <cell r="A101">
            <v>1040501</v>
          </cell>
          <cell r="B101">
            <v>0</v>
          </cell>
          <cell r="C101">
            <v>470975.68</v>
          </cell>
          <cell r="D101">
            <v>1876956.08</v>
          </cell>
        </row>
        <row r="102">
          <cell r="A102">
            <v>2010306</v>
          </cell>
          <cell r="B102">
            <v>0</v>
          </cell>
          <cell r="C102">
            <v>0</v>
          </cell>
          <cell r="D102">
            <v>0</v>
          </cell>
        </row>
        <row r="103">
          <cell r="A103">
            <v>2010322</v>
          </cell>
          <cell r="B103">
            <v>122786.31</v>
          </cell>
          <cell r="C103">
            <v>0</v>
          </cell>
          <cell r="D103">
            <v>542041.25</v>
          </cell>
        </row>
        <row r="104">
          <cell r="A104">
            <v>2010329</v>
          </cell>
          <cell r="B104">
            <v>422908.22000000003</v>
          </cell>
          <cell r="C104">
            <v>0</v>
          </cell>
          <cell r="D104">
            <v>391053.02</v>
          </cell>
        </row>
        <row r="105">
          <cell r="A105">
            <v>2010332</v>
          </cell>
          <cell r="B105">
            <v>143520.04</v>
          </cell>
          <cell r="C105">
            <v>0</v>
          </cell>
          <cell r="D105">
            <v>0</v>
          </cell>
        </row>
        <row r="106">
          <cell r="A106">
            <v>2010333</v>
          </cell>
          <cell r="B106">
            <v>0</v>
          </cell>
          <cell r="C106">
            <v>0</v>
          </cell>
          <cell r="D106">
            <v>1227113.76</v>
          </cell>
        </row>
        <row r="107">
          <cell r="A107">
            <v>2010338</v>
          </cell>
          <cell r="B107">
            <v>0</v>
          </cell>
          <cell r="C107">
            <v>0</v>
          </cell>
          <cell r="D107">
            <v>85318.69</v>
          </cell>
        </row>
        <row r="108">
          <cell r="A108">
            <v>2010339</v>
          </cell>
          <cell r="B108">
            <v>146040.71</v>
          </cell>
          <cell r="C108">
            <v>0</v>
          </cell>
          <cell r="D108">
            <v>164018.82</v>
          </cell>
        </row>
        <row r="109">
          <cell r="A109">
            <v>2010344</v>
          </cell>
          <cell r="B109">
            <v>63854.29</v>
          </cell>
          <cell r="C109">
            <v>0</v>
          </cell>
          <cell r="D109">
            <v>0</v>
          </cell>
        </row>
        <row r="110">
          <cell r="A110">
            <v>2010347</v>
          </cell>
          <cell r="B110">
            <v>6609.55</v>
          </cell>
          <cell r="C110">
            <v>0</v>
          </cell>
          <cell r="D110">
            <v>0</v>
          </cell>
        </row>
        <row r="111">
          <cell r="A111">
            <v>2010363</v>
          </cell>
          <cell r="B111">
            <v>257185.58000000002</v>
          </cell>
          <cell r="C111">
            <v>0</v>
          </cell>
          <cell r="D111">
            <v>0</v>
          </cell>
        </row>
        <row r="112">
          <cell r="A112">
            <v>2010366</v>
          </cell>
          <cell r="B112">
            <v>40033.24</v>
          </cell>
          <cell r="C112">
            <v>0</v>
          </cell>
          <cell r="D112">
            <v>258606.7</v>
          </cell>
        </row>
        <row r="113">
          <cell r="A113">
            <v>2010369</v>
          </cell>
          <cell r="B113">
            <v>1668941.67</v>
          </cell>
          <cell r="C113">
            <v>0</v>
          </cell>
          <cell r="D113">
            <v>433045.98</v>
          </cell>
        </row>
        <row r="114">
          <cell r="A114">
            <v>2010372</v>
          </cell>
          <cell r="B114">
            <v>893942.74</v>
          </cell>
          <cell r="C114">
            <v>0</v>
          </cell>
          <cell r="D114">
            <v>375088.24</v>
          </cell>
        </row>
        <row r="115">
          <cell r="A115">
            <v>2010373</v>
          </cell>
          <cell r="B115">
            <v>0</v>
          </cell>
          <cell r="C115">
            <v>0</v>
          </cell>
          <cell r="D115">
            <v>8760.92</v>
          </cell>
        </row>
        <row r="116">
          <cell r="A116">
            <v>2010376</v>
          </cell>
          <cell r="B116">
            <v>0</v>
          </cell>
          <cell r="C116">
            <v>0</v>
          </cell>
          <cell r="D116">
            <v>0</v>
          </cell>
        </row>
        <row r="117">
          <cell r="A117">
            <v>2010393</v>
          </cell>
          <cell r="B117">
            <v>24937.14</v>
          </cell>
          <cell r="C117">
            <v>0</v>
          </cell>
          <cell r="D117">
            <v>0</v>
          </cell>
        </row>
        <row r="118">
          <cell r="A118">
            <v>2010603</v>
          </cell>
          <cell r="B118">
            <v>0</v>
          </cell>
          <cell r="C118">
            <v>0</v>
          </cell>
          <cell r="D118">
            <v>1435973.08</v>
          </cell>
        </row>
        <row r="119">
          <cell r="A119">
            <v>2010604</v>
          </cell>
          <cell r="B119">
            <v>0</v>
          </cell>
          <cell r="C119">
            <v>0</v>
          </cell>
          <cell r="D119">
            <v>52173.91</v>
          </cell>
        </row>
        <row r="120">
          <cell r="A120">
            <v>2010606</v>
          </cell>
          <cell r="B120">
            <v>2307.5500000000002</v>
          </cell>
          <cell r="C120">
            <v>0</v>
          </cell>
          <cell r="D120">
            <v>20767.95</v>
          </cell>
        </row>
        <row r="121">
          <cell r="A121">
            <v>2010610</v>
          </cell>
          <cell r="B121">
            <v>640439.20000000007</v>
          </cell>
          <cell r="C121">
            <v>0</v>
          </cell>
          <cell r="D121">
            <v>0</v>
          </cell>
        </row>
        <row r="122">
          <cell r="A122">
            <v>2010614</v>
          </cell>
          <cell r="B122">
            <v>55585.130000000005</v>
          </cell>
          <cell r="C122">
            <v>0</v>
          </cell>
          <cell r="D122">
            <v>105278.14</v>
          </cell>
        </row>
        <row r="123">
          <cell r="A123">
            <v>2010616</v>
          </cell>
          <cell r="B123">
            <v>0</v>
          </cell>
          <cell r="C123">
            <v>0</v>
          </cell>
          <cell r="D123">
            <v>258016.30000000002</v>
          </cell>
        </row>
        <row r="124">
          <cell r="A124">
            <v>2010618</v>
          </cell>
          <cell r="B124">
            <v>0</v>
          </cell>
          <cell r="C124">
            <v>0</v>
          </cell>
          <cell r="D124">
            <v>8484.49</v>
          </cell>
        </row>
        <row r="125">
          <cell r="A125">
            <v>2010620</v>
          </cell>
          <cell r="B125">
            <v>94303</v>
          </cell>
          <cell r="C125">
            <v>0</v>
          </cell>
          <cell r="D125">
            <v>0</v>
          </cell>
        </row>
        <row r="126">
          <cell r="A126">
            <v>2010621</v>
          </cell>
          <cell r="B126">
            <v>0</v>
          </cell>
          <cell r="C126">
            <v>0</v>
          </cell>
          <cell r="D126">
            <v>2245109</v>
          </cell>
        </row>
        <row r="127">
          <cell r="A127">
            <v>2010622</v>
          </cell>
          <cell r="B127">
            <v>0</v>
          </cell>
          <cell r="C127">
            <v>0</v>
          </cell>
          <cell r="D127">
            <v>0</v>
          </cell>
        </row>
        <row r="128">
          <cell r="A128">
            <v>2010623</v>
          </cell>
          <cell r="B128">
            <v>1151102.5900000001</v>
          </cell>
          <cell r="C128">
            <v>0</v>
          </cell>
          <cell r="D128">
            <v>881168.47</v>
          </cell>
        </row>
        <row r="129">
          <cell r="A129">
            <v>2010624</v>
          </cell>
          <cell r="B129">
            <v>36244.36</v>
          </cell>
          <cell r="C129">
            <v>0</v>
          </cell>
          <cell r="D129">
            <v>0</v>
          </cell>
        </row>
        <row r="130">
          <cell r="A130">
            <v>2010626</v>
          </cell>
          <cell r="B130">
            <v>0</v>
          </cell>
          <cell r="C130">
            <v>0</v>
          </cell>
          <cell r="D130">
            <v>0</v>
          </cell>
        </row>
        <row r="131">
          <cell r="A131">
            <v>2010630</v>
          </cell>
          <cell r="B131">
            <v>28204.350000000002</v>
          </cell>
          <cell r="C131">
            <v>0</v>
          </cell>
          <cell r="D131">
            <v>0</v>
          </cell>
        </row>
        <row r="132">
          <cell r="A132">
            <v>2010632</v>
          </cell>
          <cell r="B132">
            <v>462.54</v>
          </cell>
          <cell r="C132">
            <v>0</v>
          </cell>
          <cell r="D132">
            <v>11531.7</v>
          </cell>
        </row>
        <row r="133">
          <cell r="A133">
            <v>2010633</v>
          </cell>
          <cell r="B133">
            <v>54410.880000000005</v>
          </cell>
          <cell r="C133">
            <v>0</v>
          </cell>
          <cell r="D133">
            <v>36353.660000000003</v>
          </cell>
        </row>
        <row r="134">
          <cell r="A134">
            <v>2010634</v>
          </cell>
          <cell r="B134">
            <v>26031.15</v>
          </cell>
          <cell r="C134">
            <v>0</v>
          </cell>
          <cell r="D134">
            <v>77572.800000000003</v>
          </cell>
        </row>
        <row r="135">
          <cell r="A135">
            <v>2010635</v>
          </cell>
          <cell r="B135">
            <v>0</v>
          </cell>
          <cell r="C135">
            <v>0</v>
          </cell>
          <cell r="D135">
            <v>383764.46</v>
          </cell>
        </row>
        <row r="136">
          <cell r="A136">
            <v>2010636</v>
          </cell>
          <cell r="B136">
            <v>2263932.81</v>
          </cell>
          <cell r="C136">
            <v>0</v>
          </cell>
          <cell r="D136">
            <v>1419216.27</v>
          </cell>
        </row>
        <row r="137">
          <cell r="A137">
            <v>2010637</v>
          </cell>
          <cell r="B137">
            <v>1173747.28</v>
          </cell>
          <cell r="C137">
            <v>0</v>
          </cell>
          <cell r="D137">
            <v>1519532</v>
          </cell>
        </row>
        <row r="138">
          <cell r="A138">
            <v>2010638</v>
          </cell>
          <cell r="B138">
            <v>0</v>
          </cell>
          <cell r="C138">
            <v>0</v>
          </cell>
          <cell r="D138">
            <v>0</v>
          </cell>
        </row>
        <row r="139">
          <cell r="A139">
            <v>2010639</v>
          </cell>
          <cell r="B139">
            <v>0</v>
          </cell>
          <cell r="C139">
            <v>0</v>
          </cell>
          <cell r="D139">
            <v>26896.86</v>
          </cell>
        </row>
        <row r="140">
          <cell r="A140">
            <v>2010640</v>
          </cell>
          <cell r="B140">
            <v>0</v>
          </cell>
          <cell r="C140">
            <v>0</v>
          </cell>
          <cell r="D140">
            <v>0</v>
          </cell>
        </row>
        <row r="141">
          <cell r="A141">
            <v>2010641</v>
          </cell>
          <cell r="B141">
            <v>0</v>
          </cell>
          <cell r="C141">
            <v>0</v>
          </cell>
          <cell r="D141">
            <v>0</v>
          </cell>
        </row>
        <row r="142">
          <cell r="A142">
            <v>2010642</v>
          </cell>
          <cell r="B142">
            <v>0</v>
          </cell>
          <cell r="C142">
            <v>0</v>
          </cell>
          <cell r="D142">
            <v>0</v>
          </cell>
        </row>
        <row r="143">
          <cell r="A143">
            <v>2010643</v>
          </cell>
          <cell r="B143">
            <v>2430024.12</v>
          </cell>
          <cell r="C143">
            <v>0</v>
          </cell>
          <cell r="D143">
            <v>0</v>
          </cell>
        </row>
        <row r="144">
          <cell r="A144">
            <v>2010644</v>
          </cell>
          <cell r="B144">
            <v>0</v>
          </cell>
          <cell r="C144">
            <v>0</v>
          </cell>
          <cell r="D144">
            <v>0</v>
          </cell>
        </row>
        <row r="145">
          <cell r="A145">
            <v>2010645</v>
          </cell>
          <cell r="B145">
            <v>62243.96</v>
          </cell>
          <cell r="C145">
            <v>0</v>
          </cell>
          <cell r="D145">
            <v>8543.0400000000009</v>
          </cell>
        </row>
        <row r="146">
          <cell r="A146">
            <v>2010646</v>
          </cell>
          <cell r="B146">
            <v>0</v>
          </cell>
          <cell r="C146">
            <v>0</v>
          </cell>
          <cell r="D146">
            <v>0</v>
          </cell>
        </row>
        <row r="147">
          <cell r="A147">
            <v>2010647</v>
          </cell>
          <cell r="B147">
            <v>0</v>
          </cell>
          <cell r="C147">
            <v>0</v>
          </cell>
          <cell r="D147">
            <v>4821381.1500000004</v>
          </cell>
        </row>
        <row r="148">
          <cell r="A148">
            <v>2010648</v>
          </cell>
          <cell r="B148">
            <v>0</v>
          </cell>
          <cell r="C148">
            <v>0</v>
          </cell>
          <cell r="D148">
            <v>0</v>
          </cell>
        </row>
        <row r="149">
          <cell r="A149">
            <v>2010649</v>
          </cell>
          <cell r="B149">
            <v>0</v>
          </cell>
          <cell r="C149">
            <v>0</v>
          </cell>
          <cell r="D149">
            <v>0</v>
          </cell>
        </row>
        <row r="150">
          <cell r="A150">
            <v>2010650</v>
          </cell>
          <cell r="B150">
            <v>0</v>
          </cell>
          <cell r="C150">
            <v>0</v>
          </cell>
          <cell r="D150">
            <v>0</v>
          </cell>
        </row>
        <row r="151">
          <cell r="A151">
            <v>2010653</v>
          </cell>
          <cell r="B151">
            <v>0</v>
          </cell>
          <cell r="C151">
            <v>0</v>
          </cell>
          <cell r="D151">
            <v>0</v>
          </cell>
        </row>
        <row r="152">
          <cell r="A152">
            <v>2010656</v>
          </cell>
          <cell r="B152">
            <v>86956.52</v>
          </cell>
          <cell r="C152">
            <v>0</v>
          </cell>
          <cell r="D152">
            <v>0</v>
          </cell>
        </row>
        <row r="153">
          <cell r="A153">
            <v>2010657</v>
          </cell>
          <cell r="B153">
            <v>541268.59</v>
          </cell>
          <cell r="C153">
            <v>0</v>
          </cell>
          <cell r="D153">
            <v>2465294.31</v>
          </cell>
        </row>
        <row r="154">
          <cell r="A154">
            <v>2010659</v>
          </cell>
          <cell r="B154">
            <v>872686.96</v>
          </cell>
          <cell r="C154">
            <v>0</v>
          </cell>
          <cell r="D154">
            <v>0</v>
          </cell>
        </row>
        <row r="155">
          <cell r="A155">
            <v>2010661</v>
          </cell>
          <cell r="B155">
            <v>0</v>
          </cell>
          <cell r="C155">
            <v>0</v>
          </cell>
          <cell r="D155">
            <v>0</v>
          </cell>
        </row>
        <row r="156">
          <cell r="A156">
            <v>2010662</v>
          </cell>
          <cell r="B156">
            <v>0</v>
          </cell>
          <cell r="C156">
            <v>0</v>
          </cell>
          <cell r="D156">
            <v>0</v>
          </cell>
        </row>
        <row r="157">
          <cell r="A157">
            <v>2010663</v>
          </cell>
          <cell r="B157">
            <v>195652.17</v>
          </cell>
          <cell r="C157">
            <v>0</v>
          </cell>
          <cell r="D157">
            <v>0</v>
          </cell>
        </row>
        <row r="158">
          <cell r="A158">
            <v>2010664</v>
          </cell>
          <cell r="B158">
            <v>0</v>
          </cell>
          <cell r="C158">
            <v>0</v>
          </cell>
          <cell r="D158">
            <v>0</v>
          </cell>
        </row>
        <row r="159">
          <cell r="A159">
            <v>2010665</v>
          </cell>
          <cell r="B159">
            <v>1641727.58</v>
          </cell>
          <cell r="C159">
            <v>0</v>
          </cell>
          <cell r="D159">
            <v>0</v>
          </cell>
        </row>
        <row r="160">
          <cell r="A160">
            <v>2010666</v>
          </cell>
          <cell r="B160">
            <v>1080324.3999999999</v>
          </cell>
          <cell r="C160">
            <v>0</v>
          </cell>
          <cell r="D160">
            <v>3105246.6</v>
          </cell>
        </row>
        <row r="161">
          <cell r="A161">
            <v>2010667</v>
          </cell>
          <cell r="B161">
            <v>0</v>
          </cell>
          <cell r="C161">
            <v>0</v>
          </cell>
          <cell r="D161">
            <v>76223.990000000005</v>
          </cell>
        </row>
        <row r="162">
          <cell r="A162">
            <v>2010668</v>
          </cell>
          <cell r="B162">
            <v>0</v>
          </cell>
          <cell r="C162">
            <v>0</v>
          </cell>
          <cell r="D162">
            <v>157478.26</v>
          </cell>
        </row>
        <row r="163">
          <cell r="A163">
            <v>2010669</v>
          </cell>
          <cell r="B163">
            <v>0</v>
          </cell>
          <cell r="C163">
            <v>0</v>
          </cell>
          <cell r="D163">
            <v>1482059.98</v>
          </cell>
        </row>
        <row r="164">
          <cell r="A164">
            <v>2010670</v>
          </cell>
          <cell r="B164">
            <v>0</v>
          </cell>
          <cell r="C164">
            <v>0</v>
          </cell>
          <cell r="D164">
            <v>393207.15</v>
          </cell>
        </row>
        <row r="165">
          <cell r="A165">
            <v>2010671</v>
          </cell>
          <cell r="B165">
            <v>0</v>
          </cell>
          <cell r="C165">
            <v>0</v>
          </cell>
          <cell r="D165">
            <v>0</v>
          </cell>
        </row>
        <row r="166">
          <cell r="A166">
            <v>2010672</v>
          </cell>
          <cell r="B166">
            <v>0</v>
          </cell>
          <cell r="C166">
            <v>0</v>
          </cell>
          <cell r="D166">
            <v>0</v>
          </cell>
        </row>
        <row r="167">
          <cell r="A167">
            <v>2010673</v>
          </cell>
          <cell r="B167">
            <v>0</v>
          </cell>
          <cell r="C167">
            <v>0</v>
          </cell>
          <cell r="D167">
            <v>0</v>
          </cell>
        </row>
        <row r="168">
          <cell r="A168">
            <v>2010674</v>
          </cell>
          <cell r="B168">
            <v>0</v>
          </cell>
          <cell r="C168">
            <v>0</v>
          </cell>
          <cell r="D168">
            <v>321646.96000000002</v>
          </cell>
        </row>
        <row r="169">
          <cell r="A169">
            <v>2010675</v>
          </cell>
          <cell r="B169">
            <v>0</v>
          </cell>
          <cell r="C169">
            <v>0</v>
          </cell>
          <cell r="D169">
            <v>440850.54000000004</v>
          </cell>
        </row>
        <row r="170">
          <cell r="A170">
            <v>2010676</v>
          </cell>
          <cell r="B170">
            <v>409142.35000000003</v>
          </cell>
          <cell r="C170">
            <v>0</v>
          </cell>
          <cell r="D170">
            <v>1374106.11</v>
          </cell>
        </row>
        <row r="171">
          <cell r="A171">
            <v>2010677</v>
          </cell>
          <cell r="B171">
            <v>0</v>
          </cell>
          <cell r="C171">
            <v>0</v>
          </cell>
          <cell r="D171">
            <v>0</v>
          </cell>
        </row>
        <row r="172">
          <cell r="A172">
            <v>2010678</v>
          </cell>
          <cell r="B172">
            <v>258486.76</v>
          </cell>
          <cell r="C172">
            <v>0</v>
          </cell>
          <cell r="D172">
            <v>0</v>
          </cell>
        </row>
        <row r="173">
          <cell r="A173">
            <v>2010679</v>
          </cell>
          <cell r="B173">
            <v>38959.47</v>
          </cell>
          <cell r="C173">
            <v>0</v>
          </cell>
          <cell r="D173">
            <v>324015.32</v>
          </cell>
        </row>
        <row r="174">
          <cell r="A174">
            <v>2010680</v>
          </cell>
          <cell r="B174">
            <v>0</v>
          </cell>
          <cell r="C174">
            <v>0</v>
          </cell>
          <cell r="D174">
            <v>747690.22</v>
          </cell>
        </row>
        <row r="175">
          <cell r="A175">
            <v>2010681</v>
          </cell>
          <cell r="B175">
            <v>0</v>
          </cell>
          <cell r="C175">
            <v>0</v>
          </cell>
          <cell r="D175">
            <v>1612133.77</v>
          </cell>
        </row>
        <row r="176">
          <cell r="A176">
            <v>2010682</v>
          </cell>
          <cell r="B176">
            <v>388290.14</v>
          </cell>
          <cell r="C176">
            <v>0</v>
          </cell>
          <cell r="D176">
            <v>304482.35000000003</v>
          </cell>
        </row>
        <row r="177">
          <cell r="A177">
            <v>2010683</v>
          </cell>
          <cell r="B177">
            <v>0</v>
          </cell>
          <cell r="C177">
            <v>0</v>
          </cell>
          <cell r="D177">
            <v>2521739.13</v>
          </cell>
        </row>
        <row r="178">
          <cell r="A178">
            <v>2010684</v>
          </cell>
          <cell r="B178">
            <v>5456444.4800000004</v>
          </cell>
          <cell r="C178">
            <v>0</v>
          </cell>
          <cell r="D178">
            <v>13393555.52</v>
          </cell>
        </row>
        <row r="179">
          <cell r="A179">
            <v>2010685</v>
          </cell>
          <cell r="B179">
            <v>1850000</v>
          </cell>
          <cell r="C179">
            <v>0</v>
          </cell>
          <cell r="D179">
            <v>0</v>
          </cell>
        </row>
        <row r="180">
          <cell r="A180">
            <v>2010686</v>
          </cell>
          <cell r="B180">
            <v>0</v>
          </cell>
          <cell r="C180">
            <v>0</v>
          </cell>
          <cell r="D180">
            <v>122500</v>
          </cell>
        </row>
        <row r="181">
          <cell r="A181">
            <v>2010687</v>
          </cell>
          <cell r="B181">
            <v>0</v>
          </cell>
          <cell r="C181">
            <v>0</v>
          </cell>
          <cell r="D181">
            <v>0</v>
          </cell>
        </row>
        <row r="182">
          <cell r="A182">
            <v>2010688</v>
          </cell>
          <cell r="B182">
            <v>922166.84</v>
          </cell>
          <cell r="C182">
            <v>0</v>
          </cell>
          <cell r="D182">
            <v>981640.75</v>
          </cell>
        </row>
        <row r="183">
          <cell r="A183">
            <v>2010689</v>
          </cell>
          <cell r="B183">
            <v>0</v>
          </cell>
          <cell r="C183">
            <v>0</v>
          </cell>
          <cell r="D183">
            <v>120724</v>
          </cell>
        </row>
        <row r="184">
          <cell r="A184">
            <v>2010690</v>
          </cell>
          <cell r="B184">
            <v>0</v>
          </cell>
          <cell r="C184">
            <v>0</v>
          </cell>
          <cell r="D184">
            <v>0</v>
          </cell>
        </row>
        <row r="185">
          <cell r="A185">
            <v>2010691</v>
          </cell>
          <cell r="B185">
            <v>0</v>
          </cell>
          <cell r="C185">
            <v>0</v>
          </cell>
          <cell r="D185">
            <v>441194</v>
          </cell>
        </row>
        <row r="186">
          <cell r="A186">
            <v>2010692</v>
          </cell>
          <cell r="B186">
            <v>2225846.4500000002</v>
          </cell>
          <cell r="C186">
            <v>0</v>
          </cell>
          <cell r="D186">
            <v>874153.55</v>
          </cell>
        </row>
        <row r="187">
          <cell r="A187">
            <v>2010693</v>
          </cell>
          <cell r="B187">
            <v>2902349.57</v>
          </cell>
          <cell r="C187">
            <v>0</v>
          </cell>
          <cell r="D187">
            <v>0</v>
          </cell>
        </row>
        <row r="188">
          <cell r="A188">
            <v>2010694</v>
          </cell>
          <cell r="B188">
            <v>0</v>
          </cell>
          <cell r="C188">
            <v>0</v>
          </cell>
          <cell r="D188">
            <v>1080000</v>
          </cell>
        </row>
        <row r="189">
          <cell r="A189">
            <v>2010695</v>
          </cell>
          <cell r="B189">
            <v>1097038.6400000001</v>
          </cell>
          <cell r="C189">
            <v>0</v>
          </cell>
          <cell r="D189">
            <v>552961.36</v>
          </cell>
        </row>
        <row r="190">
          <cell r="A190">
            <v>2010696</v>
          </cell>
          <cell r="B190">
            <v>4458001.12</v>
          </cell>
          <cell r="C190">
            <v>0</v>
          </cell>
          <cell r="D190">
            <v>12770698.880000001</v>
          </cell>
        </row>
        <row r="191">
          <cell r="A191">
            <v>2010697</v>
          </cell>
          <cell r="B191">
            <v>55850.700000000004</v>
          </cell>
          <cell r="C191">
            <v>0</v>
          </cell>
          <cell r="D191">
            <v>494144</v>
          </cell>
        </row>
        <row r="192">
          <cell r="A192">
            <v>2010698</v>
          </cell>
          <cell r="B192">
            <v>0.47000000000000003</v>
          </cell>
          <cell r="C192">
            <v>0</v>
          </cell>
          <cell r="D192">
            <v>1112875.18</v>
          </cell>
        </row>
        <row r="193">
          <cell r="A193">
            <v>2010699</v>
          </cell>
          <cell r="B193">
            <v>2472685.4900000002</v>
          </cell>
          <cell r="C193">
            <v>0</v>
          </cell>
          <cell r="D193">
            <v>2056285.52</v>
          </cell>
        </row>
        <row r="194">
          <cell r="A194">
            <v>2010700</v>
          </cell>
          <cell r="B194">
            <v>176348.67</v>
          </cell>
          <cell r="C194">
            <v>0</v>
          </cell>
          <cell r="D194">
            <v>0</v>
          </cell>
        </row>
        <row r="195">
          <cell r="A195">
            <v>2010701</v>
          </cell>
          <cell r="B195">
            <v>54020.590000000004</v>
          </cell>
          <cell r="C195">
            <v>0</v>
          </cell>
          <cell r="D195">
            <v>30896.41</v>
          </cell>
        </row>
        <row r="196">
          <cell r="A196">
            <v>2010702</v>
          </cell>
          <cell r="B196">
            <v>1340097.3400000001</v>
          </cell>
          <cell r="C196">
            <v>0</v>
          </cell>
          <cell r="D196">
            <v>0</v>
          </cell>
        </row>
        <row r="197">
          <cell r="A197">
            <v>2010703</v>
          </cell>
          <cell r="B197">
            <v>120000</v>
          </cell>
          <cell r="C197">
            <v>0</v>
          </cell>
          <cell r="D197">
            <v>0</v>
          </cell>
        </row>
        <row r="198">
          <cell r="A198">
            <v>2010704</v>
          </cell>
          <cell r="B198">
            <v>2680000</v>
          </cell>
          <cell r="C198">
            <v>0</v>
          </cell>
          <cell r="D198">
            <v>0</v>
          </cell>
        </row>
        <row r="199">
          <cell r="A199">
            <v>2010705</v>
          </cell>
          <cell r="B199">
            <v>4782608.7</v>
          </cell>
          <cell r="C199">
            <v>0</v>
          </cell>
          <cell r="D199">
            <v>0</v>
          </cell>
        </row>
        <row r="200">
          <cell r="A200">
            <v>2010801</v>
          </cell>
          <cell r="B200">
            <v>489356.63</v>
          </cell>
          <cell r="C200">
            <v>0</v>
          </cell>
          <cell r="D200">
            <v>973051.26</v>
          </cell>
        </row>
        <row r="201">
          <cell r="A201">
            <v>2030102</v>
          </cell>
          <cell r="B201">
            <v>806620</v>
          </cell>
          <cell r="C201">
            <v>0</v>
          </cell>
          <cell r="D201">
            <v>139440</v>
          </cell>
        </row>
        <row r="202">
          <cell r="A202">
            <v>2030103</v>
          </cell>
          <cell r="B202">
            <v>132685.01999999999</v>
          </cell>
          <cell r="C202">
            <v>0</v>
          </cell>
          <cell r="D202">
            <v>75003.710000000006</v>
          </cell>
        </row>
        <row r="203">
          <cell r="A203">
            <v>2030107</v>
          </cell>
          <cell r="B203">
            <v>185142.16</v>
          </cell>
          <cell r="C203">
            <v>0</v>
          </cell>
          <cell r="D203">
            <v>38785.67</v>
          </cell>
        </row>
        <row r="204">
          <cell r="A204">
            <v>2030108</v>
          </cell>
          <cell r="B204">
            <v>630391.74</v>
          </cell>
          <cell r="C204">
            <v>0</v>
          </cell>
          <cell r="D204">
            <v>167780</v>
          </cell>
        </row>
        <row r="205">
          <cell r="A205">
            <v>2030109</v>
          </cell>
          <cell r="B205">
            <v>0</v>
          </cell>
          <cell r="C205">
            <v>0</v>
          </cell>
          <cell r="D205">
            <v>26300</v>
          </cell>
        </row>
        <row r="206">
          <cell r="A206">
            <v>2030120</v>
          </cell>
          <cell r="B206">
            <v>0</v>
          </cell>
          <cell r="C206">
            <v>0</v>
          </cell>
          <cell r="D206">
            <v>539050</v>
          </cell>
        </row>
        <row r="207">
          <cell r="A207">
            <v>2030125</v>
          </cell>
          <cell r="B207">
            <v>0</v>
          </cell>
          <cell r="C207">
            <v>0</v>
          </cell>
          <cell r="D207">
            <v>1453119</v>
          </cell>
        </row>
        <row r="208">
          <cell r="A208">
            <v>2030138</v>
          </cell>
          <cell r="B208">
            <v>393434.87</v>
          </cell>
          <cell r="C208">
            <v>0</v>
          </cell>
          <cell r="D208">
            <v>0</v>
          </cell>
        </row>
        <row r="209">
          <cell r="A209">
            <v>2030140</v>
          </cell>
          <cell r="B209">
            <v>0</v>
          </cell>
          <cell r="C209">
            <v>0</v>
          </cell>
          <cell r="D209">
            <v>0</v>
          </cell>
        </row>
        <row r="210">
          <cell r="A210">
            <v>2030145</v>
          </cell>
          <cell r="B210">
            <v>27802.48</v>
          </cell>
          <cell r="C210">
            <v>0</v>
          </cell>
          <cell r="D210">
            <v>0</v>
          </cell>
        </row>
        <row r="211">
          <cell r="A211">
            <v>2030155</v>
          </cell>
          <cell r="B211">
            <v>190367.94</v>
          </cell>
          <cell r="C211">
            <v>0</v>
          </cell>
          <cell r="D211">
            <v>0</v>
          </cell>
        </row>
        <row r="212">
          <cell r="A212">
            <v>2030165</v>
          </cell>
          <cell r="B212">
            <v>0</v>
          </cell>
          <cell r="C212">
            <v>18186.060000000001</v>
          </cell>
          <cell r="D212">
            <v>895486.06</v>
          </cell>
        </row>
        <row r="213">
          <cell r="A213">
            <v>2030169</v>
          </cell>
          <cell r="B213">
            <v>0</v>
          </cell>
          <cell r="C213">
            <v>0</v>
          </cell>
          <cell r="D213">
            <v>0</v>
          </cell>
        </row>
        <row r="214">
          <cell r="A214">
            <v>2030170</v>
          </cell>
          <cell r="B214">
            <v>0</v>
          </cell>
          <cell r="C214">
            <v>0</v>
          </cell>
          <cell r="D214">
            <v>0</v>
          </cell>
        </row>
        <row r="215">
          <cell r="A215">
            <v>2030171</v>
          </cell>
          <cell r="B215">
            <v>164681.80000000002</v>
          </cell>
          <cell r="C215">
            <v>0</v>
          </cell>
          <cell r="D215">
            <v>202943</v>
          </cell>
        </row>
        <row r="216">
          <cell r="A216">
            <v>2030172</v>
          </cell>
          <cell r="B216">
            <v>1118.07</v>
          </cell>
          <cell r="C216">
            <v>0</v>
          </cell>
          <cell r="D216">
            <v>0</v>
          </cell>
        </row>
        <row r="217">
          <cell r="A217">
            <v>2030173</v>
          </cell>
          <cell r="B217">
            <v>0</v>
          </cell>
          <cell r="C217">
            <v>0</v>
          </cell>
          <cell r="D217">
            <v>0</v>
          </cell>
        </row>
        <row r="218">
          <cell r="A218">
            <v>2030174</v>
          </cell>
          <cell r="B218">
            <v>0</v>
          </cell>
          <cell r="C218">
            <v>0</v>
          </cell>
          <cell r="D218">
            <v>0</v>
          </cell>
        </row>
        <row r="219">
          <cell r="A219">
            <v>2030175</v>
          </cell>
          <cell r="B219">
            <v>0</v>
          </cell>
          <cell r="C219">
            <v>0</v>
          </cell>
          <cell r="D219">
            <v>15000</v>
          </cell>
        </row>
        <row r="220">
          <cell r="A220">
            <v>2030176</v>
          </cell>
          <cell r="B220">
            <v>0</v>
          </cell>
          <cell r="C220">
            <v>0.24</v>
          </cell>
          <cell r="D220">
            <v>16832.240000000002</v>
          </cell>
        </row>
        <row r="221">
          <cell r="A221">
            <v>2030177</v>
          </cell>
          <cell r="B221">
            <v>0</v>
          </cell>
          <cell r="C221">
            <v>0</v>
          </cell>
          <cell r="D221">
            <v>0</v>
          </cell>
        </row>
        <row r="222">
          <cell r="A222">
            <v>2030178</v>
          </cell>
          <cell r="B222">
            <v>0</v>
          </cell>
          <cell r="C222">
            <v>0</v>
          </cell>
          <cell r="D222">
            <v>0</v>
          </cell>
        </row>
        <row r="223">
          <cell r="A223">
            <v>2030179</v>
          </cell>
          <cell r="B223">
            <v>0</v>
          </cell>
          <cell r="C223">
            <v>0</v>
          </cell>
          <cell r="D223">
            <v>1600039.11</v>
          </cell>
        </row>
        <row r="224">
          <cell r="A224">
            <v>2030180</v>
          </cell>
          <cell r="B224">
            <v>0</v>
          </cell>
          <cell r="C224">
            <v>6.8</v>
          </cell>
          <cell r="D224">
            <v>340799.60000000003</v>
          </cell>
        </row>
        <row r="225">
          <cell r="A225">
            <v>2030181</v>
          </cell>
          <cell r="B225">
            <v>0</v>
          </cell>
          <cell r="C225">
            <v>0.85</v>
          </cell>
          <cell r="D225">
            <v>356636.85000000003</v>
          </cell>
        </row>
        <row r="226">
          <cell r="A226">
            <v>2030183</v>
          </cell>
          <cell r="B226">
            <v>0</v>
          </cell>
          <cell r="C226">
            <v>0</v>
          </cell>
          <cell r="D226">
            <v>98559.13</v>
          </cell>
        </row>
        <row r="227">
          <cell r="A227">
            <v>2030184</v>
          </cell>
          <cell r="B227">
            <v>0</v>
          </cell>
          <cell r="C227">
            <v>0</v>
          </cell>
          <cell r="D227">
            <v>0</v>
          </cell>
        </row>
        <row r="228">
          <cell r="A228">
            <v>2030185</v>
          </cell>
          <cell r="B228">
            <v>0</v>
          </cell>
          <cell r="C228">
            <v>13288.83</v>
          </cell>
          <cell r="D228">
            <v>79665.25</v>
          </cell>
        </row>
        <row r="229">
          <cell r="A229">
            <v>2030401</v>
          </cell>
          <cell r="B229">
            <v>0</v>
          </cell>
          <cell r="C229">
            <v>0</v>
          </cell>
          <cell r="D229">
            <v>782.97</v>
          </cell>
        </row>
        <row r="230">
          <cell r="A230">
            <v>2030402</v>
          </cell>
          <cell r="B230">
            <v>0</v>
          </cell>
          <cell r="C230">
            <v>1.0004043579101563E-5</v>
          </cell>
          <cell r="D230">
            <v>20772225.689990003</v>
          </cell>
        </row>
        <row r="231">
          <cell r="A231">
            <v>2030501</v>
          </cell>
          <cell r="B231">
            <v>2101054.6800000002</v>
          </cell>
          <cell r="C231">
            <v>0</v>
          </cell>
          <cell r="D231">
            <v>13084908.16</v>
          </cell>
        </row>
        <row r="232">
          <cell r="A232">
            <v>2030503</v>
          </cell>
          <cell r="B232">
            <v>0</v>
          </cell>
          <cell r="C232">
            <v>0</v>
          </cell>
          <cell r="D232">
            <v>0</v>
          </cell>
        </row>
        <row r="233">
          <cell r="A233">
            <v>2030504</v>
          </cell>
          <cell r="B233">
            <v>15127.460000000001</v>
          </cell>
          <cell r="C233">
            <v>0</v>
          </cell>
          <cell r="D233">
            <v>48108.22</v>
          </cell>
        </row>
        <row r="234">
          <cell r="A234">
            <v>2040101</v>
          </cell>
          <cell r="B234">
            <v>479099.16000000003</v>
          </cell>
          <cell r="C234">
            <v>0</v>
          </cell>
          <cell r="D234">
            <v>1489504.98</v>
          </cell>
        </row>
        <row r="235">
          <cell r="A235">
            <v>2040104</v>
          </cell>
          <cell r="B235">
            <v>8132410</v>
          </cell>
          <cell r="C235">
            <v>0</v>
          </cell>
          <cell r="D235">
            <v>575095</v>
          </cell>
        </row>
        <row r="236">
          <cell r="A236">
            <v>2040105</v>
          </cell>
          <cell r="B236">
            <v>198188.65649999992</v>
          </cell>
          <cell r="C236">
            <v>0</v>
          </cell>
          <cell r="D236">
            <v>281899.39899999998</v>
          </cell>
        </row>
        <row r="237">
          <cell r="A237">
            <v>2040106</v>
          </cell>
          <cell r="B237">
            <v>7630347.0800000001</v>
          </cell>
          <cell r="C237">
            <v>0</v>
          </cell>
          <cell r="D237">
            <v>0</v>
          </cell>
        </row>
        <row r="238">
          <cell r="A238">
            <v>2040108</v>
          </cell>
          <cell r="B238">
            <v>119728.16</v>
          </cell>
          <cell r="C238">
            <v>0</v>
          </cell>
          <cell r="D238">
            <v>0</v>
          </cell>
        </row>
        <row r="239">
          <cell r="A239">
            <v>2040110</v>
          </cell>
          <cell r="B239">
            <v>468881</v>
          </cell>
          <cell r="C239">
            <v>0</v>
          </cell>
          <cell r="D239">
            <v>0</v>
          </cell>
        </row>
        <row r="240">
          <cell r="A240">
            <v>2040111</v>
          </cell>
          <cell r="B240">
            <v>0</v>
          </cell>
          <cell r="C240">
            <v>7401.43</v>
          </cell>
          <cell r="D240">
            <v>179549.43</v>
          </cell>
        </row>
        <row r="241">
          <cell r="A241">
            <v>2040501</v>
          </cell>
          <cell r="B241">
            <v>1171876.6400010001</v>
          </cell>
          <cell r="C241">
            <v>0</v>
          </cell>
          <cell r="D241">
            <v>0</v>
          </cell>
        </row>
        <row r="242">
          <cell r="A242">
            <v>2040601</v>
          </cell>
          <cell r="B242">
            <v>13007</v>
          </cell>
          <cell r="C242">
            <v>0</v>
          </cell>
          <cell r="D242">
            <v>19316</v>
          </cell>
        </row>
        <row r="243">
          <cell r="A243">
            <v>2040602</v>
          </cell>
          <cell r="B243">
            <v>44785.99</v>
          </cell>
          <cell r="C243">
            <v>0</v>
          </cell>
          <cell r="D243">
            <v>34023</v>
          </cell>
        </row>
        <row r="244">
          <cell r="A244">
            <v>2040603</v>
          </cell>
          <cell r="B244">
            <v>152636</v>
          </cell>
          <cell r="C244">
            <v>0</v>
          </cell>
          <cell r="D244">
            <v>70968</v>
          </cell>
        </row>
        <row r="245">
          <cell r="A245">
            <v>2040604</v>
          </cell>
          <cell r="B245">
            <v>0</v>
          </cell>
          <cell r="C245">
            <v>0</v>
          </cell>
          <cell r="D245">
            <v>223604</v>
          </cell>
        </row>
        <row r="246">
          <cell r="A246">
            <v>2040605</v>
          </cell>
          <cell r="B246">
            <v>72749</v>
          </cell>
          <cell r="C246">
            <v>0</v>
          </cell>
          <cell r="D246">
            <v>34089</v>
          </cell>
        </row>
        <row r="247">
          <cell r="A247">
            <v>2040606</v>
          </cell>
          <cell r="B247">
            <v>72749</v>
          </cell>
          <cell r="C247">
            <v>0</v>
          </cell>
          <cell r="D247">
            <v>34089</v>
          </cell>
        </row>
        <row r="248">
          <cell r="A248">
            <v>2040607</v>
          </cell>
          <cell r="B248">
            <v>170098</v>
          </cell>
          <cell r="C248">
            <v>0</v>
          </cell>
          <cell r="D248">
            <v>82308</v>
          </cell>
        </row>
        <row r="249">
          <cell r="A249">
            <v>2040608</v>
          </cell>
          <cell r="B249">
            <v>84432.69</v>
          </cell>
          <cell r="C249">
            <v>0</v>
          </cell>
          <cell r="D249">
            <v>39084</v>
          </cell>
        </row>
        <row r="250">
          <cell r="A250">
            <v>2040609</v>
          </cell>
          <cell r="B250">
            <v>110147</v>
          </cell>
          <cell r="C250">
            <v>0</v>
          </cell>
          <cell r="D250">
            <v>50568</v>
          </cell>
        </row>
        <row r="251">
          <cell r="A251">
            <v>2040610</v>
          </cell>
          <cell r="B251">
            <v>133992.41</v>
          </cell>
          <cell r="C251">
            <v>0</v>
          </cell>
          <cell r="D251">
            <v>54929.590000000004</v>
          </cell>
        </row>
        <row r="252">
          <cell r="A252">
            <v>2040611</v>
          </cell>
          <cell r="B252">
            <v>0</v>
          </cell>
          <cell r="C252">
            <v>0</v>
          </cell>
          <cell r="D252">
            <v>0</v>
          </cell>
        </row>
        <row r="253">
          <cell r="A253">
            <v>2040612</v>
          </cell>
          <cell r="B253">
            <v>0</v>
          </cell>
          <cell r="C253">
            <v>0</v>
          </cell>
          <cell r="D253">
            <v>0</v>
          </cell>
        </row>
        <row r="254">
          <cell r="A254">
            <v>2040613</v>
          </cell>
          <cell r="B254">
            <v>0</v>
          </cell>
          <cell r="C254">
            <v>0</v>
          </cell>
          <cell r="D254">
            <v>0</v>
          </cell>
        </row>
        <row r="255">
          <cell r="A255">
            <v>2050801</v>
          </cell>
          <cell r="B255">
            <v>5459854.8100000005</v>
          </cell>
          <cell r="C255">
            <v>0</v>
          </cell>
          <cell r="D255">
            <v>1806377</v>
          </cell>
        </row>
        <row r="256">
          <cell r="A256">
            <v>2050802</v>
          </cell>
          <cell r="B256">
            <v>1855836.12</v>
          </cell>
          <cell r="C256">
            <v>0</v>
          </cell>
          <cell r="D256">
            <v>723097.72</v>
          </cell>
        </row>
        <row r="257">
          <cell r="A257">
            <v>2050803</v>
          </cell>
          <cell r="B257">
            <v>505</v>
          </cell>
          <cell r="C257">
            <v>0</v>
          </cell>
          <cell r="D257">
            <v>1049495</v>
          </cell>
        </row>
        <row r="258">
          <cell r="A258">
            <v>2060101</v>
          </cell>
          <cell r="B258">
            <v>3037500</v>
          </cell>
          <cell r="C258">
            <v>0</v>
          </cell>
          <cell r="D258">
            <v>0</v>
          </cell>
        </row>
        <row r="259">
          <cell r="A259">
            <v>2060102</v>
          </cell>
          <cell r="B259">
            <v>12150000</v>
          </cell>
          <cell r="C259">
            <v>0</v>
          </cell>
          <cell r="D259">
            <v>0</v>
          </cell>
        </row>
        <row r="260">
          <cell r="A260">
            <v>2060103</v>
          </cell>
          <cell r="B260">
            <v>18000000</v>
          </cell>
          <cell r="C260">
            <v>0</v>
          </cell>
          <cell r="D260">
            <v>0</v>
          </cell>
        </row>
        <row r="261">
          <cell r="A261">
            <v>2060104</v>
          </cell>
          <cell r="B261">
            <v>11812500</v>
          </cell>
          <cell r="C261">
            <v>0</v>
          </cell>
          <cell r="D261">
            <v>0</v>
          </cell>
        </row>
        <row r="262">
          <cell r="A262">
            <v>2060301</v>
          </cell>
          <cell r="B262">
            <v>2900468.7499900009</v>
          </cell>
          <cell r="C262">
            <v>0</v>
          </cell>
          <cell r="D262">
            <v>3956516.5700000003</v>
          </cell>
        </row>
        <row r="263">
          <cell r="A263">
            <v>2060302</v>
          </cell>
          <cell r="B263">
            <v>749417.8</v>
          </cell>
          <cell r="C263">
            <v>0</v>
          </cell>
          <cell r="D263">
            <v>696421.49</v>
          </cell>
        </row>
        <row r="264">
          <cell r="A264">
            <v>2060303</v>
          </cell>
          <cell r="B264">
            <v>940000</v>
          </cell>
          <cell r="C264">
            <v>0</v>
          </cell>
          <cell r="D264">
            <v>897914</v>
          </cell>
        </row>
        <row r="265">
          <cell r="A265">
            <v>2060304</v>
          </cell>
          <cell r="B265">
            <v>437500.14</v>
          </cell>
          <cell r="C265">
            <v>0</v>
          </cell>
          <cell r="D265">
            <v>676756.06</v>
          </cell>
        </row>
        <row r="266">
          <cell r="A266">
            <v>2060401</v>
          </cell>
          <cell r="B266">
            <v>2491343</v>
          </cell>
          <cell r="C266">
            <v>0</v>
          </cell>
          <cell r="D266">
            <v>0</v>
          </cell>
        </row>
        <row r="267">
          <cell r="A267">
            <v>2060501</v>
          </cell>
          <cell r="B267">
            <v>11891606.399998998</v>
          </cell>
          <cell r="C267">
            <v>0</v>
          </cell>
          <cell r="D267">
            <v>26598507</v>
          </cell>
        </row>
        <row r="268">
          <cell r="A268">
            <v>2060502</v>
          </cell>
          <cell r="B268">
            <v>0</v>
          </cell>
          <cell r="C268">
            <v>1189641.55</v>
          </cell>
          <cell r="D268">
            <v>0</v>
          </cell>
        </row>
        <row r="269">
          <cell r="A269">
            <v>2060601</v>
          </cell>
          <cell r="B269">
            <v>0</v>
          </cell>
          <cell r="C269">
            <v>0</v>
          </cell>
          <cell r="D269">
            <v>0</v>
          </cell>
        </row>
        <row r="270">
          <cell r="A270">
            <v>3020001</v>
          </cell>
          <cell r="B270">
            <v>0</v>
          </cell>
          <cell r="C270">
            <v>965373</v>
          </cell>
          <cell r="D270">
            <v>1023223</v>
          </cell>
        </row>
        <row r="271">
          <cell r="A271">
            <v>3020002</v>
          </cell>
          <cell r="B271">
            <v>0</v>
          </cell>
          <cell r="C271">
            <v>248281</v>
          </cell>
          <cell r="D271">
            <v>249614</v>
          </cell>
        </row>
        <row r="272">
          <cell r="A272">
            <v>3020003</v>
          </cell>
          <cell r="B272">
            <v>0</v>
          </cell>
          <cell r="C272">
            <v>83544.479999999996</v>
          </cell>
          <cell r="D272">
            <v>87277.48</v>
          </cell>
        </row>
        <row r="273">
          <cell r="A273">
            <v>3020004</v>
          </cell>
          <cell r="B273">
            <v>0</v>
          </cell>
          <cell r="C273">
            <v>21501.510000000002</v>
          </cell>
          <cell r="D273">
            <v>21501.510000000002</v>
          </cell>
        </row>
        <row r="274">
          <cell r="A274">
            <v>3020005</v>
          </cell>
          <cell r="B274">
            <v>0</v>
          </cell>
          <cell r="C274">
            <v>19365</v>
          </cell>
          <cell r="D274">
            <v>19365</v>
          </cell>
        </row>
        <row r="275">
          <cell r="A275">
            <v>3020007</v>
          </cell>
          <cell r="B275">
            <v>0</v>
          </cell>
          <cell r="C275">
            <v>19800</v>
          </cell>
          <cell r="D275">
            <v>19800</v>
          </cell>
        </row>
        <row r="276">
          <cell r="A276">
            <v>3020008</v>
          </cell>
          <cell r="B276">
            <v>0</v>
          </cell>
          <cell r="C276">
            <v>0</v>
          </cell>
          <cell r="D276">
            <v>0</v>
          </cell>
        </row>
        <row r="277">
          <cell r="A277">
            <v>3020009</v>
          </cell>
          <cell r="B277">
            <v>0</v>
          </cell>
          <cell r="C277">
            <v>1947</v>
          </cell>
          <cell r="D277">
            <v>1947</v>
          </cell>
        </row>
        <row r="278">
          <cell r="A278">
            <v>3020010</v>
          </cell>
          <cell r="B278">
            <v>0</v>
          </cell>
          <cell r="C278">
            <v>19077</v>
          </cell>
          <cell r="D278">
            <v>19077</v>
          </cell>
        </row>
        <row r="279">
          <cell r="A279">
            <v>3020011</v>
          </cell>
          <cell r="B279">
            <v>0</v>
          </cell>
          <cell r="C279">
            <v>0</v>
          </cell>
          <cell r="D279">
            <v>0</v>
          </cell>
        </row>
        <row r="280">
          <cell r="A280">
            <v>3020012</v>
          </cell>
          <cell r="B280">
            <v>0</v>
          </cell>
          <cell r="C280">
            <v>15970.5</v>
          </cell>
          <cell r="D280">
            <v>18558</v>
          </cell>
        </row>
        <row r="281">
          <cell r="A281">
            <v>3020013</v>
          </cell>
          <cell r="B281">
            <v>0</v>
          </cell>
          <cell r="C281">
            <v>118624.33</v>
          </cell>
          <cell r="D281">
            <v>118624.33</v>
          </cell>
        </row>
        <row r="282">
          <cell r="A282">
            <v>3020015</v>
          </cell>
          <cell r="B282">
            <v>0</v>
          </cell>
          <cell r="C282">
            <v>156</v>
          </cell>
          <cell r="D282">
            <v>156</v>
          </cell>
        </row>
        <row r="283">
          <cell r="A283">
            <v>3020016</v>
          </cell>
          <cell r="B283">
            <v>0</v>
          </cell>
          <cell r="C283">
            <v>47180.13</v>
          </cell>
          <cell r="D283">
            <v>47180.13</v>
          </cell>
        </row>
        <row r="284">
          <cell r="A284">
            <v>3020017</v>
          </cell>
          <cell r="B284">
            <v>0</v>
          </cell>
          <cell r="C284">
            <v>112739.57</v>
          </cell>
          <cell r="D284">
            <v>112739.57</v>
          </cell>
        </row>
        <row r="285">
          <cell r="A285">
            <v>3020019</v>
          </cell>
          <cell r="B285">
            <v>0</v>
          </cell>
          <cell r="C285">
            <v>230</v>
          </cell>
          <cell r="D285">
            <v>300</v>
          </cell>
        </row>
        <row r="286">
          <cell r="A286">
            <v>3020020</v>
          </cell>
          <cell r="B286">
            <v>0</v>
          </cell>
          <cell r="C286">
            <v>1606.27</v>
          </cell>
          <cell r="D286">
            <v>1606.27</v>
          </cell>
        </row>
        <row r="287">
          <cell r="A287">
            <v>3020022</v>
          </cell>
          <cell r="B287">
            <v>0</v>
          </cell>
          <cell r="C287">
            <v>0</v>
          </cell>
          <cell r="D287">
            <v>0</v>
          </cell>
        </row>
        <row r="288">
          <cell r="A288">
            <v>3020023</v>
          </cell>
          <cell r="B288">
            <v>0</v>
          </cell>
          <cell r="C288">
            <v>8614.51</v>
          </cell>
          <cell r="D288">
            <v>8614.51</v>
          </cell>
        </row>
        <row r="289">
          <cell r="A289">
            <v>3020031</v>
          </cell>
          <cell r="B289">
            <v>0</v>
          </cell>
          <cell r="C289">
            <v>12119.22</v>
          </cell>
          <cell r="D289">
            <v>12119.22</v>
          </cell>
        </row>
        <row r="290">
          <cell r="A290">
            <v>3020032</v>
          </cell>
          <cell r="B290">
            <v>0</v>
          </cell>
          <cell r="C290">
            <v>258</v>
          </cell>
          <cell r="D290">
            <v>258</v>
          </cell>
        </row>
        <row r="291">
          <cell r="A291">
            <v>3020033</v>
          </cell>
          <cell r="B291">
            <v>0</v>
          </cell>
          <cell r="C291">
            <v>258.14999999999998</v>
          </cell>
          <cell r="D291">
            <v>258.14999999999998</v>
          </cell>
        </row>
        <row r="292">
          <cell r="A292">
            <v>3020034</v>
          </cell>
          <cell r="B292">
            <v>0</v>
          </cell>
          <cell r="C292">
            <v>30187.55</v>
          </cell>
          <cell r="D292">
            <v>30187.55</v>
          </cell>
        </row>
        <row r="293">
          <cell r="A293">
            <v>3020035</v>
          </cell>
          <cell r="B293">
            <v>0</v>
          </cell>
          <cell r="C293">
            <v>150.35</v>
          </cell>
          <cell r="D293">
            <v>150.35</v>
          </cell>
        </row>
        <row r="294">
          <cell r="A294">
            <v>3020036</v>
          </cell>
          <cell r="B294">
            <v>0</v>
          </cell>
          <cell r="C294">
            <v>4221.2300000000005</v>
          </cell>
          <cell r="D294">
            <v>4221.2300000000005</v>
          </cell>
        </row>
        <row r="295">
          <cell r="A295">
            <v>3020037</v>
          </cell>
          <cell r="B295">
            <v>0</v>
          </cell>
          <cell r="C295">
            <v>3507.71</v>
          </cell>
          <cell r="D295">
            <v>3507.71</v>
          </cell>
        </row>
        <row r="296">
          <cell r="A296">
            <v>3020039</v>
          </cell>
          <cell r="B296">
            <v>0</v>
          </cell>
          <cell r="C296">
            <v>0</v>
          </cell>
          <cell r="D296">
            <v>0</v>
          </cell>
        </row>
        <row r="297">
          <cell r="A297">
            <v>3020041</v>
          </cell>
          <cell r="B297">
            <v>0</v>
          </cell>
          <cell r="C297">
            <v>362.72</v>
          </cell>
          <cell r="D297">
            <v>362.72</v>
          </cell>
        </row>
        <row r="298">
          <cell r="A298">
            <v>3020047</v>
          </cell>
          <cell r="B298">
            <v>0</v>
          </cell>
          <cell r="C298">
            <v>0</v>
          </cell>
          <cell r="D298">
            <v>0</v>
          </cell>
        </row>
        <row r="299">
          <cell r="A299">
            <v>3020056</v>
          </cell>
          <cell r="B299">
            <v>0</v>
          </cell>
          <cell r="C299">
            <v>600</v>
          </cell>
          <cell r="D299">
            <v>600</v>
          </cell>
        </row>
        <row r="300">
          <cell r="A300">
            <v>3020057</v>
          </cell>
          <cell r="B300">
            <v>0</v>
          </cell>
          <cell r="C300">
            <v>6193.7300000000005</v>
          </cell>
          <cell r="D300">
            <v>6193.7300000000005</v>
          </cell>
        </row>
        <row r="301">
          <cell r="A301">
            <v>3020059</v>
          </cell>
          <cell r="B301">
            <v>0</v>
          </cell>
          <cell r="C301">
            <v>4000</v>
          </cell>
          <cell r="D301">
            <v>4000</v>
          </cell>
        </row>
        <row r="302">
          <cell r="A302">
            <v>3020060</v>
          </cell>
          <cell r="B302">
            <v>0</v>
          </cell>
          <cell r="C302">
            <v>5356.66</v>
          </cell>
          <cell r="D302">
            <v>5356.66</v>
          </cell>
        </row>
        <row r="303">
          <cell r="A303">
            <v>3020063</v>
          </cell>
          <cell r="B303">
            <v>0</v>
          </cell>
          <cell r="C303">
            <v>290</v>
          </cell>
          <cell r="D303">
            <v>290</v>
          </cell>
        </row>
        <row r="304">
          <cell r="A304">
            <v>3020064</v>
          </cell>
          <cell r="B304">
            <v>0</v>
          </cell>
          <cell r="C304">
            <v>0</v>
          </cell>
          <cell r="D304">
            <v>0</v>
          </cell>
        </row>
        <row r="305">
          <cell r="A305">
            <v>3020065</v>
          </cell>
          <cell r="B305">
            <v>0</v>
          </cell>
          <cell r="C305">
            <v>26648</v>
          </cell>
          <cell r="D305">
            <v>26648</v>
          </cell>
        </row>
        <row r="306">
          <cell r="A306">
            <v>3020066</v>
          </cell>
          <cell r="B306">
            <v>0</v>
          </cell>
          <cell r="C306">
            <v>0</v>
          </cell>
          <cell r="D306">
            <v>0</v>
          </cell>
        </row>
        <row r="307">
          <cell r="A307">
            <v>3030001</v>
          </cell>
          <cell r="B307">
            <v>0</v>
          </cell>
          <cell r="C307">
            <v>6022954.4500000002</v>
          </cell>
          <cell r="D307">
            <v>6599231</v>
          </cell>
        </row>
        <row r="308">
          <cell r="A308">
            <v>3030002</v>
          </cell>
          <cell r="B308">
            <v>0</v>
          </cell>
          <cell r="C308">
            <v>610000</v>
          </cell>
          <cell r="D308">
            <v>610000</v>
          </cell>
        </row>
        <row r="309">
          <cell r="A309">
            <v>3030003</v>
          </cell>
          <cell r="B309">
            <v>0</v>
          </cell>
          <cell r="C309">
            <v>292330</v>
          </cell>
          <cell r="D309">
            <v>292330</v>
          </cell>
        </row>
        <row r="310">
          <cell r="A310">
            <v>3030004</v>
          </cell>
          <cell r="B310">
            <v>0</v>
          </cell>
          <cell r="C310">
            <v>51292.76</v>
          </cell>
          <cell r="D310">
            <v>51292.76</v>
          </cell>
        </row>
        <row r="311">
          <cell r="A311">
            <v>3030005</v>
          </cell>
          <cell r="B311">
            <v>0</v>
          </cell>
          <cell r="C311">
            <v>21500</v>
          </cell>
          <cell r="D311">
            <v>21500</v>
          </cell>
        </row>
        <row r="312">
          <cell r="A312">
            <v>3030006</v>
          </cell>
          <cell r="B312">
            <v>0</v>
          </cell>
          <cell r="C312">
            <v>7156</v>
          </cell>
          <cell r="D312">
            <v>7156</v>
          </cell>
        </row>
        <row r="313">
          <cell r="A313">
            <v>3030007</v>
          </cell>
          <cell r="B313">
            <v>0</v>
          </cell>
          <cell r="C313">
            <v>358</v>
          </cell>
          <cell r="D313">
            <v>358</v>
          </cell>
        </row>
        <row r="314">
          <cell r="A314">
            <v>3030008</v>
          </cell>
          <cell r="B314">
            <v>0</v>
          </cell>
          <cell r="C314">
            <v>0</v>
          </cell>
          <cell r="D314">
            <v>0</v>
          </cell>
        </row>
        <row r="315">
          <cell r="A315">
            <v>3030009</v>
          </cell>
          <cell r="B315">
            <v>0</v>
          </cell>
          <cell r="C315">
            <v>72540</v>
          </cell>
          <cell r="D315">
            <v>72540</v>
          </cell>
        </row>
        <row r="316">
          <cell r="A316">
            <v>3030010</v>
          </cell>
          <cell r="B316">
            <v>0</v>
          </cell>
          <cell r="C316">
            <v>39640.53</v>
          </cell>
          <cell r="D316">
            <v>39640.53</v>
          </cell>
        </row>
        <row r="317">
          <cell r="A317">
            <v>3030011</v>
          </cell>
          <cell r="B317">
            <v>0</v>
          </cell>
          <cell r="C317">
            <v>895564</v>
          </cell>
          <cell r="D317">
            <v>895564</v>
          </cell>
        </row>
        <row r="318">
          <cell r="A318">
            <v>3030012</v>
          </cell>
          <cell r="B318">
            <v>0</v>
          </cell>
          <cell r="C318">
            <v>0</v>
          </cell>
          <cell r="D318">
            <v>0</v>
          </cell>
        </row>
        <row r="319">
          <cell r="A319">
            <v>3030013</v>
          </cell>
          <cell r="B319">
            <v>0</v>
          </cell>
          <cell r="C319">
            <v>269091.62</v>
          </cell>
          <cell r="D319">
            <v>269091.62</v>
          </cell>
        </row>
        <row r="320">
          <cell r="A320">
            <v>3030014</v>
          </cell>
          <cell r="B320">
            <v>0</v>
          </cell>
          <cell r="C320">
            <v>1956033</v>
          </cell>
          <cell r="D320">
            <v>3282378.3200000003</v>
          </cell>
        </row>
        <row r="321">
          <cell r="A321">
            <v>3030015</v>
          </cell>
          <cell r="B321">
            <v>0</v>
          </cell>
          <cell r="C321">
            <v>1105.6000000000001</v>
          </cell>
          <cell r="D321">
            <v>1105.6000000000001</v>
          </cell>
        </row>
        <row r="322">
          <cell r="A322">
            <v>3030016</v>
          </cell>
          <cell r="B322">
            <v>0</v>
          </cell>
          <cell r="C322">
            <v>979547.78</v>
          </cell>
          <cell r="D322">
            <v>979547.78</v>
          </cell>
        </row>
        <row r="323">
          <cell r="A323">
            <v>3030017</v>
          </cell>
          <cell r="B323">
            <v>0</v>
          </cell>
          <cell r="C323">
            <v>236496.45</v>
          </cell>
          <cell r="D323">
            <v>236496.45</v>
          </cell>
        </row>
        <row r="324">
          <cell r="A324">
            <v>3030018</v>
          </cell>
          <cell r="B324">
            <v>0</v>
          </cell>
          <cell r="C324">
            <v>62272.090000000004</v>
          </cell>
          <cell r="D324">
            <v>62272.090000000004</v>
          </cell>
        </row>
        <row r="325">
          <cell r="A325">
            <v>3030020</v>
          </cell>
          <cell r="B325">
            <v>0</v>
          </cell>
          <cell r="C325">
            <v>36272.75</v>
          </cell>
          <cell r="D325">
            <v>36272.75</v>
          </cell>
        </row>
        <row r="326">
          <cell r="A326">
            <v>3030022</v>
          </cell>
          <cell r="B326">
            <v>0</v>
          </cell>
          <cell r="C326">
            <v>45798.81</v>
          </cell>
          <cell r="D326">
            <v>45798.81</v>
          </cell>
        </row>
        <row r="327">
          <cell r="A327">
            <v>3030025</v>
          </cell>
          <cell r="B327">
            <v>0</v>
          </cell>
          <cell r="C327">
            <v>22078.179990000001</v>
          </cell>
          <cell r="D327">
            <v>22078.179990000001</v>
          </cell>
        </row>
        <row r="328">
          <cell r="A328">
            <v>3030029</v>
          </cell>
          <cell r="B328">
            <v>0</v>
          </cell>
          <cell r="C328">
            <v>21918.239969999999</v>
          </cell>
          <cell r="D328">
            <v>21918.239969999999</v>
          </cell>
        </row>
        <row r="329">
          <cell r="A329">
            <v>3030032</v>
          </cell>
          <cell r="B329">
            <v>0</v>
          </cell>
          <cell r="C329">
            <v>6641.3499899999997</v>
          </cell>
          <cell r="D329">
            <v>6641.3499899999997</v>
          </cell>
        </row>
        <row r="330">
          <cell r="A330">
            <v>3030034</v>
          </cell>
          <cell r="B330">
            <v>0</v>
          </cell>
          <cell r="C330">
            <v>349</v>
          </cell>
          <cell r="D330">
            <v>349</v>
          </cell>
        </row>
        <row r="331">
          <cell r="A331">
            <v>3030036</v>
          </cell>
          <cell r="B331">
            <v>0</v>
          </cell>
          <cell r="C331">
            <v>5946.1</v>
          </cell>
          <cell r="D331">
            <v>5946.1</v>
          </cell>
        </row>
        <row r="332">
          <cell r="A332">
            <v>3030037</v>
          </cell>
          <cell r="B332">
            <v>0</v>
          </cell>
          <cell r="C332">
            <v>720.94</v>
          </cell>
          <cell r="D332">
            <v>720.94</v>
          </cell>
        </row>
        <row r="333">
          <cell r="A333">
            <v>3030038</v>
          </cell>
          <cell r="B333">
            <v>0</v>
          </cell>
          <cell r="C333">
            <v>23206.5</v>
          </cell>
          <cell r="D333">
            <v>23206.5</v>
          </cell>
        </row>
        <row r="334">
          <cell r="A334">
            <v>3030039</v>
          </cell>
          <cell r="B334">
            <v>0</v>
          </cell>
          <cell r="C334">
            <v>70763.7</v>
          </cell>
          <cell r="D334">
            <v>87710.82</v>
          </cell>
        </row>
        <row r="335">
          <cell r="A335">
            <v>3030040</v>
          </cell>
          <cell r="B335">
            <v>0</v>
          </cell>
          <cell r="C335">
            <v>0</v>
          </cell>
          <cell r="D335">
            <v>0</v>
          </cell>
        </row>
        <row r="336">
          <cell r="A336">
            <v>3030042</v>
          </cell>
          <cell r="B336">
            <v>0</v>
          </cell>
          <cell r="C336">
            <v>205679.33999000001</v>
          </cell>
          <cell r="D336">
            <v>205889.33999000001</v>
          </cell>
        </row>
        <row r="337">
          <cell r="A337">
            <v>3030043</v>
          </cell>
          <cell r="B337">
            <v>0</v>
          </cell>
          <cell r="C337">
            <v>200232.99</v>
          </cell>
          <cell r="D337">
            <v>200232.99</v>
          </cell>
        </row>
        <row r="338">
          <cell r="A338">
            <v>3030044</v>
          </cell>
          <cell r="B338">
            <v>0</v>
          </cell>
          <cell r="C338">
            <v>1543596.91</v>
          </cell>
          <cell r="D338">
            <v>1543596.91</v>
          </cell>
        </row>
        <row r="339">
          <cell r="A339">
            <v>3030045</v>
          </cell>
          <cell r="B339">
            <v>0</v>
          </cell>
          <cell r="C339">
            <v>368048.27</v>
          </cell>
          <cell r="D339">
            <v>368095.10000000003</v>
          </cell>
        </row>
        <row r="340">
          <cell r="A340">
            <v>3030047</v>
          </cell>
          <cell r="B340">
            <v>0</v>
          </cell>
          <cell r="C340">
            <v>174101.23</v>
          </cell>
          <cell r="D340">
            <v>174101.23</v>
          </cell>
        </row>
        <row r="341">
          <cell r="A341">
            <v>3030049</v>
          </cell>
          <cell r="B341">
            <v>0</v>
          </cell>
          <cell r="C341">
            <v>7039.64</v>
          </cell>
          <cell r="D341">
            <v>9039.64</v>
          </cell>
        </row>
        <row r="342">
          <cell r="A342">
            <v>3030052</v>
          </cell>
          <cell r="B342">
            <v>0</v>
          </cell>
          <cell r="C342">
            <v>862090.71</v>
          </cell>
          <cell r="D342">
            <v>862090.71</v>
          </cell>
        </row>
        <row r="343">
          <cell r="A343">
            <v>3030053</v>
          </cell>
          <cell r="B343">
            <v>0</v>
          </cell>
          <cell r="C343">
            <v>715</v>
          </cell>
          <cell r="D343">
            <v>715</v>
          </cell>
        </row>
        <row r="344">
          <cell r="A344">
            <v>3030054</v>
          </cell>
          <cell r="B344">
            <v>0</v>
          </cell>
          <cell r="C344">
            <v>0.28000000000000003</v>
          </cell>
          <cell r="D344">
            <v>0.28000000000000003</v>
          </cell>
        </row>
        <row r="345">
          <cell r="A345">
            <v>3030055</v>
          </cell>
          <cell r="B345">
            <v>0</v>
          </cell>
          <cell r="C345">
            <v>2359.66</v>
          </cell>
          <cell r="D345">
            <v>2359.66</v>
          </cell>
        </row>
        <row r="346">
          <cell r="A346">
            <v>3030056</v>
          </cell>
          <cell r="B346">
            <v>0</v>
          </cell>
          <cell r="C346">
            <v>32607.360000000001</v>
          </cell>
          <cell r="D346">
            <v>32607.360000000001</v>
          </cell>
        </row>
        <row r="347">
          <cell r="A347">
            <v>3030057</v>
          </cell>
          <cell r="B347">
            <v>0</v>
          </cell>
          <cell r="C347">
            <v>0</v>
          </cell>
          <cell r="D347">
            <v>0</v>
          </cell>
        </row>
        <row r="348">
          <cell r="A348">
            <v>3030058</v>
          </cell>
          <cell r="B348">
            <v>0</v>
          </cell>
          <cell r="C348">
            <v>44062.700000000004</v>
          </cell>
          <cell r="D348">
            <v>44062.700000000004</v>
          </cell>
        </row>
        <row r="349">
          <cell r="A349">
            <v>3030059</v>
          </cell>
          <cell r="B349">
            <v>0</v>
          </cell>
          <cell r="C349">
            <v>170072.25</v>
          </cell>
          <cell r="D349">
            <v>170072.25</v>
          </cell>
        </row>
        <row r="350">
          <cell r="A350">
            <v>3030060</v>
          </cell>
          <cell r="B350">
            <v>0</v>
          </cell>
          <cell r="C350">
            <v>199</v>
          </cell>
          <cell r="D350">
            <v>199</v>
          </cell>
        </row>
        <row r="351">
          <cell r="A351">
            <v>3030061</v>
          </cell>
          <cell r="B351">
            <v>0</v>
          </cell>
          <cell r="C351">
            <v>206711.32</v>
          </cell>
          <cell r="D351">
            <v>206743.28</v>
          </cell>
        </row>
        <row r="352">
          <cell r="A352">
            <v>3030062</v>
          </cell>
          <cell r="B352">
            <v>0</v>
          </cell>
          <cell r="C352">
            <v>2904769</v>
          </cell>
          <cell r="D352">
            <v>2904769</v>
          </cell>
        </row>
        <row r="353">
          <cell r="A353">
            <v>3030063</v>
          </cell>
          <cell r="B353">
            <v>0</v>
          </cell>
          <cell r="C353">
            <v>0</v>
          </cell>
          <cell r="D353">
            <v>0</v>
          </cell>
        </row>
        <row r="354">
          <cell r="A354">
            <v>3030064</v>
          </cell>
          <cell r="B354">
            <v>0</v>
          </cell>
          <cell r="C354">
            <v>234749.94</v>
          </cell>
          <cell r="D354">
            <v>234749.94</v>
          </cell>
        </row>
        <row r="355">
          <cell r="A355">
            <v>3030065</v>
          </cell>
          <cell r="B355">
            <v>0</v>
          </cell>
          <cell r="C355">
            <v>1316987</v>
          </cell>
          <cell r="D355">
            <v>1316987</v>
          </cell>
        </row>
        <row r="356">
          <cell r="A356">
            <v>3040001</v>
          </cell>
          <cell r="B356">
            <v>0</v>
          </cell>
          <cell r="C356">
            <v>4801184.6399999997</v>
          </cell>
          <cell r="D356">
            <v>5280416.25</v>
          </cell>
        </row>
        <row r="357">
          <cell r="A357">
            <v>3040002</v>
          </cell>
          <cell r="B357">
            <v>0</v>
          </cell>
          <cell r="C357">
            <v>702235</v>
          </cell>
          <cell r="D357">
            <v>704735</v>
          </cell>
        </row>
        <row r="358">
          <cell r="A358">
            <v>3040003</v>
          </cell>
          <cell r="B358">
            <v>0</v>
          </cell>
          <cell r="C358">
            <v>310400</v>
          </cell>
          <cell r="D358">
            <v>310900</v>
          </cell>
        </row>
        <row r="359">
          <cell r="A359">
            <v>3040004</v>
          </cell>
          <cell r="B359">
            <v>0</v>
          </cell>
          <cell r="C359">
            <v>41926.980000000003</v>
          </cell>
          <cell r="D359">
            <v>41926.980000000003</v>
          </cell>
        </row>
        <row r="360">
          <cell r="A360">
            <v>3040005</v>
          </cell>
          <cell r="B360">
            <v>0</v>
          </cell>
          <cell r="C360">
            <v>48900</v>
          </cell>
          <cell r="D360">
            <v>48900</v>
          </cell>
        </row>
        <row r="361">
          <cell r="A361">
            <v>3040006</v>
          </cell>
          <cell r="B361">
            <v>0</v>
          </cell>
          <cell r="C361">
            <v>798114</v>
          </cell>
          <cell r="D361">
            <v>798114</v>
          </cell>
        </row>
        <row r="362">
          <cell r="A362">
            <v>3040007</v>
          </cell>
          <cell r="B362">
            <v>0</v>
          </cell>
          <cell r="C362">
            <v>105334</v>
          </cell>
          <cell r="D362">
            <v>105334</v>
          </cell>
        </row>
        <row r="363">
          <cell r="A363">
            <v>3040008</v>
          </cell>
          <cell r="B363">
            <v>0</v>
          </cell>
          <cell r="C363">
            <v>31961</v>
          </cell>
          <cell r="D363">
            <v>31961</v>
          </cell>
        </row>
        <row r="364">
          <cell r="A364">
            <v>3040010</v>
          </cell>
          <cell r="B364">
            <v>0</v>
          </cell>
          <cell r="C364">
            <v>280259.01</v>
          </cell>
          <cell r="D364">
            <v>280259.01</v>
          </cell>
        </row>
        <row r="365">
          <cell r="A365">
            <v>3040011</v>
          </cell>
          <cell r="B365">
            <v>0</v>
          </cell>
          <cell r="C365">
            <v>519250.16000000003</v>
          </cell>
          <cell r="D365">
            <v>519250.16000000003</v>
          </cell>
        </row>
        <row r="366">
          <cell r="A366">
            <v>3040012</v>
          </cell>
          <cell r="B366">
            <v>0</v>
          </cell>
          <cell r="C366">
            <v>187946.48</v>
          </cell>
          <cell r="D366">
            <v>187946.48</v>
          </cell>
        </row>
        <row r="367">
          <cell r="A367">
            <v>3040013</v>
          </cell>
          <cell r="B367">
            <v>0</v>
          </cell>
          <cell r="C367">
            <v>4971.3599999999997</v>
          </cell>
          <cell r="D367">
            <v>4971.3599999999997</v>
          </cell>
        </row>
        <row r="368">
          <cell r="A368">
            <v>3040014</v>
          </cell>
          <cell r="B368">
            <v>0</v>
          </cell>
          <cell r="C368">
            <v>773775.52</v>
          </cell>
          <cell r="D368">
            <v>773775.52</v>
          </cell>
        </row>
        <row r="369">
          <cell r="A369">
            <v>3040015</v>
          </cell>
          <cell r="B369">
            <v>0</v>
          </cell>
          <cell r="C369">
            <v>187272.36000000002</v>
          </cell>
          <cell r="D369">
            <v>187272.36000000002</v>
          </cell>
        </row>
        <row r="370">
          <cell r="A370">
            <v>3040016</v>
          </cell>
          <cell r="B370">
            <v>0</v>
          </cell>
          <cell r="C370">
            <v>294723</v>
          </cell>
          <cell r="D370">
            <v>294723</v>
          </cell>
        </row>
        <row r="371">
          <cell r="A371">
            <v>3040017</v>
          </cell>
          <cell r="B371">
            <v>0</v>
          </cell>
          <cell r="C371">
            <v>430085.98998999997</v>
          </cell>
          <cell r="D371">
            <v>430085.98998999997</v>
          </cell>
        </row>
        <row r="372">
          <cell r="A372">
            <v>3040018</v>
          </cell>
          <cell r="B372">
            <v>0</v>
          </cell>
          <cell r="C372">
            <v>548871.77</v>
          </cell>
          <cell r="D372">
            <v>548871.77</v>
          </cell>
        </row>
        <row r="373">
          <cell r="A373">
            <v>3040020</v>
          </cell>
          <cell r="B373">
            <v>0</v>
          </cell>
          <cell r="C373">
            <v>49580.54</v>
          </cell>
          <cell r="D373">
            <v>49580.54</v>
          </cell>
        </row>
        <row r="374">
          <cell r="A374">
            <v>3040021</v>
          </cell>
          <cell r="B374">
            <v>0</v>
          </cell>
          <cell r="C374">
            <v>558126.53</v>
          </cell>
          <cell r="D374">
            <v>558126.53</v>
          </cell>
        </row>
        <row r="375">
          <cell r="A375">
            <v>3040022</v>
          </cell>
          <cell r="B375">
            <v>0</v>
          </cell>
          <cell r="C375">
            <v>1520854</v>
          </cell>
          <cell r="D375">
            <v>1520854</v>
          </cell>
        </row>
        <row r="376">
          <cell r="A376">
            <v>3040023</v>
          </cell>
          <cell r="B376">
            <v>0</v>
          </cell>
          <cell r="C376">
            <v>430427.72000000003</v>
          </cell>
          <cell r="D376">
            <v>435983.72000000003</v>
          </cell>
        </row>
        <row r="377">
          <cell r="A377">
            <v>3040024</v>
          </cell>
          <cell r="B377">
            <v>0</v>
          </cell>
          <cell r="C377">
            <v>3300</v>
          </cell>
          <cell r="D377">
            <v>3300</v>
          </cell>
        </row>
        <row r="378">
          <cell r="A378">
            <v>3040025</v>
          </cell>
          <cell r="B378">
            <v>0</v>
          </cell>
          <cell r="C378">
            <v>347672.58</v>
          </cell>
          <cell r="D378">
            <v>349364.9</v>
          </cell>
        </row>
        <row r="379">
          <cell r="A379">
            <v>3040026</v>
          </cell>
          <cell r="B379">
            <v>0</v>
          </cell>
          <cell r="C379">
            <v>352580.29998999997</v>
          </cell>
          <cell r="D379">
            <v>359949.29998999997</v>
          </cell>
        </row>
        <row r="380">
          <cell r="A380">
            <v>3040027</v>
          </cell>
          <cell r="B380">
            <v>0</v>
          </cell>
          <cell r="C380">
            <v>78790.95</v>
          </cell>
          <cell r="D380">
            <v>78790.95</v>
          </cell>
        </row>
        <row r="381">
          <cell r="A381">
            <v>3040028</v>
          </cell>
          <cell r="B381">
            <v>0</v>
          </cell>
          <cell r="C381">
            <v>160521.64999000001</v>
          </cell>
          <cell r="D381">
            <v>163756.64999000001</v>
          </cell>
        </row>
        <row r="382">
          <cell r="A382">
            <v>3040029</v>
          </cell>
          <cell r="B382">
            <v>0</v>
          </cell>
          <cell r="C382">
            <v>315566.59000000003</v>
          </cell>
          <cell r="D382">
            <v>332311.78999999998</v>
          </cell>
        </row>
        <row r="383">
          <cell r="A383">
            <v>3040030</v>
          </cell>
          <cell r="B383">
            <v>0</v>
          </cell>
          <cell r="C383">
            <v>1920.15</v>
          </cell>
          <cell r="D383">
            <v>1920.15</v>
          </cell>
        </row>
        <row r="384">
          <cell r="A384">
            <v>3040032</v>
          </cell>
          <cell r="B384">
            <v>0</v>
          </cell>
          <cell r="C384">
            <v>331558.59000000003</v>
          </cell>
          <cell r="D384">
            <v>331558.59000000003</v>
          </cell>
        </row>
        <row r="385">
          <cell r="A385">
            <v>3040033</v>
          </cell>
          <cell r="B385">
            <v>0</v>
          </cell>
          <cell r="C385">
            <v>13600</v>
          </cell>
          <cell r="D385">
            <v>13600</v>
          </cell>
        </row>
        <row r="386">
          <cell r="A386">
            <v>3040034</v>
          </cell>
          <cell r="B386">
            <v>0</v>
          </cell>
          <cell r="C386">
            <v>27125.65</v>
          </cell>
          <cell r="D386">
            <v>27125.65</v>
          </cell>
        </row>
        <row r="387">
          <cell r="A387">
            <v>3040035</v>
          </cell>
          <cell r="B387">
            <v>0</v>
          </cell>
          <cell r="C387">
            <v>28705</v>
          </cell>
          <cell r="D387">
            <v>28705</v>
          </cell>
        </row>
        <row r="388">
          <cell r="A388">
            <v>3040036</v>
          </cell>
          <cell r="B388">
            <v>0</v>
          </cell>
          <cell r="C388">
            <v>381743</v>
          </cell>
          <cell r="D388">
            <v>382428</v>
          </cell>
        </row>
        <row r="389">
          <cell r="A389">
            <v>3040037</v>
          </cell>
          <cell r="B389">
            <v>0</v>
          </cell>
          <cell r="C389">
            <v>92074.66</v>
          </cell>
          <cell r="D389">
            <v>94074.66</v>
          </cell>
        </row>
        <row r="390">
          <cell r="A390">
            <v>3040038</v>
          </cell>
          <cell r="B390">
            <v>0</v>
          </cell>
          <cell r="C390">
            <v>0</v>
          </cell>
          <cell r="D390">
            <v>0</v>
          </cell>
        </row>
        <row r="391">
          <cell r="A391">
            <v>3040039</v>
          </cell>
          <cell r="B391">
            <v>0</v>
          </cell>
          <cell r="C391">
            <v>211061.83000000002</v>
          </cell>
          <cell r="D391">
            <v>211061.83000000002</v>
          </cell>
        </row>
        <row r="392">
          <cell r="A392">
            <v>3040040</v>
          </cell>
          <cell r="B392">
            <v>0</v>
          </cell>
          <cell r="C392">
            <v>66346.490000000005</v>
          </cell>
          <cell r="D392">
            <v>66346.490000000005</v>
          </cell>
        </row>
        <row r="393">
          <cell r="A393">
            <v>3040041</v>
          </cell>
          <cell r="B393">
            <v>0</v>
          </cell>
          <cell r="C393">
            <v>23843</v>
          </cell>
          <cell r="D393">
            <v>23843</v>
          </cell>
        </row>
        <row r="394">
          <cell r="A394">
            <v>3040042</v>
          </cell>
          <cell r="B394">
            <v>0</v>
          </cell>
          <cell r="C394">
            <v>0</v>
          </cell>
          <cell r="D394">
            <v>0</v>
          </cell>
        </row>
        <row r="395">
          <cell r="A395">
            <v>3040043</v>
          </cell>
          <cell r="B395">
            <v>0</v>
          </cell>
          <cell r="C395">
            <v>272076.15000000002</v>
          </cell>
          <cell r="D395">
            <v>272076.15000000002</v>
          </cell>
        </row>
        <row r="396">
          <cell r="A396">
            <v>3040044</v>
          </cell>
          <cell r="B396">
            <v>0</v>
          </cell>
          <cell r="C396">
            <v>198836.52999000001</v>
          </cell>
          <cell r="D396">
            <v>198836.52999000001</v>
          </cell>
        </row>
        <row r="397">
          <cell r="A397">
            <v>3040045</v>
          </cell>
          <cell r="B397">
            <v>0</v>
          </cell>
          <cell r="C397">
            <v>6000</v>
          </cell>
          <cell r="D397">
            <v>6000</v>
          </cell>
        </row>
        <row r="398">
          <cell r="A398">
            <v>3040046</v>
          </cell>
          <cell r="B398">
            <v>0</v>
          </cell>
          <cell r="C398">
            <v>182277.30000000002</v>
          </cell>
          <cell r="D398">
            <v>182277.30000000002</v>
          </cell>
        </row>
        <row r="399">
          <cell r="A399">
            <v>3040047</v>
          </cell>
          <cell r="B399">
            <v>0</v>
          </cell>
          <cell r="C399">
            <v>431314.17</v>
          </cell>
          <cell r="D399">
            <v>431314.17</v>
          </cell>
        </row>
        <row r="400">
          <cell r="A400">
            <v>3040048</v>
          </cell>
          <cell r="B400">
            <v>0</v>
          </cell>
          <cell r="C400">
            <v>61829.380000000005</v>
          </cell>
          <cell r="D400">
            <v>61829.380000000005</v>
          </cell>
        </row>
        <row r="401">
          <cell r="A401">
            <v>3040049</v>
          </cell>
          <cell r="B401">
            <v>0</v>
          </cell>
          <cell r="C401">
            <v>1214146.18</v>
          </cell>
          <cell r="D401">
            <v>1214146.18</v>
          </cell>
        </row>
        <row r="402">
          <cell r="A402">
            <v>3040050</v>
          </cell>
          <cell r="B402">
            <v>0</v>
          </cell>
          <cell r="C402">
            <v>7600</v>
          </cell>
          <cell r="D402">
            <v>7600</v>
          </cell>
        </row>
        <row r="403">
          <cell r="A403">
            <v>3040051</v>
          </cell>
          <cell r="B403">
            <v>0</v>
          </cell>
          <cell r="C403">
            <v>50078.62</v>
          </cell>
          <cell r="D403">
            <v>50078.62</v>
          </cell>
        </row>
        <row r="404">
          <cell r="A404">
            <v>3040052</v>
          </cell>
          <cell r="B404">
            <v>0</v>
          </cell>
          <cell r="C404">
            <v>0</v>
          </cell>
          <cell r="D404">
            <v>0</v>
          </cell>
        </row>
        <row r="405">
          <cell r="A405">
            <v>3040053</v>
          </cell>
          <cell r="B405">
            <v>0</v>
          </cell>
          <cell r="C405">
            <v>1269131.3</v>
          </cell>
          <cell r="D405">
            <v>1269131.3</v>
          </cell>
        </row>
        <row r="406">
          <cell r="A406">
            <v>3040054</v>
          </cell>
          <cell r="B406">
            <v>0</v>
          </cell>
          <cell r="C406">
            <v>13511.880000000001</v>
          </cell>
          <cell r="D406">
            <v>13511.880000000001</v>
          </cell>
        </row>
        <row r="407">
          <cell r="A407">
            <v>3050002</v>
          </cell>
          <cell r="B407">
            <v>0</v>
          </cell>
          <cell r="C407">
            <v>3881585.1184200002</v>
          </cell>
          <cell r="D407">
            <v>4443718.3045700006</v>
          </cell>
        </row>
        <row r="408">
          <cell r="A408">
            <v>3050003</v>
          </cell>
          <cell r="B408">
            <v>0</v>
          </cell>
          <cell r="C408">
            <v>17586259.348639999</v>
          </cell>
          <cell r="D408">
            <v>19972674.723889999</v>
          </cell>
        </row>
        <row r="409">
          <cell r="A409">
            <v>3050004</v>
          </cell>
          <cell r="B409">
            <v>0</v>
          </cell>
          <cell r="C409">
            <v>606333.56005999993</v>
          </cell>
          <cell r="D409">
            <v>610786.24005999998</v>
          </cell>
        </row>
        <row r="410">
          <cell r="A410">
            <v>3050005</v>
          </cell>
          <cell r="B410">
            <v>0</v>
          </cell>
          <cell r="C410">
            <v>25988219.04157</v>
          </cell>
          <cell r="D410">
            <v>26764326.441570003</v>
          </cell>
        </row>
        <row r="411">
          <cell r="A411">
            <v>3050006</v>
          </cell>
          <cell r="B411">
            <v>0</v>
          </cell>
          <cell r="C411">
            <v>253736.59633000003</v>
          </cell>
          <cell r="D411">
            <v>257301.66083000001</v>
          </cell>
        </row>
        <row r="412">
          <cell r="A412">
            <v>3050007</v>
          </cell>
          <cell r="B412">
            <v>0</v>
          </cell>
          <cell r="C412">
            <v>2583655.86839</v>
          </cell>
          <cell r="D412">
            <v>2606721.0146300001</v>
          </cell>
        </row>
        <row r="413">
          <cell r="A413">
            <v>3050008</v>
          </cell>
          <cell r="B413">
            <v>0</v>
          </cell>
          <cell r="C413">
            <v>3742722.6927400008</v>
          </cell>
          <cell r="D413">
            <v>3833290.6798</v>
          </cell>
        </row>
        <row r="414">
          <cell r="A414">
            <v>3050009</v>
          </cell>
          <cell r="B414">
            <v>0</v>
          </cell>
          <cell r="C414">
            <v>5525000.3747200016</v>
          </cell>
          <cell r="D414">
            <v>6019005.795880001</v>
          </cell>
        </row>
        <row r="415">
          <cell r="A415">
            <v>3050010</v>
          </cell>
          <cell r="B415">
            <v>0</v>
          </cell>
          <cell r="C415">
            <v>2323711.3774300003</v>
          </cell>
          <cell r="D415">
            <v>2502606.8852900001</v>
          </cell>
        </row>
        <row r="416">
          <cell r="A416">
            <v>3050011</v>
          </cell>
          <cell r="B416">
            <v>0</v>
          </cell>
          <cell r="C416">
            <v>880</v>
          </cell>
          <cell r="D416">
            <v>880</v>
          </cell>
        </row>
        <row r="417">
          <cell r="A417">
            <v>3050012</v>
          </cell>
          <cell r="B417">
            <v>0</v>
          </cell>
          <cell r="C417">
            <v>340986.43351999996</v>
          </cell>
          <cell r="D417">
            <v>347745.73431999999</v>
          </cell>
        </row>
        <row r="418">
          <cell r="A418">
            <v>3050013</v>
          </cell>
          <cell r="B418">
            <v>0</v>
          </cell>
          <cell r="C418">
            <v>20000</v>
          </cell>
          <cell r="D418">
            <v>20000</v>
          </cell>
        </row>
        <row r="419">
          <cell r="A419">
            <v>3050014</v>
          </cell>
          <cell r="B419">
            <v>0</v>
          </cell>
          <cell r="C419">
            <v>0</v>
          </cell>
          <cell r="D419">
            <v>0</v>
          </cell>
        </row>
        <row r="420">
          <cell r="A420">
            <v>3050015</v>
          </cell>
          <cell r="B420">
            <v>0</v>
          </cell>
          <cell r="C420">
            <v>120735.81</v>
          </cell>
          <cell r="D420">
            <v>120735.81</v>
          </cell>
        </row>
        <row r="421">
          <cell r="A421">
            <v>3050016</v>
          </cell>
          <cell r="B421">
            <v>0</v>
          </cell>
          <cell r="C421">
            <v>1076825</v>
          </cell>
          <cell r="D421">
            <v>1076825</v>
          </cell>
        </row>
        <row r="422">
          <cell r="A422">
            <v>3050017</v>
          </cell>
          <cell r="B422">
            <v>0</v>
          </cell>
          <cell r="C422">
            <v>153387.54</v>
          </cell>
          <cell r="D422">
            <v>153647.54</v>
          </cell>
        </row>
        <row r="423">
          <cell r="A423">
            <v>3050018</v>
          </cell>
          <cell r="B423">
            <v>0</v>
          </cell>
          <cell r="C423">
            <v>16837835.84</v>
          </cell>
          <cell r="D423">
            <v>17310004.460000001</v>
          </cell>
        </row>
        <row r="424">
          <cell r="A424">
            <v>3050019</v>
          </cell>
          <cell r="B424">
            <v>0</v>
          </cell>
          <cell r="C424">
            <v>4571207.41</v>
          </cell>
          <cell r="D424">
            <v>4575657.05</v>
          </cell>
        </row>
        <row r="425">
          <cell r="A425">
            <v>3050020</v>
          </cell>
          <cell r="B425">
            <v>0</v>
          </cell>
          <cell r="C425">
            <v>2605595.65</v>
          </cell>
          <cell r="D425">
            <v>2605595.65</v>
          </cell>
        </row>
        <row r="426">
          <cell r="A426">
            <v>3050021</v>
          </cell>
          <cell r="B426">
            <v>0</v>
          </cell>
          <cell r="C426">
            <v>1426021.08</v>
          </cell>
          <cell r="D426">
            <v>1433820.76</v>
          </cell>
        </row>
        <row r="427">
          <cell r="A427">
            <v>3050022</v>
          </cell>
          <cell r="B427">
            <v>0</v>
          </cell>
          <cell r="C427">
            <v>15200</v>
          </cell>
          <cell r="D427">
            <v>15200</v>
          </cell>
        </row>
        <row r="428">
          <cell r="A428">
            <v>3050023</v>
          </cell>
          <cell r="B428">
            <v>0</v>
          </cell>
          <cell r="C428">
            <v>1735270.31</v>
          </cell>
          <cell r="D428">
            <v>1735270.31</v>
          </cell>
        </row>
        <row r="429">
          <cell r="A429">
            <v>3050024</v>
          </cell>
          <cell r="B429">
            <v>0</v>
          </cell>
          <cell r="C429">
            <v>0</v>
          </cell>
          <cell r="D429">
            <v>0</v>
          </cell>
        </row>
        <row r="430">
          <cell r="A430">
            <v>3050025</v>
          </cell>
          <cell r="B430">
            <v>0</v>
          </cell>
          <cell r="C430">
            <v>3347589.0299900002</v>
          </cell>
          <cell r="D430">
            <v>3373677.0299900002</v>
          </cell>
        </row>
        <row r="431">
          <cell r="A431">
            <v>3050026</v>
          </cell>
          <cell r="B431">
            <v>0</v>
          </cell>
          <cell r="C431">
            <v>2108216.19</v>
          </cell>
          <cell r="D431">
            <v>2108216.19</v>
          </cell>
        </row>
        <row r="432">
          <cell r="A432">
            <v>3050027</v>
          </cell>
          <cell r="B432">
            <v>0</v>
          </cell>
          <cell r="C432">
            <v>8056508.3500000006</v>
          </cell>
          <cell r="D432">
            <v>8056508.3500000006</v>
          </cell>
        </row>
        <row r="433">
          <cell r="A433">
            <v>3050028</v>
          </cell>
          <cell r="B433">
            <v>0</v>
          </cell>
          <cell r="C433">
            <v>0</v>
          </cell>
          <cell r="D433">
            <v>0</v>
          </cell>
        </row>
        <row r="434">
          <cell r="A434">
            <v>3050029</v>
          </cell>
          <cell r="B434">
            <v>0</v>
          </cell>
          <cell r="C434">
            <v>427695.8</v>
          </cell>
          <cell r="D434">
            <v>427695.8</v>
          </cell>
        </row>
        <row r="435">
          <cell r="A435">
            <v>3050030</v>
          </cell>
          <cell r="B435">
            <v>0</v>
          </cell>
          <cell r="C435">
            <v>166633.29</v>
          </cell>
          <cell r="D435">
            <v>166633.29</v>
          </cell>
        </row>
        <row r="436">
          <cell r="A436">
            <v>3050031</v>
          </cell>
          <cell r="B436">
            <v>0</v>
          </cell>
          <cell r="C436">
            <v>269445.5</v>
          </cell>
          <cell r="D436">
            <v>269445.5</v>
          </cell>
        </row>
        <row r="437">
          <cell r="A437">
            <v>3050032</v>
          </cell>
          <cell r="B437">
            <v>0</v>
          </cell>
          <cell r="C437">
            <v>935037.77</v>
          </cell>
          <cell r="D437">
            <v>939035.1</v>
          </cell>
        </row>
        <row r="438">
          <cell r="A438">
            <v>3060001</v>
          </cell>
          <cell r="B438">
            <v>0</v>
          </cell>
          <cell r="C438">
            <v>13690391.92</v>
          </cell>
          <cell r="D438">
            <v>21457332.5</v>
          </cell>
        </row>
        <row r="439">
          <cell r="A439">
            <v>3060002</v>
          </cell>
          <cell r="B439">
            <v>0</v>
          </cell>
          <cell r="C439">
            <v>1368042</v>
          </cell>
          <cell r="D439">
            <v>2159535</v>
          </cell>
        </row>
        <row r="440">
          <cell r="A440">
            <v>3060003</v>
          </cell>
          <cell r="B440">
            <v>0</v>
          </cell>
          <cell r="C440">
            <v>735501</v>
          </cell>
          <cell r="D440">
            <v>1094686</v>
          </cell>
        </row>
        <row r="441">
          <cell r="A441">
            <v>3060004</v>
          </cell>
          <cell r="B441">
            <v>0</v>
          </cell>
          <cell r="C441">
            <v>455558.89</v>
          </cell>
          <cell r="D441">
            <v>455558.89</v>
          </cell>
        </row>
        <row r="442">
          <cell r="A442">
            <v>3060005</v>
          </cell>
          <cell r="B442">
            <v>0</v>
          </cell>
          <cell r="C442">
            <v>103320</v>
          </cell>
          <cell r="D442">
            <v>147920</v>
          </cell>
        </row>
        <row r="443">
          <cell r="A443">
            <v>3060006</v>
          </cell>
          <cell r="B443">
            <v>0</v>
          </cell>
          <cell r="C443">
            <v>2910739</v>
          </cell>
          <cell r="D443">
            <v>3942272</v>
          </cell>
        </row>
        <row r="444">
          <cell r="A444">
            <v>3060007</v>
          </cell>
          <cell r="B444">
            <v>0</v>
          </cell>
          <cell r="C444">
            <v>1091830.1000000001</v>
          </cell>
          <cell r="D444">
            <v>1254363</v>
          </cell>
        </row>
        <row r="445">
          <cell r="A445">
            <v>3060008</v>
          </cell>
          <cell r="B445">
            <v>0</v>
          </cell>
          <cell r="C445">
            <v>77849</v>
          </cell>
          <cell r="D445">
            <v>77849</v>
          </cell>
        </row>
        <row r="446">
          <cell r="A446">
            <v>3060010</v>
          </cell>
          <cell r="B446">
            <v>0</v>
          </cell>
          <cell r="C446">
            <v>479540.75</v>
          </cell>
          <cell r="D446">
            <v>502826.75</v>
          </cell>
        </row>
        <row r="447">
          <cell r="A447">
            <v>3060011</v>
          </cell>
          <cell r="B447">
            <v>0</v>
          </cell>
          <cell r="C447">
            <v>768027.94000000006</v>
          </cell>
          <cell r="D447">
            <v>769585.94000000006</v>
          </cell>
        </row>
        <row r="448">
          <cell r="A448">
            <v>3060012</v>
          </cell>
          <cell r="B448">
            <v>0</v>
          </cell>
          <cell r="C448">
            <v>390575</v>
          </cell>
          <cell r="D448">
            <v>390575</v>
          </cell>
        </row>
        <row r="449">
          <cell r="A449">
            <v>3060013</v>
          </cell>
          <cell r="B449">
            <v>0</v>
          </cell>
          <cell r="C449">
            <v>3028.04</v>
          </cell>
          <cell r="D449">
            <v>3028.04</v>
          </cell>
        </row>
        <row r="450">
          <cell r="A450">
            <v>3060014</v>
          </cell>
          <cell r="B450">
            <v>0</v>
          </cell>
          <cell r="C450">
            <v>767745.53</v>
          </cell>
          <cell r="D450">
            <v>767745.53</v>
          </cell>
        </row>
        <row r="451">
          <cell r="A451">
            <v>3060015</v>
          </cell>
          <cell r="B451">
            <v>0</v>
          </cell>
          <cell r="C451">
            <v>1890128.49</v>
          </cell>
          <cell r="D451">
            <v>1890128.49</v>
          </cell>
        </row>
        <row r="452">
          <cell r="A452">
            <v>3060016</v>
          </cell>
          <cell r="B452">
            <v>0</v>
          </cell>
          <cell r="C452">
            <v>31637.48</v>
          </cell>
          <cell r="D452">
            <v>31637.48</v>
          </cell>
        </row>
        <row r="453">
          <cell r="A453">
            <v>3060017</v>
          </cell>
          <cell r="B453">
            <v>0</v>
          </cell>
          <cell r="C453">
            <v>2475721.8099799999</v>
          </cell>
          <cell r="D453">
            <v>2476621.8099799999</v>
          </cell>
        </row>
        <row r="454">
          <cell r="A454">
            <v>3060018</v>
          </cell>
          <cell r="B454">
            <v>0</v>
          </cell>
          <cell r="C454">
            <v>23675.65998</v>
          </cell>
          <cell r="D454">
            <v>25059.65998</v>
          </cell>
        </row>
        <row r="455">
          <cell r="A455">
            <v>3060020</v>
          </cell>
          <cell r="B455">
            <v>0</v>
          </cell>
          <cell r="C455">
            <v>48687.38</v>
          </cell>
          <cell r="D455">
            <v>48687.38</v>
          </cell>
        </row>
        <row r="456">
          <cell r="A456">
            <v>3060021</v>
          </cell>
          <cell r="B456">
            <v>0</v>
          </cell>
          <cell r="C456">
            <v>4978375.29</v>
          </cell>
          <cell r="D456">
            <v>5022787.92</v>
          </cell>
        </row>
        <row r="457">
          <cell r="A457">
            <v>3060022</v>
          </cell>
          <cell r="B457">
            <v>0</v>
          </cell>
          <cell r="C457">
            <v>339662.85000000003</v>
          </cell>
          <cell r="D457">
            <v>341677.72000000003</v>
          </cell>
        </row>
        <row r="458">
          <cell r="A458">
            <v>3060023</v>
          </cell>
          <cell r="B458">
            <v>0</v>
          </cell>
          <cell r="C458">
            <v>26972</v>
          </cell>
          <cell r="D458">
            <v>26972</v>
          </cell>
        </row>
        <row r="459">
          <cell r="A459">
            <v>3060024</v>
          </cell>
          <cell r="B459">
            <v>0</v>
          </cell>
          <cell r="C459">
            <v>224399.62</v>
          </cell>
          <cell r="D459">
            <v>224399.62</v>
          </cell>
        </row>
        <row r="460">
          <cell r="A460">
            <v>3060025</v>
          </cell>
          <cell r="B460">
            <v>0</v>
          </cell>
          <cell r="C460">
            <v>1077281.598</v>
          </cell>
          <cell r="D460">
            <v>1111680.2279999999</v>
          </cell>
        </row>
        <row r="461">
          <cell r="A461">
            <v>3060026</v>
          </cell>
          <cell r="B461">
            <v>0</v>
          </cell>
          <cell r="C461">
            <v>285898.31</v>
          </cell>
          <cell r="D461">
            <v>285898.31</v>
          </cell>
        </row>
        <row r="462">
          <cell r="A462">
            <v>3060027</v>
          </cell>
          <cell r="B462">
            <v>0</v>
          </cell>
          <cell r="C462">
            <v>168331.81</v>
          </cell>
          <cell r="D462">
            <v>170676.81</v>
          </cell>
        </row>
        <row r="463">
          <cell r="A463">
            <v>3060028</v>
          </cell>
          <cell r="B463">
            <v>0</v>
          </cell>
          <cell r="C463">
            <v>131157.94</v>
          </cell>
          <cell r="D463">
            <v>132504.62</v>
          </cell>
        </row>
        <row r="464">
          <cell r="A464">
            <v>3060029</v>
          </cell>
          <cell r="B464">
            <v>0</v>
          </cell>
          <cell r="C464">
            <v>239639.16</v>
          </cell>
          <cell r="D464">
            <v>239739.16</v>
          </cell>
        </row>
        <row r="465">
          <cell r="A465">
            <v>3060031</v>
          </cell>
          <cell r="B465">
            <v>0</v>
          </cell>
          <cell r="C465">
            <v>680164.05</v>
          </cell>
          <cell r="D465">
            <v>680164.05</v>
          </cell>
        </row>
        <row r="466">
          <cell r="A466">
            <v>3060032</v>
          </cell>
          <cell r="B466">
            <v>0</v>
          </cell>
          <cell r="C466">
            <v>6150</v>
          </cell>
          <cell r="D466">
            <v>6150</v>
          </cell>
        </row>
        <row r="467">
          <cell r="A467">
            <v>3060033</v>
          </cell>
          <cell r="B467">
            <v>0</v>
          </cell>
          <cell r="C467">
            <v>35495.94</v>
          </cell>
          <cell r="D467">
            <v>35495.94</v>
          </cell>
        </row>
        <row r="468">
          <cell r="A468">
            <v>3060034</v>
          </cell>
          <cell r="B468">
            <v>0</v>
          </cell>
          <cell r="C468">
            <v>9846489.620000001</v>
          </cell>
          <cell r="D468">
            <v>9987044.9199999999</v>
          </cell>
        </row>
        <row r="469">
          <cell r="A469">
            <v>3060035</v>
          </cell>
          <cell r="B469">
            <v>0</v>
          </cell>
          <cell r="C469">
            <v>23615.39</v>
          </cell>
          <cell r="D469">
            <v>23765.39</v>
          </cell>
        </row>
        <row r="470">
          <cell r="A470">
            <v>3060037</v>
          </cell>
          <cell r="B470">
            <v>0</v>
          </cell>
          <cell r="C470">
            <v>56009.279999999999</v>
          </cell>
          <cell r="D470">
            <v>56009.279999999999</v>
          </cell>
        </row>
        <row r="471">
          <cell r="A471">
            <v>3060038</v>
          </cell>
          <cell r="B471">
            <v>0</v>
          </cell>
          <cell r="C471">
            <v>74544.17</v>
          </cell>
          <cell r="D471">
            <v>85079.17</v>
          </cell>
        </row>
        <row r="472">
          <cell r="A472">
            <v>3060040</v>
          </cell>
          <cell r="B472">
            <v>0</v>
          </cell>
          <cell r="C472">
            <v>150210.26</v>
          </cell>
          <cell r="D472">
            <v>150210.26</v>
          </cell>
        </row>
        <row r="473">
          <cell r="A473">
            <v>3060041</v>
          </cell>
          <cell r="B473">
            <v>0</v>
          </cell>
          <cell r="C473">
            <v>259276.67</v>
          </cell>
          <cell r="D473">
            <v>259276.67</v>
          </cell>
        </row>
        <row r="474">
          <cell r="A474">
            <v>3060043</v>
          </cell>
          <cell r="B474">
            <v>0</v>
          </cell>
          <cell r="C474">
            <v>543270.31000000006</v>
          </cell>
          <cell r="D474">
            <v>545297.98</v>
          </cell>
        </row>
        <row r="475">
          <cell r="A475">
            <v>3060044</v>
          </cell>
          <cell r="B475">
            <v>0</v>
          </cell>
          <cell r="C475">
            <v>57639.49</v>
          </cell>
          <cell r="D475">
            <v>67099.490000000005</v>
          </cell>
        </row>
        <row r="476">
          <cell r="A476">
            <v>3060048</v>
          </cell>
          <cell r="B476">
            <v>0</v>
          </cell>
          <cell r="C476">
            <v>0</v>
          </cell>
          <cell r="D476">
            <v>0</v>
          </cell>
        </row>
        <row r="477">
          <cell r="A477">
            <v>3060052</v>
          </cell>
          <cell r="B477">
            <v>0</v>
          </cell>
          <cell r="C477">
            <v>19426.34</v>
          </cell>
          <cell r="D477">
            <v>19426.34</v>
          </cell>
        </row>
        <row r="478">
          <cell r="A478">
            <v>3060053</v>
          </cell>
          <cell r="B478">
            <v>0</v>
          </cell>
          <cell r="C478">
            <v>1076841.02</v>
          </cell>
          <cell r="D478">
            <v>1103141.02</v>
          </cell>
        </row>
        <row r="479">
          <cell r="A479">
            <v>3060054</v>
          </cell>
          <cell r="B479">
            <v>0</v>
          </cell>
          <cell r="C479">
            <v>225603.49</v>
          </cell>
          <cell r="D479">
            <v>225603.49</v>
          </cell>
        </row>
        <row r="480">
          <cell r="A480">
            <v>3060055</v>
          </cell>
          <cell r="B480">
            <v>0</v>
          </cell>
          <cell r="C480">
            <v>8633101.6999999993</v>
          </cell>
          <cell r="D480">
            <v>8637753.6999999993</v>
          </cell>
        </row>
        <row r="481">
          <cell r="A481">
            <v>3060056</v>
          </cell>
          <cell r="B481">
            <v>0</v>
          </cell>
          <cell r="C481">
            <v>616835</v>
          </cell>
          <cell r="D481">
            <v>616835</v>
          </cell>
        </row>
        <row r="482">
          <cell r="A482">
            <v>3060057</v>
          </cell>
          <cell r="B482">
            <v>0</v>
          </cell>
          <cell r="C482">
            <v>22655</v>
          </cell>
          <cell r="D482">
            <v>22655</v>
          </cell>
        </row>
        <row r="483">
          <cell r="A483">
            <v>3060064</v>
          </cell>
          <cell r="B483">
            <v>0</v>
          </cell>
          <cell r="C483">
            <v>555129.34</v>
          </cell>
          <cell r="D483">
            <v>555129.34</v>
          </cell>
        </row>
        <row r="484">
          <cell r="A484">
            <v>3060065</v>
          </cell>
          <cell r="B484">
            <v>0</v>
          </cell>
          <cell r="C484">
            <v>33615.65</v>
          </cell>
          <cell r="D484">
            <v>33615.65</v>
          </cell>
        </row>
        <row r="485">
          <cell r="A485">
            <v>4010201</v>
          </cell>
          <cell r="B485">
            <v>624286.16</v>
          </cell>
          <cell r="C485">
            <v>0</v>
          </cell>
          <cell r="D485">
            <v>1437.84</v>
          </cell>
        </row>
        <row r="486">
          <cell r="A486">
            <v>4010202</v>
          </cell>
          <cell r="B486">
            <v>141764263.06999999</v>
          </cell>
          <cell r="C486">
            <v>0</v>
          </cell>
          <cell r="D486">
            <v>6185720.2300000004</v>
          </cell>
        </row>
        <row r="487">
          <cell r="A487">
            <v>4010203</v>
          </cell>
          <cell r="B487">
            <v>77564438.790000007</v>
          </cell>
          <cell r="C487">
            <v>0</v>
          </cell>
          <cell r="D487">
            <v>0</v>
          </cell>
        </row>
        <row r="488">
          <cell r="A488">
            <v>4010204</v>
          </cell>
          <cell r="B488">
            <v>0</v>
          </cell>
          <cell r="C488">
            <v>0</v>
          </cell>
          <cell r="D488">
            <v>0</v>
          </cell>
        </row>
        <row r="489">
          <cell r="A489">
            <v>4010401</v>
          </cell>
          <cell r="B489">
            <v>860975.87</v>
          </cell>
          <cell r="C489">
            <v>0</v>
          </cell>
          <cell r="D489">
            <v>0</v>
          </cell>
        </row>
        <row r="490">
          <cell r="A490">
            <v>4010402</v>
          </cell>
          <cell r="B490">
            <v>155351.79</v>
          </cell>
          <cell r="C490">
            <v>0</v>
          </cell>
          <cell r="D490">
            <v>0</v>
          </cell>
        </row>
        <row r="491">
          <cell r="A491">
            <v>4010403</v>
          </cell>
          <cell r="B491">
            <v>722961.76</v>
          </cell>
          <cell r="C491">
            <v>0</v>
          </cell>
          <cell r="D491">
            <v>0</v>
          </cell>
        </row>
        <row r="492">
          <cell r="A492">
            <v>4010404</v>
          </cell>
          <cell r="B492">
            <v>153233.27999000001</v>
          </cell>
          <cell r="C492">
            <v>0</v>
          </cell>
          <cell r="D492">
            <v>0</v>
          </cell>
        </row>
        <row r="493">
          <cell r="A493">
            <v>4010405</v>
          </cell>
          <cell r="B493">
            <v>131124.56</v>
          </cell>
          <cell r="C493">
            <v>0</v>
          </cell>
          <cell r="D493">
            <v>0</v>
          </cell>
        </row>
        <row r="494">
          <cell r="A494">
            <v>4010406</v>
          </cell>
          <cell r="B494">
            <v>28943.4</v>
          </cell>
          <cell r="C494">
            <v>0</v>
          </cell>
          <cell r="D494">
            <v>0</v>
          </cell>
        </row>
        <row r="495">
          <cell r="A495">
            <v>4010407</v>
          </cell>
          <cell r="B495">
            <v>33043.480000000003</v>
          </cell>
          <cell r="C495">
            <v>0</v>
          </cell>
          <cell r="D495">
            <v>0</v>
          </cell>
        </row>
        <row r="496">
          <cell r="A496">
            <v>4010501</v>
          </cell>
          <cell r="B496">
            <v>0</v>
          </cell>
          <cell r="C496">
            <v>0</v>
          </cell>
          <cell r="D496">
            <v>0</v>
          </cell>
        </row>
        <row r="497">
          <cell r="A497">
            <v>6010001</v>
          </cell>
          <cell r="B497">
            <v>0</v>
          </cell>
          <cell r="C497">
            <v>0</v>
          </cell>
          <cell r="D497">
            <v>0</v>
          </cell>
        </row>
        <row r="498">
          <cell r="A498">
            <v>20301001</v>
          </cell>
          <cell r="B498">
            <v>0</v>
          </cell>
          <cell r="C498">
            <v>0</v>
          </cell>
          <cell r="D498">
            <v>0</v>
          </cell>
        </row>
        <row r="499">
          <cell r="A499">
            <v>101010201</v>
          </cell>
          <cell r="B499">
            <v>0</v>
          </cell>
          <cell r="C499">
            <v>83493.02</v>
          </cell>
          <cell r="D499">
            <v>18912792.309999999</v>
          </cell>
        </row>
        <row r="500">
          <cell r="A500">
            <v>101010301</v>
          </cell>
          <cell r="B500">
            <v>0</v>
          </cell>
          <cell r="C500">
            <v>58827.53</v>
          </cell>
          <cell r="D500">
            <v>37445064.100000001</v>
          </cell>
        </row>
        <row r="501">
          <cell r="A501">
            <v>101010302</v>
          </cell>
          <cell r="B501">
            <v>0</v>
          </cell>
          <cell r="C501">
            <v>102368.05</v>
          </cell>
          <cell r="D501">
            <v>8656685</v>
          </cell>
        </row>
        <row r="502">
          <cell r="A502">
            <v>101010303</v>
          </cell>
          <cell r="B502">
            <v>0</v>
          </cell>
          <cell r="C502">
            <v>2261.5500000000002</v>
          </cell>
          <cell r="D502">
            <v>622933.38</v>
          </cell>
        </row>
        <row r="503">
          <cell r="A503">
            <v>101010304</v>
          </cell>
          <cell r="B503">
            <v>0</v>
          </cell>
          <cell r="C503">
            <v>4.2</v>
          </cell>
          <cell r="D503">
            <v>6727102.6600000001</v>
          </cell>
        </row>
        <row r="504">
          <cell r="A504">
            <v>101010305</v>
          </cell>
          <cell r="B504">
            <v>0</v>
          </cell>
          <cell r="C504">
            <v>0</v>
          </cell>
          <cell r="D504">
            <v>0</v>
          </cell>
        </row>
        <row r="505">
          <cell r="A505">
            <v>101010306</v>
          </cell>
          <cell r="B505">
            <v>0</v>
          </cell>
          <cell r="C505">
            <v>0</v>
          </cell>
          <cell r="D505">
            <v>0</v>
          </cell>
        </row>
        <row r="506">
          <cell r="A506">
            <v>101010307</v>
          </cell>
          <cell r="B506">
            <v>0</v>
          </cell>
          <cell r="C506">
            <v>242150.12</v>
          </cell>
          <cell r="D506">
            <v>44920314.259999998</v>
          </cell>
        </row>
        <row r="507">
          <cell r="A507">
            <v>101010308</v>
          </cell>
          <cell r="B507">
            <v>0</v>
          </cell>
          <cell r="C507">
            <v>4397672.1399800107</v>
          </cell>
          <cell r="D507">
            <v>174760938.56996</v>
          </cell>
        </row>
        <row r="508">
          <cell r="A508">
            <v>101010309</v>
          </cell>
          <cell r="B508">
            <v>0</v>
          </cell>
          <cell r="C508">
            <v>0</v>
          </cell>
          <cell r="D508">
            <v>0</v>
          </cell>
        </row>
        <row r="509">
          <cell r="A509">
            <v>101010310</v>
          </cell>
          <cell r="B509">
            <v>0</v>
          </cell>
          <cell r="C509">
            <v>0</v>
          </cell>
          <cell r="D509">
            <v>0</v>
          </cell>
        </row>
        <row r="510">
          <cell r="A510">
            <v>101010311</v>
          </cell>
          <cell r="B510">
            <v>0</v>
          </cell>
          <cell r="C510">
            <v>43546.69</v>
          </cell>
          <cell r="D510">
            <v>2152744</v>
          </cell>
        </row>
        <row r="511">
          <cell r="A511">
            <v>101010312</v>
          </cell>
          <cell r="B511">
            <v>0</v>
          </cell>
          <cell r="C511">
            <v>299732.28999999998</v>
          </cell>
          <cell r="D511">
            <v>41959021.68</v>
          </cell>
        </row>
        <row r="512">
          <cell r="A512">
            <v>101010501</v>
          </cell>
          <cell r="B512">
            <v>0</v>
          </cell>
          <cell r="C512">
            <v>523379.9</v>
          </cell>
          <cell r="D512">
            <v>523379.9</v>
          </cell>
        </row>
        <row r="513">
          <cell r="A513">
            <v>101010502</v>
          </cell>
          <cell r="B513">
            <v>0</v>
          </cell>
          <cell r="C513">
            <v>0</v>
          </cell>
          <cell r="D513">
            <v>0</v>
          </cell>
        </row>
        <row r="514">
          <cell r="A514">
            <v>101010503</v>
          </cell>
          <cell r="B514">
            <v>0</v>
          </cell>
          <cell r="C514">
            <v>361070.9</v>
          </cell>
          <cell r="D514">
            <v>361070.9</v>
          </cell>
        </row>
        <row r="515">
          <cell r="A515">
            <v>101010504</v>
          </cell>
          <cell r="B515">
            <v>0</v>
          </cell>
          <cell r="C515">
            <v>0</v>
          </cell>
          <cell r="D515">
            <v>0</v>
          </cell>
        </row>
        <row r="516">
          <cell r="A516">
            <v>101010505</v>
          </cell>
          <cell r="B516">
            <v>0</v>
          </cell>
          <cell r="C516">
            <v>6508.72</v>
          </cell>
          <cell r="D516">
            <v>6508.72</v>
          </cell>
        </row>
        <row r="517">
          <cell r="A517">
            <v>101010506</v>
          </cell>
          <cell r="B517">
            <v>0</v>
          </cell>
          <cell r="C517">
            <v>4165.16</v>
          </cell>
          <cell r="D517">
            <v>4165.16</v>
          </cell>
        </row>
        <row r="518">
          <cell r="A518">
            <v>101010507</v>
          </cell>
          <cell r="B518">
            <v>0</v>
          </cell>
          <cell r="C518">
            <v>0</v>
          </cell>
          <cell r="D518">
            <v>0</v>
          </cell>
        </row>
        <row r="519">
          <cell r="A519">
            <v>101010508</v>
          </cell>
          <cell r="B519">
            <v>0</v>
          </cell>
          <cell r="C519">
            <v>80656.850000000006</v>
          </cell>
          <cell r="D519">
            <v>80656.850000000006</v>
          </cell>
        </row>
        <row r="520">
          <cell r="A520">
            <v>101010509</v>
          </cell>
          <cell r="B520">
            <v>0</v>
          </cell>
          <cell r="C520">
            <v>47085.04</v>
          </cell>
          <cell r="D520">
            <v>47085.04</v>
          </cell>
        </row>
        <row r="521">
          <cell r="A521">
            <v>101010511</v>
          </cell>
          <cell r="B521">
            <v>0</v>
          </cell>
          <cell r="C521">
            <v>0</v>
          </cell>
          <cell r="D521">
            <v>0</v>
          </cell>
        </row>
        <row r="522">
          <cell r="A522">
            <v>101010512</v>
          </cell>
          <cell r="B522">
            <v>0</v>
          </cell>
          <cell r="C522">
            <v>0</v>
          </cell>
          <cell r="D522">
            <v>0</v>
          </cell>
        </row>
        <row r="523">
          <cell r="A523">
            <v>101010513</v>
          </cell>
          <cell r="B523">
            <v>0</v>
          </cell>
          <cell r="C523">
            <v>20517.41</v>
          </cell>
          <cell r="D523">
            <v>20517.41</v>
          </cell>
        </row>
        <row r="524">
          <cell r="A524">
            <v>101010514</v>
          </cell>
          <cell r="B524">
            <v>0</v>
          </cell>
          <cell r="C524">
            <v>0</v>
          </cell>
          <cell r="D524">
            <v>0</v>
          </cell>
        </row>
        <row r="525">
          <cell r="A525">
            <v>101010515</v>
          </cell>
          <cell r="B525">
            <v>0</v>
          </cell>
          <cell r="C525">
            <v>0</v>
          </cell>
          <cell r="D525">
            <v>0</v>
          </cell>
        </row>
        <row r="526">
          <cell r="A526">
            <v>101010516</v>
          </cell>
          <cell r="B526">
            <v>0</v>
          </cell>
          <cell r="C526">
            <v>58380.520000000004</v>
          </cell>
          <cell r="D526">
            <v>58380.520000000004</v>
          </cell>
        </row>
        <row r="527">
          <cell r="A527">
            <v>101010517</v>
          </cell>
          <cell r="B527">
            <v>0</v>
          </cell>
          <cell r="C527">
            <v>0</v>
          </cell>
          <cell r="D527">
            <v>0</v>
          </cell>
        </row>
        <row r="528">
          <cell r="A528">
            <v>101010518</v>
          </cell>
          <cell r="B528">
            <v>0</v>
          </cell>
          <cell r="C528">
            <v>0</v>
          </cell>
          <cell r="D528">
            <v>0</v>
          </cell>
        </row>
        <row r="529">
          <cell r="A529">
            <v>101010519</v>
          </cell>
          <cell r="B529">
            <v>0</v>
          </cell>
          <cell r="C529">
            <v>64902.19</v>
          </cell>
          <cell r="D529">
            <v>64902.19</v>
          </cell>
        </row>
        <row r="530">
          <cell r="A530">
            <v>101010520</v>
          </cell>
          <cell r="B530">
            <v>0</v>
          </cell>
          <cell r="C530">
            <v>6004.93</v>
          </cell>
          <cell r="D530">
            <v>6004.93</v>
          </cell>
        </row>
        <row r="531">
          <cell r="A531">
            <v>101010521</v>
          </cell>
          <cell r="B531">
            <v>0</v>
          </cell>
          <cell r="C531">
            <v>17367.38</v>
          </cell>
          <cell r="D531">
            <v>17367.38</v>
          </cell>
        </row>
        <row r="532">
          <cell r="A532">
            <v>101010522</v>
          </cell>
          <cell r="B532">
            <v>0</v>
          </cell>
          <cell r="C532">
            <v>245492.19</v>
          </cell>
          <cell r="D532">
            <v>245492.19</v>
          </cell>
        </row>
        <row r="533">
          <cell r="A533">
            <v>101010523</v>
          </cell>
          <cell r="B533">
            <v>0</v>
          </cell>
          <cell r="C533">
            <v>0</v>
          </cell>
          <cell r="D533">
            <v>0</v>
          </cell>
        </row>
        <row r="534">
          <cell r="A534">
            <v>101010601</v>
          </cell>
          <cell r="B534">
            <v>2.3999977111816406E-3</v>
          </cell>
          <cell r="C534">
            <v>0</v>
          </cell>
          <cell r="D534">
            <v>0</v>
          </cell>
        </row>
        <row r="535">
          <cell r="A535">
            <v>101010602</v>
          </cell>
          <cell r="B535">
            <v>0</v>
          </cell>
          <cell r="C535">
            <v>16602065.680520058</v>
          </cell>
          <cell r="D535">
            <v>68781979.785520002</v>
          </cell>
        </row>
        <row r="536">
          <cell r="A536">
            <v>101010604</v>
          </cell>
          <cell r="B536">
            <v>0</v>
          </cell>
          <cell r="C536">
            <v>1.5000000596046448E-3</v>
          </cell>
          <cell r="D536">
            <v>0</v>
          </cell>
        </row>
        <row r="537">
          <cell r="A537">
            <v>101010605</v>
          </cell>
          <cell r="B537">
            <v>3.9999999105930331E-4</v>
          </cell>
          <cell r="C537">
            <v>0</v>
          </cell>
          <cell r="D537">
            <v>0</v>
          </cell>
        </row>
        <row r="538">
          <cell r="A538">
            <v>101010606</v>
          </cell>
          <cell r="B538">
            <v>0</v>
          </cell>
          <cell r="C538">
            <v>0.14849999994039537</v>
          </cell>
          <cell r="D538">
            <v>0</v>
          </cell>
        </row>
        <row r="539">
          <cell r="A539">
            <v>101010607</v>
          </cell>
          <cell r="B539">
            <v>0</v>
          </cell>
          <cell r="C539">
            <v>0.06</v>
          </cell>
          <cell r="D539">
            <v>0</v>
          </cell>
        </row>
        <row r="540">
          <cell r="A540">
            <v>101010608</v>
          </cell>
          <cell r="B540">
            <v>0</v>
          </cell>
          <cell r="C540">
            <v>2028215.23</v>
          </cell>
          <cell r="D540">
            <v>2028215.23</v>
          </cell>
        </row>
        <row r="541">
          <cell r="A541">
            <v>101010701</v>
          </cell>
          <cell r="B541">
            <v>81086.031599999667</v>
          </cell>
          <cell r="C541">
            <v>0</v>
          </cell>
          <cell r="D541">
            <v>1542068.7934000001</v>
          </cell>
        </row>
        <row r="542">
          <cell r="A542">
            <v>101010702</v>
          </cell>
          <cell r="B542">
            <v>0</v>
          </cell>
          <cell r="C542">
            <v>0</v>
          </cell>
          <cell r="D542">
            <v>0</v>
          </cell>
        </row>
        <row r="543">
          <cell r="A543">
            <v>101010703</v>
          </cell>
          <cell r="B543">
            <v>0</v>
          </cell>
          <cell r="C543">
            <v>13741035.60355</v>
          </cell>
          <cell r="D543">
            <v>5976207.2843499994</v>
          </cell>
        </row>
        <row r="544">
          <cell r="A544">
            <v>101010704</v>
          </cell>
          <cell r="B544">
            <v>4996833.8361899992</v>
          </cell>
          <cell r="C544">
            <v>0</v>
          </cell>
          <cell r="D544">
            <v>4993290.8495100001</v>
          </cell>
        </row>
        <row r="545">
          <cell r="A545">
            <v>101010802</v>
          </cell>
          <cell r="B545">
            <v>0</v>
          </cell>
          <cell r="C545">
            <v>0</v>
          </cell>
          <cell r="D545">
            <v>1747538</v>
          </cell>
        </row>
        <row r="546">
          <cell r="A546">
            <v>101010803</v>
          </cell>
          <cell r="B546">
            <v>0</v>
          </cell>
          <cell r="C546">
            <v>0</v>
          </cell>
          <cell r="D546">
            <v>0</v>
          </cell>
        </row>
        <row r="547">
          <cell r="A547">
            <v>101010804</v>
          </cell>
          <cell r="B547">
            <v>0</v>
          </cell>
          <cell r="C547">
            <v>220155.61000000002</v>
          </cell>
          <cell r="D547">
            <v>220155.61000000002</v>
          </cell>
        </row>
        <row r="548">
          <cell r="A548">
            <v>101010805</v>
          </cell>
          <cell r="B548">
            <v>0</v>
          </cell>
          <cell r="C548">
            <v>0</v>
          </cell>
          <cell r="D548">
            <v>0</v>
          </cell>
        </row>
        <row r="549">
          <cell r="A549">
            <v>101010812</v>
          </cell>
          <cell r="B549">
            <v>0</v>
          </cell>
          <cell r="C549">
            <v>0</v>
          </cell>
          <cell r="D549">
            <v>0</v>
          </cell>
        </row>
        <row r="550">
          <cell r="A550">
            <v>101010813</v>
          </cell>
          <cell r="B550">
            <v>0</v>
          </cell>
          <cell r="C550">
            <v>0</v>
          </cell>
          <cell r="D550">
            <v>0</v>
          </cell>
        </row>
        <row r="551">
          <cell r="A551">
            <v>101010814</v>
          </cell>
          <cell r="B551">
            <v>0</v>
          </cell>
          <cell r="C551">
            <v>0</v>
          </cell>
          <cell r="D551">
            <v>0</v>
          </cell>
        </row>
        <row r="552">
          <cell r="A552">
            <v>101010817</v>
          </cell>
          <cell r="B552">
            <v>0</v>
          </cell>
          <cell r="C552">
            <v>468880.99</v>
          </cell>
          <cell r="D552">
            <v>0</v>
          </cell>
        </row>
        <row r="553">
          <cell r="A553">
            <v>101010819</v>
          </cell>
          <cell r="B553">
            <v>0</v>
          </cell>
          <cell r="C553">
            <v>0</v>
          </cell>
          <cell r="D553">
            <v>0</v>
          </cell>
        </row>
        <row r="554">
          <cell r="A554">
            <v>101010820</v>
          </cell>
          <cell r="B554">
            <v>0</v>
          </cell>
          <cell r="C554">
            <v>0.01</v>
          </cell>
          <cell r="D554">
            <v>0</v>
          </cell>
        </row>
        <row r="555">
          <cell r="A555">
            <v>101010821</v>
          </cell>
          <cell r="B555">
            <v>0</v>
          </cell>
          <cell r="C555">
            <v>0</v>
          </cell>
          <cell r="D555">
            <v>49665.270000000004</v>
          </cell>
        </row>
        <row r="556">
          <cell r="A556">
            <v>101010822</v>
          </cell>
          <cell r="B556">
            <v>0</v>
          </cell>
          <cell r="C556">
            <v>15334</v>
          </cell>
          <cell r="D556">
            <v>0</v>
          </cell>
        </row>
        <row r="557">
          <cell r="A557">
            <v>101010823</v>
          </cell>
          <cell r="B557">
            <v>0</v>
          </cell>
          <cell r="C557">
            <v>17299</v>
          </cell>
          <cell r="D557">
            <v>0</v>
          </cell>
        </row>
        <row r="558">
          <cell r="A558">
            <v>101010825</v>
          </cell>
          <cell r="B558">
            <v>0</v>
          </cell>
          <cell r="C558">
            <v>0</v>
          </cell>
          <cell r="D558">
            <v>0</v>
          </cell>
        </row>
        <row r="559">
          <cell r="A559">
            <v>101010827</v>
          </cell>
          <cell r="B559">
            <v>0</v>
          </cell>
          <cell r="C559">
            <v>18500</v>
          </cell>
          <cell r="D559">
            <v>1000</v>
          </cell>
        </row>
        <row r="560">
          <cell r="A560">
            <v>101010829</v>
          </cell>
          <cell r="B560">
            <v>0</v>
          </cell>
          <cell r="C560">
            <v>13.15</v>
          </cell>
          <cell r="D560">
            <v>0</v>
          </cell>
        </row>
        <row r="561">
          <cell r="A561">
            <v>101010830</v>
          </cell>
          <cell r="B561">
            <v>0</v>
          </cell>
          <cell r="C561">
            <v>0</v>
          </cell>
          <cell r="D561">
            <v>0</v>
          </cell>
        </row>
        <row r="562">
          <cell r="A562">
            <v>101010831</v>
          </cell>
          <cell r="B562">
            <v>0</v>
          </cell>
          <cell r="C562">
            <v>6126.55</v>
          </cell>
          <cell r="D562">
            <v>0</v>
          </cell>
        </row>
        <row r="563">
          <cell r="A563">
            <v>101010832</v>
          </cell>
          <cell r="B563">
            <v>0</v>
          </cell>
          <cell r="C563">
            <v>5000</v>
          </cell>
          <cell r="D563">
            <v>5000</v>
          </cell>
        </row>
        <row r="564">
          <cell r="A564">
            <v>101010833</v>
          </cell>
          <cell r="B564">
            <v>0</v>
          </cell>
          <cell r="C564">
            <v>32999.33</v>
          </cell>
          <cell r="D564">
            <v>449629.08</v>
          </cell>
        </row>
        <row r="565">
          <cell r="A565">
            <v>101010834</v>
          </cell>
          <cell r="B565">
            <v>0</v>
          </cell>
          <cell r="C565">
            <v>0</v>
          </cell>
          <cell r="D565">
            <v>0</v>
          </cell>
        </row>
        <row r="566">
          <cell r="A566">
            <v>101010835</v>
          </cell>
          <cell r="B566">
            <v>0</v>
          </cell>
          <cell r="C566">
            <v>0</v>
          </cell>
          <cell r="D566">
            <v>646903.67000000004</v>
          </cell>
        </row>
        <row r="567">
          <cell r="A567">
            <v>101010836</v>
          </cell>
          <cell r="B567">
            <v>0</v>
          </cell>
          <cell r="C567">
            <v>0</v>
          </cell>
          <cell r="D567">
            <v>0</v>
          </cell>
        </row>
        <row r="568">
          <cell r="A568">
            <v>101010837</v>
          </cell>
          <cell r="B568">
            <v>0</v>
          </cell>
          <cell r="C568">
            <v>642.31000000000006</v>
          </cell>
          <cell r="D568">
            <v>0</v>
          </cell>
        </row>
        <row r="569">
          <cell r="A569">
            <v>101010838</v>
          </cell>
          <cell r="B569">
            <v>0</v>
          </cell>
          <cell r="C569">
            <v>128050</v>
          </cell>
          <cell r="D569">
            <v>0</v>
          </cell>
        </row>
        <row r="570">
          <cell r="A570">
            <v>101010839</v>
          </cell>
          <cell r="B570">
            <v>0</v>
          </cell>
          <cell r="C570">
            <v>19951.3</v>
          </cell>
          <cell r="D570">
            <v>0</v>
          </cell>
        </row>
        <row r="571">
          <cell r="A571">
            <v>101010840</v>
          </cell>
          <cell r="B571">
            <v>0</v>
          </cell>
          <cell r="C571">
            <v>0</v>
          </cell>
          <cell r="D571">
            <v>10579.48</v>
          </cell>
        </row>
        <row r="572">
          <cell r="A572">
            <v>101010841</v>
          </cell>
          <cell r="B572">
            <v>0</v>
          </cell>
          <cell r="C572">
            <v>0</v>
          </cell>
          <cell r="D572">
            <v>19200</v>
          </cell>
        </row>
        <row r="573">
          <cell r="A573">
            <v>101010842</v>
          </cell>
          <cell r="B573">
            <v>0</v>
          </cell>
          <cell r="C573">
            <v>1.44</v>
          </cell>
          <cell r="D573">
            <v>10471.44</v>
          </cell>
        </row>
        <row r="574">
          <cell r="A574">
            <v>101010843</v>
          </cell>
          <cell r="B574">
            <v>0</v>
          </cell>
          <cell r="C574">
            <v>0</v>
          </cell>
          <cell r="D574">
            <v>2967</v>
          </cell>
        </row>
        <row r="575">
          <cell r="A575">
            <v>101010844</v>
          </cell>
          <cell r="B575">
            <v>0</v>
          </cell>
          <cell r="C575">
            <v>647.29</v>
          </cell>
          <cell r="D575">
            <v>10500</v>
          </cell>
        </row>
        <row r="576">
          <cell r="A576">
            <v>101010845</v>
          </cell>
          <cell r="B576">
            <v>0</v>
          </cell>
          <cell r="C576">
            <v>1289.7</v>
          </cell>
          <cell r="D576">
            <v>1289.7</v>
          </cell>
        </row>
        <row r="577">
          <cell r="A577">
            <v>101010846</v>
          </cell>
          <cell r="B577">
            <v>0</v>
          </cell>
          <cell r="C577">
            <v>1108.02</v>
          </cell>
          <cell r="D577">
            <v>12353.6</v>
          </cell>
        </row>
        <row r="578">
          <cell r="A578">
            <v>101010847</v>
          </cell>
          <cell r="B578">
            <v>0</v>
          </cell>
          <cell r="C578">
            <v>1731.78</v>
          </cell>
          <cell r="D578">
            <v>2000</v>
          </cell>
        </row>
        <row r="579">
          <cell r="A579">
            <v>101010848</v>
          </cell>
          <cell r="B579">
            <v>0</v>
          </cell>
          <cell r="C579">
            <v>838.16</v>
          </cell>
          <cell r="D579">
            <v>5763.67</v>
          </cell>
        </row>
        <row r="580">
          <cell r="A580">
            <v>101010849</v>
          </cell>
          <cell r="B580">
            <v>0</v>
          </cell>
          <cell r="C580">
            <v>1864.77</v>
          </cell>
          <cell r="D580">
            <v>1864.77</v>
          </cell>
        </row>
        <row r="581">
          <cell r="A581">
            <v>101010850</v>
          </cell>
          <cell r="B581">
            <v>0</v>
          </cell>
          <cell r="C581">
            <v>483.77</v>
          </cell>
          <cell r="D581">
            <v>10466.01</v>
          </cell>
        </row>
        <row r="582">
          <cell r="A582">
            <v>101010851</v>
          </cell>
          <cell r="B582">
            <v>0</v>
          </cell>
          <cell r="C582">
            <v>742.94</v>
          </cell>
          <cell r="D582">
            <v>4830.79</v>
          </cell>
        </row>
        <row r="583">
          <cell r="A583">
            <v>101010852</v>
          </cell>
          <cell r="B583">
            <v>0</v>
          </cell>
          <cell r="C583">
            <v>1073.6100000000001</v>
          </cell>
          <cell r="D583">
            <v>12817.49</v>
          </cell>
        </row>
        <row r="584">
          <cell r="A584">
            <v>101010853</v>
          </cell>
          <cell r="B584">
            <v>0</v>
          </cell>
          <cell r="C584">
            <v>2038.96</v>
          </cell>
          <cell r="D584">
            <v>3308.75</v>
          </cell>
        </row>
        <row r="585">
          <cell r="A585">
            <v>101010854</v>
          </cell>
          <cell r="B585">
            <v>0</v>
          </cell>
          <cell r="C585">
            <v>3144.64</v>
          </cell>
          <cell r="D585">
            <v>12000</v>
          </cell>
        </row>
        <row r="586">
          <cell r="A586">
            <v>101010855</v>
          </cell>
          <cell r="B586">
            <v>0</v>
          </cell>
          <cell r="C586">
            <v>4043.07</v>
          </cell>
          <cell r="D586">
            <v>41368.36</v>
          </cell>
        </row>
        <row r="587">
          <cell r="A587">
            <v>101010856</v>
          </cell>
          <cell r="B587">
            <v>0</v>
          </cell>
          <cell r="C587">
            <v>2400.66</v>
          </cell>
          <cell r="D587">
            <v>32922.699999999997</v>
          </cell>
        </row>
        <row r="588">
          <cell r="A588">
            <v>101010857</v>
          </cell>
          <cell r="B588">
            <v>0</v>
          </cell>
          <cell r="C588">
            <v>2959.3</v>
          </cell>
          <cell r="D588">
            <v>34036.99</v>
          </cell>
        </row>
        <row r="589">
          <cell r="A589">
            <v>101010858</v>
          </cell>
          <cell r="B589">
            <v>0</v>
          </cell>
          <cell r="C589">
            <v>2877.41</v>
          </cell>
          <cell r="D589">
            <v>20500</v>
          </cell>
        </row>
        <row r="590">
          <cell r="A590">
            <v>101010859</v>
          </cell>
          <cell r="B590">
            <v>0</v>
          </cell>
          <cell r="C590">
            <v>3911.12</v>
          </cell>
          <cell r="D590">
            <v>12044.07</v>
          </cell>
        </row>
        <row r="591">
          <cell r="A591">
            <v>101010860</v>
          </cell>
          <cell r="B591">
            <v>0</v>
          </cell>
          <cell r="C591">
            <v>4018.57</v>
          </cell>
          <cell r="D591">
            <v>14000</v>
          </cell>
        </row>
        <row r="592">
          <cell r="A592">
            <v>101010861</v>
          </cell>
          <cell r="B592">
            <v>0</v>
          </cell>
          <cell r="C592">
            <v>3034.4</v>
          </cell>
          <cell r="D592">
            <v>33452.99</v>
          </cell>
        </row>
        <row r="593">
          <cell r="A593">
            <v>101010862</v>
          </cell>
          <cell r="B593">
            <v>0</v>
          </cell>
          <cell r="C593">
            <v>3283.04</v>
          </cell>
          <cell r="D593">
            <v>11486.59</v>
          </cell>
        </row>
        <row r="594">
          <cell r="A594">
            <v>101010863</v>
          </cell>
          <cell r="B594">
            <v>0</v>
          </cell>
          <cell r="C594">
            <v>7754.81</v>
          </cell>
          <cell r="D594">
            <v>104059</v>
          </cell>
        </row>
        <row r="595">
          <cell r="A595">
            <v>101010864</v>
          </cell>
          <cell r="B595">
            <v>0</v>
          </cell>
          <cell r="C595">
            <v>3646.9</v>
          </cell>
          <cell r="D595">
            <v>30500</v>
          </cell>
        </row>
        <row r="596">
          <cell r="A596">
            <v>101010865</v>
          </cell>
          <cell r="B596">
            <v>0</v>
          </cell>
          <cell r="C596">
            <v>0</v>
          </cell>
          <cell r="D596">
            <v>477792.88</v>
          </cell>
        </row>
        <row r="597">
          <cell r="A597">
            <v>101010866</v>
          </cell>
          <cell r="B597">
            <v>0</v>
          </cell>
          <cell r="C597">
            <v>0</v>
          </cell>
          <cell r="D597">
            <v>2291492</v>
          </cell>
        </row>
        <row r="598">
          <cell r="A598">
            <v>101010867</v>
          </cell>
          <cell r="B598">
            <v>0</v>
          </cell>
          <cell r="C598">
            <v>2326.9500000000003</v>
          </cell>
          <cell r="D598">
            <v>3000</v>
          </cell>
        </row>
        <row r="599">
          <cell r="A599">
            <v>101010868</v>
          </cell>
          <cell r="B599">
            <v>0</v>
          </cell>
          <cell r="C599">
            <v>36018.020000000004</v>
          </cell>
          <cell r="D599">
            <v>36018.020000000004</v>
          </cell>
        </row>
        <row r="600">
          <cell r="A600">
            <v>101010901</v>
          </cell>
          <cell r="B600">
            <v>0</v>
          </cell>
          <cell r="C600">
            <v>0</v>
          </cell>
          <cell r="D600">
            <v>0</v>
          </cell>
        </row>
        <row r="601">
          <cell r="A601">
            <v>101010902</v>
          </cell>
          <cell r="B601">
            <v>0</v>
          </cell>
          <cell r="C601">
            <v>0</v>
          </cell>
          <cell r="D601">
            <v>0</v>
          </cell>
        </row>
        <row r="602">
          <cell r="A602">
            <v>101010903</v>
          </cell>
          <cell r="B602">
            <v>0</v>
          </cell>
          <cell r="C602">
            <v>0</v>
          </cell>
          <cell r="D602">
            <v>0</v>
          </cell>
        </row>
        <row r="603">
          <cell r="A603">
            <v>101010904</v>
          </cell>
          <cell r="B603">
            <v>0</v>
          </cell>
          <cell r="C603">
            <v>0</v>
          </cell>
          <cell r="D603">
            <v>0</v>
          </cell>
        </row>
        <row r="604">
          <cell r="A604">
            <v>101010905</v>
          </cell>
          <cell r="B604">
            <v>3.0100059509277346E-3</v>
          </cell>
          <cell r="C604">
            <v>0</v>
          </cell>
          <cell r="D604">
            <v>14596786.591949999</v>
          </cell>
        </row>
        <row r="605">
          <cell r="A605">
            <v>101010906</v>
          </cell>
          <cell r="B605">
            <v>4.9800002574920659E-3</v>
          </cell>
          <cell r="C605">
            <v>0</v>
          </cell>
          <cell r="D605">
            <v>3655705.82712</v>
          </cell>
        </row>
        <row r="606">
          <cell r="A606">
            <v>101011002</v>
          </cell>
          <cell r="B606">
            <v>0</v>
          </cell>
          <cell r="C606">
            <v>497997.72000000003</v>
          </cell>
          <cell r="D606">
            <v>22132.94</v>
          </cell>
        </row>
        <row r="607">
          <cell r="A607">
            <v>101011003</v>
          </cell>
          <cell r="B607">
            <v>0</v>
          </cell>
          <cell r="C607">
            <v>710665.44000000006</v>
          </cell>
          <cell r="D607">
            <v>21235.24</v>
          </cell>
        </row>
        <row r="608">
          <cell r="A608">
            <v>101011006</v>
          </cell>
          <cell r="B608">
            <v>0</v>
          </cell>
          <cell r="C608">
            <v>809.45</v>
          </cell>
          <cell r="D608">
            <v>0</v>
          </cell>
        </row>
        <row r="609">
          <cell r="A609">
            <v>101011007</v>
          </cell>
          <cell r="B609">
            <v>0</v>
          </cell>
          <cell r="C609">
            <v>58171.65</v>
          </cell>
          <cell r="D609">
            <v>0</v>
          </cell>
        </row>
        <row r="610">
          <cell r="A610">
            <v>101011014</v>
          </cell>
          <cell r="B610">
            <v>0</v>
          </cell>
          <cell r="C610">
            <v>2695815.9</v>
          </cell>
          <cell r="D610">
            <v>433045.98</v>
          </cell>
        </row>
        <row r="611">
          <cell r="A611">
            <v>101011015</v>
          </cell>
          <cell r="B611">
            <v>0</v>
          </cell>
          <cell r="C611">
            <v>296517.75</v>
          </cell>
          <cell r="D611">
            <v>11229.52</v>
          </cell>
        </row>
        <row r="612">
          <cell r="A612">
            <v>101011029</v>
          </cell>
          <cell r="B612">
            <v>0</v>
          </cell>
          <cell r="C612">
            <v>1623064.22</v>
          </cell>
          <cell r="D612">
            <v>201099.6</v>
          </cell>
        </row>
        <row r="613">
          <cell r="A613">
            <v>101011030</v>
          </cell>
          <cell r="B613">
            <v>0</v>
          </cell>
          <cell r="C613">
            <v>0</v>
          </cell>
          <cell r="D613">
            <v>0</v>
          </cell>
        </row>
        <row r="614">
          <cell r="A614">
            <v>101011034</v>
          </cell>
          <cell r="B614">
            <v>0</v>
          </cell>
          <cell r="C614">
            <v>173043.27</v>
          </cell>
          <cell r="D614">
            <v>2894.13</v>
          </cell>
        </row>
        <row r="615">
          <cell r="A615">
            <v>101011036</v>
          </cell>
          <cell r="B615">
            <v>0</v>
          </cell>
          <cell r="C615">
            <v>0</v>
          </cell>
          <cell r="D615">
            <v>0</v>
          </cell>
        </row>
        <row r="616">
          <cell r="A616">
            <v>101011037</v>
          </cell>
          <cell r="B616">
            <v>0</v>
          </cell>
          <cell r="C616">
            <v>2876745.37</v>
          </cell>
          <cell r="D616">
            <v>1026499.61</v>
          </cell>
        </row>
        <row r="617">
          <cell r="A617">
            <v>101011038</v>
          </cell>
          <cell r="B617">
            <v>0</v>
          </cell>
          <cell r="C617">
            <v>50104.630000000005</v>
          </cell>
          <cell r="D617">
            <v>0</v>
          </cell>
        </row>
        <row r="618">
          <cell r="A618">
            <v>101011039</v>
          </cell>
          <cell r="B618">
            <v>0</v>
          </cell>
          <cell r="C618">
            <v>4797744.38</v>
          </cell>
          <cell r="D618">
            <v>1333136.99</v>
          </cell>
        </row>
        <row r="619">
          <cell r="A619">
            <v>101011040</v>
          </cell>
          <cell r="B619">
            <v>0</v>
          </cell>
          <cell r="C619">
            <v>48586.03</v>
          </cell>
          <cell r="D619">
            <v>8762.23</v>
          </cell>
        </row>
        <row r="620">
          <cell r="A620">
            <v>101011041</v>
          </cell>
          <cell r="B620">
            <v>0</v>
          </cell>
          <cell r="C620">
            <v>693025.69000000006</v>
          </cell>
          <cell r="D620">
            <v>12584.37</v>
          </cell>
        </row>
        <row r="621">
          <cell r="A621">
            <v>101011043</v>
          </cell>
          <cell r="B621">
            <v>0</v>
          </cell>
          <cell r="C621">
            <v>0</v>
          </cell>
          <cell r="D621">
            <v>0</v>
          </cell>
        </row>
        <row r="622">
          <cell r="A622">
            <v>101011044</v>
          </cell>
          <cell r="B622">
            <v>0</v>
          </cell>
          <cell r="C622">
            <v>26201.88</v>
          </cell>
          <cell r="D622">
            <v>0</v>
          </cell>
        </row>
        <row r="623">
          <cell r="A623">
            <v>101011045</v>
          </cell>
          <cell r="B623">
            <v>0</v>
          </cell>
          <cell r="C623">
            <v>1115329.96</v>
          </cell>
          <cell r="D623">
            <v>324106.72000000003</v>
          </cell>
        </row>
        <row r="624">
          <cell r="A624">
            <v>101011046</v>
          </cell>
          <cell r="B624">
            <v>0</v>
          </cell>
          <cell r="C624">
            <v>471550.51</v>
          </cell>
          <cell r="D624">
            <v>3315.36</v>
          </cell>
        </row>
        <row r="625">
          <cell r="A625">
            <v>101011047</v>
          </cell>
          <cell r="B625">
            <v>0</v>
          </cell>
          <cell r="C625">
            <v>85167.85</v>
          </cell>
          <cell r="D625">
            <v>2965.75</v>
          </cell>
        </row>
        <row r="626">
          <cell r="A626">
            <v>101011048</v>
          </cell>
          <cell r="B626">
            <v>0</v>
          </cell>
          <cell r="C626">
            <v>186479.71</v>
          </cell>
          <cell r="D626">
            <v>88303.91</v>
          </cell>
        </row>
        <row r="627">
          <cell r="A627">
            <v>101011049</v>
          </cell>
          <cell r="B627">
            <v>0</v>
          </cell>
          <cell r="C627">
            <v>0</v>
          </cell>
          <cell r="D627">
            <v>6548.9000000000005</v>
          </cell>
        </row>
        <row r="628">
          <cell r="A628">
            <v>101011050</v>
          </cell>
          <cell r="B628">
            <v>0</v>
          </cell>
          <cell r="C628">
            <v>39375.49</v>
          </cell>
          <cell r="D628">
            <v>0</v>
          </cell>
        </row>
        <row r="629">
          <cell r="A629">
            <v>101011051</v>
          </cell>
          <cell r="B629">
            <v>0</v>
          </cell>
          <cell r="C629">
            <v>15116.61</v>
          </cell>
          <cell r="D629">
            <v>0</v>
          </cell>
        </row>
        <row r="630">
          <cell r="A630">
            <v>101011052</v>
          </cell>
          <cell r="B630">
            <v>0</v>
          </cell>
          <cell r="C630">
            <v>342112.39</v>
          </cell>
          <cell r="D630">
            <v>2438.41</v>
          </cell>
        </row>
        <row r="631">
          <cell r="A631">
            <v>101011053</v>
          </cell>
          <cell r="B631">
            <v>0</v>
          </cell>
          <cell r="C631">
            <v>960499.9</v>
          </cell>
          <cell r="D631">
            <v>114487.1</v>
          </cell>
        </row>
        <row r="632">
          <cell r="A632">
            <v>101011054</v>
          </cell>
          <cell r="B632">
            <v>0</v>
          </cell>
          <cell r="C632">
            <v>304553.14</v>
          </cell>
          <cell r="D632">
            <v>0</v>
          </cell>
        </row>
        <row r="633">
          <cell r="A633">
            <v>101011055</v>
          </cell>
          <cell r="B633">
            <v>0</v>
          </cell>
          <cell r="C633">
            <v>143171.18</v>
          </cell>
          <cell r="D633">
            <v>30267.48</v>
          </cell>
        </row>
        <row r="634">
          <cell r="A634">
            <v>101011056</v>
          </cell>
          <cell r="B634">
            <v>0</v>
          </cell>
          <cell r="C634">
            <v>64915.68</v>
          </cell>
          <cell r="D634">
            <v>10451.68</v>
          </cell>
        </row>
        <row r="635">
          <cell r="A635">
            <v>101011057</v>
          </cell>
          <cell r="B635">
            <v>0</v>
          </cell>
          <cell r="C635">
            <v>4950000.04</v>
          </cell>
          <cell r="D635">
            <v>559010.09</v>
          </cell>
        </row>
        <row r="636">
          <cell r="A636">
            <v>101011058</v>
          </cell>
          <cell r="B636">
            <v>0</v>
          </cell>
          <cell r="C636">
            <v>47640.41</v>
          </cell>
          <cell r="D636">
            <v>31029.119999999999</v>
          </cell>
        </row>
        <row r="637">
          <cell r="A637">
            <v>101011059</v>
          </cell>
          <cell r="B637">
            <v>0</v>
          </cell>
          <cell r="C637">
            <v>127756.04000000001</v>
          </cell>
          <cell r="D637">
            <v>8543.0400000000009</v>
          </cell>
        </row>
        <row r="638">
          <cell r="A638">
            <v>101011060</v>
          </cell>
          <cell r="B638">
            <v>0</v>
          </cell>
          <cell r="C638">
            <v>259004.83000000002</v>
          </cell>
          <cell r="D638">
            <v>0</v>
          </cell>
        </row>
        <row r="639">
          <cell r="A639">
            <v>101011061</v>
          </cell>
          <cell r="B639">
            <v>0</v>
          </cell>
          <cell r="C639">
            <v>0</v>
          </cell>
          <cell r="D639">
            <v>0</v>
          </cell>
        </row>
        <row r="640">
          <cell r="A640">
            <v>101011065</v>
          </cell>
          <cell r="B640">
            <v>0</v>
          </cell>
          <cell r="C640">
            <v>0</v>
          </cell>
          <cell r="D640">
            <v>76224.03</v>
          </cell>
        </row>
        <row r="641">
          <cell r="A641">
            <v>101011066</v>
          </cell>
          <cell r="B641">
            <v>0</v>
          </cell>
          <cell r="C641">
            <v>0</v>
          </cell>
          <cell r="D641">
            <v>0</v>
          </cell>
        </row>
        <row r="642">
          <cell r="A642">
            <v>101011068</v>
          </cell>
          <cell r="B642">
            <v>0</v>
          </cell>
          <cell r="C642">
            <v>155821.85</v>
          </cell>
          <cell r="D642">
            <v>67018.77</v>
          </cell>
        </row>
        <row r="643">
          <cell r="A643">
            <v>101011069</v>
          </cell>
          <cell r="B643">
            <v>0</v>
          </cell>
          <cell r="C643">
            <v>2699998.95</v>
          </cell>
          <cell r="D643">
            <v>531337.44999999995</v>
          </cell>
        </row>
        <row r="644">
          <cell r="A644">
            <v>101011070</v>
          </cell>
          <cell r="B644">
            <v>0</v>
          </cell>
          <cell r="C644">
            <v>501807.4</v>
          </cell>
          <cell r="D644">
            <v>53266.98</v>
          </cell>
        </row>
        <row r="645">
          <cell r="A645">
            <v>101011071</v>
          </cell>
          <cell r="B645">
            <v>0</v>
          </cell>
          <cell r="C645">
            <v>60000</v>
          </cell>
          <cell r="D645">
            <v>0</v>
          </cell>
        </row>
        <row r="646">
          <cell r="A646">
            <v>101011072</v>
          </cell>
          <cell r="B646">
            <v>0</v>
          </cell>
          <cell r="C646">
            <v>1423092.06</v>
          </cell>
          <cell r="D646">
            <v>308783.28000000003</v>
          </cell>
        </row>
        <row r="647">
          <cell r="A647">
            <v>101011073</v>
          </cell>
          <cell r="B647">
            <v>0</v>
          </cell>
          <cell r="C647">
            <v>1585122.61</v>
          </cell>
          <cell r="D647">
            <v>274821.22000000003</v>
          </cell>
        </row>
        <row r="648">
          <cell r="A648">
            <v>101011074</v>
          </cell>
          <cell r="B648">
            <v>0</v>
          </cell>
          <cell r="C648">
            <v>967244.36</v>
          </cell>
          <cell r="D648">
            <v>493058.86</v>
          </cell>
        </row>
        <row r="649">
          <cell r="A649">
            <v>101011075</v>
          </cell>
          <cell r="B649">
            <v>0</v>
          </cell>
          <cell r="C649">
            <v>226849.84</v>
          </cell>
          <cell r="D649">
            <v>202474.84</v>
          </cell>
        </row>
        <row r="650">
          <cell r="A650">
            <v>101011076</v>
          </cell>
          <cell r="B650">
            <v>0</v>
          </cell>
          <cell r="C650">
            <v>82897.2</v>
          </cell>
          <cell r="D650">
            <v>0</v>
          </cell>
        </row>
        <row r="651">
          <cell r="A651">
            <v>101011077</v>
          </cell>
          <cell r="B651">
            <v>0</v>
          </cell>
          <cell r="C651">
            <v>263039.68</v>
          </cell>
          <cell r="D651">
            <v>0</v>
          </cell>
        </row>
        <row r="652">
          <cell r="A652">
            <v>101011078</v>
          </cell>
          <cell r="B652">
            <v>0</v>
          </cell>
          <cell r="C652">
            <v>247368.77000000002</v>
          </cell>
          <cell r="D652">
            <v>0</v>
          </cell>
        </row>
        <row r="653">
          <cell r="A653">
            <v>101011079</v>
          </cell>
          <cell r="B653">
            <v>0</v>
          </cell>
          <cell r="C653">
            <v>64803.060000000005</v>
          </cell>
          <cell r="D653">
            <v>64803.060000000005</v>
          </cell>
        </row>
        <row r="654">
          <cell r="A654">
            <v>101011080</v>
          </cell>
          <cell r="B654">
            <v>0</v>
          </cell>
          <cell r="C654">
            <v>4957422.22</v>
          </cell>
          <cell r="D654">
            <v>4957422.22</v>
          </cell>
        </row>
        <row r="655">
          <cell r="A655">
            <v>101011081</v>
          </cell>
          <cell r="B655">
            <v>0</v>
          </cell>
          <cell r="C655">
            <v>1028142.77</v>
          </cell>
          <cell r="D655">
            <v>1028142.77</v>
          </cell>
        </row>
        <row r="656">
          <cell r="A656">
            <v>101011082</v>
          </cell>
          <cell r="B656">
            <v>0</v>
          </cell>
          <cell r="C656">
            <v>222575.1</v>
          </cell>
          <cell r="D656">
            <v>222575.1</v>
          </cell>
        </row>
        <row r="657">
          <cell r="A657">
            <v>101011083</v>
          </cell>
          <cell r="B657">
            <v>0</v>
          </cell>
          <cell r="C657">
            <v>92160.25</v>
          </cell>
          <cell r="D657">
            <v>92160.25</v>
          </cell>
        </row>
        <row r="658">
          <cell r="A658">
            <v>101011084</v>
          </cell>
          <cell r="B658">
            <v>0</v>
          </cell>
          <cell r="C658">
            <v>0</v>
          </cell>
          <cell r="D658">
            <v>35294.54</v>
          </cell>
        </row>
        <row r="659">
          <cell r="A659">
            <v>101011085</v>
          </cell>
          <cell r="B659">
            <v>0</v>
          </cell>
          <cell r="C659">
            <v>29099.3</v>
          </cell>
          <cell r="D659">
            <v>29099.3</v>
          </cell>
        </row>
        <row r="660">
          <cell r="A660">
            <v>101011086</v>
          </cell>
          <cell r="B660">
            <v>0</v>
          </cell>
          <cell r="C660">
            <v>349661.43</v>
          </cell>
          <cell r="D660">
            <v>349661.43</v>
          </cell>
        </row>
        <row r="661">
          <cell r="A661">
            <v>101011087</v>
          </cell>
          <cell r="B661">
            <v>0</v>
          </cell>
          <cell r="C661">
            <v>2554139.7800000003</v>
          </cell>
          <cell r="D661">
            <v>2554139.7800000003</v>
          </cell>
        </row>
        <row r="662">
          <cell r="A662">
            <v>101011088</v>
          </cell>
          <cell r="B662">
            <v>0</v>
          </cell>
          <cell r="C662">
            <v>39208.629999999997</v>
          </cell>
          <cell r="D662">
            <v>39208.629999999997</v>
          </cell>
        </row>
        <row r="663">
          <cell r="A663">
            <v>101011089</v>
          </cell>
          <cell r="B663">
            <v>0</v>
          </cell>
          <cell r="C663">
            <v>176431.05000000002</v>
          </cell>
          <cell r="D663">
            <v>176431.05000000002</v>
          </cell>
        </row>
        <row r="664">
          <cell r="A664">
            <v>101011101</v>
          </cell>
          <cell r="B664">
            <v>0</v>
          </cell>
          <cell r="C664">
            <v>0</v>
          </cell>
          <cell r="D664">
            <v>0</v>
          </cell>
        </row>
        <row r="665">
          <cell r="A665">
            <v>101011103</v>
          </cell>
          <cell r="B665">
            <v>0</v>
          </cell>
          <cell r="C665">
            <v>17378.37</v>
          </cell>
          <cell r="D665">
            <v>0</v>
          </cell>
        </row>
        <row r="666">
          <cell r="A666">
            <v>101011105</v>
          </cell>
          <cell r="B666">
            <v>0</v>
          </cell>
          <cell r="C666">
            <v>13473.69</v>
          </cell>
          <cell r="D666">
            <v>0</v>
          </cell>
        </row>
        <row r="667">
          <cell r="A667">
            <v>101011106</v>
          </cell>
          <cell r="B667">
            <v>0</v>
          </cell>
          <cell r="C667">
            <v>0</v>
          </cell>
          <cell r="D667">
            <v>0</v>
          </cell>
        </row>
        <row r="668">
          <cell r="A668">
            <v>101011107</v>
          </cell>
          <cell r="B668">
            <v>0</v>
          </cell>
          <cell r="C668">
            <v>96311.25</v>
          </cell>
          <cell r="D668">
            <v>0</v>
          </cell>
        </row>
        <row r="669">
          <cell r="A669">
            <v>101011108</v>
          </cell>
          <cell r="B669">
            <v>0</v>
          </cell>
          <cell r="C669">
            <v>0</v>
          </cell>
          <cell r="D669">
            <v>0</v>
          </cell>
        </row>
        <row r="670">
          <cell r="A670">
            <v>101011109</v>
          </cell>
          <cell r="B670">
            <v>0</v>
          </cell>
          <cell r="C670">
            <v>0</v>
          </cell>
          <cell r="D670">
            <v>0</v>
          </cell>
        </row>
        <row r="671">
          <cell r="A671">
            <v>101011110</v>
          </cell>
          <cell r="B671">
            <v>0</v>
          </cell>
          <cell r="C671">
            <v>0</v>
          </cell>
          <cell r="D671">
            <v>0</v>
          </cell>
        </row>
        <row r="672">
          <cell r="A672">
            <v>101011111</v>
          </cell>
          <cell r="B672">
            <v>0</v>
          </cell>
          <cell r="C672">
            <v>872907.45000000007</v>
          </cell>
          <cell r="D672">
            <v>0</v>
          </cell>
        </row>
        <row r="673">
          <cell r="A673">
            <v>101011112</v>
          </cell>
          <cell r="B673">
            <v>0</v>
          </cell>
          <cell r="C673">
            <v>60897.55</v>
          </cell>
          <cell r="D673">
            <v>0</v>
          </cell>
        </row>
        <row r="674">
          <cell r="A674">
            <v>101011113</v>
          </cell>
          <cell r="B674">
            <v>0</v>
          </cell>
          <cell r="C674">
            <v>153915</v>
          </cell>
          <cell r="D674">
            <v>0</v>
          </cell>
        </row>
        <row r="675">
          <cell r="A675">
            <v>101011114</v>
          </cell>
          <cell r="B675">
            <v>0</v>
          </cell>
          <cell r="C675">
            <v>44473.11</v>
          </cell>
          <cell r="D675">
            <v>166931.33000000002</v>
          </cell>
        </row>
        <row r="676">
          <cell r="A676">
            <v>101011115</v>
          </cell>
          <cell r="B676">
            <v>0</v>
          </cell>
          <cell r="C676">
            <v>0</v>
          </cell>
          <cell r="D676">
            <v>2860000</v>
          </cell>
        </row>
        <row r="677">
          <cell r="A677">
            <v>101011116</v>
          </cell>
          <cell r="B677">
            <v>0</v>
          </cell>
          <cell r="C677">
            <v>0</v>
          </cell>
          <cell r="D677">
            <v>164824</v>
          </cell>
        </row>
        <row r="678">
          <cell r="A678">
            <v>101011117</v>
          </cell>
          <cell r="B678">
            <v>0</v>
          </cell>
          <cell r="C678">
            <v>429000</v>
          </cell>
          <cell r="D678">
            <v>429000</v>
          </cell>
        </row>
        <row r="679">
          <cell r="A679">
            <v>101011118</v>
          </cell>
          <cell r="B679">
            <v>0</v>
          </cell>
          <cell r="C679">
            <v>429000</v>
          </cell>
          <cell r="D679">
            <v>429000</v>
          </cell>
        </row>
        <row r="680">
          <cell r="A680">
            <v>101011119</v>
          </cell>
          <cell r="B680">
            <v>0</v>
          </cell>
          <cell r="C680">
            <v>81375</v>
          </cell>
          <cell r="D680">
            <v>81375</v>
          </cell>
        </row>
        <row r="681">
          <cell r="A681">
            <v>101011206</v>
          </cell>
          <cell r="B681">
            <v>0</v>
          </cell>
          <cell r="C681">
            <v>0</v>
          </cell>
          <cell r="D681">
            <v>0</v>
          </cell>
        </row>
        <row r="682">
          <cell r="A682">
            <v>101011207</v>
          </cell>
          <cell r="B682">
            <v>0</v>
          </cell>
          <cell r="C682">
            <v>1125641.22</v>
          </cell>
          <cell r="D682">
            <v>1125641.22</v>
          </cell>
        </row>
        <row r="683">
          <cell r="A683">
            <v>101011303</v>
          </cell>
          <cell r="B683">
            <v>0</v>
          </cell>
          <cell r="C683">
            <v>0</v>
          </cell>
          <cell r="D683">
            <v>0</v>
          </cell>
        </row>
        <row r="684">
          <cell r="A684">
            <v>101011304</v>
          </cell>
          <cell r="B684">
            <v>0</v>
          </cell>
          <cell r="C684">
            <v>0</v>
          </cell>
          <cell r="D684">
            <v>0</v>
          </cell>
        </row>
        <row r="685">
          <cell r="A685">
            <v>101011305</v>
          </cell>
          <cell r="B685">
            <v>0</v>
          </cell>
          <cell r="C685">
            <v>0</v>
          </cell>
          <cell r="D685">
            <v>0</v>
          </cell>
        </row>
        <row r="686">
          <cell r="A686">
            <v>101011306</v>
          </cell>
          <cell r="B686">
            <v>0</v>
          </cell>
          <cell r="C686">
            <v>0</v>
          </cell>
          <cell r="D686">
            <v>0</v>
          </cell>
        </row>
        <row r="687">
          <cell r="A687">
            <v>101011308</v>
          </cell>
          <cell r="B687">
            <v>0</v>
          </cell>
          <cell r="C687">
            <v>0</v>
          </cell>
          <cell r="D687">
            <v>0</v>
          </cell>
        </row>
        <row r="688">
          <cell r="A688">
            <v>101011310</v>
          </cell>
          <cell r="B688">
            <v>0</v>
          </cell>
          <cell r="C688">
            <v>0</v>
          </cell>
          <cell r="D688">
            <v>0</v>
          </cell>
        </row>
        <row r="689">
          <cell r="A689">
            <v>101011312</v>
          </cell>
          <cell r="B689">
            <v>0</v>
          </cell>
          <cell r="C689">
            <v>0</v>
          </cell>
          <cell r="D689">
            <v>0</v>
          </cell>
        </row>
        <row r="690">
          <cell r="A690">
            <v>101011314</v>
          </cell>
          <cell r="B690">
            <v>0</v>
          </cell>
          <cell r="C690">
            <v>113305.83</v>
          </cell>
          <cell r="D690">
            <v>0</v>
          </cell>
        </row>
        <row r="691">
          <cell r="A691">
            <v>101011315</v>
          </cell>
          <cell r="B691">
            <v>0</v>
          </cell>
          <cell r="C691">
            <v>118420.65000000001</v>
          </cell>
          <cell r="D691">
            <v>0</v>
          </cell>
        </row>
        <row r="692">
          <cell r="A692">
            <v>101011316</v>
          </cell>
          <cell r="B692">
            <v>0</v>
          </cell>
          <cell r="C692">
            <v>0</v>
          </cell>
          <cell r="D692">
            <v>0</v>
          </cell>
        </row>
        <row r="693">
          <cell r="A693">
            <v>101011317</v>
          </cell>
          <cell r="B693">
            <v>0</v>
          </cell>
          <cell r="C693">
            <v>0</v>
          </cell>
          <cell r="D693">
            <v>0</v>
          </cell>
        </row>
        <row r="694">
          <cell r="A694">
            <v>101011321</v>
          </cell>
          <cell r="B694">
            <v>0</v>
          </cell>
          <cell r="C694">
            <v>0</v>
          </cell>
          <cell r="D694">
            <v>0</v>
          </cell>
        </row>
        <row r="695">
          <cell r="A695">
            <v>101011324</v>
          </cell>
          <cell r="B695">
            <v>0</v>
          </cell>
          <cell r="C695">
            <v>0</v>
          </cell>
          <cell r="D695">
            <v>0</v>
          </cell>
        </row>
        <row r="696">
          <cell r="A696">
            <v>101011326</v>
          </cell>
          <cell r="B696">
            <v>0</v>
          </cell>
          <cell r="C696">
            <v>0</v>
          </cell>
          <cell r="D696">
            <v>0</v>
          </cell>
        </row>
        <row r="697">
          <cell r="A697">
            <v>101011328</v>
          </cell>
          <cell r="B697">
            <v>0</v>
          </cell>
          <cell r="C697">
            <v>0</v>
          </cell>
          <cell r="D697">
            <v>0</v>
          </cell>
        </row>
        <row r="698">
          <cell r="A698">
            <v>101011330</v>
          </cell>
          <cell r="B698">
            <v>0</v>
          </cell>
          <cell r="C698">
            <v>0</v>
          </cell>
          <cell r="D698">
            <v>0</v>
          </cell>
        </row>
        <row r="699">
          <cell r="A699">
            <v>101011332</v>
          </cell>
          <cell r="B699">
            <v>0</v>
          </cell>
          <cell r="C699">
            <v>0</v>
          </cell>
          <cell r="D699">
            <v>0</v>
          </cell>
        </row>
        <row r="700">
          <cell r="A700">
            <v>101011333</v>
          </cell>
          <cell r="B700">
            <v>0</v>
          </cell>
          <cell r="C700">
            <v>0</v>
          </cell>
          <cell r="D700">
            <v>0</v>
          </cell>
        </row>
        <row r="701">
          <cell r="A701">
            <v>101011334</v>
          </cell>
          <cell r="B701">
            <v>0</v>
          </cell>
          <cell r="C701">
            <v>0</v>
          </cell>
          <cell r="D701">
            <v>0</v>
          </cell>
        </row>
        <row r="702">
          <cell r="A702">
            <v>101011336</v>
          </cell>
          <cell r="B702">
            <v>0</v>
          </cell>
          <cell r="C702">
            <v>0</v>
          </cell>
          <cell r="D702">
            <v>0</v>
          </cell>
        </row>
        <row r="703">
          <cell r="A703">
            <v>101011337</v>
          </cell>
          <cell r="B703">
            <v>0</v>
          </cell>
          <cell r="C703">
            <v>0</v>
          </cell>
          <cell r="D703">
            <v>0</v>
          </cell>
        </row>
        <row r="704">
          <cell r="A704">
            <v>101011338</v>
          </cell>
          <cell r="B704">
            <v>0</v>
          </cell>
          <cell r="C704">
            <v>0</v>
          </cell>
          <cell r="D704">
            <v>0</v>
          </cell>
        </row>
        <row r="705">
          <cell r="A705">
            <v>101011339</v>
          </cell>
          <cell r="B705">
            <v>0</v>
          </cell>
          <cell r="C705">
            <v>0</v>
          </cell>
          <cell r="D705">
            <v>0</v>
          </cell>
        </row>
        <row r="706">
          <cell r="A706">
            <v>101011340</v>
          </cell>
          <cell r="B706">
            <v>0</v>
          </cell>
          <cell r="C706">
            <v>142524</v>
          </cell>
          <cell r="D706">
            <v>0</v>
          </cell>
        </row>
        <row r="707">
          <cell r="A707">
            <v>101011401</v>
          </cell>
          <cell r="B707">
            <v>0</v>
          </cell>
          <cell r="C707">
            <v>0</v>
          </cell>
          <cell r="D707">
            <v>0</v>
          </cell>
        </row>
        <row r="708">
          <cell r="A708">
            <v>101011402</v>
          </cell>
          <cell r="B708">
            <v>0</v>
          </cell>
          <cell r="C708">
            <v>0</v>
          </cell>
          <cell r="D708">
            <v>0</v>
          </cell>
        </row>
        <row r="709">
          <cell r="A709">
            <v>101011403</v>
          </cell>
          <cell r="B709">
            <v>0</v>
          </cell>
          <cell r="C709">
            <v>77564438.790000007</v>
          </cell>
          <cell r="D709">
            <v>78234022.780000001</v>
          </cell>
        </row>
        <row r="710">
          <cell r="A710">
            <v>101011501</v>
          </cell>
          <cell r="B710">
            <v>0</v>
          </cell>
          <cell r="C710">
            <v>0</v>
          </cell>
          <cell r="D710">
            <v>0</v>
          </cell>
        </row>
        <row r="711">
          <cell r="A711">
            <v>101011601</v>
          </cell>
          <cell r="B711">
            <v>0</v>
          </cell>
          <cell r="C711">
            <v>0</v>
          </cell>
          <cell r="D711">
            <v>300000</v>
          </cell>
        </row>
        <row r="712">
          <cell r="A712">
            <v>101011602</v>
          </cell>
          <cell r="B712">
            <v>0</v>
          </cell>
          <cell r="C712">
            <v>0</v>
          </cell>
          <cell r="D712">
            <v>120000</v>
          </cell>
        </row>
        <row r="713">
          <cell r="A713">
            <v>101011607</v>
          </cell>
          <cell r="B713">
            <v>0</v>
          </cell>
          <cell r="C713">
            <v>0</v>
          </cell>
          <cell r="D713">
            <v>0</v>
          </cell>
        </row>
        <row r="714">
          <cell r="A714">
            <v>101011608</v>
          </cell>
          <cell r="B714">
            <v>0</v>
          </cell>
          <cell r="C714">
            <v>0</v>
          </cell>
          <cell r="D714">
            <v>0</v>
          </cell>
        </row>
        <row r="715">
          <cell r="A715">
            <v>101011611</v>
          </cell>
          <cell r="B715">
            <v>0</v>
          </cell>
          <cell r="C715">
            <v>0</v>
          </cell>
          <cell r="D715">
            <v>0</v>
          </cell>
        </row>
        <row r="716">
          <cell r="A716">
            <v>101011612</v>
          </cell>
          <cell r="B716">
            <v>0</v>
          </cell>
          <cell r="C716">
            <v>0</v>
          </cell>
          <cell r="D716">
            <v>0</v>
          </cell>
        </row>
        <row r="717">
          <cell r="A717">
            <v>101011613</v>
          </cell>
          <cell r="B717">
            <v>0</v>
          </cell>
          <cell r="C717">
            <v>0</v>
          </cell>
          <cell r="D717">
            <v>0</v>
          </cell>
        </row>
        <row r="718">
          <cell r="A718">
            <v>101011614</v>
          </cell>
          <cell r="B718">
            <v>0</v>
          </cell>
          <cell r="C718">
            <v>0</v>
          </cell>
          <cell r="D718">
            <v>0</v>
          </cell>
        </row>
        <row r="719">
          <cell r="A719">
            <v>101011615</v>
          </cell>
          <cell r="B719">
            <v>0</v>
          </cell>
          <cell r="C719">
            <v>0</v>
          </cell>
          <cell r="D719">
            <v>0</v>
          </cell>
        </row>
        <row r="720">
          <cell r="A720">
            <v>101011616</v>
          </cell>
          <cell r="B720">
            <v>0</v>
          </cell>
          <cell r="C720">
            <v>0</v>
          </cell>
          <cell r="D720">
            <v>300000</v>
          </cell>
        </row>
        <row r="721">
          <cell r="A721">
            <v>101011617</v>
          </cell>
          <cell r="B721">
            <v>0</v>
          </cell>
          <cell r="C721">
            <v>0</v>
          </cell>
          <cell r="D721">
            <v>139600</v>
          </cell>
        </row>
        <row r="722">
          <cell r="A722">
            <v>101011618</v>
          </cell>
          <cell r="B722">
            <v>0</v>
          </cell>
          <cell r="C722">
            <v>0</v>
          </cell>
          <cell r="D722">
            <v>58200</v>
          </cell>
        </row>
        <row r="723">
          <cell r="A723">
            <v>101011619</v>
          </cell>
          <cell r="B723">
            <v>0</v>
          </cell>
          <cell r="C723">
            <v>0</v>
          </cell>
          <cell r="D723">
            <v>44200</v>
          </cell>
        </row>
        <row r="724">
          <cell r="A724">
            <v>101011620</v>
          </cell>
          <cell r="B724">
            <v>0</v>
          </cell>
          <cell r="C724">
            <v>0</v>
          </cell>
          <cell r="D724">
            <v>54700</v>
          </cell>
        </row>
        <row r="725">
          <cell r="A725">
            <v>101011621</v>
          </cell>
          <cell r="B725">
            <v>0</v>
          </cell>
          <cell r="C725">
            <v>49800</v>
          </cell>
          <cell r="D725">
            <v>49800</v>
          </cell>
        </row>
        <row r="726">
          <cell r="A726">
            <v>101011622</v>
          </cell>
          <cell r="B726">
            <v>0</v>
          </cell>
          <cell r="C726">
            <v>26600</v>
          </cell>
          <cell r="D726">
            <v>75000</v>
          </cell>
        </row>
        <row r="727">
          <cell r="A727">
            <v>101011701</v>
          </cell>
          <cell r="B727">
            <v>0</v>
          </cell>
          <cell r="C727">
            <v>0</v>
          </cell>
          <cell r="D727">
            <v>0</v>
          </cell>
        </row>
        <row r="728">
          <cell r="A728">
            <v>101011703</v>
          </cell>
          <cell r="B728">
            <v>0</v>
          </cell>
          <cell r="C728">
            <v>13381.460000000001</v>
          </cell>
          <cell r="D728">
            <v>0</v>
          </cell>
        </row>
        <row r="729">
          <cell r="A729">
            <v>101011704</v>
          </cell>
          <cell r="B729">
            <v>0</v>
          </cell>
          <cell r="C729">
            <v>0</v>
          </cell>
          <cell r="D729">
            <v>0</v>
          </cell>
        </row>
        <row r="730">
          <cell r="A730">
            <v>101011705</v>
          </cell>
          <cell r="B730">
            <v>0</v>
          </cell>
          <cell r="C730">
            <v>15652.17</v>
          </cell>
          <cell r="D730">
            <v>0</v>
          </cell>
        </row>
        <row r="731">
          <cell r="A731">
            <v>101011706</v>
          </cell>
          <cell r="B731">
            <v>0</v>
          </cell>
          <cell r="C731">
            <v>0</v>
          </cell>
          <cell r="D731">
            <v>0</v>
          </cell>
        </row>
        <row r="732">
          <cell r="A732">
            <v>101011707</v>
          </cell>
          <cell r="B732">
            <v>0</v>
          </cell>
          <cell r="C732">
            <v>110403.90000000001</v>
          </cell>
          <cell r="D732">
            <v>110403.90000000001</v>
          </cell>
        </row>
        <row r="733">
          <cell r="A733">
            <v>101011708</v>
          </cell>
          <cell r="B733">
            <v>0</v>
          </cell>
          <cell r="C733">
            <v>60970.020000000004</v>
          </cell>
          <cell r="D733">
            <v>89436.74</v>
          </cell>
        </row>
        <row r="734">
          <cell r="A734">
            <v>101011709</v>
          </cell>
          <cell r="B734">
            <v>0</v>
          </cell>
          <cell r="C734">
            <v>164268</v>
          </cell>
          <cell r="D734">
            <v>195916.5</v>
          </cell>
        </row>
        <row r="735">
          <cell r="A735">
            <v>101011710</v>
          </cell>
          <cell r="B735">
            <v>0</v>
          </cell>
          <cell r="C735">
            <v>0</v>
          </cell>
          <cell r="D735">
            <v>188539</v>
          </cell>
        </row>
        <row r="736">
          <cell r="A736">
            <v>101011711</v>
          </cell>
          <cell r="B736">
            <v>0</v>
          </cell>
          <cell r="C736">
            <v>659337.48</v>
          </cell>
          <cell r="D736">
            <v>869565.22</v>
          </cell>
        </row>
        <row r="737">
          <cell r="A737">
            <v>101011712</v>
          </cell>
          <cell r="B737">
            <v>0</v>
          </cell>
          <cell r="C737">
            <v>0</v>
          </cell>
          <cell r="D737">
            <v>0</v>
          </cell>
        </row>
        <row r="738">
          <cell r="A738">
            <v>101011801</v>
          </cell>
          <cell r="B738">
            <v>0</v>
          </cell>
          <cell r="C738">
            <v>0</v>
          </cell>
          <cell r="D738">
            <v>0</v>
          </cell>
        </row>
        <row r="739">
          <cell r="A739">
            <v>101011901</v>
          </cell>
          <cell r="B739">
            <v>0</v>
          </cell>
          <cell r="C739">
            <v>51474.57</v>
          </cell>
          <cell r="D739">
            <v>51474.57</v>
          </cell>
        </row>
        <row r="740">
          <cell r="A740">
            <v>101012001</v>
          </cell>
          <cell r="B740">
            <v>0</v>
          </cell>
          <cell r="C740">
            <v>0</v>
          </cell>
          <cell r="D740">
            <v>0</v>
          </cell>
        </row>
        <row r="741">
          <cell r="A741">
            <v>101012002</v>
          </cell>
          <cell r="B741">
            <v>0</v>
          </cell>
          <cell r="C741">
            <v>0</v>
          </cell>
          <cell r="D741">
            <v>0</v>
          </cell>
        </row>
        <row r="742">
          <cell r="A742">
            <v>101012003</v>
          </cell>
          <cell r="B742">
            <v>0</v>
          </cell>
          <cell r="C742">
            <v>0</v>
          </cell>
          <cell r="D742">
            <v>0</v>
          </cell>
        </row>
        <row r="743">
          <cell r="A743">
            <v>201020301</v>
          </cell>
          <cell r="B743">
            <v>490521.79000000004</v>
          </cell>
          <cell r="C743">
            <v>0</v>
          </cell>
          <cell r="D743">
            <v>450149.5</v>
          </cell>
        </row>
        <row r="744">
          <cell r="A744">
            <v>201020302</v>
          </cell>
          <cell r="B744">
            <v>0.09</v>
          </cell>
          <cell r="C744">
            <v>0</v>
          </cell>
          <cell r="D744">
            <v>2021660</v>
          </cell>
        </row>
        <row r="745">
          <cell r="A745">
            <v>201020303</v>
          </cell>
          <cell r="B745">
            <v>80395.19</v>
          </cell>
          <cell r="C745">
            <v>0</v>
          </cell>
          <cell r="D745">
            <v>325000</v>
          </cell>
        </row>
        <row r="746">
          <cell r="A746">
            <v>201020304</v>
          </cell>
          <cell r="B746">
            <v>502</v>
          </cell>
          <cell r="C746">
            <v>0</v>
          </cell>
          <cell r="D746">
            <v>0</v>
          </cell>
        </row>
        <row r="747">
          <cell r="A747">
            <v>201020305</v>
          </cell>
          <cell r="B747">
            <v>0.35000000000000003</v>
          </cell>
          <cell r="C747">
            <v>0</v>
          </cell>
          <cell r="D747">
            <v>1381719</v>
          </cell>
        </row>
        <row r="748">
          <cell r="A748">
            <v>201020306</v>
          </cell>
          <cell r="B748">
            <v>134648.02499999999</v>
          </cell>
          <cell r="C748">
            <v>0</v>
          </cell>
          <cell r="D748">
            <v>635000</v>
          </cell>
        </row>
        <row r="749">
          <cell r="A749">
            <v>201020307</v>
          </cell>
          <cell r="B749">
            <v>0</v>
          </cell>
          <cell r="C749">
            <v>0</v>
          </cell>
          <cell r="D749">
            <v>0</v>
          </cell>
        </row>
        <row r="750">
          <cell r="A750">
            <v>201020308</v>
          </cell>
          <cell r="B750">
            <v>296155.46000000002</v>
          </cell>
          <cell r="C750">
            <v>0</v>
          </cell>
          <cell r="D750">
            <v>710000</v>
          </cell>
        </row>
        <row r="751">
          <cell r="A751">
            <v>201020309</v>
          </cell>
          <cell r="B751">
            <v>0</v>
          </cell>
          <cell r="C751">
            <v>0</v>
          </cell>
          <cell r="D751">
            <v>0</v>
          </cell>
        </row>
        <row r="752">
          <cell r="A752">
            <v>201020310</v>
          </cell>
          <cell r="B752">
            <v>0.57000000000000006</v>
          </cell>
          <cell r="C752">
            <v>0</v>
          </cell>
          <cell r="D752">
            <v>69905</v>
          </cell>
        </row>
        <row r="753">
          <cell r="A753">
            <v>201020312</v>
          </cell>
          <cell r="B753">
            <v>94877.91</v>
          </cell>
          <cell r="C753">
            <v>0</v>
          </cell>
          <cell r="D753">
            <v>377000</v>
          </cell>
        </row>
        <row r="754">
          <cell r="A754">
            <v>201020313</v>
          </cell>
          <cell r="B754">
            <v>48624.6</v>
          </cell>
          <cell r="C754">
            <v>0</v>
          </cell>
          <cell r="D754">
            <v>515000</v>
          </cell>
        </row>
        <row r="755">
          <cell r="A755">
            <v>201020314</v>
          </cell>
          <cell r="B755">
            <v>1473253.8800000001</v>
          </cell>
          <cell r="C755">
            <v>0</v>
          </cell>
          <cell r="D755">
            <v>1576646</v>
          </cell>
        </row>
        <row r="756">
          <cell r="A756">
            <v>201020315</v>
          </cell>
          <cell r="B756">
            <v>0.1</v>
          </cell>
          <cell r="C756">
            <v>0</v>
          </cell>
          <cell r="D756">
            <v>192771</v>
          </cell>
        </row>
        <row r="757">
          <cell r="A757">
            <v>201020316</v>
          </cell>
          <cell r="B757">
            <v>14151.9</v>
          </cell>
          <cell r="C757">
            <v>0</v>
          </cell>
          <cell r="D757">
            <v>0</v>
          </cell>
        </row>
        <row r="758">
          <cell r="A758">
            <v>201020317</v>
          </cell>
          <cell r="B758">
            <v>371940.7</v>
          </cell>
          <cell r="C758">
            <v>0</v>
          </cell>
          <cell r="D758">
            <v>365000</v>
          </cell>
        </row>
        <row r="759">
          <cell r="A759">
            <v>201020318</v>
          </cell>
          <cell r="B759">
            <v>536.04999999999995</v>
          </cell>
          <cell r="C759">
            <v>0</v>
          </cell>
          <cell r="D759">
            <v>22691.65</v>
          </cell>
        </row>
        <row r="760">
          <cell r="A760">
            <v>201020319</v>
          </cell>
          <cell r="B760">
            <v>1913471.72</v>
          </cell>
          <cell r="C760">
            <v>0</v>
          </cell>
          <cell r="D760">
            <v>436321.64</v>
          </cell>
        </row>
        <row r="761">
          <cell r="A761">
            <v>201020320</v>
          </cell>
          <cell r="B761">
            <v>50470.200000000004</v>
          </cell>
          <cell r="C761">
            <v>0</v>
          </cell>
          <cell r="D761">
            <v>90000</v>
          </cell>
        </row>
        <row r="762">
          <cell r="A762">
            <v>201020502</v>
          </cell>
          <cell r="B762">
            <v>0</v>
          </cell>
          <cell r="C762">
            <v>0</v>
          </cell>
          <cell r="D762">
            <v>249000</v>
          </cell>
        </row>
        <row r="763">
          <cell r="A763">
            <v>201020511</v>
          </cell>
          <cell r="B763">
            <v>0</v>
          </cell>
          <cell r="C763">
            <v>0</v>
          </cell>
          <cell r="D763">
            <v>0</v>
          </cell>
        </row>
        <row r="764">
          <cell r="A764">
            <v>201020524</v>
          </cell>
          <cell r="B764">
            <v>68565.86</v>
          </cell>
          <cell r="C764">
            <v>0</v>
          </cell>
          <cell r="D764">
            <v>195904.5</v>
          </cell>
        </row>
        <row r="765">
          <cell r="A765">
            <v>201020525</v>
          </cell>
          <cell r="B765">
            <v>7672.09</v>
          </cell>
          <cell r="C765">
            <v>0</v>
          </cell>
          <cell r="D765">
            <v>0</v>
          </cell>
        </row>
        <row r="766">
          <cell r="A766">
            <v>201020532</v>
          </cell>
          <cell r="B766">
            <v>0</v>
          </cell>
          <cell r="C766">
            <v>0</v>
          </cell>
          <cell r="D766">
            <v>0</v>
          </cell>
        </row>
        <row r="767">
          <cell r="A767">
            <v>201020533</v>
          </cell>
          <cell r="B767">
            <v>0</v>
          </cell>
          <cell r="C767">
            <v>0</v>
          </cell>
          <cell r="D767">
            <v>0</v>
          </cell>
        </row>
        <row r="768">
          <cell r="A768">
            <v>201020534</v>
          </cell>
          <cell r="B768">
            <v>0</v>
          </cell>
          <cell r="C768">
            <v>0</v>
          </cell>
          <cell r="D768">
            <v>0</v>
          </cell>
        </row>
        <row r="769">
          <cell r="A769">
            <v>201020535</v>
          </cell>
          <cell r="B769">
            <v>2300.25</v>
          </cell>
          <cell r="C769">
            <v>0</v>
          </cell>
          <cell r="D769">
            <v>0</v>
          </cell>
        </row>
        <row r="770">
          <cell r="A770">
            <v>201020536</v>
          </cell>
          <cell r="B770">
            <v>0</v>
          </cell>
          <cell r="C770">
            <v>0</v>
          </cell>
          <cell r="D770">
            <v>24724.86</v>
          </cell>
        </row>
        <row r="771">
          <cell r="A771">
            <v>201020537</v>
          </cell>
          <cell r="B771">
            <v>9000.43</v>
          </cell>
          <cell r="C771">
            <v>0</v>
          </cell>
          <cell r="D771">
            <v>0</v>
          </cell>
        </row>
        <row r="772">
          <cell r="A772">
            <v>201020538</v>
          </cell>
          <cell r="B772">
            <v>0</v>
          </cell>
          <cell r="C772">
            <v>0</v>
          </cell>
          <cell r="D772">
            <v>0</v>
          </cell>
        </row>
        <row r="773">
          <cell r="A773">
            <v>201020540</v>
          </cell>
          <cell r="B773">
            <v>11600.16</v>
          </cell>
          <cell r="C773">
            <v>0</v>
          </cell>
          <cell r="D773">
            <v>0</v>
          </cell>
        </row>
        <row r="774">
          <cell r="A774">
            <v>201020541</v>
          </cell>
          <cell r="B774">
            <v>6570.57</v>
          </cell>
          <cell r="C774">
            <v>0</v>
          </cell>
          <cell r="D774">
            <v>30031</v>
          </cell>
        </row>
        <row r="775">
          <cell r="A775">
            <v>201020542</v>
          </cell>
          <cell r="B775">
            <v>26226</v>
          </cell>
          <cell r="C775">
            <v>0</v>
          </cell>
          <cell r="D775">
            <v>165500</v>
          </cell>
        </row>
        <row r="776">
          <cell r="A776">
            <v>201020543</v>
          </cell>
          <cell r="B776">
            <v>31986</v>
          </cell>
          <cell r="C776">
            <v>0</v>
          </cell>
          <cell r="D776">
            <v>175000</v>
          </cell>
        </row>
        <row r="777">
          <cell r="A777">
            <v>201020544</v>
          </cell>
          <cell r="B777">
            <v>0</v>
          </cell>
          <cell r="C777">
            <v>0</v>
          </cell>
          <cell r="D777">
            <v>5000</v>
          </cell>
        </row>
        <row r="778">
          <cell r="A778">
            <v>201020545</v>
          </cell>
          <cell r="B778">
            <v>1845</v>
          </cell>
          <cell r="C778">
            <v>0</v>
          </cell>
          <cell r="D778">
            <v>103000</v>
          </cell>
        </row>
        <row r="779">
          <cell r="A779">
            <v>201020546</v>
          </cell>
          <cell r="B779">
            <v>7000</v>
          </cell>
          <cell r="C779">
            <v>0</v>
          </cell>
          <cell r="D779">
            <v>5000</v>
          </cell>
        </row>
        <row r="780">
          <cell r="A780">
            <v>201020547</v>
          </cell>
          <cell r="B780">
            <v>0</v>
          </cell>
          <cell r="C780">
            <v>0</v>
          </cell>
          <cell r="D780">
            <v>43400</v>
          </cell>
        </row>
        <row r="781">
          <cell r="A781">
            <v>201020548</v>
          </cell>
          <cell r="B781">
            <v>11349.26</v>
          </cell>
          <cell r="C781">
            <v>0</v>
          </cell>
          <cell r="D781">
            <v>25000</v>
          </cell>
        </row>
        <row r="782">
          <cell r="A782">
            <v>201020549</v>
          </cell>
          <cell r="B782">
            <v>18935.96</v>
          </cell>
          <cell r="C782">
            <v>0</v>
          </cell>
          <cell r="D782">
            <v>61920</v>
          </cell>
        </row>
        <row r="783">
          <cell r="A783">
            <v>201020550</v>
          </cell>
          <cell r="B783">
            <v>0</v>
          </cell>
          <cell r="C783">
            <v>0</v>
          </cell>
          <cell r="D783">
            <v>16200</v>
          </cell>
        </row>
        <row r="784">
          <cell r="A784">
            <v>201020551</v>
          </cell>
          <cell r="B784">
            <v>0</v>
          </cell>
          <cell r="C784">
            <v>0</v>
          </cell>
          <cell r="D784">
            <v>1750</v>
          </cell>
        </row>
        <row r="785">
          <cell r="A785">
            <v>201020552</v>
          </cell>
          <cell r="B785">
            <v>0</v>
          </cell>
          <cell r="C785">
            <v>0</v>
          </cell>
          <cell r="D785">
            <v>7500</v>
          </cell>
        </row>
        <row r="786">
          <cell r="A786">
            <v>201020553</v>
          </cell>
          <cell r="B786">
            <v>0</v>
          </cell>
          <cell r="C786">
            <v>0</v>
          </cell>
          <cell r="D786">
            <v>12000</v>
          </cell>
        </row>
        <row r="787">
          <cell r="A787">
            <v>201020601</v>
          </cell>
          <cell r="B787">
            <v>0</v>
          </cell>
          <cell r="C787">
            <v>24000</v>
          </cell>
          <cell r="D787">
            <v>0</v>
          </cell>
        </row>
        <row r="788">
          <cell r="A788">
            <v>201020701</v>
          </cell>
          <cell r="B788">
            <v>59781.79</v>
          </cell>
          <cell r="C788">
            <v>0</v>
          </cell>
          <cell r="D788">
            <v>82065</v>
          </cell>
        </row>
        <row r="789">
          <cell r="A789">
            <v>201020801</v>
          </cell>
          <cell r="B789">
            <v>86766.02</v>
          </cell>
          <cell r="C789">
            <v>0</v>
          </cell>
          <cell r="D789">
            <v>416854</v>
          </cell>
        </row>
        <row r="790">
          <cell r="A790">
            <v>201020901</v>
          </cell>
          <cell r="B790">
            <v>8154.96</v>
          </cell>
          <cell r="C790">
            <v>0</v>
          </cell>
          <cell r="D790">
            <v>25000</v>
          </cell>
        </row>
        <row r="791">
          <cell r="A791">
            <v>201021007</v>
          </cell>
          <cell r="B791">
            <v>0</v>
          </cell>
          <cell r="C791">
            <v>0</v>
          </cell>
          <cell r="D791">
            <v>0</v>
          </cell>
        </row>
        <row r="792">
          <cell r="A792">
            <v>201021107</v>
          </cell>
          <cell r="B792">
            <v>2388.65</v>
          </cell>
          <cell r="C792">
            <v>0</v>
          </cell>
          <cell r="D792">
            <v>129000</v>
          </cell>
        </row>
        <row r="793">
          <cell r="A793">
            <v>201021301</v>
          </cell>
          <cell r="B793">
            <v>7416.67</v>
          </cell>
          <cell r="C793">
            <v>0</v>
          </cell>
          <cell r="D793">
            <v>63995</v>
          </cell>
        </row>
        <row r="794">
          <cell r="A794">
            <v>201021501</v>
          </cell>
          <cell r="B794">
            <v>226.18</v>
          </cell>
          <cell r="C794">
            <v>0</v>
          </cell>
          <cell r="D794">
            <v>63000</v>
          </cell>
        </row>
        <row r="795">
          <cell r="A795">
            <v>201021601</v>
          </cell>
          <cell r="B795">
            <v>14080.35</v>
          </cell>
          <cell r="C795">
            <v>0</v>
          </cell>
          <cell r="D795">
            <v>200772</v>
          </cell>
        </row>
        <row r="796">
          <cell r="A796">
            <v>201021801</v>
          </cell>
          <cell r="B796">
            <v>348581.41000000003</v>
          </cell>
          <cell r="C796">
            <v>0</v>
          </cell>
          <cell r="D796">
            <v>90000</v>
          </cell>
        </row>
        <row r="797">
          <cell r="A797">
            <v>201022002</v>
          </cell>
          <cell r="B797">
            <v>116224.39</v>
          </cell>
          <cell r="C797">
            <v>0</v>
          </cell>
          <cell r="D797">
            <v>276613</v>
          </cell>
        </row>
        <row r="798">
          <cell r="A798">
            <v>201022101</v>
          </cell>
          <cell r="B798">
            <v>0</v>
          </cell>
          <cell r="C798">
            <v>0</v>
          </cell>
          <cell r="D798">
            <v>0</v>
          </cell>
        </row>
        <row r="799">
          <cell r="A799">
            <v>201022402</v>
          </cell>
          <cell r="B799">
            <v>0</v>
          </cell>
          <cell r="C799">
            <v>0</v>
          </cell>
          <cell r="D799">
            <v>0</v>
          </cell>
        </row>
        <row r="800">
          <cell r="A800">
            <v>201022503</v>
          </cell>
          <cell r="B800">
            <v>64837.61</v>
          </cell>
          <cell r="C800">
            <v>0</v>
          </cell>
          <cell r="D800">
            <v>302032.60000000003</v>
          </cell>
        </row>
        <row r="801">
          <cell r="A801">
            <v>201022505</v>
          </cell>
          <cell r="B801">
            <v>0</v>
          </cell>
          <cell r="C801">
            <v>0</v>
          </cell>
          <cell r="D801">
            <v>0</v>
          </cell>
        </row>
        <row r="802">
          <cell r="A802">
            <v>201023601</v>
          </cell>
          <cell r="B802">
            <v>0</v>
          </cell>
          <cell r="C802">
            <v>0</v>
          </cell>
          <cell r="D802">
            <v>0</v>
          </cell>
        </row>
        <row r="803">
          <cell r="A803">
            <v>201023603</v>
          </cell>
          <cell r="B803">
            <v>0</v>
          </cell>
          <cell r="C803">
            <v>0</v>
          </cell>
          <cell r="D803">
            <v>0</v>
          </cell>
        </row>
        <row r="804">
          <cell r="A804">
            <v>201023607</v>
          </cell>
          <cell r="B804">
            <v>0</v>
          </cell>
          <cell r="C804">
            <v>0</v>
          </cell>
          <cell r="D804">
            <v>0</v>
          </cell>
        </row>
        <row r="805">
          <cell r="A805">
            <v>201023608</v>
          </cell>
          <cell r="B805">
            <v>520079.18174999952</v>
          </cell>
          <cell r="C805">
            <v>0</v>
          </cell>
          <cell r="D805">
            <v>2107799.5982499998</v>
          </cell>
        </row>
        <row r="806">
          <cell r="A806">
            <v>201023609</v>
          </cell>
          <cell r="B806">
            <v>0</v>
          </cell>
          <cell r="C806">
            <v>0</v>
          </cell>
          <cell r="D806">
            <v>0</v>
          </cell>
        </row>
        <row r="807">
          <cell r="A807">
            <v>201023901</v>
          </cell>
          <cell r="B807">
            <v>0</v>
          </cell>
          <cell r="C807">
            <v>0</v>
          </cell>
          <cell r="D807">
            <v>0</v>
          </cell>
        </row>
        <row r="808">
          <cell r="A808">
            <v>201024301</v>
          </cell>
          <cell r="B808">
            <v>0</v>
          </cell>
          <cell r="C808">
            <v>0</v>
          </cell>
          <cell r="D808">
            <v>0</v>
          </cell>
        </row>
        <row r="809">
          <cell r="A809">
            <v>201024302</v>
          </cell>
          <cell r="B809">
            <v>391815</v>
          </cell>
          <cell r="C809">
            <v>0</v>
          </cell>
          <cell r="D809">
            <v>1217419.4000000001</v>
          </cell>
        </row>
        <row r="810">
          <cell r="A810">
            <v>201024306</v>
          </cell>
          <cell r="B810">
            <v>0</v>
          </cell>
          <cell r="C810">
            <v>0</v>
          </cell>
          <cell r="D810">
            <v>0</v>
          </cell>
        </row>
        <row r="811">
          <cell r="A811">
            <v>201024307</v>
          </cell>
          <cell r="B811">
            <v>0</v>
          </cell>
          <cell r="C811">
            <v>0</v>
          </cell>
          <cell r="D811">
            <v>0</v>
          </cell>
        </row>
        <row r="812">
          <cell r="A812">
            <v>201024308</v>
          </cell>
          <cell r="B812">
            <v>0</v>
          </cell>
          <cell r="C812">
            <v>0</v>
          </cell>
          <cell r="D812">
            <v>0</v>
          </cell>
        </row>
        <row r="813">
          <cell r="A813">
            <v>201024310</v>
          </cell>
          <cell r="B813">
            <v>0</v>
          </cell>
          <cell r="C813">
            <v>0</v>
          </cell>
          <cell r="D813">
            <v>0</v>
          </cell>
        </row>
        <row r="814">
          <cell r="A814">
            <v>201024506</v>
          </cell>
          <cell r="B814">
            <v>0</v>
          </cell>
          <cell r="C814">
            <v>0</v>
          </cell>
          <cell r="D814">
            <v>0</v>
          </cell>
        </row>
        <row r="815">
          <cell r="A815">
            <v>201024507</v>
          </cell>
          <cell r="B815">
            <v>0</v>
          </cell>
          <cell r="C815">
            <v>0</v>
          </cell>
          <cell r="D815">
            <v>0</v>
          </cell>
        </row>
        <row r="816">
          <cell r="A816">
            <v>201024510</v>
          </cell>
          <cell r="B816">
            <v>0</v>
          </cell>
          <cell r="C816">
            <v>0</v>
          </cell>
          <cell r="D816">
            <v>0</v>
          </cell>
        </row>
        <row r="817">
          <cell r="A817">
            <v>201024701</v>
          </cell>
          <cell r="B817">
            <v>13887.2</v>
          </cell>
          <cell r="C817">
            <v>0</v>
          </cell>
          <cell r="D817">
            <v>58000</v>
          </cell>
        </row>
        <row r="818">
          <cell r="A818">
            <v>201024801</v>
          </cell>
          <cell r="B818">
            <v>6697.67</v>
          </cell>
          <cell r="C818">
            <v>0</v>
          </cell>
          <cell r="D818">
            <v>74750</v>
          </cell>
        </row>
        <row r="819">
          <cell r="A819">
            <v>201024901</v>
          </cell>
          <cell r="B819">
            <v>373.97</v>
          </cell>
          <cell r="C819">
            <v>0</v>
          </cell>
          <cell r="D819">
            <v>146791.55000000002</v>
          </cell>
        </row>
        <row r="820">
          <cell r="A820">
            <v>201025001</v>
          </cell>
          <cell r="B820">
            <v>24367</v>
          </cell>
          <cell r="C820">
            <v>0</v>
          </cell>
          <cell r="D820">
            <v>10882</v>
          </cell>
        </row>
        <row r="821">
          <cell r="A821">
            <v>201025101</v>
          </cell>
          <cell r="B821">
            <v>0</v>
          </cell>
          <cell r="C821">
            <v>0</v>
          </cell>
          <cell r="D821">
            <v>23000</v>
          </cell>
        </row>
        <row r="822">
          <cell r="A822">
            <v>201025205</v>
          </cell>
          <cell r="B822">
            <v>15.23</v>
          </cell>
          <cell r="C822">
            <v>0</v>
          </cell>
          <cell r="D822">
            <v>3700</v>
          </cell>
        </row>
        <row r="823">
          <cell r="A823">
            <v>201025206</v>
          </cell>
          <cell r="B823">
            <v>0</v>
          </cell>
          <cell r="C823">
            <v>0</v>
          </cell>
          <cell r="D823">
            <v>0</v>
          </cell>
        </row>
        <row r="824">
          <cell r="A824">
            <v>201025207</v>
          </cell>
          <cell r="B824">
            <v>0</v>
          </cell>
          <cell r="C824">
            <v>0</v>
          </cell>
          <cell r="D824">
            <v>0</v>
          </cell>
        </row>
        <row r="825">
          <cell r="A825">
            <v>201025301</v>
          </cell>
          <cell r="B825">
            <v>543.25</v>
          </cell>
          <cell r="C825">
            <v>0</v>
          </cell>
          <cell r="D825">
            <v>0</v>
          </cell>
        </row>
        <row r="826">
          <cell r="A826">
            <v>201025401</v>
          </cell>
          <cell r="B826">
            <v>6810</v>
          </cell>
          <cell r="C826">
            <v>0</v>
          </cell>
          <cell r="D826">
            <v>0</v>
          </cell>
        </row>
        <row r="827">
          <cell r="A827">
            <v>201025501</v>
          </cell>
          <cell r="B827">
            <v>5614.18</v>
          </cell>
          <cell r="C827">
            <v>0</v>
          </cell>
          <cell r="D827">
            <v>0</v>
          </cell>
        </row>
        <row r="828">
          <cell r="A828">
            <v>201025601</v>
          </cell>
          <cell r="B828">
            <v>0</v>
          </cell>
          <cell r="C828">
            <v>10000</v>
          </cell>
          <cell r="D828">
            <v>10000</v>
          </cell>
        </row>
        <row r="829">
          <cell r="A829">
            <v>201025701</v>
          </cell>
          <cell r="B829">
            <v>25000</v>
          </cell>
          <cell r="C829">
            <v>0</v>
          </cell>
          <cell r="D829">
            <v>0</v>
          </cell>
        </row>
        <row r="830">
          <cell r="A830">
            <v>201025801</v>
          </cell>
          <cell r="B830">
            <v>8631.9</v>
          </cell>
          <cell r="C830">
            <v>0</v>
          </cell>
          <cell r="D830">
            <v>0</v>
          </cell>
        </row>
        <row r="831">
          <cell r="A831">
            <v>201025901</v>
          </cell>
          <cell r="B831">
            <v>42860</v>
          </cell>
          <cell r="C831">
            <v>0</v>
          </cell>
          <cell r="D831">
            <v>160000</v>
          </cell>
        </row>
        <row r="832">
          <cell r="A832">
            <v>201026001</v>
          </cell>
          <cell r="B832">
            <v>0</v>
          </cell>
          <cell r="C832">
            <v>0</v>
          </cell>
          <cell r="D832">
            <v>272133.45</v>
          </cell>
        </row>
        <row r="833">
          <cell r="A833">
            <v>201026002</v>
          </cell>
          <cell r="B833">
            <v>15508.45</v>
          </cell>
          <cell r="C833">
            <v>0</v>
          </cell>
          <cell r="D833">
            <v>0</v>
          </cell>
        </row>
        <row r="834">
          <cell r="A834">
            <v>201026201</v>
          </cell>
          <cell r="B834">
            <v>2059</v>
          </cell>
          <cell r="C834">
            <v>0</v>
          </cell>
          <cell r="D834">
            <v>266576</v>
          </cell>
        </row>
        <row r="835">
          <cell r="A835">
            <v>201026301</v>
          </cell>
          <cell r="B835">
            <v>2443.92</v>
          </cell>
          <cell r="C835">
            <v>0</v>
          </cell>
          <cell r="D835">
            <v>9613</v>
          </cell>
        </row>
        <row r="836">
          <cell r="A836">
            <v>201026401</v>
          </cell>
          <cell r="B836">
            <v>12335.95</v>
          </cell>
          <cell r="C836">
            <v>0</v>
          </cell>
          <cell r="D836">
            <v>9000</v>
          </cell>
        </row>
        <row r="837">
          <cell r="A837">
            <v>201026501</v>
          </cell>
          <cell r="B837">
            <v>3660</v>
          </cell>
          <cell r="C837">
            <v>0</v>
          </cell>
          <cell r="D837">
            <v>34400</v>
          </cell>
        </row>
        <row r="838">
          <cell r="A838">
            <v>201026503</v>
          </cell>
          <cell r="B838">
            <v>3105</v>
          </cell>
          <cell r="C838">
            <v>0</v>
          </cell>
          <cell r="D838">
            <v>0</v>
          </cell>
        </row>
        <row r="839">
          <cell r="A839">
            <v>201026601</v>
          </cell>
          <cell r="B839">
            <v>26392.5</v>
          </cell>
          <cell r="C839">
            <v>0</v>
          </cell>
          <cell r="D839">
            <v>0</v>
          </cell>
        </row>
        <row r="840">
          <cell r="A840">
            <v>201026701</v>
          </cell>
          <cell r="B840">
            <v>0</v>
          </cell>
          <cell r="C840">
            <v>0</v>
          </cell>
          <cell r="D840">
            <v>0</v>
          </cell>
        </row>
        <row r="841">
          <cell r="A841">
            <v>201026901</v>
          </cell>
          <cell r="B841">
            <v>1679.13</v>
          </cell>
          <cell r="C841">
            <v>0</v>
          </cell>
          <cell r="D841">
            <v>46000</v>
          </cell>
        </row>
        <row r="842">
          <cell r="A842">
            <v>201026902</v>
          </cell>
          <cell r="B842">
            <v>0</v>
          </cell>
          <cell r="C842">
            <v>0</v>
          </cell>
          <cell r="D842">
            <v>0</v>
          </cell>
        </row>
        <row r="843">
          <cell r="A843">
            <v>201027001</v>
          </cell>
          <cell r="B843">
            <v>25052.400000000001</v>
          </cell>
          <cell r="C843">
            <v>0</v>
          </cell>
          <cell r="D843">
            <v>20000</v>
          </cell>
        </row>
        <row r="844">
          <cell r="A844">
            <v>201027101</v>
          </cell>
          <cell r="B844">
            <v>0</v>
          </cell>
          <cell r="C844">
            <v>47150</v>
          </cell>
          <cell r="D844">
            <v>0</v>
          </cell>
        </row>
        <row r="845">
          <cell r="A845">
            <v>201027201</v>
          </cell>
          <cell r="B845">
            <v>0</v>
          </cell>
          <cell r="C845">
            <v>68400.820000000007</v>
          </cell>
          <cell r="D845">
            <v>68400.820000000007</v>
          </cell>
        </row>
        <row r="846">
          <cell r="A846">
            <v>201027301</v>
          </cell>
          <cell r="B846">
            <v>0</v>
          </cell>
          <cell r="C846">
            <v>0</v>
          </cell>
          <cell r="D846">
            <v>0</v>
          </cell>
        </row>
        <row r="847">
          <cell r="A847">
            <v>201027401</v>
          </cell>
          <cell r="B847">
            <v>1514.56</v>
          </cell>
          <cell r="C847">
            <v>0</v>
          </cell>
          <cell r="D847">
            <v>0</v>
          </cell>
        </row>
        <row r="848">
          <cell r="A848">
            <v>201027501</v>
          </cell>
          <cell r="B848">
            <v>9229.7199999999993</v>
          </cell>
          <cell r="C848">
            <v>0</v>
          </cell>
          <cell r="D848">
            <v>311638</v>
          </cell>
        </row>
        <row r="849">
          <cell r="A849">
            <v>201027601</v>
          </cell>
          <cell r="B849">
            <v>89043.57</v>
          </cell>
          <cell r="C849">
            <v>0</v>
          </cell>
          <cell r="D849">
            <v>693182</v>
          </cell>
        </row>
        <row r="850">
          <cell r="A850">
            <v>201027602</v>
          </cell>
          <cell r="B850">
            <v>1088710.95</v>
          </cell>
          <cell r="C850">
            <v>0</v>
          </cell>
          <cell r="D850">
            <v>1108550</v>
          </cell>
        </row>
        <row r="851">
          <cell r="A851">
            <v>201027701</v>
          </cell>
          <cell r="B851">
            <v>902.32</v>
          </cell>
          <cell r="C851">
            <v>0</v>
          </cell>
          <cell r="D851">
            <v>0</v>
          </cell>
        </row>
        <row r="852">
          <cell r="A852">
            <v>201027801</v>
          </cell>
          <cell r="B852">
            <v>1394.3500000000001</v>
          </cell>
          <cell r="C852">
            <v>0</v>
          </cell>
          <cell r="D852">
            <v>0</v>
          </cell>
        </row>
        <row r="853">
          <cell r="A853">
            <v>201027901</v>
          </cell>
          <cell r="B853">
            <v>202.44</v>
          </cell>
          <cell r="C853">
            <v>0</v>
          </cell>
          <cell r="D853">
            <v>142216</v>
          </cell>
        </row>
        <row r="854">
          <cell r="A854">
            <v>201028001</v>
          </cell>
          <cell r="B854">
            <v>978.30000000000007</v>
          </cell>
          <cell r="C854">
            <v>0</v>
          </cell>
          <cell r="D854">
            <v>0</v>
          </cell>
        </row>
        <row r="855">
          <cell r="A855">
            <v>201028101</v>
          </cell>
          <cell r="B855">
            <v>4523.29</v>
          </cell>
          <cell r="C855">
            <v>0</v>
          </cell>
          <cell r="D855">
            <v>50812</v>
          </cell>
        </row>
        <row r="856">
          <cell r="A856">
            <v>201028301</v>
          </cell>
          <cell r="B856">
            <v>408</v>
          </cell>
          <cell r="C856">
            <v>0</v>
          </cell>
          <cell r="D856">
            <v>0</v>
          </cell>
        </row>
        <row r="857">
          <cell r="A857">
            <v>201028401</v>
          </cell>
          <cell r="B857">
            <v>0</v>
          </cell>
          <cell r="C857">
            <v>4600</v>
          </cell>
          <cell r="D857">
            <v>0</v>
          </cell>
        </row>
        <row r="858">
          <cell r="A858">
            <v>201028501</v>
          </cell>
          <cell r="B858">
            <v>0</v>
          </cell>
          <cell r="C858">
            <v>45000</v>
          </cell>
          <cell r="D858">
            <v>0</v>
          </cell>
        </row>
        <row r="859">
          <cell r="A859">
            <v>201028601</v>
          </cell>
          <cell r="B859">
            <v>371.25</v>
          </cell>
          <cell r="C859">
            <v>0</v>
          </cell>
          <cell r="D859">
            <v>60000</v>
          </cell>
        </row>
        <row r="860">
          <cell r="A860">
            <v>201028701</v>
          </cell>
          <cell r="B860">
            <v>29290.57</v>
          </cell>
          <cell r="C860">
            <v>0</v>
          </cell>
          <cell r="D860">
            <v>0</v>
          </cell>
        </row>
        <row r="861">
          <cell r="A861">
            <v>201028801</v>
          </cell>
          <cell r="B861">
            <v>0</v>
          </cell>
          <cell r="C861">
            <v>376566.13</v>
          </cell>
          <cell r="D861">
            <v>592191.13</v>
          </cell>
        </row>
        <row r="862">
          <cell r="A862">
            <v>201028901</v>
          </cell>
          <cell r="B862">
            <v>0.23</v>
          </cell>
          <cell r="C862">
            <v>0</v>
          </cell>
          <cell r="D862">
            <v>4140</v>
          </cell>
        </row>
        <row r="863">
          <cell r="A863">
            <v>201029001</v>
          </cell>
          <cell r="B863">
            <v>0</v>
          </cell>
          <cell r="C863">
            <v>17298.62</v>
          </cell>
          <cell r="D863">
            <v>0</v>
          </cell>
        </row>
        <row r="864">
          <cell r="A864">
            <v>201029101</v>
          </cell>
          <cell r="B864">
            <v>0</v>
          </cell>
          <cell r="C864">
            <v>0</v>
          </cell>
          <cell r="D864">
            <v>0</v>
          </cell>
        </row>
        <row r="865">
          <cell r="A865">
            <v>201029102</v>
          </cell>
          <cell r="B865">
            <v>171.53</v>
          </cell>
          <cell r="C865">
            <v>0</v>
          </cell>
          <cell r="D865">
            <v>85000</v>
          </cell>
        </row>
        <row r="866">
          <cell r="A866">
            <v>201029103</v>
          </cell>
          <cell r="B866">
            <v>7254.9000000000005</v>
          </cell>
          <cell r="C866">
            <v>0</v>
          </cell>
          <cell r="D866">
            <v>12875</v>
          </cell>
        </row>
        <row r="867">
          <cell r="A867">
            <v>201029104</v>
          </cell>
          <cell r="B867">
            <v>0</v>
          </cell>
          <cell r="C867">
            <v>0</v>
          </cell>
          <cell r="D867">
            <v>3133.94</v>
          </cell>
        </row>
        <row r="868">
          <cell r="A868">
            <v>201029105</v>
          </cell>
          <cell r="B868">
            <v>0</v>
          </cell>
          <cell r="C868">
            <v>0</v>
          </cell>
          <cell r="D868">
            <v>0</v>
          </cell>
        </row>
        <row r="869">
          <cell r="A869">
            <v>201029106</v>
          </cell>
          <cell r="B869">
            <v>0</v>
          </cell>
          <cell r="C869">
            <v>0</v>
          </cell>
          <cell r="D869">
            <v>0</v>
          </cell>
        </row>
        <row r="870">
          <cell r="A870">
            <v>201029107</v>
          </cell>
          <cell r="B870">
            <v>1980.16</v>
          </cell>
          <cell r="C870">
            <v>0</v>
          </cell>
          <cell r="D870">
            <v>0</v>
          </cell>
        </row>
        <row r="871">
          <cell r="A871">
            <v>201029108</v>
          </cell>
          <cell r="B871">
            <v>0</v>
          </cell>
          <cell r="C871">
            <v>0</v>
          </cell>
          <cell r="D871">
            <v>0</v>
          </cell>
        </row>
        <row r="872">
          <cell r="A872">
            <v>201029109</v>
          </cell>
          <cell r="B872">
            <v>0</v>
          </cell>
          <cell r="C872">
            <v>0</v>
          </cell>
          <cell r="D872">
            <v>0</v>
          </cell>
        </row>
        <row r="873">
          <cell r="A873">
            <v>201029201</v>
          </cell>
          <cell r="B873">
            <v>0</v>
          </cell>
          <cell r="C873">
            <v>0</v>
          </cell>
          <cell r="D873">
            <v>0</v>
          </cell>
        </row>
        <row r="874">
          <cell r="A874">
            <v>201029301</v>
          </cell>
          <cell r="B874">
            <v>1500</v>
          </cell>
          <cell r="C874">
            <v>0</v>
          </cell>
          <cell r="D874">
            <v>0</v>
          </cell>
        </row>
        <row r="875">
          <cell r="A875">
            <v>201029401</v>
          </cell>
          <cell r="B875">
            <v>0</v>
          </cell>
          <cell r="C875">
            <v>0</v>
          </cell>
          <cell r="D875">
            <v>0</v>
          </cell>
        </row>
        <row r="876">
          <cell r="A876">
            <v>201029501</v>
          </cell>
          <cell r="B876">
            <v>302.03000000000003</v>
          </cell>
          <cell r="C876">
            <v>0</v>
          </cell>
          <cell r="D876">
            <v>0</v>
          </cell>
        </row>
        <row r="877">
          <cell r="A877">
            <v>201029601</v>
          </cell>
          <cell r="B877">
            <v>2576.7200000000003</v>
          </cell>
          <cell r="C877">
            <v>0</v>
          </cell>
          <cell r="D877">
            <v>5000</v>
          </cell>
        </row>
        <row r="878">
          <cell r="A878">
            <v>201029701</v>
          </cell>
          <cell r="B878">
            <v>337.03000000000003</v>
          </cell>
          <cell r="C878">
            <v>0</v>
          </cell>
          <cell r="D878">
            <v>0</v>
          </cell>
        </row>
        <row r="879">
          <cell r="A879">
            <v>201029901</v>
          </cell>
          <cell r="B879">
            <v>33207.1</v>
          </cell>
          <cell r="C879">
            <v>0</v>
          </cell>
          <cell r="D879">
            <v>182000</v>
          </cell>
        </row>
        <row r="880">
          <cell r="A880">
            <v>201030001</v>
          </cell>
          <cell r="B880">
            <v>7753.82</v>
          </cell>
          <cell r="C880">
            <v>0</v>
          </cell>
          <cell r="D880">
            <v>51886</v>
          </cell>
        </row>
        <row r="881">
          <cell r="A881">
            <v>201030101</v>
          </cell>
          <cell r="B881">
            <v>13.19</v>
          </cell>
          <cell r="C881">
            <v>0</v>
          </cell>
          <cell r="D881">
            <v>10800</v>
          </cell>
        </row>
        <row r="882">
          <cell r="A882">
            <v>201030201</v>
          </cell>
          <cell r="B882">
            <v>5399.62</v>
          </cell>
          <cell r="C882">
            <v>0</v>
          </cell>
          <cell r="D882">
            <v>16120</v>
          </cell>
        </row>
        <row r="883">
          <cell r="A883">
            <v>201030301</v>
          </cell>
          <cell r="B883">
            <v>46974.81</v>
          </cell>
          <cell r="C883">
            <v>0</v>
          </cell>
          <cell r="D883">
            <v>273590</v>
          </cell>
        </row>
        <row r="884">
          <cell r="A884">
            <v>201030401</v>
          </cell>
          <cell r="B884">
            <v>0</v>
          </cell>
          <cell r="C884">
            <v>0</v>
          </cell>
          <cell r="D884">
            <v>19665</v>
          </cell>
        </row>
        <row r="885">
          <cell r="A885">
            <v>201030501</v>
          </cell>
          <cell r="B885">
            <v>27887.5</v>
          </cell>
          <cell r="C885">
            <v>0</v>
          </cell>
          <cell r="D885">
            <v>16560</v>
          </cell>
        </row>
        <row r="886">
          <cell r="A886">
            <v>201030701</v>
          </cell>
          <cell r="B886">
            <v>0</v>
          </cell>
          <cell r="C886">
            <v>30000</v>
          </cell>
          <cell r="D886">
            <v>30000</v>
          </cell>
        </row>
        <row r="887">
          <cell r="A887">
            <v>201031501</v>
          </cell>
          <cell r="B887">
            <v>31514.45</v>
          </cell>
          <cell r="C887">
            <v>0</v>
          </cell>
          <cell r="D887">
            <v>42762</v>
          </cell>
        </row>
        <row r="888">
          <cell r="A888">
            <v>201031601</v>
          </cell>
          <cell r="B888">
            <v>239.17000000000002</v>
          </cell>
          <cell r="C888">
            <v>0</v>
          </cell>
          <cell r="D888">
            <v>33541.07</v>
          </cell>
        </row>
        <row r="889">
          <cell r="A889">
            <v>201031701</v>
          </cell>
          <cell r="B889">
            <v>0</v>
          </cell>
          <cell r="C889">
            <v>46108.9</v>
          </cell>
          <cell r="D889">
            <v>268665</v>
          </cell>
        </row>
        <row r="890">
          <cell r="A890">
            <v>201031801</v>
          </cell>
          <cell r="B890">
            <v>1614652.03</v>
          </cell>
          <cell r="C890">
            <v>0</v>
          </cell>
          <cell r="D890">
            <v>13177568.390000001</v>
          </cell>
        </row>
        <row r="891">
          <cell r="A891">
            <v>201031802</v>
          </cell>
          <cell r="B891">
            <v>328024.77</v>
          </cell>
          <cell r="C891">
            <v>0</v>
          </cell>
          <cell r="D891">
            <v>2337000</v>
          </cell>
        </row>
        <row r="892">
          <cell r="A892">
            <v>201031803</v>
          </cell>
          <cell r="B892">
            <v>70872.430000000008</v>
          </cell>
          <cell r="C892">
            <v>0</v>
          </cell>
          <cell r="D892">
            <v>227689.42</v>
          </cell>
        </row>
        <row r="893">
          <cell r="A893">
            <v>201031804</v>
          </cell>
          <cell r="B893">
            <v>577676.84</v>
          </cell>
          <cell r="C893">
            <v>0</v>
          </cell>
          <cell r="D893">
            <v>450655.91000000003</v>
          </cell>
        </row>
        <row r="894">
          <cell r="A894">
            <v>201031901</v>
          </cell>
          <cell r="B894">
            <v>416.92</v>
          </cell>
          <cell r="C894">
            <v>0</v>
          </cell>
          <cell r="D894">
            <v>158785</v>
          </cell>
        </row>
        <row r="895">
          <cell r="A895">
            <v>201032001</v>
          </cell>
          <cell r="B895">
            <v>1866.81</v>
          </cell>
          <cell r="C895">
            <v>0</v>
          </cell>
          <cell r="D895">
            <v>40000</v>
          </cell>
        </row>
        <row r="896">
          <cell r="A896">
            <v>201032101</v>
          </cell>
          <cell r="B896">
            <v>9764.16</v>
          </cell>
          <cell r="C896">
            <v>0</v>
          </cell>
          <cell r="D896">
            <v>278000</v>
          </cell>
        </row>
        <row r="897">
          <cell r="A897">
            <v>201032301</v>
          </cell>
          <cell r="B897">
            <v>0</v>
          </cell>
          <cell r="C897">
            <v>428.3</v>
          </cell>
          <cell r="D897">
            <v>45000</v>
          </cell>
        </row>
        <row r="898">
          <cell r="A898">
            <v>201032401</v>
          </cell>
          <cell r="B898">
            <v>678.39</v>
          </cell>
          <cell r="C898">
            <v>0</v>
          </cell>
          <cell r="D898">
            <v>46000</v>
          </cell>
        </row>
        <row r="899">
          <cell r="A899">
            <v>201032501</v>
          </cell>
          <cell r="B899">
            <v>645.9</v>
          </cell>
          <cell r="C899">
            <v>0</v>
          </cell>
          <cell r="D899">
            <v>36000</v>
          </cell>
        </row>
        <row r="900">
          <cell r="A900">
            <v>201032601</v>
          </cell>
          <cell r="B900">
            <v>23000</v>
          </cell>
          <cell r="C900">
            <v>0</v>
          </cell>
          <cell r="D900">
            <v>23000</v>
          </cell>
        </row>
        <row r="901">
          <cell r="A901">
            <v>201032701</v>
          </cell>
          <cell r="B901">
            <v>0</v>
          </cell>
          <cell r="C901">
            <v>0</v>
          </cell>
          <cell r="D901">
            <v>72150</v>
          </cell>
        </row>
        <row r="902">
          <cell r="A902">
            <v>201032801</v>
          </cell>
          <cell r="B902">
            <v>3777.62</v>
          </cell>
          <cell r="C902">
            <v>0</v>
          </cell>
          <cell r="D902">
            <v>17000</v>
          </cell>
        </row>
        <row r="903">
          <cell r="A903">
            <v>201033001</v>
          </cell>
          <cell r="B903">
            <v>1033.6200000000001</v>
          </cell>
          <cell r="C903">
            <v>0</v>
          </cell>
          <cell r="D903">
            <v>138000</v>
          </cell>
        </row>
        <row r="904">
          <cell r="A904">
            <v>201033101</v>
          </cell>
          <cell r="B904">
            <v>6160.2300000000005</v>
          </cell>
          <cell r="C904">
            <v>0</v>
          </cell>
          <cell r="D904">
            <v>184500</v>
          </cell>
        </row>
        <row r="905">
          <cell r="A905">
            <v>201040001</v>
          </cell>
          <cell r="B905">
            <v>0</v>
          </cell>
          <cell r="C905">
            <v>0</v>
          </cell>
          <cell r="D905">
            <v>0</v>
          </cell>
        </row>
        <row r="906">
          <cell r="A906">
            <v>201040002</v>
          </cell>
          <cell r="B906">
            <v>0</v>
          </cell>
          <cell r="C906">
            <v>0</v>
          </cell>
          <cell r="D906">
            <v>0</v>
          </cell>
        </row>
        <row r="907">
          <cell r="A907">
            <v>201040003</v>
          </cell>
          <cell r="B907">
            <v>146313.30000000002</v>
          </cell>
          <cell r="C907">
            <v>0</v>
          </cell>
          <cell r="D907">
            <v>0</v>
          </cell>
        </row>
        <row r="908">
          <cell r="A908">
            <v>201040004</v>
          </cell>
          <cell r="B908">
            <v>0</v>
          </cell>
          <cell r="C908">
            <v>0</v>
          </cell>
          <cell r="D908">
            <v>0</v>
          </cell>
        </row>
        <row r="909">
          <cell r="A909">
            <v>201040005</v>
          </cell>
          <cell r="B909">
            <v>1094900.51</v>
          </cell>
          <cell r="C909">
            <v>0</v>
          </cell>
          <cell r="D909">
            <v>0</v>
          </cell>
        </row>
        <row r="910">
          <cell r="A910">
            <v>201040006</v>
          </cell>
          <cell r="B910">
            <v>10549.5</v>
          </cell>
          <cell r="C910">
            <v>0</v>
          </cell>
          <cell r="D910">
            <v>0</v>
          </cell>
        </row>
        <row r="911">
          <cell r="A911">
            <v>201040007</v>
          </cell>
          <cell r="B911">
            <v>97555.5</v>
          </cell>
          <cell r="C911">
            <v>0</v>
          </cell>
          <cell r="D911">
            <v>0</v>
          </cell>
        </row>
        <row r="912">
          <cell r="A912">
            <v>201040008</v>
          </cell>
          <cell r="B912">
            <v>0</v>
          </cell>
          <cell r="C912">
            <v>0</v>
          </cell>
          <cell r="D912">
            <v>0</v>
          </cell>
        </row>
        <row r="913">
          <cell r="A913">
            <v>203060102</v>
          </cell>
          <cell r="B913">
            <v>9.9992752075195307E-6</v>
          </cell>
          <cell r="C913">
            <v>0</v>
          </cell>
          <cell r="D913">
            <v>1571776.4999900002</v>
          </cell>
        </row>
        <row r="914">
          <cell r="A914">
            <v>203060103</v>
          </cell>
          <cell r="B914">
            <v>0</v>
          </cell>
          <cell r="C914">
            <v>0</v>
          </cell>
          <cell r="D914">
            <v>379950</v>
          </cell>
        </row>
        <row r="915">
          <cell r="A915">
            <v>203060104</v>
          </cell>
          <cell r="B915">
            <v>0</v>
          </cell>
          <cell r="C915">
            <v>0</v>
          </cell>
          <cell r="D915">
            <v>277448</v>
          </cell>
        </row>
        <row r="916">
          <cell r="A916">
            <v>203060105</v>
          </cell>
          <cell r="B916">
            <v>0</v>
          </cell>
          <cell r="C916">
            <v>0</v>
          </cell>
          <cell r="D916">
            <v>80689</v>
          </cell>
        </row>
        <row r="917">
          <cell r="A917">
            <v>203060106</v>
          </cell>
          <cell r="B917">
            <v>0</v>
          </cell>
          <cell r="C917">
            <v>0</v>
          </cell>
          <cell r="D917">
            <v>90268</v>
          </cell>
        </row>
        <row r="918">
          <cell r="A918">
            <v>203060107</v>
          </cell>
          <cell r="B918">
            <v>0</v>
          </cell>
          <cell r="C918">
            <v>0</v>
          </cell>
          <cell r="D918">
            <v>121118.90000000001</v>
          </cell>
        </row>
        <row r="919">
          <cell r="A919">
            <v>203061002</v>
          </cell>
          <cell r="B919">
            <v>0</v>
          </cell>
          <cell r="C919">
            <v>0</v>
          </cell>
          <cell r="D919">
            <v>887360.19000000006</v>
          </cell>
        </row>
        <row r="920">
          <cell r="A920">
            <v>203061003</v>
          </cell>
          <cell r="B920">
            <v>0</v>
          </cell>
          <cell r="C920">
            <v>0</v>
          </cell>
          <cell r="D920">
            <v>196000.25</v>
          </cell>
        </row>
        <row r="921">
          <cell r="A921">
            <v>203061004</v>
          </cell>
          <cell r="B921">
            <v>0</v>
          </cell>
          <cell r="C921">
            <v>0</v>
          </cell>
          <cell r="D921">
            <v>0</v>
          </cell>
        </row>
        <row r="922">
          <cell r="A922">
            <v>203061005</v>
          </cell>
          <cell r="B922">
            <v>0</v>
          </cell>
          <cell r="C922">
            <v>0</v>
          </cell>
          <cell r="D922">
            <v>0</v>
          </cell>
        </row>
        <row r="923">
          <cell r="A923">
            <v>203061006</v>
          </cell>
          <cell r="B923">
            <v>0</v>
          </cell>
          <cell r="C923">
            <v>0</v>
          </cell>
          <cell r="D923">
            <v>119534</v>
          </cell>
        </row>
        <row r="924">
          <cell r="A924">
            <v>203061007</v>
          </cell>
          <cell r="B924">
            <v>0</v>
          </cell>
          <cell r="C924">
            <v>0</v>
          </cell>
          <cell r="D924">
            <v>175861.5</v>
          </cell>
        </row>
        <row r="925">
          <cell r="A925">
            <v>203061008</v>
          </cell>
          <cell r="B925">
            <v>0</v>
          </cell>
          <cell r="C925">
            <v>0</v>
          </cell>
          <cell r="D925">
            <v>190566</v>
          </cell>
        </row>
        <row r="926">
          <cell r="A926">
            <v>203061009</v>
          </cell>
          <cell r="B926">
            <v>0</v>
          </cell>
          <cell r="C926">
            <v>0</v>
          </cell>
          <cell r="D926">
            <v>481370</v>
          </cell>
        </row>
        <row r="927">
          <cell r="A927">
            <v>203061011</v>
          </cell>
          <cell r="B927">
            <v>0</v>
          </cell>
          <cell r="C927">
            <v>0</v>
          </cell>
          <cell r="D927">
            <v>227541</v>
          </cell>
        </row>
        <row r="928">
          <cell r="A928">
            <v>203061012</v>
          </cell>
          <cell r="B928">
            <v>0</v>
          </cell>
          <cell r="C928">
            <v>0</v>
          </cell>
          <cell r="D928">
            <v>290244</v>
          </cell>
        </row>
        <row r="929">
          <cell r="A929">
            <v>203061013</v>
          </cell>
          <cell r="B929">
            <v>0</v>
          </cell>
          <cell r="C929">
            <v>0</v>
          </cell>
          <cell r="D929">
            <v>149723</v>
          </cell>
        </row>
        <row r="930">
          <cell r="A930">
            <v>203061015</v>
          </cell>
          <cell r="B930">
            <v>0</v>
          </cell>
          <cell r="C930">
            <v>0</v>
          </cell>
          <cell r="D930">
            <v>138400</v>
          </cell>
        </row>
        <row r="931">
          <cell r="A931">
            <v>203061018</v>
          </cell>
          <cell r="B931">
            <v>0</v>
          </cell>
          <cell r="C931">
            <v>0</v>
          </cell>
          <cell r="D931">
            <v>99247</v>
          </cell>
        </row>
        <row r="932">
          <cell r="A932">
            <v>203061020</v>
          </cell>
          <cell r="B932">
            <v>0</v>
          </cell>
          <cell r="C932">
            <v>0</v>
          </cell>
          <cell r="D932">
            <v>111110</v>
          </cell>
        </row>
        <row r="933">
          <cell r="A933">
            <v>203061022</v>
          </cell>
          <cell r="B933">
            <v>0</v>
          </cell>
          <cell r="C933">
            <v>0</v>
          </cell>
          <cell r="D933">
            <v>211589</v>
          </cell>
        </row>
        <row r="934">
          <cell r="A934">
            <v>203061023</v>
          </cell>
          <cell r="B934">
            <v>0</v>
          </cell>
          <cell r="C934">
            <v>0</v>
          </cell>
          <cell r="D934">
            <v>66332.600000000006</v>
          </cell>
        </row>
        <row r="935">
          <cell r="A935">
            <v>203061024</v>
          </cell>
          <cell r="B935">
            <v>0</v>
          </cell>
          <cell r="C935">
            <v>0</v>
          </cell>
          <cell r="D935">
            <v>59164.1</v>
          </cell>
        </row>
        <row r="936">
          <cell r="A936">
            <v>203061026</v>
          </cell>
          <cell r="B936">
            <v>0</v>
          </cell>
          <cell r="C936">
            <v>0</v>
          </cell>
          <cell r="D936">
            <v>171703</v>
          </cell>
        </row>
        <row r="937">
          <cell r="A937">
            <v>203061035</v>
          </cell>
          <cell r="B937">
            <v>0</v>
          </cell>
          <cell r="C937">
            <v>0</v>
          </cell>
          <cell r="D937">
            <v>191840</v>
          </cell>
        </row>
        <row r="938">
          <cell r="A938">
            <v>203061038</v>
          </cell>
          <cell r="B938">
            <v>0</v>
          </cell>
          <cell r="C938">
            <v>0</v>
          </cell>
          <cell r="D938">
            <v>243983</v>
          </cell>
        </row>
        <row r="939">
          <cell r="A939">
            <v>203061039</v>
          </cell>
          <cell r="B939">
            <v>0</v>
          </cell>
          <cell r="C939">
            <v>0</v>
          </cell>
          <cell r="D939">
            <v>150666.4</v>
          </cell>
        </row>
        <row r="940">
          <cell r="A940">
            <v>203061040</v>
          </cell>
          <cell r="B940">
            <v>0</v>
          </cell>
          <cell r="C940">
            <v>0</v>
          </cell>
          <cell r="D940">
            <v>137579.57</v>
          </cell>
        </row>
        <row r="941">
          <cell r="A941">
            <v>203061041</v>
          </cell>
          <cell r="B941">
            <v>0</v>
          </cell>
          <cell r="C941">
            <v>0</v>
          </cell>
          <cell r="D941">
            <v>180870</v>
          </cell>
        </row>
        <row r="942">
          <cell r="A942">
            <v>203061044</v>
          </cell>
          <cell r="B942">
            <v>0</v>
          </cell>
          <cell r="C942">
            <v>0</v>
          </cell>
          <cell r="D942">
            <v>0</v>
          </cell>
        </row>
        <row r="943">
          <cell r="A943">
            <v>203061045</v>
          </cell>
          <cell r="B943">
            <v>0</v>
          </cell>
          <cell r="C943">
            <v>0</v>
          </cell>
          <cell r="D943">
            <v>384757</v>
          </cell>
        </row>
        <row r="944">
          <cell r="A944">
            <v>203061047</v>
          </cell>
          <cell r="B944">
            <v>0</v>
          </cell>
          <cell r="C944">
            <v>0</v>
          </cell>
          <cell r="D944">
            <v>0</v>
          </cell>
        </row>
        <row r="945">
          <cell r="A945">
            <v>203061048</v>
          </cell>
          <cell r="B945">
            <v>0</v>
          </cell>
          <cell r="C945">
            <v>0</v>
          </cell>
          <cell r="D945">
            <v>16617</v>
          </cell>
        </row>
        <row r="946">
          <cell r="A946">
            <v>203061049</v>
          </cell>
          <cell r="B946">
            <v>0</v>
          </cell>
          <cell r="C946">
            <v>0</v>
          </cell>
          <cell r="D946">
            <v>3742</v>
          </cell>
        </row>
        <row r="947">
          <cell r="A947">
            <v>203061050</v>
          </cell>
          <cell r="B947">
            <v>0</v>
          </cell>
          <cell r="C947">
            <v>0</v>
          </cell>
          <cell r="D947">
            <v>200157</v>
          </cell>
        </row>
        <row r="948">
          <cell r="A948">
            <v>203061052</v>
          </cell>
          <cell r="B948">
            <v>0</v>
          </cell>
          <cell r="C948">
            <v>0</v>
          </cell>
          <cell r="D948">
            <v>186197.09</v>
          </cell>
        </row>
        <row r="949">
          <cell r="A949">
            <v>203061053</v>
          </cell>
          <cell r="B949">
            <v>0</v>
          </cell>
          <cell r="C949">
            <v>0</v>
          </cell>
          <cell r="D949">
            <v>0</v>
          </cell>
        </row>
        <row r="950">
          <cell r="A950">
            <v>203061054</v>
          </cell>
          <cell r="B950">
            <v>0</v>
          </cell>
          <cell r="C950">
            <v>0</v>
          </cell>
          <cell r="D950">
            <v>113416.01000000001</v>
          </cell>
        </row>
        <row r="951">
          <cell r="A951">
            <v>203061055</v>
          </cell>
          <cell r="B951">
            <v>0</v>
          </cell>
          <cell r="C951">
            <v>0</v>
          </cell>
          <cell r="D951">
            <v>82545</v>
          </cell>
        </row>
        <row r="952">
          <cell r="A952">
            <v>203061058</v>
          </cell>
          <cell r="B952">
            <v>0</v>
          </cell>
          <cell r="C952">
            <v>0</v>
          </cell>
          <cell r="D952">
            <v>0</v>
          </cell>
        </row>
        <row r="953">
          <cell r="A953">
            <v>203061064</v>
          </cell>
          <cell r="B953">
            <v>0</v>
          </cell>
          <cell r="C953">
            <v>0</v>
          </cell>
          <cell r="D953">
            <v>309706</v>
          </cell>
        </row>
        <row r="954">
          <cell r="A954">
            <v>203061175</v>
          </cell>
          <cell r="B954">
            <v>0</v>
          </cell>
          <cell r="C954">
            <v>0</v>
          </cell>
          <cell r="D954">
            <v>160950.75</v>
          </cell>
        </row>
        <row r="955">
          <cell r="A955">
            <v>203061401</v>
          </cell>
          <cell r="B955">
            <v>0</v>
          </cell>
          <cell r="C955">
            <v>0</v>
          </cell>
          <cell r="D955">
            <v>177705</v>
          </cell>
        </row>
        <row r="956">
          <cell r="A956">
            <v>203061402</v>
          </cell>
          <cell r="B956">
            <v>0</v>
          </cell>
          <cell r="C956">
            <v>0</v>
          </cell>
          <cell r="D956">
            <v>68955</v>
          </cell>
        </row>
        <row r="957">
          <cell r="A957">
            <v>203061404</v>
          </cell>
          <cell r="B957">
            <v>0</v>
          </cell>
          <cell r="C957">
            <v>0</v>
          </cell>
          <cell r="D957">
            <v>0</v>
          </cell>
        </row>
        <row r="958">
          <cell r="A958">
            <v>203061405</v>
          </cell>
          <cell r="B958">
            <v>0</v>
          </cell>
          <cell r="C958">
            <v>0</v>
          </cell>
          <cell r="D958">
            <v>29997</v>
          </cell>
        </row>
        <row r="959">
          <cell r="A959">
            <v>203061407</v>
          </cell>
          <cell r="B959">
            <v>0</v>
          </cell>
          <cell r="C959">
            <v>0</v>
          </cell>
          <cell r="D959">
            <v>0</v>
          </cell>
        </row>
        <row r="960">
          <cell r="A960">
            <v>203061410</v>
          </cell>
          <cell r="B960">
            <v>0</v>
          </cell>
          <cell r="C960">
            <v>0</v>
          </cell>
          <cell r="D960">
            <v>33607</v>
          </cell>
        </row>
        <row r="961">
          <cell r="A961">
            <v>203061413</v>
          </cell>
          <cell r="B961">
            <v>0</v>
          </cell>
          <cell r="C961">
            <v>0</v>
          </cell>
          <cell r="D961">
            <v>0</v>
          </cell>
        </row>
        <row r="962">
          <cell r="A962">
            <v>203061415</v>
          </cell>
          <cell r="B962">
            <v>0</v>
          </cell>
          <cell r="C962">
            <v>0</v>
          </cell>
          <cell r="D962">
            <v>40221</v>
          </cell>
        </row>
        <row r="963">
          <cell r="A963">
            <v>203061416</v>
          </cell>
          <cell r="B963">
            <v>0</v>
          </cell>
          <cell r="C963">
            <v>0</v>
          </cell>
          <cell r="D963">
            <v>102325</v>
          </cell>
        </row>
        <row r="964">
          <cell r="A964">
            <v>203061419</v>
          </cell>
          <cell r="B964">
            <v>0</v>
          </cell>
          <cell r="C964">
            <v>0</v>
          </cell>
          <cell r="D964">
            <v>55223</v>
          </cell>
        </row>
        <row r="965">
          <cell r="A965">
            <v>203061420</v>
          </cell>
          <cell r="B965">
            <v>0</v>
          </cell>
          <cell r="C965">
            <v>0</v>
          </cell>
          <cell r="D965">
            <v>72570.38</v>
          </cell>
        </row>
        <row r="966">
          <cell r="A966">
            <v>203061421</v>
          </cell>
          <cell r="B966">
            <v>0</v>
          </cell>
          <cell r="C966">
            <v>0</v>
          </cell>
          <cell r="D966">
            <v>0</v>
          </cell>
        </row>
        <row r="967">
          <cell r="A967">
            <v>203061422</v>
          </cell>
          <cell r="B967">
            <v>0</v>
          </cell>
          <cell r="C967">
            <v>0</v>
          </cell>
          <cell r="D967">
            <v>46940</v>
          </cell>
        </row>
        <row r="968">
          <cell r="A968">
            <v>203061423</v>
          </cell>
          <cell r="B968">
            <v>0</v>
          </cell>
          <cell r="C968">
            <v>0</v>
          </cell>
          <cell r="D968">
            <v>42317</v>
          </cell>
        </row>
        <row r="969">
          <cell r="A969">
            <v>203061424</v>
          </cell>
          <cell r="B969">
            <v>0</v>
          </cell>
          <cell r="C969">
            <v>0</v>
          </cell>
          <cell r="D969">
            <v>82918</v>
          </cell>
        </row>
        <row r="970">
          <cell r="A970">
            <v>203061426</v>
          </cell>
          <cell r="B970">
            <v>0</v>
          </cell>
          <cell r="C970">
            <v>0</v>
          </cell>
          <cell r="D970">
            <v>56438</v>
          </cell>
        </row>
        <row r="971">
          <cell r="A971">
            <v>203061427</v>
          </cell>
          <cell r="B971">
            <v>0</v>
          </cell>
          <cell r="C971">
            <v>0</v>
          </cell>
          <cell r="D971">
            <v>28450</v>
          </cell>
        </row>
        <row r="972">
          <cell r="A972">
            <v>203061429</v>
          </cell>
          <cell r="B972">
            <v>0</v>
          </cell>
          <cell r="C972">
            <v>0</v>
          </cell>
          <cell r="D972">
            <v>44857</v>
          </cell>
        </row>
        <row r="973">
          <cell r="A973">
            <v>203061430</v>
          </cell>
          <cell r="B973">
            <v>0</v>
          </cell>
          <cell r="C973">
            <v>0</v>
          </cell>
          <cell r="D973">
            <v>35636</v>
          </cell>
        </row>
        <row r="974">
          <cell r="A974">
            <v>203061432</v>
          </cell>
          <cell r="B974">
            <v>0</v>
          </cell>
          <cell r="C974">
            <v>0</v>
          </cell>
          <cell r="D974">
            <v>62552</v>
          </cell>
        </row>
        <row r="975">
          <cell r="A975">
            <v>203061433</v>
          </cell>
          <cell r="B975">
            <v>0</v>
          </cell>
          <cell r="C975">
            <v>0</v>
          </cell>
          <cell r="D975">
            <v>0</v>
          </cell>
        </row>
        <row r="976">
          <cell r="A976">
            <v>203061434</v>
          </cell>
          <cell r="B976">
            <v>0</v>
          </cell>
          <cell r="C976">
            <v>0</v>
          </cell>
          <cell r="D976">
            <v>35775</v>
          </cell>
        </row>
        <row r="977">
          <cell r="A977">
            <v>203061436</v>
          </cell>
          <cell r="B977">
            <v>0</v>
          </cell>
          <cell r="C977">
            <v>0</v>
          </cell>
          <cell r="D977">
            <v>0</v>
          </cell>
        </row>
        <row r="978">
          <cell r="A978">
            <v>203061437</v>
          </cell>
          <cell r="B978">
            <v>0</v>
          </cell>
          <cell r="C978">
            <v>0</v>
          </cell>
          <cell r="D978">
            <v>75284</v>
          </cell>
        </row>
        <row r="979">
          <cell r="A979">
            <v>203061438</v>
          </cell>
          <cell r="B979">
            <v>0</v>
          </cell>
          <cell r="C979">
            <v>0</v>
          </cell>
          <cell r="D979">
            <v>34447</v>
          </cell>
        </row>
        <row r="980">
          <cell r="A980">
            <v>203061439</v>
          </cell>
          <cell r="B980">
            <v>0</v>
          </cell>
          <cell r="C980">
            <v>0</v>
          </cell>
          <cell r="D980">
            <v>33970</v>
          </cell>
        </row>
        <row r="981">
          <cell r="A981">
            <v>203061444</v>
          </cell>
          <cell r="B981">
            <v>0</v>
          </cell>
          <cell r="C981">
            <v>0</v>
          </cell>
          <cell r="D981">
            <v>60499</v>
          </cell>
        </row>
        <row r="982">
          <cell r="A982">
            <v>203061445</v>
          </cell>
          <cell r="B982">
            <v>0</v>
          </cell>
          <cell r="C982">
            <v>0</v>
          </cell>
          <cell r="D982">
            <v>50286</v>
          </cell>
        </row>
        <row r="983">
          <cell r="A983">
            <v>203061446</v>
          </cell>
          <cell r="B983">
            <v>0</v>
          </cell>
          <cell r="C983">
            <v>0</v>
          </cell>
          <cell r="D983">
            <v>37844</v>
          </cell>
        </row>
        <row r="984">
          <cell r="A984">
            <v>203061447</v>
          </cell>
          <cell r="B984">
            <v>0</v>
          </cell>
          <cell r="C984">
            <v>0</v>
          </cell>
          <cell r="D984">
            <v>43205</v>
          </cell>
        </row>
        <row r="985">
          <cell r="A985">
            <v>203061449</v>
          </cell>
          <cell r="B985">
            <v>0</v>
          </cell>
          <cell r="C985">
            <v>0</v>
          </cell>
          <cell r="D985">
            <v>43289</v>
          </cell>
        </row>
        <row r="986">
          <cell r="A986">
            <v>203061450</v>
          </cell>
          <cell r="B986">
            <v>0</v>
          </cell>
          <cell r="C986">
            <v>0</v>
          </cell>
          <cell r="D986">
            <v>0</v>
          </cell>
        </row>
        <row r="987">
          <cell r="A987">
            <v>203061451</v>
          </cell>
          <cell r="B987">
            <v>0</v>
          </cell>
          <cell r="C987">
            <v>0</v>
          </cell>
          <cell r="D987">
            <v>0</v>
          </cell>
        </row>
        <row r="988">
          <cell r="A988">
            <v>203061452</v>
          </cell>
          <cell r="B988">
            <v>0</v>
          </cell>
          <cell r="C988">
            <v>0</v>
          </cell>
          <cell r="D988">
            <v>49149</v>
          </cell>
        </row>
        <row r="989">
          <cell r="A989">
            <v>203061453</v>
          </cell>
          <cell r="B989">
            <v>0</v>
          </cell>
          <cell r="C989">
            <v>0</v>
          </cell>
          <cell r="D989">
            <v>38980</v>
          </cell>
        </row>
        <row r="990">
          <cell r="A990">
            <v>203061454</v>
          </cell>
          <cell r="B990">
            <v>0</v>
          </cell>
          <cell r="C990">
            <v>0</v>
          </cell>
          <cell r="D990">
            <v>54070</v>
          </cell>
        </row>
        <row r="991">
          <cell r="A991">
            <v>203061457</v>
          </cell>
          <cell r="B991">
            <v>0</v>
          </cell>
          <cell r="C991">
            <v>0</v>
          </cell>
          <cell r="D991">
            <v>64332</v>
          </cell>
        </row>
        <row r="992">
          <cell r="A992">
            <v>203061458</v>
          </cell>
          <cell r="B992">
            <v>0</v>
          </cell>
          <cell r="C992">
            <v>0</v>
          </cell>
          <cell r="D992">
            <v>0</v>
          </cell>
        </row>
        <row r="993">
          <cell r="A993">
            <v>203061460</v>
          </cell>
          <cell r="B993">
            <v>0</v>
          </cell>
          <cell r="C993">
            <v>0</v>
          </cell>
          <cell r="D993">
            <v>104834.79000000001</v>
          </cell>
        </row>
        <row r="994">
          <cell r="A994">
            <v>203061462</v>
          </cell>
          <cell r="B994">
            <v>0</v>
          </cell>
          <cell r="C994">
            <v>0</v>
          </cell>
          <cell r="D994">
            <v>70612</v>
          </cell>
        </row>
        <row r="995">
          <cell r="A995">
            <v>203061464</v>
          </cell>
          <cell r="B995">
            <v>0</v>
          </cell>
          <cell r="C995">
            <v>0</v>
          </cell>
          <cell r="D995">
            <v>0</v>
          </cell>
        </row>
        <row r="996">
          <cell r="A996">
            <v>203061465</v>
          </cell>
          <cell r="B996">
            <v>0</v>
          </cell>
          <cell r="C996">
            <v>0</v>
          </cell>
          <cell r="D996">
            <v>97352.25</v>
          </cell>
        </row>
        <row r="997">
          <cell r="A997">
            <v>203061466</v>
          </cell>
          <cell r="B997">
            <v>0</v>
          </cell>
          <cell r="C997">
            <v>0</v>
          </cell>
          <cell r="D997">
            <v>79946</v>
          </cell>
        </row>
        <row r="998">
          <cell r="A998">
            <v>203061469</v>
          </cell>
          <cell r="B998">
            <v>0</v>
          </cell>
          <cell r="C998">
            <v>0</v>
          </cell>
          <cell r="D998">
            <v>92573.650000000009</v>
          </cell>
        </row>
        <row r="999">
          <cell r="A999">
            <v>203061470</v>
          </cell>
          <cell r="B999">
            <v>0</v>
          </cell>
          <cell r="C999">
            <v>0</v>
          </cell>
          <cell r="D999">
            <v>0</v>
          </cell>
        </row>
        <row r="1000">
          <cell r="A1000">
            <v>203061471</v>
          </cell>
          <cell r="B1000">
            <v>0</v>
          </cell>
          <cell r="C1000">
            <v>0</v>
          </cell>
          <cell r="D1000">
            <v>54217</v>
          </cell>
        </row>
        <row r="1001">
          <cell r="A1001">
            <v>203061472</v>
          </cell>
          <cell r="B1001">
            <v>0</v>
          </cell>
          <cell r="C1001">
            <v>0</v>
          </cell>
          <cell r="D1001">
            <v>40850</v>
          </cell>
        </row>
        <row r="1002">
          <cell r="A1002">
            <v>203061473</v>
          </cell>
          <cell r="B1002">
            <v>0</v>
          </cell>
          <cell r="C1002">
            <v>0</v>
          </cell>
          <cell r="D1002">
            <v>36236</v>
          </cell>
        </row>
        <row r="1003">
          <cell r="A1003">
            <v>203061474</v>
          </cell>
          <cell r="B1003">
            <v>0</v>
          </cell>
          <cell r="C1003">
            <v>0</v>
          </cell>
          <cell r="D1003">
            <v>0</v>
          </cell>
        </row>
        <row r="1004">
          <cell r="A1004">
            <v>203061475</v>
          </cell>
          <cell r="B1004">
            <v>0</v>
          </cell>
          <cell r="C1004">
            <v>0</v>
          </cell>
          <cell r="D1004">
            <v>0</v>
          </cell>
        </row>
        <row r="1005">
          <cell r="A1005">
            <v>203061476</v>
          </cell>
          <cell r="B1005">
            <v>0</v>
          </cell>
          <cell r="C1005">
            <v>0</v>
          </cell>
          <cell r="D1005">
            <v>38296</v>
          </cell>
        </row>
        <row r="1006">
          <cell r="A1006">
            <v>203061477</v>
          </cell>
          <cell r="B1006">
            <v>0</v>
          </cell>
          <cell r="C1006">
            <v>0</v>
          </cell>
          <cell r="D1006">
            <v>37308</v>
          </cell>
        </row>
        <row r="1007">
          <cell r="A1007">
            <v>203061479</v>
          </cell>
          <cell r="B1007">
            <v>0</v>
          </cell>
          <cell r="C1007">
            <v>0</v>
          </cell>
          <cell r="D1007">
            <v>41751</v>
          </cell>
        </row>
        <row r="1008">
          <cell r="A1008">
            <v>203061481</v>
          </cell>
          <cell r="B1008">
            <v>0</v>
          </cell>
          <cell r="C1008">
            <v>0</v>
          </cell>
          <cell r="D1008">
            <v>40305</v>
          </cell>
        </row>
        <row r="1009">
          <cell r="A1009">
            <v>203061482</v>
          </cell>
          <cell r="B1009">
            <v>0</v>
          </cell>
          <cell r="C1009">
            <v>0</v>
          </cell>
          <cell r="D1009">
            <v>42596</v>
          </cell>
        </row>
        <row r="1010">
          <cell r="A1010">
            <v>203061485</v>
          </cell>
          <cell r="B1010">
            <v>0</v>
          </cell>
          <cell r="C1010">
            <v>0</v>
          </cell>
          <cell r="D1010">
            <v>33988</v>
          </cell>
        </row>
        <row r="1011">
          <cell r="A1011">
            <v>203061488</v>
          </cell>
          <cell r="B1011">
            <v>0</v>
          </cell>
          <cell r="C1011">
            <v>0</v>
          </cell>
          <cell r="D1011">
            <v>38069</v>
          </cell>
        </row>
        <row r="1012">
          <cell r="A1012">
            <v>203061490</v>
          </cell>
          <cell r="B1012">
            <v>0</v>
          </cell>
          <cell r="C1012">
            <v>0</v>
          </cell>
          <cell r="D1012">
            <v>0</v>
          </cell>
        </row>
        <row r="1013">
          <cell r="A1013">
            <v>203061491</v>
          </cell>
          <cell r="B1013">
            <v>0</v>
          </cell>
          <cell r="C1013">
            <v>0</v>
          </cell>
          <cell r="D1013">
            <v>32700</v>
          </cell>
        </row>
        <row r="1014">
          <cell r="A1014">
            <v>203061492</v>
          </cell>
          <cell r="B1014">
            <v>0</v>
          </cell>
          <cell r="C1014">
            <v>0</v>
          </cell>
          <cell r="D1014">
            <v>0</v>
          </cell>
        </row>
        <row r="1015">
          <cell r="A1015">
            <v>203061494</v>
          </cell>
          <cell r="B1015">
            <v>0</v>
          </cell>
          <cell r="C1015">
            <v>0</v>
          </cell>
          <cell r="D1015">
            <v>0</v>
          </cell>
        </row>
        <row r="1016">
          <cell r="A1016">
            <v>203061498</v>
          </cell>
          <cell r="B1016">
            <v>0</v>
          </cell>
          <cell r="C1016">
            <v>0</v>
          </cell>
          <cell r="D1016">
            <v>0</v>
          </cell>
        </row>
        <row r="1017">
          <cell r="A1017">
            <v>203061499</v>
          </cell>
          <cell r="B1017">
            <v>0</v>
          </cell>
          <cell r="C1017">
            <v>0</v>
          </cell>
          <cell r="D1017">
            <v>0</v>
          </cell>
        </row>
        <row r="1018">
          <cell r="A1018">
            <v>203061500</v>
          </cell>
          <cell r="B1018">
            <v>0</v>
          </cell>
          <cell r="C1018">
            <v>0</v>
          </cell>
          <cell r="D1018">
            <v>37312</v>
          </cell>
        </row>
        <row r="1019">
          <cell r="A1019">
            <v>203061501</v>
          </cell>
          <cell r="B1019">
            <v>0</v>
          </cell>
          <cell r="C1019">
            <v>0</v>
          </cell>
          <cell r="D1019">
            <v>64965</v>
          </cell>
        </row>
        <row r="1020">
          <cell r="A1020">
            <v>203061502</v>
          </cell>
          <cell r="B1020">
            <v>0</v>
          </cell>
          <cell r="C1020">
            <v>0</v>
          </cell>
          <cell r="D1020">
            <v>26021</v>
          </cell>
        </row>
        <row r="1021">
          <cell r="A1021">
            <v>203061503</v>
          </cell>
          <cell r="B1021">
            <v>0</v>
          </cell>
          <cell r="C1021">
            <v>0</v>
          </cell>
          <cell r="D1021">
            <v>29352</v>
          </cell>
        </row>
        <row r="1022">
          <cell r="A1022">
            <v>203061504</v>
          </cell>
          <cell r="B1022">
            <v>0</v>
          </cell>
          <cell r="C1022">
            <v>0</v>
          </cell>
          <cell r="D1022">
            <v>28731</v>
          </cell>
        </row>
        <row r="1023">
          <cell r="A1023">
            <v>203061507</v>
          </cell>
          <cell r="B1023">
            <v>0</v>
          </cell>
          <cell r="C1023">
            <v>0</v>
          </cell>
          <cell r="D1023">
            <v>22565</v>
          </cell>
        </row>
        <row r="1024">
          <cell r="A1024">
            <v>203061508</v>
          </cell>
          <cell r="B1024">
            <v>0</v>
          </cell>
          <cell r="C1024">
            <v>0</v>
          </cell>
          <cell r="D1024">
            <v>43125</v>
          </cell>
        </row>
        <row r="1025">
          <cell r="A1025">
            <v>203061510</v>
          </cell>
          <cell r="B1025">
            <v>0</v>
          </cell>
          <cell r="C1025">
            <v>0</v>
          </cell>
          <cell r="D1025">
            <v>17318</v>
          </cell>
        </row>
        <row r="1026">
          <cell r="A1026">
            <v>203061515</v>
          </cell>
          <cell r="B1026">
            <v>0</v>
          </cell>
          <cell r="C1026">
            <v>0</v>
          </cell>
          <cell r="D1026">
            <v>81905.25</v>
          </cell>
        </row>
        <row r="1027">
          <cell r="A1027">
            <v>203061516</v>
          </cell>
          <cell r="B1027">
            <v>0</v>
          </cell>
          <cell r="C1027">
            <v>0</v>
          </cell>
          <cell r="D1027">
            <v>0</v>
          </cell>
        </row>
        <row r="1028">
          <cell r="A1028">
            <v>203061518</v>
          </cell>
          <cell r="B1028">
            <v>0</v>
          </cell>
          <cell r="C1028">
            <v>0</v>
          </cell>
          <cell r="D1028">
            <v>36402</v>
          </cell>
        </row>
        <row r="1029">
          <cell r="A1029">
            <v>203061519</v>
          </cell>
          <cell r="B1029">
            <v>0</v>
          </cell>
          <cell r="C1029">
            <v>0</v>
          </cell>
          <cell r="D1029">
            <v>0</v>
          </cell>
        </row>
        <row r="1030">
          <cell r="A1030">
            <v>203061520</v>
          </cell>
          <cell r="B1030">
            <v>0</v>
          </cell>
          <cell r="C1030">
            <v>0</v>
          </cell>
          <cell r="D1030">
            <v>41011</v>
          </cell>
        </row>
        <row r="1031">
          <cell r="A1031">
            <v>203061521</v>
          </cell>
          <cell r="B1031">
            <v>0</v>
          </cell>
          <cell r="C1031">
            <v>0</v>
          </cell>
          <cell r="D1031">
            <v>33554</v>
          </cell>
        </row>
        <row r="1032">
          <cell r="A1032">
            <v>203061522</v>
          </cell>
          <cell r="B1032">
            <v>0</v>
          </cell>
          <cell r="C1032">
            <v>0</v>
          </cell>
          <cell r="D1032">
            <v>30001</v>
          </cell>
        </row>
        <row r="1033">
          <cell r="A1033">
            <v>203061525</v>
          </cell>
          <cell r="B1033">
            <v>0</v>
          </cell>
          <cell r="C1033">
            <v>0</v>
          </cell>
          <cell r="D1033">
            <v>0</v>
          </cell>
        </row>
        <row r="1034">
          <cell r="A1034">
            <v>203061526</v>
          </cell>
          <cell r="B1034">
            <v>0</v>
          </cell>
          <cell r="C1034">
            <v>0</v>
          </cell>
          <cell r="D1034">
            <v>39019</v>
          </cell>
        </row>
        <row r="1035">
          <cell r="A1035">
            <v>203061528</v>
          </cell>
          <cell r="B1035">
            <v>0</v>
          </cell>
          <cell r="C1035">
            <v>0</v>
          </cell>
          <cell r="D1035">
            <v>0</v>
          </cell>
        </row>
        <row r="1036">
          <cell r="A1036">
            <v>203061529</v>
          </cell>
          <cell r="B1036">
            <v>0</v>
          </cell>
          <cell r="C1036">
            <v>0</v>
          </cell>
          <cell r="D1036">
            <v>43945</v>
          </cell>
        </row>
        <row r="1037">
          <cell r="A1037">
            <v>203061530</v>
          </cell>
          <cell r="B1037">
            <v>0</v>
          </cell>
          <cell r="C1037">
            <v>0</v>
          </cell>
          <cell r="D1037">
            <v>0</v>
          </cell>
        </row>
        <row r="1038">
          <cell r="A1038">
            <v>203061531</v>
          </cell>
          <cell r="B1038">
            <v>0</v>
          </cell>
          <cell r="C1038">
            <v>0</v>
          </cell>
          <cell r="D1038">
            <v>40997</v>
          </cell>
        </row>
        <row r="1039">
          <cell r="A1039">
            <v>203061533</v>
          </cell>
          <cell r="B1039">
            <v>0</v>
          </cell>
          <cell r="C1039">
            <v>0</v>
          </cell>
          <cell r="D1039">
            <v>32181</v>
          </cell>
        </row>
        <row r="1040">
          <cell r="A1040">
            <v>203061534</v>
          </cell>
          <cell r="B1040">
            <v>0</v>
          </cell>
          <cell r="C1040">
            <v>0</v>
          </cell>
          <cell r="D1040">
            <v>0</v>
          </cell>
        </row>
        <row r="1041">
          <cell r="A1041">
            <v>203061535</v>
          </cell>
          <cell r="B1041">
            <v>0</v>
          </cell>
          <cell r="C1041">
            <v>0</v>
          </cell>
          <cell r="D1041">
            <v>26975</v>
          </cell>
        </row>
        <row r="1042">
          <cell r="A1042">
            <v>203061536</v>
          </cell>
          <cell r="B1042">
            <v>0</v>
          </cell>
          <cell r="C1042">
            <v>0</v>
          </cell>
          <cell r="D1042">
            <v>0</v>
          </cell>
        </row>
        <row r="1043">
          <cell r="A1043">
            <v>203061538</v>
          </cell>
          <cell r="B1043">
            <v>0</v>
          </cell>
          <cell r="C1043">
            <v>0</v>
          </cell>
          <cell r="D1043">
            <v>115744.48</v>
          </cell>
        </row>
        <row r="1044">
          <cell r="A1044">
            <v>203061539</v>
          </cell>
          <cell r="B1044">
            <v>0</v>
          </cell>
          <cell r="C1044">
            <v>0</v>
          </cell>
          <cell r="D1044">
            <v>34765</v>
          </cell>
        </row>
        <row r="1045">
          <cell r="A1045">
            <v>203061540</v>
          </cell>
          <cell r="B1045">
            <v>0</v>
          </cell>
          <cell r="C1045">
            <v>0</v>
          </cell>
          <cell r="D1045">
            <v>63888</v>
          </cell>
        </row>
        <row r="1046">
          <cell r="A1046">
            <v>203061541</v>
          </cell>
          <cell r="B1046">
            <v>0</v>
          </cell>
          <cell r="C1046">
            <v>0</v>
          </cell>
          <cell r="D1046">
            <v>34472</v>
          </cell>
        </row>
        <row r="1047">
          <cell r="A1047">
            <v>203061542</v>
          </cell>
          <cell r="B1047">
            <v>0</v>
          </cell>
          <cell r="C1047">
            <v>0</v>
          </cell>
          <cell r="D1047">
            <v>35110</v>
          </cell>
        </row>
        <row r="1048">
          <cell r="A1048">
            <v>203061544</v>
          </cell>
          <cell r="B1048">
            <v>0</v>
          </cell>
          <cell r="C1048">
            <v>0</v>
          </cell>
          <cell r="D1048">
            <v>32110</v>
          </cell>
        </row>
        <row r="1049">
          <cell r="A1049">
            <v>203061545</v>
          </cell>
          <cell r="B1049">
            <v>0</v>
          </cell>
          <cell r="C1049">
            <v>0</v>
          </cell>
          <cell r="D1049">
            <v>0</v>
          </cell>
        </row>
        <row r="1050">
          <cell r="A1050">
            <v>203061546</v>
          </cell>
          <cell r="B1050">
            <v>0</v>
          </cell>
          <cell r="C1050">
            <v>0</v>
          </cell>
          <cell r="D1050">
            <v>71811</v>
          </cell>
        </row>
        <row r="1051">
          <cell r="A1051">
            <v>203061547</v>
          </cell>
          <cell r="B1051">
            <v>0</v>
          </cell>
          <cell r="C1051">
            <v>0</v>
          </cell>
          <cell r="D1051">
            <v>38113</v>
          </cell>
        </row>
        <row r="1052">
          <cell r="A1052">
            <v>203061548</v>
          </cell>
          <cell r="B1052">
            <v>0</v>
          </cell>
          <cell r="C1052">
            <v>0</v>
          </cell>
          <cell r="D1052">
            <v>0</v>
          </cell>
        </row>
        <row r="1053">
          <cell r="A1053">
            <v>203061551</v>
          </cell>
          <cell r="B1053">
            <v>0</v>
          </cell>
          <cell r="C1053">
            <v>0</v>
          </cell>
          <cell r="D1053">
            <v>49786</v>
          </cell>
        </row>
        <row r="1054">
          <cell r="A1054">
            <v>203061552</v>
          </cell>
          <cell r="B1054">
            <v>0</v>
          </cell>
          <cell r="C1054">
            <v>0</v>
          </cell>
          <cell r="D1054">
            <v>0</v>
          </cell>
        </row>
        <row r="1055">
          <cell r="A1055">
            <v>203061555</v>
          </cell>
          <cell r="B1055">
            <v>0</v>
          </cell>
          <cell r="C1055">
            <v>0</v>
          </cell>
          <cell r="D1055">
            <v>0</v>
          </cell>
        </row>
        <row r="1056">
          <cell r="A1056">
            <v>203061556</v>
          </cell>
          <cell r="B1056">
            <v>0</v>
          </cell>
          <cell r="C1056">
            <v>0</v>
          </cell>
          <cell r="D1056">
            <v>0</v>
          </cell>
        </row>
        <row r="1057">
          <cell r="A1057">
            <v>203061558</v>
          </cell>
          <cell r="B1057">
            <v>0</v>
          </cell>
          <cell r="C1057">
            <v>0</v>
          </cell>
          <cell r="D1057">
            <v>51549</v>
          </cell>
        </row>
        <row r="1058">
          <cell r="A1058">
            <v>203061561</v>
          </cell>
          <cell r="B1058">
            <v>0</v>
          </cell>
          <cell r="C1058">
            <v>0</v>
          </cell>
          <cell r="D1058">
            <v>27383</v>
          </cell>
        </row>
        <row r="1059">
          <cell r="A1059">
            <v>203061562</v>
          </cell>
          <cell r="B1059">
            <v>0</v>
          </cell>
          <cell r="C1059">
            <v>0</v>
          </cell>
          <cell r="D1059">
            <v>0</v>
          </cell>
        </row>
        <row r="1060">
          <cell r="A1060">
            <v>203061563</v>
          </cell>
          <cell r="B1060">
            <v>0</v>
          </cell>
          <cell r="C1060">
            <v>0</v>
          </cell>
          <cell r="D1060">
            <v>27091</v>
          </cell>
        </row>
        <row r="1061">
          <cell r="A1061">
            <v>203061564</v>
          </cell>
          <cell r="B1061">
            <v>0</v>
          </cell>
          <cell r="C1061">
            <v>0</v>
          </cell>
          <cell r="D1061">
            <v>34974</v>
          </cell>
        </row>
        <row r="1062">
          <cell r="A1062">
            <v>203061566</v>
          </cell>
          <cell r="B1062">
            <v>0</v>
          </cell>
          <cell r="C1062">
            <v>0</v>
          </cell>
          <cell r="D1062">
            <v>0</v>
          </cell>
        </row>
        <row r="1063">
          <cell r="A1063">
            <v>203061567</v>
          </cell>
          <cell r="B1063">
            <v>0</v>
          </cell>
          <cell r="C1063">
            <v>0</v>
          </cell>
          <cell r="D1063">
            <v>3895</v>
          </cell>
        </row>
        <row r="1064">
          <cell r="A1064">
            <v>203061568</v>
          </cell>
          <cell r="B1064">
            <v>0</v>
          </cell>
          <cell r="C1064">
            <v>0</v>
          </cell>
          <cell r="D1064">
            <v>28531</v>
          </cell>
        </row>
        <row r="1065">
          <cell r="A1065">
            <v>203061569</v>
          </cell>
          <cell r="B1065">
            <v>0</v>
          </cell>
          <cell r="C1065">
            <v>0</v>
          </cell>
          <cell r="D1065">
            <v>25559</v>
          </cell>
        </row>
        <row r="1066">
          <cell r="A1066">
            <v>203061570</v>
          </cell>
          <cell r="B1066">
            <v>0</v>
          </cell>
          <cell r="C1066">
            <v>0</v>
          </cell>
          <cell r="D1066">
            <v>0</v>
          </cell>
        </row>
        <row r="1067">
          <cell r="A1067">
            <v>203061571</v>
          </cell>
          <cell r="B1067">
            <v>0</v>
          </cell>
          <cell r="C1067">
            <v>0</v>
          </cell>
          <cell r="D1067">
            <v>0</v>
          </cell>
        </row>
        <row r="1068">
          <cell r="A1068">
            <v>203061574</v>
          </cell>
          <cell r="B1068">
            <v>0</v>
          </cell>
          <cell r="C1068">
            <v>0</v>
          </cell>
          <cell r="D1068">
            <v>0</v>
          </cell>
        </row>
        <row r="1069">
          <cell r="A1069">
            <v>203061575</v>
          </cell>
          <cell r="B1069">
            <v>0</v>
          </cell>
          <cell r="C1069">
            <v>0</v>
          </cell>
          <cell r="D1069">
            <v>121568</v>
          </cell>
        </row>
        <row r="1070">
          <cell r="A1070">
            <v>203061576</v>
          </cell>
          <cell r="B1070">
            <v>0</v>
          </cell>
          <cell r="C1070">
            <v>0</v>
          </cell>
          <cell r="D1070">
            <v>67857</v>
          </cell>
        </row>
        <row r="1071">
          <cell r="A1071">
            <v>203061577</v>
          </cell>
          <cell r="B1071">
            <v>0</v>
          </cell>
          <cell r="C1071">
            <v>0</v>
          </cell>
          <cell r="D1071">
            <v>0</v>
          </cell>
        </row>
        <row r="1072">
          <cell r="A1072">
            <v>203061578</v>
          </cell>
          <cell r="B1072">
            <v>0</v>
          </cell>
          <cell r="C1072">
            <v>0</v>
          </cell>
          <cell r="D1072">
            <v>0</v>
          </cell>
        </row>
        <row r="1073">
          <cell r="A1073">
            <v>203061579</v>
          </cell>
          <cell r="B1073">
            <v>0</v>
          </cell>
          <cell r="C1073">
            <v>0</v>
          </cell>
          <cell r="D1073">
            <v>68125.740000000005</v>
          </cell>
        </row>
        <row r="1074">
          <cell r="A1074">
            <v>203061580</v>
          </cell>
          <cell r="B1074">
            <v>0</v>
          </cell>
          <cell r="C1074">
            <v>0</v>
          </cell>
          <cell r="D1074">
            <v>54975</v>
          </cell>
        </row>
        <row r="1075">
          <cell r="A1075">
            <v>203061583</v>
          </cell>
          <cell r="B1075">
            <v>0</v>
          </cell>
          <cell r="C1075">
            <v>0</v>
          </cell>
          <cell r="D1075">
            <v>36493</v>
          </cell>
        </row>
        <row r="1076">
          <cell r="A1076">
            <v>203061584</v>
          </cell>
          <cell r="B1076">
            <v>0</v>
          </cell>
          <cell r="C1076">
            <v>0</v>
          </cell>
          <cell r="D1076">
            <v>61280</v>
          </cell>
        </row>
        <row r="1077">
          <cell r="A1077">
            <v>203061586</v>
          </cell>
          <cell r="B1077">
            <v>0</v>
          </cell>
          <cell r="C1077">
            <v>0</v>
          </cell>
          <cell r="D1077">
            <v>30689</v>
          </cell>
        </row>
        <row r="1078">
          <cell r="A1078">
            <v>203061592</v>
          </cell>
          <cell r="B1078">
            <v>0</v>
          </cell>
          <cell r="C1078">
            <v>0</v>
          </cell>
          <cell r="D1078">
            <v>34715</v>
          </cell>
        </row>
        <row r="1079">
          <cell r="A1079">
            <v>203061594</v>
          </cell>
          <cell r="B1079">
            <v>0</v>
          </cell>
          <cell r="C1079">
            <v>0</v>
          </cell>
          <cell r="D1079">
            <v>0</v>
          </cell>
        </row>
        <row r="1080">
          <cell r="A1080">
            <v>203061595</v>
          </cell>
          <cell r="B1080">
            <v>0</v>
          </cell>
          <cell r="C1080">
            <v>0</v>
          </cell>
          <cell r="D1080">
            <v>28701</v>
          </cell>
        </row>
        <row r="1081">
          <cell r="A1081">
            <v>203061600</v>
          </cell>
          <cell r="B1081">
            <v>0</v>
          </cell>
          <cell r="C1081">
            <v>0</v>
          </cell>
          <cell r="D1081">
            <v>25869</v>
          </cell>
        </row>
        <row r="1082">
          <cell r="A1082">
            <v>203061601</v>
          </cell>
          <cell r="B1082">
            <v>0</v>
          </cell>
          <cell r="C1082">
            <v>0</v>
          </cell>
          <cell r="D1082">
            <v>27625</v>
          </cell>
        </row>
        <row r="1083">
          <cell r="A1083">
            <v>203061602</v>
          </cell>
          <cell r="B1083">
            <v>0</v>
          </cell>
          <cell r="C1083">
            <v>0</v>
          </cell>
          <cell r="D1083">
            <v>24381</v>
          </cell>
        </row>
        <row r="1084">
          <cell r="A1084">
            <v>203061603</v>
          </cell>
          <cell r="B1084">
            <v>0</v>
          </cell>
          <cell r="C1084">
            <v>0</v>
          </cell>
          <cell r="D1084">
            <v>0</v>
          </cell>
        </row>
        <row r="1085">
          <cell r="A1085">
            <v>203061604</v>
          </cell>
          <cell r="B1085">
            <v>0</v>
          </cell>
          <cell r="C1085">
            <v>0</v>
          </cell>
          <cell r="D1085">
            <v>0</v>
          </cell>
        </row>
        <row r="1086">
          <cell r="A1086">
            <v>203061607</v>
          </cell>
          <cell r="B1086">
            <v>0</v>
          </cell>
          <cell r="C1086">
            <v>0</v>
          </cell>
          <cell r="D1086">
            <v>46640</v>
          </cell>
        </row>
        <row r="1087">
          <cell r="A1087">
            <v>203061608</v>
          </cell>
          <cell r="B1087">
            <v>0</v>
          </cell>
          <cell r="C1087">
            <v>0</v>
          </cell>
          <cell r="D1087">
            <v>0</v>
          </cell>
        </row>
        <row r="1088">
          <cell r="A1088">
            <v>203061610</v>
          </cell>
          <cell r="B1088">
            <v>0</v>
          </cell>
          <cell r="C1088">
            <v>0</v>
          </cell>
          <cell r="D1088">
            <v>32316</v>
          </cell>
        </row>
        <row r="1089">
          <cell r="A1089">
            <v>203061611</v>
          </cell>
          <cell r="B1089">
            <v>0</v>
          </cell>
          <cell r="C1089">
            <v>0</v>
          </cell>
          <cell r="D1089">
            <v>29319</v>
          </cell>
        </row>
        <row r="1090">
          <cell r="A1090">
            <v>203061612</v>
          </cell>
          <cell r="B1090">
            <v>0</v>
          </cell>
          <cell r="C1090">
            <v>0</v>
          </cell>
          <cell r="D1090">
            <v>49697</v>
          </cell>
        </row>
        <row r="1091">
          <cell r="A1091">
            <v>203061613</v>
          </cell>
          <cell r="B1091">
            <v>0</v>
          </cell>
          <cell r="C1091">
            <v>0</v>
          </cell>
          <cell r="D1091">
            <v>40350</v>
          </cell>
        </row>
        <row r="1092">
          <cell r="A1092">
            <v>203061614</v>
          </cell>
          <cell r="B1092">
            <v>0</v>
          </cell>
          <cell r="C1092">
            <v>0</v>
          </cell>
          <cell r="D1092">
            <v>30894</v>
          </cell>
        </row>
        <row r="1093">
          <cell r="A1093">
            <v>203061616</v>
          </cell>
          <cell r="B1093">
            <v>1.0000001639127731E-5</v>
          </cell>
          <cell r="C1093">
            <v>0</v>
          </cell>
          <cell r="D1093">
            <v>26291.99999</v>
          </cell>
        </row>
        <row r="1094">
          <cell r="A1094">
            <v>203061617</v>
          </cell>
          <cell r="B1094">
            <v>0</v>
          </cell>
          <cell r="C1094">
            <v>0</v>
          </cell>
          <cell r="D1094">
            <v>29119</v>
          </cell>
        </row>
        <row r="1095">
          <cell r="A1095">
            <v>203061618</v>
          </cell>
          <cell r="B1095">
            <v>0</v>
          </cell>
          <cell r="C1095">
            <v>0</v>
          </cell>
          <cell r="D1095">
            <v>0</v>
          </cell>
        </row>
        <row r="1096">
          <cell r="A1096">
            <v>203061621</v>
          </cell>
          <cell r="B1096">
            <v>0</v>
          </cell>
          <cell r="C1096">
            <v>0</v>
          </cell>
          <cell r="D1096">
            <v>24104</v>
          </cell>
        </row>
        <row r="1097">
          <cell r="A1097">
            <v>203061622</v>
          </cell>
          <cell r="B1097">
            <v>0</v>
          </cell>
          <cell r="C1097">
            <v>0</v>
          </cell>
          <cell r="D1097">
            <v>0</v>
          </cell>
        </row>
        <row r="1098">
          <cell r="A1098">
            <v>203061623</v>
          </cell>
          <cell r="B1098">
            <v>0</v>
          </cell>
          <cell r="C1098">
            <v>0</v>
          </cell>
          <cell r="D1098">
            <v>0</v>
          </cell>
        </row>
        <row r="1099">
          <cell r="A1099">
            <v>203061625</v>
          </cell>
          <cell r="B1099">
            <v>0</v>
          </cell>
          <cell r="C1099">
            <v>0</v>
          </cell>
          <cell r="D1099">
            <v>0</v>
          </cell>
        </row>
        <row r="1100">
          <cell r="A1100">
            <v>203061626</v>
          </cell>
          <cell r="B1100">
            <v>0</v>
          </cell>
          <cell r="C1100">
            <v>0</v>
          </cell>
          <cell r="D1100">
            <v>0</v>
          </cell>
        </row>
        <row r="1101">
          <cell r="A1101">
            <v>203061630</v>
          </cell>
          <cell r="B1101">
            <v>0</v>
          </cell>
          <cell r="C1101">
            <v>0</v>
          </cell>
          <cell r="D1101">
            <v>0</v>
          </cell>
        </row>
        <row r="1102">
          <cell r="A1102">
            <v>203061631</v>
          </cell>
          <cell r="B1102">
            <v>0</v>
          </cell>
          <cell r="C1102">
            <v>0</v>
          </cell>
          <cell r="D1102">
            <v>0</v>
          </cell>
        </row>
        <row r="1103">
          <cell r="A1103">
            <v>203061632</v>
          </cell>
          <cell r="B1103">
            <v>0</v>
          </cell>
          <cell r="C1103">
            <v>0</v>
          </cell>
          <cell r="D1103">
            <v>36472</v>
          </cell>
        </row>
        <row r="1104">
          <cell r="A1104">
            <v>203061633</v>
          </cell>
          <cell r="B1104">
            <v>0</v>
          </cell>
          <cell r="C1104">
            <v>0</v>
          </cell>
          <cell r="D1104">
            <v>25684</v>
          </cell>
        </row>
        <row r="1105">
          <cell r="A1105">
            <v>203061634</v>
          </cell>
          <cell r="B1105">
            <v>0</v>
          </cell>
          <cell r="C1105">
            <v>0</v>
          </cell>
          <cell r="D1105">
            <v>27983</v>
          </cell>
        </row>
        <row r="1106">
          <cell r="A1106">
            <v>203061635</v>
          </cell>
          <cell r="B1106">
            <v>0</v>
          </cell>
          <cell r="C1106">
            <v>0</v>
          </cell>
          <cell r="D1106">
            <v>0</v>
          </cell>
        </row>
        <row r="1107">
          <cell r="A1107">
            <v>203061637</v>
          </cell>
          <cell r="B1107">
            <v>0</v>
          </cell>
          <cell r="C1107">
            <v>0</v>
          </cell>
          <cell r="D1107">
            <v>0</v>
          </cell>
        </row>
        <row r="1108">
          <cell r="A1108">
            <v>203061639</v>
          </cell>
          <cell r="B1108">
            <v>0</v>
          </cell>
          <cell r="C1108">
            <v>0</v>
          </cell>
          <cell r="D1108">
            <v>32787</v>
          </cell>
        </row>
        <row r="1109">
          <cell r="A1109">
            <v>203061641</v>
          </cell>
          <cell r="B1109">
            <v>0</v>
          </cell>
          <cell r="C1109">
            <v>0</v>
          </cell>
          <cell r="D1109">
            <v>20048</v>
          </cell>
        </row>
        <row r="1110">
          <cell r="A1110">
            <v>203061642</v>
          </cell>
          <cell r="B1110">
            <v>0</v>
          </cell>
          <cell r="C1110">
            <v>0</v>
          </cell>
          <cell r="D1110">
            <v>28197</v>
          </cell>
        </row>
        <row r="1111">
          <cell r="A1111">
            <v>203061643</v>
          </cell>
          <cell r="B1111">
            <v>0</v>
          </cell>
          <cell r="C1111">
            <v>0</v>
          </cell>
          <cell r="D1111">
            <v>27497</v>
          </cell>
        </row>
        <row r="1112">
          <cell r="A1112">
            <v>203061644</v>
          </cell>
          <cell r="B1112">
            <v>0</v>
          </cell>
          <cell r="C1112">
            <v>0</v>
          </cell>
          <cell r="D1112">
            <v>0</v>
          </cell>
        </row>
        <row r="1113">
          <cell r="A1113">
            <v>203061645</v>
          </cell>
          <cell r="B1113">
            <v>0</v>
          </cell>
          <cell r="C1113">
            <v>0</v>
          </cell>
          <cell r="D1113">
            <v>372109</v>
          </cell>
        </row>
        <row r="1114">
          <cell r="A1114">
            <v>203061647</v>
          </cell>
          <cell r="B1114">
            <v>0</v>
          </cell>
          <cell r="C1114">
            <v>0</v>
          </cell>
          <cell r="D1114">
            <v>144886</v>
          </cell>
        </row>
        <row r="1115">
          <cell r="A1115">
            <v>203061650</v>
          </cell>
          <cell r="B1115">
            <v>0</v>
          </cell>
          <cell r="C1115">
            <v>0</v>
          </cell>
          <cell r="D1115">
            <v>156626</v>
          </cell>
        </row>
        <row r="1116">
          <cell r="A1116">
            <v>203061651</v>
          </cell>
          <cell r="B1116">
            <v>0</v>
          </cell>
          <cell r="C1116">
            <v>0</v>
          </cell>
          <cell r="D1116">
            <v>0</v>
          </cell>
        </row>
        <row r="1117">
          <cell r="A1117">
            <v>203061656</v>
          </cell>
          <cell r="B1117">
            <v>0</v>
          </cell>
          <cell r="C1117">
            <v>0</v>
          </cell>
          <cell r="D1117">
            <v>47952</v>
          </cell>
        </row>
        <row r="1118">
          <cell r="A1118">
            <v>203061657</v>
          </cell>
          <cell r="B1118">
            <v>0</v>
          </cell>
          <cell r="C1118">
            <v>0</v>
          </cell>
          <cell r="D1118">
            <v>51419</v>
          </cell>
        </row>
        <row r="1119">
          <cell r="A1119">
            <v>203061658</v>
          </cell>
          <cell r="B1119">
            <v>0</v>
          </cell>
          <cell r="C1119">
            <v>0</v>
          </cell>
          <cell r="D1119">
            <v>26814</v>
          </cell>
        </row>
        <row r="1120">
          <cell r="A1120">
            <v>203061659</v>
          </cell>
          <cell r="B1120">
            <v>0</v>
          </cell>
          <cell r="C1120">
            <v>0</v>
          </cell>
          <cell r="D1120">
            <v>63335.75</v>
          </cell>
        </row>
        <row r="1121">
          <cell r="A1121">
            <v>203061660</v>
          </cell>
          <cell r="B1121">
            <v>0</v>
          </cell>
          <cell r="C1121">
            <v>0</v>
          </cell>
          <cell r="D1121">
            <v>0</v>
          </cell>
        </row>
        <row r="1122">
          <cell r="A1122">
            <v>203061661</v>
          </cell>
          <cell r="B1122">
            <v>0</v>
          </cell>
          <cell r="C1122">
            <v>0</v>
          </cell>
          <cell r="D1122">
            <v>0</v>
          </cell>
        </row>
        <row r="1123">
          <cell r="A1123">
            <v>203061662</v>
          </cell>
          <cell r="B1123">
            <v>0</v>
          </cell>
          <cell r="C1123">
            <v>0</v>
          </cell>
          <cell r="D1123">
            <v>92354</v>
          </cell>
        </row>
        <row r="1124">
          <cell r="A1124">
            <v>203061663</v>
          </cell>
          <cell r="B1124">
            <v>0</v>
          </cell>
          <cell r="C1124">
            <v>0</v>
          </cell>
          <cell r="D1124">
            <v>218096</v>
          </cell>
        </row>
        <row r="1125">
          <cell r="A1125">
            <v>203061664</v>
          </cell>
          <cell r="B1125">
            <v>0</v>
          </cell>
          <cell r="C1125">
            <v>0</v>
          </cell>
          <cell r="D1125">
            <v>215730</v>
          </cell>
        </row>
        <row r="1126">
          <cell r="A1126">
            <v>203061667</v>
          </cell>
          <cell r="B1126">
            <v>0</v>
          </cell>
          <cell r="C1126">
            <v>0</v>
          </cell>
          <cell r="D1126">
            <v>144475</v>
          </cell>
        </row>
        <row r="1127">
          <cell r="A1127">
            <v>203061668</v>
          </cell>
          <cell r="B1127">
            <v>0</v>
          </cell>
          <cell r="C1127">
            <v>0</v>
          </cell>
          <cell r="D1127">
            <v>0</v>
          </cell>
        </row>
        <row r="1128">
          <cell r="A1128">
            <v>203061669</v>
          </cell>
          <cell r="B1128">
            <v>0</v>
          </cell>
          <cell r="C1128">
            <v>0</v>
          </cell>
          <cell r="D1128">
            <v>37042</v>
          </cell>
        </row>
        <row r="1129">
          <cell r="A1129">
            <v>203061670</v>
          </cell>
          <cell r="B1129">
            <v>0</v>
          </cell>
          <cell r="C1129">
            <v>0</v>
          </cell>
          <cell r="D1129">
            <v>6229.35</v>
          </cell>
        </row>
        <row r="1130">
          <cell r="A1130">
            <v>203061671</v>
          </cell>
          <cell r="B1130">
            <v>0</v>
          </cell>
          <cell r="C1130">
            <v>0</v>
          </cell>
          <cell r="D1130">
            <v>50256</v>
          </cell>
        </row>
        <row r="1131">
          <cell r="A1131">
            <v>203061674</v>
          </cell>
          <cell r="B1131">
            <v>0</v>
          </cell>
          <cell r="C1131">
            <v>0</v>
          </cell>
          <cell r="D1131">
            <v>34892</v>
          </cell>
        </row>
        <row r="1132">
          <cell r="A1132">
            <v>203061676</v>
          </cell>
          <cell r="B1132">
            <v>0</v>
          </cell>
          <cell r="C1132">
            <v>0</v>
          </cell>
          <cell r="D1132">
            <v>75883</v>
          </cell>
        </row>
        <row r="1133">
          <cell r="A1133">
            <v>203061677</v>
          </cell>
          <cell r="B1133">
            <v>0</v>
          </cell>
          <cell r="C1133">
            <v>0</v>
          </cell>
          <cell r="D1133">
            <v>44408</v>
          </cell>
        </row>
        <row r="1134">
          <cell r="A1134">
            <v>203061678</v>
          </cell>
          <cell r="B1134">
            <v>0</v>
          </cell>
          <cell r="C1134">
            <v>0</v>
          </cell>
          <cell r="D1134">
            <v>50204</v>
          </cell>
        </row>
        <row r="1135">
          <cell r="A1135">
            <v>203061679</v>
          </cell>
          <cell r="B1135">
            <v>0</v>
          </cell>
          <cell r="C1135">
            <v>0</v>
          </cell>
          <cell r="D1135">
            <v>152658</v>
          </cell>
        </row>
        <row r="1136">
          <cell r="A1136">
            <v>203061682</v>
          </cell>
          <cell r="B1136">
            <v>0</v>
          </cell>
          <cell r="C1136">
            <v>0</v>
          </cell>
          <cell r="D1136">
            <v>61963</v>
          </cell>
        </row>
        <row r="1137">
          <cell r="A1137">
            <v>203061683</v>
          </cell>
          <cell r="B1137">
            <v>0</v>
          </cell>
          <cell r="C1137">
            <v>0</v>
          </cell>
          <cell r="D1137">
            <v>0</v>
          </cell>
        </row>
        <row r="1138">
          <cell r="A1138">
            <v>203061684</v>
          </cell>
          <cell r="B1138">
            <v>0</v>
          </cell>
          <cell r="C1138">
            <v>0</v>
          </cell>
          <cell r="D1138">
            <v>0</v>
          </cell>
        </row>
        <row r="1139">
          <cell r="A1139">
            <v>203061685</v>
          </cell>
          <cell r="B1139">
            <v>0</v>
          </cell>
          <cell r="C1139">
            <v>0</v>
          </cell>
          <cell r="D1139">
            <v>61143</v>
          </cell>
        </row>
        <row r="1140">
          <cell r="A1140">
            <v>203061686</v>
          </cell>
          <cell r="B1140">
            <v>0</v>
          </cell>
          <cell r="C1140">
            <v>0</v>
          </cell>
          <cell r="D1140">
            <v>0</v>
          </cell>
        </row>
        <row r="1141">
          <cell r="A1141">
            <v>203061687</v>
          </cell>
          <cell r="B1141">
            <v>0</v>
          </cell>
          <cell r="C1141">
            <v>0</v>
          </cell>
          <cell r="D1141">
            <v>109896</v>
          </cell>
        </row>
        <row r="1142">
          <cell r="A1142">
            <v>203061688</v>
          </cell>
          <cell r="B1142">
            <v>0</v>
          </cell>
          <cell r="C1142">
            <v>0</v>
          </cell>
          <cell r="D1142">
            <v>46063</v>
          </cell>
        </row>
        <row r="1143">
          <cell r="A1143">
            <v>203061691</v>
          </cell>
          <cell r="B1143">
            <v>0</v>
          </cell>
          <cell r="C1143">
            <v>0</v>
          </cell>
          <cell r="D1143">
            <v>171231.78</v>
          </cell>
        </row>
        <row r="1144">
          <cell r="A1144">
            <v>203061692</v>
          </cell>
          <cell r="B1144">
            <v>0</v>
          </cell>
          <cell r="C1144">
            <v>0</v>
          </cell>
          <cell r="D1144">
            <v>39362</v>
          </cell>
        </row>
        <row r="1145">
          <cell r="A1145">
            <v>203061693</v>
          </cell>
          <cell r="B1145">
            <v>0</v>
          </cell>
          <cell r="C1145">
            <v>0</v>
          </cell>
          <cell r="D1145">
            <v>47752</v>
          </cell>
        </row>
        <row r="1146">
          <cell r="A1146">
            <v>203061694</v>
          </cell>
          <cell r="B1146">
            <v>0</v>
          </cell>
          <cell r="C1146">
            <v>0</v>
          </cell>
          <cell r="D1146">
            <v>0</v>
          </cell>
        </row>
        <row r="1147">
          <cell r="A1147">
            <v>203061695</v>
          </cell>
          <cell r="B1147">
            <v>0</v>
          </cell>
          <cell r="C1147">
            <v>0</v>
          </cell>
          <cell r="D1147">
            <v>0</v>
          </cell>
        </row>
        <row r="1148">
          <cell r="A1148">
            <v>203061697</v>
          </cell>
          <cell r="B1148">
            <v>0</v>
          </cell>
          <cell r="C1148">
            <v>0</v>
          </cell>
          <cell r="D1148">
            <v>54453</v>
          </cell>
        </row>
        <row r="1149">
          <cell r="A1149">
            <v>203061699</v>
          </cell>
          <cell r="B1149">
            <v>0</v>
          </cell>
          <cell r="C1149">
            <v>0</v>
          </cell>
          <cell r="D1149">
            <v>153174.23000000001</v>
          </cell>
        </row>
        <row r="1150">
          <cell r="A1150">
            <v>203061702</v>
          </cell>
          <cell r="B1150">
            <v>0</v>
          </cell>
          <cell r="C1150">
            <v>0</v>
          </cell>
          <cell r="D1150">
            <v>0</v>
          </cell>
        </row>
        <row r="1151">
          <cell r="A1151">
            <v>203061704</v>
          </cell>
          <cell r="B1151">
            <v>0</v>
          </cell>
          <cell r="C1151">
            <v>0</v>
          </cell>
          <cell r="D1151">
            <v>52494</v>
          </cell>
        </row>
        <row r="1152">
          <cell r="A1152">
            <v>203061706</v>
          </cell>
          <cell r="B1152">
            <v>0</v>
          </cell>
          <cell r="C1152">
            <v>0</v>
          </cell>
          <cell r="D1152">
            <v>124991</v>
          </cell>
        </row>
        <row r="1153">
          <cell r="A1153">
            <v>203061708</v>
          </cell>
          <cell r="B1153">
            <v>0</v>
          </cell>
          <cell r="C1153">
            <v>0</v>
          </cell>
          <cell r="D1153">
            <v>70884.72</v>
          </cell>
        </row>
        <row r="1154">
          <cell r="A1154">
            <v>203061709</v>
          </cell>
          <cell r="B1154">
            <v>0</v>
          </cell>
          <cell r="C1154">
            <v>0</v>
          </cell>
          <cell r="D1154">
            <v>98377.8</v>
          </cell>
        </row>
        <row r="1155">
          <cell r="A1155">
            <v>203061710</v>
          </cell>
          <cell r="B1155">
            <v>0</v>
          </cell>
          <cell r="C1155">
            <v>0</v>
          </cell>
          <cell r="D1155">
            <v>35468</v>
          </cell>
        </row>
        <row r="1156">
          <cell r="A1156">
            <v>203061711</v>
          </cell>
          <cell r="B1156">
            <v>0</v>
          </cell>
          <cell r="C1156">
            <v>0</v>
          </cell>
          <cell r="D1156">
            <v>43889</v>
          </cell>
        </row>
        <row r="1157">
          <cell r="A1157">
            <v>203061712</v>
          </cell>
          <cell r="B1157">
            <v>0</v>
          </cell>
          <cell r="C1157">
            <v>0</v>
          </cell>
          <cell r="D1157">
            <v>98951</v>
          </cell>
        </row>
        <row r="1158">
          <cell r="A1158">
            <v>203061713</v>
          </cell>
          <cell r="B1158">
            <v>0</v>
          </cell>
          <cell r="C1158">
            <v>0</v>
          </cell>
          <cell r="D1158">
            <v>0</v>
          </cell>
        </row>
        <row r="1159">
          <cell r="A1159">
            <v>203061714</v>
          </cell>
          <cell r="B1159">
            <v>0</v>
          </cell>
          <cell r="C1159">
            <v>0</v>
          </cell>
          <cell r="D1159">
            <v>0</v>
          </cell>
        </row>
        <row r="1160">
          <cell r="A1160">
            <v>203061715</v>
          </cell>
          <cell r="B1160">
            <v>0</v>
          </cell>
          <cell r="C1160">
            <v>0</v>
          </cell>
          <cell r="D1160">
            <v>21762</v>
          </cell>
        </row>
        <row r="1161">
          <cell r="A1161">
            <v>203061716</v>
          </cell>
          <cell r="B1161">
            <v>0</v>
          </cell>
          <cell r="C1161">
            <v>0</v>
          </cell>
          <cell r="D1161">
            <v>0</v>
          </cell>
        </row>
        <row r="1162">
          <cell r="A1162">
            <v>203061717</v>
          </cell>
          <cell r="B1162">
            <v>0</v>
          </cell>
          <cell r="C1162">
            <v>0</v>
          </cell>
          <cell r="D1162">
            <v>0</v>
          </cell>
        </row>
        <row r="1163">
          <cell r="A1163">
            <v>203061718</v>
          </cell>
          <cell r="B1163">
            <v>0</v>
          </cell>
          <cell r="C1163">
            <v>0</v>
          </cell>
          <cell r="D1163">
            <v>20533</v>
          </cell>
        </row>
        <row r="1164">
          <cell r="A1164">
            <v>203061719</v>
          </cell>
          <cell r="B1164">
            <v>0</v>
          </cell>
          <cell r="C1164">
            <v>0</v>
          </cell>
          <cell r="D1164">
            <v>26081</v>
          </cell>
        </row>
        <row r="1165">
          <cell r="A1165">
            <v>203061720</v>
          </cell>
          <cell r="B1165">
            <v>0</v>
          </cell>
          <cell r="C1165">
            <v>0</v>
          </cell>
          <cell r="D1165">
            <v>28259</v>
          </cell>
        </row>
        <row r="1166">
          <cell r="A1166">
            <v>203061722</v>
          </cell>
          <cell r="B1166">
            <v>0</v>
          </cell>
          <cell r="C1166">
            <v>0</v>
          </cell>
          <cell r="D1166">
            <v>22255</v>
          </cell>
        </row>
        <row r="1167">
          <cell r="A1167">
            <v>203061723</v>
          </cell>
          <cell r="B1167">
            <v>0</v>
          </cell>
          <cell r="C1167">
            <v>0</v>
          </cell>
          <cell r="D1167">
            <v>26446</v>
          </cell>
        </row>
        <row r="1168">
          <cell r="A1168">
            <v>203061724</v>
          </cell>
          <cell r="B1168">
            <v>0</v>
          </cell>
          <cell r="C1168">
            <v>0</v>
          </cell>
          <cell r="D1168">
            <v>0</v>
          </cell>
        </row>
        <row r="1169">
          <cell r="A1169">
            <v>203061725</v>
          </cell>
          <cell r="B1169">
            <v>0</v>
          </cell>
          <cell r="C1169">
            <v>0</v>
          </cell>
          <cell r="D1169">
            <v>23831</v>
          </cell>
        </row>
        <row r="1170">
          <cell r="A1170">
            <v>203061726</v>
          </cell>
          <cell r="B1170">
            <v>0</v>
          </cell>
          <cell r="C1170">
            <v>0</v>
          </cell>
          <cell r="D1170">
            <v>23591</v>
          </cell>
        </row>
        <row r="1171">
          <cell r="A1171">
            <v>203061727</v>
          </cell>
          <cell r="B1171">
            <v>0</v>
          </cell>
          <cell r="C1171">
            <v>0</v>
          </cell>
          <cell r="D1171">
            <v>0</v>
          </cell>
        </row>
        <row r="1172">
          <cell r="A1172">
            <v>203061728</v>
          </cell>
          <cell r="B1172">
            <v>0</v>
          </cell>
          <cell r="C1172">
            <v>0</v>
          </cell>
          <cell r="D1172">
            <v>0</v>
          </cell>
        </row>
        <row r="1173">
          <cell r="A1173">
            <v>203061729</v>
          </cell>
          <cell r="B1173">
            <v>0</v>
          </cell>
          <cell r="C1173">
            <v>0</v>
          </cell>
          <cell r="D1173">
            <v>23028</v>
          </cell>
        </row>
        <row r="1174">
          <cell r="A1174">
            <v>203061730</v>
          </cell>
          <cell r="B1174">
            <v>0</v>
          </cell>
          <cell r="C1174">
            <v>0</v>
          </cell>
          <cell r="D1174">
            <v>25639</v>
          </cell>
        </row>
        <row r="1175">
          <cell r="A1175">
            <v>203061731</v>
          </cell>
          <cell r="B1175">
            <v>0</v>
          </cell>
          <cell r="C1175">
            <v>0</v>
          </cell>
          <cell r="D1175">
            <v>25518</v>
          </cell>
        </row>
        <row r="1176">
          <cell r="A1176">
            <v>203061732</v>
          </cell>
          <cell r="B1176">
            <v>0</v>
          </cell>
          <cell r="C1176">
            <v>0</v>
          </cell>
          <cell r="D1176">
            <v>27943</v>
          </cell>
        </row>
        <row r="1177">
          <cell r="A1177">
            <v>203061733</v>
          </cell>
          <cell r="B1177">
            <v>0</v>
          </cell>
          <cell r="C1177">
            <v>0</v>
          </cell>
          <cell r="D1177">
            <v>0</v>
          </cell>
        </row>
        <row r="1178">
          <cell r="A1178">
            <v>203061734</v>
          </cell>
          <cell r="B1178">
            <v>0</v>
          </cell>
          <cell r="C1178">
            <v>0</v>
          </cell>
          <cell r="D1178">
            <v>0</v>
          </cell>
        </row>
        <row r="1179">
          <cell r="A1179">
            <v>203061735</v>
          </cell>
          <cell r="B1179">
            <v>0</v>
          </cell>
          <cell r="C1179">
            <v>0</v>
          </cell>
          <cell r="D1179">
            <v>21800</v>
          </cell>
        </row>
        <row r="1180">
          <cell r="A1180">
            <v>203061736</v>
          </cell>
          <cell r="B1180">
            <v>0</v>
          </cell>
          <cell r="C1180">
            <v>0</v>
          </cell>
          <cell r="D1180">
            <v>25627</v>
          </cell>
        </row>
        <row r="1181">
          <cell r="A1181">
            <v>203061737</v>
          </cell>
          <cell r="B1181">
            <v>0</v>
          </cell>
          <cell r="C1181">
            <v>0</v>
          </cell>
          <cell r="D1181">
            <v>0</v>
          </cell>
        </row>
        <row r="1182">
          <cell r="A1182">
            <v>203061738</v>
          </cell>
          <cell r="B1182">
            <v>0</v>
          </cell>
          <cell r="C1182">
            <v>0</v>
          </cell>
          <cell r="D1182">
            <v>0</v>
          </cell>
        </row>
        <row r="1183">
          <cell r="A1183">
            <v>203061739</v>
          </cell>
          <cell r="B1183">
            <v>0</v>
          </cell>
          <cell r="C1183">
            <v>0</v>
          </cell>
          <cell r="D1183">
            <v>22880</v>
          </cell>
        </row>
        <row r="1184">
          <cell r="A1184">
            <v>203061740</v>
          </cell>
          <cell r="B1184">
            <v>0</v>
          </cell>
          <cell r="C1184">
            <v>0</v>
          </cell>
          <cell r="D1184">
            <v>23640</v>
          </cell>
        </row>
        <row r="1185">
          <cell r="A1185">
            <v>203061741</v>
          </cell>
          <cell r="B1185">
            <v>0</v>
          </cell>
          <cell r="C1185">
            <v>0</v>
          </cell>
          <cell r="D1185">
            <v>0</v>
          </cell>
        </row>
        <row r="1186">
          <cell r="A1186">
            <v>203061742</v>
          </cell>
          <cell r="B1186">
            <v>0</v>
          </cell>
          <cell r="C1186">
            <v>0</v>
          </cell>
          <cell r="D1186">
            <v>22094</v>
          </cell>
        </row>
        <row r="1187">
          <cell r="A1187">
            <v>203061743</v>
          </cell>
          <cell r="B1187">
            <v>0</v>
          </cell>
          <cell r="C1187">
            <v>0</v>
          </cell>
          <cell r="D1187">
            <v>22814</v>
          </cell>
        </row>
        <row r="1188">
          <cell r="A1188">
            <v>203061744</v>
          </cell>
          <cell r="B1188">
            <v>0</v>
          </cell>
          <cell r="C1188">
            <v>0</v>
          </cell>
          <cell r="D1188">
            <v>51316</v>
          </cell>
        </row>
        <row r="1189">
          <cell r="A1189">
            <v>203061745</v>
          </cell>
          <cell r="B1189">
            <v>0</v>
          </cell>
          <cell r="C1189">
            <v>0</v>
          </cell>
          <cell r="D1189">
            <v>0</v>
          </cell>
        </row>
        <row r="1190">
          <cell r="A1190">
            <v>203061746</v>
          </cell>
          <cell r="B1190">
            <v>0</v>
          </cell>
          <cell r="C1190">
            <v>0</v>
          </cell>
          <cell r="D1190">
            <v>52680</v>
          </cell>
        </row>
        <row r="1191">
          <cell r="A1191">
            <v>203061747</v>
          </cell>
          <cell r="B1191">
            <v>0</v>
          </cell>
          <cell r="C1191">
            <v>0</v>
          </cell>
          <cell r="D1191">
            <v>87552</v>
          </cell>
        </row>
        <row r="1192">
          <cell r="A1192">
            <v>203061748</v>
          </cell>
          <cell r="B1192">
            <v>0</v>
          </cell>
          <cell r="C1192">
            <v>0</v>
          </cell>
          <cell r="D1192">
            <v>27288</v>
          </cell>
        </row>
        <row r="1193">
          <cell r="A1193">
            <v>203061750</v>
          </cell>
          <cell r="B1193">
            <v>0</v>
          </cell>
          <cell r="C1193">
            <v>0</v>
          </cell>
          <cell r="D1193">
            <v>42725</v>
          </cell>
        </row>
        <row r="1194">
          <cell r="A1194">
            <v>203061751</v>
          </cell>
          <cell r="B1194">
            <v>0</v>
          </cell>
          <cell r="C1194">
            <v>0</v>
          </cell>
          <cell r="D1194">
            <v>35737</v>
          </cell>
        </row>
        <row r="1195">
          <cell r="A1195">
            <v>203061752</v>
          </cell>
          <cell r="B1195">
            <v>0</v>
          </cell>
          <cell r="C1195">
            <v>0</v>
          </cell>
          <cell r="D1195">
            <v>0</v>
          </cell>
        </row>
        <row r="1196">
          <cell r="A1196">
            <v>203061753</v>
          </cell>
          <cell r="B1196">
            <v>0</v>
          </cell>
          <cell r="C1196">
            <v>0</v>
          </cell>
          <cell r="D1196">
            <v>53111.25</v>
          </cell>
        </row>
        <row r="1197">
          <cell r="A1197">
            <v>203061754</v>
          </cell>
          <cell r="B1197">
            <v>0</v>
          </cell>
          <cell r="C1197">
            <v>0</v>
          </cell>
          <cell r="D1197">
            <v>0</v>
          </cell>
        </row>
        <row r="1198">
          <cell r="A1198">
            <v>203061755</v>
          </cell>
          <cell r="B1198">
            <v>0</v>
          </cell>
          <cell r="C1198">
            <v>0</v>
          </cell>
          <cell r="D1198">
            <v>0</v>
          </cell>
        </row>
        <row r="1199">
          <cell r="A1199">
            <v>203061756</v>
          </cell>
          <cell r="B1199">
            <v>0</v>
          </cell>
          <cell r="C1199">
            <v>0</v>
          </cell>
          <cell r="D1199">
            <v>0</v>
          </cell>
        </row>
        <row r="1200">
          <cell r="A1200">
            <v>203061757</v>
          </cell>
          <cell r="B1200">
            <v>0</v>
          </cell>
          <cell r="C1200">
            <v>0</v>
          </cell>
          <cell r="D1200">
            <v>27158</v>
          </cell>
        </row>
        <row r="1201">
          <cell r="A1201">
            <v>203061758</v>
          </cell>
          <cell r="B1201">
            <v>0</v>
          </cell>
          <cell r="C1201">
            <v>0</v>
          </cell>
          <cell r="D1201">
            <v>36005.75</v>
          </cell>
        </row>
        <row r="1202">
          <cell r="A1202">
            <v>203061759</v>
          </cell>
          <cell r="B1202">
            <v>0</v>
          </cell>
          <cell r="C1202">
            <v>0</v>
          </cell>
          <cell r="D1202">
            <v>0</v>
          </cell>
        </row>
        <row r="1203">
          <cell r="A1203">
            <v>203061760</v>
          </cell>
          <cell r="B1203">
            <v>0</v>
          </cell>
          <cell r="C1203">
            <v>0</v>
          </cell>
          <cell r="D1203">
            <v>21759</v>
          </cell>
        </row>
        <row r="1204">
          <cell r="A1204">
            <v>203061761</v>
          </cell>
          <cell r="B1204">
            <v>0</v>
          </cell>
          <cell r="C1204">
            <v>0</v>
          </cell>
          <cell r="D1204">
            <v>0</v>
          </cell>
        </row>
        <row r="1205">
          <cell r="A1205">
            <v>203061762</v>
          </cell>
          <cell r="B1205">
            <v>0</v>
          </cell>
          <cell r="C1205">
            <v>0</v>
          </cell>
          <cell r="D1205">
            <v>32671</v>
          </cell>
        </row>
        <row r="1206">
          <cell r="A1206">
            <v>203061763</v>
          </cell>
          <cell r="B1206">
            <v>0</v>
          </cell>
          <cell r="C1206">
            <v>0</v>
          </cell>
          <cell r="D1206">
            <v>29530</v>
          </cell>
        </row>
        <row r="1207">
          <cell r="A1207">
            <v>203061764</v>
          </cell>
          <cell r="B1207">
            <v>0</v>
          </cell>
          <cell r="C1207">
            <v>0</v>
          </cell>
          <cell r="D1207">
            <v>22874</v>
          </cell>
        </row>
        <row r="1208">
          <cell r="A1208">
            <v>203061765</v>
          </cell>
          <cell r="B1208">
            <v>0</v>
          </cell>
          <cell r="C1208">
            <v>0</v>
          </cell>
          <cell r="D1208">
            <v>28937</v>
          </cell>
        </row>
        <row r="1209">
          <cell r="A1209">
            <v>203061766</v>
          </cell>
          <cell r="B1209">
            <v>0</v>
          </cell>
          <cell r="C1209">
            <v>0</v>
          </cell>
          <cell r="D1209">
            <v>0</v>
          </cell>
        </row>
        <row r="1210">
          <cell r="A1210">
            <v>203061767</v>
          </cell>
          <cell r="B1210">
            <v>0</v>
          </cell>
          <cell r="C1210">
            <v>0</v>
          </cell>
          <cell r="D1210">
            <v>363</v>
          </cell>
        </row>
        <row r="1211">
          <cell r="A1211">
            <v>203061768</v>
          </cell>
          <cell r="B1211">
            <v>0</v>
          </cell>
          <cell r="C1211">
            <v>0</v>
          </cell>
          <cell r="D1211">
            <v>23534</v>
          </cell>
        </row>
        <row r="1212">
          <cell r="A1212">
            <v>203061770</v>
          </cell>
          <cell r="B1212">
            <v>0</v>
          </cell>
          <cell r="C1212">
            <v>0</v>
          </cell>
          <cell r="D1212">
            <v>66559</v>
          </cell>
        </row>
        <row r="1213">
          <cell r="A1213">
            <v>203061771</v>
          </cell>
          <cell r="B1213">
            <v>0</v>
          </cell>
          <cell r="C1213">
            <v>0</v>
          </cell>
          <cell r="D1213">
            <v>158897</v>
          </cell>
        </row>
        <row r="1214">
          <cell r="A1214">
            <v>203061772</v>
          </cell>
          <cell r="B1214">
            <v>0</v>
          </cell>
          <cell r="C1214">
            <v>0</v>
          </cell>
          <cell r="D1214">
            <v>0</v>
          </cell>
        </row>
        <row r="1215">
          <cell r="A1215">
            <v>203061773</v>
          </cell>
          <cell r="B1215">
            <v>0</v>
          </cell>
          <cell r="C1215">
            <v>0</v>
          </cell>
          <cell r="D1215">
            <v>68953</v>
          </cell>
        </row>
        <row r="1216">
          <cell r="A1216">
            <v>203061779</v>
          </cell>
          <cell r="B1216">
            <v>0</v>
          </cell>
          <cell r="C1216">
            <v>0</v>
          </cell>
          <cell r="D1216">
            <v>389122.45</v>
          </cell>
        </row>
        <row r="1217">
          <cell r="A1217">
            <v>203061780</v>
          </cell>
          <cell r="B1217">
            <v>0</v>
          </cell>
          <cell r="C1217">
            <v>0</v>
          </cell>
          <cell r="D1217">
            <v>107611.62</v>
          </cell>
        </row>
        <row r="1218">
          <cell r="A1218">
            <v>203061782</v>
          </cell>
          <cell r="B1218">
            <v>0</v>
          </cell>
          <cell r="C1218">
            <v>0</v>
          </cell>
          <cell r="D1218">
            <v>207044</v>
          </cell>
        </row>
        <row r="1219">
          <cell r="A1219">
            <v>203061783</v>
          </cell>
          <cell r="B1219">
            <v>0</v>
          </cell>
          <cell r="C1219">
            <v>0</v>
          </cell>
          <cell r="D1219">
            <v>0</v>
          </cell>
        </row>
        <row r="1220">
          <cell r="A1220">
            <v>203061785</v>
          </cell>
          <cell r="B1220">
            <v>0</v>
          </cell>
          <cell r="C1220">
            <v>0</v>
          </cell>
          <cell r="D1220">
            <v>43575</v>
          </cell>
        </row>
        <row r="1221">
          <cell r="A1221">
            <v>203061786</v>
          </cell>
          <cell r="B1221">
            <v>0</v>
          </cell>
          <cell r="C1221">
            <v>0</v>
          </cell>
          <cell r="D1221">
            <v>42897</v>
          </cell>
        </row>
        <row r="1222">
          <cell r="A1222">
            <v>203061787</v>
          </cell>
          <cell r="B1222">
            <v>0</v>
          </cell>
          <cell r="C1222">
            <v>0</v>
          </cell>
          <cell r="D1222">
            <v>108036</v>
          </cell>
        </row>
        <row r="1223">
          <cell r="A1223">
            <v>203061788</v>
          </cell>
          <cell r="B1223">
            <v>0</v>
          </cell>
          <cell r="C1223">
            <v>0</v>
          </cell>
          <cell r="D1223">
            <v>3932</v>
          </cell>
        </row>
        <row r="1224">
          <cell r="A1224">
            <v>203061789</v>
          </cell>
          <cell r="B1224">
            <v>0</v>
          </cell>
          <cell r="C1224">
            <v>0</v>
          </cell>
          <cell r="D1224">
            <v>25293</v>
          </cell>
        </row>
        <row r="1225">
          <cell r="A1225">
            <v>203061790</v>
          </cell>
          <cell r="B1225">
            <v>0</v>
          </cell>
          <cell r="C1225">
            <v>0</v>
          </cell>
          <cell r="D1225">
            <v>0</v>
          </cell>
        </row>
        <row r="1226">
          <cell r="A1226">
            <v>203061791</v>
          </cell>
          <cell r="B1226">
            <v>0</v>
          </cell>
          <cell r="C1226">
            <v>0</v>
          </cell>
          <cell r="D1226">
            <v>29131</v>
          </cell>
        </row>
        <row r="1227">
          <cell r="A1227">
            <v>203061792</v>
          </cell>
          <cell r="B1227">
            <v>0</v>
          </cell>
          <cell r="C1227">
            <v>0</v>
          </cell>
          <cell r="D1227">
            <v>64479</v>
          </cell>
        </row>
        <row r="1228">
          <cell r="A1228">
            <v>203061793</v>
          </cell>
          <cell r="B1228">
            <v>0</v>
          </cell>
          <cell r="C1228">
            <v>0</v>
          </cell>
          <cell r="D1228">
            <v>26340</v>
          </cell>
        </row>
        <row r="1229">
          <cell r="A1229">
            <v>203061794</v>
          </cell>
          <cell r="B1229">
            <v>0</v>
          </cell>
          <cell r="C1229">
            <v>0</v>
          </cell>
          <cell r="D1229">
            <v>298</v>
          </cell>
        </row>
        <row r="1230">
          <cell r="A1230">
            <v>203061796</v>
          </cell>
          <cell r="B1230">
            <v>0</v>
          </cell>
          <cell r="C1230">
            <v>0</v>
          </cell>
          <cell r="D1230">
            <v>63715</v>
          </cell>
        </row>
        <row r="1231">
          <cell r="A1231">
            <v>203061797</v>
          </cell>
          <cell r="B1231">
            <v>0</v>
          </cell>
          <cell r="C1231">
            <v>0</v>
          </cell>
          <cell r="D1231">
            <v>40245</v>
          </cell>
        </row>
        <row r="1232">
          <cell r="A1232">
            <v>203061798</v>
          </cell>
          <cell r="B1232">
            <v>0</v>
          </cell>
          <cell r="C1232">
            <v>0</v>
          </cell>
          <cell r="D1232">
            <v>0</v>
          </cell>
        </row>
        <row r="1233">
          <cell r="A1233">
            <v>203061800</v>
          </cell>
          <cell r="B1233">
            <v>0</v>
          </cell>
          <cell r="C1233">
            <v>0</v>
          </cell>
          <cell r="D1233">
            <v>0</v>
          </cell>
        </row>
        <row r="1234">
          <cell r="A1234">
            <v>203061801</v>
          </cell>
          <cell r="B1234">
            <v>0</v>
          </cell>
          <cell r="C1234">
            <v>0</v>
          </cell>
          <cell r="D1234">
            <v>0</v>
          </cell>
        </row>
        <row r="1235">
          <cell r="A1235">
            <v>203061802</v>
          </cell>
          <cell r="B1235">
            <v>0</v>
          </cell>
          <cell r="C1235">
            <v>0</v>
          </cell>
          <cell r="D1235">
            <v>0</v>
          </cell>
        </row>
        <row r="1236">
          <cell r="A1236">
            <v>203061803</v>
          </cell>
          <cell r="B1236">
            <v>0</v>
          </cell>
          <cell r="C1236">
            <v>0</v>
          </cell>
          <cell r="D1236">
            <v>0</v>
          </cell>
        </row>
        <row r="1237">
          <cell r="A1237">
            <v>203061804</v>
          </cell>
          <cell r="B1237">
            <v>0</v>
          </cell>
          <cell r="C1237">
            <v>0</v>
          </cell>
          <cell r="D1237">
            <v>19730</v>
          </cell>
        </row>
        <row r="1238">
          <cell r="A1238">
            <v>203061805</v>
          </cell>
          <cell r="B1238">
            <v>0</v>
          </cell>
          <cell r="C1238">
            <v>0</v>
          </cell>
          <cell r="D1238">
            <v>20760</v>
          </cell>
        </row>
        <row r="1239">
          <cell r="A1239">
            <v>203061806</v>
          </cell>
          <cell r="B1239">
            <v>0</v>
          </cell>
          <cell r="C1239">
            <v>0</v>
          </cell>
          <cell r="D1239">
            <v>0</v>
          </cell>
        </row>
        <row r="1240">
          <cell r="A1240">
            <v>203061808</v>
          </cell>
          <cell r="B1240">
            <v>0</v>
          </cell>
          <cell r="C1240">
            <v>0</v>
          </cell>
          <cell r="D1240">
            <v>415632</v>
          </cell>
        </row>
        <row r="1241">
          <cell r="A1241">
            <v>203061809</v>
          </cell>
          <cell r="B1241">
            <v>0</v>
          </cell>
          <cell r="C1241">
            <v>0</v>
          </cell>
          <cell r="D1241">
            <v>282365.68</v>
          </cell>
        </row>
        <row r="1242">
          <cell r="A1242">
            <v>203061810</v>
          </cell>
          <cell r="B1242">
            <v>0</v>
          </cell>
          <cell r="C1242">
            <v>0</v>
          </cell>
          <cell r="D1242">
            <v>44695</v>
          </cell>
        </row>
        <row r="1243">
          <cell r="A1243">
            <v>203061811</v>
          </cell>
          <cell r="B1243">
            <v>0</v>
          </cell>
          <cell r="C1243">
            <v>0</v>
          </cell>
          <cell r="D1243">
            <v>44478</v>
          </cell>
        </row>
        <row r="1244">
          <cell r="A1244">
            <v>203061812</v>
          </cell>
          <cell r="B1244">
            <v>0</v>
          </cell>
          <cell r="C1244">
            <v>0</v>
          </cell>
          <cell r="D1244">
            <v>0</v>
          </cell>
        </row>
        <row r="1245">
          <cell r="A1245">
            <v>203061813</v>
          </cell>
          <cell r="B1245">
            <v>0</v>
          </cell>
          <cell r="C1245">
            <v>0</v>
          </cell>
          <cell r="D1245">
            <v>41633</v>
          </cell>
        </row>
        <row r="1246">
          <cell r="A1246">
            <v>203061814</v>
          </cell>
          <cell r="B1246">
            <v>0</v>
          </cell>
          <cell r="C1246">
            <v>0</v>
          </cell>
          <cell r="D1246">
            <v>0</v>
          </cell>
        </row>
        <row r="1247">
          <cell r="A1247">
            <v>203061815</v>
          </cell>
          <cell r="B1247">
            <v>0</v>
          </cell>
          <cell r="C1247">
            <v>0</v>
          </cell>
          <cell r="D1247">
            <v>54342</v>
          </cell>
        </row>
        <row r="1248">
          <cell r="A1248">
            <v>203061816</v>
          </cell>
          <cell r="B1248">
            <v>0</v>
          </cell>
          <cell r="C1248">
            <v>0</v>
          </cell>
          <cell r="D1248">
            <v>0</v>
          </cell>
        </row>
        <row r="1249">
          <cell r="A1249">
            <v>203061817</v>
          </cell>
          <cell r="B1249">
            <v>0</v>
          </cell>
          <cell r="C1249">
            <v>0</v>
          </cell>
          <cell r="D1249">
            <v>54866</v>
          </cell>
        </row>
        <row r="1250">
          <cell r="A1250">
            <v>203061818</v>
          </cell>
          <cell r="B1250">
            <v>0</v>
          </cell>
          <cell r="C1250">
            <v>0</v>
          </cell>
          <cell r="D1250">
            <v>14483</v>
          </cell>
        </row>
        <row r="1251">
          <cell r="A1251">
            <v>203061819</v>
          </cell>
          <cell r="B1251">
            <v>0</v>
          </cell>
          <cell r="C1251">
            <v>0</v>
          </cell>
          <cell r="D1251">
            <v>38529</v>
          </cell>
        </row>
        <row r="1252">
          <cell r="A1252">
            <v>203061820</v>
          </cell>
          <cell r="B1252">
            <v>0</v>
          </cell>
          <cell r="C1252">
            <v>0</v>
          </cell>
          <cell r="D1252">
            <v>0</v>
          </cell>
        </row>
        <row r="1253">
          <cell r="A1253">
            <v>203061821</v>
          </cell>
          <cell r="B1253">
            <v>0</v>
          </cell>
          <cell r="C1253">
            <v>0</v>
          </cell>
          <cell r="D1253">
            <v>15451</v>
          </cell>
        </row>
        <row r="1254">
          <cell r="A1254">
            <v>203061822</v>
          </cell>
          <cell r="B1254">
            <v>0</v>
          </cell>
          <cell r="C1254">
            <v>0</v>
          </cell>
          <cell r="D1254">
            <v>1</v>
          </cell>
        </row>
        <row r="1255">
          <cell r="A1255">
            <v>203061823</v>
          </cell>
          <cell r="B1255">
            <v>0</v>
          </cell>
          <cell r="C1255">
            <v>0</v>
          </cell>
          <cell r="D1255">
            <v>24168</v>
          </cell>
        </row>
        <row r="1256">
          <cell r="A1256">
            <v>203061824</v>
          </cell>
          <cell r="B1256">
            <v>0</v>
          </cell>
          <cell r="C1256">
            <v>0</v>
          </cell>
          <cell r="D1256">
            <v>0</v>
          </cell>
        </row>
        <row r="1257">
          <cell r="A1257">
            <v>203061825</v>
          </cell>
          <cell r="B1257">
            <v>0</v>
          </cell>
          <cell r="C1257">
            <v>0</v>
          </cell>
          <cell r="D1257">
            <v>34644</v>
          </cell>
        </row>
        <row r="1258">
          <cell r="A1258">
            <v>203061826</v>
          </cell>
          <cell r="B1258">
            <v>0</v>
          </cell>
          <cell r="C1258">
            <v>0</v>
          </cell>
          <cell r="D1258">
            <v>25082</v>
          </cell>
        </row>
        <row r="1259">
          <cell r="A1259">
            <v>203061827</v>
          </cell>
          <cell r="B1259">
            <v>0</v>
          </cell>
          <cell r="C1259">
            <v>0</v>
          </cell>
          <cell r="D1259">
            <v>30568</v>
          </cell>
        </row>
        <row r="1260">
          <cell r="A1260">
            <v>203061828</v>
          </cell>
          <cell r="B1260">
            <v>0</v>
          </cell>
          <cell r="C1260">
            <v>0</v>
          </cell>
          <cell r="D1260">
            <v>27114</v>
          </cell>
        </row>
        <row r="1261">
          <cell r="A1261">
            <v>203061829</v>
          </cell>
          <cell r="B1261">
            <v>0</v>
          </cell>
          <cell r="C1261">
            <v>0</v>
          </cell>
          <cell r="D1261">
            <v>0</v>
          </cell>
        </row>
        <row r="1262">
          <cell r="A1262">
            <v>203061833</v>
          </cell>
          <cell r="B1262">
            <v>0</v>
          </cell>
          <cell r="C1262">
            <v>0</v>
          </cell>
          <cell r="D1262">
            <v>0</v>
          </cell>
        </row>
        <row r="1263">
          <cell r="A1263">
            <v>203061834</v>
          </cell>
          <cell r="B1263">
            <v>0</v>
          </cell>
          <cell r="C1263">
            <v>0</v>
          </cell>
          <cell r="D1263">
            <v>50390</v>
          </cell>
        </row>
        <row r="1264">
          <cell r="A1264">
            <v>203061835</v>
          </cell>
          <cell r="B1264">
            <v>0</v>
          </cell>
          <cell r="C1264">
            <v>0</v>
          </cell>
          <cell r="D1264">
            <v>23124</v>
          </cell>
        </row>
        <row r="1265">
          <cell r="A1265">
            <v>203061836</v>
          </cell>
          <cell r="B1265">
            <v>0</v>
          </cell>
          <cell r="C1265">
            <v>0</v>
          </cell>
          <cell r="D1265">
            <v>0</v>
          </cell>
        </row>
        <row r="1266">
          <cell r="A1266">
            <v>203061837</v>
          </cell>
          <cell r="B1266">
            <v>0</v>
          </cell>
          <cell r="C1266">
            <v>0</v>
          </cell>
          <cell r="D1266">
            <v>0</v>
          </cell>
        </row>
        <row r="1267">
          <cell r="A1267">
            <v>203061838</v>
          </cell>
          <cell r="B1267">
            <v>0</v>
          </cell>
          <cell r="C1267">
            <v>0</v>
          </cell>
          <cell r="D1267">
            <v>0</v>
          </cell>
        </row>
        <row r="1268">
          <cell r="A1268">
            <v>203061839</v>
          </cell>
          <cell r="B1268">
            <v>0</v>
          </cell>
          <cell r="C1268">
            <v>0</v>
          </cell>
          <cell r="D1268">
            <v>0</v>
          </cell>
        </row>
        <row r="1269">
          <cell r="A1269">
            <v>203061840</v>
          </cell>
          <cell r="B1269">
            <v>0</v>
          </cell>
          <cell r="C1269">
            <v>0</v>
          </cell>
          <cell r="D1269">
            <v>0</v>
          </cell>
        </row>
        <row r="1270">
          <cell r="A1270">
            <v>203061842</v>
          </cell>
          <cell r="B1270">
            <v>0</v>
          </cell>
          <cell r="C1270">
            <v>0</v>
          </cell>
          <cell r="D1270">
            <v>0</v>
          </cell>
        </row>
        <row r="1271">
          <cell r="A1271">
            <v>203061844</v>
          </cell>
          <cell r="B1271">
            <v>0</v>
          </cell>
          <cell r="C1271">
            <v>0</v>
          </cell>
          <cell r="D1271">
            <v>0</v>
          </cell>
        </row>
        <row r="1272">
          <cell r="A1272">
            <v>203061845</v>
          </cell>
          <cell r="B1272">
            <v>0</v>
          </cell>
          <cell r="C1272">
            <v>0</v>
          </cell>
          <cell r="D1272">
            <v>0</v>
          </cell>
        </row>
        <row r="1273">
          <cell r="A1273">
            <v>203061846</v>
          </cell>
          <cell r="B1273">
            <v>0</v>
          </cell>
          <cell r="C1273">
            <v>0</v>
          </cell>
          <cell r="D1273">
            <v>39070</v>
          </cell>
        </row>
        <row r="1274">
          <cell r="A1274">
            <v>203061847</v>
          </cell>
          <cell r="B1274">
            <v>0</v>
          </cell>
          <cell r="C1274">
            <v>0</v>
          </cell>
          <cell r="D1274">
            <v>71912</v>
          </cell>
        </row>
        <row r="1275">
          <cell r="A1275">
            <v>203061848</v>
          </cell>
          <cell r="B1275">
            <v>0</v>
          </cell>
          <cell r="C1275">
            <v>0</v>
          </cell>
          <cell r="D1275">
            <v>42241</v>
          </cell>
        </row>
        <row r="1276">
          <cell r="A1276">
            <v>203061849</v>
          </cell>
          <cell r="B1276">
            <v>0</v>
          </cell>
          <cell r="C1276">
            <v>0</v>
          </cell>
          <cell r="D1276">
            <v>0</v>
          </cell>
        </row>
        <row r="1277">
          <cell r="A1277">
            <v>203061850</v>
          </cell>
          <cell r="B1277">
            <v>0</v>
          </cell>
          <cell r="C1277">
            <v>0</v>
          </cell>
          <cell r="D1277">
            <v>42519</v>
          </cell>
        </row>
        <row r="1278">
          <cell r="A1278">
            <v>203061851</v>
          </cell>
          <cell r="B1278">
            <v>0</v>
          </cell>
          <cell r="C1278">
            <v>0</v>
          </cell>
          <cell r="D1278">
            <v>39550</v>
          </cell>
        </row>
        <row r="1279">
          <cell r="A1279">
            <v>203061852</v>
          </cell>
          <cell r="B1279">
            <v>0</v>
          </cell>
          <cell r="C1279">
            <v>0</v>
          </cell>
          <cell r="D1279">
            <v>90085</v>
          </cell>
        </row>
        <row r="1280">
          <cell r="A1280">
            <v>203061853</v>
          </cell>
          <cell r="B1280">
            <v>0</v>
          </cell>
          <cell r="C1280">
            <v>0</v>
          </cell>
          <cell r="D1280">
            <v>29904</v>
          </cell>
        </row>
        <row r="1281">
          <cell r="A1281">
            <v>203061854</v>
          </cell>
          <cell r="B1281">
            <v>0</v>
          </cell>
          <cell r="C1281">
            <v>0</v>
          </cell>
          <cell r="D1281">
            <v>0</v>
          </cell>
        </row>
        <row r="1282">
          <cell r="A1282">
            <v>203061855</v>
          </cell>
          <cell r="B1282">
            <v>0</v>
          </cell>
          <cell r="C1282">
            <v>0</v>
          </cell>
          <cell r="D1282">
            <v>0</v>
          </cell>
        </row>
        <row r="1283">
          <cell r="A1283">
            <v>203061856</v>
          </cell>
          <cell r="B1283">
            <v>0</v>
          </cell>
          <cell r="C1283">
            <v>0</v>
          </cell>
          <cell r="D1283">
            <v>20251</v>
          </cell>
        </row>
        <row r="1284">
          <cell r="A1284">
            <v>203061857</v>
          </cell>
          <cell r="B1284">
            <v>0</v>
          </cell>
          <cell r="C1284">
            <v>0</v>
          </cell>
          <cell r="D1284">
            <v>92486</v>
          </cell>
        </row>
        <row r="1285">
          <cell r="A1285">
            <v>203061858</v>
          </cell>
          <cell r="B1285">
            <v>0</v>
          </cell>
          <cell r="C1285">
            <v>0</v>
          </cell>
          <cell r="D1285">
            <v>0</v>
          </cell>
        </row>
        <row r="1286">
          <cell r="A1286">
            <v>203061859</v>
          </cell>
          <cell r="B1286">
            <v>0</v>
          </cell>
          <cell r="C1286">
            <v>0</v>
          </cell>
          <cell r="D1286">
            <v>0</v>
          </cell>
        </row>
        <row r="1287">
          <cell r="A1287">
            <v>203061860</v>
          </cell>
          <cell r="B1287">
            <v>0</v>
          </cell>
          <cell r="C1287">
            <v>0</v>
          </cell>
          <cell r="D1287">
            <v>51581</v>
          </cell>
        </row>
        <row r="1288">
          <cell r="A1288">
            <v>203061861</v>
          </cell>
          <cell r="B1288">
            <v>0</v>
          </cell>
          <cell r="C1288">
            <v>0</v>
          </cell>
          <cell r="D1288">
            <v>0</v>
          </cell>
        </row>
        <row r="1289">
          <cell r="A1289">
            <v>203061862</v>
          </cell>
          <cell r="B1289">
            <v>0</v>
          </cell>
          <cell r="C1289">
            <v>0</v>
          </cell>
          <cell r="D1289">
            <v>43697</v>
          </cell>
        </row>
        <row r="1290">
          <cell r="A1290">
            <v>203061863</v>
          </cell>
          <cell r="B1290">
            <v>0</v>
          </cell>
          <cell r="C1290">
            <v>0</v>
          </cell>
          <cell r="D1290">
            <v>0</v>
          </cell>
        </row>
        <row r="1291">
          <cell r="A1291">
            <v>203061864</v>
          </cell>
          <cell r="B1291">
            <v>0</v>
          </cell>
          <cell r="C1291">
            <v>0</v>
          </cell>
          <cell r="D1291">
            <v>54656.67</v>
          </cell>
        </row>
        <row r="1292">
          <cell r="A1292">
            <v>203061865</v>
          </cell>
          <cell r="B1292">
            <v>0</v>
          </cell>
          <cell r="C1292">
            <v>0</v>
          </cell>
          <cell r="D1292">
            <v>51474</v>
          </cell>
        </row>
        <row r="1293">
          <cell r="A1293">
            <v>203061866</v>
          </cell>
          <cell r="B1293">
            <v>0</v>
          </cell>
          <cell r="C1293">
            <v>0</v>
          </cell>
          <cell r="D1293">
            <v>0</v>
          </cell>
        </row>
        <row r="1294">
          <cell r="A1294">
            <v>203061867</v>
          </cell>
          <cell r="B1294">
            <v>0</v>
          </cell>
          <cell r="C1294">
            <v>0</v>
          </cell>
          <cell r="D1294">
            <v>0</v>
          </cell>
        </row>
        <row r="1295">
          <cell r="A1295">
            <v>203061868</v>
          </cell>
          <cell r="B1295">
            <v>0</v>
          </cell>
          <cell r="C1295">
            <v>0</v>
          </cell>
          <cell r="D1295">
            <v>79170</v>
          </cell>
        </row>
        <row r="1296">
          <cell r="A1296">
            <v>203061869</v>
          </cell>
          <cell r="B1296">
            <v>0</v>
          </cell>
          <cell r="C1296">
            <v>0</v>
          </cell>
          <cell r="D1296">
            <v>0</v>
          </cell>
        </row>
        <row r="1297">
          <cell r="A1297">
            <v>203061870</v>
          </cell>
          <cell r="B1297">
            <v>0</v>
          </cell>
          <cell r="C1297">
            <v>0</v>
          </cell>
          <cell r="D1297">
            <v>0</v>
          </cell>
        </row>
        <row r="1298">
          <cell r="A1298">
            <v>203061871</v>
          </cell>
          <cell r="B1298">
            <v>0</v>
          </cell>
          <cell r="C1298">
            <v>0</v>
          </cell>
          <cell r="D1298">
            <v>22886</v>
          </cell>
        </row>
        <row r="1299">
          <cell r="A1299">
            <v>203061872</v>
          </cell>
          <cell r="B1299">
            <v>0</v>
          </cell>
          <cell r="C1299">
            <v>0</v>
          </cell>
          <cell r="D1299">
            <v>0</v>
          </cell>
        </row>
        <row r="1300">
          <cell r="A1300">
            <v>203061873</v>
          </cell>
          <cell r="B1300">
            <v>0</v>
          </cell>
          <cell r="C1300">
            <v>0</v>
          </cell>
          <cell r="D1300">
            <v>26710</v>
          </cell>
        </row>
        <row r="1301">
          <cell r="A1301">
            <v>203061874</v>
          </cell>
          <cell r="B1301">
            <v>0</v>
          </cell>
          <cell r="C1301">
            <v>0</v>
          </cell>
          <cell r="D1301">
            <v>25337</v>
          </cell>
        </row>
        <row r="1302">
          <cell r="A1302">
            <v>203061875</v>
          </cell>
          <cell r="B1302">
            <v>0</v>
          </cell>
          <cell r="C1302">
            <v>0</v>
          </cell>
          <cell r="D1302">
            <v>19418</v>
          </cell>
        </row>
        <row r="1303">
          <cell r="A1303">
            <v>203061876</v>
          </cell>
          <cell r="B1303">
            <v>0</v>
          </cell>
          <cell r="C1303">
            <v>0</v>
          </cell>
          <cell r="D1303">
            <v>24400</v>
          </cell>
        </row>
        <row r="1304">
          <cell r="A1304">
            <v>203061877</v>
          </cell>
          <cell r="B1304">
            <v>0</v>
          </cell>
          <cell r="C1304">
            <v>0</v>
          </cell>
          <cell r="D1304">
            <v>24720</v>
          </cell>
        </row>
        <row r="1305">
          <cell r="A1305">
            <v>203061878</v>
          </cell>
          <cell r="B1305">
            <v>0</v>
          </cell>
          <cell r="C1305">
            <v>0</v>
          </cell>
          <cell r="D1305">
            <v>46883</v>
          </cell>
        </row>
        <row r="1306">
          <cell r="A1306">
            <v>203061879</v>
          </cell>
          <cell r="B1306">
            <v>0</v>
          </cell>
          <cell r="C1306">
            <v>0</v>
          </cell>
          <cell r="D1306">
            <v>40146</v>
          </cell>
        </row>
        <row r="1307">
          <cell r="A1307">
            <v>203061880</v>
          </cell>
          <cell r="B1307">
            <v>0</v>
          </cell>
          <cell r="C1307">
            <v>0</v>
          </cell>
          <cell r="D1307">
            <v>0</v>
          </cell>
        </row>
        <row r="1308">
          <cell r="A1308">
            <v>203061881</v>
          </cell>
          <cell r="B1308">
            <v>0</v>
          </cell>
          <cell r="C1308">
            <v>0</v>
          </cell>
          <cell r="D1308">
            <v>23703</v>
          </cell>
        </row>
        <row r="1309">
          <cell r="A1309">
            <v>203061882</v>
          </cell>
          <cell r="B1309">
            <v>0</v>
          </cell>
          <cell r="C1309">
            <v>0</v>
          </cell>
          <cell r="D1309">
            <v>0</v>
          </cell>
        </row>
        <row r="1310">
          <cell r="A1310">
            <v>203061883</v>
          </cell>
          <cell r="B1310">
            <v>0</v>
          </cell>
          <cell r="C1310">
            <v>0</v>
          </cell>
          <cell r="D1310">
            <v>0</v>
          </cell>
        </row>
        <row r="1311">
          <cell r="A1311">
            <v>203061884</v>
          </cell>
          <cell r="B1311">
            <v>0</v>
          </cell>
          <cell r="C1311">
            <v>0</v>
          </cell>
          <cell r="D1311">
            <v>0</v>
          </cell>
        </row>
        <row r="1312">
          <cell r="A1312">
            <v>203061885</v>
          </cell>
          <cell r="B1312">
            <v>0</v>
          </cell>
          <cell r="C1312">
            <v>0</v>
          </cell>
          <cell r="D1312">
            <v>23457</v>
          </cell>
        </row>
        <row r="1313">
          <cell r="A1313">
            <v>203061886</v>
          </cell>
          <cell r="B1313">
            <v>0</v>
          </cell>
          <cell r="C1313">
            <v>0</v>
          </cell>
          <cell r="D1313">
            <v>25050</v>
          </cell>
        </row>
        <row r="1314">
          <cell r="A1314">
            <v>203061887</v>
          </cell>
          <cell r="B1314">
            <v>0</v>
          </cell>
          <cell r="C1314">
            <v>0</v>
          </cell>
          <cell r="D1314">
            <v>0</v>
          </cell>
        </row>
        <row r="1315">
          <cell r="A1315">
            <v>203061888</v>
          </cell>
          <cell r="B1315">
            <v>0</v>
          </cell>
          <cell r="C1315">
            <v>0</v>
          </cell>
          <cell r="D1315">
            <v>0</v>
          </cell>
        </row>
        <row r="1316">
          <cell r="A1316">
            <v>203061889</v>
          </cell>
          <cell r="B1316">
            <v>0</v>
          </cell>
          <cell r="C1316">
            <v>0</v>
          </cell>
          <cell r="D1316">
            <v>30743</v>
          </cell>
        </row>
        <row r="1317">
          <cell r="A1317">
            <v>203061890</v>
          </cell>
          <cell r="B1317">
            <v>0</v>
          </cell>
          <cell r="C1317">
            <v>0</v>
          </cell>
          <cell r="D1317">
            <v>27370</v>
          </cell>
        </row>
        <row r="1318">
          <cell r="A1318">
            <v>203061891</v>
          </cell>
          <cell r="B1318">
            <v>0</v>
          </cell>
          <cell r="C1318">
            <v>0</v>
          </cell>
          <cell r="D1318">
            <v>28112</v>
          </cell>
        </row>
        <row r="1319">
          <cell r="A1319">
            <v>203061892</v>
          </cell>
          <cell r="B1319">
            <v>0</v>
          </cell>
          <cell r="C1319">
            <v>0</v>
          </cell>
          <cell r="D1319">
            <v>28835</v>
          </cell>
        </row>
        <row r="1320">
          <cell r="A1320">
            <v>203061893</v>
          </cell>
          <cell r="B1320">
            <v>0</v>
          </cell>
          <cell r="C1320">
            <v>0</v>
          </cell>
          <cell r="D1320">
            <v>28787</v>
          </cell>
        </row>
        <row r="1321">
          <cell r="A1321">
            <v>203061894</v>
          </cell>
          <cell r="B1321">
            <v>0</v>
          </cell>
          <cell r="C1321">
            <v>0</v>
          </cell>
          <cell r="D1321">
            <v>21157</v>
          </cell>
        </row>
        <row r="1322">
          <cell r="A1322">
            <v>203061895</v>
          </cell>
          <cell r="B1322">
            <v>0</v>
          </cell>
          <cell r="C1322">
            <v>0</v>
          </cell>
          <cell r="D1322">
            <v>23835</v>
          </cell>
        </row>
        <row r="1323">
          <cell r="A1323">
            <v>203061896</v>
          </cell>
          <cell r="B1323">
            <v>0</v>
          </cell>
          <cell r="C1323">
            <v>0</v>
          </cell>
          <cell r="D1323">
            <v>26958</v>
          </cell>
        </row>
        <row r="1324">
          <cell r="A1324">
            <v>203061897</v>
          </cell>
          <cell r="B1324">
            <v>0</v>
          </cell>
          <cell r="C1324">
            <v>0</v>
          </cell>
          <cell r="D1324">
            <v>26212</v>
          </cell>
        </row>
        <row r="1325">
          <cell r="A1325">
            <v>203061898</v>
          </cell>
          <cell r="B1325">
            <v>0</v>
          </cell>
          <cell r="C1325">
            <v>0</v>
          </cell>
          <cell r="D1325">
            <v>28395</v>
          </cell>
        </row>
        <row r="1326">
          <cell r="A1326">
            <v>203061899</v>
          </cell>
          <cell r="B1326">
            <v>0</v>
          </cell>
          <cell r="C1326">
            <v>0</v>
          </cell>
          <cell r="D1326">
            <v>34919</v>
          </cell>
        </row>
        <row r="1327">
          <cell r="A1327">
            <v>203061900</v>
          </cell>
          <cell r="B1327">
            <v>0</v>
          </cell>
          <cell r="C1327">
            <v>0</v>
          </cell>
          <cell r="D1327">
            <v>20482</v>
          </cell>
        </row>
        <row r="1328">
          <cell r="A1328">
            <v>203061901</v>
          </cell>
          <cell r="B1328">
            <v>0</v>
          </cell>
          <cell r="C1328">
            <v>0</v>
          </cell>
          <cell r="D1328">
            <v>22818</v>
          </cell>
        </row>
        <row r="1329">
          <cell r="A1329">
            <v>203061902</v>
          </cell>
          <cell r="B1329">
            <v>0</v>
          </cell>
          <cell r="C1329">
            <v>0</v>
          </cell>
          <cell r="D1329">
            <v>25375</v>
          </cell>
        </row>
        <row r="1330">
          <cell r="A1330">
            <v>203061903</v>
          </cell>
          <cell r="B1330">
            <v>0</v>
          </cell>
          <cell r="C1330">
            <v>0</v>
          </cell>
          <cell r="D1330">
            <v>18983</v>
          </cell>
        </row>
        <row r="1331">
          <cell r="A1331">
            <v>203061904</v>
          </cell>
          <cell r="B1331">
            <v>0</v>
          </cell>
          <cell r="C1331">
            <v>0</v>
          </cell>
          <cell r="D1331">
            <v>186477</v>
          </cell>
        </row>
        <row r="1332">
          <cell r="A1332">
            <v>203061905</v>
          </cell>
          <cell r="B1332">
            <v>0</v>
          </cell>
          <cell r="C1332">
            <v>0</v>
          </cell>
          <cell r="D1332">
            <v>84240</v>
          </cell>
        </row>
        <row r="1333">
          <cell r="A1333">
            <v>203061906</v>
          </cell>
          <cell r="B1333">
            <v>0</v>
          </cell>
          <cell r="C1333">
            <v>0</v>
          </cell>
          <cell r="D1333">
            <v>0</v>
          </cell>
        </row>
        <row r="1334">
          <cell r="A1334">
            <v>203061907</v>
          </cell>
          <cell r="B1334">
            <v>0</v>
          </cell>
          <cell r="C1334">
            <v>0</v>
          </cell>
          <cell r="D1334">
            <v>0</v>
          </cell>
        </row>
        <row r="1335">
          <cell r="A1335">
            <v>203061908</v>
          </cell>
          <cell r="B1335">
            <v>0</v>
          </cell>
          <cell r="C1335">
            <v>0</v>
          </cell>
          <cell r="D1335">
            <v>33924</v>
          </cell>
        </row>
        <row r="1336">
          <cell r="A1336">
            <v>203061909</v>
          </cell>
          <cell r="B1336">
            <v>0</v>
          </cell>
          <cell r="C1336">
            <v>0</v>
          </cell>
          <cell r="D1336">
            <v>0</v>
          </cell>
        </row>
        <row r="1337">
          <cell r="A1337">
            <v>203061911</v>
          </cell>
          <cell r="B1337">
            <v>0</v>
          </cell>
          <cell r="C1337">
            <v>0</v>
          </cell>
          <cell r="D1337">
            <v>0</v>
          </cell>
        </row>
        <row r="1338">
          <cell r="A1338">
            <v>203061912</v>
          </cell>
          <cell r="B1338">
            <v>0</v>
          </cell>
          <cell r="C1338">
            <v>0</v>
          </cell>
          <cell r="D1338">
            <v>69596</v>
          </cell>
        </row>
        <row r="1339">
          <cell r="A1339">
            <v>203061913</v>
          </cell>
          <cell r="B1339">
            <v>0</v>
          </cell>
          <cell r="C1339">
            <v>0</v>
          </cell>
          <cell r="D1339">
            <v>55664</v>
          </cell>
        </row>
        <row r="1340">
          <cell r="A1340">
            <v>203061914</v>
          </cell>
          <cell r="B1340">
            <v>0</v>
          </cell>
          <cell r="C1340">
            <v>0</v>
          </cell>
          <cell r="D1340">
            <v>51080</v>
          </cell>
        </row>
        <row r="1341">
          <cell r="A1341">
            <v>203061915</v>
          </cell>
          <cell r="B1341">
            <v>0</v>
          </cell>
          <cell r="C1341">
            <v>0</v>
          </cell>
          <cell r="D1341">
            <v>43560</v>
          </cell>
        </row>
        <row r="1342">
          <cell r="A1342">
            <v>203061916</v>
          </cell>
          <cell r="B1342">
            <v>0</v>
          </cell>
          <cell r="C1342">
            <v>0</v>
          </cell>
          <cell r="D1342">
            <v>120113</v>
          </cell>
        </row>
        <row r="1343">
          <cell r="A1343">
            <v>203061917</v>
          </cell>
          <cell r="B1343">
            <v>0</v>
          </cell>
          <cell r="C1343">
            <v>0</v>
          </cell>
          <cell r="D1343">
            <v>39160</v>
          </cell>
        </row>
        <row r="1344">
          <cell r="A1344">
            <v>203061918</v>
          </cell>
          <cell r="B1344">
            <v>0</v>
          </cell>
          <cell r="C1344">
            <v>0</v>
          </cell>
          <cell r="D1344">
            <v>51537</v>
          </cell>
        </row>
        <row r="1345">
          <cell r="A1345">
            <v>203061919</v>
          </cell>
          <cell r="B1345">
            <v>0</v>
          </cell>
          <cell r="C1345">
            <v>0</v>
          </cell>
          <cell r="D1345">
            <v>55652</v>
          </cell>
        </row>
        <row r="1346">
          <cell r="A1346">
            <v>203061920</v>
          </cell>
          <cell r="B1346">
            <v>0</v>
          </cell>
          <cell r="C1346">
            <v>0</v>
          </cell>
          <cell r="D1346">
            <v>0</v>
          </cell>
        </row>
        <row r="1347">
          <cell r="A1347">
            <v>203061921</v>
          </cell>
          <cell r="B1347">
            <v>0</v>
          </cell>
          <cell r="C1347">
            <v>0</v>
          </cell>
          <cell r="D1347">
            <v>52779</v>
          </cell>
        </row>
        <row r="1348">
          <cell r="A1348">
            <v>203061922</v>
          </cell>
          <cell r="B1348">
            <v>0</v>
          </cell>
          <cell r="C1348">
            <v>0</v>
          </cell>
          <cell r="D1348">
            <v>53810</v>
          </cell>
        </row>
        <row r="1349">
          <cell r="A1349">
            <v>203061923</v>
          </cell>
          <cell r="B1349">
            <v>0</v>
          </cell>
          <cell r="C1349">
            <v>0</v>
          </cell>
          <cell r="D1349">
            <v>23874</v>
          </cell>
        </row>
        <row r="1350">
          <cell r="A1350">
            <v>203061924</v>
          </cell>
          <cell r="B1350">
            <v>0</v>
          </cell>
          <cell r="C1350">
            <v>0</v>
          </cell>
          <cell r="D1350">
            <v>51263</v>
          </cell>
        </row>
        <row r="1351">
          <cell r="A1351">
            <v>203061925</v>
          </cell>
          <cell r="B1351">
            <v>0</v>
          </cell>
          <cell r="C1351">
            <v>0</v>
          </cell>
          <cell r="D1351">
            <v>0</v>
          </cell>
        </row>
        <row r="1352">
          <cell r="A1352">
            <v>203061926</v>
          </cell>
          <cell r="B1352">
            <v>0</v>
          </cell>
          <cell r="C1352">
            <v>0</v>
          </cell>
          <cell r="D1352">
            <v>0</v>
          </cell>
        </row>
        <row r="1353">
          <cell r="A1353">
            <v>203061928</v>
          </cell>
          <cell r="B1353">
            <v>0</v>
          </cell>
          <cell r="C1353">
            <v>0</v>
          </cell>
          <cell r="D1353">
            <v>0</v>
          </cell>
        </row>
        <row r="1354">
          <cell r="A1354">
            <v>203061929</v>
          </cell>
          <cell r="B1354">
            <v>0</v>
          </cell>
          <cell r="C1354">
            <v>0</v>
          </cell>
          <cell r="D1354">
            <v>65499</v>
          </cell>
        </row>
        <row r="1355">
          <cell r="A1355">
            <v>203061930</v>
          </cell>
          <cell r="B1355">
            <v>0</v>
          </cell>
          <cell r="C1355">
            <v>0</v>
          </cell>
          <cell r="D1355">
            <v>0</v>
          </cell>
        </row>
        <row r="1356">
          <cell r="A1356">
            <v>203061931</v>
          </cell>
          <cell r="B1356">
            <v>0</v>
          </cell>
          <cell r="C1356">
            <v>0</v>
          </cell>
          <cell r="D1356">
            <v>24406</v>
          </cell>
        </row>
        <row r="1357">
          <cell r="A1357">
            <v>203061932</v>
          </cell>
          <cell r="B1357">
            <v>0</v>
          </cell>
          <cell r="C1357">
            <v>0</v>
          </cell>
          <cell r="D1357">
            <v>25781</v>
          </cell>
        </row>
        <row r="1358">
          <cell r="A1358">
            <v>203061933</v>
          </cell>
          <cell r="B1358">
            <v>0</v>
          </cell>
          <cell r="C1358">
            <v>0</v>
          </cell>
          <cell r="D1358">
            <v>27026</v>
          </cell>
        </row>
        <row r="1359">
          <cell r="A1359">
            <v>203061934</v>
          </cell>
          <cell r="B1359">
            <v>0</v>
          </cell>
          <cell r="C1359">
            <v>0</v>
          </cell>
          <cell r="D1359">
            <v>51040.61</v>
          </cell>
        </row>
        <row r="1360">
          <cell r="A1360">
            <v>203061935</v>
          </cell>
          <cell r="B1360">
            <v>0</v>
          </cell>
          <cell r="C1360">
            <v>0</v>
          </cell>
          <cell r="D1360">
            <v>70763</v>
          </cell>
        </row>
        <row r="1361">
          <cell r="A1361">
            <v>203061936</v>
          </cell>
          <cell r="B1361">
            <v>0</v>
          </cell>
          <cell r="C1361">
            <v>0</v>
          </cell>
          <cell r="D1361">
            <v>85862</v>
          </cell>
        </row>
        <row r="1362">
          <cell r="A1362">
            <v>203061937</v>
          </cell>
          <cell r="B1362">
            <v>0</v>
          </cell>
          <cell r="C1362">
            <v>0</v>
          </cell>
          <cell r="D1362">
            <v>26368</v>
          </cell>
        </row>
        <row r="1363">
          <cell r="A1363">
            <v>203061938</v>
          </cell>
          <cell r="B1363">
            <v>0</v>
          </cell>
          <cell r="C1363">
            <v>0</v>
          </cell>
          <cell r="D1363">
            <v>25953</v>
          </cell>
        </row>
        <row r="1364">
          <cell r="A1364">
            <v>203061939</v>
          </cell>
          <cell r="B1364">
            <v>0</v>
          </cell>
          <cell r="C1364">
            <v>0</v>
          </cell>
          <cell r="D1364">
            <v>24839</v>
          </cell>
        </row>
        <row r="1365">
          <cell r="A1365">
            <v>203061940</v>
          </cell>
          <cell r="B1365">
            <v>0</v>
          </cell>
          <cell r="C1365">
            <v>0</v>
          </cell>
          <cell r="D1365">
            <v>22332</v>
          </cell>
        </row>
        <row r="1366">
          <cell r="A1366">
            <v>203061941</v>
          </cell>
          <cell r="B1366">
            <v>0</v>
          </cell>
          <cell r="C1366">
            <v>0</v>
          </cell>
          <cell r="D1366">
            <v>0</v>
          </cell>
        </row>
        <row r="1367">
          <cell r="A1367">
            <v>203061942</v>
          </cell>
          <cell r="B1367">
            <v>0</v>
          </cell>
          <cell r="C1367">
            <v>0</v>
          </cell>
          <cell r="D1367">
            <v>67157</v>
          </cell>
        </row>
        <row r="1368">
          <cell r="A1368">
            <v>203061943</v>
          </cell>
          <cell r="B1368">
            <v>0</v>
          </cell>
          <cell r="C1368">
            <v>0</v>
          </cell>
          <cell r="D1368">
            <v>70175</v>
          </cell>
        </row>
        <row r="1369">
          <cell r="A1369">
            <v>203061944</v>
          </cell>
          <cell r="B1369">
            <v>0</v>
          </cell>
          <cell r="C1369">
            <v>0</v>
          </cell>
          <cell r="D1369">
            <v>71987</v>
          </cell>
        </row>
        <row r="1370">
          <cell r="A1370">
            <v>203061945</v>
          </cell>
          <cell r="B1370">
            <v>0</v>
          </cell>
          <cell r="C1370">
            <v>0</v>
          </cell>
          <cell r="D1370">
            <v>44122</v>
          </cell>
        </row>
        <row r="1371">
          <cell r="A1371">
            <v>203061946</v>
          </cell>
          <cell r="B1371">
            <v>0</v>
          </cell>
          <cell r="C1371">
            <v>0</v>
          </cell>
          <cell r="D1371">
            <v>33147</v>
          </cell>
        </row>
        <row r="1372">
          <cell r="A1372">
            <v>203061947</v>
          </cell>
          <cell r="B1372">
            <v>0</v>
          </cell>
          <cell r="C1372">
            <v>0</v>
          </cell>
          <cell r="D1372">
            <v>0</v>
          </cell>
        </row>
        <row r="1373">
          <cell r="A1373">
            <v>203061948</v>
          </cell>
          <cell r="B1373">
            <v>0</v>
          </cell>
          <cell r="C1373">
            <v>0</v>
          </cell>
          <cell r="D1373">
            <v>0</v>
          </cell>
        </row>
        <row r="1374">
          <cell r="A1374">
            <v>203061949</v>
          </cell>
          <cell r="B1374">
            <v>0</v>
          </cell>
          <cell r="C1374">
            <v>0</v>
          </cell>
          <cell r="D1374">
            <v>0</v>
          </cell>
        </row>
        <row r="1375">
          <cell r="A1375">
            <v>203061950</v>
          </cell>
          <cell r="B1375">
            <v>0</v>
          </cell>
          <cell r="C1375">
            <v>0</v>
          </cell>
          <cell r="D1375">
            <v>0</v>
          </cell>
        </row>
        <row r="1376">
          <cell r="A1376">
            <v>203061951</v>
          </cell>
          <cell r="B1376">
            <v>0</v>
          </cell>
          <cell r="C1376">
            <v>0</v>
          </cell>
          <cell r="D1376">
            <v>35440</v>
          </cell>
        </row>
        <row r="1377">
          <cell r="A1377">
            <v>203061952</v>
          </cell>
          <cell r="B1377">
            <v>0</v>
          </cell>
          <cell r="C1377">
            <v>0</v>
          </cell>
          <cell r="D1377">
            <v>197</v>
          </cell>
        </row>
        <row r="1378">
          <cell r="A1378">
            <v>203061953</v>
          </cell>
          <cell r="B1378">
            <v>0</v>
          </cell>
          <cell r="C1378">
            <v>0</v>
          </cell>
          <cell r="D1378">
            <v>51036</v>
          </cell>
        </row>
        <row r="1379">
          <cell r="A1379">
            <v>203061954</v>
          </cell>
          <cell r="B1379">
            <v>0</v>
          </cell>
          <cell r="C1379">
            <v>0</v>
          </cell>
          <cell r="D1379">
            <v>27841</v>
          </cell>
        </row>
        <row r="1380">
          <cell r="A1380">
            <v>203061955</v>
          </cell>
          <cell r="B1380">
            <v>0</v>
          </cell>
          <cell r="C1380">
            <v>0</v>
          </cell>
          <cell r="D1380">
            <v>0</v>
          </cell>
        </row>
        <row r="1381">
          <cell r="A1381">
            <v>203061956</v>
          </cell>
          <cell r="B1381">
            <v>0</v>
          </cell>
          <cell r="C1381">
            <v>0</v>
          </cell>
          <cell r="D1381">
            <v>29439</v>
          </cell>
        </row>
        <row r="1382">
          <cell r="A1382">
            <v>203061957</v>
          </cell>
          <cell r="B1382">
            <v>0</v>
          </cell>
          <cell r="C1382">
            <v>0</v>
          </cell>
          <cell r="D1382">
            <v>0</v>
          </cell>
        </row>
        <row r="1383">
          <cell r="A1383">
            <v>203061958</v>
          </cell>
          <cell r="B1383">
            <v>0</v>
          </cell>
          <cell r="C1383">
            <v>0</v>
          </cell>
          <cell r="D1383">
            <v>24278</v>
          </cell>
        </row>
        <row r="1384">
          <cell r="A1384">
            <v>203061959</v>
          </cell>
          <cell r="B1384">
            <v>0</v>
          </cell>
          <cell r="C1384">
            <v>0</v>
          </cell>
          <cell r="D1384">
            <v>24541</v>
          </cell>
        </row>
        <row r="1385">
          <cell r="A1385">
            <v>203061960</v>
          </cell>
          <cell r="B1385">
            <v>0</v>
          </cell>
          <cell r="C1385">
            <v>0</v>
          </cell>
          <cell r="D1385">
            <v>21983</v>
          </cell>
        </row>
        <row r="1386">
          <cell r="A1386">
            <v>203061961</v>
          </cell>
          <cell r="B1386">
            <v>0</v>
          </cell>
          <cell r="C1386">
            <v>0</v>
          </cell>
          <cell r="D1386">
            <v>22177</v>
          </cell>
        </row>
        <row r="1387">
          <cell r="A1387">
            <v>203061962</v>
          </cell>
          <cell r="B1387">
            <v>0</v>
          </cell>
          <cell r="C1387">
            <v>0</v>
          </cell>
          <cell r="D1387">
            <v>25661</v>
          </cell>
        </row>
        <row r="1388">
          <cell r="A1388">
            <v>203061963</v>
          </cell>
          <cell r="B1388">
            <v>0</v>
          </cell>
          <cell r="C1388">
            <v>0</v>
          </cell>
          <cell r="D1388">
            <v>27672</v>
          </cell>
        </row>
        <row r="1389">
          <cell r="A1389">
            <v>203061964</v>
          </cell>
          <cell r="B1389">
            <v>0</v>
          </cell>
          <cell r="C1389">
            <v>0</v>
          </cell>
          <cell r="D1389">
            <v>19708</v>
          </cell>
        </row>
        <row r="1390">
          <cell r="A1390">
            <v>203061965</v>
          </cell>
          <cell r="B1390">
            <v>0</v>
          </cell>
          <cell r="C1390">
            <v>0</v>
          </cell>
          <cell r="D1390">
            <v>22306</v>
          </cell>
        </row>
        <row r="1391">
          <cell r="A1391">
            <v>203061966</v>
          </cell>
          <cell r="B1391">
            <v>0</v>
          </cell>
          <cell r="C1391">
            <v>0</v>
          </cell>
          <cell r="D1391">
            <v>27945</v>
          </cell>
        </row>
        <row r="1392">
          <cell r="A1392">
            <v>203061967</v>
          </cell>
          <cell r="B1392">
            <v>0</v>
          </cell>
          <cell r="C1392">
            <v>0</v>
          </cell>
          <cell r="D1392">
            <v>29852</v>
          </cell>
        </row>
        <row r="1393">
          <cell r="A1393">
            <v>203061968</v>
          </cell>
          <cell r="B1393">
            <v>0</v>
          </cell>
          <cell r="C1393">
            <v>0</v>
          </cell>
          <cell r="D1393">
            <v>0</v>
          </cell>
        </row>
        <row r="1394">
          <cell r="A1394">
            <v>203061969</v>
          </cell>
          <cell r="B1394">
            <v>0</v>
          </cell>
          <cell r="C1394">
            <v>0</v>
          </cell>
          <cell r="D1394">
            <v>0</v>
          </cell>
        </row>
        <row r="1395">
          <cell r="A1395">
            <v>203061970</v>
          </cell>
          <cell r="B1395">
            <v>0</v>
          </cell>
          <cell r="C1395">
            <v>0</v>
          </cell>
          <cell r="D1395">
            <v>0</v>
          </cell>
        </row>
        <row r="1396">
          <cell r="A1396">
            <v>203061971</v>
          </cell>
          <cell r="B1396">
            <v>0</v>
          </cell>
          <cell r="C1396">
            <v>0</v>
          </cell>
          <cell r="D1396">
            <v>26036</v>
          </cell>
        </row>
        <row r="1397">
          <cell r="A1397">
            <v>203061972</v>
          </cell>
          <cell r="B1397">
            <v>0</v>
          </cell>
          <cell r="C1397">
            <v>0</v>
          </cell>
          <cell r="D1397">
            <v>27973</v>
          </cell>
        </row>
        <row r="1398">
          <cell r="A1398">
            <v>203061973</v>
          </cell>
          <cell r="B1398">
            <v>0</v>
          </cell>
          <cell r="C1398">
            <v>0</v>
          </cell>
          <cell r="D1398">
            <v>22518</v>
          </cell>
        </row>
        <row r="1399">
          <cell r="A1399">
            <v>203061974</v>
          </cell>
          <cell r="B1399">
            <v>0</v>
          </cell>
          <cell r="C1399">
            <v>0</v>
          </cell>
          <cell r="D1399">
            <v>23196</v>
          </cell>
        </row>
        <row r="1400">
          <cell r="A1400">
            <v>203061975</v>
          </cell>
          <cell r="B1400">
            <v>0</v>
          </cell>
          <cell r="C1400">
            <v>0</v>
          </cell>
          <cell r="D1400">
            <v>22726</v>
          </cell>
        </row>
        <row r="1401">
          <cell r="A1401">
            <v>203061976</v>
          </cell>
          <cell r="B1401">
            <v>0</v>
          </cell>
          <cell r="C1401">
            <v>0</v>
          </cell>
          <cell r="D1401">
            <v>0</v>
          </cell>
        </row>
        <row r="1402">
          <cell r="A1402">
            <v>203061977</v>
          </cell>
          <cell r="B1402">
            <v>0</v>
          </cell>
          <cell r="C1402">
            <v>0</v>
          </cell>
          <cell r="D1402">
            <v>18809</v>
          </cell>
        </row>
        <row r="1403">
          <cell r="A1403">
            <v>203061978</v>
          </cell>
          <cell r="B1403">
            <v>0</v>
          </cell>
          <cell r="C1403">
            <v>0</v>
          </cell>
          <cell r="D1403">
            <v>20685</v>
          </cell>
        </row>
        <row r="1404">
          <cell r="A1404">
            <v>203061979</v>
          </cell>
          <cell r="B1404">
            <v>0</v>
          </cell>
          <cell r="C1404">
            <v>0</v>
          </cell>
          <cell r="D1404">
            <v>0</v>
          </cell>
        </row>
        <row r="1405">
          <cell r="A1405">
            <v>203061980</v>
          </cell>
          <cell r="B1405">
            <v>0</v>
          </cell>
          <cell r="C1405">
            <v>0</v>
          </cell>
          <cell r="D1405">
            <v>0</v>
          </cell>
        </row>
        <row r="1406">
          <cell r="A1406">
            <v>203061981</v>
          </cell>
          <cell r="B1406">
            <v>0</v>
          </cell>
          <cell r="C1406">
            <v>0</v>
          </cell>
          <cell r="D1406">
            <v>0</v>
          </cell>
        </row>
        <row r="1407">
          <cell r="A1407">
            <v>203061982</v>
          </cell>
          <cell r="B1407">
            <v>0</v>
          </cell>
          <cell r="C1407">
            <v>0</v>
          </cell>
          <cell r="D1407">
            <v>58452</v>
          </cell>
        </row>
        <row r="1408">
          <cell r="A1408">
            <v>203061983</v>
          </cell>
          <cell r="B1408">
            <v>0</v>
          </cell>
          <cell r="C1408">
            <v>0</v>
          </cell>
          <cell r="D1408">
            <v>68977</v>
          </cell>
        </row>
        <row r="1409">
          <cell r="A1409">
            <v>203061984</v>
          </cell>
          <cell r="B1409">
            <v>0</v>
          </cell>
          <cell r="C1409">
            <v>0</v>
          </cell>
          <cell r="D1409">
            <v>107245.6</v>
          </cell>
        </row>
        <row r="1410">
          <cell r="A1410">
            <v>203061985</v>
          </cell>
          <cell r="B1410">
            <v>0</v>
          </cell>
          <cell r="C1410">
            <v>0</v>
          </cell>
          <cell r="D1410">
            <v>850</v>
          </cell>
        </row>
        <row r="1411">
          <cell r="A1411">
            <v>203061986</v>
          </cell>
          <cell r="B1411">
            <v>0</v>
          </cell>
          <cell r="C1411">
            <v>0</v>
          </cell>
          <cell r="D1411">
            <v>0</v>
          </cell>
        </row>
        <row r="1412">
          <cell r="A1412">
            <v>203061987</v>
          </cell>
          <cell r="B1412">
            <v>0</v>
          </cell>
          <cell r="C1412">
            <v>0</v>
          </cell>
          <cell r="D1412">
            <v>43245</v>
          </cell>
        </row>
        <row r="1413">
          <cell r="A1413">
            <v>203061988</v>
          </cell>
          <cell r="B1413">
            <v>0</v>
          </cell>
          <cell r="C1413">
            <v>0</v>
          </cell>
          <cell r="D1413">
            <v>43263</v>
          </cell>
        </row>
        <row r="1414">
          <cell r="A1414">
            <v>203061989</v>
          </cell>
          <cell r="B1414">
            <v>0</v>
          </cell>
          <cell r="C1414">
            <v>0</v>
          </cell>
          <cell r="D1414">
            <v>24991</v>
          </cell>
        </row>
        <row r="1415">
          <cell r="A1415">
            <v>203061990</v>
          </cell>
          <cell r="B1415">
            <v>0</v>
          </cell>
          <cell r="C1415">
            <v>0</v>
          </cell>
          <cell r="D1415">
            <v>0</v>
          </cell>
        </row>
        <row r="1416">
          <cell r="A1416">
            <v>203061991</v>
          </cell>
          <cell r="B1416">
            <v>0</v>
          </cell>
          <cell r="C1416">
            <v>0</v>
          </cell>
          <cell r="D1416">
            <v>25827</v>
          </cell>
        </row>
        <row r="1417">
          <cell r="A1417">
            <v>203061994</v>
          </cell>
          <cell r="B1417">
            <v>0</v>
          </cell>
          <cell r="C1417">
            <v>0</v>
          </cell>
          <cell r="D1417">
            <v>0</v>
          </cell>
        </row>
        <row r="1418">
          <cell r="A1418">
            <v>203061997</v>
          </cell>
          <cell r="B1418">
            <v>0</v>
          </cell>
          <cell r="C1418">
            <v>0</v>
          </cell>
          <cell r="D1418">
            <v>0</v>
          </cell>
        </row>
        <row r="1419">
          <cell r="A1419">
            <v>203061998</v>
          </cell>
          <cell r="B1419">
            <v>0</v>
          </cell>
          <cell r="C1419">
            <v>0</v>
          </cell>
          <cell r="D1419">
            <v>201580</v>
          </cell>
        </row>
        <row r="1420">
          <cell r="A1420">
            <v>203061999</v>
          </cell>
          <cell r="B1420">
            <v>0</v>
          </cell>
          <cell r="C1420">
            <v>0</v>
          </cell>
          <cell r="D1420">
            <v>80226.400000000009</v>
          </cell>
        </row>
        <row r="1421">
          <cell r="A1421">
            <v>203062000</v>
          </cell>
          <cell r="B1421">
            <v>0</v>
          </cell>
          <cell r="C1421">
            <v>0</v>
          </cell>
          <cell r="D1421">
            <v>143342</v>
          </cell>
        </row>
        <row r="1422">
          <cell r="A1422">
            <v>203062001</v>
          </cell>
          <cell r="B1422">
            <v>0</v>
          </cell>
          <cell r="C1422">
            <v>0</v>
          </cell>
          <cell r="D1422">
            <v>16309</v>
          </cell>
        </row>
        <row r="1423">
          <cell r="A1423">
            <v>203062002</v>
          </cell>
          <cell r="B1423">
            <v>0</v>
          </cell>
          <cell r="C1423">
            <v>0</v>
          </cell>
          <cell r="D1423">
            <v>51245</v>
          </cell>
        </row>
        <row r="1424">
          <cell r="A1424">
            <v>203062003</v>
          </cell>
          <cell r="B1424">
            <v>0</v>
          </cell>
          <cell r="C1424">
            <v>0</v>
          </cell>
          <cell r="D1424">
            <v>444729</v>
          </cell>
        </row>
        <row r="1425">
          <cell r="A1425">
            <v>203062004</v>
          </cell>
          <cell r="B1425">
            <v>0</v>
          </cell>
          <cell r="C1425">
            <v>0</v>
          </cell>
          <cell r="D1425">
            <v>21756</v>
          </cell>
        </row>
        <row r="1426">
          <cell r="A1426">
            <v>203062005</v>
          </cell>
          <cell r="B1426">
            <v>0</v>
          </cell>
          <cell r="C1426">
            <v>0</v>
          </cell>
          <cell r="D1426">
            <v>1317</v>
          </cell>
        </row>
        <row r="1427">
          <cell r="A1427">
            <v>203062006</v>
          </cell>
          <cell r="B1427">
            <v>0</v>
          </cell>
          <cell r="C1427">
            <v>0</v>
          </cell>
          <cell r="D1427">
            <v>19148</v>
          </cell>
        </row>
        <row r="1428">
          <cell r="A1428">
            <v>203062007</v>
          </cell>
          <cell r="B1428">
            <v>0</v>
          </cell>
          <cell r="C1428">
            <v>0</v>
          </cell>
          <cell r="D1428">
            <v>20362</v>
          </cell>
        </row>
        <row r="1429">
          <cell r="A1429">
            <v>203062008</v>
          </cell>
          <cell r="B1429">
            <v>0</v>
          </cell>
          <cell r="C1429">
            <v>0</v>
          </cell>
          <cell r="D1429">
            <v>20098</v>
          </cell>
        </row>
        <row r="1430">
          <cell r="A1430">
            <v>203062009</v>
          </cell>
          <cell r="B1430">
            <v>0</v>
          </cell>
          <cell r="C1430">
            <v>0</v>
          </cell>
          <cell r="D1430">
            <v>74441</v>
          </cell>
        </row>
        <row r="1431">
          <cell r="A1431">
            <v>203062010</v>
          </cell>
          <cell r="B1431">
            <v>0</v>
          </cell>
          <cell r="C1431">
            <v>0</v>
          </cell>
          <cell r="D1431">
            <v>9382.26</v>
          </cell>
        </row>
        <row r="1432">
          <cell r="A1432">
            <v>203062011</v>
          </cell>
          <cell r="B1432">
            <v>0</v>
          </cell>
          <cell r="C1432">
            <v>0</v>
          </cell>
          <cell r="D1432">
            <v>24940</v>
          </cell>
        </row>
        <row r="1433">
          <cell r="A1433">
            <v>203062012</v>
          </cell>
          <cell r="B1433">
            <v>0</v>
          </cell>
          <cell r="C1433">
            <v>0</v>
          </cell>
          <cell r="D1433">
            <v>27157</v>
          </cell>
        </row>
        <row r="1434">
          <cell r="A1434">
            <v>203062013</v>
          </cell>
          <cell r="B1434">
            <v>0</v>
          </cell>
          <cell r="C1434">
            <v>0</v>
          </cell>
          <cell r="D1434">
            <v>22045</v>
          </cell>
        </row>
        <row r="1435">
          <cell r="A1435">
            <v>203062014</v>
          </cell>
          <cell r="B1435">
            <v>0</v>
          </cell>
          <cell r="C1435">
            <v>0</v>
          </cell>
          <cell r="D1435">
            <v>25346</v>
          </cell>
        </row>
        <row r="1436">
          <cell r="A1436">
            <v>203062015</v>
          </cell>
          <cell r="B1436">
            <v>0</v>
          </cell>
          <cell r="C1436">
            <v>0</v>
          </cell>
          <cell r="D1436">
            <v>0</v>
          </cell>
        </row>
        <row r="1437">
          <cell r="A1437">
            <v>203062016</v>
          </cell>
          <cell r="B1437">
            <v>0</v>
          </cell>
          <cell r="C1437">
            <v>0</v>
          </cell>
          <cell r="D1437">
            <v>29068</v>
          </cell>
        </row>
        <row r="1438">
          <cell r="A1438">
            <v>203062017</v>
          </cell>
          <cell r="B1438">
            <v>0</v>
          </cell>
          <cell r="C1438">
            <v>0</v>
          </cell>
          <cell r="D1438">
            <v>21380</v>
          </cell>
        </row>
        <row r="1439">
          <cell r="A1439">
            <v>203062018</v>
          </cell>
          <cell r="B1439">
            <v>0</v>
          </cell>
          <cell r="C1439">
            <v>0</v>
          </cell>
          <cell r="D1439">
            <v>20244</v>
          </cell>
        </row>
        <row r="1440">
          <cell r="A1440">
            <v>203062019</v>
          </cell>
          <cell r="B1440">
            <v>0</v>
          </cell>
          <cell r="C1440">
            <v>0</v>
          </cell>
          <cell r="D1440">
            <v>23642</v>
          </cell>
        </row>
        <row r="1441">
          <cell r="A1441">
            <v>203062020</v>
          </cell>
          <cell r="B1441">
            <v>0</v>
          </cell>
          <cell r="C1441">
            <v>0</v>
          </cell>
          <cell r="D1441">
            <v>20982</v>
          </cell>
        </row>
        <row r="1442">
          <cell r="A1442">
            <v>203062021</v>
          </cell>
          <cell r="B1442">
            <v>0</v>
          </cell>
          <cell r="C1442">
            <v>0</v>
          </cell>
          <cell r="D1442">
            <v>37959</v>
          </cell>
        </row>
        <row r="1443">
          <cell r="A1443">
            <v>203062022</v>
          </cell>
          <cell r="B1443">
            <v>0</v>
          </cell>
          <cell r="C1443">
            <v>0</v>
          </cell>
          <cell r="D1443">
            <v>51369</v>
          </cell>
        </row>
        <row r="1444">
          <cell r="A1444">
            <v>203062023</v>
          </cell>
          <cell r="B1444">
            <v>0</v>
          </cell>
          <cell r="C1444">
            <v>0</v>
          </cell>
          <cell r="D1444">
            <v>54455</v>
          </cell>
        </row>
        <row r="1445">
          <cell r="A1445">
            <v>203062024</v>
          </cell>
          <cell r="B1445">
            <v>0</v>
          </cell>
          <cell r="C1445">
            <v>0</v>
          </cell>
          <cell r="D1445">
            <v>12834</v>
          </cell>
        </row>
        <row r="1446">
          <cell r="A1446">
            <v>203062025</v>
          </cell>
          <cell r="B1446">
            <v>0</v>
          </cell>
          <cell r="C1446">
            <v>0</v>
          </cell>
          <cell r="D1446">
            <v>16056</v>
          </cell>
        </row>
        <row r="1447">
          <cell r="A1447">
            <v>203062026</v>
          </cell>
          <cell r="B1447">
            <v>0</v>
          </cell>
          <cell r="C1447">
            <v>0</v>
          </cell>
          <cell r="D1447">
            <v>303918.67</v>
          </cell>
        </row>
        <row r="1448">
          <cell r="A1448">
            <v>203062027</v>
          </cell>
          <cell r="B1448">
            <v>0</v>
          </cell>
          <cell r="C1448">
            <v>0</v>
          </cell>
          <cell r="D1448">
            <v>20973</v>
          </cell>
        </row>
        <row r="1449">
          <cell r="A1449">
            <v>203062028</v>
          </cell>
          <cell r="B1449">
            <v>0</v>
          </cell>
          <cell r="C1449">
            <v>0</v>
          </cell>
          <cell r="D1449">
            <v>0</v>
          </cell>
        </row>
        <row r="1450">
          <cell r="A1450">
            <v>203062029</v>
          </cell>
          <cell r="B1450">
            <v>0</v>
          </cell>
          <cell r="C1450">
            <v>0</v>
          </cell>
          <cell r="D1450">
            <v>79749</v>
          </cell>
        </row>
        <row r="1451">
          <cell r="A1451">
            <v>203062030</v>
          </cell>
          <cell r="B1451">
            <v>0</v>
          </cell>
          <cell r="C1451">
            <v>0</v>
          </cell>
          <cell r="D1451">
            <v>26506</v>
          </cell>
        </row>
        <row r="1452">
          <cell r="A1452">
            <v>203062031</v>
          </cell>
          <cell r="B1452">
            <v>0</v>
          </cell>
          <cell r="C1452">
            <v>0</v>
          </cell>
          <cell r="D1452">
            <v>21731</v>
          </cell>
        </row>
        <row r="1453">
          <cell r="A1453">
            <v>203062032</v>
          </cell>
          <cell r="B1453">
            <v>0</v>
          </cell>
          <cell r="C1453">
            <v>0</v>
          </cell>
          <cell r="D1453">
            <v>24847</v>
          </cell>
        </row>
        <row r="1454">
          <cell r="A1454">
            <v>203062033</v>
          </cell>
          <cell r="B1454">
            <v>0</v>
          </cell>
          <cell r="C1454">
            <v>0</v>
          </cell>
          <cell r="D1454">
            <v>28245</v>
          </cell>
        </row>
        <row r="1455">
          <cell r="A1455">
            <v>203062034</v>
          </cell>
          <cell r="B1455">
            <v>0</v>
          </cell>
          <cell r="C1455">
            <v>0</v>
          </cell>
          <cell r="D1455">
            <v>0</v>
          </cell>
        </row>
        <row r="1456">
          <cell r="A1456">
            <v>203062035</v>
          </cell>
          <cell r="B1456">
            <v>0</v>
          </cell>
          <cell r="C1456">
            <v>0</v>
          </cell>
          <cell r="D1456">
            <v>0</v>
          </cell>
        </row>
        <row r="1457">
          <cell r="A1457">
            <v>203062036</v>
          </cell>
          <cell r="B1457">
            <v>0</v>
          </cell>
          <cell r="C1457">
            <v>0</v>
          </cell>
          <cell r="D1457">
            <v>15255</v>
          </cell>
        </row>
        <row r="1458">
          <cell r="A1458">
            <v>203062037</v>
          </cell>
          <cell r="B1458">
            <v>0</v>
          </cell>
          <cell r="C1458">
            <v>0</v>
          </cell>
          <cell r="D1458">
            <v>41264</v>
          </cell>
        </row>
        <row r="1459">
          <cell r="A1459">
            <v>203062038</v>
          </cell>
          <cell r="B1459">
            <v>0</v>
          </cell>
          <cell r="C1459">
            <v>0</v>
          </cell>
          <cell r="D1459">
            <v>146688</v>
          </cell>
        </row>
        <row r="1460">
          <cell r="A1460">
            <v>203062039</v>
          </cell>
          <cell r="B1460">
            <v>0</v>
          </cell>
          <cell r="C1460">
            <v>0</v>
          </cell>
          <cell r="D1460">
            <v>120608</v>
          </cell>
        </row>
        <row r="1461">
          <cell r="A1461">
            <v>203062040</v>
          </cell>
          <cell r="B1461">
            <v>0</v>
          </cell>
          <cell r="C1461">
            <v>0</v>
          </cell>
          <cell r="D1461">
            <v>199460</v>
          </cell>
        </row>
        <row r="1462">
          <cell r="A1462">
            <v>203062041</v>
          </cell>
          <cell r="B1462">
            <v>0</v>
          </cell>
          <cell r="C1462">
            <v>0</v>
          </cell>
          <cell r="D1462">
            <v>905</v>
          </cell>
        </row>
        <row r="1463">
          <cell r="A1463">
            <v>203062042</v>
          </cell>
          <cell r="B1463">
            <v>0</v>
          </cell>
          <cell r="C1463">
            <v>0</v>
          </cell>
          <cell r="D1463">
            <v>20702</v>
          </cell>
        </row>
        <row r="1464">
          <cell r="A1464">
            <v>203062043</v>
          </cell>
          <cell r="B1464">
            <v>0</v>
          </cell>
          <cell r="C1464">
            <v>0</v>
          </cell>
          <cell r="D1464">
            <v>23465</v>
          </cell>
        </row>
        <row r="1465">
          <cell r="A1465">
            <v>203062044</v>
          </cell>
          <cell r="B1465">
            <v>0</v>
          </cell>
          <cell r="C1465">
            <v>0</v>
          </cell>
          <cell r="D1465">
            <v>21604</v>
          </cell>
        </row>
        <row r="1466">
          <cell r="A1466">
            <v>203062045</v>
          </cell>
          <cell r="B1466">
            <v>0</v>
          </cell>
          <cell r="C1466">
            <v>0</v>
          </cell>
          <cell r="D1466">
            <v>23120</v>
          </cell>
        </row>
        <row r="1467">
          <cell r="A1467">
            <v>203062046</v>
          </cell>
          <cell r="B1467">
            <v>0</v>
          </cell>
          <cell r="C1467">
            <v>0</v>
          </cell>
          <cell r="D1467">
            <v>103438</v>
          </cell>
        </row>
        <row r="1468">
          <cell r="A1468">
            <v>203062047</v>
          </cell>
          <cell r="B1468">
            <v>0</v>
          </cell>
          <cell r="C1468">
            <v>0</v>
          </cell>
          <cell r="D1468">
            <v>14037</v>
          </cell>
        </row>
        <row r="1469">
          <cell r="A1469">
            <v>203062048</v>
          </cell>
          <cell r="B1469">
            <v>0</v>
          </cell>
          <cell r="C1469">
            <v>0</v>
          </cell>
          <cell r="D1469">
            <v>37449</v>
          </cell>
        </row>
        <row r="1470">
          <cell r="A1470">
            <v>203062049</v>
          </cell>
          <cell r="B1470">
            <v>0</v>
          </cell>
          <cell r="C1470">
            <v>0</v>
          </cell>
          <cell r="D1470">
            <v>13860</v>
          </cell>
        </row>
        <row r="1471">
          <cell r="A1471">
            <v>203062050</v>
          </cell>
          <cell r="B1471">
            <v>0</v>
          </cell>
          <cell r="C1471">
            <v>0</v>
          </cell>
          <cell r="D1471">
            <v>37136</v>
          </cell>
        </row>
        <row r="1472">
          <cell r="A1472">
            <v>203062051</v>
          </cell>
          <cell r="B1472">
            <v>0</v>
          </cell>
          <cell r="C1472">
            <v>0</v>
          </cell>
          <cell r="D1472">
            <v>31734</v>
          </cell>
        </row>
        <row r="1473">
          <cell r="A1473">
            <v>203062052</v>
          </cell>
          <cell r="B1473">
            <v>0</v>
          </cell>
          <cell r="C1473">
            <v>0</v>
          </cell>
          <cell r="D1473">
            <v>0</v>
          </cell>
        </row>
        <row r="1474">
          <cell r="A1474">
            <v>203062053</v>
          </cell>
          <cell r="B1474">
            <v>0</v>
          </cell>
          <cell r="C1474">
            <v>0</v>
          </cell>
          <cell r="D1474">
            <v>42579</v>
          </cell>
        </row>
        <row r="1475">
          <cell r="A1475">
            <v>203062054</v>
          </cell>
          <cell r="B1475">
            <v>0</v>
          </cell>
          <cell r="C1475">
            <v>0</v>
          </cell>
          <cell r="D1475">
            <v>20426</v>
          </cell>
        </row>
        <row r="1476">
          <cell r="A1476">
            <v>203062055</v>
          </cell>
          <cell r="B1476">
            <v>0</v>
          </cell>
          <cell r="C1476">
            <v>0</v>
          </cell>
          <cell r="D1476">
            <v>0</v>
          </cell>
        </row>
        <row r="1477">
          <cell r="A1477">
            <v>203062056</v>
          </cell>
          <cell r="B1477">
            <v>0</v>
          </cell>
          <cell r="C1477">
            <v>0</v>
          </cell>
          <cell r="D1477">
            <v>0</v>
          </cell>
        </row>
        <row r="1478">
          <cell r="A1478">
            <v>203062057</v>
          </cell>
          <cell r="B1478">
            <v>0</v>
          </cell>
          <cell r="C1478">
            <v>0</v>
          </cell>
          <cell r="D1478">
            <v>0</v>
          </cell>
        </row>
        <row r="1479">
          <cell r="A1479">
            <v>203062058</v>
          </cell>
          <cell r="B1479">
            <v>0</v>
          </cell>
          <cell r="C1479">
            <v>0</v>
          </cell>
          <cell r="D1479">
            <v>0</v>
          </cell>
        </row>
        <row r="1480">
          <cell r="A1480">
            <v>203062060</v>
          </cell>
          <cell r="B1480">
            <v>0</v>
          </cell>
          <cell r="C1480">
            <v>0</v>
          </cell>
          <cell r="D1480">
            <v>106309</v>
          </cell>
        </row>
        <row r="1481">
          <cell r="A1481">
            <v>203062061</v>
          </cell>
          <cell r="B1481">
            <v>0</v>
          </cell>
          <cell r="C1481">
            <v>0</v>
          </cell>
          <cell r="D1481">
            <v>0.33</v>
          </cell>
        </row>
        <row r="1482">
          <cell r="A1482">
            <v>203062062</v>
          </cell>
          <cell r="B1482">
            <v>0</v>
          </cell>
          <cell r="C1482">
            <v>0</v>
          </cell>
          <cell r="D1482">
            <v>0</v>
          </cell>
        </row>
        <row r="1483">
          <cell r="A1483">
            <v>203062063</v>
          </cell>
          <cell r="B1483">
            <v>0</v>
          </cell>
          <cell r="C1483">
            <v>0</v>
          </cell>
          <cell r="D1483">
            <v>50114</v>
          </cell>
        </row>
        <row r="1484">
          <cell r="A1484">
            <v>203062064</v>
          </cell>
          <cell r="B1484">
            <v>0</v>
          </cell>
          <cell r="C1484">
            <v>0</v>
          </cell>
          <cell r="D1484">
            <v>1017</v>
          </cell>
        </row>
        <row r="1485">
          <cell r="A1485">
            <v>203062065</v>
          </cell>
          <cell r="B1485">
            <v>0</v>
          </cell>
          <cell r="C1485">
            <v>0</v>
          </cell>
          <cell r="D1485">
            <v>151932</v>
          </cell>
        </row>
        <row r="1486">
          <cell r="A1486">
            <v>203062066</v>
          </cell>
          <cell r="B1486">
            <v>0</v>
          </cell>
          <cell r="C1486">
            <v>0</v>
          </cell>
          <cell r="D1486">
            <v>0</v>
          </cell>
        </row>
        <row r="1487">
          <cell r="A1487">
            <v>203062067</v>
          </cell>
          <cell r="B1487">
            <v>0</v>
          </cell>
          <cell r="C1487">
            <v>0</v>
          </cell>
          <cell r="D1487">
            <v>106426</v>
          </cell>
        </row>
        <row r="1488">
          <cell r="A1488">
            <v>203062068</v>
          </cell>
          <cell r="B1488">
            <v>0</v>
          </cell>
          <cell r="C1488">
            <v>0</v>
          </cell>
          <cell r="D1488">
            <v>0</v>
          </cell>
        </row>
        <row r="1489">
          <cell r="A1489">
            <v>203062069</v>
          </cell>
          <cell r="B1489">
            <v>0</v>
          </cell>
          <cell r="C1489">
            <v>0</v>
          </cell>
          <cell r="D1489">
            <v>9349</v>
          </cell>
        </row>
        <row r="1490">
          <cell r="A1490">
            <v>203062070</v>
          </cell>
          <cell r="B1490">
            <v>0</v>
          </cell>
          <cell r="C1490">
            <v>0</v>
          </cell>
          <cell r="D1490">
            <v>16429</v>
          </cell>
        </row>
        <row r="1491">
          <cell r="A1491">
            <v>203062071</v>
          </cell>
          <cell r="B1491">
            <v>0</v>
          </cell>
          <cell r="C1491">
            <v>0</v>
          </cell>
          <cell r="D1491">
            <v>68412</v>
          </cell>
        </row>
        <row r="1492">
          <cell r="A1492">
            <v>203062072</v>
          </cell>
          <cell r="B1492">
            <v>0</v>
          </cell>
          <cell r="C1492">
            <v>0</v>
          </cell>
          <cell r="D1492">
            <v>0</v>
          </cell>
        </row>
        <row r="1493">
          <cell r="A1493">
            <v>203062073</v>
          </cell>
          <cell r="B1493">
            <v>0</v>
          </cell>
          <cell r="C1493">
            <v>0</v>
          </cell>
          <cell r="D1493">
            <v>39130</v>
          </cell>
        </row>
        <row r="1494">
          <cell r="A1494">
            <v>203062075</v>
          </cell>
          <cell r="B1494">
            <v>0</v>
          </cell>
          <cell r="C1494">
            <v>0</v>
          </cell>
          <cell r="D1494">
            <v>96662</v>
          </cell>
        </row>
        <row r="1495">
          <cell r="A1495">
            <v>203062076</v>
          </cell>
          <cell r="B1495">
            <v>0</v>
          </cell>
          <cell r="C1495">
            <v>0</v>
          </cell>
          <cell r="D1495">
            <v>0</v>
          </cell>
        </row>
        <row r="1496">
          <cell r="A1496">
            <v>203062077</v>
          </cell>
          <cell r="B1496">
            <v>0</v>
          </cell>
          <cell r="C1496">
            <v>0</v>
          </cell>
          <cell r="D1496">
            <v>29530</v>
          </cell>
        </row>
        <row r="1497">
          <cell r="A1497">
            <v>203062078</v>
          </cell>
          <cell r="B1497">
            <v>0</v>
          </cell>
          <cell r="C1497">
            <v>0</v>
          </cell>
          <cell r="D1497">
            <v>0</v>
          </cell>
        </row>
        <row r="1498">
          <cell r="A1498">
            <v>203062079</v>
          </cell>
          <cell r="B1498">
            <v>0</v>
          </cell>
          <cell r="C1498">
            <v>0</v>
          </cell>
          <cell r="D1498">
            <v>58536</v>
          </cell>
        </row>
        <row r="1499">
          <cell r="A1499">
            <v>203062080</v>
          </cell>
          <cell r="B1499">
            <v>0</v>
          </cell>
          <cell r="C1499">
            <v>0</v>
          </cell>
          <cell r="D1499">
            <v>0</v>
          </cell>
        </row>
        <row r="1500">
          <cell r="A1500">
            <v>203062081</v>
          </cell>
          <cell r="B1500">
            <v>0</v>
          </cell>
          <cell r="C1500">
            <v>0</v>
          </cell>
          <cell r="D1500">
            <v>759</v>
          </cell>
        </row>
        <row r="1501">
          <cell r="A1501">
            <v>203062082</v>
          </cell>
          <cell r="B1501">
            <v>0</v>
          </cell>
          <cell r="C1501">
            <v>0</v>
          </cell>
          <cell r="D1501">
            <v>99686</v>
          </cell>
        </row>
        <row r="1502">
          <cell r="A1502">
            <v>203062083</v>
          </cell>
          <cell r="B1502">
            <v>0</v>
          </cell>
          <cell r="C1502">
            <v>0</v>
          </cell>
          <cell r="D1502">
            <v>52124</v>
          </cell>
        </row>
        <row r="1503">
          <cell r="A1503">
            <v>203062084</v>
          </cell>
          <cell r="B1503">
            <v>0</v>
          </cell>
          <cell r="C1503">
            <v>0</v>
          </cell>
          <cell r="D1503">
            <v>14015</v>
          </cell>
        </row>
        <row r="1504">
          <cell r="A1504">
            <v>203062085</v>
          </cell>
          <cell r="B1504">
            <v>0</v>
          </cell>
          <cell r="C1504">
            <v>0</v>
          </cell>
          <cell r="D1504">
            <v>40745</v>
          </cell>
        </row>
        <row r="1505">
          <cell r="A1505">
            <v>203062086</v>
          </cell>
          <cell r="B1505">
            <v>0</v>
          </cell>
          <cell r="C1505">
            <v>0</v>
          </cell>
          <cell r="D1505">
            <v>26386</v>
          </cell>
        </row>
        <row r="1506">
          <cell r="A1506">
            <v>203062087</v>
          </cell>
          <cell r="B1506">
            <v>0</v>
          </cell>
          <cell r="C1506">
            <v>0</v>
          </cell>
          <cell r="D1506">
            <v>68614</v>
          </cell>
        </row>
        <row r="1507">
          <cell r="A1507">
            <v>203062088</v>
          </cell>
          <cell r="B1507">
            <v>0</v>
          </cell>
          <cell r="C1507">
            <v>0</v>
          </cell>
          <cell r="D1507">
            <v>36711</v>
          </cell>
        </row>
        <row r="1508">
          <cell r="A1508">
            <v>203062090</v>
          </cell>
          <cell r="B1508">
            <v>0</v>
          </cell>
          <cell r="C1508">
            <v>0</v>
          </cell>
          <cell r="D1508">
            <v>33981</v>
          </cell>
        </row>
        <row r="1509">
          <cell r="A1509">
            <v>203062091</v>
          </cell>
          <cell r="B1509">
            <v>0</v>
          </cell>
          <cell r="C1509">
            <v>0</v>
          </cell>
          <cell r="D1509">
            <v>30453</v>
          </cell>
        </row>
        <row r="1510">
          <cell r="A1510">
            <v>203062092</v>
          </cell>
          <cell r="B1510">
            <v>0</v>
          </cell>
          <cell r="C1510">
            <v>0</v>
          </cell>
          <cell r="D1510">
            <v>89441</v>
          </cell>
        </row>
        <row r="1511">
          <cell r="A1511">
            <v>203062093</v>
          </cell>
          <cell r="B1511">
            <v>0</v>
          </cell>
          <cell r="C1511">
            <v>0</v>
          </cell>
          <cell r="D1511">
            <v>61755</v>
          </cell>
        </row>
        <row r="1512">
          <cell r="A1512">
            <v>203062094</v>
          </cell>
          <cell r="B1512">
            <v>0</v>
          </cell>
          <cell r="C1512">
            <v>0</v>
          </cell>
          <cell r="D1512">
            <v>41260</v>
          </cell>
        </row>
        <row r="1513">
          <cell r="A1513">
            <v>203062095</v>
          </cell>
          <cell r="B1513">
            <v>0</v>
          </cell>
          <cell r="C1513">
            <v>0</v>
          </cell>
          <cell r="D1513">
            <v>0</v>
          </cell>
        </row>
        <row r="1514">
          <cell r="A1514">
            <v>203062096</v>
          </cell>
          <cell r="B1514">
            <v>0</v>
          </cell>
          <cell r="C1514">
            <v>0</v>
          </cell>
          <cell r="D1514">
            <v>82519</v>
          </cell>
        </row>
        <row r="1515">
          <cell r="A1515">
            <v>203062098</v>
          </cell>
          <cell r="B1515">
            <v>0</v>
          </cell>
          <cell r="C1515">
            <v>0</v>
          </cell>
          <cell r="D1515">
            <v>0</v>
          </cell>
        </row>
        <row r="1516">
          <cell r="A1516">
            <v>203062099</v>
          </cell>
          <cell r="B1516">
            <v>0</v>
          </cell>
          <cell r="C1516">
            <v>0</v>
          </cell>
          <cell r="D1516">
            <v>80018</v>
          </cell>
        </row>
        <row r="1517">
          <cell r="A1517">
            <v>203062100</v>
          </cell>
          <cell r="B1517">
            <v>0</v>
          </cell>
          <cell r="C1517">
            <v>0</v>
          </cell>
          <cell r="D1517">
            <v>93965</v>
          </cell>
        </row>
        <row r="1518">
          <cell r="A1518">
            <v>203062101</v>
          </cell>
          <cell r="B1518">
            <v>0</v>
          </cell>
          <cell r="C1518">
            <v>0</v>
          </cell>
          <cell r="D1518">
            <v>39368</v>
          </cell>
        </row>
        <row r="1519">
          <cell r="A1519">
            <v>203062103</v>
          </cell>
          <cell r="B1519">
            <v>0</v>
          </cell>
          <cell r="C1519">
            <v>0</v>
          </cell>
          <cell r="D1519">
            <v>1511</v>
          </cell>
        </row>
        <row r="1520">
          <cell r="A1520">
            <v>203062104</v>
          </cell>
          <cell r="B1520">
            <v>0</v>
          </cell>
          <cell r="C1520">
            <v>0</v>
          </cell>
          <cell r="D1520">
            <v>0</v>
          </cell>
        </row>
        <row r="1521">
          <cell r="A1521">
            <v>203062105</v>
          </cell>
          <cell r="B1521">
            <v>0</v>
          </cell>
          <cell r="C1521">
            <v>0</v>
          </cell>
          <cell r="D1521">
            <v>0</v>
          </cell>
        </row>
        <row r="1522">
          <cell r="A1522">
            <v>203062106</v>
          </cell>
          <cell r="B1522">
            <v>0</v>
          </cell>
          <cell r="C1522">
            <v>0</v>
          </cell>
          <cell r="D1522">
            <v>24187</v>
          </cell>
        </row>
        <row r="1523">
          <cell r="A1523">
            <v>203062107</v>
          </cell>
          <cell r="B1523">
            <v>0</v>
          </cell>
          <cell r="C1523">
            <v>0</v>
          </cell>
          <cell r="D1523">
            <v>19716</v>
          </cell>
        </row>
        <row r="1524">
          <cell r="A1524">
            <v>203062108</v>
          </cell>
          <cell r="B1524">
            <v>0</v>
          </cell>
          <cell r="C1524">
            <v>0</v>
          </cell>
          <cell r="D1524">
            <v>18583</v>
          </cell>
        </row>
        <row r="1525">
          <cell r="A1525">
            <v>203062109</v>
          </cell>
          <cell r="B1525">
            <v>0</v>
          </cell>
          <cell r="C1525">
            <v>0</v>
          </cell>
          <cell r="D1525">
            <v>27727</v>
          </cell>
        </row>
        <row r="1526">
          <cell r="A1526">
            <v>203062110</v>
          </cell>
          <cell r="B1526">
            <v>0</v>
          </cell>
          <cell r="C1526">
            <v>0</v>
          </cell>
          <cell r="D1526">
            <v>19572</v>
          </cell>
        </row>
        <row r="1527">
          <cell r="A1527">
            <v>203062112</v>
          </cell>
          <cell r="B1527">
            <v>0</v>
          </cell>
          <cell r="C1527">
            <v>0</v>
          </cell>
          <cell r="D1527">
            <v>8317</v>
          </cell>
        </row>
        <row r="1528">
          <cell r="A1528">
            <v>203062113</v>
          </cell>
          <cell r="B1528">
            <v>0</v>
          </cell>
          <cell r="C1528">
            <v>0</v>
          </cell>
          <cell r="D1528">
            <v>0</v>
          </cell>
        </row>
        <row r="1529">
          <cell r="A1529">
            <v>203062114</v>
          </cell>
          <cell r="B1529">
            <v>0</v>
          </cell>
          <cell r="C1529">
            <v>0</v>
          </cell>
          <cell r="D1529">
            <v>1675.8400000000001</v>
          </cell>
        </row>
        <row r="1530">
          <cell r="A1530">
            <v>203062115</v>
          </cell>
          <cell r="B1530">
            <v>0</v>
          </cell>
          <cell r="C1530">
            <v>0</v>
          </cell>
          <cell r="D1530">
            <v>151225</v>
          </cell>
        </row>
        <row r="1531">
          <cell r="A1531">
            <v>203062117</v>
          </cell>
          <cell r="B1531">
            <v>0</v>
          </cell>
          <cell r="C1531">
            <v>0</v>
          </cell>
          <cell r="D1531">
            <v>0</v>
          </cell>
        </row>
        <row r="1532">
          <cell r="A1532">
            <v>203062118</v>
          </cell>
          <cell r="B1532">
            <v>0</v>
          </cell>
          <cell r="C1532">
            <v>0</v>
          </cell>
          <cell r="D1532">
            <v>10366</v>
          </cell>
        </row>
        <row r="1533">
          <cell r="A1533">
            <v>203062119</v>
          </cell>
          <cell r="B1533">
            <v>0</v>
          </cell>
          <cell r="C1533">
            <v>0</v>
          </cell>
          <cell r="D1533">
            <v>21039</v>
          </cell>
        </row>
        <row r="1534">
          <cell r="A1534">
            <v>203062120</v>
          </cell>
          <cell r="B1534">
            <v>0</v>
          </cell>
          <cell r="C1534">
            <v>0</v>
          </cell>
          <cell r="D1534">
            <v>46220</v>
          </cell>
        </row>
        <row r="1535">
          <cell r="A1535">
            <v>203062121</v>
          </cell>
          <cell r="B1535">
            <v>0</v>
          </cell>
          <cell r="C1535">
            <v>0</v>
          </cell>
          <cell r="D1535">
            <v>51282</v>
          </cell>
        </row>
        <row r="1536">
          <cell r="A1536">
            <v>203062122</v>
          </cell>
          <cell r="B1536">
            <v>0</v>
          </cell>
          <cell r="C1536">
            <v>0</v>
          </cell>
          <cell r="D1536">
            <v>37828</v>
          </cell>
        </row>
        <row r="1537">
          <cell r="A1537">
            <v>203062123</v>
          </cell>
          <cell r="B1537">
            <v>0</v>
          </cell>
          <cell r="C1537">
            <v>0</v>
          </cell>
          <cell r="D1537">
            <v>5989</v>
          </cell>
        </row>
        <row r="1538">
          <cell r="A1538">
            <v>203062124</v>
          </cell>
          <cell r="B1538">
            <v>0</v>
          </cell>
          <cell r="C1538">
            <v>0</v>
          </cell>
          <cell r="D1538">
            <v>47790</v>
          </cell>
        </row>
        <row r="1539">
          <cell r="A1539">
            <v>203062125</v>
          </cell>
          <cell r="B1539">
            <v>0</v>
          </cell>
          <cell r="C1539">
            <v>0</v>
          </cell>
          <cell r="D1539">
            <v>176205</v>
          </cell>
        </row>
        <row r="1540">
          <cell r="A1540">
            <v>203062126</v>
          </cell>
          <cell r="B1540">
            <v>0</v>
          </cell>
          <cell r="C1540">
            <v>0</v>
          </cell>
          <cell r="D1540">
            <v>21471</v>
          </cell>
        </row>
        <row r="1541">
          <cell r="A1541">
            <v>203062127</v>
          </cell>
          <cell r="B1541">
            <v>0</v>
          </cell>
          <cell r="C1541">
            <v>0</v>
          </cell>
          <cell r="D1541">
            <v>40020</v>
          </cell>
        </row>
        <row r="1542">
          <cell r="A1542">
            <v>203062128</v>
          </cell>
          <cell r="B1542">
            <v>0</v>
          </cell>
          <cell r="C1542">
            <v>0</v>
          </cell>
          <cell r="D1542">
            <v>55943</v>
          </cell>
        </row>
        <row r="1543">
          <cell r="A1543">
            <v>203062130</v>
          </cell>
          <cell r="B1543">
            <v>0</v>
          </cell>
          <cell r="C1543">
            <v>0</v>
          </cell>
          <cell r="D1543">
            <v>21189</v>
          </cell>
        </row>
        <row r="1544">
          <cell r="A1544">
            <v>203062131</v>
          </cell>
          <cell r="B1544">
            <v>0</v>
          </cell>
          <cell r="C1544">
            <v>0</v>
          </cell>
          <cell r="D1544">
            <v>18222</v>
          </cell>
        </row>
        <row r="1545">
          <cell r="A1545">
            <v>203062132</v>
          </cell>
          <cell r="B1545">
            <v>0</v>
          </cell>
          <cell r="C1545">
            <v>0</v>
          </cell>
          <cell r="D1545">
            <v>20940</v>
          </cell>
        </row>
        <row r="1546">
          <cell r="A1546">
            <v>203062133</v>
          </cell>
          <cell r="B1546">
            <v>0</v>
          </cell>
          <cell r="C1546">
            <v>0</v>
          </cell>
          <cell r="D1546">
            <v>61050.68</v>
          </cell>
        </row>
        <row r="1547">
          <cell r="A1547">
            <v>203062134</v>
          </cell>
          <cell r="B1547">
            <v>0</v>
          </cell>
          <cell r="C1547">
            <v>0</v>
          </cell>
          <cell r="D1547">
            <v>0</v>
          </cell>
        </row>
        <row r="1548">
          <cell r="A1548">
            <v>203062135</v>
          </cell>
          <cell r="B1548">
            <v>0</v>
          </cell>
          <cell r="C1548">
            <v>0</v>
          </cell>
          <cell r="D1548">
            <v>33414</v>
          </cell>
        </row>
        <row r="1549">
          <cell r="A1549">
            <v>203062136</v>
          </cell>
          <cell r="B1549">
            <v>0</v>
          </cell>
          <cell r="C1549">
            <v>0</v>
          </cell>
          <cell r="D1549">
            <v>23710</v>
          </cell>
        </row>
        <row r="1550">
          <cell r="A1550">
            <v>203062137</v>
          </cell>
          <cell r="B1550">
            <v>0</v>
          </cell>
          <cell r="C1550">
            <v>0</v>
          </cell>
          <cell r="D1550">
            <v>0</v>
          </cell>
        </row>
        <row r="1551">
          <cell r="A1551">
            <v>203062138</v>
          </cell>
          <cell r="B1551">
            <v>0</v>
          </cell>
          <cell r="C1551">
            <v>0</v>
          </cell>
          <cell r="D1551">
            <v>20859</v>
          </cell>
        </row>
        <row r="1552">
          <cell r="A1552">
            <v>203062139</v>
          </cell>
          <cell r="B1552">
            <v>0</v>
          </cell>
          <cell r="C1552">
            <v>0</v>
          </cell>
          <cell r="D1552">
            <v>22966</v>
          </cell>
        </row>
        <row r="1553">
          <cell r="A1553">
            <v>203062140</v>
          </cell>
          <cell r="B1553">
            <v>0</v>
          </cell>
          <cell r="C1553">
            <v>0</v>
          </cell>
          <cell r="D1553">
            <v>19951</v>
          </cell>
        </row>
        <row r="1554">
          <cell r="A1554">
            <v>203062141</v>
          </cell>
          <cell r="B1554">
            <v>0</v>
          </cell>
          <cell r="C1554">
            <v>0</v>
          </cell>
          <cell r="D1554">
            <v>23081</v>
          </cell>
        </row>
        <row r="1555">
          <cell r="A1555">
            <v>203062142</v>
          </cell>
          <cell r="B1555">
            <v>0</v>
          </cell>
          <cell r="C1555">
            <v>0</v>
          </cell>
          <cell r="D1555">
            <v>18387</v>
          </cell>
        </row>
        <row r="1556">
          <cell r="A1556">
            <v>203062143</v>
          </cell>
          <cell r="B1556">
            <v>0</v>
          </cell>
          <cell r="C1556">
            <v>0</v>
          </cell>
          <cell r="D1556">
            <v>23244</v>
          </cell>
        </row>
        <row r="1557">
          <cell r="A1557">
            <v>203062144</v>
          </cell>
          <cell r="B1557">
            <v>0</v>
          </cell>
          <cell r="C1557">
            <v>0</v>
          </cell>
          <cell r="D1557">
            <v>18888</v>
          </cell>
        </row>
        <row r="1558">
          <cell r="A1558">
            <v>203062145</v>
          </cell>
          <cell r="B1558">
            <v>0</v>
          </cell>
          <cell r="C1558">
            <v>0</v>
          </cell>
          <cell r="D1558">
            <v>19074</v>
          </cell>
        </row>
        <row r="1559">
          <cell r="A1559">
            <v>203062146</v>
          </cell>
          <cell r="B1559">
            <v>0</v>
          </cell>
          <cell r="C1559">
            <v>0</v>
          </cell>
          <cell r="D1559">
            <v>22437</v>
          </cell>
        </row>
        <row r="1560">
          <cell r="A1560">
            <v>203062147</v>
          </cell>
          <cell r="B1560">
            <v>0</v>
          </cell>
          <cell r="C1560">
            <v>0</v>
          </cell>
          <cell r="D1560">
            <v>23867</v>
          </cell>
        </row>
        <row r="1561">
          <cell r="A1561">
            <v>203062148</v>
          </cell>
          <cell r="B1561">
            <v>0</v>
          </cell>
          <cell r="C1561">
            <v>0</v>
          </cell>
          <cell r="D1561">
            <v>23476</v>
          </cell>
        </row>
        <row r="1562">
          <cell r="A1562">
            <v>203062149</v>
          </cell>
          <cell r="B1562">
            <v>0</v>
          </cell>
          <cell r="C1562">
            <v>0</v>
          </cell>
          <cell r="D1562">
            <v>17579</v>
          </cell>
        </row>
        <row r="1563">
          <cell r="A1563">
            <v>203062150</v>
          </cell>
          <cell r="B1563">
            <v>0</v>
          </cell>
          <cell r="C1563">
            <v>0</v>
          </cell>
          <cell r="D1563">
            <v>18389</v>
          </cell>
        </row>
        <row r="1564">
          <cell r="A1564">
            <v>203062151</v>
          </cell>
          <cell r="B1564">
            <v>0</v>
          </cell>
          <cell r="C1564">
            <v>0</v>
          </cell>
          <cell r="D1564">
            <v>19456</v>
          </cell>
        </row>
        <row r="1565">
          <cell r="A1565">
            <v>203062152</v>
          </cell>
          <cell r="B1565">
            <v>0</v>
          </cell>
          <cell r="C1565">
            <v>0</v>
          </cell>
          <cell r="D1565">
            <v>20109</v>
          </cell>
        </row>
        <row r="1566">
          <cell r="A1566">
            <v>203062153</v>
          </cell>
          <cell r="B1566">
            <v>0</v>
          </cell>
          <cell r="C1566">
            <v>0</v>
          </cell>
          <cell r="D1566">
            <v>41682</v>
          </cell>
        </row>
        <row r="1567">
          <cell r="A1567">
            <v>203062154</v>
          </cell>
          <cell r="B1567">
            <v>0</v>
          </cell>
          <cell r="C1567">
            <v>0</v>
          </cell>
          <cell r="D1567">
            <v>123684</v>
          </cell>
        </row>
        <row r="1568">
          <cell r="A1568">
            <v>203062155</v>
          </cell>
          <cell r="B1568">
            <v>0</v>
          </cell>
          <cell r="C1568">
            <v>0</v>
          </cell>
          <cell r="D1568">
            <v>6317</v>
          </cell>
        </row>
        <row r="1569">
          <cell r="A1569">
            <v>203062156</v>
          </cell>
          <cell r="B1569">
            <v>0</v>
          </cell>
          <cell r="C1569">
            <v>0</v>
          </cell>
          <cell r="D1569">
            <v>0</v>
          </cell>
        </row>
        <row r="1570">
          <cell r="A1570">
            <v>203062157</v>
          </cell>
          <cell r="B1570">
            <v>0</v>
          </cell>
          <cell r="C1570">
            <v>0</v>
          </cell>
          <cell r="D1570">
            <v>57470</v>
          </cell>
        </row>
        <row r="1571">
          <cell r="A1571">
            <v>203062158</v>
          </cell>
          <cell r="B1571">
            <v>0</v>
          </cell>
          <cell r="C1571">
            <v>0</v>
          </cell>
          <cell r="D1571">
            <v>117927.45</v>
          </cell>
        </row>
        <row r="1572">
          <cell r="A1572">
            <v>203062159</v>
          </cell>
          <cell r="B1572">
            <v>0</v>
          </cell>
          <cell r="C1572">
            <v>0</v>
          </cell>
          <cell r="D1572">
            <v>8455</v>
          </cell>
        </row>
        <row r="1573">
          <cell r="A1573">
            <v>203062160</v>
          </cell>
          <cell r="B1573">
            <v>0</v>
          </cell>
          <cell r="C1573">
            <v>0</v>
          </cell>
          <cell r="D1573">
            <v>346911.95</v>
          </cell>
        </row>
        <row r="1574">
          <cell r="A1574">
            <v>203062161</v>
          </cell>
          <cell r="B1574">
            <v>0</v>
          </cell>
          <cell r="C1574">
            <v>0</v>
          </cell>
          <cell r="D1574">
            <v>0</v>
          </cell>
        </row>
        <row r="1575">
          <cell r="A1575">
            <v>203062162</v>
          </cell>
          <cell r="B1575">
            <v>0</v>
          </cell>
          <cell r="C1575">
            <v>0</v>
          </cell>
          <cell r="D1575">
            <v>18987</v>
          </cell>
        </row>
        <row r="1576">
          <cell r="A1576">
            <v>203062163</v>
          </cell>
          <cell r="B1576">
            <v>0</v>
          </cell>
          <cell r="C1576">
            <v>0</v>
          </cell>
          <cell r="D1576">
            <v>0</v>
          </cell>
        </row>
        <row r="1577">
          <cell r="A1577">
            <v>203062164</v>
          </cell>
          <cell r="B1577">
            <v>0</v>
          </cell>
          <cell r="C1577">
            <v>0</v>
          </cell>
          <cell r="D1577">
            <v>39436</v>
          </cell>
        </row>
        <row r="1578">
          <cell r="A1578">
            <v>203062165</v>
          </cell>
          <cell r="B1578">
            <v>0</v>
          </cell>
          <cell r="C1578">
            <v>0</v>
          </cell>
          <cell r="D1578">
            <v>35835</v>
          </cell>
        </row>
        <row r="1579">
          <cell r="A1579">
            <v>203062166</v>
          </cell>
          <cell r="B1579">
            <v>0</v>
          </cell>
          <cell r="C1579">
            <v>0</v>
          </cell>
          <cell r="D1579">
            <v>26027</v>
          </cell>
        </row>
        <row r="1580">
          <cell r="A1580">
            <v>203062167</v>
          </cell>
          <cell r="B1580">
            <v>0</v>
          </cell>
          <cell r="C1580">
            <v>0</v>
          </cell>
          <cell r="D1580">
            <v>20941</v>
          </cell>
        </row>
        <row r="1581">
          <cell r="A1581">
            <v>203062168</v>
          </cell>
          <cell r="B1581">
            <v>0</v>
          </cell>
          <cell r="C1581">
            <v>0</v>
          </cell>
          <cell r="D1581">
            <v>19091</v>
          </cell>
        </row>
        <row r="1582">
          <cell r="A1582">
            <v>203062169</v>
          </cell>
          <cell r="B1582">
            <v>0</v>
          </cell>
          <cell r="C1582">
            <v>0</v>
          </cell>
          <cell r="D1582">
            <v>18965</v>
          </cell>
        </row>
        <row r="1583">
          <cell r="A1583">
            <v>203062170</v>
          </cell>
          <cell r="B1583">
            <v>0</v>
          </cell>
          <cell r="C1583">
            <v>0</v>
          </cell>
          <cell r="D1583">
            <v>23060</v>
          </cell>
        </row>
        <row r="1584">
          <cell r="A1584">
            <v>203062171</v>
          </cell>
          <cell r="B1584">
            <v>0</v>
          </cell>
          <cell r="C1584">
            <v>0</v>
          </cell>
          <cell r="D1584">
            <v>20251</v>
          </cell>
        </row>
        <row r="1585">
          <cell r="A1585">
            <v>203062172</v>
          </cell>
          <cell r="B1585">
            <v>0</v>
          </cell>
          <cell r="C1585">
            <v>0</v>
          </cell>
          <cell r="D1585">
            <v>54698</v>
          </cell>
        </row>
        <row r="1586">
          <cell r="A1586">
            <v>203062173</v>
          </cell>
          <cell r="B1586">
            <v>0</v>
          </cell>
          <cell r="C1586">
            <v>0</v>
          </cell>
          <cell r="D1586">
            <v>0</v>
          </cell>
        </row>
        <row r="1587">
          <cell r="A1587">
            <v>203062174</v>
          </cell>
          <cell r="B1587">
            <v>0</v>
          </cell>
          <cell r="C1587">
            <v>0</v>
          </cell>
          <cell r="D1587">
            <v>19030</v>
          </cell>
        </row>
        <row r="1588">
          <cell r="A1588">
            <v>203062175</v>
          </cell>
          <cell r="B1588">
            <v>0</v>
          </cell>
          <cell r="C1588">
            <v>0</v>
          </cell>
          <cell r="D1588">
            <v>53761</v>
          </cell>
        </row>
        <row r="1589">
          <cell r="A1589">
            <v>203062176</v>
          </cell>
          <cell r="B1589">
            <v>0</v>
          </cell>
          <cell r="C1589">
            <v>0</v>
          </cell>
          <cell r="D1589">
            <v>45040</v>
          </cell>
        </row>
        <row r="1590">
          <cell r="A1590">
            <v>203062177</v>
          </cell>
          <cell r="B1590">
            <v>0</v>
          </cell>
          <cell r="C1590">
            <v>0</v>
          </cell>
          <cell r="D1590">
            <v>63176</v>
          </cell>
        </row>
        <row r="1591">
          <cell r="A1591">
            <v>203062178</v>
          </cell>
          <cell r="B1591">
            <v>0</v>
          </cell>
          <cell r="C1591">
            <v>0</v>
          </cell>
          <cell r="D1591">
            <v>19544</v>
          </cell>
        </row>
        <row r="1592">
          <cell r="A1592">
            <v>203062179</v>
          </cell>
          <cell r="B1592">
            <v>0</v>
          </cell>
          <cell r="C1592">
            <v>0</v>
          </cell>
          <cell r="D1592">
            <v>22604</v>
          </cell>
        </row>
        <row r="1593">
          <cell r="A1593">
            <v>203062180</v>
          </cell>
          <cell r="B1593">
            <v>0</v>
          </cell>
          <cell r="C1593">
            <v>0</v>
          </cell>
          <cell r="D1593">
            <v>23447</v>
          </cell>
        </row>
        <row r="1594">
          <cell r="A1594">
            <v>203062181</v>
          </cell>
          <cell r="B1594">
            <v>0</v>
          </cell>
          <cell r="C1594">
            <v>0</v>
          </cell>
          <cell r="D1594">
            <v>20219</v>
          </cell>
        </row>
        <row r="1595">
          <cell r="A1595">
            <v>203062182</v>
          </cell>
          <cell r="B1595">
            <v>0</v>
          </cell>
          <cell r="C1595">
            <v>0</v>
          </cell>
          <cell r="D1595">
            <v>20165</v>
          </cell>
        </row>
        <row r="1596">
          <cell r="A1596">
            <v>203062183</v>
          </cell>
          <cell r="B1596">
            <v>0</v>
          </cell>
          <cell r="C1596">
            <v>0</v>
          </cell>
          <cell r="D1596">
            <v>13000</v>
          </cell>
        </row>
        <row r="1597">
          <cell r="A1597">
            <v>203062184</v>
          </cell>
          <cell r="B1597">
            <v>0</v>
          </cell>
          <cell r="C1597">
            <v>0</v>
          </cell>
          <cell r="D1597">
            <v>13000</v>
          </cell>
        </row>
        <row r="1598">
          <cell r="A1598">
            <v>203062185</v>
          </cell>
          <cell r="B1598">
            <v>0</v>
          </cell>
          <cell r="C1598">
            <v>0</v>
          </cell>
          <cell r="D1598">
            <v>13000</v>
          </cell>
        </row>
        <row r="1599">
          <cell r="A1599">
            <v>203062186</v>
          </cell>
          <cell r="B1599">
            <v>0</v>
          </cell>
          <cell r="C1599">
            <v>0</v>
          </cell>
          <cell r="D1599">
            <v>13000</v>
          </cell>
        </row>
        <row r="1600">
          <cell r="A1600">
            <v>203062187</v>
          </cell>
          <cell r="B1600">
            <v>0</v>
          </cell>
          <cell r="C1600">
            <v>0</v>
          </cell>
          <cell r="D1600">
            <v>13000</v>
          </cell>
        </row>
        <row r="1601">
          <cell r="A1601">
            <v>203062188</v>
          </cell>
          <cell r="B1601">
            <v>0</v>
          </cell>
          <cell r="C1601">
            <v>0</v>
          </cell>
          <cell r="D1601">
            <v>13000</v>
          </cell>
        </row>
        <row r="1602">
          <cell r="A1602">
            <v>203062189</v>
          </cell>
          <cell r="B1602">
            <v>0</v>
          </cell>
          <cell r="C1602">
            <v>0</v>
          </cell>
          <cell r="D1602">
            <v>85985.650000000009</v>
          </cell>
        </row>
        <row r="1603">
          <cell r="A1603">
            <v>203062190</v>
          </cell>
          <cell r="B1603">
            <v>0</v>
          </cell>
          <cell r="C1603">
            <v>0</v>
          </cell>
          <cell r="D1603">
            <v>0</v>
          </cell>
        </row>
        <row r="1604">
          <cell r="A1604">
            <v>203062191</v>
          </cell>
          <cell r="B1604">
            <v>0</v>
          </cell>
          <cell r="C1604">
            <v>0</v>
          </cell>
          <cell r="D1604">
            <v>13000</v>
          </cell>
        </row>
        <row r="1605">
          <cell r="A1605">
            <v>203062192</v>
          </cell>
          <cell r="B1605">
            <v>0</v>
          </cell>
          <cell r="C1605">
            <v>0</v>
          </cell>
          <cell r="D1605">
            <v>0</v>
          </cell>
        </row>
        <row r="1606">
          <cell r="A1606">
            <v>203062193</v>
          </cell>
          <cell r="B1606">
            <v>0</v>
          </cell>
          <cell r="C1606">
            <v>0</v>
          </cell>
          <cell r="D1606">
            <v>3000</v>
          </cell>
        </row>
        <row r="1607">
          <cell r="A1607">
            <v>203062194</v>
          </cell>
          <cell r="B1607">
            <v>0</v>
          </cell>
          <cell r="C1607">
            <v>0</v>
          </cell>
          <cell r="D1607">
            <v>13000</v>
          </cell>
        </row>
        <row r="1608">
          <cell r="A1608">
            <v>203062195</v>
          </cell>
          <cell r="B1608">
            <v>0</v>
          </cell>
          <cell r="C1608">
            <v>0</v>
          </cell>
          <cell r="D1608">
            <v>11000</v>
          </cell>
        </row>
        <row r="1609">
          <cell r="A1609">
            <v>203062196</v>
          </cell>
          <cell r="B1609">
            <v>0</v>
          </cell>
          <cell r="C1609">
            <v>0</v>
          </cell>
          <cell r="D1609">
            <v>13000</v>
          </cell>
        </row>
        <row r="1610">
          <cell r="A1610">
            <v>203062197</v>
          </cell>
          <cell r="B1610">
            <v>0</v>
          </cell>
          <cell r="C1610">
            <v>0</v>
          </cell>
          <cell r="D1610">
            <v>156500</v>
          </cell>
        </row>
        <row r="1611">
          <cell r="A1611">
            <v>203062198</v>
          </cell>
          <cell r="B1611">
            <v>0</v>
          </cell>
          <cell r="C1611">
            <v>0</v>
          </cell>
          <cell r="D1611">
            <v>0</v>
          </cell>
        </row>
        <row r="1612">
          <cell r="A1612">
            <v>203062199</v>
          </cell>
          <cell r="B1612">
            <v>0</v>
          </cell>
          <cell r="C1612">
            <v>0</v>
          </cell>
          <cell r="D1612">
            <v>13000</v>
          </cell>
        </row>
        <row r="1613">
          <cell r="A1613">
            <v>203062200</v>
          </cell>
          <cell r="B1613">
            <v>0</v>
          </cell>
          <cell r="C1613">
            <v>0</v>
          </cell>
          <cell r="D1613">
            <v>13000</v>
          </cell>
        </row>
        <row r="1614">
          <cell r="A1614">
            <v>203062201</v>
          </cell>
          <cell r="B1614">
            <v>0</v>
          </cell>
          <cell r="C1614">
            <v>0</v>
          </cell>
          <cell r="D1614">
            <v>13000</v>
          </cell>
        </row>
        <row r="1615">
          <cell r="A1615">
            <v>203062202</v>
          </cell>
          <cell r="B1615">
            <v>0</v>
          </cell>
          <cell r="C1615">
            <v>0</v>
          </cell>
          <cell r="D1615">
            <v>1000</v>
          </cell>
        </row>
        <row r="1616">
          <cell r="A1616">
            <v>203062203</v>
          </cell>
          <cell r="B1616">
            <v>0</v>
          </cell>
          <cell r="C1616">
            <v>0</v>
          </cell>
          <cell r="D1616">
            <v>13000</v>
          </cell>
        </row>
        <row r="1617">
          <cell r="A1617">
            <v>203062204</v>
          </cell>
          <cell r="B1617">
            <v>0</v>
          </cell>
          <cell r="C1617">
            <v>0</v>
          </cell>
          <cell r="D1617">
            <v>13000</v>
          </cell>
        </row>
        <row r="1618">
          <cell r="A1618">
            <v>203062205</v>
          </cell>
          <cell r="B1618">
            <v>0</v>
          </cell>
          <cell r="C1618">
            <v>0</v>
          </cell>
          <cell r="D1618">
            <v>13000</v>
          </cell>
        </row>
        <row r="1619">
          <cell r="A1619">
            <v>203062206</v>
          </cell>
          <cell r="B1619">
            <v>0</v>
          </cell>
          <cell r="C1619">
            <v>0</v>
          </cell>
          <cell r="D1619">
            <v>13000</v>
          </cell>
        </row>
        <row r="1620">
          <cell r="A1620">
            <v>203062207</v>
          </cell>
          <cell r="B1620">
            <v>0</v>
          </cell>
          <cell r="C1620">
            <v>0</v>
          </cell>
          <cell r="D1620">
            <v>13000</v>
          </cell>
        </row>
        <row r="1621">
          <cell r="A1621">
            <v>203062208</v>
          </cell>
          <cell r="B1621">
            <v>0</v>
          </cell>
          <cell r="C1621">
            <v>0</v>
          </cell>
          <cell r="D1621">
            <v>13000</v>
          </cell>
        </row>
        <row r="1622">
          <cell r="A1622">
            <v>203062209</v>
          </cell>
          <cell r="B1622">
            <v>0</v>
          </cell>
          <cell r="C1622">
            <v>0</v>
          </cell>
          <cell r="D1622">
            <v>0</v>
          </cell>
        </row>
        <row r="1623">
          <cell r="A1623">
            <v>203062210</v>
          </cell>
          <cell r="B1623">
            <v>0</v>
          </cell>
          <cell r="C1623">
            <v>0</v>
          </cell>
          <cell r="D1623">
            <v>13000</v>
          </cell>
        </row>
        <row r="1624">
          <cell r="A1624">
            <v>203062211</v>
          </cell>
          <cell r="B1624">
            <v>0</v>
          </cell>
          <cell r="C1624">
            <v>0</v>
          </cell>
          <cell r="D1624">
            <v>13000</v>
          </cell>
        </row>
        <row r="1625">
          <cell r="A1625">
            <v>203062212</v>
          </cell>
          <cell r="B1625">
            <v>0</v>
          </cell>
          <cell r="C1625">
            <v>0</v>
          </cell>
          <cell r="D1625">
            <v>0</v>
          </cell>
        </row>
        <row r="1626">
          <cell r="A1626">
            <v>203062213</v>
          </cell>
          <cell r="B1626">
            <v>0</v>
          </cell>
          <cell r="C1626">
            <v>0</v>
          </cell>
          <cell r="D1626">
            <v>0</v>
          </cell>
        </row>
        <row r="1627">
          <cell r="A1627">
            <v>203062214</v>
          </cell>
          <cell r="B1627">
            <v>0</v>
          </cell>
          <cell r="C1627">
            <v>0</v>
          </cell>
          <cell r="D1627">
            <v>13000</v>
          </cell>
        </row>
        <row r="1628">
          <cell r="A1628">
            <v>203062215</v>
          </cell>
          <cell r="B1628">
            <v>0</v>
          </cell>
          <cell r="C1628">
            <v>0</v>
          </cell>
          <cell r="D1628">
            <v>13000</v>
          </cell>
        </row>
        <row r="1629">
          <cell r="A1629">
            <v>203062216</v>
          </cell>
          <cell r="B1629">
            <v>0</v>
          </cell>
          <cell r="C1629">
            <v>0</v>
          </cell>
          <cell r="D1629">
            <v>13000</v>
          </cell>
        </row>
        <row r="1630">
          <cell r="A1630">
            <v>203062217</v>
          </cell>
          <cell r="B1630">
            <v>0</v>
          </cell>
          <cell r="C1630">
            <v>0</v>
          </cell>
          <cell r="D1630">
            <v>13000</v>
          </cell>
        </row>
        <row r="1631">
          <cell r="A1631">
            <v>203062218</v>
          </cell>
          <cell r="B1631">
            <v>0</v>
          </cell>
          <cell r="C1631">
            <v>0</v>
          </cell>
          <cell r="D1631">
            <v>60500</v>
          </cell>
        </row>
        <row r="1632">
          <cell r="A1632">
            <v>203062219</v>
          </cell>
          <cell r="B1632">
            <v>0</v>
          </cell>
          <cell r="C1632">
            <v>0</v>
          </cell>
          <cell r="D1632">
            <v>13000</v>
          </cell>
        </row>
        <row r="1633">
          <cell r="A1633">
            <v>203062220</v>
          </cell>
          <cell r="B1633">
            <v>0</v>
          </cell>
          <cell r="C1633">
            <v>0</v>
          </cell>
          <cell r="D1633">
            <v>0</v>
          </cell>
        </row>
        <row r="1634">
          <cell r="A1634">
            <v>203062221</v>
          </cell>
          <cell r="B1634">
            <v>0</v>
          </cell>
          <cell r="C1634">
            <v>0</v>
          </cell>
          <cell r="D1634">
            <v>13000</v>
          </cell>
        </row>
        <row r="1635">
          <cell r="A1635">
            <v>203062222</v>
          </cell>
          <cell r="B1635">
            <v>0</v>
          </cell>
          <cell r="C1635">
            <v>0</v>
          </cell>
          <cell r="D1635">
            <v>39000</v>
          </cell>
        </row>
        <row r="1636">
          <cell r="A1636">
            <v>203062223</v>
          </cell>
          <cell r="B1636">
            <v>0</v>
          </cell>
          <cell r="C1636">
            <v>0</v>
          </cell>
          <cell r="D1636">
            <v>0</v>
          </cell>
        </row>
        <row r="1637">
          <cell r="A1637">
            <v>203062224</v>
          </cell>
          <cell r="B1637">
            <v>0</v>
          </cell>
          <cell r="C1637">
            <v>0</v>
          </cell>
          <cell r="D1637">
            <v>0</v>
          </cell>
        </row>
        <row r="1638">
          <cell r="A1638">
            <v>203062225</v>
          </cell>
          <cell r="B1638">
            <v>0</v>
          </cell>
          <cell r="C1638">
            <v>0</v>
          </cell>
          <cell r="D1638">
            <v>13000</v>
          </cell>
        </row>
        <row r="1639">
          <cell r="A1639">
            <v>203062226</v>
          </cell>
          <cell r="B1639">
            <v>0</v>
          </cell>
          <cell r="C1639">
            <v>0</v>
          </cell>
          <cell r="D1639">
            <v>13000</v>
          </cell>
        </row>
        <row r="1640">
          <cell r="A1640">
            <v>203062227</v>
          </cell>
          <cell r="B1640">
            <v>0</v>
          </cell>
          <cell r="C1640">
            <v>0</v>
          </cell>
          <cell r="D1640">
            <v>13000</v>
          </cell>
        </row>
        <row r="1641">
          <cell r="A1641">
            <v>203062228</v>
          </cell>
          <cell r="B1641">
            <v>0</v>
          </cell>
          <cell r="C1641">
            <v>0</v>
          </cell>
          <cell r="D1641">
            <v>13000</v>
          </cell>
        </row>
        <row r="1642">
          <cell r="A1642">
            <v>203062229</v>
          </cell>
          <cell r="B1642">
            <v>0</v>
          </cell>
          <cell r="C1642">
            <v>0</v>
          </cell>
          <cell r="D1642">
            <v>13000</v>
          </cell>
        </row>
        <row r="1643">
          <cell r="A1643">
            <v>203062230</v>
          </cell>
          <cell r="B1643">
            <v>0</v>
          </cell>
          <cell r="C1643">
            <v>0</v>
          </cell>
          <cell r="D1643">
            <v>13000</v>
          </cell>
        </row>
        <row r="1644">
          <cell r="A1644">
            <v>203062231</v>
          </cell>
          <cell r="B1644">
            <v>0</v>
          </cell>
          <cell r="C1644">
            <v>0</v>
          </cell>
          <cell r="D1644">
            <v>13000</v>
          </cell>
        </row>
        <row r="1645">
          <cell r="A1645">
            <v>203062232</v>
          </cell>
          <cell r="B1645">
            <v>0</v>
          </cell>
          <cell r="C1645">
            <v>0</v>
          </cell>
          <cell r="D1645">
            <v>13000</v>
          </cell>
        </row>
        <row r="1646">
          <cell r="A1646">
            <v>203062233</v>
          </cell>
          <cell r="B1646">
            <v>0</v>
          </cell>
          <cell r="C1646">
            <v>0</v>
          </cell>
          <cell r="D1646">
            <v>0</v>
          </cell>
        </row>
        <row r="1647">
          <cell r="A1647">
            <v>203062234</v>
          </cell>
          <cell r="B1647">
            <v>0</v>
          </cell>
          <cell r="C1647">
            <v>0</v>
          </cell>
          <cell r="D1647">
            <v>13000</v>
          </cell>
        </row>
        <row r="1648">
          <cell r="A1648">
            <v>203062235</v>
          </cell>
          <cell r="B1648">
            <v>0</v>
          </cell>
          <cell r="C1648">
            <v>0</v>
          </cell>
          <cell r="D1648">
            <v>9000</v>
          </cell>
        </row>
        <row r="1649">
          <cell r="A1649">
            <v>203062236</v>
          </cell>
          <cell r="B1649">
            <v>0</v>
          </cell>
          <cell r="C1649">
            <v>0</v>
          </cell>
          <cell r="D1649">
            <v>13000</v>
          </cell>
        </row>
        <row r="1650">
          <cell r="A1650">
            <v>203062237</v>
          </cell>
          <cell r="B1650">
            <v>0</v>
          </cell>
          <cell r="C1650">
            <v>0</v>
          </cell>
          <cell r="D1650">
            <v>13000</v>
          </cell>
        </row>
        <row r="1651">
          <cell r="A1651">
            <v>203062238</v>
          </cell>
          <cell r="B1651">
            <v>0</v>
          </cell>
          <cell r="C1651">
            <v>0</v>
          </cell>
          <cell r="D1651">
            <v>13000</v>
          </cell>
        </row>
        <row r="1652">
          <cell r="A1652">
            <v>203062239</v>
          </cell>
          <cell r="B1652">
            <v>0</v>
          </cell>
          <cell r="C1652">
            <v>0</v>
          </cell>
          <cell r="D1652">
            <v>13000</v>
          </cell>
        </row>
        <row r="1653">
          <cell r="A1653">
            <v>203062240</v>
          </cell>
          <cell r="B1653">
            <v>0</v>
          </cell>
          <cell r="C1653">
            <v>0</v>
          </cell>
          <cell r="D1653">
            <v>13000</v>
          </cell>
        </row>
        <row r="1654">
          <cell r="A1654">
            <v>203062241</v>
          </cell>
          <cell r="B1654">
            <v>0</v>
          </cell>
          <cell r="C1654">
            <v>0</v>
          </cell>
          <cell r="D1654">
            <v>13000</v>
          </cell>
        </row>
        <row r="1655">
          <cell r="A1655">
            <v>203062242</v>
          </cell>
          <cell r="B1655">
            <v>0</v>
          </cell>
          <cell r="C1655">
            <v>0</v>
          </cell>
          <cell r="D1655">
            <v>11000</v>
          </cell>
        </row>
        <row r="1656">
          <cell r="A1656">
            <v>203062243</v>
          </cell>
          <cell r="B1656">
            <v>0</v>
          </cell>
          <cell r="C1656">
            <v>0</v>
          </cell>
          <cell r="D1656">
            <v>13000</v>
          </cell>
        </row>
        <row r="1657">
          <cell r="A1657">
            <v>203062244</v>
          </cell>
          <cell r="B1657">
            <v>0</v>
          </cell>
          <cell r="C1657">
            <v>0</v>
          </cell>
          <cell r="D1657">
            <v>103325</v>
          </cell>
        </row>
        <row r="1658">
          <cell r="A1658">
            <v>203062245</v>
          </cell>
          <cell r="B1658">
            <v>0</v>
          </cell>
          <cell r="C1658">
            <v>0</v>
          </cell>
          <cell r="D1658">
            <v>5000</v>
          </cell>
        </row>
        <row r="1659">
          <cell r="A1659">
            <v>203062246</v>
          </cell>
          <cell r="B1659">
            <v>0</v>
          </cell>
          <cell r="C1659">
            <v>0</v>
          </cell>
          <cell r="D1659">
            <v>13000</v>
          </cell>
        </row>
        <row r="1660">
          <cell r="A1660">
            <v>203062247</v>
          </cell>
          <cell r="B1660">
            <v>0</v>
          </cell>
          <cell r="C1660">
            <v>0</v>
          </cell>
          <cell r="D1660">
            <v>13000</v>
          </cell>
        </row>
        <row r="1661">
          <cell r="A1661">
            <v>203062248</v>
          </cell>
          <cell r="B1661">
            <v>0</v>
          </cell>
          <cell r="C1661">
            <v>0</v>
          </cell>
          <cell r="D1661">
            <v>0</v>
          </cell>
        </row>
        <row r="1662">
          <cell r="A1662">
            <v>203062249</v>
          </cell>
          <cell r="B1662">
            <v>0</v>
          </cell>
          <cell r="C1662">
            <v>0</v>
          </cell>
          <cell r="D1662">
            <v>13000</v>
          </cell>
        </row>
        <row r="1663">
          <cell r="A1663">
            <v>203062250</v>
          </cell>
          <cell r="B1663">
            <v>0</v>
          </cell>
          <cell r="C1663">
            <v>0</v>
          </cell>
          <cell r="D1663">
            <v>13000</v>
          </cell>
        </row>
        <row r="1664">
          <cell r="A1664">
            <v>203062251</v>
          </cell>
          <cell r="B1664">
            <v>0</v>
          </cell>
          <cell r="C1664">
            <v>0</v>
          </cell>
          <cell r="D1664">
            <v>13000</v>
          </cell>
        </row>
        <row r="1665">
          <cell r="A1665">
            <v>203062252</v>
          </cell>
          <cell r="B1665">
            <v>0</v>
          </cell>
          <cell r="C1665">
            <v>0</v>
          </cell>
          <cell r="D1665">
            <v>13000</v>
          </cell>
        </row>
        <row r="1666">
          <cell r="A1666">
            <v>203062253</v>
          </cell>
          <cell r="B1666">
            <v>0</v>
          </cell>
          <cell r="C1666">
            <v>0</v>
          </cell>
          <cell r="D1666">
            <v>13000</v>
          </cell>
        </row>
        <row r="1667">
          <cell r="A1667">
            <v>203062254</v>
          </cell>
          <cell r="B1667">
            <v>0</v>
          </cell>
          <cell r="C1667">
            <v>0</v>
          </cell>
          <cell r="D1667">
            <v>0</v>
          </cell>
        </row>
        <row r="1668">
          <cell r="A1668">
            <v>203062255</v>
          </cell>
          <cell r="B1668">
            <v>0</v>
          </cell>
          <cell r="C1668">
            <v>0</v>
          </cell>
          <cell r="D1668">
            <v>13000</v>
          </cell>
        </row>
        <row r="1669">
          <cell r="A1669">
            <v>203062256</v>
          </cell>
          <cell r="B1669">
            <v>0</v>
          </cell>
          <cell r="C1669">
            <v>0</v>
          </cell>
          <cell r="D1669">
            <v>0</v>
          </cell>
        </row>
        <row r="1670">
          <cell r="A1670">
            <v>203062257</v>
          </cell>
          <cell r="B1670">
            <v>0</v>
          </cell>
          <cell r="C1670">
            <v>0</v>
          </cell>
          <cell r="D1670">
            <v>13000</v>
          </cell>
        </row>
        <row r="1671">
          <cell r="A1671">
            <v>203062258</v>
          </cell>
          <cell r="B1671">
            <v>0</v>
          </cell>
          <cell r="C1671">
            <v>0</v>
          </cell>
          <cell r="D1671">
            <v>13000</v>
          </cell>
        </row>
        <row r="1672">
          <cell r="A1672">
            <v>203062259</v>
          </cell>
          <cell r="B1672">
            <v>0</v>
          </cell>
          <cell r="C1672">
            <v>0</v>
          </cell>
          <cell r="D1672">
            <v>0</v>
          </cell>
        </row>
        <row r="1673">
          <cell r="A1673">
            <v>203062260</v>
          </cell>
          <cell r="B1673">
            <v>0</v>
          </cell>
          <cell r="C1673">
            <v>0</v>
          </cell>
          <cell r="D1673">
            <v>13000</v>
          </cell>
        </row>
        <row r="1674">
          <cell r="A1674">
            <v>203062261</v>
          </cell>
          <cell r="B1674">
            <v>0</v>
          </cell>
          <cell r="C1674">
            <v>0</v>
          </cell>
          <cell r="D1674">
            <v>0</v>
          </cell>
        </row>
        <row r="1675">
          <cell r="A1675">
            <v>203062262</v>
          </cell>
          <cell r="B1675">
            <v>0</v>
          </cell>
          <cell r="C1675">
            <v>0</v>
          </cell>
          <cell r="D1675">
            <v>13000</v>
          </cell>
        </row>
        <row r="1676">
          <cell r="A1676">
            <v>203062263</v>
          </cell>
          <cell r="B1676">
            <v>0</v>
          </cell>
          <cell r="C1676">
            <v>0</v>
          </cell>
          <cell r="D1676">
            <v>13000</v>
          </cell>
        </row>
        <row r="1677">
          <cell r="A1677">
            <v>203062264</v>
          </cell>
          <cell r="B1677">
            <v>0</v>
          </cell>
          <cell r="C1677">
            <v>0</v>
          </cell>
          <cell r="D1677">
            <v>13000</v>
          </cell>
        </row>
        <row r="1678">
          <cell r="A1678">
            <v>203062265</v>
          </cell>
          <cell r="B1678">
            <v>0</v>
          </cell>
          <cell r="C1678">
            <v>0</v>
          </cell>
          <cell r="D1678">
            <v>0</v>
          </cell>
        </row>
        <row r="1679">
          <cell r="A1679">
            <v>203062266</v>
          </cell>
          <cell r="B1679">
            <v>0</v>
          </cell>
          <cell r="C1679">
            <v>0</v>
          </cell>
          <cell r="D1679">
            <v>13000</v>
          </cell>
        </row>
        <row r="1680">
          <cell r="A1680">
            <v>203062267</v>
          </cell>
          <cell r="B1680">
            <v>0</v>
          </cell>
          <cell r="C1680">
            <v>0</v>
          </cell>
          <cell r="D1680">
            <v>13000</v>
          </cell>
        </row>
        <row r="1681">
          <cell r="A1681">
            <v>203062268</v>
          </cell>
          <cell r="B1681">
            <v>0</v>
          </cell>
          <cell r="C1681">
            <v>0</v>
          </cell>
          <cell r="D1681">
            <v>13000</v>
          </cell>
        </row>
        <row r="1682">
          <cell r="A1682">
            <v>203062269</v>
          </cell>
          <cell r="B1682">
            <v>0</v>
          </cell>
          <cell r="C1682">
            <v>0</v>
          </cell>
          <cell r="D1682">
            <v>13000</v>
          </cell>
        </row>
        <row r="1683">
          <cell r="A1683">
            <v>203062270</v>
          </cell>
          <cell r="B1683">
            <v>0</v>
          </cell>
          <cell r="C1683">
            <v>0</v>
          </cell>
          <cell r="D1683">
            <v>13000</v>
          </cell>
        </row>
        <row r="1684">
          <cell r="A1684">
            <v>203062271</v>
          </cell>
          <cell r="B1684">
            <v>0</v>
          </cell>
          <cell r="C1684">
            <v>0</v>
          </cell>
          <cell r="D1684">
            <v>0</v>
          </cell>
        </row>
        <row r="1685">
          <cell r="A1685">
            <v>203062272</v>
          </cell>
          <cell r="B1685">
            <v>0</v>
          </cell>
          <cell r="C1685">
            <v>0</v>
          </cell>
          <cell r="D1685">
            <v>13000</v>
          </cell>
        </row>
        <row r="1686">
          <cell r="A1686">
            <v>203062273</v>
          </cell>
          <cell r="B1686">
            <v>0</v>
          </cell>
          <cell r="C1686">
            <v>0</v>
          </cell>
          <cell r="D1686">
            <v>13000</v>
          </cell>
        </row>
        <row r="1687">
          <cell r="A1687">
            <v>203062274</v>
          </cell>
          <cell r="B1687">
            <v>0</v>
          </cell>
          <cell r="C1687">
            <v>0</v>
          </cell>
          <cell r="D1687">
            <v>0</v>
          </cell>
        </row>
        <row r="1688">
          <cell r="A1688">
            <v>203062275</v>
          </cell>
          <cell r="B1688">
            <v>0</v>
          </cell>
          <cell r="C1688">
            <v>0</v>
          </cell>
          <cell r="D1688">
            <v>13000</v>
          </cell>
        </row>
        <row r="1689">
          <cell r="A1689">
            <v>203062276</v>
          </cell>
          <cell r="B1689">
            <v>0</v>
          </cell>
          <cell r="C1689">
            <v>0</v>
          </cell>
          <cell r="D1689">
            <v>13000</v>
          </cell>
        </row>
        <row r="1690">
          <cell r="A1690">
            <v>203062277</v>
          </cell>
          <cell r="B1690">
            <v>0</v>
          </cell>
          <cell r="C1690">
            <v>0</v>
          </cell>
          <cell r="D1690">
            <v>13000</v>
          </cell>
        </row>
        <row r="1691">
          <cell r="A1691">
            <v>203062278</v>
          </cell>
          <cell r="B1691">
            <v>0</v>
          </cell>
          <cell r="C1691">
            <v>0</v>
          </cell>
          <cell r="D1691">
            <v>13000</v>
          </cell>
        </row>
        <row r="1692">
          <cell r="A1692">
            <v>203062279</v>
          </cell>
          <cell r="B1692">
            <v>0</v>
          </cell>
          <cell r="C1692">
            <v>0</v>
          </cell>
          <cell r="D1692">
            <v>13000</v>
          </cell>
        </row>
        <row r="1693">
          <cell r="A1693">
            <v>203062280</v>
          </cell>
          <cell r="B1693">
            <v>0</v>
          </cell>
          <cell r="C1693">
            <v>0</v>
          </cell>
          <cell r="D1693">
            <v>13000</v>
          </cell>
        </row>
        <row r="1694">
          <cell r="A1694">
            <v>203062281</v>
          </cell>
          <cell r="B1694">
            <v>0</v>
          </cell>
          <cell r="C1694">
            <v>0</v>
          </cell>
          <cell r="D1694">
            <v>13000</v>
          </cell>
        </row>
        <row r="1695">
          <cell r="A1695">
            <v>203062282</v>
          </cell>
          <cell r="B1695">
            <v>0</v>
          </cell>
          <cell r="C1695">
            <v>0</v>
          </cell>
          <cell r="D1695">
            <v>13000</v>
          </cell>
        </row>
        <row r="1696">
          <cell r="A1696">
            <v>203062283</v>
          </cell>
          <cell r="B1696">
            <v>0</v>
          </cell>
          <cell r="C1696">
            <v>0</v>
          </cell>
          <cell r="D1696">
            <v>0</v>
          </cell>
        </row>
        <row r="1697">
          <cell r="A1697">
            <v>203062284</v>
          </cell>
          <cell r="B1697">
            <v>0</v>
          </cell>
          <cell r="C1697">
            <v>0</v>
          </cell>
          <cell r="D1697">
            <v>2000</v>
          </cell>
        </row>
        <row r="1698">
          <cell r="A1698">
            <v>203062285</v>
          </cell>
          <cell r="B1698">
            <v>0</v>
          </cell>
          <cell r="C1698">
            <v>0</v>
          </cell>
          <cell r="D1698">
            <v>0</v>
          </cell>
        </row>
        <row r="1699">
          <cell r="A1699">
            <v>203062286</v>
          </cell>
          <cell r="B1699">
            <v>0</v>
          </cell>
          <cell r="C1699">
            <v>0</v>
          </cell>
          <cell r="D1699">
            <v>13000</v>
          </cell>
        </row>
        <row r="1700">
          <cell r="A1700">
            <v>203062287</v>
          </cell>
          <cell r="B1700">
            <v>0</v>
          </cell>
          <cell r="C1700">
            <v>0</v>
          </cell>
          <cell r="D1700">
            <v>13000</v>
          </cell>
        </row>
        <row r="1701">
          <cell r="A1701">
            <v>203062288</v>
          </cell>
          <cell r="B1701">
            <v>0</v>
          </cell>
          <cell r="C1701">
            <v>0</v>
          </cell>
          <cell r="D1701">
            <v>13000</v>
          </cell>
        </row>
        <row r="1702">
          <cell r="A1702">
            <v>203062289</v>
          </cell>
          <cell r="B1702">
            <v>0</v>
          </cell>
          <cell r="C1702">
            <v>0</v>
          </cell>
          <cell r="D1702">
            <v>13000</v>
          </cell>
        </row>
        <row r="1703">
          <cell r="A1703">
            <v>203062290</v>
          </cell>
          <cell r="B1703">
            <v>0</v>
          </cell>
          <cell r="C1703">
            <v>0</v>
          </cell>
          <cell r="D1703">
            <v>0</v>
          </cell>
        </row>
        <row r="1704">
          <cell r="A1704">
            <v>203062291</v>
          </cell>
          <cell r="B1704">
            <v>0</v>
          </cell>
          <cell r="C1704">
            <v>0</v>
          </cell>
          <cell r="D1704">
            <v>13000</v>
          </cell>
        </row>
        <row r="1705">
          <cell r="A1705">
            <v>203062292</v>
          </cell>
          <cell r="B1705">
            <v>0</v>
          </cell>
          <cell r="C1705">
            <v>0</v>
          </cell>
          <cell r="D1705">
            <v>13000</v>
          </cell>
        </row>
        <row r="1706">
          <cell r="A1706">
            <v>203062293</v>
          </cell>
          <cell r="B1706">
            <v>0</v>
          </cell>
          <cell r="C1706">
            <v>0</v>
          </cell>
          <cell r="D1706">
            <v>13000</v>
          </cell>
        </row>
        <row r="1707">
          <cell r="A1707">
            <v>203062294</v>
          </cell>
          <cell r="B1707">
            <v>0</v>
          </cell>
          <cell r="C1707">
            <v>0</v>
          </cell>
          <cell r="D1707">
            <v>13000</v>
          </cell>
        </row>
        <row r="1708">
          <cell r="A1708">
            <v>203062295</v>
          </cell>
          <cell r="B1708">
            <v>0</v>
          </cell>
          <cell r="C1708">
            <v>0</v>
          </cell>
          <cell r="D1708">
            <v>13000</v>
          </cell>
        </row>
        <row r="1709">
          <cell r="A1709">
            <v>203062296</v>
          </cell>
          <cell r="B1709">
            <v>0</v>
          </cell>
          <cell r="C1709">
            <v>0</v>
          </cell>
          <cell r="D1709">
            <v>13000</v>
          </cell>
        </row>
        <row r="1710">
          <cell r="A1710">
            <v>203062297</v>
          </cell>
          <cell r="B1710">
            <v>0</v>
          </cell>
          <cell r="C1710">
            <v>0</v>
          </cell>
          <cell r="D1710">
            <v>13000</v>
          </cell>
        </row>
        <row r="1711">
          <cell r="A1711">
            <v>203062298</v>
          </cell>
          <cell r="B1711">
            <v>0</v>
          </cell>
          <cell r="C1711">
            <v>0</v>
          </cell>
          <cell r="D1711">
            <v>13000</v>
          </cell>
        </row>
        <row r="1712">
          <cell r="A1712">
            <v>203062299</v>
          </cell>
          <cell r="B1712">
            <v>0</v>
          </cell>
          <cell r="C1712">
            <v>0</v>
          </cell>
          <cell r="D1712">
            <v>13000</v>
          </cell>
        </row>
        <row r="1713">
          <cell r="A1713">
            <v>203062300</v>
          </cell>
          <cell r="B1713">
            <v>0</v>
          </cell>
          <cell r="C1713">
            <v>0</v>
          </cell>
          <cell r="D1713">
            <v>13000</v>
          </cell>
        </row>
        <row r="1714">
          <cell r="A1714">
            <v>203062301</v>
          </cell>
          <cell r="B1714">
            <v>0</v>
          </cell>
          <cell r="C1714">
            <v>0</v>
          </cell>
          <cell r="D1714">
            <v>13000</v>
          </cell>
        </row>
        <row r="1715">
          <cell r="A1715">
            <v>203062302</v>
          </cell>
          <cell r="B1715">
            <v>0</v>
          </cell>
          <cell r="C1715">
            <v>0</v>
          </cell>
          <cell r="D1715">
            <v>13000</v>
          </cell>
        </row>
        <row r="1716">
          <cell r="A1716">
            <v>203062303</v>
          </cell>
          <cell r="B1716">
            <v>0</v>
          </cell>
          <cell r="C1716">
            <v>0</v>
          </cell>
          <cell r="D1716">
            <v>13000</v>
          </cell>
        </row>
        <row r="1717">
          <cell r="A1717">
            <v>203062304</v>
          </cell>
          <cell r="B1717">
            <v>0</v>
          </cell>
          <cell r="C1717">
            <v>0</v>
          </cell>
          <cell r="D1717">
            <v>13000</v>
          </cell>
        </row>
        <row r="1718">
          <cell r="A1718">
            <v>203062305</v>
          </cell>
          <cell r="B1718">
            <v>0</v>
          </cell>
          <cell r="C1718">
            <v>0</v>
          </cell>
          <cell r="D1718">
            <v>2000</v>
          </cell>
        </row>
        <row r="1719">
          <cell r="A1719">
            <v>203062306</v>
          </cell>
          <cell r="B1719">
            <v>0</v>
          </cell>
          <cell r="C1719">
            <v>0</v>
          </cell>
          <cell r="D1719">
            <v>13000</v>
          </cell>
        </row>
        <row r="1720">
          <cell r="A1720">
            <v>203062307</v>
          </cell>
          <cell r="B1720">
            <v>0</v>
          </cell>
          <cell r="C1720">
            <v>0</v>
          </cell>
          <cell r="D1720">
            <v>4000</v>
          </cell>
        </row>
        <row r="1721">
          <cell r="A1721">
            <v>203062308</v>
          </cell>
          <cell r="B1721">
            <v>0</v>
          </cell>
          <cell r="C1721">
            <v>0</v>
          </cell>
          <cell r="D1721">
            <v>13000</v>
          </cell>
        </row>
        <row r="1722">
          <cell r="A1722">
            <v>203062309</v>
          </cell>
          <cell r="B1722">
            <v>0</v>
          </cell>
          <cell r="C1722">
            <v>0</v>
          </cell>
          <cell r="D1722">
            <v>0</v>
          </cell>
        </row>
        <row r="1723">
          <cell r="A1723">
            <v>203062310</v>
          </cell>
          <cell r="B1723">
            <v>0</v>
          </cell>
          <cell r="C1723">
            <v>0</v>
          </cell>
          <cell r="D1723">
            <v>13000</v>
          </cell>
        </row>
        <row r="1724">
          <cell r="A1724">
            <v>203062311</v>
          </cell>
          <cell r="B1724">
            <v>0</v>
          </cell>
          <cell r="C1724">
            <v>0</v>
          </cell>
          <cell r="D1724">
            <v>13000</v>
          </cell>
        </row>
        <row r="1725">
          <cell r="A1725">
            <v>203062312</v>
          </cell>
          <cell r="B1725">
            <v>0</v>
          </cell>
          <cell r="C1725">
            <v>0</v>
          </cell>
          <cell r="D1725">
            <v>13000</v>
          </cell>
        </row>
        <row r="1726">
          <cell r="A1726">
            <v>203062313</v>
          </cell>
          <cell r="B1726">
            <v>0</v>
          </cell>
          <cell r="C1726">
            <v>0</v>
          </cell>
          <cell r="D1726">
            <v>0</v>
          </cell>
        </row>
        <row r="1727">
          <cell r="A1727">
            <v>203062314</v>
          </cell>
          <cell r="B1727">
            <v>0</v>
          </cell>
          <cell r="C1727">
            <v>0</v>
          </cell>
          <cell r="D1727">
            <v>58500</v>
          </cell>
        </row>
        <row r="1728">
          <cell r="A1728">
            <v>203062315</v>
          </cell>
          <cell r="B1728">
            <v>0</v>
          </cell>
          <cell r="C1728">
            <v>0</v>
          </cell>
          <cell r="D1728">
            <v>13000</v>
          </cell>
        </row>
        <row r="1729">
          <cell r="A1729">
            <v>203062316</v>
          </cell>
          <cell r="B1729">
            <v>0</v>
          </cell>
          <cell r="C1729">
            <v>0</v>
          </cell>
          <cell r="D1729">
            <v>13000</v>
          </cell>
        </row>
        <row r="1730">
          <cell r="A1730">
            <v>203062317</v>
          </cell>
          <cell r="B1730">
            <v>0</v>
          </cell>
          <cell r="C1730">
            <v>0</v>
          </cell>
          <cell r="D1730">
            <v>13000</v>
          </cell>
        </row>
        <row r="1731">
          <cell r="A1731">
            <v>203062318</v>
          </cell>
          <cell r="B1731">
            <v>0</v>
          </cell>
          <cell r="C1731">
            <v>0</v>
          </cell>
          <cell r="D1731">
            <v>13000</v>
          </cell>
        </row>
        <row r="1732">
          <cell r="A1732">
            <v>203062319</v>
          </cell>
          <cell r="B1732">
            <v>0</v>
          </cell>
          <cell r="C1732">
            <v>0</v>
          </cell>
          <cell r="D1732">
            <v>13000</v>
          </cell>
        </row>
        <row r="1733">
          <cell r="A1733">
            <v>203062320</v>
          </cell>
          <cell r="B1733">
            <v>0</v>
          </cell>
          <cell r="C1733">
            <v>0</v>
          </cell>
          <cell r="D1733">
            <v>13000</v>
          </cell>
        </row>
        <row r="1734">
          <cell r="A1734">
            <v>203062321</v>
          </cell>
          <cell r="B1734">
            <v>0</v>
          </cell>
          <cell r="C1734">
            <v>0</v>
          </cell>
          <cell r="D1734">
            <v>13000</v>
          </cell>
        </row>
        <row r="1735">
          <cell r="A1735">
            <v>203062322</v>
          </cell>
          <cell r="B1735">
            <v>0</v>
          </cell>
          <cell r="C1735">
            <v>0</v>
          </cell>
          <cell r="D1735">
            <v>0</v>
          </cell>
        </row>
        <row r="1736">
          <cell r="A1736">
            <v>203062323</v>
          </cell>
          <cell r="B1736">
            <v>0</v>
          </cell>
          <cell r="C1736">
            <v>0</v>
          </cell>
          <cell r="D1736">
            <v>13000</v>
          </cell>
        </row>
        <row r="1737">
          <cell r="A1737">
            <v>203062324</v>
          </cell>
          <cell r="B1737">
            <v>0</v>
          </cell>
          <cell r="C1737">
            <v>0</v>
          </cell>
          <cell r="D1737">
            <v>13000</v>
          </cell>
        </row>
        <row r="1738">
          <cell r="A1738">
            <v>203062325</v>
          </cell>
          <cell r="B1738">
            <v>0</v>
          </cell>
          <cell r="C1738">
            <v>0</v>
          </cell>
          <cell r="D1738">
            <v>148832</v>
          </cell>
        </row>
        <row r="1739">
          <cell r="A1739">
            <v>203062326</v>
          </cell>
          <cell r="B1739">
            <v>0</v>
          </cell>
          <cell r="C1739">
            <v>0</v>
          </cell>
          <cell r="D1739">
            <v>16145</v>
          </cell>
        </row>
        <row r="1740">
          <cell r="A1740">
            <v>203062327</v>
          </cell>
          <cell r="B1740">
            <v>0</v>
          </cell>
          <cell r="C1740">
            <v>0</v>
          </cell>
          <cell r="D1740">
            <v>22704</v>
          </cell>
        </row>
        <row r="1741">
          <cell r="A1741">
            <v>203062328</v>
          </cell>
          <cell r="B1741">
            <v>0</v>
          </cell>
          <cell r="C1741">
            <v>0</v>
          </cell>
          <cell r="D1741">
            <v>39622</v>
          </cell>
        </row>
        <row r="1742">
          <cell r="A1742">
            <v>203062329</v>
          </cell>
          <cell r="B1742">
            <v>0</v>
          </cell>
          <cell r="C1742">
            <v>0</v>
          </cell>
          <cell r="D1742">
            <v>47165</v>
          </cell>
        </row>
        <row r="1743">
          <cell r="A1743">
            <v>203062330</v>
          </cell>
          <cell r="B1743">
            <v>0</v>
          </cell>
          <cell r="C1743">
            <v>0</v>
          </cell>
          <cell r="D1743">
            <v>105511</v>
          </cell>
        </row>
        <row r="1744">
          <cell r="A1744">
            <v>203062331</v>
          </cell>
          <cell r="B1744">
            <v>0</v>
          </cell>
          <cell r="C1744">
            <v>0</v>
          </cell>
          <cell r="D1744">
            <v>0</v>
          </cell>
        </row>
        <row r="1745">
          <cell r="A1745">
            <v>203062332</v>
          </cell>
          <cell r="B1745">
            <v>0</v>
          </cell>
          <cell r="C1745">
            <v>0</v>
          </cell>
          <cell r="D1745">
            <v>36239</v>
          </cell>
        </row>
        <row r="1746">
          <cell r="A1746">
            <v>203062333</v>
          </cell>
          <cell r="B1746">
            <v>0</v>
          </cell>
          <cell r="C1746">
            <v>0</v>
          </cell>
          <cell r="D1746">
            <v>67033</v>
          </cell>
        </row>
        <row r="1747">
          <cell r="A1747">
            <v>203062334</v>
          </cell>
          <cell r="B1747">
            <v>0</v>
          </cell>
          <cell r="C1747">
            <v>0</v>
          </cell>
          <cell r="D1747">
            <v>46461</v>
          </cell>
        </row>
        <row r="1748">
          <cell r="A1748">
            <v>203062335</v>
          </cell>
          <cell r="B1748">
            <v>0</v>
          </cell>
          <cell r="C1748">
            <v>0</v>
          </cell>
          <cell r="D1748">
            <v>44946</v>
          </cell>
        </row>
        <row r="1749">
          <cell r="A1749">
            <v>203062336</v>
          </cell>
          <cell r="B1749">
            <v>0</v>
          </cell>
          <cell r="C1749">
            <v>0</v>
          </cell>
          <cell r="D1749">
            <v>42266</v>
          </cell>
        </row>
        <row r="1750">
          <cell r="A1750">
            <v>203062337</v>
          </cell>
          <cell r="B1750">
            <v>0</v>
          </cell>
          <cell r="C1750">
            <v>0</v>
          </cell>
          <cell r="D1750">
            <v>46443</v>
          </cell>
        </row>
        <row r="1751">
          <cell r="A1751">
            <v>203062338</v>
          </cell>
          <cell r="B1751">
            <v>0</v>
          </cell>
          <cell r="C1751">
            <v>0</v>
          </cell>
          <cell r="D1751">
            <v>0</v>
          </cell>
        </row>
        <row r="1752">
          <cell r="A1752">
            <v>203062339</v>
          </cell>
          <cell r="B1752">
            <v>0</v>
          </cell>
          <cell r="C1752">
            <v>0</v>
          </cell>
          <cell r="D1752">
            <v>19470</v>
          </cell>
        </row>
        <row r="1753">
          <cell r="A1753">
            <v>203062340</v>
          </cell>
          <cell r="B1753">
            <v>0</v>
          </cell>
          <cell r="C1753">
            <v>0</v>
          </cell>
          <cell r="D1753">
            <v>20672</v>
          </cell>
        </row>
        <row r="1754">
          <cell r="A1754">
            <v>203062341</v>
          </cell>
          <cell r="B1754">
            <v>0</v>
          </cell>
          <cell r="C1754">
            <v>0</v>
          </cell>
          <cell r="D1754">
            <v>20144</v>
          </cell>
        </row>
        <row r="1755">
          <cell r="A1755">
            <v>203062342</v>
          </cell>
          <cell r="B1755">
            <v>0</v>
          </cell>
          <cell r="C1755">
            <v>0</v>
          </cell>
          <cell r="D1755">
            <v>21380</v>
          </cell>
        </row>
        <row r="1756">
          <cell r="A1756">
            <v>203062343</v>
          </cell>
          <cell r="B1756">
            <v>0</v>
          </cell>
          <cell r="C1756">
            <v>0</v>
          </cell>
          <cell r="D1756">
            <v>20732</v>
          </cell>
        </row>
        <row r="1757">
          <cell r="A1757">
            <v>203062344</v>
          </cell>
          <cell r="B1757">
            <v>0</v>
          </cell>
          <cell r="C1757">
            <v>0</v>
          </cell>
          <cell r="D1757">
            <v>20277</v>
          </cell>
        </row>
        <row r="1758">
          <cell r="A1758">
            <v>203062345</v>
          </cell>
          <cell r="B1758">
            <v>0</v>
          </cell>
          <cell r="C1758">
            <v>0</v>
          </cell>
          <cell r="D1758">
            <v>20022</v>
          </cell>
        </row>
        <row r="1759">
          <cell r="A1759">
            <v>203062346</v>
          </cell>
          <cell r="B1759">
            <v>0</v>
          </cell>
          <cell r="C1759">
            <v>0</v>
          </cell>
          <cell r="D1759">
            <v>48472</v>
          </cell>
        </row>
        <row r="1760">
          <cell r="A1760">
            <v>203062347</v>
          </cell>
          <cell r="B1760">
            <v>0</v>
          </cell>
          <cell r="C1760">
            <v>0</v>
          </cell>
          <cell r="D1760">
            <v>116196</v>
          </cell>
        </row>
        <row r="1761">
          <cell r="A1761">
            <v>203062348</v>
          </cell>
          <cell r="B1761">
            <v>0</v>
          </cell>
          <cell r="C1761">
            <v>0</v>
          </cell>
          <cell r="D1761">
            <v>25463</v>
          </cell>
        </row>
        <row r="1762">
          <cell r="A1762">
            <v>203062349</v>
          </cell>
          <cell r="B1762">
            <v>0</v>
          </cell>
          <cell r="C1762">
            <v>0</v>
          </cell>
          <cell r="D1762">
            <v>38535</v>
          </cell>
        </row>
        <row r="1763">
          <cell r="A1763">
            <v>203062351</v>
          </cell>
          <cell r="B1763">
            <v>0</v>
          </cell>
          <cell r="C1763">
            <v>0</v>
          </cell>
          <cell r="D1763">
            <v>13000</v>
          </cell>
        </row>
        <row r="1764">
          <cell r="A1764">
            <v>203062352</v>
          </cell>
          <cell r="B1764">
            <v>0</v>
          </cell>
          <cell r="C1764">
            <v>0</v>
          </cell>
          <cell r="D1764">
            <v>12000</v>
          </cell>
        </row>
        <row r="1765">
          <cell r="A1765">
            <v>203062353</v>
          </cell>
          <cell r="B1765">
            <v>0</v>
          </cell>
          <cell r="C1765">
            <v>0</v>
          </cell>
          <cell r="D1765">
            <v>19500</v>
          </cell>
        </row>
        <row r="1766">
          <cell r="A1766">
            <v>203062354</v>
          </cell>
          <cell r="B1766">
            <v>0</v>
          </cell>
          <cell r="C1766">
            <v>0</v>
          </cell>
          <cell r="D1766">
            <v>600</v>
          </cell>
        </row>
        <row r="1767">
          <cell r="A1767">
            <v>203062355</v>
          </cell>
          <cell r="B1767">
            <v>0</v>
          </cell>
          <cell r="C1767">
            <v>0</v>
          </cell>
          <cell r="D1767">
            <v>19932</v>
          </cell>
        </row>
        <row r="1768">
          <cell r="A1768">
            <v>203062356</v>
          </cell>
          <cell r="B1768">
            <v>0</v>
          </cell>
          <cell r="C1768">
            <v>0</v>
          </cell>
          <cell r="D1768">
            <v>310939</v>
          </cell>
        </row>
        <row r="1769">
          <cell r="A1769">
            <v>203062357</v>
          </cell>
          <cell r="B1769">
            <v>0</v>
          </cell>
          <cell r="C1769">
            <v>0</v>
          </cell>
          <cell r="D1769">
            <v>49268.4</v>
          </cell>
        </row>
        <row r="1770">
          <cell r="A1770">
            <v>203062358</v>
          </cell>
          <cell r="B1770">
            <v>0</v>
          </cell>
          <cell r="C1770">
            <v>0</v>
          </cell>
          <cell r="D1770">
            <v>90475</v>
          </cell>
        </row>
        <row r="1771">
          <cell r="A1771">
            <v>203062359</v>
          </cell>
          <cell r="B1771">
            <v>0</v>
          </cell>
          <cell r="C1771">
            <v>0</v>
          </cell>
          <cell r="D1771">
            <v>186399</v>
          </cell>
        </row>
        <row r="1772">
          <cell r="A1772">
            <v>203062360</v>
          </cell>
          <cell r="B1772">
            <v>0</v>
          </cell>
          <cell r="C1772">
            <v>0</v>
          </cell>
          <cell r="D1772">
            <v>202918</v>
          </cell>
        </row>
        <row r="1773">
          <cell r="A1773">
            <v>203062361</v>
          </cell>
          <cell r="B1773">
            <v>0</v>
          </cell>
          <cell r="C1773">
            <v>0</v>
          </cell>
          <cell r="D1773">
            <v>19487</v>
          </cell>
        </row>
        <row r="1774">
          <cell r="A1774">
            <v>203062362</v>
          </cell>
          <cell r="B1774">
            <v>0</v>
          </cell>
          <cell r="C1774">
            <v>0</v>
          </cell>
          <cell r="D1774">
            <v>121424</v>
          </cell>
        </row>
        <row r="1775">
          <cell r="A1775">
            <v>203062363</v>
          </cell>
          <cell r="B1775">
            <v>0</v>
          </cell>
          <cell r="C1775">
            <v>0</v>
          </cell>
          <cell r="D1775">
            <v>52249</v>
          </cell>
        </row>
        <row r="1776">
          <cell r="A1776">
            <v>203062364</v>
          </cell>
          <cell r="B1776">
            <v>0</v>
          </cell>
          <cell r="C1776">
            <v>0</v>
          </cell>
          <cell r="D1776">
            <v>29948</v>
          </cell>
        </row>
        <row r="1777">
          <cell r="A1777">
            <v>203062365</v>
          </cell>
          <cell r="B1777">
            <v>0</v>
          </cell>
          <cell r="C1777">
            <v>0</v>
          </cell>
          <cell r="D1777">
            <v>35965</v>
          </cell>
        </row>
        <row r="1778">
          <cell r="A1778">
            <v>203062366</v>
          </cell>
          <cell r="B1778">
            <v>0</v>
          </cell>
          <cell r="C1778">
            <v>0</v>
          </cell>
          <cell r="D1778">
            <v>28715</v>
          </cell>
        </row>
        <row r="1779">
          <cell r="A1779">
            <v>203062367</v>
          </cell>
          <cell r="B1779">
            <v>0</v>
          </cell>
          <cell r="C1779">
            <v>0</v>
          </cell>
          <cell r="D1779">
            <v>236897</v>
          </cell>
        </row>
        <row r="1780">
          <cell r="A1780">
            <v>203062368</v>
          </cell>
          <cell r="B1780">
            <v>0</v>
          </cell>
          <cell r="C1780">
            <v>0</v>
          </cell>
          <cell r="D1780">
            <v>0</v>
          </cell>
        </row>
        <row r="1781">
          <cell r="A1781">
            <v>203062369</v>
          </cell>
          <cell r="B1781">
            <v>0</v>
          </cell>
          <cell r="C1781">
            <v>0</v>
          </cell>
          <cell r="D1781">
            <v>94689</v>
          </cell>
        </row>
        <row r="1782">
          <cell r="A1782">
            <v>203062370</v>
          </cell>
          <cell r="B1782">
            <v>0</v>
          </cell>
          <cell r="C1782">
            <v>0</v>
          </cell>
          <cell r="D1782">
            <v>47871</v>
          </cell>
        </row>
        <row r="1783">
          <cell r="A1783">
            <v>203062371</v>
          </cell>
          <cell r="B1783">
            <v>0</v>
          </cell>
          <cell r="C1783">
            <v>0</v>
          </cell>
          <cell r="D1783">
            <v>27928</v>
          </cell>
        </row>
        <row r="1784">
          <cell r="A1784">
            <v>203062373</v>
          </cell>
          <cell r="B1784">
            <v>0</v>
          </cell>
          <cell r="C1784">
            <v>0</v>
          </cell>
          <cell r="D1784">
            <v>17868</v>
          </cell>
        </row>
        <row r="1785">
          <cell r="A1785">
            <v>203062374</v>
          </cell>
          <cell r="B1785">
            <v>0</v>
          </cell>
          <cell r="C1785">
            <v>0</v>
          </cell>
          <cell r="D1785">
            <v>45094</v>
          </cell>
        </row>
        <row r="1786">
          <cell r="A1786">
            <v>203062375</v>
          </cell>
          <cell r="B1786">
            <v>0</v>
          </cell>
          <cell r="C1786">
            <v>0</v>
          </cell>
          <cell r="D1786">
            <v>37598</v>
          </cell>
        </row>
        <row r="1787">
          <cell r="A1787">
            <v>203062376</v>
          </cell>
          <cell r="B1787">
            <v>0</v>
          </cell>
          <cell r="C1787">
            <v>0</v>
          </cell>
          <cell r="D1787">
            <v>24777</v>
          </cell>
        </row>
        <row r="1788">
          <cell r="A1788">
            <v>203062377</v>
          </cell>
          <cell r="B1788">
            <v>0</v>
          </cell>
          <cell r="C1788">
            <v>0</v>
          </cell>
          <cell r="D1788">
            <v>18840</v>
          </cell>
        </row>
        <row r="1789">
          <cell r="A1789">
            <v>203062378</v>
          </cell>
          <cell r="B1789">
            <v>0</v>
          </cell>
          <cell r="C1789">
            <v>0</v>
          </cell>
          <cell r="D1789">
            <v>21388</v>
          </cell>
        </row>
        <row r="1790">
          <cell r="A1790">
            <v>203062379</v>
          </cell>
          <cell r="B1790">
            <v>0</v>
          </cell>
          <cell r="C1790">
            <v>0</v>
          </cell>
          <cell r="D1790">
            <v>0</v>
          </cell>
        </row>
        <row r="1791">
          <cell r="A1791">
            <v>203062380</v>
          </cell>
          <cell r="B1791">
            <v>0</v>
          </cell>
          <cell r="C1791">
            <v>0</v>
          </cell>
          <cell r="D1791">
            <v>13000</v>
          </cell>
        </row>
        <row r="1792">
          <cell r="A1792">
            <v>203062381</v>
          </cell>
          <cell r="B1792">
            <v>0</v>
          </cell>
          <cell r="C1792">
            <v>0</v>
          </cell>
          <cell r="D1792">
            <v>46920</v>
          </cell>
        </row>
        <row r="1793">
          <cell r="A1793">
            <v>203062382</v>
          </cell>
          <cell r="B1793">
            <v>0</v>
          </cell>
          <cell r="C1793">
            <v>0</v>
          </cell>
          <cell r="D1793">
            <v>36735</v>
          </cell>
        </row>
        <row r="1794">
          <cell r="A1794">
            <v>203062383</v>
          </cell>
          <cell r="B1794">
            <v>0</v>
          </cell>
          <cell r="C1794">
            <v>0</v>
          </cell>
          <cell r="D1794">
            <v>13000</v>
          </cell>
        </row>
        <row r="1795">
          <cell r="A1795">
            <v>203062384</v>
          </cell>
          <cell r="B1795">
            <v>0</v>
          </cell>
          <cell r="C1795">
            <v>0</v>
          </cell>
          <cell r="D1795">
            <v>21603</v>
          </cell>
        </row>
        <row r="1796">
          <cell r="A1796">
            <v>203062385</v>
          </cell>
          <cell r="B1796">
            <v>0</v>
          </cell>
          <cell r="C1796">
            <v>0</v>
          </cell>
          <cell r="D1796">
            <v>39609</v>
          </cell>
        </row>
        <row r="1797">
          <cell r="A1797">
            <v>203062386</v>
          </cell>
          <cell r="B1797">
            <v>0</v>
          </cell>
          <cell r="C1797">
            <v>0</v>
          </cell>
          <cell r="D1797">
            <v>32917</v>
          </cell>
        </row>
        <row r="1798">
          <cell r="A1798">
            <v>203062387</v>
          </cell>
          <cell r="B1798">
            <v>0</v>
          </cell>
          <cell r="C1798">
            <v>0</v>
          </cell>
          <cell r="D1798">
            <v>0</v>
          </cell>
        </row>
        <row r="1799">
          <cell r="A1799">
            <v>203062388</v>
          </cell>
          <cell r="B1799">
            <v>0</v>
          </cell>
          <cell r="C1799">
            <v>0</v>
          </cell>
          <cell r="D1799">
            <v>0</v>
          </cell>
        </row>
        <row r="1800">
          <cell r="A1800">
            <v>203062389</v>
          </cell>
          <cell r="B1800">
            <v>0</v>
          </cell>
          <cell r="C1800">
            <v>0</v>
          </cell>
          <cell r="D1800">
            <v>121315</v>
          </cell>
        </row>
        <row r="1801">
          <cell r="A1801">
            <v>203062390</v>
          </cell>
          <cell r="B1801">
            <v>0</v>
          </cell>
          <cell r="C1801">
            <v>0</v>
          </cell>
          <cell r="D1801">
            <v>60450</v>
          </cell>
        </row>
        <row r="1802">
          <cell r="A1802">
            <v>203062391</v>
          </cell>
          <cell r="B1802">
            <v>0</v>
          </cell>
          <cell r="C1802">
            <v>0</v>
          </cell>
          <cell r="D1802">
            <v>0</v>
          </cell>
        </row>
        <row r="1803">
          <cell r="A1803">
            <v>203062392</v>
          </cell>
          <cell r="B1803">
            <v>0</v>
          </cell>
          <cell r="C1803">
            <v>0</v>
          </cell>
          <cell r="D1803">
            <v>0</v>
          </cell>
        </row>
        <row r="1804">
          <cell r="A1804">
            <v>203062393</v>
          </cell>
          <cell r="B1804">
            <v>0</v>
          </cell>
          <cell r="C1804">
            <v>0</v>
          </cell>
          <cell r="D1804">
            <v>69981</v>
          </cell>
        </row>
        <row r="1805">
          <cell r="A1805">
            <v>203062394</v>
          </cell>
          <cell r="B1805">
            <v>0</v>
          </cell>
          <cell r="C1805">
            <v>0</v>
          </cell>
          <cell r="D1805">
            <v>52727</v>
          </cell>
        </row>
        <row r="1806">
          <cell r="A1806">
            <v>203062395</v>
          </cell>
          <cell r="B1806">
            <v>0</v>
          </cell>
          <cell r="C1806">
            <v>0</v>
          </cell>
          <cell r="D1806">
            <v>44245.4</v>
          </cell>
        </row>
        <row r="1807">
          <cell r="A1807">
            <v>203062396</v>
          </cell>
          <cell r="B1807">
            <v>0</v>
          </cell>
          <cell r="C1807">
            <v>0</v>
          </cell>
          <cell r="D1807">
            <v>102242</v>
          </cell>
        </row>
        <row r="1808">
          <cell r="A1808">
            <v>203062397</v>
          </cell>
          <cell r="B1808">
            <v>0</v>
          </cell>
          <cell r="C1808">
            <v>0</v>
          </cell>
          <cell r="D1808">
            <v>144747</v>
          </cell>
        </row>
        <row r="1809">
          <cell r="A1809">
            <v>203062398</v>
          </cell>
          <cell r="B1809">
            <v>0</v>
          </cell>
          <cell r="C1809">
            <v>0</v>
          </cell>
          <cell r="D1809">
            <v>348667</v>
          </cell>
        </row>
        <row r="1810">
          <cell r="A1810">
            <v>203062399</v>
          </cell>
          <cell r="B1810">
            <v>0</v>
          </cell>
          <cell r="C1810">
            <v>0</v>
          </cell>
          <cell r="D1810">
            <v>123864.22</v>
          </cell>
        </row>
        <row r="1811">
          <cell r="A1811">
            <v>203062400</v>
          </cell>
          <cell r="B1811">
            <v>0</v>
          </cell>
          <cell r="C1811">
            <v>0</v>
          </cell>
          <cell r="D1811">
            <v>32165</v>
          </cell>
        </row>
        <row r="1812">
          <cell r="A1812">
            <v>203062401</v>
          </cell>
          <cell r="B1812">
            <v>0</v>
          </cell>
          <cell r="C1812">
            <v>0</v>
          </cell>
          <cell r="D1812">
            <v>21039</v>
          </cell>
        </row>
        <row r="1813">
          <cell r="A1813">
            <v>203062402</v>
          </cell>
          <cell r="B1813">
            <v>0</v>
          </cell>
          <cell r="C1813">
            <v>0</v>
          </cell>
          <cell r="D1813">
            <v>20952</v>
          </cell>
        </row>
        <row r="1814">
          <cell r="A1814">
            <v>203062403</v>
          </cell>
          <cell r="B1814">
            <v>0</v>
          </cell>
          <cell r="C1814">
            <v>0</v>
          </cell>
          <cell r="D1814">
            <v>20414</v>
          </cell>
        </row>
        <row r="1815">
          <cell r="A1815">
            <v>203062404</v>
          </cell>
          <cell r="B1815">
            <v>0</v>
          </cell>
          <cell r="C1815">
            <v>0</v>
          </cell>
          <cell r="D1815">
            <v>214284.78</v>
          </cell>
        </row>
        <row r="1816">
          <cell r="A1816">
            <v>203062405</v>
          </cell>
          <cell r="B1816">
            <v>0</v>
          </cell>
          <cell r="C1816">
            <v>0</v>
          </cell>
          <cell r="D1816">
            <v>151068</v>
          </cell>
        </row>
        <row r="1817">
          <cell r="A1817">
            <v>203062406</v>
          </cell>
          <cell r="B1817">
            <v>0</v>
          </cell>
          <cell r="C1817">
            <v>0</v>
          </cell>
          <cell r="D1817">
            <v>0</v>
          </cell>
        </row>
        <row r="1818">
          <cell r="A1818">
            <v>203062407</v>
          </cell>
          <cell r="B1818">
            <v>0</v>
          </cell>
          <cell r="C1818">
            <v>0</v>
          </cell>
          <cell r="D1818">
            <v>20916</v>
          </cell>
        </row>
        <row r="1819">
          <cell r="A1819">
            <v>203062408</v>
          </cell>
          <cell r="B1819">
            <v>0</v>
          </cell>
          <cell r="C1819">
            <v>0</v>
          </cell>
          <cell r="D1819">
            <v>17562</v>
          </cell>
        </row>
        <row r="1820">
          <cell r="A1820">
            <v>203062409</v>
          </cell>
          <cell r="B1820">
            <v>0</v>
          </cell>
          <cell r="C1820">
            <v>0</v>
          </cell>
          <cell r="D1820">
            <v>18990</v>
          </cell>
        </row>
        <row r="1821">
          <cell r="A1821">
            <v>203062410</v>
          </cell>
          <cell r="B1821">
            <v>0</v>
          </cell>
          <cell r="C1821">
            <v>0</v>
          </cell>
          <cell r="D1821">
            <v>20781.5</v>
          </cell>
        </row>
        <row r="1822">
          <cell r="A1822">
            <v>203062411</v>
          </cell>
          <cell r="B1822">
            <v>0</v>
          </cell>
          <cell r="C1822">
            <v>0</v>
          </cell>
          <cell r="D1822">
            <v>15131</v>
          </cell>
        </row>
        <row r="1823">
          <cell r="A1823">
            <v>203062412</v>
          </cell>
          <cell r="B1823">
            <v>0</v>
          </cell>
          <cell r="C1823">
            <v>0</v>
          </cell>
          <cell r="D1823">
            <v>21018</v>
          </cell>
        </row>
        <row r="1824">
          <cell r="A1824">
            <v>203062413</v>
          </cell>
          <cell r="B1824">
            <v>0</v>
          </cell>
          <cell r="C1824">
            <v>0</v>
          </cell>
          <cell r="D1824">
            <v>16373</v>
          </cell>
        </row>
        <row r="1825">
          <cell r="A1825">
            <v>203062414</v>
          </cell>
          <cell r="B1825">
            <v>0</v>
          </cell>
          <cell r="C1825">
            <v>0</v>
          </cell>
          <cell r="D1825">
            <v>22936</v>
          </cell>
        </row>
        <row r="1826">
          <cell r="A1826">
            <v>203062415</v>
          </cell>
          <cell r="B1826">
            <v>0</v>
          </cell>
          <cell r="C1826">
            <v>0</v>
          </cell>
          <cell r="D1826">
            <v>4405</v>
          </cell>
        </row>
        <row r="1827">
          <cell r="A1827">
            <v>203062416</v>
          </cell>
          <cell r="B1827">
            <v>0</v>
          </cell>
          <cell r="C1827">
            <v>0</v>
          </cell>
          <cell r="D1827">
            <v>20774</v>
          </cell>
        </row>
        <row r="1828">
          <cell r="A1828">
            <v>203062417</v>
          </cell>
          <cell r="B1828">
            <v>0</v>
          </cell>
          <cell r="C1828">
            <v>0</v>
          </cell>
          <cell r="D1828">
            <v>22581</v>
          </cell>
        </row>
        <row r="1829">
          <cell r="A1829">
            <v>203062418</v>
          </cell>
          <cell r="B1829">
            <v>0</v>
          </cell>
          <cell r="C1829">
            <v>0</v>
          </cell>
          <cell r="D1829">
            <v>20152</v>
          </cell>
        </row>
        <row r="1830">
          <cell r="A1830">
            <v>203062419</v>
          </cell>
          <cell r="B1830">
            <v>0</v>
          </cell>
          <cell r="C1830">
            <v>0</v>
          </cell>
          <cell r="D1830">
            <v>21765</v>
          </cell>
        </row>
        <row r="1831">
          <cell r="A1831">
            <v>203062420</v>
          </cell>
          <cell r="B1831">
            <v>0</v>
          </cell>
          <cell r="C1831">
            <v>0</v>
          </cell>
          <cell r="D1831">
            <v>23544</v>
          </cell>
        </row>
        <row r="1832">
          <cell r="A1832">
            <v>203062421</v>
          </cell>
          <cell r="B1832">
            <v>0</v>
          </cell>
          <cell r="C1832">
            <v>0</v>
          </cell>
          <cell r="D1832">
            <v>23798</v>
          </cell>
        </row>
        <row r="1833">
          <cell r="A1833">
            <v>203062422</v>
          </cell>
          <cell r="B1833">
            <v>0</v>
          </cell>
          <cell r="C1833">
            <v>0</v>
          </cell>
          <cell r="D1833">
            <v>18629</v>
          </cell>
        </row>
        <row r="1834">
          <cell r="A1834">
            <v>203062423</v>
          </cell>
          <cell r="B1834">
            <v>0</v>
          </cell>
          <cell r="C1834">
            <v>0</v>
          </cell>
          <cell r="D1834">
            <v>23313</v>
          </cell>
        </row>
        <row r="1835">
          <cell r="A1835">
            <v>203062424</v>
          </cell>
          <cell r="B1835">
            <v>0</v>
          </cell>
          <cell r="C1835">
            <v>0</v>
          </cell>
          <cell r="D1835">
            <v>19541</v>
          </cell>
        </row>
        <row r="1836">
          <cell r="A1836">
            <v>203062425</v>
          </cell>
          <cell r="B1836">
            <v>0</v>
          </cell>
          <cell r="C1836">
            <v>0</v>
          </cell>
          <cell r="D1836">
            <v>18743</v>
          </cell>
        </row>
        <row r="1837">
          <cell r="A1837">
            <v>203062426</v>
          </cell>
          <cell r="B1837">
            <v>0</v>
          </cell>
          <cell r="C1837">
            <v>0</v>
          </cell>
          <cell r="D1837">
            <v>20878</v>
          </cell>
        </row>
        <row r="1838">
          <cell r="A1838">
            <v>203062427</v>
          </cell>
          <cell r="B1838">
            <v>0</v>
          </cell>
          <cell r="C1838">
            <v>0</v>
          </cell>
          <cell r="D1838">
            <v>20238</v>
          </cell>
        </row>
        <row r="1839">
          <cell r="A1839">
            <v>203062428</v>
          </cell>
          <cell r="B1839">
            <v>0</v>
          </cell>
          <cell r="C1839">
            <v>0</v>
          </cell>
          <cell r="D1839">
            <v>18064</v>
          </cell>
        </row>
        <row r="1840">
          <cell r="A1840">
            <v>203062429</v>
          </cell>
          <cell r="B1840">
            <v>0</v>
          </cell>
          <cell r="C1840">
            <v>0</v>
          </cell>
          <cell r="D1840">
            <v>18419</v>
          </cell>
        </row>
        <row r="1841">
          <cell r="A1841">
            <v>203062430</v>
          </cell>
          <cell r="B1841">
            <v>0</v>
          </cell>
          <cell r="C1841">
            <v>0</v>
          </cell>
          <cell r="D1841">
            <v>20808</v>
          </cell>
        </row>
        <row r="1842">
          <cell r="A1842">
            <v>203062431</v>
          </cell>
          <cell r="B1842">
            <v>0</v>
          </cell>
          <cell r="C1842">
            <v>0</v>
          </cell>
          <cell r="D1842">
            <v>18743</v>
          </cell>
        </row>
        <row r="1843">
          <cell r="A1843">
            <v>203062432</v>
          </cell>
          <cell r="B1843">
            <v>0</v>
          </cell>
          <cell r="C1843">
            <v>0</v>
          </cell>
          <cell r="D1843">
            <v>23683</v>
          </cell>
        </row>
        <row r="1844">
          <cell r="A1844">
            <v>203062433</v>
          </cell>
          <cell r="B1844">
            <v>0</v>
          </cell>
          <cell r="C1844">
            <v>0</v>
          </cell>
          <cell r="D1844">
            <v>20091</v>
          </cell>
        </row>
        <row r="1845">
          <cell r="A1845">
            <v>203062434</v>
          </cell>
          <cell r="B1845">
            <v>0</v>
          </cell>
          <cell r="C1845">
            <v>0</v>
          </cell>
          <cell r="D1845">
            <v>21624</v>
          </cell>
        </row>
        <row r="1846">
          <cell r="A1846">
            <v>203062435</v>
          </cell>
          <cell r="B1846">
            <v>0</v>
          </cell>
          <cell r="C1846">
            <v>0</v>
          </cell>
          <cell r="D1846">
            <v>22672</v>
          </cell>
        </row>
        <row r="1847">
          <cell r="A1847">
            <v>203062436</v>
          </cell>
          <cell r="B1847">
            <v>0</v>
          </cell>
          <cell r="C1847">
            <v>0</v>
          </cell>
          <cell r="D1847">
            <v>23960</v>
          </cell>
        </row>
        <row r="1848">
          <cell r="A1848">
            <v>203062437</v>
          </cell>
          <cell r="B1848">
            <v>0</v>
          </cell>
          <cell r="C1848">
            <v>0</v>
          </cell>
          <cell r="D1848">
            <v>24195</v>
          </cell>
        </row>
        <row r="1849">
          <cell r="A1849">
            <v>203062438</v>
          </cell>
          <cell r="B1849">
            <v>0</v>
          </cell>
          <cell r="C1849">
            <v>0</v>
          </cell>
          <cell r="D1849">
            <v>22410</v>
          </cell>
        </row>
        <row r="1850">
          <cell r="A1850">
            <v>203062439</v>
          </cell>
          <cell r="B1850">
            <v>0</v>
          </cell>
          <cell r="C1850">
            <v>0</v>
          </cell>
          <cell r="D1850">
            <v>8000</v>
          </cell>
        </row>
        <row r="1851">
          <cell r="A1851">
            <v>203062440</v>
          </cell>
          <cell r="B1851">
            <v>0</v>
          </cell>
          <cell r="C1851">
            <v>0</v>
          </cell>
          <cell r="D1851">
            <v>12000</v>
          </cell>
        </row>
        <row r="1852">
          <cell r="A1852">
            <v>203062441</v>
          </cell>
          <cell r="B1852">
            <v>0</v>
          </cell>
          <cell r="C1852">
            <v>0</v>
          </cell>
          <cell r="D1852">
            <v>7000</v>
          </cell>
        </row>
        <row r="1853">
          <cell r="A1853">
            <v>203062442</v>
          </cell>
          <cell r="B1853">
            <v>0</v>
          </cell>
          <cell r="C1853">
            <v>0</v>
          </cell>
          <cell r="D1853">
            <v>13000</v>
          </cell>
        </row>
        <row r="1854">
          <cell r="A1854">
            <v>203062443</v>
          </cell>
          <cell r="B1854">
            <v>0</v>
          </cell>
          <cell r="C1854">
            <v>0</v>
          </cell>
          <cell r="D1854">
            <v>101664.62</v>
          </cell>
        </row>
        <row r="1855">
          <cell r="A1855">
            <v>203062444</v>
          </cell>
          <cell r="B1855">
            <v>0</v>
          </cell>
          <cell r="C1855">
            <v>0</v>
          </cell>
          <cell r="D1855">
            <v>19428</v>
          </cell>
        </row>
        <row r="1856">
          <cell r="A1856">
            <v>203062445</v>
          </cell>
          <cell r="B1856">
            <v>0</v>
          </cell>
          <cell r="C1856">
            <v>0</v>
          </cell>
          <cell r="D1856">
            <v>27528</v>
          </cell>
        </row>
        <row r="1857">
          <cell r="A1857">
            <v>203062446</v>
          </cell>
          <cell r="B1857">
            <v>0</v>
          </cell>
          <cell r="C1857">
            <v>0</v>
          </cell>
          <cell r="D1857">
            <v>10214</v>
          </cell>
        </row>
        <row r="1858">
          <cell r="A1858">
            <v>203062447</v>
          </cell>
          <cell r="B1858">
            <v>0</v>
          </cell>
          <cell r="C1858">
            <v>0</v>
          </cell>
          <cell r="D1858">
            <v>20679</v>
          </cell>
        </row>
        <row r="1859">
          <cell r="A1859">
            <v>203062448</v>
          </cell>
          <cell r="B1859">
            <v>0</v>
          </cell>
          <cell r="C1859">
            <v>0</v>
          </cell>
          <cell r="D1859">
            <v>42973</v>
          </cell>
        </row>
        <row r="1860">
          <cell r="A1860">
            <v>203062449</v>
          </cell>
          <cell r="B1860">
            <v>0</v>
          </cell>
          <cell r="C1860">
            <v>0</v>
          </cell>
          <cell r="D1860">
            <v>40132.32</v>
          </cell>
        </row>
        <row r="1861">
          <cell r="A1861">
            <v>203062450</v>
          </cell>
          <cell r="B1861">
            <v>0</v>
          </cell>
          <cell r="C1861">
            <v>0</v>
          </cell>
          <cell r="D1861">
            <v>25178</v>
          </cell>
        </row>
        <row r="1862">
          <cell r="A1862">
            <v>203062451</v>
          </cell>
          <cell r="B1862">
            <v>0</v>
          </cell>
          <cell r="C1862">
            <v>0</v>
          </cell>
          <cell r="D1862">
            <v>19930.5</v>
          </cell>
        </row>
        <row r="1863">
          <cell r="A1863">
            <v>203062452</v>
          </cell>
          <cell r="B1863">
            <v>0</v>
          </cell>
          <cell r="C1863">
            <v>0</v>
          </cell>
          <cell r="D1863">
            <v>24806.5</v>
          </cell>
        </row>
        <row r="1864">
          <cell r="A1864">
            <v>203062453</v>
          </cell>
          <cell r="B1864">
            <v>0</v>
          </cell>
          <cell r="C1864">
            <v>0</v>
          </cell>
          <cell r="D1864">
            <v>20362</v>
          </cell>
        </row>
        <row r="1865">
          <cell r="A1865">
            <v>203062454</v>
          </cell>
          <cell r="B1865">
            <v>0</v>
          </cell>
          <cell r="C1865">
            <v>0</v>
          </cell>
          <cell r="D1865">
            <v>20977</v>
          </cell>
        </row>
        <row r="1866">
          <cell r="A1866">
            <v>203062455</v>
          </cell>
          <cell r="B1866">
            <v>0</v>
          </cell>
          <cell r="C1866">
            <v>0</v>
          </cell>
          <cell r="D1866">
            <v>26171</v>
          </cell>
        </row>
        <row r="1867">
          <cell r="A1867">
            <v>203062456</v>
          </cell>
          <cell r="B1867">
            <v>0</v>
          </cell>
          <cell r="C1867">
            <v>0</v>
          </cell>
          <cell r="D1867">
            <v>25944.5</v>
          </cell>
        </row>
        <row r="1868">
          <cell r="A1868">
            <v>203062457</v>
          </cell>
          <cell r="B1868">
            <v>0</v>
          </cell>
          <cell r="C1868">
            <v>0</v>
          </cell>
          <cell r="D1868">
            <v>25660.5</v>
          </cell>
        </row>
        <row r="1869">
          <cell r="A1869">
            <v>203062458</v>
          </cell>
          <cell r="B1869">
            <v>0</v>
          </cell>
          <cell r="C1869">
            <v>0</v>
          </cell>
          <cell r="D1869">
            <v>0</v>
          </cell>
        </row>
        <row r="1870">
          <cell r="A1870">
            <v>203062459</v>
          </cell>
          <cell r="B1870">
            <v>0</v>
          </cell>
          <cell r="C1870">
            <v>0</v>
          </cell>
          <cell r="D1870">
            <v>65952.430000000008</v>
          </cell>
        </row>
        <row r="1871">
          <cell r="A1871">
            <v>203062460</v>
          </cell>
          <cell r="B1871">
            <v>0</v>
          </cell>
          <cell r="C1871">
            <v>0</v>
          </cell>
          <cell r="D1871">
            <v>36792</v>
          </cell>
        </row>
        <row r="1872">
          <cell r="A1872">
            <v>203062461</v>
          </cell>
          <cell r="B1872">
            <v>0</v>
          </cell>
          <cell r="C1872">
            <v>0</v>
          </cell>
          <cell r="D1872">
            <v>39085</v>
          </cell>
        </row>
        <row r="1873">
          <cell r="A1873">
            <v>203062462</v>
          </cell>
          <cell r="B1873">
            <v>0</v>
          </cell>
          <cell r="C1873">
            <v>0</v>
          </cell>
          <cell r="D1873">
            <v>22045.5</v>
          </cell>
        </row>
        <row r="1874">
          <cell r="A1874">
            <v>203062463</v>
          </cell>
          <cell r="B1874">
            <v>0</v>
          </cell>
          <cell r="C1874">
            <v>0</v>
          </cell>
          <cell r="D1874">
            <v>26467</v>
          </cell>
        </row>
        <row r="1875">
          <cell r="A1875">
            <v>203062464</v>
          </cell>
          <cell r="B1875">
            <v>0</v>
          </cell>
          <cell r="C1875">
            <v>0</v>
          </cell>
          <cell r="D1875">
            <v>21776</v>
          </cell>
        </row>
        <row r="1876">
          <cell r="A1876">
            <v>203062465</v>
          </cell>
          <cell r="B1876">
            <v>0</v>
          </cell>
          <cell r="C1876">
            <v>0</v>
          </cell>
          <cell r="D1876">
            <v>23463.5</v>
          </cell>
        </row>
        <row r="1877">
          <cell r="A1877">
            <v>203062466</v>
          </cell>
          <cell r="B1877">
            <v>0</v>
          </cell>
          <cell r="C1877">
            <v>0</v>
          </cell>
          <cell r="D1877">
            <v>25196</v>
          </cell>
        </row>
        <row r="1878">
          <cell r="A1878">
            <v>203062467</v>
          </cell>
          <cell r="B1878">
            <v>0</v>
          </cell>
          <cell r="C1878">
            <v>0</v>
          </cell>
          <cell r="D1878">
            <v>20954</v>
          </cell>
        </row>
        <row r="1879">
          <cell r="A1879">
            <v>203062468</v>
          </cell>
          <cell r="B1879">
            <v>0</v>
          </cell>
          <cell r="C1879">
            <v>0</v>
          </cell>
          <cell r="D1879">
            <v>20235</v>
          </cell>
        </row>
        <row r="1880">
          <cell r="A1880">
            <v>203062469</v>
          </cell>
          <cell r="B1880">
            <v>0</v>
          </cell>
          <cell r="C1880">
            <v>0</v>
          </cell>
          <cell r="D1880">
            <v>21875.5</v>
          </cell>
        </row>
        <row r="1881">
          <cell r="A1881">
            <v>203062470</v>
          </cell>
          <cell r="B1881">
            <v>0</v>
          </cell>
          <cell r="C1881">
            <v>0</v>
          </cell>
          <cell r="D1881">
            <v>25362</v>
          </cell>
        </row>
        <row r="1882">
          <cell r="A1882">
            <v>203062471</v>
          </cell>
          <cell r="B1882">
            <v>0</v>
          </cell>
          <cell r="C1882">
            <v>0</v>
          </cell>
          <cell r="D1882">
            <v>24828</v>
          </cell>
        </row>
        <row r="1883">
          <cell r="A1883">
            <v>203062472</v>
          </cell>
          <cell r="B1883">
            <v>0</v>
          </cell>
          <cell r="C1883">
            <v>0</v>
          </cell>
          <cell r="D1883">
            <v>20327</v>
          </cell>
        </row>
        <row r="1884">
          <cell r="A1884">
            <v>203062473</v>
          </cell>
          <cell r="B1884">
            <v>0</v>
          </cell>
          <cell r="C1884">
            <v>0</v>
          </cell>
          <cell r="D1884">
            <v>19572</v>
          </cell>
        </row>
        <row r="1885">
          <cell r="A1885">
            <v>203062474</v>
          </cell>
          <cell r="B1885">
            <v>0</v>
          </cell>
          <cell r="C1885">
            <v>0</v>
          </cell>
          <cell r="D1885">
            <v>19243</v>
          </cell>
        </row>
        <row r="1886">
          <cell r="A1886">
            <v>203062475</v>
          </cell>
          <cell r="B1886">
            <v>0</v>
          </cell>
          <cell r="C1886">
            <v>0</v>
          </cell>
          <cell r="D1886">
            <v>13000</v>
          </cell>
        </row>
        <row r="1887">
          <cell r="A1887">
            <v>203062476</v>
          </cell>
          <cell r="B1887">
            <v>0</v>
          </cell>
          <cell r="C1887">
            <v>0</v>
          </cell>
          <cell r="D1887">
            <v>113780</v>
          </cell>
        </row>
        <row r="1888">
          <cell r="A1888">
            <v>203062477</v>
          </cell>
          <cell r="B1888">
            <v>0</v>
          </cell>
          <cell r="C1888">
            <v>0</v>
          </cell>
          <cell r="D1888">
            <v>44586</v>
          </cell>
        </row>
        <row r="1889">
          <cell r="A1889">
            <v>203062478</v>
          </cell>
          <cell r="B1889">
            <v>0</v>
          </cell>
          <cell r="C1889">
            <v>0</v>
          </cell>
          <cell r="D1889">
            <v>22325</v>
          </cell>
        </row>
        <row r="1890">
          <cell r="A1890">
            <v>203062479</v>
          </cell>
          <cell r="B1890">
            <v>0</v>
          </cell>
          <cell r="C1890">
            <v>0</v>
          </cell>
          <cell r="D1890">
            <v>24153</v>
          </cell>
        </row>
        <row r="1891">
          <cell r="A1891">
            <v>203062480</v>
          </cell>
          <cell r="B1891">
            <v>0</v>
          </cell>
          <cell r="C1891">
            <v>0</v>
          </cell>
          <cell r="D1891">
            <v>125112</v>
          </cell>
        </row>
        <row r="1892">
          <cell r="A1892">
            <v>203062481</v>
          </cell>
          <cell r="B1892">
            <v>0</v>
          </cell>
          <cell r="C1892">
            <v>0</v>
          </cell>
          <cell r="D1892">
            <v>82138</v>
          </cell>
        </row>
        <row r="1893">
          <cell r="A1893">
            <v>203062482</v>
          </cell>
          <cell r="B1893">
            <v>0</v>
          </cell>
          <cell r="C1893">
            <v>0</v>
          </cell>
          <cell r="D1893">
            <v>0</v>
          </cell>
        </row>
        <row r="1894">
          <cell r="A1894">
            <v>203062483</v>
          </cell>
          <cell r="B1894">
            <v>0</v>
          </cell>
          <cell r="C1894">
            <v>0</v>
          </cell>
          <cell r="D1894">
            <v>137676</v>
          </cell>
        </row>
        <row r="1895">
          <cell r="A1895">
            <v>203062484</v>
          </cell>
          <cell r="B1895">
            <v>0</v>
          </cell>
          <cell r="C1895">
            <v>0</v>
          </cell>
          <cell r="D1895">
            <v>1</v>
          </cell>
        </row>
        <row r="1896">
          <cell r="A1896">
            <v>203062485</v>
          </cell>
          <cell r="B1896">
            <v>0</v>
          </cell>
          <cell r="C1896">
            <v>0</v>
          </cell>
          <cell r="D1896">
            <v>37060</v>
          </cell>
        </row>
        <row r="1897">
          <cell r="A1897">
            <v>203062486</v>
          </cell>
          <cell r="B1897">
            <v>0</v>
          </cell>
          <cell r="C1897">
            <v>0</v>
          </cell>
          <cell r="D1897">
            <v>0</v>
          </cell>
        </row>
        <row r="1898">
          <cell r="A1898">
            <v>203062487</v>
          </cell>
          <cell r="B1898">
            <v>0</v>
          </cell>
          <cell r="C1898">
            <v>0</v>
          </cell>
          <cell r="D1898">
            <v>38838</v>
          </cell>
        </row>
        <row r="1899">
          <cell r="A1899">
            <v>203062488</v>
          </cell>
          <cell r="B1899">
            <v>0</v>
          </cell>
          <cell r="C1899">
            <v>0</v>
          </cell>
          <cell r="D1899">
            <v>8427</v>
          </cell>
        </row>
        <row r="1900">
          <cell r="A1900">
            <v>203062489</v>
          </cell>
          <cell r="B1900">
            <v>0</v>
          </cell>
          <cell r="C1900">
            <v>0</v>
          </cell>
          <cell r="D1900">
            <v>13000</v>
          </cell>
        </row>
        <row r="1901">
          <cell r="A1901">
            <v>203062490</v>
          </cell>
          <cell r="B1901">
            <v>0</v>
          </cell>
          <cell r="C1901">
            <v>0</v>
          </cell>
          <cell r="D1901">
            <v>13000</v>
          </cell>
        </row>
        <row r="1902">
          <cell r="A1902">
            <v>203062491</v>
          </cell>
          <cell r="B1902">
            <v>0</v>
          </cell>
          <cell r="C1902">
            <v>0</v>
          </cell>
          <cell r="D1902">
            <v>0</v>
          </cell>
        </row>
        <row r="1903">
          <cell r="A1903">
            <v>203062492</v>
          </cell>
          <cell r="B1903">
            <v>0</v>
          </cell>
          <cell r="C1903">
            <v>0</v>
          </cell>
          <cell r="D1903">
            <v>0</v>
          </cell>
        </row>
        <row r="1904">
          <cell r="A1904">
            <v>203062493</v>
          </cell>
          <cell r="B1904">
            <v>0</v>
          </cell>
          <cell r="C1904">
            <v>0</v>
          </cell>
          <cell r="D1904">
            <v>0</v>
          </cell>
        </row>
        <row r="1905">
          <cell r="A1905">
            <v>203062494</v>
          </cell>
          <cell r="B1905">
            <v>0</v>
          </cell>
          <cell r="C1905">
            <v>0</v>
          </cell>
          <cell r="D1905">
            <v>92491</v>
          </cell>
        </row>
        <row r="1906">
          <cell r="A1906">
            <v>203062495</v>
          </cell>
          <cell r="B1906">
            <v>0</v>
          </cell>
          <cell r="C1906">
            <v>0</v>
          </cell>
          <cell r="D1906">
            <v>13000</v>
          </cell>
        </row>
        <row r="1907">
          <cell r="A1907">
            <v>203062496</v>
          </cell>
          <cell r="B1907">
            <v>0</v>
          </cell>
          <cell r="C1907">
            <v>0</v>
          </cell>
          <cell r="D1907">
            <v>8864</v>
          </cell>
        </row>
        <row r="1908">
          <cell r="A1908">
            <v>203062497</v>
          </cell>
          <cell r="B1908">
            <v>0</v>
          </cell>
          <cell r="C1908">
            <v>0</v>
          </cell>
          <cell r="D1908">
            <v>150</v>
          </cell>
        </row>
        <row r="1909">
          <cell r="A1909">
            <v>203062498</v>
          </cell>
          <cell r="B1909">
            <v>0</v>
          </cell>
          <cell r="C1909">
            <v>0</v>
          </cell>
          <cell r="D1909">
            <v>111390</v>
          </cell>
        </row>
        <row r="1910">
          <cell r="A1910">
            <v>203062499</v>
          </cell>
          <cell r="B1910">
            <v>0</v>
          </cell>
          <cell r="C1910">
            <v>0</v>
          </cell>
          <cell r="D1910">
            <v>22260</v>
          </cell>
        </row>
        <row r="1911">
          <cell r="A1911">
            <v>203062500</v>
          </cell>
          <cell r="B1911">
            <v>1.0000001639127731E-5</v>
          </cell>
          <cell r="C1911">
            <v>0</v>
          </cell>
          <cell r="D1911">
            <v>46935.999989999997</v>
          </cell>
        </row>
        <row r="1912">
          <cell r="A1912">
            <v>203062501</v>
          </cell>
          <cell r="B1912">
            <v>0</v>
          </cell>
          <cell r="C1912">
            <v>0</v>
          </cell>
          <cell r="D1912">
            <v>46249</v>
          </cell>
        </row>
        <row r="1913">
          <cell r="A1913">
            <v>203062502</v>
          </cell>
          <cell r="B1913">
            <v>0</v>
          </cell>
          <cell r="C1913">
            <v>0</v>
          </cell>
          <cell r="D1913">
            <v>20458</v>
          </cell>
        </row>
        <row r="1914">
          <cell r="A1914">
            <v>203062503</v>
          </cell>
          <cell r="B1914">
            <v>0</v>
          </cell>
          <cell r="C1914">
            <v>0</v>
          </cell>
          <cell r="D1914">
            <v>21328</v>
          </cell>
        </row>
        <row r="1915">
          <cell r="A1915">
            <v>203062504</v>
          </cell>
          <cell r="B1915">
            <v>0</v>
          </cell>
          <cell r="C1915">
            <v>0</v>
          </cell>
          <cell r="D1915">
            <v>88553</v>
          </cell>
        </row>
        <row r="1916">
          <cell r="A1916">
            <v>203062505</v>
          </cell>
          <cell r="B1916">
            <v>0</v>
          </cell>
          <cell r="C1916">
            <v>0</v>
          </cell>
          <cell r="D1916">
            <v>92815</v>
          </cell>
        </row>
        <row r="1917">
          <cell r="A1917">
            <v>203062506</v>
          </cell>
          <cell r="B1917">
            <v>0</v>
          </cell>
          <cell r="C1917">
            <v>0</v>
          </cell>
          <cell r="D1917">
            <v>9652</v>
          </cell>
        </row>
        <row r="1918">
          <cell r="A1918">
            <v>203062507</v>
          </cell>
          <cell r="B1918">
            <v>0</v>
          </cell>
          <cell r="C1918">
            <v>0</v>
          </cell>
          <cell r="D1918">
            <v>8406</v>
          </cell>
        </row>
        <row r="1919">
          <cell r="A1919">
            <v>203062508</v>
          </cell>
          <cell r="B1919">
            <v>0</v>
          </cell>
          <cell r="C1919">
            <v>0</v>
          </cell>
          <cell r="D1919">
            <v>43269</v>
          </cell>
        </row>
        <row r="1920">
          <cell r="A1920">
            <v>203062509</v>
          </cell>
          <cell r="B1920">
            <v>0</v>
          </cell>
          <cell r="C1920">
            <v>0</v>
          </cell>
          <cell r="D1920">
            <v>21428</v>
          </cell>
        </row>
        <row r="1921">
          <cell r="A1921">
            <v>203062510</v>
          </cell>
          <cell r="B1921">
            <v>0</v>
          </cell>
          <cell r="C1921">
            <v>0</v>
          </cell>
          <cell r="D1921">
            <v>21190</v>
          </cell>
        </row>
        <row r="1922">
          <cell r="A1922">
            <v>203062511</v>
          </cell>
          <cell r="B1922">
            <v>0</v>
          </cell>
          <cell r="C1922">
            <v>0</v>
          </cell>
          <cell r="D1922">
            <v>8462</v>
          </cell>
        </row>
        <row r="1923">
          <cell r="A1923">
            <v>203062512</v>
          </cell>
          <cell r="B1923">
            <v>0</v>
          </cell>
          <cell r="C1923">
            <v>0</v>
          </cell>
          <cell r="D1923">
            <v>0</v>
          </cell>
        </row>
        <row r="1924">
          <cell r="A1924">
            <v>203062513</v>
          </cell>
          <cell r="B1924">
            <v>0</v>
          </cell>
          <cell r="C1924">
            <v>0</v>
          </cell>
          <cell r="D1924">
            <v>22196</v>
          </cell>
        </row>
        <row r="1925">
          <cell r="A1925">
            <v>203062514</v>
          </cell>
          <cell r="B1925">
            <v>0</v>
          </cell>
          <cell r="C1925">
            <v>0</v>
          </cell>
          <cell r="D1925">
            <v>19264</v>
          </cell>
        </row>
        <row r="1926">
          <cell r="A1926">
            <v>203062515</v>
          </cell>
          <cell r="B1926">
            <v>0</v>
          </cell>
          <cell r="C1926">
            <v>0</v>
          </cell>
          <cell r="D1926">
            <v>22663.5</v>
          </cell>
        </row>
        <row r="1927">
          <cell r="A1927">
            <v>203062516</v>
          </cell>
          <cell r="B1927">
            <v>0</v>
          </cell>
          <cell r="C1927">
            <v>0</v>
          </cell>
          <cell r="D1927">
            <v>36794</v>
          </cell>
        </row>
        <row r="1928">
          <cell r="A1928">
            <v>203062517</v>
          </cell>
          <cell r="B1928">
            <v>0</v>
          </cell>
          <cell r="C1928">
            <v>0</v>
          </cell>
          <cell r="D1928">
            <v>36344</v>
          </cell>
        </row>
        <row r="1929">
          <cell r="A1929">
            <v>203062518</v>
          </cell>
          <cell r="B1929">
            <v>0</v>
          </cell>
          <cell r="C1929">
            <v>0</v>
          </cell>
          <cell r="D1929">
            <v>138817</v>
          </cell>
        </row>
        <row r="1930">
          <cell r="A1930">
            <v>203062519</v>
          </cell>
          <cell r="B1930">
            <v>0</v>
          </cell>
          <cell r="C1930">
            <v>0</v>
          </cell>
          <cell r="D1930">
            <v>35031</v>
          </cell>
        </row>
        <row r="1931">
          <cell r="A1931">
            <v>203062520</v>
          </cell>
          <cell r="B1931">
            <v>0</v>
          </cell>
          <cell r="C1931">
            <v>0</v>
          </cell>
          <cell r="D1931">
            <v>284395</v>
          </cell>
        </row>
        <row r="1932">
          <cell r="A1932">
            <v>203062521</v>
          </cell>
          <cell r="B1932">
            <v>0</v>
          </cell>
          <cell r="C1932">
            <v>0</v>
          </cell>
          <cell r="D1932">
            <v>41432</v>
          </cell>
        </row>
        <row r="1933">
          <cell r="A1933">
            <v>203062522</v>
          </cell>
          <cell r="B1933">
            <v>0</v>
          </cell>
          <cell r="C1933">
            <v>0</v>
          </cell>
          <cell r="D1933">
            <v>23289</v>
          </cell>
        </row>
        <row r="1934">
          <cell r="A1934">
            <v>203062523</v>
          </cell>
          <cell r="B1934">
            <v>0</v>
          </cell>
          <cell r="C1934">
            <v>0</v>
          </cell>
          <cell r="D1934">
            <v>1657</v>
          </cell>
        </row>
        <row r="1935">
          <cell r="A1935">
            <v>203062524</v>
          </cell>
          <cell r="B1935">
            <v>0</v>
          </cell>
          <cell r="C1935">
            <v>0</v>
          </cell>
          <cell r="D1935">
            <v>22091</v>
          </cell>
        </row>
        <row r="1936">
          <cell r="A1936">
            <v>203062525</v>
          </cell>
          <cell r="B1936">
            <v>0</v>
          </cell>
          <cell r="C1936">
            <v>0</v>
          </cell>
          <cell r="D1936">
            <v>1567</v>
          </cell>
        </row>
        <row r="1937">
          <cell r="A1937">
            <v>203062526</v>
          </cell>
          <cell r="B1937">
            <v>0</v>
          </cell>
          <cell r="C1937">
            <v>0</v>
          </cell>
          <cell r="D1937">
            <v>54867</v>
          </cell>
        </row>
        <row r="1938">
          <cell r="A1938">
            <v>203062527</v>
          </cell>
          <cell r="B1938">
            <v>0</v>
          </cell>
          <cell r="C1938">
            <v>0</v>
          </cell>
          <cell r="D1938">
            <v>20368</v>
          </cell>
        </row>
        <row r="1939">
          <cell r="A1939">
            <v>203062528</v>
          </cell>
          <cell r="B1939">
            <v>0</v>
          </cell>
          <cell r="C1939">
            <v>0</v>
          </cell>
          <cell r="D1939">
            <v>22813</v>
          </cell>
        </row>
        <row r="1940">
          <cell r="A1940">
            <v>203062529</v>
          </cell>
          <cell r="B1940">
            <v>0</v>
          </cell>
          <cell r="C1940">
            <v>0</v>
          </cell>
          <cell r="D1940">
            <v>21885</v>
          </cell>
        </row>
        <row r="1941">
          <cell r="A1941">
            <v>203062530</v>
          </cell>
          <cell r="B1941">
            <v>0</v>
          </cell>
          <cell r="C1941">
            <v>0</v>
          </cell>
          <cell r="D1941">
            <v>6780</v>
          </cell>
        </row>
        <row r="1942">
          <cell r="A1942">
            <v>203062531</v>
          </cell>
          <cell r="B1942">
            <v>0</v>
          </cell>
          <cell r="C1942">
            <v>0</v>
          </cell>
          <cell r="D1942">
            <v>51521</v>
          </cell>
        </row>
        <row r="1943">
          <cell r="A1943">
            <v>203062532</v>
          </cell>
          <cell r="B1943">
            <v>0</v>
          </cell>
          <cell r="C1943">
            <v>0</v>
          </cell>
          <cell r="D1943">
            <v>24529.5</v>
          </cell>
        </row>
        <row r="1944">
          <cell r="A1944">
            <v>203062533</v>
          </cell>
          <cell r="B1944">
            <v>0</v>
          </cell>
          <cell r="C1944">
            <v>0</v>
          </cell>
          <cell r="D1944">
            <v>25904</v>
          </cell>
        </row>
        <row r="1945">
          <cell r="A1945">
            <v>203062534</v>
          </cell>
          <cell r="B1945">
            <v>0</v>
          </cell>
          <cell r="C1945">
            <v>0</v>
          </cell>
          <cell r="D1945">
            <v>38675</v>
          </cell>
        </row>
        <row r="1946">
          <cell r="A1946">
            <v>203062535</v>
          </cell>
          <cell r="B1946">
            <v>0</v>
          </cell>
          <cell r="C1946">
            <v>0</v>
          </cell>
          <cell r="D1946">
            <v>22705</v>
          </cell>
        </row>
        <row r="1947">
          <cell r="A1947">
            <v>203062536</v>
          </cell>
          <cell r="B1947">
            <v>0</v>
          </cell>
          <cell r="C1947">
            <v>0</v>
          </cell>
          <cell r="D1947">
            <v>20767</v>
          </cell>
        </row>
        <row r="1948">
          <cell r="A1948">
            <v>203062537</v>
          </cell>
          <cell r="B1948">
            <v>0</v>
          </cell>
          <cell r="C1948">
            <v>0</v>
          </cell>
          <cell r="D1948">
            <v>45638</v>
          </cell>
        </row>
        <row r="1949">
          <cell r="A1949">
            <v>203062538</v>
          </cell>
          <cell r="B1949">
            <v>0</v>
          </cell>
          <cell r="C1949">
            <v>0</v>
          </cell>
          <cell r="D1949">
            <v>43137</v>
          </cell>
        </row>
        <row r="1950">
          <cell r="A1950">
            <v>203062539</v>
          </cell>
          <cell r="B1950">
            <v>0</v>
          </cell>
          <cell r="C1950">
            <v>0</v>
          </cell>
          <cell r="D1950">
            <v>44579</v>
          </cell>
        </row>
        <row r="1951">
          <cell r="A1951">
            <v>203062540</v>
          </cell>
          <cell r="B1951">
            <v>0</v>
          </cell>
          <cell r="C1951">
            <v>0</v>
          </cell>
          <cell r="D1951">
            <v>41700</v>
          </cell>
        </row>
        <row r="1952">
          <cell r="A1952">
            <v>203062541</v>
          </cell>
          <cell r="B1952">
            <v>0</v>
          </cell>
          <cell r="C1952">
            <v>0</v>
          </cell>
          <cell r="D1952">
            <v>44229</v>
          </cell>
        </row>
        <row r="1953">
          <cell r="A1953">
            <v>203062542</v>
          </cell>
          <cell r="B1953">
            <v>0</v>
          </cell>
          <cell r="C1953">
            <v>0</v>
          </cell>
          <cell r="D1953">
            <v>38824</v>
          </cell>
        </row>
        <row r="1954">
          <cell r="A1954">
            <v>203062543</v>
          </cell>
          <cell r="B1954">
            <v>0</v>
          </cell>
          <cell r="C1954">
            <v>0</v>
          </cell>
          <cell r="D1954">
            <v>43112</v>
          </cell>
        </row>
        <row r="1955">
          <cell r="A1955">
            <v>203062544</v>
          </cell>
          <cell r="B1955">
            <v>0</v>
          </cell>
          <cell r="C1955">
            <v>0</v>
          </cell>
          <cell r="D1955">
            <v>55441</v>
          </cell>
        </row>
        <row r="1956">
          <cell r="A1956">
            <v>203062545</v>
          </cell>
          <cell r="B1956">
            <v>0</v>
          </cell>
          <cell r="C1956">
            <v>0</v>
          </cell>
          <cell r="D1956">
            <v>36689</v>
          </cell>
        </row>
        <row r="1957">
          <cell r="A1957">
            <v>203062546</v>
          </cell>
          <cell r="B1957">
            <v>0</v>
          </cell>
          <cell r="C1957">
            <v>0</v>
          </cell>
          <cell r="D1957">
            <v>42705</v>
          </cell>
        </row>
        <row r="1958">
          <cell r="A1958">
            <v>203062547</v>
          </cell>
          <cell r="B1958">
            <v>0</v>
          </cell>
          <cell r="C1958">
            <v>0</v>
          </cell>
          <cell r="D1958">
            <v>47507</v>
          </cell>
        </row>
        <row r="1959">
          <cell r="A1959">
            <v>203062548</v>
          </cell>
          <cell r="B1959">
            <v>0</v>
          </cell>
          <cell r="C1959">
            <v>0</v>
          </cell>
          <cell r="D1959">
            <v>33553</v>
          </cell>
        </row>
        <row r="1960">
          <cell r="A1960">
            <v>203062549</v>
          </cell>
          <cell r="B1960">
            <v>0</v>
          </cell>
          <cell r="C1960">
            <v>0</v>
          </cell>
          <cell r="D1960">
            <v>6000</v>
          </cell>
        </row>
        <row r="1961">
          <cell r="A1961">
            <v>203062550</v>
          </cell>
          <cell r="B1961">
            <v>0</v>
          </cell>
          <cell r="C1961">
            <v>0</v>
          </cell>
          <cell r="D1961">
            <v>6000</v>
          </cell>
        </row>
        <row r="1962">
          <cell r="A1962">
            <v>203062551</v>
          </cell>
          <cell r="B1962">
            <v>0</v>
          </cell>
          <cell r="C1962">
            <v>0</v>
          </cell>
          <cell r="D1962">
            <v>61848</v>
          </cell>
        </row>
        <row r="1963">
          <cell r="A1963">
            <v>203062552</v>
          </cell>
          <cell r="B1963">
            <v>0</v>
          </cell>
          <cell r="C1963">
            <v>0</v>
          </cell>
          <cell r="D1963">
            <v>23667</v>
          </cell>
        </row>
        <row r="1964">
          <cell r="A1964">
            <v>203062553</v>
          </cell>
          <cell r="B1964">
            <v>0</v>
          </cell>
          <cell r="C1964">
            <v>0</v>
          </cell>
          <cell r="D1964">
            <v>35416</v>
          </cell>
        </row>
        <row r="1965">
          <cell r="A1965">
            <v>203062554</v>
          </cell>
          <cell r="B1965">
            <v>0</v>
          </cell>
          <cell r="C1965">
            <v>0</v>
          </cell>
          <cell r="D1965">
            <v>39847</v>
          </cell>
        </row>
        <row r="1966">
          <cell r="A1966">
            <v>203062555</v>
          </cell>
          <cell r="B1966">
            <v>0</v>
          </cell>
          <cell r="C1966">
            <v>0</v>
          </cell>
          <cell r="D1966">
            <v>40856</v>
          </cell>
        </row>
        <row r="1967">
          <cell r="A1967">
            <v>203062556</v>
          </cell>
          <cell r="B1967">
            <v>0</v>
          </cell>
          <cell r="C1967">
            <v>0</v>
          </cell>
          <cell r="D1967">
            <v>51662</v>
          </cell>
        </row>
        <row r="1968">
          <cell r="A1968">
            <v>203062557</v>
          </cell>
          <cell r="B1968">
            <v>0</v>
          </cell>
          <cell r="C1968">
            <v>0</v>
          </cell>
          <cell r="D1968">
            <v>44082</v>
          </cell>
        </row>
        <row r="1969">
          <cell r="A1969">
            <v>203062558</v>
          </cell>
          <cell r="B1969">
            <v>0</v>
          </cell>
          <cell r="C1969">
            <v>0</v>
          </cell>
          <cell r="D1969">
            <v>48357</v>
          </cell>
        </row>
        <row r="1970">
          <cell r="A1970">
            <v>203062559</v>
          </cell>
          <cell r="B1970">
            <v>0</v>
          </cell>
          <cell r="C1970">
            <v>0</v>
          </cell>
          <cell r="D1970">
            <v>40170</v>
          </cell>
        </row>
        <row r="1971">
          <cell r="A1971">
            <v>203062560</v>
          </cell>
          <cell r="B1971">
            <v>0</v>
          </cell>
          <cell r="C1971">
            <v>0</v>
          </cell>
          <cell r="D1971">
            <v>66402</v>
          </cell>
        </row>
        <row r="1972">
          <cell r="A1972">
            <v>203062561</v>
          </cell>
          <cell r="B1972">
            <v>0</v>
          </cell>
          <cell r="C1972">
            <v>0</v>
          </cell>
          <cell r="D1972">
            <v>79602.69</v>
          </cell>
        </row>
        <row r="1973">
          <cell r="A1973">
            <v>203062562</v>
          </cell>
          <cell r="B1973">
            <v>0</v>
          </cell>
          <cell r="C1973">
            <v>0</v>
          </cell>
          <cell r="D1973">
            <v>0</v>
          </cell>
        </row>
        <row r="1974">
          <cell r="A1974">
            <v>203062563</v>
          </cell>
          <cell r="B1974">
            <v>0</v>
          </cell>
          <cell r="C1974">
            <v>0</v>
          </cell>
          <cell r="D1974">
            <v>111927</v>
          </cell>
        </row>
        <row r="1975">
          <cell r="A1975">
            <v>203062564</v>
          </cell>
          <cell r="B1975">
            <v>0</v>
          </cell>
          <cell r="C1975">
            <v>0</v>
          </cell>
          <cell r="D1975">
            <v>40342</v>
          </cell>
        </row>
        <row r="1976">
          <cell r="A1976">
            <v>203062565</v>
          </cell>
          <cell r="B1976">
            <v>0</v>
          </cell>
          <cell r="C1976">
            <v>0</v>
          </cell>
          <cell r="D1976">
            <v>0</v>
          </cell>
        </row>
        <row r="1977">
          <cell r="A1977">
            <v>203062566</v>
          </cell>
          <cell r="B1977">
            <v>0</v>
          </cell>
          <cell r="C1977">
            <v>0</v>
          </cell>
          <cell r="D1977">
            <v>54562</v>
          </cell>
        </row>
        <row r="1978">
          <cell r="A1978">
            <v>203062567</v>
          </cell>
          <cell r="B1978">
            <v>0</v>
          </cell>
          <cell r="C1978">
            <v>0</v>
          </cell>
          <cell r="D1978">
            <v>36962</v>
          </cell>
        </row>
        <row r="1979">
          <cell r="A1979">
            <v>203062568</v>
          </cell>
          <cell r="B1979">
            <v>0</v>
          </cell>
          <cell r="C1979">
            <v>0</v>
          </cell>
          <cell r="D1979">
            <v>28295</v>
          </cell>
        </row>
        <row r="1980">
          <cell r="A1980">
            <v>203062569</v>
          </cell>
          <cell r="B1980">
            <v>0</v>
          </cell>
          <cell r="C1980">
            <v>0</v>
          </cell>
          <cell r="D1980">
            <v>46406</v>
          </cell>
        </row>
        <row r="1981">
          <cell r="A1981">
            <v>203062570</v>
          </cell>
          <cell r="B1981">
            <v>0</v>
          </cell>
          <cell r="C1981">
            <v>0</v>
          </cell>
          <cell r="D1981">
            <v>369000</v>
          </cell>
        </row>
        <row r="1982">
          <cell r="A1982">
            <v>203062571</v>
          </cell>
          <cell r="B1982">
            <v>0</v>
          </cell>
          <cell r="C1982">
            <v>0</v>
          </cell>
          <cell r="D1982">
            <v>59053.75</v>
          </cell>
        </row>
        <row r="1983">
          <cell r="A1983">
            <v>203062572</v>
          </cell>
          <cell r="B1983">
            <v>0</v>
          </cell>
          <cell r="C1983">
            <v>0</v>
          </cell>
          <cell r="D1983">
            <v>61615</v>
          </cell>
        </row>
        <row r="1984">
          <cell r="A1984">
            <v>203062573</v>
          </cell>
          <cell r="B1984">
            <v>0</v>
          </cell>
          <cell r="C1984">
            <v>0</v>
          </cell>
          <cell r="D1984">
            <v>161000</v>
          </cell>
        </row>
        <row r="1985">
          <cell r="A1985">
            <v>203062574</v>
          </cell>
          <cell r="B1985">
            <v>0</v>
          </cell>
          <cell r="C1985">
            <v>0</v>
          </cell>
          <cell r="D1985">
            <v>54992</v>
          </cell>
        </row>
        <row r="1986">
          <cell r="A1986">
            <v>203062575</v>
          </cell>
          <cell r="B1986">
            <v>0</v>
          </cell>
          <cell r="C1986">
            <v>0</v>
          </cell>
          <cell r="D1986">
            <v>54966</v>
          </cell>
        </row>
        <row r="1987">
          <cell r="A1987">
            <v>203062576</v>
          </cell>
          <cell r="B1987">
            <v>0</v>
          </cell>
          <cell r="C1987">
            <v>0</v>
          </cell>
          <cell r="D1987">
            <v>46615</v>
          </cell>
        </row>
        <row r="1988">
          <cell r="A1988">
            <v>203062577</v>
          </cell>
          <cell r="B1988">
            <v>0</v>
          </cell>
          <cell r="C1988">
            <v>0</v>
          </cell>
          <cell r="D1988">
            <v>0</v>
          </cell>
        </row>
        <row r="1989">
          <cell r="A1989">
            <v>203062578</v>
          </cell>
          <cell r="B1989">
            <v>0</v>
          </cell>
          <cell r="C1989">
            <v>0</v>
          </cell>
          <cell r="D1989">
            <v>0</v>
          </cell>
        </row>
        <row r="1990">
          <cell r="A1990">
            <v>203062579</v>
          </cell>
          <cell r="B1990">
            <v>0</v>
          </cell>
          <cell r="C1990">
            <v>0</v>
          </cell>
          <cell r="D1990">
            <v>0</v>
          </cell>
        </row>
        <row r="1991">
          <cell r="A1991">
            <v>203062580</v>
          </cell>
          <cell r="B1991">
            <v>0</v>
          </cell>
          <cell r="C1991">
            <v>0</v>
          </cell>
          <cell r="D1991">
            <v>0</v>
          </cell>
        </row>
        <row r="1992">
          <cell r="A1992">
            <v>203062581</v>
          </cell>
          <cell r="B1992">
            <v>0</v>
          </cell>
          <cell r="C1992">
            <v>0</v>
          </cell>
          <cell r="D1992">
            <v>47137.5</v>
          </cell>
        </row>
        <row r="1993">
          <cell r="A1993">
            <v>203063200</v>
          </cell>
          <cell r="B1993">
            <v>0</v>
          </cell>
          <cell r="C1993">
            <v>0</v>
          </cell>
          <cell r="D1993">
            <v>13000</v>
          </cell>
        </row>
        <row r="1994">
          <cell r="A1994">
            <v>203063201</v>
          </cell>
          <cell r="B1994">
            <v>0</v>
          </cell>
          <cell r="C1994">
            <v>0</v>
          </cell>
          <cell r="D1994">
            <v>13000</v>
          </cell>
        </row>
        <row r="1995">
          <cell r="A1995">
            <v>203063202</v>
          </cell>
          <cell r="B1995">
            <v>0</v>
          </cell>
          <cell r="C1995">
            <v>0</v>
          </cell>
          <cell r="D1995">
            <v>13000</v>
          </cell>
        </row>
        <row r="1996">
          <cell r="A1996">
            <v>203063203</v>
          </cell>
          <cell r="B1996">
            <v>0</v>
          </cell>
          <cell r="C1996">
            <v>0</v>
          </cell>
          <cell r="D1996">
            <v>13000</v>
          </cell>
        </row>
        <row r="1997">
          <cell r="A1997">
            <v>203063204</v>
          </cell>
          <cell r="B1997">
            <v>0</v>
          </cell>
          <cell r="C1997">
            <v>0</v>
          </cell>
          <cell r="D1997">
            <v>13000</v>
          </cell>
        </row>
        <row r="1998">
          <cell r="A1998">
            <v>203063205</v>
          </cell>
          <cell r="B1998">
            <v>0</v>
          </cell>
          <cell r="C1998">
            <v>0</v>
          </cell>
          <cell r="D1998">
            <v>13000</v>
          </cell>
        </row>
        <row r="1999">
          <cell r="A1999">
            <v>203063206</v>
          </cell>
          <cell r="B1999">
            <v>0</v>
          </cell>
          <cell r="C1999">
            <v>0</v>
          </cell>
          <cell r="D1999">
            <v>13000</v>
          </cell>
        </row>
        <row r="2000">
          <cell r="A2000">
            <v>203063207</v>
          </cell>
          <cell r="B2000">
            <v>0</v>
          </cell>
          <cell r="C2000">
            <v>0</v>
          </cell>
          <cell r="D2000">
            <v>6000</v>
          </cell>
        </row>
        <row r="2001">
          <cell r="A2001">
            <v>203063208</v>
          </cell>
          <cell r="B2001">
            <v>0</v>
          </cell>
          <cell r="C2001">
            <v>0</v>
          </cell>
          <cell r="D2001">
            <v>0</v>
          </cell>
        </row>
        <row r="2002">
          <cell r="A2002">
            <v>203063209</v>
          </cell>
          <cell r="B2002">
            <v>0</v>
          </cell>
          <cell r="C2002">
            <v>0</v>
          </cell>
          <cell r="D2002">
            <v>13000</v>
          </cell>
        </row>
        <row r="2003">
          <cell r="A2003">
            <v>203063210</v>
          </cell>
          <cell r="B2003">
            <v>0</v>
          </cell>
          <cell r="C2003">
            <v>0</v>
          </cell>
          <cell r="D2003">
            <v>24061.5</v>
          </cell>
        </row>
        <row r="2004">
          <cell r="A2004">
            <v>203063211</v>
          </cell>
          <cell r="B2004">
            <v>0</v>
          </cell>
          <cell r="C2004">
            <v>0</v>
          </cell>
          <cell r="D2004">
            <v>21751</v>
          </cell>
        </row>
        <row r="2005">
          <cell r="A2005">
            <v>203063212</v>
          </cell>
          <cell r="B2005">
            <v>0</v>
          </cell>
          <cell r="C2005">
            <v>0</v>
          </cell>
          <cell r="D2005">
            <v>36038</v>
          </cell>
        </row>
        <row r="2006">
          <cell r="A2006">
            <v>203063213</v>
          </cell>
          <cell r="B2006">
            <v>0</v>
          </cell>
          <cell r="C2006">
            <v>0</v>
          </cell>
          <cell r="D2006">
            <v>37965</v>
          </cell>
        </row>
        <row r="2007">
          <cell r="A2007">
            <v>203063214</v>
          </cell>
          <cell r="B2007">
            <v>0</v>
          </cell>
          <cell r="C2007">
            <v>0</v>
          </cell>
          <cell r="D2007">
            <v>47000</v>
          </cell>
        </row>
        <row r="2008">
          <cell r="A2008">
            <v>203063215</v>
          </cell>
          <cell r="B2008">
            <v>0</v>
          </cell>
          <cell r="C2008">
            <v>0</v>
          </cell>
          <cell r="D2008">
            <v>21634</v>
          </cell>
        </row>
        <row r="2009">
          <cell r="A2009">
            <v>203063216</v>
          </cell>
          <cell r="B2009">
            <v>0</v>
          </cell>
          <cell r="C2009">
            <v>0</v>
          </cell>
          <cell r="D2009">
            <v>21797</v>
          </cell>
        </row>
        <row r="2010">
          <cell r="A2010">
            <v>203063217</v>
          </cell>
          <cell r="B2010">
            <v>0</v>
          </cell>
          <cell r="C2010">
            <v>0</v>
          </cell>
          <cell r="D2010">
            <v>35684</v>
          </cell>
        </row>
        <row r="2011">
          <cell r="A2011">
            <v>203063218</v>
          </cell>
          <cell r="B2011">
            <v>0</v>
          </cell>
          <cell r="C2011">
            <v>0</v>
          </cell>
          <cell r="D2011">
            <v>33366</v>
          </cell>
        </row>
        <row r="2012">
          <cell r="A2012">
            <v>203063219</v>
          </cell>
          <cell r="B2012">
            <v>0</v>
          </cell>
          <cell r="C2012">
            <v>0</v>
          </cell>
          <cell r="D2012">
            <v>33101</v>
          </cell>
        </row>
        <row r="2013">
          <cell r="A2013">
            <v>203063220</v>
          </cell>
          <cell r="B2013">
            <v>0</v>
          </cell>
          <cell r="C2013">
            <v>0</v>
          </cell>
          <cell r="D2013">
            <v>34734</v>
          </cell>
        </row>
        <row r="2014">
          <cell r="A2014">
            <v>203063221</v>
          </cell>
          <cell r="B2014">
            <v>0</v>
          </cell>
          <cell r="C2014">
            <v>0</v>
          </cell>
          <cell r="D2014">
            <v>37862</v>
          </cell>
        </row>
        <row r="2015">
          <cell r="A2015">
            <v>203063222</v>
          </cell>
          <cell r="B2015">
            <v>0</v>
          </cell>
          <cell r="C2015">
            <v>0</v>
          </cell>
          <cell r="D2015">
            <v>29691</v>
          </cell>
        </row>
        <row r="2016">
          <cell r="A2016">
            <v>203063223</v>
          </cell>
          <cell r="B2016">
            <v>0</v>
          </cell>
          <cell r="C2016">
            <v>0</v>
          </cell>
          <cell r="D2016">
            <v>44034</v>
          </cell>
        </row>
        <row r="2017">
          <cell r="A2017">
            <v>203063224</v>
          </cell>
          <cell r="B2017">
            <v>0</v>
          </cell>
          <cell r="C2017">
            <v>0</v>
          </cell>
          <cell r="D2017">
            <v>42284</v>
          </cell>
        </row>
        <row r="2018">
          <cell r="A2018">
            <v>203063225</v>
          </cell>
          <cell r="B2018">
            <v>0</v>
          </cell>
          <cell r="C2018">
            <v>0</v>
          </cell>
          <cell r="D2018">
            <v>0</v>
          </cell>
        </row>
        <row r="2019">
          <cell r="A2019">
            <v>203063226</v>
          </cell>
          <cell r="B2019">
            <v>0</v>
          </cell>
          <cell r="C2019">
            <v>0</v>
          </cell>
          <cell r="D2019">
            <v>44352</v>
          </cell>
        </row>
        <row r="2020">
          <cell r="A2020">
            <v>203063227</v>
          </cell>
          <cell r="B2020">
            <v>0</v>
          </cell>
          <cell r="C2020">
            <v>0</v>
          </cell>
          <cell r="D2020">
            <v>0</v>
          </cell>
        </row>
        <row r="2021">
          <cell r="A2021">
            <v>203063228</v>
          </cell>
          <cell r="B2021">
            <v>0</v>
          </cell>
          <cell r="C2021">
            <v>0</v>
          </cell>
          <cell r="D2021">
            <v>0</v>
          </cell>
        </row>
        <row r="2022">
          <cell r="A2022">
            <v>203063229</v>
          </cell>
          <cell r="B2022">
            <v>0</v>
          </cell>
          <cell r="C2022">
            <v>0</v>
          </cell>
          <cell r="D2022">
            <v>13000</v>
          </cell>
        </row>
        <row r="2023">
          <cell r="A2023">
            <v>203063230</v>
          </cell>
          <cell r="B2023">
            <v>0</v>
          </cell>
          <cell r="C2023">
            <v>0</v>
          </cell>
          <cell r="D2023">
            <v>0</v>
          </cell>
        </row>
        <row r="2024">
          <cell r="A2024">
            <v>203063231</v>
          </cell>
          <cell r="B2024">
            <v>0</v>
          </cell>
          <cell r="C2024">
            <v>0</v>
          </cell>
          <cell r="D2024">
            <v>13000</v>
          </cell>
        </row>
        <row r="2025">
          <cell r="A2025">
            <v>203063232</v>
          </cell>
          <cell r="B2025">
            <v>0</v>
          </cell>
          <cell r="C2025">
            <v>0</v>
          </cell>
          <cell r="D2025">
            <v>13000</v>
          </cell>
        </row>
        <row r="2026">
          <cell r="A2026">
            <v>203063233</v>
          </cell>
          <cell r="B2026">
            <v>0</v>
          </cell>
          <cell r="C2026">
            <v>0</v>
          </cell>
          <cell r="D2026">
            <v>6000</v>
          </cell>
        </row>
        <row r="2027">
          <cell r="A2027">
            <v>203063234</v>
          </cell>
          <cell r="B2027">
            <v>0</v>
          </cell>
          <cell r="C2027">
            <v>0</v>
          </cell>
          <cell r="D2027">
            <v>13000</v>
          </cell>
        </row>
        <row r="2028">
          <cell r="A2028">
            <v>203063235</v>
          </cell>
          <cell r="B2028">
            <v>0</v>
          </cell>
          <cell r="C2028">
            <v>0</v>
          </cell>
          <cell r="D2028">
            <v>5000</v>
          </cell>
        </row>
        <row r="2029">
          <cell r="A2029">
            <v>203063236</v>
          </cell>
          <cell r="B2029">
            <v>0</v>
          </cell>
          <cell r="C2029">
            <v>0</v>
          </cell>
          <cell r="D2029">
            <v>8000</v>
          </cell>
        </row>
        <row r="2030">
          <cell r="A2030">
            <v>203063237</v>
          </cell>
          <cell r="B2030">
            <v>0</v>
          </cell>
          <cell r="C2030">
            <v>0</v>
          </cell>
          <cell r="D2030">
            <v>13000</v>
          </cell>
        </row>
        <row r="2031">
          <cell r="A2031">
            <v>203063238</v>
          </cell>
          <cell r="B2031">
            <v>0</v>
          </cell>
          <cell r="C2031">
            <v>0</v>
          </cell>
          <cell r="D2031">
            <v>13000</v>
          </cell>
        </row>
        <row r="2032">
          <cell r="A2032">
            <v>203063239</v>
          </cell>
          <cell r="B2032">
            <v>0</v>
          </cell>
          <cell r="C2032">
            <v>0</v>
          </cell>
          <cell r="D2032">
            <v>13000</v>
          </cell>
        </row>
        <row r="2033">
          <cell r="A2033">
            <v>203063240</v>
          </cell>
          <cell r="B2033">
            <v>0</v>
          </cell>
          <cell r="C2033">
            <v>0</v>
          </cell>
          <cell r="D2033">
            <v>13000</v>
          </cell>
        </row>
        <row r="2034">
          <cell r="A2034">
            <v>203063241</v>
          </cell>
          <cell r="B2034">
            <v>0</v>
          </cell>
          <cell r="C2034">
            <v>0</v>
          </cell>
          <cell r="D2034">
            <v>13000</v>
          </cell>
        </row>
        <row r="2035">
          <cell r="A2035">
            <v>203063242</v>
          </cell>
          <cell r="B2035">
            <v>0</v>
          </cell>
          <cell r="C2035">
            <v>0</v>
          </cell>
          <cell r="D2035">
            <v>48143</v>
          </cell>
        </row>
        <row r="2036">
          <cell r="A2036">
            <v>203063243</v>
          </cell>
          <cell r="B2036">
            <v>0</v>
          </cell>
          <cell r="C2036">
            <v>0</v>
          </cell>
          <cell r="D2036">
            <v>51456</v>
          </cell>
        </row>
        <row r="2037">
          <cell r="A2037">
            <v>203063244</v>
          </cell>
          <cell r="B2037">
            <v>0</v>
          </cell>
          <cell r="C2037">
            <v>0</v>
          </cell>
          <cell r="D2037">
            <v>13000</v>
          </cell>
        </row>
        <row r="2038">
          <cell r="A2038">
            <v>203063245</v>
          </cell>
          <cell r="B2038">
            <v>0</v>
          </cell>
          <cell r="C2038">
            <v>0</v>
          </cell>
          <cell r="D2038">
            <v>11000</v>
          </cell>
        </row>
        <row r="2039">
          <cell r="A2039">
            <v>203063246</v>
          </cell>
          <cell r="B2039">
            <v>0</v>
          </cell>
          <cell r="C2039">
            <v>0</v>
          </cell>
          <cell r="D2039">
            <v>13000</v>
          </cell>
        </row>
        <row r="2040">
          <cell r="A2040">
            <v>203063247</v>
          </cell>
          <cell r="B2040">
            <v>0</v>
          </cell>
          <cell r="C2040">
            <v>0</v>
          </cell>
          <cell r="D2040">
            <v>13000</v>
          </cell>
        </row>
        <row r="2041">
          <cell r="A2041">
            <v>203063248</v>
          </cell>
          <cell r="B2041">
            <v>0</v>
          </cell>
          <cell r="C2041">
            <v>0</v>
          </cell>
          <cell r="D2041">
            <v>13000</v>
          </cell>
        </row>
        <row r="2042">
          <cell r="A2042">
            <v>203063249</v>
          </cell>
          <cell r="B2042">
            <v>0</v>
          </cell>
          <cell r="C2042">
            <v>0</v>
          </cell>
          <cell r="D2042">
            <v>13000</v>
          </cell>
        </row>
        <row r="2043">
          <cell r="A2043">
            <v>203063250</v>
          </cell>
          <cell r="B2043">
            <v>0</v>
          </cell>
          <cell r="C2043">
            <v>0</v>
          </cell>
          <cell r="D2043">
            <v>13000</v>
          </cell>
        </row>
        <row r="2044">
          <cell r="A2044">
            <v>203063251</v>
          </cell>
          <cell r="B2044">
            <v>0</v>
          </cell>
          <cell r="C2044">
            <v>0</v>
          </cell>
          <cell r="D2044">
            <v>13000</v>
          </cell>
        </row>
        <row r="2045">
          <cell r="A2045">
            <v>203063252</v>
          </cell>
          <cell r="B2045">
            <v>0</v>
          </cell>
          <cell r="C2045">
            <v>0</v>
          </cell>
          <cell r="D2045">
            <v>13000</v>
          </cell>
        </row>
        <row r="2046">
          <cell r="A2046">
            <v>203063253</v>
          </cell>
          <cell r="B2046">
            <v>0</v>
          </cell>
          <cell r="C2046">
            <v>0</v>
          </cell>
          <cell r="D2046">
            <v>13000</v>
          </cell>
        </row>
        <row r="2047">
          <cell r="A2047">
            <v>203063254</v>
          </cell>
          <cell r="B2047">
            <v>0</v>
          </cell>
          <cell r="C2047">
            <v>0</v>
          </cell>
          <cell r="D2047">
            <v>13000</v>
          </cell>
        </row>
        <row r="2048">
          <cell r="A2048">
            <v>203063255</v>
          </cell>
          <cell r="B2048">
            <v>0</v>
          </cell>
          <cell r="C2048">
            <v>0</v>
          </cell>
          <cell r="D2048">
            <v>13000</v>
          </cell>
        </row>
        <row r="2049">
          <cell r="A2049">
            <v>203063256</v>
          </cell>
          <cell r="B2049">
            <v>0</v>
          </cell>
          <cell r="C2049">
            <v>0</v>
          </cell>
          <cell r="D2049">
            <v>13000</v>
          </cell>
        </row>
        <row r="2050">
          <cell r="A2050">
            <v>203063257</v>
          </cell>
          <cell r="B2050">
            <v>0</v>
          </cell>
          <cell r="C2050">
            <v>0</v>
          </cell>
          <cell r="D2050">
            <v>115701</v>
          </cell>
        </row>
        <row r="2051">
          <cell r="A2051">
            <v>203063258</v>
          </cell>
          <cell r="B2051">
            <v>0</v>
          </cell>
          <cell r="C2051">
            <v>0</v>
          </cell>
          <cell r="D2051">
            <v>6000</v>
          </cell>
        </row>
        <row r="2052">
          <cell r="A2052">
            <v>203063259</v>
          </cell>
          <cell r="B2052">
            <v>0</v>
          </cell>
          <cell r="C2052">
            <v>0</v>
          </cell>
          <cell r="D2052">
            <v>58300</v>
          </cell>
        </row>
        <row r="2053">
          <cell r="A2053">
            <v>203063260</v>
          </cell>
          <cell r="B2053">
            <v>0</v>
          </cell>
          <cell r="C2053">
            <v>0</v>
          </cell>
          <cell r="D2053">
            <v>13000</v>
          </cell>
        </row>
        <row r="2054">
          <cell r="A2054">
            <v>203063261</v>
          </cell>
          <cell r="B2054">
            <v>0</v>
          </cell>
          <cell r="C2054">
            <v>0</v>
          </cell>
          <cell r="D2054">
            <v>13000</v>
          </cell>
        </row>
        <row r="2055">
          <cell r="A2055">
            <v>203063262</v>
          </cell>
          <cell r="B2055">
            <v>0</v>
          </cell>
          <cell r="C2055">
            <v>0</v>
          </cell>
          <cell r="D2055">
            <v>13000</v>
          </cell>
        </row>
        <row r="2056">
          <cell r="A2056">
            <v>203063263</v>
          </cell>
          <cell r="B2056">
            <v>0</v>
          </cell>
          <cell r="C2056">
            <v>0</v>
          </cell>
          <cell r="D2056">
            <v>13000</v>
          </cell>
        </row>
        <row r="2057">
          <cell r="A2057">
            <v>203063264</v>
          </cell>
          <cell r="B2057">
            <v>0</v>
          </cell>
          <cell r="C2057">
            <v>0</v>
          </cell>
          <cell r="D2057">
            <v>13000</v>
          </cell>
        </row>
        <row r="2058">
          <cell r="A2058">
            <v>203063265</v>
          </cell>
          <cell r="B2058">
            <v>0</v>
          </cell>
          <cell r="C2058">
            <v>0</v>
          </cell>
          <cell r="D2058">
            <v>13000</v>
          </cell>
        </row>
        <row r="2059">
          <cell r="A2059">
            <v>203063266</v>
          </cell>
          <cell r="B2059">
            <v>0</v>
          </cell>
          <cell r="C2059">
            <v>0</v>
          </cell>
          <cell r="D2059">
            <v>13000</v>
          </cell>
        </row>
        <row r="2060">
          <cell r="A2060">
            <v>203063267</v>
          </cell>
          <cell r="B2060">
            <v>0</v>
          </cell>
          <cell r="C2060">
            <v>0</v>
          </cell>
          <cell r="D2060">
            <v>13000</v>
          </cell>
        </row>
        <row r="2061">
          <cell r="A2061">
            <v>203063268</v>
          </cell>
          <cell r="B2061">
            <v>0</v>
          </cell>
          <cell r="C2061">
            <v>0</v>
          </cell>
          <cell r="D2061">
            <v>13000</v>
          </cell>
        </row>
        <row r="2062">
          <cell r="A2062">
            <v>203063269</v>
          </cell>
          <cell r="B2062">
            <v>0</v>
          </cell>
          <cell r="C2062">
            <v>0</v>
          </cell>
          <cell r="D2062">
            <v>13000</v>
          </cell>
        </row>
        <row r="2063">
          <cell r="A2063">
            <v>203063270</v>
          </cell>
          <cell r="B2063">
            <v>0</v>
          </cell>
          <cell r="C2063">
            <v>0</v>
          </cell>
          <cell r="D2063">
            <v>13000</v>
          </cell>
        </row>
        <row r="2064">
          <cell r="A2064">
            <v>203063271</v>
          </cell>
          <cell r="B2064">
            <v>0</v>
          </cell>
          <cell r="C2064">
            <v>0</v>
          </cell>
          <cell r="D2064">
            <v>13000</v>
          </cell>
        </row>
        <row r="2065">
          <cell r="A2065">
            <v>203063272</v>
          </cell>
          <cell r="B2065">
            <v>0</v>
          </cell>
          <cell r="C2065">
            <v>0</v>
          </cell>
          <cell r="D2065">
            <v>47814</v>
          </cell>
        </row>
        <row r="2066">
          <cell r="A2066">
            <v>203063273</v>
          </cell>
          <cell r="B2066">
            <v>0</v>
          </cell>
          <cell r="C2066">
            <v>0</v>
          </cell>
          <cell r="D2066">
            <v>16426</v>
          </cell>
        </row>
        <row r="2067">
          <cell r="A2067">
            <v>203063274</v>
          </cell>
          <cell r="B2067">
            <v>0</v>
          </cell>
          <cell r="C2067">
            <v>0</v>
          </cell>
          <cell r="D2067">
            <v>29670</v>
          </cell>
        </row>
        <row r="2068">
          <cell r="A2068">
            <v>203063275</v>
          </cell>
          <cell r="B2068">
            <v>0</v>
          </cell>
          <cell r="C2068">
            <v>0</v>
          </cell>
          <cell r="D2068">
            <v>31391</v>
          </cell>
        </row>
        <row r="2069">
          <cell r="A2069">
            <v>203063276</v>
          </cell>
          <cell r="B2069">
            <v>0</v>
          </cell>
          <cell r="C2069">
            <v>0</v>
          </cell>
          <cell r="D2069">
            <v>34782</v>
          </cell>
        </row>
        <row r="2070">
          <cell r="A2070">
            <v>203063277</v>
          </cell>
          <cell r="B2070">
            <v>0</v>
          </cell>
          <cell r="C2070">
            <v>0</v>
          </cell>
          <cell r="D2070">
            <v>40936</v>
          </cell>
        </row>
        <row r="2071">
          <cell r="A2071">
            <v>203063278</v>
          </cell>
          <cell r="B2071">
            <v>0</v>
          </cell>
          <cell r="C2071">
            <v>0</v>
          </cell>
          <cell r="D2071">
            <v>12000</v>
          </cell>
        </row>
        <row r="2072">
          <cell r="A2072">
            <v>203063279</v>
          </cell>
          <cell r="B2072">
            <v>0</v>
          </cell>
          <cell r="C2072">
            <v>0</v>
          </cell>
          <cell r="D2072">
            <v>12000</v>
          </cell>
        </row>
        <row r="2073">
          <cell r="A2073">
            <v>203063280</v>
          </cell>
          <cell r="B2073">
            <v>0</v>
          </cell>
          <cell r="C2073">
            <v>0</v>
          </cell>
          <cell r="D2073">
            <v>12000</v>
          </cell>
        </row>
        <row r="2074">
          <cell r="A2074">
            <v>203063281</v>
          </cell>
          <cell r="B2074">
            <v>0</v>
          </cell>
          <cell r="C2074">
            <v>0</v>
          </cell>
          <cell r="D2074">
            <v>29262</v>
          </cell>
        </row>
        <row r="2075">
          <cell r="A2075">
            <v>203063282</v>
          </cell>
          <cell r="B2075">
            <v>0</v>
          </cell>
          <cell r="C2075">
            <v>0</v>
          </cell>
          <cell r="D2075">
            <v>26976</v>
          </cell>
        </row>
        <row r="2076">
          <cell r="A2076">
            <v>203063283</v>
          </cell>
          <cell r="B2076">
            <v>0</v>
          </cell>
          <cell r="C2076">
            <v>0</v>
          </cell>
          <cell r="D2076">
            <v>0</v>
          </cell>
        </row>
        <row r="2077">
          <cell r="A2077">
            <v>203063284</v>
          </cell>
          <cell r="B2077">
            <v>0</v>
          </cell>
          <cell r="C2077">
            <v>0</v>
          </cell>
          <cell r="D2077">
            <v>27362</v>
          </cell>
        </row>
        <row r="2078">
          <cell r="A2078">
            <v>203063285</v>
          </cell>
          <cell r="B2078">
            <v>0</v>
          </cell>
          <cell r="C2078">
            <v>0</v>
          </cell>
          <cell r="D2078">
            <v>41919</v>
          </cell>
        </row>
        <row r="2079">
          <cell r="A2079">
            <v>203063286</v>
          </cell>
          <cell r="B2079">
            <v>0</v>
          </cell>
          <cell r="C2079">
            <v>0</v>
          </cell>
          <cell r="D2079">
            <v>31756</v>
          </cell>
        </row>
        <row r="2080">
          <cell r="A2080">
            <v>203063288</v>
          </cell>
          <cell r="B2080">
            <v>0</v>
          </cell>
          <cell r="C2080">
            <v>0</v>
          </cell>
          <cell r="D2080">
            <v>182302</v>
          </cell>
        </row>
        <row r="2081">
          <cell r="A2081">
            <v>203063289</v>
          </cell>
          <cell r="B2081">
            <v>0</v>
          </cell>
          <cell r="C2081">
            <v>0</v>
          </cell>
          <cell r="D2081">
            <v>36525</v>
          </cell>
        </row>
        <row r="2082">
          <cell r="A2082">
            <v>203063290</v>
          </cell>
          <cell r="B2082">
            <v>0</v>
          </cell>
          <cell r="C2082">
            <v>0</v>
          </cell>
          <cell r="D2082">
            <v>23691</v>
          </cell>
        </row>
        <row r="2083">
          <cell r="A2083">
            <v>203063291</v>
          </cell>
          <cell r="B2083">
            <v>0</v>
          </cell>
          <cell r="C2083">
            <v>0</v>
          </cell>
          <cell r="D2083">
            <v>11000</v>
          </cell>
        </row>
        <row r="2084">
          <cell r="A2084">
            <v>203063292</v>
          </cell>
          <cell r="B2084">
            <v>0</v>
          </cell>
          <cell r="C2084">
            <v>0</v>
          </cell>
          <cell r="D2084">
            <v>11000</v>
          </cell>
        </row>
        <row r="2085">
          <cell r="A2085">
            <v>203063293</v>
          </cell>
          <cell r="B2085">
            <v>0</v>
          </cell>
          <cell r="C2085">
            <v>0</v>
          </cell>
          <cell r="D2085">
            <v>11000</v>
          </cell>
        </row>
        <row r="2086">
          <cell r="A2086">
            <v>203063294</v>
          </cell>
          <cell r="B2086">
            <v>0</v>
          </cell>
          <cell r="C2086">
            <v>0</v>
          </cell>
          <cell r="D2086">
            <v>11000</v>
          </cell>
        </row>
        <row r="2087">
          <cell r="A2087">
            <v>203063295</v>
          </cell>
          <cell r="B2087">
            <v>0</v>
          </cell>
          <cell r="C2087">
            <v>0</v>
          </cell>
          <cell r="D2087">
            <v>11000</v>
          </cell>
        </row>
        <row r="2088">
          <cell r="A2088">
            <v>203063296</v>
          </cell>
          <cell r="B2088">
            <v>0</v>
          </cell>
          <cell r="C2088">
            <v>0</v>
          </cell>
          <cell r="D2088">
            <v>11000</v>
          </cell>
        </row>
        <row r="2089">
          <cell r="A2089">
            <v>203063297</v>
          </cell>
          <cell r="B2089">
            <v>0</v>
          </cell>
          <cell r="C2089">
            <v>0</v>
          </cell>
          <cell r="D2089">
            <v>11000</v>
          </cell>
        </row>
        <row r="2090">
          <cell r="A2090">
            <v>203063298</v>
          </cell>
          <cell r="B2090">
            <v>0</v>
          </cell>
          <cell r="C2090">
            <v>0</v>
          </cell>
          <cell r="D2090">
            <v>11000</v>
          </cell>
        </row>
        <row r="2091">
          <cell r="A2091">
            <v>203063299</v>
          </cell>
          <cell r="B2091">
            <v>0</v>
          </cell>
          <cell r="C2091">
            <v>0</v>
          </cell>
          <cell r="D2091">
            <v>11000</v>
          </cell>
        </row>
        <row r="2092">
          <cell r="A2092">
            <v>203063300</v>
          </cell>
          <cell r="B2092">
            <v>0</v>
          </cell>
          <cell r="C2092">
            <v>0</v>
          </cell>
          <cell r="D2092">
            <v>11000</v>
          </cell>
        </row>
        <row r="2093">
          <cell r="A2093">
            <v>203063301</v>
          </cell>
          <cell r="B2093">
            <v>0</v>
          </cell>
          <cell r="C2093">
            <v>0</v>
          </cell>
          <cell r="D2093">
            <v>11000</v>
          </cell>
        </row>
        <row r="2094">
          <cell r="A2094">
            <v>203063302</v>
          </cell>
          <cell r="B2094">
            <v>0</v>
          </cell>
          <cell r="C2094">
            <v>0</v>
          </cell>
          <cell r="D2094">
            <v>11000</v>
          </cell>
        </row>
        <row r="2095">
          <cell r="A2095">
            <v>203063303</v>
          </cell>
          <cell r="B2095">
            <v>0</v>
          </cell>
          <cell r="C2095">
            <v>0</v>
          </cell>
          <cell r="D2095">
            <v>11000</v>
          </cell>
        </row>
        <row r="2096">
          <cell r="A2096">
            <v>203063304</v>
          </cell>
          <cell r="B2096">
            <v>0</v>
          </cell>
          <cell r="C2096">
            <v>0</v>
          </cell>
          <cell r="D2096">
            <v>11000</v>
          </cell>
        </row>
        <row r="2097">
          <cell r="A2097">
            <v>203063305</v>
          </cell>
          <cell r="B2097">
            <v>0</v>
          </cell>
          <cell r="C2097">
            <v>0</v>
          </cell>
          <cell r="D2097">
            <v>39600</v>
          </cell>
        </row>
        <row r="2098">
          <cell r="A2098">
            <v>203063306</v>
          </cell>
          <cell r="B2098">
            <v>0</v>
          </cell>
          <cell r="C2098">
            <v>0</v>
          </cell>
          <cell r="D2098">
            <v>10000</v>
          </cell>
        </row>
        <row r="2099">
          <cell r="A2099">
            <v>203063307</v>
          </cell>
          <cell r="B2099">
            <v>0</v>
          </cell>
          <cell r="C2099">
            <v>0</v>
          </cell>
          <cell r="D2099">
            <v>11000</v>
          </cell>
        </row>
        <row r="2100">
          <cell r="A2100">
            <v>203063308</v>
          </cell>
          <cell r="B2100">
            <v>0</v>
          </cell>
          <cell r="C2100">
            <v>0</v>
          </cell>
          <cell r="D2100">
            <v>11000</v>
          </cell>
        </row>
        <row r="2101">
          <cell r="A2101">
            <v>203063309</v>
          </cell>
          <cell r="B2101">
            <v>0</v>
          </cell>
          <cell r="C2101">
            <v>0</v>
          </cell>
          <cell r="D2101">
            <v>39600</v>
          </cell>
        </row>
        <row r="2102">
          <cell r="A2102">
            <v>203063310</v>
          </cell>
          <cell r="B2102">
            <v>0</v>
          </cell>
          <cell r="C2102">
            <v>0</v>
          </cell>
          <cell r="D2102">
            <v>39600</v>
          </cell>
        </row>
        <row r="2103">
          <cell r="A2103">
            <v>203063311</v>
          </cell>
          <cell r="B2103">
            <v>0</v>
          </cell>
          <cell r="C2103">
            <v>0</v>
          </cell>
          <cell r="D2103">
            <v>11000</v>
          </cell>
        </row>
        <row r="2104">
          <cell r="A2104">
            <v>203063312</v>
          </cell>
          <cell r="B2104">
            <v>0</v>
          </cell>
          <cell r="C2104">
            <v>0</v>
          </cell>
          <cell r="D2104">
            <v>23754</v>
          </cell>
        </row>
        <row r="2105">
          <cell r="A2105">
            <v>203063313</v>
          </cell>
          <cell r="B2105">
            <v>0</v>
          </cell>
          <cell r="C2105">
            <v>0</v>
          </cell>
          <cell r="D2105">
            <v>10000</v>
          </cell>
        </row>
        <row r="2106">
          <cell r="A2106">
            <v>203063314</v>
          </cell>
          <cell r="B2106">
            <v>0</v>
          </cell>
          <cell r="C2106">
            <v>0</v>
          </cell>
          <cell r="D2106">
            <v>10000</v>
          </cell>
        </row>
        <row r="2107">
          <cell r="A2107">
            <v>203063315</v>
          </cell>
          <cell r="B2107">
            <v>0</v>
          </cell>
          <cell r="C2107">
            <v>0</v>
          </cell>
          <cell r="D2107">
            <v>2000</v>
          </cell>
        </row>
        <row r="2108">
          <cell r="A2108">
            <v>203063316</v>
          </cell>
          <cell r="B2108">
            <v>0</v>
          </cell>
          <cell r="C2108">
            <v>0</v>
          </cell>
          <cell r="D2108">
            <v>10000</v>
          </cell>
        </row>
        <row r="2109">
          <cell r="A2109">
            <v>203063317</v>
          </cell>
          <cell r="B2109">
            <v>0</v>
          </cell>
          <cell r="C2109">
            <v>0</v>
          </cell>
          <cell r="D2109">
            <v>36000</v>
          </cell>
        </row>
        <row r="2110">
          <cell r="A2110">
            <v>203063318</v>
          </cell>
          <cell r="B2110">
            <v>0</v>
          </cell>
          <cell r="C2110">
            <v>0</v>
          </cell>
          <cell r="D2110">
            <v>36000</v>
          </cell>
        </row>
        <row r="2111">
          <cell r="A2111">
            <v>203063319</v>
          </cell>
          <cell r="B2111">
            <v>0</v>
          </cell>
          <cell r="C2111">
            <v>0</v>
          </cell>
          <cell r="D2111">
            <v>36000</v>
          </cell>
        </row>
        <row r="2112">
          <cell r="A2112">
            <v>203063320</v>
          </cell>
          <cell r="B2112">
            <v>0</v>
          </cell>
          <cell r="C2112">
            <v>0</v>
          </cell>
          <cell r="D2112">
            <v>2000</v>
          </cell>
        </row>
        <row r="2113">
          <cell r="A2113">
            <v>203063321</v>
          </cell>
          <cell r="B2113">
            <v>0</v>
          </cell>
          <cell r="C2113">
            <v>0</v>
          </cell>
          <cell r="D2113">
            <v>4000</v>
          </cell>
        </row>
        <row r="2114">
          <cell r="A2114">
            <v>203063322</v>
          </cell>
          <cell r="B2114">
            <v>0</v>
          </cell>
          <cell r="C2114">
            <v>0</v>
          </cell>
          <cell r="D2114">
            <v>32839</v>
          </cell>
        </row>
        <row r="2115">
          <cell r="A2115">
            <v>203063323</v>
          </cell>
          <cell r="B2115">
            <v>0</v>
          </cell>
          <cell r="C2115">
            <v>0</v>
          </cell>
          <cell r="D2115">
            <v>33756</v>
          </cell>
        </row>
        <row r="2116">
          <cell r="A2116">
            <v>203063324</v>
          </cell>
          <cell r="B2116">
            <v>0</v>
          </cell>
          <cell r="C2116">
            <v>0</v>
          </cell>
          <cell r="D2116">
            <v>9000</v>
          </cell>
        </row>
        <row r="2117">
          <cell r="A2117">
            <v>203063325</v>
          </cell>
          <cell r="B2117">
            <v>0</v>
          </cell>
          <cell r="C2117">
            <v>0</v>
          </cell>
          <cell r="D2117">
            <v>5000</v>
          </cell>
        </row>
        <row r="2118">
          <cell r="A2118">
            <v>203063326</v>
          </cell>
          <cell r="B2118">
            <v>0</v>
          </cell>
          <cell r="C2118">
            <v>0</v>
          </cell>
          <cell r="D2118">
            <v>18733</v>
          </cell>
        </row>
        <row r="2119">
          <cell r="A2119">
            <v>203063327</v>
          </cell>
          <cell r="B2119">
            <v>0</v>
          </cell>
          <cell r="C2119">
            <v>0</v>
          </cell>
          <cell r="D2119">
            <v>98323</v>
          </cell>
        </row>
        <row r="2120">
          <cell r="A2120">
            <v>203063328</v>
          </cell>
          <cell r="B2120">
            <v>0</v>
          </cell>
          <cell r="C2120">
            <v>0</v>
          </cell>
          <cell r="D2120">
            <v>57058</v>
          </cell>
        </row>
        <row r="2121">
          <cell r="A2121">
            <v>203063329</v>
          </cell>
          <cell r="B2121">
            <v>0</v>
          </cell>
          <cell r="C2121">
            <v>0</v>
          </cell>
          <cell r="D2121">
            <v>28202</v>
          </cell>
        </row>
        <row r="2122">
          <cell r="A2122">
            <v>203063330</v>
          </cell>
          <cell r="B2122">
            <v>0</v>
          </cell>
          <cell r="C2122">
            <v>0</v>
          </cell>
          <cell r="D2122">
            <v>26299</v>
          </cell>
        </row>
        <row r="2123">
          <cell r="A2123">
            <v>203063331</v>
          </cell>
          <cell r="B2123">
            <v>0</v>
          </cell>
          <cell r="C2123">
            <v>0</v>
          </cell>
          <cell r="D2123">
            <v>59859</v>
          </cell>
        </row>
        <row r="2124">
          <cell r="A2124">
            <v>203063332</v>
          </cell>
          <cell r="B2124">
            <v>0</v>
          </cell>
          <cell r="C2124">
            <v>0</v>
          </cell>
          <cell r="D2124">
            <v>26672</v>
          </cell>
        </row>
        <row r="2125">
          <cell r="A2125">
            <v>203063333</v>
          </cell>
          <cell r="B2125">
            <v>0</v>
          </cell>
          <cell r="C2125">
            <v>0</v>
          </cell>
          <cell r="D2125">
            <v>8000</v>
          </cell>
        </row>
        <row r="2126">
          <cell r="A2126">
            <v>203063334</v>
          </cell>
          <cell r="B2126">
            <v>0</v>
          </cell>
          <cell r="C2126">
            <v>0</v>
          </cell>
          <cell r="D2126">
            <v>8000</v>
          </cell>
        </row>
        <row r="2127">
          <cell r="A2127">
            <v>203063335</v>
          </cell>
          <cell r="B2127">
            <v>0</v>
          </cell>
          <cell r="C2127">
            <v>0</v>
          </cell>
          <cell r="D2127">
            <v>8000</v>
          </cell>
        </row>
        <row r="2128">
          <cell r="A2128">
            <v>203063336</v>
          </cell>
          <cell r="B2128">
            <v>0</v>
          </cell>
          <cell r="C2128">
            <v>0</v>
          </cell>
          <cell r="D2128">
            <v>8000</v>
          </cell>
        </row>
        <row r="2129">
          <cell r="A2129">
            <v>203063337</v>
          </cell>
          <cell r="B2129">
            <v>0</v>
          </cell>
          <cell r="C2129">
            <v>0</v>
          </cell>
          <cell r="D2129">
            <v>1000</v>
          </cell>
        </row>
        <row r="2130">
          <cell r="A2130">
            <v>203063338</v>
          </cell>
          <cell r="B2130">
            <v>0</v>
          </cell>
          <cell r="C2130">
            <v>0</v>
          </cell>
          <cell r="D2130">
            <v>8000</v>
          </cell>
        </row>
        <row r="2131">
          <cell r="A2131">
            <v>203063339</v>
          </cell>
          <cell r="B2131">
            <v>0</v>
          </cell>
          <cell r="C2131">
            <v>0</v>
          </cell>
          <cell r="D2131">
            <v>7000</v>
          </cell>
        </row>
        <row r="2132">
          <cell r="A2132">
            <v>203063340</v>
          </cell>
          <cell r="B2132">
            <v>0</v>
          </cell>
          <cell r="C2132">
            <v>0</v>
          </cell>
          <cell r="D2132">
            <v>52566</v>
          </cell>
        </row>
        <row r="2133">
          <cell r="A2133">
            <v>203063341</v>
          </cell>
          <cell r="B2133">
            <v>0</v>
          </cell>
          <cell r="C2133">
            <v>0</v>
          </cell>
          <cell r="D2133">
            <v>8000</v>
          </cell>
        </row>
        <row r="2134">
          <cell r="A2134">
            <v>203063342</v>
          </cell>
          <cell r="B2134">
            <v>0</v>
          </cell>
          <cell r="C2134">
            <v>0</v>
          </cell>
          <cell r="D2134">
            <v>8000</v>
          </cell>
        </row>
        <row r="2135">
          <cell r="A2135">
            <v>203063343</v>
          </cell>
          <cell r="B2135">
            <v>0</v>
          </cell>
          <cell r="C2135">
            <v>0</v>
          </cell>
          <cell r="D2135">
            <v>3311.98</v>
          </cell>
        </row>
        <row r="2136">
          <cell r="A2136">
            <v>203063344</v>
          </cell>
          <cell r="B2136">
            <v>0</v>
          </cell>
          <cell r="C2136">
            <v>0</v>
          </cell>
          <cell r="D2136">
            <v>65833</v>
          </cell>
        </row>
        <row r="2137">
          <cell r="A2137">
            <v>203063345</v>
          </cell>
          <cell r="B2137">
            <v>0</v>
          </cell>
          <cell r="C2137">
            <v>0</v>
          </cell>
          <cell r="D2137">
            <v>29815</v>
          </cell>
        </row>
        <row r="2138">
          <cell r="A2138">
            <v>203063346</v>
          </cell>
          <cell r="B2138">
            <v>0</v>
          </cell>
          <cell r="C2138">
            <v>0</v>
          </cell>
          <cell r="D2138">
            <v>7625</v>
          </cell>
        </row>
        <row r="2139">
          <cell r="A2139">
            <v>203063347</v>
          </cell>
          <cell r="B2139">
            <v>0</v>
          </cell>
          <cell r="C2139">
            <v>0</v>
          </cell>
          <cell r="D2139">
            <v>71535</v>
          </cell>
        </row>
        <row r="2140">
          <cell r="A2140">
            <v>203063348</v>
          </cell>
          <cell r="B2140">
            <v>0</v>
          </cell>
          <cell r="C2140">
            <v>0</v>
          </cell>
          <cell r="D2140">
            <v>55901</v>
          </cell>
        </row>
        <row r="2141">
          <cell r="A2141">
            <v>203063349</v>
          </cell>
          <cell r="B2141">
            <v>0</v>
          </cell>
          <cell r="C2141">
            <v>0</v>
          </cell>
          <cell r="D2141">
            <v>7000</v>
          </cell>
        </row>
        <row r="2142">
          <cell r="A2142">
            <v>203063350</v>
          </cell>
          <cell r="B2142">
            <v>0</v>
          </cell>
          <cell r="C2142">
            <v>0</v>
          </cell>
          <cell r="D2142">
            <v>7000</v>
          </cell>
        </row>
        <row r="2143">
          <cell r="A2143">
            <v>203063351</v>
          </cell>
          <cell r="B2143">
            <v>0</v>
          </cell>
          <cell r="C2143">
            <v>0</v>
          </cell>
          <cell r="D2143">
            <v>25906</v>
          </cell>
        </row>
        <row r="2144">
          <cell r="A2144">
            <v>203063352</v>
          </cell>
          <cell r="B2144">
            <v>0</v>
          </cell>
          <cell r="C2144">
            <v>0</v>
          </cell>
          <cell r="D2144">
            <v>31293</v>
          </cell>
        </row>
        <row r="2145">
          <cell r="A2145">
            <v>203063353</v>
          </cell>
          <cell r="B2145">
            <v>0</v>
          </cell>
          <cell r="C2145">
            <v>0</v>
          </cell>
          <cell r="D2145">
            <v>20543</v>
          </cell>
        </row>
        <row r="2146">
          <cell r="A2146">
            <v>203063354</v>
          </cell>
          <cell r="B2146">
            <v>0</v>
          </cell>
          <cell r="C2146">
            <v>0</v>
          </cell>
          <cell r="D2146">
            <v>26205</v>
          </cell>
        </row>
        <row r="2147">
          <cell r="A2147">
            <v>203063355</v>
          </cell>
          <cell r="B2147">
            <v>0</v>
          </cell>
          <cell r="C2147">
            <v>0</v>
          </cell>
          <cell r="D2147">
            <v>54065</v>
          </cell>
        </row>
        <row r="2148">
          <cell r="A2148">
            <v>203063356</v>
          </cell>
          <cell r="B2148">
            <v>0</v>
          </cell>
          <cell r="C2148">
            <v>0</v>
          </cell>
          <cell r="D2148">
            <v>58243</v>
          </cell>
        </row>
        <row r="2149">
          <cell r="A2149">
            <v>203063357</v>
          </cell>
          <cell r="B2149">
            <v>0</v>
          </cell>
          <cell r="C2149">
            <v>0</v>
          </cell>
          <cell r="D2149">
            <v>44842</v>
          </cell>
        </row>
        <row r="2150">
          <cell r="A2150">
            <v>203063358</v>
          </cell>
          <cell r="B2150">
            <v>0</v>
          </cell>
          <cell r="C2150">
            <v>0</v>
          </cell>
          <cell r="D2150">
            <v>26729</v>
          </cell>
        </row>
        <row r="2151">
          <cell r="A2151">
            <v>203063359</v>
          </cell>
          <cell r="B2151">
            <v>0</v>
          </cell>
          <cell r="C2151">
            <v>0</v>
          </cell>
          <cell r="D2151">
            <v>42800</v>
          </cell>
        </row>
        <row r="2152">
          <cell r="A2152">
            <v>203063360</v>
          </cell>
          <cell r="B2152">
            <v>0</v>
          </cell>
          <cell r="C2152">
            <v>0</v>
          </cell>
          <cell r="D2152">
            <v>7218</v>
          </cell>
        </row>
        <row r="2153">
          <cell r="A2153">
            <v>203063361</v>
          </cell>
          <cell r="B2153">
            <v>0</v>
          </cell>
          <cell r="C2153">
            <v>0</v>
          </cell>
          <cell r="D2153">
            <v>51209</v>
          </cell>
        </row>
        <row r="2154">
          <cell r="A2154">
            <v>203063362</v>
          </cell>
          <cell r="B2154">
            <v>0</v>
          </cell>
          <cell r="C2154">
            <v>0</v>
          </cell>
          <cell r="D2154">
            <v>1000</v>
          </cell>
        </row>
        <row r="2155">
          <cell r="A2155">
            <v>203063363</v>
          </cell>
          <cell r="B2155">
            <v>0</v>
          </cell>
          <cell r="C2155">
            <v>0</v>
          </cell>
          <cell r="D2155">
            <v>3000</v>
          </cell>
        </row>
        <row r="2156">
          <cell r="A2156">
            <v>203063364</v>
          </cell>
          <cell r="B2156">
            <v>0</v>
          </cell>
          <cell r="C2156">
            <v>0</v>
          </cell>
          <cell r="D2156">
            <v>6000</v>
          </cell>
        </row>
        <row r="2157">
          <cell r="A2157">
            <v>203063365</v>
          </cell>
          <cell r="B2157">
            <v>0</v>
          </cell>
          <cell r="C2157">
            <v>0</v>
          </cell>
          <cell r="D2157">
            <v>2000</v>
          </cell>
        </row>
        <row r="2158">
          <cell r="A2158">
            <v>203063366</v>
          </cell>
          <cell r="B2158">
            <v>0</v>
          </cell>
          <cell r="C2158">
            <v>0</v>
          </cell>
          <cell r="D2158">
            <v>20877</v>
          </cell>
        </row>
        <row r="2159">
          <cell r="A2159">
            <v>203063367</v>
          </cell>
          <cell r="B2159">
            <v>0</v>
          </cell>
          <cell r="C2159">
            <v>0</v>
          </cell>
          <cell r="D2159">
            <v>4828</v>
          </cell>
        </row>
        <row r="2160">
          <cell r="A2160">
            <v>203063368</v>
          </cell>
          <cell r="B2160">
            <v>0</v>
          </cell>
          <cell r="C2160">
            <v>0</v>
          </cell>
          <cell r="D2160">
            <v>7398</v>
          </cell>
        </row>
        <row r="2161">
          <cell r="A2161">
            <v>203063369</v>
          </cell>
          <cell r="B2161">
            <v>0</v>
          </cell>
          <cell r="C2161">
            <v>0</v>
          </cell>
          <cell r="D2161">
            <v>3462</v>
          </cell>
        </row>
        <row r="2162">
          <cell r="A2162">
            <v>203063370</v>
          </cell>
          <cell r="B2162">
            <v>0</v>
          </cell>
          <cell r="C2162">
            <v>0</v>
          </cell>
          <cell r="D2162">
            <v>10608</v>
          </cell>
        </row>
        <row r="2163">
          <cell r="A2163">
            <v>203063371</v>
          </cell>
          <cell r="B2163">
            <v>0</v>
          </cell>
          <cell r="C2163">
            <v>0</v>
          </cell>
          <cell r="D2163">
            <v>10762</v>
          </cell>
        </row>
        <row r="2164">
          <cell r="A2164">
            <v>203063372</v>
          </cell>
          <cell r="B2164">
            <v>0</v>
          </cell>
          <cell r="C2164">
            <v>0</v>
          </cell>
          <cell r="D2164">
            <v>16174</v>
          </cell>
        </row>
        <row r="2165">
          <cell r="A2165">
            <v>203063373</v>
          </cell>
          <cell r="B2165">
            <v>0</v>
          </cell>
          <cell r="C2165">
            <v>0</v>
          </cell>
          <cell r="D2165">
            <v>61547</v>
          </cell>
        </row>
        <row r="2166">
          <cell r="A2166">
            <v>203063374</v>
          </cell>
          <cell r="B2166">
            <v>0</v>
          </cell>
          <cell r="C2166">
            <v>0</v>
          </cell>
          <cell r="D2166">
            <v>26155</v>
          </cell>
        </row>
        <row r="2167">
          <cell r="A2167">
            <v>203063375</v>
          </cell>
          <cell r="B2167">
            <v>0</v>
          </cell>
          <cell r="C2167">
            <v>0</v>
          </cell>
          <cell r="D2167">
            <v>14173</v>
          </cell>
        </row>
        <row r="2168">
          <cell r="A2168">
            <v>203063376</v>
          </cell>
          <cell r="B2168">
            <v>0</v>
          </cell>
          <cell r="C2168">
            <v>0</v>
          </cell>
          <cell r="D2168">
            <v>12159</v>
          </cell>
        </row>
        <row r="2169">
          <cell r="A2169">
            <v>203063377</v>
          </cell>
          <cell r="B2169">
            <v>0</v>
          </cell>
          <cell r="C2169">
            <v>0</v>
          </cell>
          <cell r="D2169">
            <v>12428</v>
          </cell>
        </row>
        <row r="2170">
          <cell r="A2170">
            <v>203063378</v>
          </cell>
          <cell r="B2170">
            <v>0</v>
          </cell>
          <cell r="C2170">
            <v>0</v>
          </cell>
          <cell r="D2170">
            <v>13519</v>
          </cell>
        </row>
        <row r="2171">
          <cell r="A2171">
            <v>203063379</v>
          </cell>
          <cell r="B2171">
            <v>0</v>
          </cell>
          <cell r="C2171">
            <v>0</v>
          </cell>
          <cell r="D2171">
            <v>19351</v>
          </cell>
        </row>
        <row r="2172">
          <cell r="A2172">
            <v>203063380</v>
          </cell>
          <cell r="B2172">
            <v>0</v>
          </cell>
          <cell r="C2172">
            <v>0</v>
          </cell>
          <cell r="D2172">
            <v>19233</v>
          </cell>
        </row>
        <row r="2173">
          <cell r="A2173">
            <v>203063381</v>
          </cell>
          <cell r="B2173">
            <v>0</v>
          </cell>
          <cell r="C2173">
            <v>0</v>
          </cell>
          <cell r="D2173">
            <v>19073</v>
          </cell>
        </row>
        <row r="2174">
          <cell r="A2174">
            <v>203063382</v>
          </cell>
          <cell r="B2174">
            <v>0</v>
          </cell>
          <cell r="C2174">
            <v>0</v>
          </cell>
          <cell r="D2174">
            <v>16585</v>
          </cell>
        </row>
        <row r="2175">
          <cell r="A2175">
            <v>203063383</v>
          </cell>
          <cell r="B2175">
            <v>0</v>
          </cell>
          <cell r="C2175">
            <v>0</v>
          </cell>
          <cell r="D2175">
            <v>18478</v>
          </cell>
        </row>
        <row r="2176">
          <cell r="A2176">
            <v>203063384</v>
          </cell>
          <cell r="B2176">
            <v>0</v>
          </cell>
          <cell r="C2176">
            <v>0</v>
          </cell>
          <cell r="D2176">
            <v>36725.270000000004</v>
          </cell>
        </row>
        <row r="2177">
          <cell r="A2177">
            <v>203063385</v>
          </cell>
          <cell r="B2177">
            <v>0</v>
          </cell>
          <cell r="C2177">
            <v>0</v>
          </cell>
          <cell r="D2177">
            <v>18227</v>
          </cell>
        </row>
        <row r="2178">
          <cell r="A2178">
            <v>203063386</v>
          </cell>
          <cell r="B2178">
            <v>0</v>
          </cell>
          <cell r="C2178">
            <v>0</v>
          </cell>
          <cell r="D2178">
            <v>0</v>
          </cell>
        </row>
        <row r="2179">
          <cell r="A2179">
            <v>203063387</v>
          </cell>
          <cell r="B2179">
            <v>0</v>
          </cell>
          <cell r="C2179">
            <v>0</v>
          </cell>
          <cell r="D2179">
            <v>11926</v>
          </cell>
        </row>
        <row r="2180">
          <cell r="A2180">
            <v>203063388</v>
          </cell>
          <cell r="B2180">
            <v>0</v>
          </cell>
          <cell r="C2180">
            <v>0</v>
          </cell>
          <cell r="D2180">
            <v>20831</v>
          </cell>
        </row>
        <row r="2181">
          <cell r="A2181">
            <v>203063389</v>
          </cell>
          <cell r="B2181">
            <v>0</v>
          </cell>
          <cell r="C2181">
            <v>0</v>
          </cell>
          <cell r="D2181">
            <v>73721.17</v>
          </cell>
        </row>
        <row r="2182">
          <cell r="A2182">
            <v>203063390</v>
          </cell>
          <cell r="B2182">
            <v>0</v>
          </cell>
          <cell r="C2182">
            <v>0</v>
          </cell>
          <cell r="D2182">
            <v>35476</v>
          </cell>
        </row>
        <row r="2183">
          <cell r="A2183">
            <v>203063391</v>
          </cell>
          <cell r="B2183">
            <v>0</v>
          </cell>
          <cell r="C2183">
            <v>0</v>
          </cell>
          <cell r="D2183">
            <v>35480</v>
          </cell>
        </row>
        <row r="2184">
          <cell r="A2184">
            <v>203063392</v>
          </cell>
          <cell r="B2184">
            <v>0</v>
          </cell>
          <cell r="C2184">
            <v>0</v>
          </cell>
          <cell r="D2184">
            <v>5000</v>
          </cell>
        </row>
        <row r="2185">
          <cell r="A2185">
            <v>203063393</v>
          </cell>
          <cell r="B2185">
            <v>0</v>
          </cell>
          <cell r="C2185">
            <v>0</v>
          </cell>
          <cell r="D2185">
            <v>5000</v>
          </cell>
        </row>
        <row r="2186">
          <cell r="A2186">
            <v>203063394</v>
          </cell>
          <cell r="B2186">
            <v>0</v>
          </cell>
          <cell r="C2186">
            <v>0</v>
          </cell>
          <cell r="D2186">
            <v>5000</v>
          </cell>
        </row>
        <row r="2187">
          <cell r="A2187">
            <v>203063395</v>
          </cell>
          <cell r="B2187">
            <v>0</v>
          </cell>
          <cell r="C2187">
            <v>0</v>
          </cell>
          <cell r="D2187">
            <v>5000</v>
          </cell>
        </row>
        <row r="2188">
          <cell r="A2188">
            <v>203063396</v>
          </cell>
          <cell r="B2188">
            <v>0</v>
          </cell>
          <cell r="C2188">
            <v>0</v>
          </cell>
          <cell r="D2188">
            <v>5000</v>
          </cell>
        </row>
        <row r="2189">
          <cell r="A2189">
            <v>203063397</v>
          </cell>
          <cell r="B2189">
            <v>0</v>
          </cell>
          <cell r="C2189">
            <v>0</v>
          </cell>
          <cell r="D2189">
            <v>5000</v>
          </cell>
        </row>
        <row r="2190">
          <cell r="A2190">
            <v>203063398</v>
          </cell>
          <cell r="B2190">
            <v>0</v>
          </cell>
          <cell r="C2190">
            <v>0</v>
          </cell>
          <cell r="D2190">
            <v>5000</v>
          </cell>
        </row>
        <row r="2191">
          <cell r="A2191">
            <v>203063399</v>
          </cell>
          <cell r="B2191">
            <v>0</v>
          </cell>
          <cell r="C2191">
            <v>0</v>
          </cell>
          <cell r="D2191">
            <v>42000</v>
          </cell>
        </row>
        <row r="2192">
          <cell r="A2192">
            <v>203063400</v>
          </cell>
          <cell r="B2192">
            <v>0</v>
          </cell>
          <cell r="C2192">
            <v>0</v>
          </cell>
          <cell r="D2192">
            <v>5000</v>
          </cell>
        </row>
        <row r="2193">
          <cell r="A2193">
            <v>203063401</v>
          </cell>
          <cell r="B2193">
            <v>0</v>
          </cell>
          <cell r="C2193">
            <v>0</v>
          </cell>
          <cell r="D2193">
            <v>21900</v>
          </cell>
        </row>
        <row r="2194">
          <cell r="A2194">
            <v>203063402</v>
          </cell>
          <cell r="B2194">
            <v>0</v>
          </cell>
          <cell r="C2194">
            <v>0</v>
          </cell>
          <cell r="D2194">
            <v>45955</v>
          </cell>
        </row>
        <row r="2195">
          <cell r="A2195">
            <v>203063403</v>
          </cell>
          <cell r="B2195">
            <v>0</v>
          </cell>
          <cell r="C2195">
            <v>0</v>
          </cell>
          <cell r="D2195">
            <v>12400</v>
          </cell>
        </row>
        <row r="2196">
          <cell r="A2196">
            <v>203063404</v>
          </cell>
          <cell r="B2196">
            <v>0</v>
          </cell>
          <cell r="C2196">
            <v>0</v>
          </cell>
          <cell r="D2196">
            <v>8272</v>
          </cell>
        </row>
        <row r="2197">
          <cell r="A2197">
            <v>203063405</v>
          </cell>
          <cell r="B2197">
            <v>0</v>
          </cell>
          <cell r="C2197">
            <v>0</v>
          </cell>
          <cell r="D2197">
            <v>600</v>
          </cell>
        </row>
        <row r="2198">
          <cell r="A2198">
            <v>203063406</v>
          </cell>
          <cell r="B2198">
            <v>0</v>
          </cell>
          <cell r="C2198">
            <v>0</v>
          </cell>
          <cell r="D2198">
            <v>4200</v>
          </cell>
        </row>
        <row r="2199">
          <cell r="A2199">
            <v>203063407</v>
          </cell>
          <cell r="B2199">
            <v>0</v>
          </cell>
          <cell r="C2199">
            <v>0</v>
          </cell>
          <cell r="D2199">
            <v>14539</v>
          </cell>
        </row>
        <row r="2200">
          <cell r="A2200">
            <v>203063408</v>
          </cell>
          <cell r="B2200">
            <v>0</v>
          </cell>
          <cell r="C2200">
            <v>0</v>
          </cell>
          <cell r="D2200">
            <v>29780</v>
          </cell>
        </row>
        <row r="2201">
          <cell r="A2201">
            <v>203063409</v>
          </cell>
          <cell r="B2201">
            <v>0</v>
          </cell>
          <cell r="C2201">
            <v>0</v>
          </cell>
          <cell r="D2201">
            <v>31964</v>
          </cell>
        </row>
        <row r="2202">
          <cell r="A2202">
            <v>203063410</v>
          </cell>
          <cell r="B2202">
            <v>0</v>
          </cell>
          <cell r="C2202">
            <v>0</v>
          </cell>
          <cell r="D2202">
            <v>17404</v>
          </cell>
        </row>
        <row r="2203">
          <cell r="A2203">
            <v>203063411</v>
          </cell>
          <cell r="B2203">
            <v>0</v>
          </cell>
          <cell r="C2203">
            <v>0</v>
          </cell>
          <cell r="D2203">
            <v>24755</v>
          </cell>
        </row>
        <row r="2204">
          <cell r="A2204">
            <v>203063412</v>
          </cell>
          <cell r="B2204">
            <v>0</v>
          </cell>
          <cell r="C2204">
            <v>0</v>
          </cell>
          <cell r="D2204">
            <v>5062</v>
          </cell>
        </row>
        <row r="2205">
          <cell r="A2205">
            <v>203063413</v>
          </cell>
          <cell r="B2205">
            <v>0</v>
          </cell>
          <cell r="C2205">
            <v>0</v>
          </cell>
          <cell r="D2205">
            <v>12134</v>
          </cell>
        </row>
        <row r="2206">
          <cell r="A2206">
            <v>203063414</v>
          </cell>
          <cell r="B2206">
            <v>0</v>
          </cell>
          <cell r="C2206">
            <v>0</v>
          </cell>
          <cell r="D2206">
            <v>6328</v>
          </cell>
        </row>
        <row r="2207">
          <cell r="A2207">
            <v>203063415</v>
          </cell>
          <cell r="B2207">
            <v>0</v>
          </cell>
          <cell r="C2207">
            <v>0</v>
          </cell>
          <cell r="D2207">
            <v>20213</v>
          </cell>
        </row>
        <row r="2208">
          <cell r="A2208">
            <v>203063416</v>
          </cell>
          <cell r="B2208">
            <v>0</v>
          </cell>
          <cell r="C2208">
            <v>0</v>
          </cell>
          <cell r="D2208">
            <v>26401</v>
          </cell>
        </row>
        <row r="2209">
          <cell r="A2209">
            <v>203063417</v>
          </cell>
          <cell r="B2209">
            <v>0</v>
          </cell>
          <cell r="C2209">
            <v>0</v>
          </cell>
          <cell r="D2209">
            <v>0</v>
          </cell>
        </row>
        <row r="2210">
          <cell r="A2210">
            <v>203063418</v>
          </cell>
          <cell r="B2210">
            <v>0</v>
          </cell>
          <cell r="C2210">
            <v>0</v>
          </cell>
          <cell r="D2210">
            <v>0</v>
          </cell>
        </row>
        <row r="2211">
          <cell r="A2211">
            <v>203063419</v>
          </cell>
          <cell r="B2211">
            <v>0</v>
          </cell>
          <cell r="C2211">
            <v>0</v>
          </cell>
          <cell r="D2211">
            <v>18121</v>
          </cell>
        </row>
        <row r="2212">
          <cell r="A2212">
            <v>203063420</v>
          </cell>
          <cell r="B2212">
            <v>0</v>
          </cell>
          <cell r="C2212">
            <v>0</v>
          </cell>
          <cell r="D2212">
            <v>815</v>
          </cell>
        </row>
        <row r="2213">
          <cell r="A2213">
            <v>203063421</v>
          </cell>
          <cell r="B2213">
            <v>0</v>
          </cell>
          <cell r="C2213">
            <v>0</v>
          </cell>
          <cell r="D2213">
            <v>7488</v>
          </cell>
        </row>
        <row r="2214">
          <cell r="A2214">
            <v>203063422</v>
          </cell>
          <cell r="B2214">
            <v>0</v>
          </cell>
          <cell r="C2214">
            <v>0</v>
          </cell>
          <cell r="D2214">
            <v>7894</v>
          </cell>
        </row>
        <row r="2215">
          <cell r="A2215">
            <v>203063423</v>
          </cell>
          <cell r="B2215">
            <v>0</v>
          </cell>
          <cell r="C2215">
            <v>0</v>
          </cell>
          <cell r="D2215">
            <v>25753.119999999999</v>
          </cell>
        </row>
        <row r="2216">
          <cell r="A2216">
            <v>203063424</v>
          </cell>
          <cell r="B2216">
            <v>0</v>
          </cell>
          <cell r="C2216">
            <v>0</v>
          </cell>
          <cell r="D2216">
            <v>20929.78</v>
          </cell>
        </row>
        <row r="2217">
          <cell r="A2217">
            <v>203063425</v>
          </cell>
          <cell r="B2217">
            <v>0</v>
          </cell>
          <cell r="C2217">
            <v>0</v>
          </cell>
          <cell r="D2217">
            <v>16161</v>
          </cell>
        </row>
        <row r="2218">
          <cell r="A2218">
            <v>203063426</v>
          </cell>
          <cell r="B2218">
            <v>0</v>
          </cell>
          <cell r="C2218">
            <v>0</v>
          </cell>
          <cell r="D2218">
            <v>12259</v>
          </cell>
        </row>
        <row r="2219">
          <cell r="A2219">
            <v>203063427</v>
          </cell>
          <cell r="B2219">
            <v>0</v>
          </cell>
          <cell r="C2219">
            <v>0</v>
          </cell>
          <cell r="D2219">
            <v>12259</v>
          </cell>
        </row>
        <row r="2220">
          <cell r="A2220">
            <v>203063428</v>
          </cell>
          <cell r="B2220">
            <v>0</v>
          </cell>
          <cell r="C2220">
            <v>0</v>
          </cell>
          <cell r="D2220">
            <v>6201</v>
          </cell>
        </row>
        <row r="2221">
          <cell r="A2221">
            <v>203063429</v>
          </cell>
          <cell r="B2221">
            <v>0</v>
          </cell>
          <cell r="C2221">
            <v>0</v>
          </cell>
          <cell r="D2221">
            <v>6304</v>
          </cell>
        </row>
        <row r="2222">
          <cell r="A2222">
            <v>203063430</v>
          </cell>
          <cell r="B2222">
            <v>0</v>
          </cell>
          <cell r="C2222">
            <v>0</v>
          </cell>
          <cell r="D2222">
            <v>9642</v>
          </cell>
        </row>
        <row r="2223">
          <cell r="A2223">
            <v>203063431</v>
          </cell>
          <cell r="B2223">
            <v>0</v>
          </cell>
          <cell r="C2223">
            <v>0</v>
          </cell>
          <cell r="D2223">
            <v>19496.3</v>
          </cell>
        </row>
        <row r="2224">
          <cell r="A2224">
            <v>203063432</v>
          </cell>
          <cell r="B2224">
            <v>0</v>
          </cell>
          <cell r="C2224">
            <v>0</v>
          </cell>
          <cell r="D2224">
            <v>6480</v>
          </cell>
        </row>
        <row r="2225">
          <cell r="A2225">
            <v>203063433</v>
          </cell>
          <cell r="B2225">
            <v>0</v>
          </cell>
          <cell r="C2225">
            <v>0</v>
          </cell>
          <cell r="D2225">
            <v>16410</v>
          </cell>
        </row>
        <row r="2226">
          <cell r="A2226">
            <v>203063434</v>
          </cell>
          <cell r="B2226">
            <v>0</v>
          </cell>
          <cell r="C2226">
            <v>0</v>
          </cell>
          <cell r="D2226">
            <v>19600</v>
          </cell>
        </row>
        <row r="2227">
          <cell r="A2227">
            <v>203063435</v>
          </cell>
          <cell r="B2227">
            <v>0</v>
          </cell>
          <cell r="C2227">
            <v>0</v>
          </cell>
          <cell r="D2227">
            <v>3000</v>
          </cell>
        </row>
        <row r="2228">
          <cell r="A2228">
            <v>203063436</v>
          </cell>
          <cell r="B2228">
            <v>0</v>
          </cell>
          <cell r="C2228">
            <v>0</v>
          </cell>
          <cell r="D2228">
            <v>3000</v>
          </cell>
        </row>
        <row r="2229">
          <cell r="A2229">
            <v>203063437</v>
          </cell>
          <cell r="B2229">
            <v>0</v>
          </cell>
          <cell r="C2229">
            <v>0</v>
          </cell>
          <cell r="D2229">
            <v>3000</v>
          </cell>
        </row>
        <row r="2230">
          <cell r="A2230">
            <v>203063438</v>
          </cell>
          <cell r="B2230">
            <v>0</v>
          </cell>
          <cell r="C2230">
            <v>0</v>
          </cell>
          <cell r="D2230">
            <v>3000</v>
          </cell>
        </row>
        <row r="2231">
          <cell r="A2231">
            <v>203063439</v>
          </cell>
          <cell r="B2231">
            <v>0</v>
          </cell>
          <cell r="C2231">
            <v>0</v>
          </cell>
          <cell r="D2231">
            <v>3000</v>
          </cell>
        </row>
        <row r="2232">
          <cell r="A2232">
            <v>203063440</v>
          </cell>
          <cell r="B2232">
            <v>0</v>
          </cell>
          <cell r="C2232">
            <v>0</v>
          </cell>
          <cell r="D2232">
            <v>3000</v>
          </cell>
        </row>
        <row r="2233">
          <cell r="A2233">
            <v>203063441</v>
          </cell>
          <cell r="B2233">
            <v>0</v>
          </cell>
          <cell r="C2233">
            <v>0</v>
          </cell>
          <cell r="D2233">
            <v>39038</v>
          </cell>
        </row>
        <row r="2234">
          <cell r="A2234">
            <v>203063442</v>
          </cell>
          <cell r="B2234">
            <v>0</v>
          </cell>
          <cell r="C2234">
            <v>0</v>
          </cell>
          <cell r="D2234">
            <v>2783</v>
          </cell>
        </row>
        <row r="2235">
          <cell r="A2235">
            <v>203063443</v>
          </cell>
          <cell r="B2235">
            <v>0</v>
          </cell>
          <cell r="C2235">
            <v>0</v>
          </cell>
          <cell r="D2235">
            <v>19159</v>
          </cell>
        </row>
        <row r="2236">
          <cell r="A2236">
            <v>203063444</v>
          </cell>
          <cell r="B2236">
            <v>0</v>
          </cell>
          <cell r="C2236">
            <v>0</v>
          </cell>
          <cell r="D2236">
            <v>11950</v>
          </cell>
        </row>
        <row r="2237">
          <cell r="A2237">
            <v>203063445</v>
          </cell>
          <cell r="B2237">
            <v>0</v>
          </cell>
          <cell r="C2237">
            <v>0</v>
          </cell>
          <cell r="D2237">
            <v>6884</v>
          </cell>
        </row>
        <row r="2238">
          <cell r="A2238">
            <v>203063446</v>
          </cell>
          <cell r="B2238">
            <v>0</v>
          </cell>
          <cell r="C2238">
            <v>0</v>
          </cell>
          <cell r="D2238">
            <v>3000</v>
          </cell>
        </row>
        <row r="2239">
          <cell r="A2239">
            <v>203063447</v>
          </cell>
          <cell r="B2239">
            <v>0</v>
          </cell>
          <cell r="C2239">
            <v>0</v>
          </cell>
          <cell r="D2239">
            <v>6389</v>
          </cell>
        </row>
        <row r="2240">
          <cell r="A2240">
            <v>203063448</v>
          </cell>
          <cell r="B2240">
            <v>0</v>
          </cell>
          <cell r="C2240">
            <v>0</v>
          </cell>
          <cell r="D2240">
            <v>2000</v>
          </cell>
        </row>
        <row r="2241">
          <cell r="A2241">
            <v>203063449</v>
          </cell>
          <cell r="B2241">
            <v>0</v>
          </cell>
          <cell r="C2241">
            <v>0</v>
          </cell>
          <cell r="D2241">
            <v>5679</v>
          </cell>
        </row>
        <row r="2242">
          <cell r="A2242">
            <v>203063450</v>
          </cell>
          <cell r="B2242">
            <v>0</v>
          </cell>
          <cell r="C2242">
            <v>0</v>
          </cell>
          <cell r="D2242">
            <v>7345</v>
          </cell>
        </row>
        <row r="2243">
          <cell r="A2243">
            <v>203063451</v>
          </cell>
          <cell r="B2243">
            <v>0</v>
          </cell>
          <cell r="C2243">
            <v>0</v>
          </cell>
          <cell r="D2243">
            <v>2164</v>
          </cell>
        </row>
        <row r="2244">
          <cell r="A2244">
            <v>203063452</v>
          </cell>
          <cell r="B2244">
            <v>0</v>
          </cell>
          <cell r="C2244">
            <v>0</v>
          </cell>
          <cell r="D2244">
            <v>1059</v>
          </cell>
        </row>
        <row r="2245">
          <cell r="A2245">
            <v>203063453</v>
          </cell>
          <cell r="B2245">
            <v>0</v>
          </cell>
          <cell r="C2245">
            <v>0</v>
          </cell>
          <cell r="D2245">
            <v>7700</v>
          </cell>
        </row>
        <row r="2246">
          <cell r="A2246">
            <v>203063454</v>
          </cell>
          <cell r="B2246">
            <v>0</v>
          </cell>
          <cell r="C2246">
            <v>0</v>
          </cell>
          <cell r="D2246">
            <v>0</v>
          </cell>
        </row>
        <row r="2247">
          <cell r="A2247">
            <v>203063455</v>
          </cell>
          <cell r="B2247">
            <v>0</v>
          </cell>
          <cell r="C2247">
            <v>0</v>
          </cell>
          <cell r="D2247">
            <v>919</v>
          </cell>
        </row>
        <row r="2248">
          <cell r="A2248">
            <v>203063456</v>
          </cell>
          <cell r="B2248">
            <v>0</v>
          </cell>
          <cell r="C2248">
            <v>0</v>
          </cell>
          <cell r="D2248">
            <v>919</v>
          </cell>
        </row>
        <row r="2249">
          <cell r="A2249">
            <v>203063457</v>
          </cell>
          <cell r="B2249">
            <v>0</v>
          </cell>
          <cell r="C2249">
            <v>0</v>
          </cell>
          <cell r="D2249">
            <v>919</v>
          </cell>
        </row>
        <row r="2250">
          <cell r="A2250">
            <v>203063458</v>
          </cell>
          <cell r="B2250">
            <v>0</v>
          </cell>
          <cell r="C2250">
            <v>0</v>
          </cell>
          <cell r="D2250">
            <v>919</v>
          </cell>
        </row>
        <row r="2251">
          <cell r="A2251">
            <v>203063459</v>
          </cell>
          <cell r="B2251">
            <v>0</v>
          </cell>
          <cell r="C2251">
            <v>0</v>
          </cell>
          <cell r="D2251">
            <v>5220</v>
          </cell>
        </row>
        <row r="2252">
          <cell r="A2252">
            <v>203063460</v>
          </cell>
          <cell r="B2252">
            <v>0</v>
          </cell>
          <cell r="C2252">
            <v>0</v>
          </cell>
          <cell r="D2252">
            <v>0</v>
          </cell>
        </row>
        <row r="2253">
          <cell r="A2253">
            <v>203063461</v>
          </cell>
          <cell r="B2253">
            <v>0</v>
          </cell>
          <cell r="C2253">
            <v>0</v>
          </cell>
          <cell r="D2253">
            <v>0</v>
          </cell>
        </row>
        <row r="2254">
          <cell r="A2254">
            <v>203063462</v>
          </cell>
          <cell r="B2254">
            <v>0</v>
          </cell>
          <cell r="C2254">
            <v>0</v>
          </cell>
          <cell r="D2254">
            <v>0</v>
          </cell>
        </row>
        <row r="2255">
          <cell r="A2255">
            <v>203063463</v>
          </cell>
          <cell r="B2255">
            <v>0</v>
          </cell>
          <cell r="C2255">
            <v>0</v>
          </cell>
          <cell r="D2255">
            <v>0</v>
          </cell>
        </row>
        <row r="2256">
          <cell r="A2256">
            <v>203063464</v>
          </cell>
          <cell r="B2256">
            <v>0</v>
          </cell>
          <cell r="C2256">
            <v>0</v>
          </cell>
          <cell r="D2256">
            <v>0</v>
          </cell>
        </row>
        <row r="2257">
          <cell r="A2257">
            <v>203063465</v>
          </cell>
          <cell r="B2257">
            <v>0</v>
          </cell>
          <cell r="C2257">
            <v>0</v>
          </cell>
          <cell r="D2257">
            <v>0</v>
          </cell>
        </row>
        <row r="2258">
          <cell r="A2258">
            <v>203063466</v>
          </cell>
          <cell r="B2258">
            <v>0</v>
          </cell>
          <cell r="C2258">
            <v>0</v>
          </cell>
          <cell r="D2258">
            <v>0</v>
          </cell>
        </row>
        <row r="2259">
          <cell r="A2259">
            <v>203063467</v>
          </cell>
          <cell r="B2259">
            <v>0</v>
          </cell>
          <cell r="C2259">
            <v>0</v>
          </cell>
          <cell r="D2259">
            <v>0</v>
          </cell>
        </row>
        <row r="2260">
          <cell r="A2260">
            <v>203063468</v>
          </cell>
          <cell r="B2260">
            <v>0</v>
          </cell>
          <cell r="C2260">
            <v>0</v>
          </cell>
          <cell r="D2260">
            <v>0</v>
          </cell>
        </row>
        <row r="2261">
          <cell r="A2261">
            <v>203063469</v>
          </cell>
          <cell r="B2261">
            <v>0</v>
          </cell>
          <cell r="C2261">
            <v>0</v>
          </cell>
          <cell r="D2261">
            <v>0</v>
          </cell>
        </row>
        <row r="2262">
          <cell r="A2262">
            <v>203063470</v>
          </cell>
          <cell r="B2262">
            <v>0</v>
          </cell>
          <cell r="C2262">
            <v>0</v>
          </cell>
          <cell r="D2262">
            <v>0</v>
          </cell>
        </row>
        <row r="2263">
          <cell r="A2263">
            <v>203063471</v>
          </cell>
          <cell r="B2263">
            <v>0</v>
          </cell>
          <cell r="C2263">
            <v>0</v>
          </cell>
          <cell r="D2263">
            <v>0</v>
          </cell>
        </row>
        <row r="2264">
          <cell r="A2264">
            <v>203063472</v>
          </cell>
          <cell r="B2264">
            <v>0</v>
          </cell>
          <cell r="C2264">
            <v>0</v>
          </cell>
          <cell r="D2264">
            <v>0</v>
          </cell>
        </row>
        <row r="2265">
          <cell r="A2265">
            <v>203063473</v>
          </cell>
          <cell r="B2265">
            <v>0</v>
          </cell>
          <cell r="C2265">
            <v>0</v>
          </cell>
          <cell r="D2265">
            <v>0</v>
          </cell>
        </row>
        <row r="2266">
          <cell r="A2266">
            <v>203063474</v>
          </cell>
          <cell r="B2266">
            <v>0</v>
          </cell>
          <cell r="C2266">
            <v>0</v>
          </cell>
          <cell r="D2266">
            <v>0</v>
          </cell>
        </row>
        <row r="2267">
          <cell r="A2267">
            <v>203063475</v>
          </cell>
          <cell r="B2267">
            <v>0</v>
          </cell>
          <cell r="C2267">
            <v>0</v>
          </cell>
          <cell r="D2267">
            <v>0</v>
          </cell>
        </row>
        <row r="2268">
          <cell r="A2268">
            <v>203063476</v>
          </cell>
          <cell r="B2268">
            <v>0</v>
          </cell>
          <cell r="C2268">
            <v>0</v>
          </cell>
          <cell r="D2268">
            <v>0</v>
          </cell>
        </row>
        <row r="2269">
          <cell r="A2269">
            <v>203063477</v>
          </cell>
          <cell r="B2269">
            <v>0</v>
          </cell>
          <cell r="C2269">
            <v>0</v>
          </cell>
          <cell r="D2269">
            <v>0</v>
          </cell>
        </row>
        <row r="2270">
          <cell r="A2270">
            <v>203063478</v>
          </cell>
          <cell r="B2270">
            <v>0</v>
          </cell>
          <cell r="C2270">
            <v>0</v>
          </cell>
          <cell r="D2270">
            <v>0</v>
          </cell>
        </row>
        <row r="2271">
          <cell r="A2271">
            <v>203063479</v>
          </cell>
          <cell r="B2271">
            <v>0</v>
          </cell>
          <cell r="C2271">
            <v>0</v>
          </cell>
          <cell r="D2271">
            <v>0</v>
          </cell>
        </row>
        <row r="2272">
          <cell r="A2272">
            <v>203063480</v>
          </cell>
          <cell r="B2272">
            <v>0</v>
          </cell>
          <cell r="C2272">
            <v>0</v>
          </cell>
          <cell r="D2272">
            <v>0</v>
          </cell>
        </row>
        <row r="2273">
          <cell r="A2273">
            <v>203063481</v>
          </cell>
          <cell r="B2273">
            <v>0</v>
          </cell>
          <cell r="C2273">
            <v>0</v>
          </cell>
          <cell r="D2273">
            <v>0</v>
          </cell>
        </row>
        <row r="2274">
          <cell r="A2274">
            <v>203063482</v>
          </cell>
          <cell r="B2274">
            <v>0</v>
          </cell>
          <cell r="C2274">
            <v>0</v>
          </cell>
          <cell r="D2274">
            <v>0</v>
          </cell>
        </row>
        <row r="2275">
          <cell r="A2275">
            <v>203063483</v>
          </cell>
          <cell r="B2275">
            <v>0</v>
          </cell>
          <cell r="C2275">
            <v>0</v>
          </cell>
          <cell r="D2275">
            <v>0</v>
          </cell>
        </row>
        <row r="2276">
          <cell r="A2276">
            <v>203070001</v>
          </cell>
          <cell r="B2276">
            <v>0</v>
          </cell>
          <cell r="C2276">
            <v>9.9992752075195307E-6</v>
          </cell>
          <cell r="D2276">
            <v>11036528.130000001</v>
          </cell>
        </row>
        <row r="2277">
          <cell r="A2277">
            <v>203080101</v>
          </cell>
          <cell r="B2277">
            <v>0</v>
          </cell>
          <cell r="C2277">
            <v>0</v>
          </cell>
          <cell r="D2277">
            <v>126500</v>
          </cell>
        </row>
        <row r="2278">
          <cell r="A2278">
            <v>203080102</v>
          </cell>
          <cell r="B2278">
            <v>0</v>
          </cell>
          <cell r="C2278">
            <v>0</v>
          </cell>
          <cell r="D2278">
            <v>126500</v>
          </cell>
        </row>
        <row r="2279">
          <cell r="A2279">
            <v>203080103</v>
          </cell>
          <cell r="B2279">
            <v>0</v>
          </cell>
          <cell r="C2279">
            <v>0</v>
          </cell>
          <cell r="D2279">
            <v>115000</v>
          </cell>
        </row>
        <row r="2280">
          <cell r="A2280">
            <v>203080104</v>
          </cell>
          <cell r="B2280">
            <v>0</v>
          </cell>
          <cell r="C2280">
            <v>0</v>
          </cell>
          <cell r="D2280">
            <v>112500</v>
          </cell>
        </row>
        <row r="2281">
          <cell r="A2281">
            <v>203080105</v>
          </cell>
          <cell r="B2281">
            <v>0</v>
          </cell>
          <cell r="C2281">
            <v>0</v>
          </cell>
          <cell r="D2281">
            <v>63250</v>
          </cell>
        </row>
        <row r="2282">
          <cell r="A2282">
            <v>203080106</v>
          </cell>
          <cell r="B2282">
            <v>0</v>
          </cell>
          <cell r="C2282">
            <v>0</v>
          </cell>
          <cell r="D2282">
            <v>69000</v>
          </cell>
        </row>
        <row r="2283">
          <cell r="A2283">
            <v>203080107</v>
          </cell>
          <cell r="B2283">
            <v>0</v>
          </cell>
          <cell r="C2283">
            <v>574.5</v>
          </cell>
          <cell r="D2283">
            <v>170199.5</v>
          </cell>
        </row>
        <row r="2284">
          <cell r="A2284">
            <v>203080201</v>
          </cell>
          <cell r="B2284">
            <v>0</v>
          </cell>
          <cell r="C2284">
            <v>0</v>
          </cell>
          <cell r="D2284">
            <v>161000</v>
          </cell>
        </row>
        <row r="2285">
          <cell r="A2285">
            <v>203080202</v>
          </cell>
          <cell r="B2285">
            <v>0</v>
          </cell>
          <cell r="C2285">
            <v>0</v>
          </cell>
          <cell r="D2285">
            <v>34500</v>
          </cell>
        </row>
        <row r="2286">
          <cell r="A2286">
            <v>203080203</v>
          </cell>
          <cell r="B2286">
            <v>0</v>
          </cell>
          <cell r="C2286">
            <v>0</v>
          </cell>
          <cell r="D2286">
            <v>64500</v>
          </cell>
        </row>
        <row r="2287">
          <cell r="A2287">
            <v>203080204</v>
          </cell>
          <cell r="B2287">
            <v>0</v>
          </cell>
          <cell r="C2287">
            <v>0</v>
          </cell>
          <cell r="D2287">
            <v>70320</v>
          </cell>
        </row>
        <row r="2288">
          <cell r="A2288">
            <v>203080301</v>
          </cell>
          <cell r="B2288">
            <v>0.28000000000000003</v>
          </cell>
          <cell r="C2288">
            <v>0</v>
          </cell>
          <cell r="D2288">
            <v>170307.04</v>
          </cell>
        </row>
        <row r="2289">
          <cell r="A2289">
            <v>203080302</v>
          </cell>
          <cell r="B2289">
            <v>0</v>
          </cell>
          <cell r="C2289">
            <v>0</v>
          </cell>
          <cell r="D2289">
            <v>0</v>
          </cell>
        </row>
        <row r="2290">
          <cell r="A2290">
            <v>203080401</v>
          </cell>
          <cell r="B2290">
            <v>0</v>
          </cell>
          <cell r="C2290">
            <v>0</v>
          </cell>
          <cell r="D2290">
            <v>0</v>
          </cell>
        </row>
        <row r="2291">
          <cell r="A2291">
            <v>203080501</v>
          </cell>
          <cell r="B2291">
            <v>0</v>
          </cell>
          <cell r="C2291">
            <v>0</v>
          </cell>
          <cell r="D2291">
            <v>255000</v>
          </cell>
        </row>
        <row r="2292">
          <cell r="A2292">
            <v>203080502</v>
          </cell>
          <cell r="B2292">
            <v>0</v>
          </cell>
          <cell r="C2292">
            <v>0</v>
          </cell>
          <cell r="D2292">
            <v>21750</v>
          </cell>
        </row>
        <row r="2293">
          <cell r="A2293">
            <v>203080601</v>
          </cell>
          <cell r="B2293">
            <v>0</v>
          </cell>
          <cell r="C2293">
            <v>0</v>
          </cell>
          <cell r="D2293">
            <v>0</v>
          </cell>
        </row>
        <row r="2294">
          <cell r="A2294">
            <v>203080602</v>
          </cell>
          <cell r="B2294">
            <v>0</v>
          </cell>
          <cell r="C2294">
            <v>0</v>
          </cell>
          <cell r="D2294">
            <v>0</v>
          </cell>
        </row>
        <row r="2295">
          <cell r="A2295">
            <v>203080603</v>
          </cell>
          <cell r="B2295">
            <v>0</v>
          </cell>
          <cell r="C2295">
            <v>0</v>
          </cell>
          <cell r="D2295">
            <v>26000</v>
          </cell>
        </row>
        <row r="2296">
          <cell r="A2296">
            <v>203080701</v>
          </cell>
          <cell r="B2296">
            <v>0</v>
          </cell>
          <cell r="C2296">
            <v>0</v>
          </cell>
          <cell r="D2296">
            <v>0</v>
          </cell>
        </row>
        <row r="2297">
          <cell r="A2297">
            <v>203080702</v>
          </cell>
          <cell r="B2297">
            <v>0</v>
          </cell>
          <cell r="C2297">
            <v>0</v>
          </cell>
          <cell r="D2297">
            <v>0</v>
          </cell>
        </row>
        <row r="2298">
          <cell r="A2298">
            <v>203080703</v>
          </cell>
          <cell r="B2298">
            <v>0</v>
          </cell>
          <cell r="C2298">
            <v>0</v>
          </cell>
          <cell r="D2298">
            <v>173250</v>
          </cell>
        </row>
        <row r="2299">
          <cell r="A2299">
            <v>203080704</v>
          </cell>
          <cell r="B2299">
            <v>0</v>
          </cell>
          <cell r="C2299">
            <v>0</v>
          </cell>
          <cell r="D2299">
            <v>30000</v>
          </cell>
        </row>
        <row r="2300">
          <cell r="A2300">
            <v>203080705</v>
          </cell>
          <cell r="B2300">
            <v>0</v>
          </cell>
          <cell r="C2300">
            <v>0</v>
          </cell>
          <cell r="D2300">
            <v>0</v>
          </cell>
        </row>
        <row r="2301">
          <cell r="A2301">
            <v>203080801</v>
          </cell>
          <cell r="B2301">
            <v>0</v>
          </cell>
          <cell r="C2301">
            <v>0</v>
          </cell>
          <cell r="D2301">
            <v>0</v>
          </cell>
        </row>
        <row r="2302">
          <cell r="A2302">
            <v>203080802</v>
          </cell>
          <cell r="B2302">
            <v>0</v>
          </cell>
          <cell r="C2302">
            <v>0</v>
          </cell>
          <cell r="D2302">
            <v>80000</v>
          </cell>
        </row>
        <row r="2303">
          <cell r="A2303">
            <v>203080903</v>
          </cell>
          <cell r="B2303">
            <v>0</v>
          </cell>
          <cell r="C2303">
            <v>0</v>
          </cell>
          <cell r="D2303">
            <v>11250</v>
          </cell>
        </row>
        <row r="2304">
          <cell r="A2304">
            <v>203080904</v>
          </cell>
          <cell r="B2304">
            <v>0</v>
          </cell>
          <cell r="C2304">
            <v>0</v>
          </cell>
          <cell r="D2304">
            <v>27625</v>
          </cell>
        </row>
        <row r="2305">
          <cell r="A2305">
            <v>203080905</v>
          </cell>
          <cell r="B2305">
            <v>0</v>
          </cell>
          <cell r="C2305">
            <v>0</v>
          </cell>
          <cell r="D2305">
            <v>25000</v>
          </cell>
        </row>
        <row r="2306">
          <cell r="A2306">
            <v>203080906</v>
          </cell>
          <cell r="B2306">
            <v>0</v>
          </cell>
          <cell r="C2306">
            <v>0</v>
          </cell>
          <cell r="D2306">
            <v>26000</v>
          </cell>
        </row>
        <row r="2307">
          <cell r="A2307">
            <v>203081001</v>
          </cell>
          <cell r="B2307">
            <v>0</v>
          </cell>
          <cell r="C2307">
            <v>0</v>
          </cell>
          <cell r="D2307">
            <v>0</v>
          </cell>
        </row>
        <row r="2308">
          <cell r="A2308">
            <v>203081002</v>
          </cell>
          <cell r="B2308">
            <v>0</v>
          </cell>
          <cell r="C2308">
            <v>0</v>
          </cell>
          <cell r="D2308">
            <v>0</v>
          </cell>
        </row>
        <row r="2309">
          <cell r="A2309">
            <v>203081101</v>
          </cell>
          <cell r="B2309">
            <v>0</v>
          </cell>
          <cell r="C2309">
            <v>0</v>
          </cell>
          <cell r="D2309">
            <v>80000</v>
          </cell>
        </row>
        <row r="2310">
          <cell r="A2310">
            <v>203081102</v>
          </cell>
          <cell r="B2310">
            <v>0</v>
          </cell>
          <cell r="C2310">
            <v>0</v>
          </cell>
          <cell r="D2310">
            <v>87667</v>
          </cell>
        </row>
        <row r="2311">
          <cell r="A2311">
            <v>203081103</v>
          </cell>
          <cell r="B2311">
            <v>0</v>
          </cell>
          <cell r="C2311">
            <v>0</v>
          </cell>
          <cell r="D2311">
            <v>132500</v>
          </cell>
        </row>
        <row r="2312">
          <cell r="A2312">
            <v>203081104</v>
          </cell>
          <cell r="B2312">
            <v>0</v>
          </cell>
          <cell r="C2312">
            <v>0</v>
          </cell>
          <cell r="D2312">
            <v>16300</v>
          </cell>
        </row>
        <row r="2313">
          <cell r="A2313">
            <v>203081105</v>
          </cell>
          <cell r="B2313">
            <v>0</v>
          </cell>
          <cell r="C2313">
            <v>0</v>
          </cell>
          <cell r="D2313">
            <v>15150</v>
          </cell>
        </row>
        <row r="2314">
          <cell r="A2314">
            <v>204020101</v>
          </cell>
          <cell r="B2314">
            <v>458731.06</v>
          </cell>
          <cell r="C2314">
            <v>0</v>
          </cell>
          <cell r="D2314">
            <v>0</v>
          </cell>
        </row>
        <row r="2315">
          <cell r="A2315">
            <v>204020102</v>
          </cell>
          <cell r="B2315">
            <v>804327.61</v>
          </cell>
          <cell r="C2315">
            <v>0</v>
          </cell>
          <cell r="D2315">
            <v>0</v>
          </cell>
        </row>
        <row r="2316">
          <cell r="A2316">
            <v>204020103</v>
          </cell>
          <cell r="B2316">
            <v>154762.86000000002</v>
          </cell>
          <cell r="C2316">
            <v>0</v>
          </cell>
          <cell r="D2316">
            <v>129570.36</v>
          </cell>
        </row>
        <row r="2317">
          <cell r="A2317">
            <v>204020201</v>
          </cell>
          <cell r="B2317">
            <v>859218.75</v>
          </cell>
          <cell r="C2317">
            <v>0</v>
          </cell>
          <cell r="D2317">
            <v>0</v>
          </cell>
        </row>
        <row r="2318">
          <cell r="A2318">
            <v>204020202</v>
          </cell>
          <cell r="B2318">
            <v>3811451.94</v>
          </cell>
          <cell r="C2318">
            <v>0</v>
          </cell>
          <cell r="D2318">
            <v>30500</v>
          </cell>
        </row>
        <row r="2319">
          <cell r="A2319">
            <v>204020203</v>
          </cell>
          <cell r="B2319">
            <v>1829849.6</v>
          </cell>
          <cell r="C2319">
            <v>0</v>
          </cell>
          <cell r="D2319">
            <v>0</v>
          </cell>
        </row>
        <row r="2320">
          <cell r="A2320">
            <v>204020204</v>
          </cell>
          <cell r="B2320">
            <v>1531694.78</v>
          </cell>
          <cell r="C2320">
            <v>0</v>
          </cell>
          <cell r="D2320">
            <v>4735</v>
          </cell>
        </row>
        <row r="2321">
          <cell r="A2321">
            <v>204020205</v>
          </cell>
          <cell r="B2321">
            <v>183754.29</v>
          </cell>
          <cell r="C2321">
            <v>0</v>
          </cell>
          <cell r="D2321">
            <v>0</v>
          </cell>
        </row>
        <row r="2322">
          <cell r="A2322">
            <v>204020206</v>
          </cell>
          <cell r="B2322">
            <v>78570</v>
          </cell>
          <cell r="C2322">
            <v>0</v>
          </cell>
          <cell r="D2322">
            <v>0</v>
          </cell>
        </row>
        <row r="2323">
          <cell r="A2323">
            <v>204020207</v>
          </cell>
          <cell r="B2323">
            <v>51687.01</v>
          </cell>
          <cell r="C2323">
            <v>0</v>
          </cell>
          <cell r="D2323">
            <v>0</v>
          </cell>
        </row>
        <row r="2324">
          <cell r="A2324">
            <v>204020208</v>
          </cell>
          <cell r="B2324">
            <v>186698.30000000002</v>
          </cell>
          <cell r="C2324">
            <v>0</v>
          </cell>
          <cell r="D2324">
            <v>0</v>
          </cell>
        </row>
        <row r="2325">
          <cell r="A2325">
            <v>204020210</v>
          </cell>
          <cell r="B2325">
            <v>8952.66</v>
          </cell>
          <cell r="C2325">
            <v>0</v>
          </cell>
          <cell r="D2325">
            <v>0</v>
          </cell>
        </row>
        <row r="2326">
          <cell r="A2326">
            <v>204020401</v>
          </cell>
          <cell r="B2326">
            <v>133923.04999999999</v>
          </cell>
          <cell r="C2326">
            <v>0</v>
          </cell>
          <cell r="D2326">
            <v>0</v>
          </cell>
        </row>
        <row r="2327">
          <cell r="A2327">
            <v>204020402</v>
          </cell>
          <cell r="B2327">
            <v>1474568.7</v>
          </cell>
          <cell r="C2327">
            <v>0</v>
          </cell>
          <cell r="D2327">
            <v>0</v>
          </cell>
        </row>
        <row r="2328">
          <cell r="A2328">
            <v>204020403</v>
          </cell>
          <cell r="B2328">
            <v>0</v>
          </cell>
          <cell r="C2328">
            <v>0</v>
          </cell>
          <cell r="D2328">
            <v>0</v>
          </cell>
        </row>
        <row r="2329">
          <cell r="A2329">
            <v>204020404</v>
          </cell>
          <cell r="B2329">
            <v>161068.25</v>
          </cell>
          <cell r="C2329">
            <v>0</v>
          </cell>
          <cell r="D2329">
            <v>7102.2</v>
          </cell>
        </row>
        <row r="2330">
          <cell r="A2330">
            <v>204020405</v>
          </cell>
          <cell r="B2330">
            <v>43182.340000000004</v>
          </cell>
          <cell r="C2330">
            <v>0</v>
          </cell>
          <cell r="D2330">
            <v>0</v>
          </cell>
        </row>
        <row r="2331">
          <cell r="A2331">
            <v>204020501</v>
          </cell>
          <cell r="B2331">
            <v>718705</v>
          </cell>
          <cell r="C2331">
            <v>0</v>
          </cell>
          <cell r="D2331">
            <v>0</v>
          </cell>
        </row>
        <row r="2332">
          <cell r="A2332">
            <v>204020502</v>
          </cell>
          <cell r="B2332">
            <v>510784.44</v>
          </cell>
          <cell r="C2332">
            <v>0</v>
          </cell>
          <cell r="D2332">
            <v>0</v>
          </cell>
        </row>
        <row r="2333">
          <cell r="A2333">
            <v>204020601</v>
          </cell>
          <cell r="B2333">
            <v>269302.06</v>
          </cell>
          <cell r="C2333">
            <v>0</v>
          </cell>
          <cell r="D2333">
            <v>14917</v>
          </cell>
        </row>
        <row r="2334">
          <cell r="A2334">
            <v>204020602</v>
          </cell>
          <cell r="B2334">
            <v>2134065.09</v>
          </cell>
          <cell r="C2334">
            <v>0</v>
          </cell>
          <cell r="D2334">
            <v>0</v>
          </cell>
        </row>
        <row r="2335">
          <cell r="A2335">
            <v>204030116</v>
          </cell>
          <cell r="B2335">
            <v>0</v>
          </cell>
          <cell r="C2335">
            <v>0</v>
          </cell>
          <cell r="D2335">
            <v>0</v>
          </cell>
        </row>
        <row r="2336">
          <cell r="A2336">
            <v>204030117</v>
          </cell>
          <cell r="B2336">
            <v>0</v>
          </cell>
          <cell r="C2336">
            <v>0</v>
          </cell>
          <cell r="D2336">
            <v>0</v>
          </cell>
        </row>
        <row r="2337">
          <cell r="A2337">
            <v>204030118</v>
          </cell>
          <cell r="B2337">
            <v>0</v>
          </cell>
          <cell r="C2337">
            <v>0</v>
          </cell>
          <cell r="D2337">
            <v>0</v>
          </cell>
        </row>
        <row r="2338">
          <cell r="A2338">
            <v>204030119</v>
          </cell>
          <cell r="B2338">
            <v>0</v>
          </cell>
          <cell r="C2338">
            <v>0</v>
          </cell>
          <cell r="D2338">
            <v>0</v>
          </cell>
        </row>
        <row r="2339">
          <cell r="A2339">
            <v>204030120</v>
          </cell>
          <cell r="B2339">
            <v>0</v>
          </cell>
          <cell r="C2339">
            <v>0</v>
          </cell>
          <cell r="D2339">
            <v>0</v>
          </cell>
        </row>
        <row r="2340">
          <cell r="A2340">
            <v>204030121</v>
          </cell>
          <cell r="B2340">
            <v>0</v>
          </cell>
          <cell r="C2340">
            <v>0</v>
          </cell>
          <cell r="D2340">
            <v>0</v>
          </cell>
        </row>
        <row r="2341">
          <cell r="A2341">
            <v>204030122</v>
          </cell>
          <cell r="B2341">
            <v>0</v>
          </cell>
          <cell r="C2341">
            <v>0</v>
          </cell>
          <cell r="D2341">
            <v>0</v>
          </cell>
        </row>
        <row r="2342">
          <cell r="A2342">
            <v>204030123</v>
          </cell>
          <cell r="B2342">
            <v>0</v>
          </cell>
          <cell r="C2342">
            <v>0</v>
          </cell>
          <cell r="D2342">
            <v>0</v>
          </cell>
        </row>
        <row r="2343">
          <cell r="A2343">
            <v>204030124</v>
          </cell>
          <cell r="B2343">
            <v>0</v>
          </cell>
          <cell r="C2343">
            <v>0</v>
          </cell>
          <cell r="D2343">
            <v>0</v>
          </cell>
        </row>
        <row r="2344">
          <cell r="A2344">
            <v>204030125</v>
          </cell>
          <cell r="B2344">
            <v>0</v>
          </cell>
          <cell r="C2344">
            <v>0</v>
          </cell>
          <cell r="D2344">
            <v>0</v>
          </cell>
        </row>
        <row r="2345">
          <cell r="A2345">
            <v>204030126</v>
          </cell>
          <cell r="B2345">
            <v>0</v>
          </cell>
          <cell r="C2345">
            <v>0</v>
          </cell>
          <cell r="D2345">
            <v>0</v>
          </cell>
        </row>
        <row r="2346">
          <cell r="A2346">
            <v>204030127</v>
          </cell>
          <cell r="B2346">
            <v>0</v>
          </cell>
          <cell r="C2346">
            <v>0</v>
          </cell>
          <cell r="D2346">
            <v>925391</v>
          </cell>
        </row>
        <row r="2347">
          <cell r="A2347">
            <v>204030128</v>
          </cell>
          <cell r="B2347">
            <v>0</v>
          </cell>
          <cell r="C2347">
            <v>0</v>
          </cell>
          <cell r="D2347">
            <v>0</v>
          </cell>
        </row>
        <row r="2348">
          <cell r="A2348">
            <v>204030129</v>
          </cell>
          <cell r="B2348">
            <v>0</v>
          </cell>
          <cell r="C2348">
            <v>0</v>
          </cell>
          <cell r="D2348">
            <v>2676118.7000000002</v>
          </cell>
        </row>
        <row r="2349">
          <cell r="A2349">
            <v>204030130</v>
          </cell>
          <cell r="B2349">
            <v>0</v>
          </cell>
          <cell r="C2349">
            <v>0</v>
          </cell>
          <cell r="D2349">
            <v>0</v>
          </cell>
        </row>
        <row r="2350">
          <cell r="A2350">
            <v>204030131</v>
          </cell>
          <cell r="B2350">
            <v>0</v>
          </cell>
          <cell r="C2350">
            <v>0</v>
          </cell>
          <cell r="D2350">
            <v>0</v>
          </cell>
        </row>
        <row r="2351">
          <cell r="A2351">
            <v>204030132</v>
          </cell>
          <cell r="B2351">
            <v>0</v>
          </cell>
          <cell r="C2351">
            <v>0</v>
          </cell>
          <cell r="D2351">
            <v>3477379.19</v>
          </cell>
        </row>
        <row r="2352">
          <cell r="A2352">
            <v>204030133</v>
          </cell>
          <cell r="B2352">
            <v>0</v>
          </cell>
          <cell r="C2352">
            <v>0</v>
          </cell>
          <cell r="D2352">
            <v>717046.07000000007</v>
          </cell>
        </row>
        <row r="2353">
          <cell r="A2353">
            <v>204030134</v>
          </cell>
          <cell r="B2353">
            <v>0</v>
          </cell>
          <cell r="C2353">
            <v>0</v>
          </cell>
          <cell r="D2353">
            <v>2490224.9300000002</v>
          </cell>
        </row>
        <row r="2354">
          <cell r="A2354">
            <v>204030135</v>
          </cell>
          <cell r="B2354">
            <v>0</v>
          </cell>
          <cell r="C2354">
            <v>9.9998712539672858E-6</v>
          </cell>
          <cell r="D2354">
            <v>2091788.53</v>
          </cell>
        </row>
        <row r="2355">
          <cell r="A2355">
            <v>204030136</v>
          </cell>
          <cell r="B2355">
            <v>9.9998712539672858E-6</v>
          </cell>
          <cell r="C2355">
            <v>0</v>
          </cell>
          <cell r="D2355">
            <v>2721222.2299900004</v>
          </cell>
        </row>
        <row r="2356">
          <cell r="A2356">
            <v>204030137</v>
          </cell>
          <cell r="B2356">
            <v>0</v>
          </cell>
          <cell r="C2356">
            <v>0</v>
          </cell>
          <cell r="D2356">
            <v>1530388.5999799999</v>
          </cell>
        </row>
        <row r="2357">
          <cell r="A2357">
            <v>204030138</v>
          </cell>
          <cell r="B2357">
            <v>2333997.56</v>
          </cell>
          <cell r="C2357">
            <v>0</v>
          </cell>
          <cell r="D2357">
            <v>0</v>
          </cell>
        </row>
        <row r="2358">
          <cell r="A2358">
            <v>204030139</v>
          </cell>
          <cell r="B2358">
            <v>0</v>
          </cell>
          <cell r="C2358">
            <v>0</v>
          </cell>
          <cell r="D2358">
            <v>425000</v>
          </cell>
        </row>
        <row r="2359">
          <cell r="A2359">
            <v>204030140</v>
          </cell>
          <cell r="B2359">
            <v>1147500</v>
          </cell>
          <cell r="C2359">
            <v>0</v>
          </cell>
          <cell r="D2359">
            <v>0</v>
          </cell>
        </row>
        <row r="2360">
          <cell r="A2360">
            <v>204030141</v>
          </cell>
          <cell r="B2360">
            <v>1823913.04</v>
          </cell>
          <cell r="C2360">
            <v>0</v>
          </cell>
          <cell r="D2360">
            <v>0</v>
          </cell>
        </row>
        <row r="2361">
          <cell r="A2361">
            <v>204030142</v>
          </cell>
          <cell r="B2361">
            <v>310073.2</v>
          </cell>
          <cell r="C2361">
            <v>0</v>
          </cell>
          <cell r="D2361">
            <v>0</v>
          </cell>
        </row>
        <row r="2362">
          <cell r="A2362">
            <v>204030143</v>
          </cell>
          <cell r="B2362">
            <v>829518</v>
          </cell>
          <cell r="C2362">
            <v>0</v>
          </cell>
          <cell r="D2362">
            <v>0</v>
          </cell>
        </row>
        <row r="2363">
          <cell r="A2363">
            <v>204030144</v>
          </cell>
          <cell r="B2363">
            <v>524514.6</v>
          </cell>
          <cell r="C2363">
            <v>0</v>
          </cell>
          <cell r="D2363">
            <v>0</v>
          </cell>
        </row>
        <row r="2364">
          <cell r="A2364">
            <v>204030201</v>
          </cell>
          <cell r="B2364">
            <v>19800000</v>
          </cell>
          <cell r="C2364">
            <v>0</v>
          </cell>
          <cell r="D2364">
            <v>200000</v>
          </cell>
        </row>
        <row r="2365">
          <cell r="A2365">
            <v>204030202</v>
          </cell>
          <cell r="B2365">
            <v>619239.02</v>
          </cell>
          <cell r="C2365">
            <v>0</v>
          </cell>
          <cell r="D2365">
            <v>1257717.06</v>
          </cell>
        </row>
        <row r="2366">
          <cell r="A2366">
            <v>204030203</v>
          </cell>
          <cell r="B2366">
            <v>0</v>
          </cell>
          <cell r="C2366">
            <v>0</v>
          </cell>
          <cell r="D2366">
            <v>0</v>
          </cell>
        </row>
        <row r="2367">
          <cell r="A2367">
            <v>204030204</v>
          </cell>
          <cell r="B2367">
            <v>0</v>
          </cell>
          <cell r="C2367">
            <v>0</v>
          </cell>
          <cell r="D2367">
            <v>0</v>
          </cell>
        </row>
        <row r="2368">
          <cell r="A2368">
            <v>204030301</v>
          </cell>
          <cell r="B2368">
            <v>0</v>
          </cell>
          <cell r="C2368">
            <v>0</v>
          </cell>
          <cell r="D2368">
            <v>0</v>
          </cell>
        </row>
        <row r="2369">
          <cell r="A2369">
            <v>204030302</v>
          </cell>
          <cell r="B2369">
            <v>0</v>
          </cell>
          <cell r="C2369">
            <v>0</v>
          </cell>
          <cell r="D2369">
            <v>0</v>
          </cell>
        </row>
        <row r="2370">
          <cell r="A2370">
            <v>204030303</v>
          </cell>
          <cell r="B2370">
            <v>0</v>
          </cell>
          <cell r="C2370">
            <v>0</v>
          </cell>
          <cell r="D2370">
            <v>0</v>
          </cell>
        </row>
        <row r="2371">
          <cell r="A2371">
            <v>204030304</v>
          </cell>
          <cell r="B2371">
            <v>0</v>
          </cell>
          <cell r="C2371">
            <v>0</v>
          </cell>
          <cell r="D2371">
            <v>0</v>
          </cell>
        </row>
        <row r="2372">
          <cell r="A2372">
            <v>204030305</v>
          </cell>
          <cell r="B2372">
            <v>0</v>
          </cell>
          <cell r="C2372">
            <v>0</v>
          </cell>
          <cell r="D2372">
            <v>0</v>
          </cell>
        </row>
        <row r="2373">
          <cell r="A2373">
            <v>204030306</v>
          </cell>
          <cell r="B2373">
            <v>0</v>
          </cell>
          <cell r="C2373">
            <v>0</v>
          </cell>
          <cell r="D2373">
            <v>0</v>
          </cell>
        </row>
        <row r="2374">
          <cell r="A2374">
            <v>204030307</v>
          </cell>
          <cell r="B2374">
            <v>0</v>
          </cell>
          <cell r="C2374">
            <v>0</v>
          </cell>
          <cell r="D2374">
            <v>0</v>
          </cell>
        </row>
        <row r="2375">
          <cell r="A2375">
            <v>204030308</v>
          </cell>
          <cell r="B2375">
            <v>0</v>
          </cell>
          <cell r="C2375">
            <v>0</v>
          </cell>
          <cell r="D2375">
            <v>0</v>
          </cell>
        </row>
        <row r="2376">
          <cell r="A2376">
            <v>204040101</v>
          </cell>
          <cell r="B2376">
            <v>0</v>
          </cell>
          <cell r="C2376">
            <v>0</v>
          </cell>
          <cell r="D2376">
            <v>179200</v>
          </cell>
        </row>
        <row r="2377">
          <cell r="A2377">
            <v>204040102</v>
          </cell>
          <cell r="B2377">
            <v>0</v>
          </cell>
          <cell r="C2377">
            <v>0</v>
          </cell>
          <cell r="D2377">
            <v>179200</v>
          </cell>
        </row>
        <row r="2378">
          <cell r="A2378">
            <v>204040103</v>
          </cell>
          <cell r="B2378">
            <v>0</v>
          </cell>
          <cell r="C2378">
            <v>0</v>
          </cell>
          <cell r="D2378">
            <v>179200</v>
          </cell>
        </row>
        <row r="2379">
          <cell r="A2379">
            <v>204040104</v>
          </cell>
          <cell r="B2379">
            <v>0</v>
          </cell>
          <cell r="C2379">
            <v>0</v>
          </cell>
          <cell r="D2379">
            <v>179200</v>
          </cell>
        </row>
        <row r="2380">
          <cell r="A2380">
            <v>204040105</v>
          </cell>
          <cell r="B2380">
            <v>0</v>
          </cell>
          <cell r="C2380">
            <v>0</v>
          </cell>
          <cell r="D2380">
            <v>179200</v>
          </cell>
        </row>
        <row r="2381">
          <cell r="A2381">
            <v>204040106</v>
          </cell>
          <cell r="B2381">
            <v>0</v>
          </cell>
          <cell r="C2381">
            <v>0</v>
          </cell>
          <cell r="D2381">
            <v>179200</v>
          </cell>
        </row>
        <row r="2382">
          <cell r="A2382">
            <v>204040107</v>
          </cell>
          <cell r="B2382">
            <v>0</v>
          </cell>
          <cell r="C2382">
            <v>0</v>
          </cell>
          <cell r="D2382">
            <v>179200</v>
          </cell>
        </row>
        <row r="2383">
          <cell r="A2383">
            <v>204040108</v>
          </cell>
          <cell r="B2383">
            <v>0</v>
          </cell>
          <cell r="C2383">
            <v>0</v>
          </cell>
          <cell r="D2383">
            <v>179200</v>
          </cell>
        </row>
        <row r="2384">
          <cell r="A2384">
            <v>204040109</v>
          </cell>
          <cell r="B2384">
            <v>0</v>
          </cell>
          <cell r="C2384">
            <v>0</v>
          </cell>
          <cell r="D2384">
            <v>179200</v>
          </cell>
        </row>
        <row r="2385">
          <cell r="A2385">
            <v>204040110</v>
          </cell>
          <cell r="B2385">
            <v>0</v>
          </cell>
          <cell r="C2385">
            <v>0</v>
          </cell>
          <cell r="D2385">
            <v>179200</v>
          </cell>
        </row>
        <row r="2386">
          <cell r="A2386">
            <v>204040111</v>
          </cell>
          <cell r="B2386">
            <v>0</v>
          </cell>
          <cell r="C2386">
            <v>0</v>
          </cell>
          <cell r="D2386">
            <v>179200</v>
          </cell>
        </row>
        <row r="2387">
          <cell r="A2387">
            <v>204040112</v>
          </cell>
          <cell r="B2387">
            <v>0</v>
          </cell>
          <cell r="C2387">
            <v>0</v>
          </cell>
          <cell r="D2387">
            <v>179200</v>
          </cell>
        </row>
        <row r="2388">
          <cell r="A2388">
            <v>204040113</v>
          </cell>
          <cell r="B2388">
            <v>179200</v>
          </cell>
          <cell r="C2388">
            <v>0</v>
          </cell>
          <cell r="D2388">
            <v>0</v>
          </cell>
        </row>
        <row r="2389">
          <cell r="A2389">
            <v>204040114</v>
          </cell>
          <cell r="B2389">
            <v>179200</v>
          </cell>
          <cell r="C2389">
            <v>0</v>
          </cell>
          <cell r="D2389">
            <v>0</v>
          </cell>
        </row>
        <row r="2390">
          <cell r="A2390">
            <v>204040115</v>
          </cell>
          <cell r="B2390">
            <v>179200</v>
          </cell>
          <cell r="C2390">
            <v>0</v>
          </cell>
          <cell r="D2390">
            <v>0</v>
          </cell>
        </row>
        <row r="2391">
          <cell r="A2391">
            <v>204040116</v>
          </cell>
          <cell r="B2391">
            <v>179200</v>
          </cell>
          <cell r="C2391">
            <v>0</v>
          </cell>
          <cell r="D2391">
            <v>0</v>
          </cell>
        </row>
        <row r="2392">
          <cell r="A2392">
            <v>204040117</v>
          </cell>
          <cell r="B2392">
            <v>179200</v>
          </cell>
          <cell r="C2392">
            <v>0</v>
          </cell>
          <cell r="D2392">
            <v>0</v>
          </cell>
        </row>
        <row r="2393">
          <cell r="A2393">
            <v>204040118</v>
          </cell>
          <cell r="B2393">
            <v>179200</v>
          </cell>
          <cell r="C2393">
            <v>0</v>
          </cell>
          <cell r="D2393">
            <v>0</v>
          </cell>
        </row>
        <row r="2394">
          <cell r="A2394">
            <v>204040119</v>
          </cell>
          <cell r="B2394">
            <v>179200</v>
          </cell>
          <cell r="C2394">
            <v>0</v>
          </cell>
          <cell r="D2394">
            <v>0</v>
          </cell>
        </row>
        <row r="2395">
          <cell r="A2395">
            <v>204040120</v>
          </cell>
          <cell r="B2395">
            <v>179200</v>
          </cell>
          <cell r="C2395">
            <v>0</v>
          </cell>
          <cell r="D2395">
            <v>0</v>
          </cell>
        </row>
        <row r="2396">
          <cell r="A2396">
            <v>204040121</v>
          </cell>
          <cell r="B2396">
            <v>179200</v>
          </cell>
          <cell r="C2396">
            <v>0</v>
          </cell>
          <cell r="D2396">
            <v>0</v>
          </cell>
        </row>
        <row r="2397">
          <cell r="A2397">
            <v>204040122</v>
          </cell>
          <cell r="B2397">
            <v>179200</v>
          </cell>
          <cell r="C2397">
            <v>0</v>
          </cell>
          <cell r="D2397">
            <v>0</v>
          </cell>
        </row>
        <row r="2398">
          <cell r="A2398">
            <v>204040201</v>
          </cell>
          <cell r="B2398">
            <v>0</v>
          </cell>
          <cell r="C2398">
            <v>0</v>
          </cell>
          <cell r="D2398">
            <v>0</v>
          </cell>
        </row>
        <row r="2399">
          <cell r="A2399">
            <v>204040202</v>
          </cell>
          <cell r="B2399">
            <v>0</v>
          </cell>
          <cell r="C2399">
            <v>0</v>
          </cell>
          <cell r="D2399">
            <v>0</v>
          </cell>
        </row>
        <row r="2400">
          <cell r="A2400">
            <v>2010101002</v>
          </cell>
          <cell r="B2400">
            <v>238123.13</v>
          </cell>
          <cell r="C2400">
            <v>0</v>
          </cell>
          <cell r="D2400">
            <v>3731662</v>
          </cell>
        </row>
        <row r="2401">
          <cell r="A2401">
            <v>2010101003</v>
          </cell>
          <cell r="B2401">
            <v>11166.991309999823</v>
          </cell>
          <cell r="C2401">
            <v>0</v>
          </cell>
          <cell r="D2401">
            <v>496330.11994999996</v>
          </cell>
        </row>
        <row r="2402">
          <cell r="A2402">
            <v>2010101004</v>
          </cell>
          <cell r="B2402">
            <v>236421.86695000052</v>
          </cell>
          <cell r="C2402">
            <v>0</v>
          </cell>
          <cell r="D2402">
            <v>510936.80751000001</v>
          </cell>
        </row>
        <row r="2403">
          <cell r="A2403">
            <v>2010101006</v>
          </cell>
          <cell r="B2403">
            <v>1243490.01</v>
          </cell>
          <cell r="C2403">
            <v>0</v>
          </cell>
          <cell r="D2403">
            <v>1375000</v>
          </cell>
        </row>
        <row r="2404">
          <cell r="A2404">
            <v>2010101007</v>
          </cell>
          <cell r="B2404">
            <v>40426.830990000068</v>
          </cell>
          <cell r="C2404">
            <v>0</v>
          </cell>
          <cell r="D2404">
            <v>100000</v>
          </cell>
        </row>
        <row r="2405">
          <cell r="A2405">
            <v>2010101008</v>
          </cell>
          <cell r="B2405">
            <v>5823794.4900000002</v>
          </cell>
          <cell r="C2405">
            <v>0</v>
          </cell>
          <cell r="D2405">
            <v>7968108.7199999997</v>
          </cell>
        </row>
        <row r="2406">
          <cell r="A2406">
            <v>2010101009</v>
          </cell>
          <cell r="B2406">
            <v>0</v>
          </cell>
          <cell r="C2406">
            <v>0</v>
          </cell>
          <cell r="D2406">
            <v>3436.15</v>
          </cell>
        </row>
        <row r="2407">
          <cell r="A2407">
            <v>2010101010</v>
          </cell>
          <cell r="B2407">
            <v>589820.31000000006</v>
          </cell>
          <cell r="C2407">
            <v>0</v>
          </cell>
          <cell r="D2407">
            <v>1475000</v>
          </cell>
        </row>
        <row r="2408">
          <cell r="A2408">
            <v>2010101011</v>
          </cell>
          <cell r="B2408">
            <v>0</v>
          </cell>
          <cell r="C2408">
            <v>0</v>
          </cell>
          <cell r="D2408">
            <v>141550.07</v>
          </cell>
        </row>
        <row r="2409">
          <cell r="A2409">
            <v>2010101013</v>
          </cell>
          <cell r="B2409">
            <v>0</v>
          </cell>
          <cell r="C2409">
            <v>0</v>
          </cell>
          <cell r="D2409">
            <v>159228.82</v>
          </cell>
        </row>
        <row r="2410">
          <cell r="A2410">
            <v>2010101014</v>
          </cell>
          <cell r="B2410">
            <v>0</v>
          </cell>
          <cell r="C2410">
            <v>0</v>
          </cell>
          <cell r="D2410">
            <v>0</v>
          </cell>
        </row>
        <row r="2411">
          <cell r="A2411">
            <v>2010101015</v>
          </cell>
          <cell r="B2411">
            <v>0</v>
          </cell>
          <cell r="C2411">
            <v>0</v>
          </cell>
          <cell r="D2411">
            <v>0</v>
          </cell>
        </row>
        <row r="2412">
          <cell r="A2412">
            <v>2010101022</v>
          </cell>
          <cell r="B2412">
            <v>162185.55000000002</v>
          </cell>
          <cell r="C2412">
            <v>0</v>
          </cell>
          <cell r="D2412">
            <v>200000</v>
          </cell>
        </row>
        <row r="2413">
          <cell r="A2413">
            <v>2010101023</v>
          </cell>
          <cell r="B2413">
            <v>10392.67</v>
          </cell>
          <cell r="C2413">
            <v>0</v>
          </cell>
          <cell r="D2413">
            <v>0</v>
          </cell>
        </row>
        <row r="2414">
          <cell r="A2414">
            <v>2010101024</v>
          </cell>
          <cell r="B2414">
            <v>0</v>
          </cell>
          <cell r="C2414">
            <v>0</v>
          </cell>
          <cell r="D2414">
            <v>0</v>
          </cell>
        </row>
        <row r="2415">
          <cell r="A2415">
            <v>2010101032</v>
          </cell>
          <cell r="B2415">
            <v>357583.36999000015</v>
          </cell>
          <cell r="C2415">
            <v>0</v>
          </cell>
          <cell r="D2415">
            <v>440000</v>
          </cell>
        </row>
        <row r="2416">
          <cell r="A2416">
            <v>2010101033</v>
          </cell>
          <cell r="B2416">
            <v>10766.586180000008</v>
          </cell>
          <cell r="C2416">
            <v>0</v>
          </cell>
          <cell r="D2416">
            <v>402420.34247000003</v>
          </cell>
        </row>
        <row r="2417">
          <cell r="A2417">
            <v>2010101034</v>
          </cell>
          <cell r="B2417">
            <v>519795.10000000003</v>
          </cell>
          <cell r="C2417">
            <v>0</v>
          </cell>
          <cell r="D2417">
            <v>3902205.8000000003</v>
          </cell>
        </row>
        <row r="2418">
          <cell r="A2418">
            <v>2010101039</v>
          </cell>
          <cell r="B2418">
            <v>0</v>
          </cell>
          <cell r="C2418">
            <v>1092.5</v>
          </cell>
          <cell r="D2418">
            <v>36491.1</v>
          </cell>
        </row>
        <row r="2419">
          <cell r="A2419">
            <v>2010101040</v>
          </cell>
          <cell r="B2419">
            <v>15559.39</v>
          </cell>
          <cell r="C2419">
            <v>0</v>
          </cell>
          <cell r="D2419">
            <v>40000</v>
          </cell>
        </row>
        <row r="2420">
          <cell r="A2420">
            <v>2010101044</v>
          </cell>
          <cell r="B2420">
            <v>141061.9897000003</v>
          </cell>
          <cell r="C2420">
            <v>0</v>
          </cell>
          <cell r="D2420">
            <v>395000</v>
          </cell>
        </row>
        <row r="2421">
          <cell r="A2421">
            <v>2010101060</v>
          </cell>
          <cell r="B2421">
            <v>0</v>
          </cell>
          <cell r="C2421">
            <v>50887.25</v>
          </cell>
          <cell r="D2421">
            <v>119341</v>
          </cell>
        </row>
        <row r="2422">
          <cell r="A2422">
            <v>2010101061</v>
          </cell>
          <cell r="B2422">
            <v>0</v>
          </cell>
          <cell r="C2422">
            <v>3.0000001192092895E-4</v>
          </cell>
          <cell r="D2422">
            <v>0</v>
          </cell>
        </row>
        <row r="2423">
          <cell r="A2423">
            <v>2010101062</v>
          </cell>
          <cell r="B2423">
            <v>0</v>
          </cell>
          <cell r="C2423">
            <v>0</v>
          </cell>
          <cell r="D2423">
            <v>0</v>
          </cell>
        </row>
        <row r="2424">
          <cell r="A2424">
            <v>2010101064</v>
          </cell>
          <cell r="B2424">
            <v>2696620.5953099965</v>
          </cell>
          <cell r="C2424">
            <v>0</v>
          </cell>
          <cell r="D2424">
            <v>7923158.2999899993</v>
          </cell>
        </row>
        <row r="2425">
          <cell r="A2425">
            <v>2010101070</v>
          </cell>
          <cell r="B2425">
            <v>0</v>
          </cell>
          <cell r="C2425">
            <v>0</v>
          </cell>
          <cell r="D2425">
            <v>39761</v>
          </cell>
        </row>
        <row r="2426">
          <cell r="A2426">
            <v>2010101072</v>
          </cell>
          <cell r="B2426">
            <v>0</v>
          </cell>
          <cell r="C2426">
            <v>0.21660999998450281</v>
          </cell>
          <cell r="D2426">
            <v>139540.21</v>
          </cell>
        </row>
        <row r="2427">
          <cell r="A2427">
            <v>2010101074</v>
          </cell>
          <cell r="B2427">
            <v>102174.56123999998</v>
          </cell>
          <cell r="C2427">
            <v>0</v>
          </cell>
          <cell r="D2427">
            <v>222007.58000000002</v>
          </cell>
        </row>
        <row r="2428">
          <cell r="A2428">
            <v>2010101092</v>
          </cell>
          <cell r="B2428">
            <v>0</v>
          </cell>
          <cell r="C2428">
            <v>1.4500000327825546E-3</v>
          </cell>
          <cell r="D2428">
            <v>18092.400000000001</v>
          </cell>
        </row>
        <row r="2429">
          <cell r="A2429">
            <v>2010101093</v>
          </cell>
          <cell r="B2429">
            <v>3245371.6004600003</v>
          </cell>
          <cell r="C2429">
            <v>0</v>
          </cell>
          <cell r="D2429">
            <v>4909186.37</v>
          </cell>
        </row>
        <row r="2430">
          <cell r="A2430">
            <v>2010101095</v>
          </cell>
          <cell r="B2430">
            <v>67767.824010000229</v>
          </cell>
          <cell r="C2430">
            <v>0</v>
          </cell>
          <cell r="D2430">
            <v>385299.19</v>
          </cell>
        </row>
        <row r="2431">
          <cell r="A2431">
            <v>2010101096</v>
          </cell>
          <cell r="B2431">
            <v>0</v>
          </cell>
          <cell r="C2431">
            <v>0</v>
          </cell>
          <cell r="D2431">
            <v>10833</v>
          </cell>
        </row>
        <row r="2432">
          <cell r="A2432">
            <v>2010101097</v>
          </cell>
          <cell r="B2432">
            <v>734.81000000000006</v>
          </cell>
          <cell r="C2432">
            <v>0</v>
          </cell>
          <cell r="D2432">
            <v>0</v>
          </cell>
        </row>
        <row r="2433">
          <cell r="A2433">
            <v>2010101100</v>
          </cell>
          <cell r="B2433">
            <v>0</v>
          </cell>
          <cell r="C2433">
            <v>0</v>
          </cell>
          <cell r="D2433">
            <v>23759</v>
          </cell>
        </row>
        <row r="2434">
          <cell r="A2434">
            <v>2010101112</v>
          </cell>
          <cell r="B2434">
            <v>0.53</v>
          </cell>
          <cell r="C2434">
            <v>0</v>
          </cell>
          <cell r="D2434">
            <v>200207.08000000002</v>
          </cell>
        </row>
        <row r="2435">
          <cell r="A2435">
            <v>2010101115</v>
          </cell>
          <cell r="B2435">
            <v>0</v>
          </cell>
          <cell r="C2435">
            <v>0</v>
          </cell>
          <cell r="D2435">
            <v>37001.25</v>
          </cell>
        </row>
        <row r="2436">
          <cell r="A2436">
            <v>2010101120</v>
          </cell>
          <cell r="B2436">
            <v>0</v>
          </cell>
          <cell r="C2436">
            <v>0</v>
          </cell>
          <cell r="D2436">
            <v>8987.83</v>
          </cell>
        </row>
        <row r="2437">
          <cell r="A2437">
            <v>2010101122</v>
          </cell>
          <cell r="B2437">
            <v>28742.600000000002</v>
          </cell>
          <cell r="C2437">
            <v>0</v>
          </cell>
          <cell r="D2437">
            <v>110010.18000000001</v>
          </cell>
        </row>
        <row r="2438">
          <cell r="A2438">
            <v>2010101138</v>
          </cell>
          <cell r="B2438">
            <v>0</v>
          </cell>
          <cell r="C2438">
            <v>0</v>
          </cell>
          <cell r="D2438">
            <v>0</v>
          </cell>
        </row>
        <row r="2439">
          <cell r="A2439">
            <v>2010101141</v>
          </cell>
          <cell r="B2439">
            <v>0</v>
          </cell>
          <cell r="C2439">
            <v>0</v>
          </cell>
          <cell r="D2439">
            <v>0</v>
          </cell>
        </row>
        <row r="2440">
          <cell r="A2440">
            <v>2010101144</v>
          </cell>
          <cell r="B2440">
            <v>0</v>
          </cell>
          <cell r="C2440">
            <v>0</v>
          </cell>
          <cell r="D2440">
            <v>156360</v>
          </cell>
        </row>
        <row r="2441">
          <cell r="A2441">
            <v>2010101147</v>
          </cell>
          <cell r="B2441">
            <v>0</v>
          </cell>
          <cell r="C2441">
            <v>0</v>
          </cell>
          <cell r="D2441">
            <v>0</v>
          </cell>
        </row>
        <row r="2442">
          <cell r="A2442">
            <v>2010101149</v>
          </cell>
          <cell r="B2442">
            <v>0</v>
          </cell>
          <cell r="C2442">
            <v>29589.944819999935</v>
          </cell>
          <cell r="D2442">
            <v>775000</v>
          </cell>
        </row>
        <row r="2443">
          <cell r="A2443">
            <v>2010101150</v>
          </cell>
          <cell r="B2443">
            <v>3.2521099999547007</v>
          </cell>
          <cell r="C2443">
            <v>0</v>
          </cell>
          <cell r="D2443">
            <v>623114</v>
          </cell>
        </row>
        <row r="2444">
          <cell r="A2444">
            <v>2010101155</v>
          </cell>
          <cell r="B2444">
            <v>0</v>
          </cell>
          <cell r="C2444">
            <v>0</v>
          </cell>
          <cell r="D2444">
            <v>55011.520000000004</v>
          </cell>
        </row>
        <row r="2445">
          <cell r="A2445">
            <v>2010101157</v>
          </cell>
          <cell r="B2445">
            <v>2131134.1</v>
          </cell>
          <cell r="C2445">
            <v>0</v>
          </cell>
          <cell r="D2445">
            <v>8666836.1600000001</v>
          </cell>
        </row>
        <row r="2446">
          <cell r="A2446">
            <v>2010101161</v>
          </cell>
          <cell r="B2446">
            <v>0</v>
          </cell>
          <cell r="C2446">
            <v>0</v>
          </cell>
          <cell r="D2446">
            <v>7935</v>
          </cell>
        </row>
        <row r="2447">
          <cell r="A2447">
            <v>2010101168</v>
          </cell>
          <cell r="B2447">
            <v>1904.585189999342</v>
          </cell>
          <cell r="C2447">
            <v>0</v>
          </cell>
          <cell r="D2447">
            <v>512213.29000000004</v>
          </cell>
        </row>
        <row r="2448">
          <cell r="A2448">
            <v>2010101169</v>
          </cell>
          <cell r="B2448">
            <v>0</v>
          </cell>
          <cell r="C2448">
            <v>0</v>
          </cell>
          <cell r="D2448">
            <v>0</v>
          </cell>
        </row>
        <row r="2449">
          <cell r="A2449">
            <v>2010101170</v>
          </cell>
          <cell r="B2449">
            <v>0</v>
          </cell>
          <cell r="C2449">
            <v>57.5</v>
          </cell>
          <cell r="D2449">
            <v>0</v>
          </cell>
        </row>
        <row r="2450">
          <cell r="A2450">
            <v>2010101173</v>
          </cell>
          <cell r="B2450">
            <v>0</v>
          </cell>
          <cell r="C2450">
            <v>5569</v>
          </cell>
          <cell r="D2450">
            <v>0</v>
          </cell>
        </row>
        <row r="2451">
          <cell r="A2451">
            <v>2010101177</v>
          </cell>
          <cell r="B2451">
            <v>0</v>
          </cell>
          <cell r="C2451">
            <v>0</v>
          </cell>
          <cell r="D2451">
            <v>0</v>
          </cell>
        </row>
        <row r="2452">
          <cell r="A2452">
            <v>2010101182</v>
          </cell>
          <cell r="B2452">
            <v>3571.94</v>
          </cell>
          <cell r="C2452">
            <v>0</v>
          </cell>
          <cell r="D2452">
            <v>66604.17</v>
          </cell>
        </row>
        <row r="2453">
          <cell r="A2453">
            <v>2010101183</v>
          </cell>
          <cell r="B2453">
            <v>4.4131799998879435</v>
          </cell>
          <cell r="C2453">
            <v>0</v>
          </cell>
          <cell r="D2453">
            <v>817378.9</v>
          </cell>
        </row>
        <row r="2454">
          <cell r="A2454">
            <v>2010101185</v>
          </cell>
          <cell r="B2454">
            <v>0</v>
          </cell>
          <cell r="C2454">
            <v>4140</v>
          </cell>
          <cell r="D2454">
            <v>24782.5</v>
          </cell>
        </row>
        <row r="2455">
          <cell r="A2455">
            <v>2010101186</v>
          </cell>
          <cell r="B2455">
            <v>0</v>
          </cell>
          <cell r="C2455">
            <v>0</v>
          </cell>
          <cell r="D2455">
            <v>0</v>
          </cell>
        </row>
        <row r="2456">
          <cell r="A2456">
            <v>2010101188</v>
          </cell>
          <cell r="B2456">
            <v>44409.78</v>
          </cell>
          <cell r="C2456">
            <v>0</v>
          </cell>
          <cell r="D2456">
            <v>149592.06</v>
          </cell>
        </row>
        <row r="2457">
          <cell r="A2457">
            <v>2010101191</v>
          </cell>
          <cell r="B2457">
            <v>0</v>
          </cell>
          <cell r="C2457">
            <v>29626</v>
          </cell>
          <cell r="D2457">
            <v>0</v>
          </cell>
        </row>
        <row r="2458">
          <cell r="A2458">
            <v>2010101194</v>
          </cell>
          <cell r="B2458">
            <v>152538</v>
          </cell>
          <cell r="C2458">
            <v>0</v>
          </cell>
          <cell r="D2458">
            <v>448770</v>
          </cell>
        </row>
        <row r="2459">
          <cell r="A2459">
            <v>2010101195</v>
          </cell>
          <cell r="B2459">
            <v>2099.9</v>
          </cell>
          <cell r="C2459">
            <v>0</v>
          </cell>
          <cell r="D2459">
            <v>102895</v>
          </cell>
        </row>
        <row r="2460">
          <cell r="A2460">
            <v>2010101196</v>
          </cell>
          <cell r="B2460">
            <v>0</v>
          </cell>
          <cell r="C2460">
            <v>2.0000003278255463E-5</v>
          </cell>
          <cell r="D2460">
            <v>24733.05</v>
          </cell>
        </row>
        <row r="2461">
          <cell r="A2461">
            <v>2010101197</v>
          </cell>
          <cell r="B2461">
            <v>36086.93</v>
          </cell>
          <cell r="C2461">
            <v>0</v>
          </cell>
          <cell r="D2461">
            <v>261249.57</v>
          </cell>
        </row>
        <row r="2462">
          <cell r="A2462">
            <v>2010101198</v>
          </cell>
          <cell r="B2462">
            <v>0</v>
          </cell>
          <cell r="C2462">
            <v>0</v>
          </cell>
          <cell r="D2462">
            <v>0</v>
          </cell>
        </row>
        <row r="2463">
          <cell r="A2463">
            <v>2010101200</v>
          </cell>
          <cell r="B2463">
            <v>0</v>
          </cell>
          <cell r="C2463">
            <v>8740</v>
          </cell>
          <cell r="D2463">
            <v>0</v>
          </cell>
        </row>
        <row r="2464">
          <cell r="A2464">
            <v>2010101201</v>
          </cell>
          <cell r="B2464">
            <v>2.0000000298023225E-3</v>
          </cell>
          <cell r="C2464">
            <v>0</v>
          </cell>
          <cell r="D2464">
            <v>0</v>
          </cell>
        </row>
        <row r="2465">
          <cell r="A2465">
            <v>2010101203</v>
          </cell>
          <cell r="B2465">
            <v>0</v>
          </cell>
          <cell r="C2465">
            <v>0</v>
          </cell>
          <cell r="D2465">
            <v>33350</v>
          </cell>
        </row>
        <row r="2466">
          <cell r="A2466">
            <v>2010101204</v>
          </cell>
          <cell r="B2466">
            <v>0</v>
          </cell>
          <cell r="C2466">
            <v>0</v>
          </cell>
          <cell r="D2466">
            <v>0</v>
          </cell>
        </row>
        <row r="2467">
          <cell r="A2467">
            <v>2010101206</v>
          </cell>
          <cell r="B2467">
            <v>0</v>
          </cell>
          <cell r="C2467">
            <v>0</v>
          </cell>
          <cell r="D2467">
            <v>26910</v>
          </cell>
        </row>
        <row r="2468">
          <cell r="A2468">
            <v>2010101207</v>
          </cell>
          <cell r="B2468">
            <v>0</v>
          </cell>
          <cell r="C2468">
            <v>0</v>
          </cell>
          <cell r="D2468">
            <v>0</v>
          </cell>
        </row>
        <row r="2469">
          <cell r="A2469">
            <v>2010101208</v>
          </cell>
          <cell r="B2469">
            <v>0</v>
          </cell>
          <cell r="C2469">
            <v>0</v>
          </cell>
          <cell r="D2469">
            <v>0</v>
          </cell>
        </row>
        <row r="2470">
          <cell r="A2470">
            <v>2010101209</v>
          </cell>
          <cell r="B2470">
            <v>8338</v>
          </cell>
          <cell r="C2470">
            <v>0</v>
          </cell>
          <cell r="D2470">
            <v>66699.5</v>
          </cell>
        </row>
        <row r="2471">
          <cell r="A2471">
            <v>2010101210</v>
          </cell>
          <cell r="B2471">
            <v>0</v>
          </cell>
          <cell r="C2471">
            <v>0</v>
          </cell>
          <cell r="D2471">
            <v>0</v>
          </cell>
        </row>
        <row r="2472">
          <cell r="A2472">
            <v>2010101213</v>
          </cell>
          <cell r="B2472">
            <v>0</v>
          </cell>
          <cell r="C2472">
            <v>0</v>
          </cell>
          <cell r="D2472">
            <v>27283.75</v>
          </cell>
        </row>
        <row r="2473">
          <cell r="A2473">
            <v>2010101215</v>
          </cell>
          <cell r="B2473">
            <v>0</v>
          </cell>
          <cell r="C2473">
            <v>0</v>
          </cell>
          <cell r="D2473">
            <v>23986.15</v>
          </cell>
        </row>
        <row r="2474">
          <cell r="A2474">
            <v>2010101218</v>
          </cell>
          <cell r="B2474">
            <v>0</v>
          </cell>
          <cell r="C2474">
            <v>0</v>
          </cell>
          <cell r="D2474">
            <v>0</v>
          </cell>
        </row>
        <row r="2475">
          <cell r="A2475">
            <v>2010101219</v>
          </cell>
          <cell r="B2475">
            <v>0</v>
          </cell>
          <cell r="C2475">
            <v>0</v>
          </cell>
          <cell r="D2475">
            <v>0</v>
          </cell>
        </row>
        <row r="2476">
          <cell r="A2476">
            <v>2010101221</v>
          </cell>
          <cell r="B2476">
            <v>0</v>
          </cell>
          <cell r="C2476">
            <v>0</v>
          </cell>
          <cell r="D2476">
            <v>1159018.3</v>
          </cell>
        </row>
        <row r="2477">
          <cell r="A2477">
            <v>2010101222</v>
          </cell>
          <cell r="B2477">
            <v>118067.97003000022</v>
          </cell>
          <cell r="C2477">
            <v>0</v>
          </cell>
          <cell r="D2477">
            <v>1233216.6399699999</v>
          </cell>
        </row>
        <row r="2478">
          <cell r="A2478">
            <v>2010101223</v>
          </cell>
          <cell r="B2478">
            <v>0</v>
          </cell>
          <cell r="C2478">
            <v>0</v>
          </cell>
          <cell r="D2478">
            <v>0</v>
          </cell>
        </row>
        <row r="2479">
          <cell r="A2479">
            <v>2010101224</v>
          </cell>
          <cell r="B2479">
            <v>0</v>
          </cell>
          <cell r="C2479">
            <v>0</v>
          </cell>
          <cell r="D2479">
            <v>0</v>
          </cell>
        </row>
        <row r="2480">
          <cell r="A2480">
            <v>2010101225</v>
          </cell>
          <cell r="B2480">
            <v>0</v>
          </cell>
          <cell r="C2480">
            <v>0</v>
          </cell>
          <cell r="D2480">
            <v>0</v>
          </cell>
        </row>
        <row r="2481">
          <cell r="A2481">
            <v>2010101227</v>
          </cell>
          <cell r="B2481">
            <v>0</v>
          </cell>
          <cell r="C2481">
            <v>0</v>
          </cell>
          <cell r="D2481">
            <v>0</v>
          </cell>
        </row>
        <row r="2482">
          <cell r="A2482">
            <v>2010101228</v>
          </cell>
          <cell r="B2482">
            <v>0</v>
          </cell>
          <cell r="C2482">
            <v>0</v>
          </cell>
          <cell r="D2482">
            <v>0</v>
          </cell>
        </row>
        <row r="2483">
          <cell r="A2483">
            <v>2010101229</v>
          </cell>
          <cell r="B2483">
            <v>0</v>
          </cell>
          <cell r="C2483">
            <v>0</v>
          </cell>
          <cell r="D2483">
            <v>0</v>
          </cell>
        </row>
        <row r="2484">
          <cell r="A2484">
            <v>2010101230</v>
          </cell>
          <cell r="B2484">
            <v>0</v>
          </cell>
          <cell r="C2484">
            <v>0</v>
          </cell>
          <cell r="D2484">
            <v>0</v>
          </cell>
        </row>
        <row r="2485">
          <cell r="A2485">
            <v>2010101231</v>
          </cell>
          <cell r="B2485">
            <v>231284.76</v>
          </cell>
          <cell r="C2485">
            <v>0</v>
          </cell>
          <cell r="D2485">
            <v>862836.45000000007</v>
          </cell>
        </row>
        <row r="2486">
          <cell r="A2486">
            <v>2010101232</v>
          </cell>
          <cell r="B2486">
            <v>0</v>
          </cell>
          <cell r="C2486">
            <v>0</v>
          </cell>
          <cell r="D2486">
            <v>0</v>
          </cell>
        </row>
        <row r="2487">
          <cell r="A2487">
            <v>2010101233</v>
          </cell>
          <cell r="B2487">
            <v>0</v>
          </cell>
          <cell r="C2487">
            <v>0</v>
          </cell>
          <cell r="D2487">
            <v>0</v>
          </cell>
        </row>
        <row r="2488">
          <cell r="A2488">
            <v>2010101234</v>
          </cell>
          <cell r="B2488">
            <v>0</v>
          </cell>
          <cell r="C2488">
            <v>294039.49</v>
          </cell>
          <cell r="D2488">
            <v>1149234.24</v>
          </cell>
        </row>
        <row r="2489">
          <cell r="A2489">
            <v>2010101236</v>
          </cell>
          <cell r="B2489">
            <v>60.145010000467302</v>
          </cell>
          <cell r="C2489">
            <v>0</v>
          </cell>
          <cell r="D2489">
            <v>4345588.91</v>
          </cell>
        </row>
        <row r="2490">
          <cell r="A2490">
            <v>2010101237</v>
          </cell>
          <cell r="B2490">
            <v>0</v>
          </cell>
          <cell r="C2490">
            <v>0</v>
          </cell>
          <cell r="D2490">
            <v>0</v>
          </cell>
        </row>
        <row r="2491">
          <cell r="A2491">
            <v>2010101238</v>
          </cell>
          <cell r="B2491">
            <v>0</v>
          </cell>
          <cell r="C2491">
            <v>0</v>
          </cell>
          <cell r="D2491">
            <v>24725</v>
          </cell>
        </row>
        <row r="2492">
          <cell r="A2492">
            <v>2010101240</v>
          </cell>
          <cell r="B2492">
            <v>0</v>
          </cell>
          <cell r="C2492">
            <v>0</v>
          </cell>
          <cell r="D2492">
            <v>0</v>
          </cell>
        </row>
        <row r="2493">
          <cell r="A2493">
            <v>2010101241</v>
          </cell>
          <cell r="B2493">
            <v>0</v>
          </cell>
          <cell r="C2493">
            <v>0</v>
          </cell>
          <cell r="D2493">
            <v>0</v>
          </cell>
        </row>
        <row r="2494">
          <cell r="A2494">
            <v>2010101242</v>
          </cell>
          <cell r="B2494">
            <v>0</v>
          </cell>
          <cell r="C2494">
            <v>0</v>
          </cell>
          <cell r="D2494">
            <v>37512.18</v>
          </cell>
        </row>
        <row r="2495">
          <cell r="A2495">
            <v>2010101243</v>
          </cell>
          <cell r="B2495">
            <v>0</v>
          </cell>
          <cell r="C2495">
            <v>2.9999999329447744E-4</v>
          </cell>
          <cell r="D2495">
            <v>0</v>
          </cell>
        </row>
        <row r="2496">
          <cell r="A2496">
            <v>2010101244</v>
          </cell>
          <cell r="B2496">
            <v>0</v>
          </cell>
          <cell r="C2496">
            <v>0</v>
          </cell>
          <cell r="D2496">
            <v>0</v>
          </cell>
        </row>
        <row r="2497">
          <cell r="A2497">
            <v>2010101245</v>
          </cell>
          <cell r="B2497">
            <v>6960.64</v>
          </cell>
          <cell r="C2497">
            <v>0</v>
          </cell>
          <cell r="D2497">
            <v>7271</v>
          </cell>
        </row>
        <row r="2498">
          <cell r="A2498">
            <v>2010101246</v>
          </cell>
          <cell r="B2498">
            <v>0</v>
          </cell>
          <cell r="C2498">
            <v>0</v>
          </cell>
          <cell r="D2498">
            <v>0</v>
          </cell>
        </row>
        <row r="2499">
          <cell r="A2499">
            <v>2010101247</v>
          </cell>
          <cell r="B2499">
            <v>15687.334729999975</v>
          </cell>
          <cell r="C2499">
            <v>0</v>
          </cell>
          <cell r="D2499">
            <v>240000</v>
          </cell>
        </row>
        <row r="2500">
          <cell r="A2500">
            <v>2010101248</v>
          </cell>
          <cell r="B2500">
            <v>0</v>
          </cell>
          <cell r="C2500">
            <v>0</v>
          </cell>
          <cell r="D2500">
            <v>186250</v>
          </cell>
        </row>
        <row r="2501">
          <cell r="A2501">
            <v>2010101249</v>
          </cell>
          <cell r="B2501">
            <v>0</v>
          </cell>
          <cell r="C2501">
            <v>1242</v>
          </cell>
          <cell r="D2501">
            <v>0</v>
          </cell>
        </row>
        <row r="2502">
          <cell r="A2502">
            <v>2010101250</v>
          </cell>
          <cell r="B2502">
            <v>0</v>
          </cell>
          <cell r="C2502">
            <v>0</v>
          </cell>
          <cell r="D2502">
            <v>0</v>
          </cell>
        </row>
        <row r="2503">
          <cell r="A2503">
            <v>2010101251</v>
          </cell>
          <cell r="B2503">
            <v>0</v>
          </cell>
          <cell r="C2503">
            <v>2817.5</v>
          </cell>
          <cell r="D2503">
            <v>0</v>
          </cell>
        </row>
        <row r="2504">
          <cell r="A2504">
            <v>2010101252</v>
          </cell>
          <cell r="B2504">
            <v>0</v>
          </cell>
          <cell r="C2504">
            <v>0</v>
          </cell>
          <cell r="D2504">
            <v>193582.95</v>
          </cell>
        </row>
        <row r="2505">
          <cell r="A2505">
            <v>2010101253</v>
          </cell>
          <cell r="B2505">
            <v>2.5000000000000001E-3</v>
          </cell>
          <cell r="C2505">
            <v>0</v>
          </cell>
          <cell r="D2505">
            <v>0</v>
          </cell>
        </row>
        <row r="2506">
          <cell r="A2506">
            <v>2010101254</v>
          </cell>
          <cell r="B2506">
            <v>107150.40000000001</v>
          </cell>
          <cell r="C2506">
            <v>0</v>
          </cell>
          <cell r="D2506">
            <v>195000</v>
          </cell>
        </row>
        <row r="2507">
          <cell r="A2507">
            <v>2010101255</v>
          </cell>
          <cell r="B2507">
            <v>59618</v>
          </cell>
          <cell r="C2507">
            <v>0</v>
          </cell>
          <cell r="D2507">
            <v>99694.5</v>
          </cell>
        </row>
        <row r="2508">
          <cell r="A2508">
            <v>2010101256</v>
          </cell>
          <cell r="B2508">
            <v>441643.57</v>
          </cell>
          <cell r="C2508">
            <v>0</v>
          </cell>
          <cell r="D2508">
            <v>2680160</v>
          </cell>
        </row>
        <row r="2509">
          <cell r="A2509">
            <v>2010101257</v>
          </cell>
          <cell r="B2509">
            <v>76137.855999999942</v>
          </cell>
          <cell r="C2509">
            <v>0</v>
          </cell>
          <cell r="D2509">
            <v>716454</v>
          </cell>
        </row>
        <row r="2510">
          <cell r="A2510">
            <v>2010101258</v>
          </cell>
          <cell r="B2510">
            <v>0</v>
          </cell>
          <cell r="C2510">
            <v>0</v>
          </cell>
          <cell r="D2510">
            <v>0</v>
          </cell>
        </row>
        <row r="2511">
          <cell r="A2511">
            <v>2010101259</v>
          </cell>
          <cell r="B2511">
            <v>0</v>
          </cell>
          <cell r="C2511">
            <v>0</v>
          </cell>
          <cell r="D2511">
            <v>8.0500000000000007</v>
          </cell>
        </row>
        <row r="2512">
          <cell r="A2512">
            <v>2010101260</v>
          </cell>
          <cell r="B2512">
            <v>0</v>
          </cell>
          <cell r="C2512">
            <v>0</v>
          </cell>
          <cell r="D2512">
            <v>9545</v>
          </cell>
        </row>
        <row r="2513">
          <cell r="A2513">
            <v>2010101261</v>
          </cell>
          <cell r="B2513">
            <v>580.5</v>
          </cell>
          <cell r="C2513">
            <v>0</v>
          </cell>
          <cell r="D2513">
            <v>0</v>
          </cell>
        </row>
        <row r="2514">
          <cell r="A2514">
            <v>2010101262</v>
          </cell>
          <cell r="B2514">
            <v>0</v>
          </cell>
          <cell r="C2514">
            <v>0</v>
          </cell>
          <cell r="D2514">
            <v>313627.78000000003</v>
          </cell>
        </row>
        <row r="2515">
          <cell r="A2515">
            <v>2010101263</v>
          </cell>
          <cell r="B2515">
            <v>0</v>
          </cell>
          <cell r="C2515">
            <v>0</v>
          </cell>
          <cell r="D2515">
            <v>0</v>
          </cell>
        </row>
        <row r="2516">
          <cell r="A2516">
            <v>2010101264</v>
          </cell>
          <cell r="B2516">
            <v>0</v>
          </cell>
          <cell r="C2516">
            <v>0</v>
          </cell>
          <cell r="D2516">
            <v>0</v>
          </cell>
        </row>
        <row r="2517">
          <cell r="A2517">
            <v>2010101265</v>
          </cell>
          <cell r="B2517">
            <v>0</v>
          </cell>
          <cell r="C2517">
            <v>102064</v>
          </cell>
          <cell r="D2517">
            <v>0</v>
          </cell>
        </row>
        <row r="2518">
          <cell r="A2518">
            <v>2010101266</v>
          </cell>
          <cell r="B2518">
            <v>0</v>
          </cell>
          <cell r="C2518">
            <v>128174</v>
          </cell>
          <cell r="D2518">
            <v>0</v>
          </cell>
        </row>
        <row r="2519">
          <cell r="A2519">
            <v>2010101267</v>
          </cell>
          <cell r="B2519">
            <v>0</v>
          </cell>
          <cell r="C2519">
            <v>3737</v>
          </cell>
          <cell r="D2519">
            <v>101705.5</v>
          </cell>
        </row>
        <row r="2520">
          <cell r="A2520">
            <v>2010101268</v>
          </cell>
          <cell r="B2520">
            <v>0</v>
          </cell>
          <cell r="C2520">
            <v>71800</v>
          </cell>
          <cell r="D2520">
            <v>90200</v>
          </cell>
        </row>
        <row r="2521">
          <cell r="A2521">
            <v>2010101269</v>
          </cell>
          <cell r="B2521">
            <v>0</v>
          </cell>
          <cell r="C2521">
            <v>0</v>
          </cell>
          <cell r="D2521">
            <v>50445.700000000004</v>
          </cell>
        </row>
        <row r="2522">
          <cell r="A2522">
            <v>2010101270</v>
          </cell>
          <cell r="B2522">
            <v>0</v>
          </cell>
          <cell r="C2522">
            <v>0</v>
          </cell>
          <cell r="D2522">
            <v>3450</v>
          </cell>
        </row>
        <row r="2523">
          <cell r="A2523">
            <v>2010101271</v>
          </cell>
          <cell r="B2523">
            <v>0</v>
          </cell>
          <cell r="C2523">
            <v>0</v>
          </cell>
          <cell r="D2523">
            <v>0</v>
          </cell>
        </row>
        <row r="2524">
          <cell r="A2524">
            <v>2010101272</v>
          </cell>
          <cell r="B2524">
            <v>0</v>
          </cell>
          <cell r="C2524">
            <v>0</v>
          </cell>
          <cell r="D2524">
            <v>200189.7</v>
          </cell>
        </row>
        <row r="2525">
          <cell r="A2525">
            <v>2010101273</v>
          </cell>
          <cell r="B2525">
            <v>0</v>
          </cell>
          <cell r="C2525">
            <v>0</v>
          </cell>
          <cell r="D2525">
            <v>3680</v>
          </cell>
        </row>
        <row r="2526">
          <cell r="A2526">
            <v>2010101274</v>
          </cell>
          <cell r="B2526">
            <v>202418.48</v>
          </cell>
          <cell r="C2526">
            <v>0</v>
          </cell>
          <cell r="D2526">
            <v>550858.32000000007</v>
          </cell>
        </row>
        <row r="2527">
          <cell r="A2527">
            <v>2010101275</v>
          </cell>
          <cell r="B2527">
            <v>0</v>
          </cell>
          <cell r="C2527">
            <v>679661.25</v>
          </cell>
          <cell r="D2527">
            <v>194830.92</v>
          </cell>
        </row>
        <row r="2528">
          <cell r="A2528">
            <v>2010101276</v>
          </cell>
          <cell r="B2528">
            <v>0</v>
          </cell>
          <cell r="C2528">
            <v>0</v>
          </cell>
          <cell r="D2528">
            <v>10120</v>
          </cell>
        </row>
        <row r="2529">
          <cell r="A2529">
            <v>2010101277</v>
          </cell>
          <cell r="B2529">
            <v>0</v>
          </cell>
          <cell r="C2529">
            <v>0</v>
          </cell>
          <cell r="D2529">
            <v>0</v>
          </cell>
        </row>
        <row r="2530">
          <cell r="A2530">
            <v>2010101278</v>
          </cell>
          <cell r="B2530">
            <v>0</v>
          </cell>
          <cell r="C2530">
            <v>0</v>
          </cell>
          <cell r="D2530">
            <v>0</v>
          </cell>
        </row>
        <row r="2531">
          <cell r="A2531">
            <v>2010101279</v>
          </cell>
          <cell r="B2531">
            <v>1.9999999552965166E-4</v>
          </cell>
          <cell r="C2531">
            <v>0</v>
          </cell>
          <cell r="D2531">
            <v>75000</v>
          </cell>
        </row>
        <row r="2532">
          <cell r="A2532">
            <v>2010101280</v>
          </cell>
          <cell r="B2532">
            <v>6242.418680000007</v>
          </cell>
          <cell r="C2532">
            <v>0</v>
          </cell>
          <cell r="D2532">
            <v>151767</v>
          </cell>
        </row>
        <row r="2533">
          <cell r="A2533">
            <v>2010101281</v>
          </cell>
          <cell r="B2533">
            <v>138413.68</v>
          </cell>
          <cell r="C2533">
            <v>0</v>
          </cell>
          <cell r="D2533">
            <v>700000</v>
          </cell>
        </row>
        <row r="2534">
          <cell r="A2534">
            <v>2010101282</v>
          </cell>
          <cell r="B2534">
            <v>0</v>
          </cell>
          <cell r="C2534">
            <v>0</v>
          </cell>
          <cell r="D2534">
            <v>9142.5</v>
          </cell>
        </row>
        <row r="2535">
          <cell r="A2535">
            <v>2010101285</v>
          </cell>
          <cell r="B2535">
            <v>0</v>
          </cell>
          <cell r="C2535">
            <v>53902.8</v>
          </cell>
          <cell r="D2535">
            <v>897461.15</v>
          </cell>
        </row>
        <row r="2536">
          <cell r="A2536">
            <v>2010101286</v>
          </cell>
          <cell r="B2536">
            <v>0</v>
          </cell>
          <cell r="C2536">
            <v>0</v>
          </cell>
          <cell r="D2536">
            <v>21217.5</v>
          </cell>
        </row>
        <row r="2537">
          <cell r="A2537">
            <v>2010101287</v>
          </cell>
          <cell r="B2537">
            <v>0</v>
          </cell>
          <cell r="C2537">
            <v>0</v>
          </cell>
          <cell r="D2537">
            <v>6037.5</v>
          </cell>
        </row>
        <row r="2538">
          <cell r="A2538">
            <v>2010101288</v>
          </cell>
          <cell r="B2538">
            <v>10825.75</v>
          </cell>
          <cell r="C2538">
            <v>0</v>
          </cell>
          <cell r="D2538">
            <v>2348137</v>
          </cell>
        </row>
        <row r="2539">
          <cell r="A2539">
            <v>2010101289</v>
          </cell>
          <cell r="B2539">
            <v>0</v>
          </cell>
          <cell r="C2539">
            <v>16680.75</v>
          </cell>
          <cell r="D2539">
            <v>16680.75</v>
          </cell>
        </row>
        <row r="2540">
          <cell r="A2540">
            <v>2010101290</v>
          </cell>
          <cell r="B2540">
            <v>0</v>
          </cell>
          <cell r="C2540">
            <v>0.01</v>
          </cell>
          <cell r="D2540">
            <v>1992.74</v>
          </cell>
        </row>
        <row r="2541">
          <cell r="A2541">
            <v>2010101291</v>
          </cell>
          <cell r="B2541">
            <v>0</v>
          </cell>
          <cell r="C2541">
            <v>0</v>
          </cell>
          <cell r="D2541">
            <v>5277.02</v>
          </cell>
        </row>
        <row r="2542">
          <cell r="A2542">
            <v>2010101292</v>
          </cell>
          <cell r="B2542">
            <v>1.53</v>
          </cell>
          <cell r="C2542">
            <v>0</v>
          </cell>
          <cell r="D2542">
            <v>200473</v>
          </cell>
        </row>
        <row r="2543">
          <cell r="A2543">
            <v>2010101293</v>
          </cell>
          <cell r="B2543">
            <v>0</v>
          </cell>
          <cell r="C2543">
            <v>0</v>
          </cell>
          <cell r="D2543">
            <v>34155</v>
          </cell>
        </row>
        <row r="2544">
          <cell r="A2544">
            <v>2010101294</v>
          </cell>
          <cell r="B2544">
            <v>0</v>
          </cell>
          <cell r="C2544">
            <v>0</v>
          </cell>
          <cell r="D2544">
            <v>23000</v>
          </cell>
        </row>
        <row r="2545">
          <cell r="A2545">
            <v>2010101295</v>
          </cell>
          <cell r="B2545">
            <v>0</v>
          </cell>
          <cell r="C2545">
            <v>6164</v>
          </cell>
          <cell r="D2545">
            <v>35765</v>
          </cell>
        </row>
        <row r="2546">
          <cell r="A2546">
            <v>2010101297</v>
          </cell>
          <cell r="B2546">
            <v>0</v>
          </cell>
          <cell r="C2546">
            <v>1000000</v>
          </cell>
          <cell r="D2546">
            <v>1000000</v>
          </cell>
        </row>
        <row r="2547">
          <cell r="A2547">
            <v>2010101298</v>
          </cell>
          <cell r="B2547">
            <v>221435.57</v>
          </cell>
          <cell r="C2547">
            <v>0</v>
          </cell>
          <cell r="D2547">
            <v>289421.7</v>
          </cell>
        </row>
        <row r="2548">
          <cell r="A2548">
            <v>2010101299</v>
          </cell>
          <cell r="B2548">
            <v>0</v>
          </cell>
          <cell r="C2548">
            <v>0</v>
          </cell>
          <cell r="D2548">
            <v>11726</v>
          </cell>
        </row>
        <row r="2549">
          <cell r="A2549">
            <v>2010101300</v>
          </cell>
          <cell r="B2549">
            <v>790168.47</v>
          </cell>
          <cell r="C2549">
            <v>0</v>
          </cell>
          <cell r="D2549">
            <v>1430974.46</v>
          </cell>
        </row>
        <row r="2550">
          <cell r="A2550">
            <v>2010101301</v>
          </cell>
          <cell r="B2550">
            <v>0</v>
          </cell>
          <cell r="C2550">
            <v>293250</v>
          </cell>
          <cell r="D2550">
            <v>293250</v>
          </cell>
        </row>
        <row r="2551">
          <cell r="A2551">
            <v>2010101302</v>
          </cell>
          <cell r="B2551">
            <v>0</v>
          </cell>
          <cell r="C2551">
            <v>0</v>
          </cell>
          <cell r="D2551">
            <v>10900</v>
          </cell>
        </row>
        <row r="2552">
          <cell r="A2552">
            <v>2010101303</v>
          </cell>
          <cell r="B2552">
            <v>0</v>
          </cell>
          <cell r="C2552">
            <v>0</v>
          </cell>
          <cell r="D2552">
            <v>225303.98</v>
          </cell>
        </row>
        <row r="2553">
          <cell r="A2553">
            <v>2010101304</v>
          </cell>
          <cell r="B2553">
            <v>0</v>
          </cell>
          <cell r="C2553">
            <v>38855</v>
          </cell>
          <cell r="D2553">
            <v>38855</v>
          </cell>
        </row>
        <row r="2554">
          <cell r="A2554">
            <v>2010101305</v>
          </cell>
          <cell r="B2554">
            <v>0</v>
          </cell>
          <cell r="C2554">
            <v>0</v>
          </cell>
          <cell r="D2554">
            <v>7417.5</v>
          </cell>
        </row>
        <row r="2555">
          <cell r="A2555">
            <v>2010101306</v>
          </cell>
          <cell r="B2555">
            <v>0</v>
          </cell>
          <cell r="C2555">
            <v>0</v>
          </cell>
          <cell r="D2555">
            <v>4699</v>
          </cell>
        </row>
        <row r="2556">
          <cell r="A2556">
            <v>2010101307</v>
          </cell>
          <cell r="B2556">
            <v>485502.3</v>
          </cell>
          <cell r="C2556">
            <v>0</v>
          </cell>
          <cell r="D2556">
            <v>376950</v>
          </cell>
        </row>
        <row r="2557">
          <cell r="A2557">
            <v>2010101308</v>
          </cell>
          <cell r="B2557">
            <v>0</v>
          </cell>
          <cell r="C2557">
            <v>11550.853000000001</v>
          </cell>
          <cell r="D2557">
            <v>13913.85</v>
          </cell>
        </row>
        <row r="2558">
          <cell r="A2558">
            <v>2010101309</v>
          </cell>
          <cell r="B2558">
            <v>0</v>
          </cell>
          <cell r="C2558">
            <v>0</v>
          </cell>
          <cell r="D2558">
            <v>19435</v>
          </cell>
        </row>
        <row r="2559">
          <cell r="A2559">
            <v>2010101310</v>
          </cell>
          <cell r="B2559">
            <v>1.4399999380111694E-3</v>
          </cell>
          <cell r="C2559">
            <v>0</v>
          </cell>
          <cell r="D2559">
            <v>4728315.54</v>
          </cell>
        </row>
        <row r="2560">
          <cell r="A2560">
            <v>2010101311</v>
          </cell>
          <cell r="B2560">
            <v>0</v>
          </cell>
          <cell r="C2560">
            <v>0</v>
          </cell>
          <cell r="D2560">
            <v>38658</v>
          </cell>
        </row>
        <row r="2561">
          <cell r="A2561">
            <v>2010101312</v>
          </cell>
          <cell r="B2561">
            <v>0</v>
          </cell>
          <cell r="C2561">
            <v>0</v>
          </cell>
          <cell r="D2561">
            <v>0</v>
          </cell>
        </row>
        <row r="2562">
          <cell r="A2562">
            <v>2010101313</v>
          </cell>
          <cell r="B2562">
            <v>0</v>
          </cell>
          <cell r="C2562">
            <v>0</v>
          </cell>
          <cell r="D2562">
            <v>0</v>
          </cell>
        </row>
        <row r="2563">
          <cell r="A2563">
            <v>2010101314</v>
          </cell>
          <cell r="B2563">
            <v>0</v>
          </cell>
          <cell r="C2563">
            <v>0</v>
          </cell>
          <cell r="D2563">
            <v>0</v>
          </cell>
        </row>
        <row r="2564">
          <cell r="A2564">
            <v>2010101315</v>
          </cell>
          <cell r="B2564">
            <v>0</v>
          </cell>
          <cell r="C2564">
            <v>0</v>
          </cell>
          <cell r="D2564">
            <v>0</v>
          </cell>
        </row>
        <row r="2565">
          <cell r="A2565">
            <v>2010102001</v>
          </cell>
          <cell r="B2565">
            <v>0</v>
          </cell>
          <cell r="C2565">
            <v>0</v>
          </cell>
          <cell r="D2565">
            <v>0</v>
          </cell>
        </row>
        <row r="2566">
          <cell r="A2566">
            <v>2010102003</v>
          </cell>
          <cell r="B2566">
            <v>0</v>
          </cell>
          <cell r="C2566">
            <v>0</v>
          </cell>
          <cell r="D2566">
            <v>1647683.71</v>
          </cell>
        </row>
        <row r="2567">
          <cell r="A2567">
            <v>2010102004</v>
          </cell>
          <cell r="B2567">
            <v>30422</v>
          </cell>
          <cell r="C2567">
            <v>0</v>
          </cell>
          <cell r="D2567">
            <v>0</v>
          </cell>
        </row>
        <row r="2568">
          <cell r="A2568">
            <v>2010102005</v>
          </cell>
          <cell r="B2568">
            <v>193200</v>
          </cell>
          <cell r="C2568">
            <v>0</v>
          </cell>
          <cell r="D2568">
            <v>0</v>
          </cell>
        </row>
        <row r="2569">
          <cell r="A2569">
            <v>2010102006</v>
          </cell>
          <cell r="B2569">
            <v>0</v>
          </cell>
          <cell r="C2569">
            <v>0</v>
          </cell>
          <cell r="D2569">
            <v>0</v>
          </cell>
        </row>
        <row r="2570">
          <cell r="A2570">
            <v>2010102007</v>
          </cell>
          <cell r="B2570">
            <v>0</v>
          </cell>
          <cell r="C2570">
            <v>0</v>
          </cell>
          <cell r="D2570">
            <v>0</v>
          </cell>
        </row>
        <row r="2571">
          <cell r="A2571">
            <v>2010102008</v>
          </cell>
          <cell r="B2571">
            <v>0</v>
          </cell>
          <cell r="C2571">
            <v>0</v>
          </cell>
          <cell r="D2571">
            <v>0</v>
          </cell>
        </row>
        <row r="2572">
          <cell r="A2572">
            <v>2010102009</v>
          </cell>
          <cell r="B2572">
            <v>0</v>
          </cell>
          <cell r="C2572">
            <v>0</v>
          </cell>
          <cell r="D2572">
            <v>0</v>
          </cell>
        </row>
        <row r="2573">
          <cell r="A2573">
            <v>2010102010</v>
          </cell>
          <cell r="B2573">
            <v>0</v>
          </cell>
          <cell r="C2573">
            <v>0</v>
          </cell>
          <cell r="D2573">
            <v>0</v>
          </cell>
        </row>
        <row r="2574">
          <cell r="A2574">
            <v>2010102011</v>
          </cell>
          <cell r="B2574">
            <v>0</v>
          </cell>
          <cell r="C2574">
            <v>0</v>
          </cell>
          <cell r="D2574">
            <v>0</v>
          </cell>
        </row>
        <row r="2575">
          <cell r="A2575">
            <v>2010102012</v>
          </cell>
          <cell r="B2575">
            <v>0</v>
          </cell>
          <cell r="C2575">
            <v>0</v>
          </cell>
          <cell r="D2575">
            <v>0</v>
          </cell>
        </row>
        <row r="2576">
          <cell r="A2576">
            <v>2010102013</v>
          </cell>
          <cell r="B2576">
            <v>0</v>
          </cell>
          <cell r="C2576">
            <v>0</v>
          </cell>
          <cell r="D2576">
            <v>0</v>
          </cell>
        </row>
        <row r="2577">
          <cell r="A2577">
            <v>2010102014</v>
          </cell>
          <cell r="B2577">
            <v>0</v>
          </cell>
          <cell r="C2577">
            <v>0</v>
          </cell>
          <cell r="D2577">
            <v>0</v>
          </cell>
        </row>
        <row r="2578">
          <cell r="A2578">
            <v>2010102015</v>
          </cell>
          <cell r="B2578">
            <v>8.0000013113021848E-4</v>
          </cell>
          <cell r="C2578">
            <v>0</v>
          </cell>
          <cell r="D2578">
            <v>0</v>
          </cell>
        </row>
        <row r="2579">
          <cell r="A2579">
            <v>2010102016</v>
          </cell>
          <cell r="B2579">
            <v>0</v>
          </cell>
          <cell r="C2579">
            <v>0</v>
          </cell>
          <cell r="D2579">
            <v>1019716.67</v>
          </cell>
        </row>
        <row r="2580">
          <cell r="A2580">
            <v>2010102017</v>
          </cell>
          <cell r="B2580">
            <v>0</v>
          </cell>
          <cell r="C2580">
            <v>0</v>
          </cell>
          <cell r="D2580">
            <v>227534</v>
          </cell>
        </row>
        <row r="2581">
          <cell r="A2581">
            <v>2010103001</v>
          </cell>
          <cell r="B2581">
            <v>0</v>
          </cell>
          <cell r="C2581">
            <v>0</v>
          </cell>
          <cell r="D2581">
            <v>0</v>
          </cell>
        </row>
        <row r="2582">
          <cell r="A2582">
            <v>2010103002</v>
          </cell>
          <cell r="B2582">
            <v>0</v>
          </cell>
          <cell r="C2582">
            <v>0</v>
          </cell>
          <cell r="D2582">
            <v>66792</v>
          </cell>
        </row>
        <row r="2583">
          <cell r="A2583">
            <v>2010103003</v>
          </cell>
          <cell r="B2583">
            <v>0</v>
          </cell>
          <cell r="C2583">
            <v>0</v>
          </cell>
          <cell r="D2583">
            <v>0</v>
          </cell>
        </row>
        <row r="2584">
          <cell r="A2584">
            <v>2010103004</v>
          </cell>
          <cell r="B2584">
            <v>0</v>
          </cell>
          <cell r="C2584">
            <v>0</v>
          </cell>
          <cell r="D2584">
            <v>0</v>
          </cell>
        </row>
        <row r="2585">
          <cell r="A2585">
            <v>2010103006</v>
          </cell>
          <cell r="B2585">
            <v>0</v>
          </cell>
          <cell r="C2585">
            <v>0</v>
          </cell>
          <cell r="D2585">
            <v>0</v>
          </cell>
        </row>
        <row r="2586">
          <cell r="A2586">
            <v>2010103007</v>
          </cell>
          <cell r="B2586">
            <v>0</v>
          </cell>
          <cell r="C2586">
            <v>0</v>
          </cell>
          <cell r="D2586">
            <v>25440</v>
          </cell>
        </row>
        <row r="2587">
          <cell r="A2587">
            <v>2010103008</v>
          </cell>
          <cell r="B2587">
            <v>6859.4400000000005</v>
          </cell>
          <cell r="C2587">
            <v>0</v>
          </cell>
          <cell r="D2587">
            <v>0</v>
          </cell>
        </row>
        <row r="2588">
          <cell r="A2588">
            <v>2010103009</v>
          </cell>
          <cell r="B2588">
            <v>0</v>
          </cell>
          <cell r="C2588">
            <v>0</v>
          </cell>
          <cell r="D2588">
            <v>0</v>
          </cell>
        </row>
        <row r="2589">
          <cell r="A2589">
            <v>2010103010</v>
          </cell>
          <cell r="B2589">
            <v>10429</v>
          </cell>
          <cell r="C2589">
            <v>0</v>
          </cell>
          <cell r="D2589">
            <v>45323</v>
          </cell>
        </row>
        <row r="2590">
          <cell r="A2590">
            <v>2010103011</v>
          </cell>
          <cell r="B2590">
            <v>4058010.52</v>
          </cell>
          <cell r="C2590">
            <v>0</v>
          </cell>
          <cell r="D2590">
            <v>1299137.9099999999</v>
          </cell>
        </row>
        <row r="2591">
          <cell r="A2591">
            <v>2010103014</v>
          </cell>
          <cell r="B2591">
            <v>0</v>
          </cell>
          <cell r="C2591">
            <v>0</v>
          </cell>
          <cell r="D2591">
            <v>0</v>
          </cell>
        </row>
        <row r="2592">
          <cell r="A2592">
            <v>2010103016</v>
          </cell>
          <cell r="B2592">
            <v>0</v>
          </cell>
          <cell r="C2592">
            <v>580</v>
          </cell>
          <cell r="D2592">
            <v>580</v>
          </cell>
        </row>
        <row r="2593">
          <cell r="A2593">
            <v>2010103017</v>
          </cell>
          <cell r="B2593">
            <v>0</v>
          </cell>
          <cell r="C2593">
            <v>0</v>
          </cell>
          <cell r="D2593">
            <v>8977.5</v>
          </cell>
        </row>
        <row r="2594">
          <cell r="A2594">
            <v>2010103019</v>
          </cell>
          <cell r="B2594">
            <v>0</v>
          </cell>
          <cell r="C2594">
            <v>0</v>
          </cell>
          <cell r="D2594">
            <v>0</v>
          </cell>
        </row>
        <row r="2595">
          <cell r="A2595">
            <v>2010103020</v>
          </cell>
          <cell r="B2595">
            <v>0</v>
          </cell>
          <cell r="C2595">
            <v>0</v>
          </cell>
          <cell r="D2595">
            <v>0</v>
          </cell>
        </row>
        <row r="2596">
          <cell r="A2596">
            <v>2010103022</v>
          </cell>
          <cell r="B2596">
            <v>60982.5</v>
          </cell>
          <cell r="C2596">
            <v>0</v>
          </cell>
          <cell r="D2596">
            <v>25000</v>
          </cell>
        </row>
        <row r="2597">
          <cell r="A2597">
            <v>2010103026</v>
          </cell>
          <cell r="B2597">
            <v>0</v>
          </cell>
          <cell r="C2597">
            <v>0</v>
          </cell>
          <cell r="D2597">
            <v>0</v>
          </cell>
        </row>
        <row r="2598">
          <cell r="A2598">
            <v>2010103028</v>
          </cell>
          <cell r="B2598">
            <v>0</v>
          </cell>
          <cell r="C2598">
            <v>0</v>
          </cell>
          <cell r="D2598">
            <v>0</v>
          </cell>
        </row>
        <row r="2599">
          <cell r="A2599">
            <v>2010103029</v>
          </cell>
          <cell r="B2599">
            <v>0</v>
          </cell>
          <cell r="C2599">
            <v>0</v>
          </cell>
          <cell r="D2599">
            <v>0</v>
          </cell>
        </row>
        <row r="2600">
          <cell r="A2600">
            <v>2010103030</v>
          </cell>
          <cell r="B2600">
            <v>4108.8722500000149</v>
          </cell>
          <cell r="C2600">
            <v>0</v>
          </cell>
          <cell r="D2600">
            <v>1103</v>
          </cell>
        </row>
        <row r="2601">
          <cell r="A2601">
            <v>2010103032</v>
          </cell>
          <cell r="B2601">
            <v>37023.557349999995</v>
          </cell>
          <cell r="C2601">
            <v>0</v>
          </cell>
          <cell r="D2601">
            <v>93867.85</v>
          </cell>
        </row>
        <row r="2602">
          <cell r="A2602">
            <v>2010103033</v>
          </cell>
          <cell r="B2602">
            <v>2731.25</v>
          </cell>
          <cell r="C2602">
            <v>0</v>
          </cell>
          <cell r="D2602">
            <v>6061.9400000000005</v>
          </cell>
        </row>
        <row r="2603">
          <cell r="A2603">
            <v>2010103034</v>
          </cell>
          <cell r="B2603">
            <v>0</v>
          </cell>
          <cell r="C2603">
            <v>0</v>
          </cell>
          <cell r="D2603">
            <v>0</v>
          </cell>
        </row>
        <row r="2604">
          <cell r="A2604">
            <v>2010103036</v>
          </cell>
          <cell r="B2604">
            <v>0</v>
          </cell>
          <cell r="C2604">
            <v>0</v>
          </cell>
          <cell r="D2604">
            <v>0</v>
          </cell>
        </row>
        <row r="2605">
          <cell r="A2605">
            <v>2010103037</v>
          </cell>
          <cell r="B2605">
            <v>0</v>
          </cell>
          <cell r="C2605">
            <v>0</v>
          </cell>
          <cell r="D2605">
            <v>0</v>
          </cell>
        </row>
        <row r="2606">
          <cell r="A2606">
            <v>2010103038</v>
          </cell>
          <cell r="B2606">
            <v>0</v>
          </cell>
          <cell r="C2606">
            <v>0</v>
          </cell>
          <cell r="D2606">
            <v>0</v>
          </cell>
        </row>
        <row r="2607">
          <cell r="A2607">
            <v>2010103039</v>
          </cell>
          <cell r="B2607">
            <v>0</v>
          </cell>
          <cell r="C2607">
            <v>0</v>
          </cell>
          <cell r="D2607">
            <v>0</v>
          </cell>
        </row>
        <row r="2608">
          <cell r="A2608">
            <v>2010103040</v>
          </cell>
          <cell r="B2608">
            <v>0</v>
          </cell>
          <cell r="C2608">
            <v>0</v>
          </cell>
          <cell r="D2608">
            <v>40250</v>
          </cell>
        </row>
        <row r="2609">
          <cell r="A2609">
            <v>2010103041</v>
          </cell>
          <cell r="B2609">
            <v>0</v>
          </cell>
          <cell r="C2609">
            <v>0</v>
          </cell>
          <cell r="D2609">
            <v>0</v>
          </cell>
        </row>
        <row r="2610">
          <cell r="A2610">
            <v>2010103042</v>
          </cell>
          <cell r="B2610">
            <v>0</v>
          </cell>
          <cell r="C2610">
            <v>0</v>
          </cell>
          <cell r="D2610">
            <v>0</v>
          </cell>
        </row>
        <row r="2611">
          <cell r="A2611">
            <v>2010103043</v>
          </cell>
          <cell r="B2611">
            <v>0</v>
          </cell>
          <cell r="C2611">
            <v>0</v>
          </cell>
          <cell r="D2611">
            <v>0</v>
          </cell>
        </row>
        <row r="2612">
          <cell r="A2612">
            <v>2010103045</v>
          </cell>
          <cell r="B2612">
            <v>0</v>
          </cell>
          <cell r="C2612">
            <v>0</v>
          </cell>
          <cell r="D2612">
            <v>0</v>
          </cell>
        </row>
        <row r="2613">
          <cell r="A2613">
            <v>2010103046</v>
          </cell>
          <cell r="B2613">
            <v>333199.69579999999</v>
          </cell>
          <cell r="C2613">
            <v>0</v>
          </cell>
          <cell r="D2613">
            <v>400000</v>
          </cell>
        </row>
        <row r="2614">
          <cell r="A2614">
            <v>2010103047</v>
          </cell>
          <cell r="B2614">
            <v>0</v>
          </cell>
          <cell r="C2614">
            <v>0</v>
          </cell>
          <cell r="D2614">
            <v>0</v>
          </cell>
        </row>
        <row r="2615">
          <cell r="A2615">
            <v>2010103048</v>
          </cell>
          <cell r="B2615">
            <v>0</v>
          </cell>
          <cell r="C2615">
            <v>0</v>
          </cell>
          <cell r="D2615">
            <v>0</v>
          </cell>
        </row>
        <row r="2616">
          <cell r="A2616">
            <v>2010103049</v>
          </cell>
          <cell r="B2616">
            <v>0</v>
          </cell>
          <cell r="C2616">
            <v>0</v>
          </cell>
          <cell r="D2616">
            <v>0</v>
          </cell>
        </row>
        <row r="2617">
          <cell r="A2617">
            <v>2010103050</v>
          </cell>
          <cell r="B2617">
            <v>0</v>
          </cell>
          <cell r="C2617">
            <v>0</v>
          </cell>
          <cell r="D2617">
            <v>0</v>
          </cell>
        </row>
        <row r="2618">
          <cell r="A2618">
            <v>2010103051</v>
          </cell>
          <cell r="B2618">
            <v>0</v>
          </cell>
          <cell r="C2618">
            <v>0</v>
          </cell>
          <cell r="D2618">
            <v>0</v>
          </cell>
        </row>
        <row r="2619">
          <cell r="A2619">
            <v>2010103052</v>
          </cell>
          <cell r="B2619">
            <v>0</v>
          </cell>
          <cell r="C2619">
            <v>0</v>
          </cell>
          <cell r="D2619">
            <v>0</v>
          </cell>
        </row>
        <row r="2620">
          <cell r="A2620">
            <v>2010103053</v>
          </cell>
          <cell r="B2620">
            <v>0</v>
          </cell>
          <cell r="C2620">
            <v>0</v>
          </cell>
          <cell r="D2620">
            <v>0</v>
          </cell>
        </row>
        <row r="2621">
          <cell r="A2621">
            <v>2010103054</v>
          </cell>
          <cell r="B2621">
            <v>0</v>
          </cell>
          <cell r="C2621">
            <v>0</v>
          </cell>
          <cell r="D2621">
            <v>0</v>
          </cell>
        </row>
        <row r="2622">
          <cell r="A2622">
            <v>2010103065</v>
          </cell>
          <cell r="B2622">
            <v>0</v>
          </cell>
          <cell r="C2622">
            <v>7.0999994874000551E-4</v>
          </cell>
          <cell r="D2622">
            <v>248217.68</v>
          </cell>
        </row>
        <row r="2623">
          <cell r="A2623">
            <v>2010103066</v>
          </cell>
          <cell r="B2623">
            <v>0</v>
          </cell>
          <cell r="C2623">
            <v>0</v>
          </cell>
          <cell r="D2623">
            <v>0</v>
          </cell>
        </row>
        <row r="2624">
          <cell r="A2624">
            <v>2010103067</v>
          </cell>
          <cell r="B2624">
            <v>0</v>
          </cell>
          <cell r="C2624">
            <v>0</v>
          </cell>
          <cell r="D2624">
            <v>240</v>
          </cell>
        </row>
        <row r="2625">
          <cell r="A2625">
            <v>2010103068</v>
          </cell>
          <cell r="B2625">
            <v>0</v>
          </cell>
          <cell r="C2625">
            <v>0</v>
          </cell>
          <cell r="D2625">
            <v>0</v>
          </cell>
        </row>
        <row r="2626">
          <cell r="A2626">
            <v>2010103073</v>
          </cell>
          <cell r="B2626">
            <v>17569</v>
          </cell>
          <cell r="C2626">
            <v>0</v>
          </cell>
          <cell r="D2626">
            <v>372137.5</v>
          </cell>
        </row>
        <row r="2627">
          <cell r="A2627">
            <v>2010103074</v>
          </cell>
          <cell r="B2627">
            <v>0</v>
          </cell>
          <cell r="C2627">
            <v>0</v>
          </cell>
          <cell r="D2627">
            <v>0</v>
          </cell>
        </row>
        <row r="2628">
          <cell r="A2628">
            <v>2010103078</v>
          </cell>
          <cell r="B2628">
            <v>0</v>
          </cell>
          <cell r="C2628">
            <v>0</v>
          </cell>
          <cell r="D2628">
            <v>0</v>
          </cell>
        </row>
        <row r="2629">
          <cell r="A2629">
            <v>2010103083</v>
          </cell>
          <cell r="B2629">
            <v>0</v>
          </cell>
          <cell r="C2629">
            <v>0</v>
          </cell>
          <cell r="D2629">
            <v>14525.76</v>
          </cell>
        </row>
        <row r="2630">
          <cell r="A2630">
            <v>2010103085</v>
          </cell>
          <cell r="B2630">
            <v>713</v>
          </cell>
          <cell r="C2630">
            <v>0</v>
          </cell>
          <cell r="D2630">
            <v>0</v>
          </cell>
        </row>
        <row r="2631">
          <cell r="A2631">
            <v>2010103086</v>
          </cell>
          <cell r="B2631">
            <v>0</v>
          </cell>
          <cell r="C2631">
            <v>1.0000020265579224E-5</v>
          </cell>
          <cell r="D2631">
            <v>51600.1</v>
          </cell>
        </row>
        <row r="2632">
          <cell r="A2632">
            <v>2010103087</v>
          </cell>
          <cell r="B2632">
            <v>0</v>
          </cell>
          <cell r="C2632">
            <v>0</v>
          </cell>
          <cell r="D2632">
            <v>0</v>
          </cell>
        </row>
        <row r="2633">
          <cell r="A2633">
            <v>2010103088</v>
          </cell>
          <cell r="B2633">
            <v>0</v>
          </cell>
          <cell r="C2633">
            <v>0</v>
          </cell>
          <cell r="D2633">
            <v>35406</v>
          </cell>
        </row>
        <row r="2634">
          <cell r="A2634">
            <v>2010103091</v>
          </cell>
          <cell r="B2634">
            <v>0</v>
          </cell>
          <cell r="C2634">
            <v>747.61020000000019</v>
          </cell>
          <cell r="D2634">
            <v>0</v>
          </cell>
        </row>
        <row r="2635">
          <cell r="A2635">
            <v>2010103093</v>
          </cell>
          <cell r="B2635">
            <v>0</v>
          </cell>
          <cell r="C2635">
            <v>0</v>
          </cell>
          <cell r="D2635">
            <v>0</v>
          </cell>
        </row>
        <row r="2636">
          <cell r="A2636">
            <v>2010103094</v>
          </cell>
          <cell r="B2636">
            <v>0</v>
          </cell>
          <cell r="C2636">
            <v>0</v>
          </cell>
          <cell r="D2636">
            <v>0</v>
          </cell>
        </row>
        <row r="2637">
          <cell r="A2637">
            <v>2010103095</v>
          </cell>
          <cell r="B2637">
            <v>0</v>
          </cell>
          <cell r="C2637">
            <v>0</v>
          </cell>
          <cell r="D2637">
            <v>0</v>
          </cell>
        </row>
        <row r="2638">
          <cell r="A2638">
            <v>2010103096</v>
          </cell>
          <cell r="B2638">
            <v>0</v>
          </cell>
          <cell r="C2638">
            <v>0</v>
          </cell>
          <cell r="D2638">
            <v>0</v>
          </cell>
        </row>
        <row r="2639">
          <cell r="A2639">
            <v>2010103097</v>
          </cell>
          <cell r="B2639">
            <v>0</v>
          </cell>
          <cell r="C2639">
            <v>0</v>
          </cell>
          <cell r="D2639">
            <v>0</v>
          </cell>
        </row>
        <row r="2640">
          <cell r="A2640">
            <v>2010103098</v>
          </cell>
          <cell r="B2640">
            <v>0</v>
          </cell>
          <cell r="C2640">
            <v>0</v>
          </cell>
          <cell r="D2640">
            <v>0</v>
          </cell>
        </row>
        <row r="2641">
          <cell r="A2641">
            <v>2010103099</v>
          </cell>
          <cell r="B2641">
            <v>0</v>
          </cell>
          <cell r="C2641">
            <v>0</v>
          </cell>
          <cell r="D2641">
            <v>0</v>
          </cell>
        </row>
        <row r="2642">
          <cell r="A2642">
            <v>2010103100</v>
          </cell>
          <cell r="B2642">
            <v>0</v>
          </cell>
          <cell r="C2642">
            <v>0</v>
          </cell>
          <cell r="D2642">
            <v>0</v>
          </cell>
        </row>
        <row r="2643">
          <cell r="A2643">
            <v>2010103101</v>
          </cell>
          <cell r="B2643">
            <v>0</v>
          </cell>
          <cell r="C2643">
            <v>0</v>
          </cell>
          <cell r="D2643">
            <v>0</v>
          </cell>
        </row>
        <row r="2644">
          <cell r="A2644">
            <v>2010103102</v>
          </cell>
          <cell r="B2644">
            <v>0</v>
          </cell>
          <cell r="C2644">
            <v>0</v>
          </cell>
          <cell r="D2644">
            <v>0</v>
          </cell>
        </row>
        <row r="2645">
          <cell r="A2645">
            <v>2010103103</v>
          </cell>
          <cell r="B2645">
            <v>0</v>
          </cell>
          <cell r="C2645">
            <v>0</v>
          </cell>
          <cell r="D2645">
            <v>0</v>
          </cell>
        </row>
        <row r="2646">
          <cell r="A2646">
            <v>2010103104</v>
          </cell>
          <cell r="B2646">
            <v>0</v>
          </cell>
          <cell r="C2646">
            <v>0</v>
          </cell>
          <cell r="D2646">
            <v>0</v>
          </cell>
        </row>
        <row r="2647">
          <cell r="A2647">
            <v>2010103105</v>
          </cell>
          <cell r="B2647">
            <v>0</v>
          </cell>
          <cell r="C2647">
            <v>0</v>
          </cell>
          <cell r="D2647">
            <v>0</v>
          </cell>
        </row>
        <row r="2648">
          <cell r="A2648">
            <v>2010103106</v>
          </cell>
          <cell r="B2648">
            <v>0</v>
          </cell>
          <cell r="C2648">
            <v>0</v>
          </cell>
          <cell r="D2648">
            <v>0</v>
          </cell>
        </row>
        <row r="2649">
          <cell r="A2649">
            <v>2010103107</v>
          </cell>
          <cell r="B2649">
            <v>0</v>
          </cell>
          <cell r="C2649">
            <v>0</v>
          </cell>
          <cell r="D2649">
            <v>0</v>
          </cell>
        </row>
        <row r="2650">
          <cell r="A2650">
            <v>2010103108</v>
          </cell>
          <cell r="B2650">
            <v>0</v>
          </cell>
          <cell r="C2650">
            <v>0</v>
          </cell>
          <cell r="D2650">
            <v>0</v>
          </cell>
        </row>
        <row r="2651">
          <cell r="A2651">
            <v>2010103111</v>
          </cell>
          <cell r="B2651">
            <v>0</v>
          </cell>
          <cell r="C2651">
            <v>0</v>
          </cell>
          <cell r="D2651">
            <v>0</v>
          </cell>
        </row>
        <row r="2652">
          <cell r="A2652">
            <v>2010103116</v>
          </cell>
          <cell r="B2652">
            <v>0</v>
          </cell>
          <cell r="C2652">
            <v>0</v>
          </cell>
          <cell r="D2652">
            <v>0</v>
          </cell>
        </row>
        <row r="2653">
          <cell r="A2653">
            <v>2010103117</v>
          </cell>
          <cell r="B2653">
            <v>0</v>
          </cell>
          <cell r="C2653">
            <v>0</v>
          </cell>
          <cell r="D2653">
            <v>0</v>
          </cell>
        </row>
        <row r="2654">
          <cell r="A2654">
            <v>2010103118</v>
          </cell>
          <cell r="B2654">
            <v>31973.05</v>
          </cell>
          <cell r="C2654">
            <v>0</v>
          </cell>
          <cell r="D2654">
            <v>85000</v>
          </cell>
        </row>
        <row r="2655">
          <cell r="A2655">
            <v>2010103119</v>
          </cell>
          <cell r="B2655">
            <v>0</v>
          </cell>
          <cell r="C2655">
            <v>0</v>
          </cell>
          <cell r="D2655">
            <v>15985</v>
          </cell>
        </row>
        <row r="2656">
          <cell r="A2656">
            <v>2010103120</v>
          </cell>
          <cell r="B2656">
            <v>0</v>
          </cell>
          <cell r="C2656">
            <v>0</v>
          </cell>
          <cell r="D2656">
            <v>46271.4</v>
          </cell>
        </row>
        <row r="2657">
          <cell r="A2657">
            <v>2010103121</v>
          </cell>
          <cell r="B2657">
            <v>0</v>
          </cell>
          <cell r="C2657">
            <v>0</v>
          </cell>
          <cell r="D2657">
            <v>537668.39</v>
          </cell>
        </row>
        <row r="2658">
          <cell r="A2658">
            <v>2010103122</v>
          </cell>
          <cell r="B2658">
            <v>0</v>
          </cell>
          <cell r="C2658">
            <v>0</v>
          </cell>
          <cell r="D2658">
            <v>0</v>
          </cell>
        </row>
        <row r="2659">
          <cell r="A2659">
            <v>2010103123</v>
          </cell>
          <cell r="B2659">
            <v>0</v>
          </cell>
          <cell r="C2659">
            <v>0</v>
          </cell>
          <cell r="D2659">
            <v>0</v>
          </cell>
        </row>
        <row r="2660">
          <cell r="A2660">
            <v>2010103124</v>
          </cell>
          <cell r="B2660">
            <v>0</v>
          </cell>
          <cell r="C2660">
            <v>0</v>
          </cell>
          <cell r="D2660">
            <v>0</v>
          </cell>
        </row>
        <row r="2661">
          <cell r="A2661">
            <v>2010103125</v>
          </cell>
          <cell r="B2661">
            <v>0</v>
          </cell>
          <cell r="C2661">
            <v>0</v>
          </cell>
          <cell r="D2661">
            <v>21505</v>
          </cell>
        </row>
        <row r="2662">
          <cell r="A2662">
            <v>2010103126</v>
          </cell>
          <cell r="B2662">
            <v>0</v>
          </cell>
          <cell r="C2662">
            <v>0</v>
          </cell>
          <cell r="D2662">
            <v>0</v>
          </cell>
        </row>
        <row r="2663">
          <cell r="A2663">
            <v>2010103127</v>
          </cell>
          <cell r="B2663">
            <v>0</v>
          </cell>
          <cell r="C2663">
            <v>0</v>
          </cell>
          <cell r="D2663">
            <v>437668.39</v>
          </cell>
        </row>
        <row r="2664">
          <cell r="A2664">
            <v>2010103128</v>
          </cell>
          <cell r="B2664">
            <v>0</v>
          </cell>
          <cell r="C2664">
            <v>0</v>
          </cell>
          <cell r="D2664">
            <v>0</v>
          </cell>
        </row>
        <row r="2665">
          <cell r="A2665">
            <v>2010103129</v>
          </cell>
          <cell r="B2665">
            <v>0</v>
          </cell>
          <cell r="C2665">
            <v>0</v>
          </cell>
          <cell r="D2665">
            <v>0</v>
          </cell>
        </row>
        <row r="2666">
          <cell r="A2666">
            <v>2010103130</v>
          </cell>
          <cell r="B2666">
            <v>0</v>
          </cell>
          <cell r="C2666">
            <v>0</v>
          </cell>
          <cell r="D2666">
            <v>7013.8</v>
          </cell>
        </row>
        <row r="2667">
          <cell r="A2667">
            <v>2010103131</v>
          </cell>
          <cell r="B2667">
            <v>0</v>
          </cell>
          <cell r="C2667">
            <v>0</v>
          </cell>
          <cell r="D2667">
            <v>15950.5</v>
          </cell>
        </row>
        <row r="2668">
          <cell r="A2668">
            <v>2010103132</v>
          </cell>
          <cell r="B2668">
            <v>0</v>
          </cell>
          <cell r="C2668">
            <v>1610</v>
          </cell>
          <cell r="D2668">
            <v>4082.5</v>
          </cell>
        </row>
        <row r="2669">
          <cell r="A2669">
            <v>2010104019</v>
          </cell>
          <cell r="B2669">
            <v>0</v>
          </cell>
          <cell r="C2669">
            <v>0</v>
          </cell>
          <cell r="D2669">
            <v>0</v>
          </cell>
        </row>
        <row r="2670">
          <cell r="A2670">
            <v>2010105001</v>
          </cell>
          <cell r="B2670">
            <v>605.6</v>
          </cell>
          <cell r="C2670">
            <v>0</v>
          </cell>
          <cell r="D2670">
            <v>5006.6400000000003</v>
          </cell>
        </row>
        <row r="2671">
          <cell r="A2671">
            <v>2010105002</v>
          </cell>
          <cell r="B2671">
            <v>25939.65</v>
          </cell>
          <cell r="C2671">
            <v>0</v>
          </cell>
          <cell r="D2671">
            <v>103077.18000000001</v>
          </cell>
        </row>
        <row r="2672">
          <cell r="A2672">
            <v>2010105003</v>
          </cell>
          <cell r="B2672">
            <v>35740.76</v>
          </cell>
          <cell r="C2672">
            <v>0</v>
          </cell>
          <cell r="D2672">
            <v>270000</v>
          </cell>
        </row>
        <row r="2673">
          <cell r="A2673">
            <v>2010105005</v>
          </cell>
          <cell r="B2673">
            <v>347896.03</v>
          </cell>
          <cell r="C2673">
            <v>0</v>
          </cell>
          <cell r="D2673">
            <v>604411.77</v>
          </cell>
        </row>
        <row r="2674">
          <cell r="A2674">
            <v>2010105006</v>
          </cell>
          <cell r="B2674">
            <v>0</v>
          </cell>
          <cell r="C2674">
            <v>0</v>
          </cell>
          <cell r="D2674">
            <v>24556.77</v>
          </cell>
        </row>
        <row r="2675">
          <cell r="A2675">
            <v>2010105007</v>
          </cell>
          <cell r="B2675">
            <v>0</v>
          </cell>
          <cell r="C2675">
            <v>0</v>
          </cell>
          <cell r="D2675">
            <v>0</v>
          </cell>
        </row>
        <row r="2676">
          <cell r="A2676">
            <v>2010105009</v>
          </cell>
          <cell r="B2676">
            <v>3832.44</v>
          </cell>
          <cell r="C2676">
            <v>0</v>
          </cell>
          <cell r="D2676">
            <v>17190</v>
          </cell>
        </row>
        <row r="2677">
          <cell r="A2677">
            <v>2010105010</v>
          </cell>
          <cell r="B2677">
            <v>0</v>
          </cell>
          <cell r="C2677">
            <v>1.0000020265579224E-5</v>
          </cell>
          <cell r="D2677">
            <v>56279.73</v>
          </cell>
        </row>
        <row r="2678">
          <cell r="A2678">
            <v>2010105012</v>
          </cell>
          <cell r="B2678">
            <v>10035.06</v>
          </cell>
          <cell r="C2678">
            <v>0</v>
          </cell>
          <cell r="D2678">
            <v>157310.70000000001</v>
          </cell>
        </row>
        <row r="2679">
          <cell r="A2679">
            <v>2010105013</v>
          </cell>
          <cell r="B2679">
            <v>148596.75</v>
          </cell>
          <cell r="C2679">
            <v>0</v>
          </cell>
          <cell r="D2679">
            <v>235000</v>
          </cell>
        </row>
        <row r="2680">
          <cell r="A2680">
            <v>2010105014</v>
          </cell>
          <cell r="B2680">
            <v>0</v>
          </cell>
          <cell r="C2680">
            <v>0</v>
          </cell>
          <cell r="D2680">
            <v>3450</v>
          </cell>
        </row>
        <row r="2681">
          <cell r="A2681">
            <v>2010105017</v>
          </cell>
          <cell r="B2681">
            <v>14089</v>
          </cell>
          <cell r="C2681">
            <v>0</v>
          </cell>
          <cell r="D2681">
            <v>228606</v>
          </cell>
        </row>
        <row r="2682">
          <cell r="A2682">
            <v>2010105019</v>
          </cell>
          <cell r="B2682">
            <v>0.05</v>
          </cell>
          <cell r="C2682">
            <v>0</v>
          </cell>
          <cell r="D2682">
            <v>36647</v>
          </cell>
        </row>
        <row r="2683">
          <cell r="A2683">
            <v>2010105025</v>
          </cell>
          <cell r="B2683">
            <v>285980.88</v>
          </cell>
          <cell r="C2683">
            <v>0</v>
          </cell>
          <cell r="D2683">
            <v>780000</v>
          </cell>
        </row>
        <row r="2684">
          <cell r="A2684">
            <v>2010105029</v>
          </cell>
          <cell r="B2684">
            <v>0</v>
          </cell>
          <cell r="C2684">
            <v>0</v>
          </cell>
          <cell r="D2684">
            <v>0</v>
          </cell>
        </row>
        <row r="2685">
          <cell r="A2685">
            <v>2010105031</v>
          </cell>
          <cell r="B2685">
            <v>0</v>
          </cell>
          <cell r="C2685">
            <v>0</v>
          </cell>
          <cell r="D2685">
            <v>0</v>
          </cell>
        </row>
        <row r="2686">
          <cell r="A2686">
            <v>2010105032</v>
          </cell>
          <cell r="B2686">
            <v>350</v>
          </cell>
          <cell r="C2686">
            <v>0</v>
          </cell>
          <cell r="D2686">
            <v>10000</v>
          </cell>
        </row>
        <row r="2687">
          <cell r="A2687">
            <v>2010105034</v>
          </cell>
          <cell r="B2687">
            <v>0</v>
          </cell>
          <cell r="C2687">
            <v>0</v>
          </cell>
          <cell r="D2687">
            <v>0</v>
          </cell>
        </row>
        <row r="2688">
          <cell r="A2688">
            <v>2010105037</v>
          </cell>
          <cell r="B2688">
            <v>0</v>
          </cell>
          <cell r="C2688">
            <v>0</v>
          </cell>
          <cell r="D2688">
            <v>0</v>
          </cell>
        </row>
        <row r="2689">
          <cell r="A2689">
            <v>2010105041</v>
          </cell>
          <cell r="B2689">
            <v>0</v>
          </cell>
          <cell r="C2689">
            <v>0</v>
          </cell>
          <cell r="D2689">
            <v>0</v>
          </cell>
        </row>
        <row r="2690">
          <cell r="A2690">
            <v>2010105045</v>
          </cell>
          <cell r="B2690">
            <v>0</v>
          </cell>
          <cell r="C2690">
            <v>0</v>
          </cell>
          <cell r="D2690">
            <v>0</v>
          </cell>
        </row>
        <row r="2691">
          <cell r="A2691">
            <v>2010105046</v>
          </cell>
          <cell r="B2691">
            <v>0</v>
          </cell>
          <cell r="C2691">
            <v>0</v>
          </cell>
          <cell r="D2691">
            <v>0</v>
          </cell>
        </row>
        <row r="2692">
          <cell r="A2692">
            <v>2010105047</v>
          </cell>
          <cell r="B2692">
            <v>0</v>
          </cell>
          <cell r="C2692">
            <v>0</v>
          </cell>
          <cell r="D2692">
            <v>0</v>
          </cell>
        </row>
        <row r="2693">
          <cell r="A2693">
            <v>2010105049</v>
          </cell>
          <cell r="B2693">
            <v>45.49</v>
          </cell>
          <cell r="C2693">
            <v>0</v>
          </cell>
          <cell r="D2693">
            <v>87000</v>
          </cell>
        </row>
        <row r="2694">
          <cell r="A2694">
            <v>2010105050</v>
          </cell>
          <cell r="B2694">
            <v>315193.19</v>
          </cell>
          <cell r="C2694">
            <v>0</v>
          </cell>
          <cell r="D2694">
            <v>1546503.52</v>
          </cell>
        </row>
        <row r="2695">
          <cell r="A2695">
            <v>2010105052</v>
          </cell>
          <cell r="B2695">
            <v>0</v>
          </cell>
          <cell r="C2695">
            <v>0</v>
          </cell>
          <cell r="D2695">
            <v>0</v>
          </cell>
        </row>
        <row r="2696">
          <cell r="A2696">
            <v>2010105053</v>
          </cell>
          <cell r="B2696">
            <v>0</v>
          </cell>
          <cell r="C2696">
            <v>0</v>
          </cell>
          <cell r="D2696">
            <v>0</v>
          </cell>
        </row>
        <row r="2697">
          <cell r="A2697">
            <v>2010105054</v>
          </cell>
          <cell r="B2697">
            <v>0</v>
          </cell>
          <cell r="C2697">
            <v>0</v>
          </cell>
          <cell r="D2697">
            <v>0</v>
          </cell>
        </row>
        <row r="2698">
          <cell r="A2698">
            <v>2010105056</v>
          </cell>
          <cell r="B2698">
            <v>117523.65000000001</v>
          </cell>
          <cell r="C2698">
            <v>0</v>
          </cell>
          <cell r="D2698">
            <v>550000</v>
          </cell>
        </row>
        <row r="2699">
          <cell r="A2699">
            <v>2010105057</v>
          </cell>
          <cell r="B2699">
            <v>130497.25</v>
          </cell>
          <cell r="C2699">
            <v>0</v>
          </cell>
          <cell r="D2699">
            <v>34960</v>
          </cell>
        </row>
        <row r="2700">
          <cell r="A2700">
            <v>2010105062</v>
          </cell>
          <cell r="B2700">
            <v>0</v>
          </cell>
          <cell r="C2700">
            <v>0</v>
          </cell>
          <cell r="D2700">
            <v>0</v>
          </cell>
        </row>
        <row r="2701">
          <cell r="A2701">
            <v>2010105064</v>
          </cell>
          <cell r="B2701">
            <v>0</v>
          </cell>
          <cell r="C2701">
            <v>0</v>
          </cell>
          <cell r="D2701">
            <v>106.59</v>
          </cell>
        </row>
        <row r="2702">
          <cell r="A2702">
            <v>2010105065</v>
          </cell>
          <cell r="B2702">
            <v>4738</v>
          </cell>
          <cell r="C2702">
            <v>0</v>
          </cell>
          <cell r="D2702">
            <v>0</v>
          </cell>
        </row>
        <row r="2703">
          <cell r="A2703">
            <v>2010105066</v>
          </cell>
          <cell r="B2703">
            <v>47087.37</v>
          </cell>
          <cell r="C2703">
            <v>0</v>
          </cell>
          <cell r="D2703">
            <v>190000</v>
          </cell>
        </row>
        <row r="2704">
          <cell r="A2704">
            <v>2010105069</v>
          </cell>
          <cell r="B2704">
            <v>15937.54</v>
          </cell>
          <cell r="C2704">
            <v>0</v>
          </cell>
          <cell r="D2704">
            <v>20000</v>
          </cell>
        </row>
        <row r="2705">
          <cell r="A2705">
            <v>2010105070</v>
          </cell>
          <cell r="B2705">
            <v>0</v>
          </cell>
          <cell r="C2705">
            <v>0</v>
          </cell>
          <cell r="D2705">
            <v>0</v>
          </cell>
        </row>
        <row r="2706">
          <cell r="A2706">
            <v>2010105071</v>
          </cell>
          <cell r="B2706">
            <v>936825</v>
          </cell>
          <cell r="C2706">
            <v>0</v>
          </cell>
          <cell r="D2706">
            <v>2693072</v>
          </cell>
        </row>
        <row r="2707">
          <cell r="A2707">
            <v>2010105075</v>
          </cell>
          <cell r="B2707">
            <v>5000.17</v>
          </cell>
          <cell r="C2707">
            <v>0</v>
          </cell>
          <cell r="D2707">
            <v>0</v>
          </cell>
        </row>
        <row r="2708">
          <cell r="A2708">
            <v>2010105076</v>
          </cell>
          <cell r="B2708">
            <v>0</v>
          </cell>
          <cell r="C2708">
            <v>0</v>
          </cell>
          <cell r="D2708">
            <v>0</v>
          </cell>
        </row>
        <row r="2709">
          <cell r="A2709">
            <v>2010105077</v>
          </cell>
          <cell r="B2709">
            <v>0</v>
          </cell>
          <cell r="C2709">
            <v>0</v>
          </cell>
          <cell r="D2709">
            <v>0</v>
          </cell>
        </row>
        <row r="2710">
          <cell r="A2710">
            <v>2010105078</v>
          </cell>
          <cell r="B2710">
            <v>0</v>
          </cell>
          <cell r="C2710">
            <v>0</v>
          </cell>
          <cell r="D2710">
            <v>0</v>
          </cell>
        </row>
        <row r="2711">
          <cell r="A2711">
            <v>2010105079</v>
          </cell>
          <cell r="B2711">
            <v>8704.0900100000199</v>
          </cell>
          <cell r="C2711">
            <v>0</v>
          </cell>
          <cell r="D2711">
            <v>97634.569990000004</v>
          </cell>
        </row>
        <row r="2712">
          <cell r="A2712">
            <v>2010105082</v>
          </cell>
          <cell r="B2712">
            <v>0</v>
          </cell>
          <cell r="C2712">
            <v>0</v>
          </cell>
          <cell r="D2712">
            <v>0</v>
          </cell>
        </row>
        <row r="2713">
          <cell r="A2713">
            <v>2010105084</v>
          </cell>
          <cell r="B2713">
            <v>0</v>
          </cell>
          <cell r="C2713">
            <v>0</v>
          </cell>
          <cell r="D2713">
            <v>55200</v>
          </cell>
        </row>
        <row r="2714">
          <cell r="A2714">
            <v>2010105086</v>
          </cell>
          <cell r="B2714">
            <v>0</v>
          </cell>
          <cell r="C2714">
            <v>0</v>
          </cell>
          <cell r="D2714">
            <v>0</v>
          </cell>
        </row>
        <row r="2715">
          <cell r="A2715">
            <v>2010105087</v>
          </cell>
          <cell r="B2715">
            <v>0</v>
          </cell>
          <cell r="C2715">
            <v>0</v>
          </cell>
          <cell r="D2715">
            <v>106322.90000000001</v>
          </cell>
        </row>
        <row r="2716">
          <cell r="A2716">
            <v>2010105089</v>
          </cell>
          <cell r="B2716">
            <v>0</v>
          </cell>
          <cell r="C2716">
            <v>0</v>
          </cell>
          <cell r="D2716">
            <v>0</v>
          </cell>
        </row>
        <row r="2717">
          <cell r="A2717">
            <v>2010105090</v>
          </cell>
          <cell r="B2717">
            <v>0</v>
          </cell>
          <cell r="C2717">
            <v>0</v>
          </cell>
          <cell r="D2717">
            <v>0</v>
          </cell>
        </row>
        <row r="2718">
          <cell r="A2718">
            <v>2010105091</v>
          </cell>
          <cell r="B2718">
            <v>5481.5</v>
          </cell>
          <cell r="C2718">
            <v>0</v>
          </cell>
          <cell r="D2718">
            <v>6417</v>
          </cell>
        </row>
        <row r="2719">
          <cell r="A2719">
            <v>2010105094</v>
          </cell>
          <cell r="B2719">
            <v>0</v>
          </cell>
          <cell r="C2719">
            <v>0</v>
          </cell>
          <cell r="D2719">
            <v>4807</v>
          </cell>
        </row>
        <row r="2720">
          <cell r="A2720">
            <v>2010105095</v>
          </cell>
          <cell r="B2720">
            <v>0</v>
          </cell>
          <cell r="C2720">
            <v>0</v>
          </cell>
          <cell r="D2720">
            <v>0</v>
          </cell>
        </row>
        <row r="2721">
          <cell r="A2721">
            <v>2010105096</v>
          </cell>
          <cell r="B2721">
            <v>6505.6</v>
          </cell>
          <cell r="C2721">
            <v>0</v>
          </cell>
          <cell r="D2721">
            <v>235566.27000000002</v>
          </cell>
        </row>
        <row r="2722">
          <cell r="A2722">
            <v>2010105097</v>
          </cell>
          <cell r="B2722">
            <v>0</v>
          </cell>
          <cell r="C2722">
            <v>0</v>
          </cell>
          <cell r="D2722">
            <v>0</v>
          </cell>
        </row>
        <row r="2723">
          <cell r="A2723">
            <v>2010105098</v>
          </cell>
          <cell r="B2723">
            <v>0</v>
          </cell>
          <cell r="C2723">
            <v>0</v>
          </cell>
          <cell r="D2723">
            <v>0</v>
          </cell>
        </row>
        <row r="2724">
          <cell r="A2724">
            <v>2010105099</v>
          </cell>
          <cell r="B2724">
            <v>0</v>
          </cell>
          <cell r="C2724">
            <v>0</v>
          </cell>
          <cell r="D2724">
            <v>0</v>
          </cell>
        </row>
        <row r="2725">
          <cell r="A2725">
            <v>2010105100</v>
          </cell>
          <cell r="B2725">
            <v>1886</v>
          </cell>
          <cell r="C2725">
            <v>0</v>
          </cell>
          <cell r="D2725">
            <v>0</v>
          </cell>
        </row>
        <row r="2726">
          <cell r="A2726">
            <v>2010105101</v>
          </cell>
          <cell r="B2726">
            <v>0</v>
          </cell>
          <cell r="C2726">
            <v>0</v>
          </cell>
          <cell r="D2726">
            <v>0</v>
          </cell>
        </row>
        <row r="2727">
          <cell r="A2727">
            <v>2010105102</v>
          </cell>
          <cell r="B2727">
            <v>0</v>
          </cell>
          <cell r="C2727">
            <v>0</v>
          </cell>
          <cell r="D2727">
            <v>0</v>
          </cell>
        </row>
        <row r="2728">
          <cell r="A2728">
            <v>2010105103</v>
          </cell>
          <cell r="B2728">
            <v>822</v>
          </cell>
          <cell r="C2728">
            <v>0</v>
          </cell>
          <cell r="D2728">
            <v>0</v>
          </cell>
        </row>
        <row r="2729">
          <cell r="A2729">
            <v>2010105104</v>
          </cell>
          <cell r="B2729">
            <v>10401.67</v>
          </cell>
          <cell r="C2729">
            <v>0</v>
          </cell>
          <cell r="D2729">
            <v>170000</v>
          </cell>
        </row>
        <row r="2730">
          <cell r="A2730">
            <v>2010105108</v>
          </cell>
          <cell r="B2730">
            <v>0</v>
          </cell>
          <cell r="C2730">
            <v>0</v>
          </cell>
          <cell r="D2730">
            <v>0</v>
          </cell>
        </row>
        <row r="2731">
          <cell r="A2731">
            <v>2010105109</v>
          </cell>
          <cell r="B2731">
            <v>0</v>
          </cell>
          <cell r="C2731">
            <v>0</v>
          </cell>
          <cell r="D2731">
            <v>158013</v>
          </cell>
        </row>
        <row r="2732">
          <cell r="A2732">
            <v>2010105110</v>
          </cell>
          <cell r="B2732">
            <v>590</v>
          </cell>
          <cell r="C2732">
            <v>0</v>
          </cell>
          <cell r="D2732">
            <v>0</v>
          </cell>
        </row>
        <row r="2733">
          <cell r="A2733">
            <v>2010105111</v>
          </cell>
          <cell r="B2733">
            <v>0</v>
          </cell>
          <cell r="C2733">
            <v>0</v>
          </cell>
          <cell r="D2733">
            <v>96391</v>
          </cell>
        </row>
        <row r="2734">
          <cell r="A2734">
            <v>2010105112</v>
          </cell>
          <cell r="B2734">
            <v>0</v>
          </cell>
          <cell r="C2734">
            <v>0</v>
          </cell>
          <cell r="D2734">
            <v>0</v>
          </cell>
        </row>
        <row r="2735">
          <cell r="A2735">
            <v>2010105113</v>
          </cell>
          <cell r="B2735">
            <v>0</v>
          </cell>
          <cell r="C2735">
            <v>24208.799999999999</v>
          </cell>
          <cell r="D2735">
            <v>0</v>
          </cell>
        </row>
        <row r="2736">
          <cell r="A2736">
            <v>2010105114</v>
          </cell>
          <cell r="B2736">
            <v>0</v>
          </cell>
          <cell r="C2736">
            <v>0</v>
          </cell>
          <cell r="D2736">
            <v>202813.26</v>
          </cell>
        </row>
        <row r="2737">
          <cell r="A2737">
            <v>2010105115</v>
          </cell>
          <cell r="B2737">
            <v>0</v>
          </cell>
          <cell r="C2737">
            <v>0</v>
          </cell>
          <cell r="D2737">
            <v>0</v>
          </cell>
        </row>
        <row r="2738">
          <cell r="A2738">
            <v>2010105116</v>
          </cell>
          <cell r="B2738">
            <v>0</v>
          </cell>
          <cell r="C2738">
            <v>13070</v>
          </cell>
          <cell r="D2738">
            <v>13838.33</v>
          </cell>
        </row>
        <row r="2739">
          <cell r="A2739">
            <v>2010105117</v>
          </cell>
          <cell r="B2739">
            <v>13110</v>
          </cell>
          <cell r="C2739">
            <v>0</v>
          </cell>
          <cell r="D2739">
            <v>81880</v>
          </cell>
        </row>
        <row r="2740">
          <cell r="A2740">
            <v>2010105118</v>
          </cell>
          <cell r="B2740">
            <v>0</v>
          </cell>
          <cell r="C2740">
            <v>0</v>
          </cell>
          <cell r="D2740">
            <v>9234.0500000000011</v>
          </cell>
        </row>
        <row r="2741">
          <cell r="A2741">
            <v>2010105119</v>
          </cell>
          <cell r="B2741">
            <v>2875.0050000000001</v>
          </cell>
          <cell r="C2741">
            <v>0</v>
          </cell>
          <cell r="D2741">
            <v>9775</v>
          </cell>
        </row>
        <row r="2742">
          <cell r="A2742">
            <v>2010105120</v>
          </cell>
          <cell r="B2742">
            <v>0</v>
          </cell>
          <cell r="C2742">
            <v>0</v>
          </cell>
          <cell r="D2742">
            <v>0</v>
          </cell>
        </row>
        <row r="2743">
          <cell r="A2743">
            <v>2010105121</v>
          </cell>
          <cell r="B2743">
            <v>12225.22</v>
          </cell>
          <cell r="C2743">
            <v>0</v>
          </cell>
          <cell r="D2743">
            <v>0</v>
          </cell>
        </row>
        <row r="2744">
          <cell r="A2744">
            <v>2010105122</v>
          </cell>
          <cell r="B2744">
            <v>89017.25</v>
          </cell>
          <cell r="C2744">
            <v>0</v>
          </cell>
          <cell r="D2744">
            <v>111325</v>
          </cell>
        </row>
        <row r="2745">
          <cell r="A2745">
            <v>2010105123</v>
          </cell>
          <cell r="B2745">
            <v>0</v>
          </cell>
          <cell r="C2745">
            <v>0</v>
          </cell>
          <cell r="D2745">
            <v>0</v>
          </cell>
        </row>
        <row r="2746">
          <cell r="A2746">
            <v>2010105124</v>
          </cell>
          <cell r="B2746">
            <v>0</v>
          </cell>
          <cell r="C2746">
            <v>0</v>
          </cell>
          <cell r="D2746">
            <v>75489.45</v>
          </cell>
        </row>
        <row r="2747">
          <cell r="A2747">
            <v>2010105125</v>
          </cell>
          <cell r="B2747">
            <v>0</v>
          </cell>
          <cell r="C2747">
            <v>0</v>
          </cell>
          <cell r="D2747">
            <v>0</v>
          </cell>
        </row>
        <row r="2748">
          <cell r="A2748">
            <v>2010105126</v>
          </cell>
          <cell r="B2748">
            <v>0</v>
          </cell>
          <cell r="C2748">
            <v>0</v>
          </cell>
          <cell r="D2748">
            <v>0</v>
          </cell>
        </row>
        <row r="2749">
          <cell r="A2749">
            <v>2010105127</v>
          </cell>
          <cell r="B2749">
            <v>0</v>
          </cell>
          <cell r="C2749">
            <v>0</v>
          </cell>
          <cell r="D2749">
            <v>0</v>
          </cell>
        </row>
        <row r="2750">
          <cell r="A2750">
            <v>2010105128</v>
          </cell>
          <cell r="B2750">
            <v>172500</v>
          </cell>
          <cell r="C2750">
            <v>0</v>
          </cell>
          <cell r="D2750">
            <v>564163.51</v>
          </cell>
        </row>
        <row r="2751">
          <cell r="A2751">
            <v>2010105129</v>
          </cell>
          <cell r="B2751">
            <v>0</v>
          </cell>
          <cell r="C2751">
            <v>0</v>
          </cell>
          <cell r="D2751">
            <v>134300</v>
          </cell>
        </row>
        <row r="2752">
          <cell r="A2752">
            <v>2010105130</v>
          </cell>
          <cell r="B2752">
            <v>0</v>
          </cell>
          <cell r="C2752">
            <v>0</v>
          </cell>
          <cell r="D2752">
            <v>0</v>
          </cell>
        </row>
        <row r="2753">
          <cell r="A2753">
            <v>2010105131</v>
          </cell>
          <cell r="B2753">
            <v>0</v>
          </cell>
          <cell r="C2753">
            <v>0.05</v>
          </cell>
          <cell r="D2753">
            <v>163361</v>
          </cell>
        </row>
        <row r="2754">
          <cell r="A2754">
            <v>2010105132</v>
          </cell>
          <cell r="B2754">
            <v>89784.47</v>
          </cell>
          <cell r="C2754">
            <v>0</v>
          </cell>
          <cell r="D2754">
            <v>175000</v>
          </cell>
        </row>
        <row r="2755">
          <cell r="A2755">
            <v>2010105133</v>
          </cell>
          <cell r="B2755">
            <v>12767.33</v>
          </cell>
          <cell r="C2755">
            <v>0</v>
          </cell>
          <cell r="D2755">
            <v>127014.74</v>
          </cell>
        </row>
        <row r="2756">
          <cell r="A2756">
            <v>2010105134</v>
          </cell>
          <cell r="B2756">
            <v>0</v>
          </cell>
          <cell r="C2756">
            <v>50</v>
          </cell>
          <cell r="D2756">
            <v>0</v>
          </cell>
        </row>
        <row r="2757">
          <cell r="A2757">
            <v>2010105135</v>
          </cell>
          <cell r="B2757">
            <v>0</v>
          </cell>
          <cell r="C2757">
            <v>0</v>
          </cell>
          <cell r="D2757">
            <v>0</v>
          </cell>
        </row>
        <row r="2758">
          <cell r="A2758">
            <v>2010105136</v>
          </cell>
          <cell r="B2758">
            <v>0</v>
          </cell>
          <cell r="C2758">
            <v>0</v>
          </cell>
          <cell r="D2758">
            <v>0</v>
          </cell>
        </row>
        <row r="2759">
          <cell r="A2759">
            <v>2010105137</v>
          </cell>
          <cell r="B2759">
            <v>0</v>
          </cell>
          <cell r="C2759">
            <v>0</v>
          </cell>
          <cell r="D2759">
            <v>116150</v>
          </cell>
        </row>
        <row r="2760">
          <cell r="A2760">
            <v>2010105138</v>
          </cell>
          <cell r="B2760">
            <v>0</v>
          </cell>
          <cell r="C2760">
            <v>0</v>
          </cell>
          <cell r="D2760">
            <v>31878</v>
          </cell>
        </row>
        <row r="2761">
          <cell r="A2761">
            <v>2010105139</v>
          </cell>
          <cell r="B2761">
            <v>0</v>
          </cell>
          <cell r="C2761">
            <v>0</v>
          </cell>
          <cell r="D2761">
            <v>46520.51</v>
          </cell>
        </row>
        <row r="2762">
          <cell r="A2762">
            <v>2010105140</v>
          </cell>
          <cell r="B2762">
            <v>8300</v>
          </cell>
          <cell r="C2762">
            <v>0</v>
          </cell>
          <cell r="D2762">
            <v>84069</v>
          </cell>
        </row>
        <row r="2763">
          <cell r="A2763">
            <v>2010105141</v>
          </cell>
          <cell r="B2763">
            <v>0</v>
          </cell>
          <cell r="C2763">
            <v>999.51</v>
          </cell>
          <cell r="D2763">
            <v>190834.38</v>
          </cell>
        </row>
        <row r="2764">
          <cell r="A2764">
            <v>2010105142</v>
          </cell>
          <cell r="B2764">
            <v>0</v>
          </cell>
          <cell r="C2764">
            <v>8050</v>
          </cell>
          <cell r="D2764">
            <v>52900</v>
          </cell>
        </row>
        <row r="2765">
          <cell r="A2765">
            <v>2010105143</v>
          </cell>
          <cell r="B2765">
            <v>0</v>
          </cell>
          <cell r="C2765">
            <v>0</v>
          </cell>
          <cell r="D2765">
            <v>46000</v>
          </cell>
        </row>
        <row r="2766">
          <cell r="A2766">
            <v>2010105144</v>
          </cell>
          <cell r="B2766">
            <v>0</v>
          </cell>
          <cell r="C2766">
            <v>0</v>
          </cell>
          <cell r="D2766">
            <v>397473.35000000003</v>
          </cell>
        </row>
        <row r="2767">
          <cell r="A2767">
            <v>2010105145</v>
          </cell>
          <cell r="B2767">
            <v>91054.46</v>
          </cell>
          <cell r="C2767">
            <v>0</v>
          </cell>
          <cell r="D2767">
            <v>275265</v>
          </cell>
        </row>
        <row r="2768">
          <cell r="A2768">
            <v>2010105146</v>
          </cell>
          <cell r="B2768">
            <v>0</v>
          </cell>
          <cell r="C2768">
            <v>0</v>
          </cell>
          <cell r="D2768">
            <v>59800</v>
          </cell>
        </row>
        <row r="2769">
          <cell r="A2769">
            <v>2010105147</v>
          </cell>
          <cell r="B2769">
            <v>0</v>
          </cell>
          <cell r="C2769">
            <v>0</v>
          </cell>
          <cell r="D2769">
            <v>5800.6</v>
          </cell>
        </row>
        <row r="2770">
          <cell r="A2770">
            <v>2010105148</v>
          </cell>
          <cell r="B2770">
            <v>1787.42</v>
          </cell>
          <cell r="C2770">
            <v>0</v>
          </cell>
          <cell r="D2770">
            <v>30000</v>
          </cell>
        </row>
        <row r="2771">
          <cell r="A2771">
            <v>2010105149</v>
          </cell>
          <cell r="B2771">
            <v>0</v>
          </cell>
          <cell r="C2771">
            <v>5748</v>
          </cell>
          <cell r="D2771">
            <v>77643.7</v>
          </cell>
        </row>
        <row r="2772">
          <cell r="A2772">
            <v>2010105150</v>
          </cell>
          <cell r="B2772">
            <v>0</v>
          </cell>
          <cell r="C2772">
            <v>0</v>
          </cell>
          <cell r="D2772">
            <v>5462.5</v>
          </cell>
        </row>
        <row r="2773">
          <cell r="A2773">
            <v>2010105151</v>
          </cell>
          <cell r="B2773">
            <v>0</v>
          </cell>
          <cell r="C2773">
            <v>0</v>
          </cell>
          <cell r="D2773">
            <v>16502.5</v>
          </cell>
        </row>
        <row r="2774">
          <cell r="A2774">
            <v>2010105152</v>
          </cell>
          <cell r="B2774">
            <v>0</v>
          </cell>
          <cell r="C2774">
            <v>0</v>
          </cell>
          <cell r="D2774">
            <v>331200</v>
          </cell>
        </row>
        <row r="2775">
          <cell r="A2775">
            <v>2010105153</v>
          </cell>
          <cell r="B2775">
            <v>0</v>
          </cell>
          <cell r="C2775">
            <v>0</v>
          </cell>
          <cell r="D2775">
            <v>15500</v>
          </cell>
        </row>
        <row r="2776">
          <cell r="A2776">
            <v>2010105154</v>
          </cell>
          <cell r="B2776">
            <v>0</v>
          </cell>
          <cell r="C2776">
            <v>63250</v>
          </cell>
          <cell r="D2776">
            <v>63250</v>
          </cell>
        </row>
        <row r="2777">
          <cell r="A2777">
            <v>2010105155</v>
          </cell>
          <cell r="B2777">
            <v>0</v>
          </cell>
          <cell r="C2777">
            <v>0</v>
          </cell>
          <cell r="D2777">
            <v>2077</v>
          </cell>
        </row>
        <row r="2778">
          <cell r="A2778">
            <v>2010105156</v>
          </cell>
          <cell r="B2778">
            <v>0</v>
          </cell>
          <cell r="C2778">
            <v>44850</v>
          </cell>
          <cell r="D2778">
            <v>89700</v>
          </cell>
        </row>
        <row r="2779">
          <cell r="A2779">
            <v>2010105157</v>
          </cell>
          <cell r="B2779">
            <v>0</v>
          </cell>
          <cell r="C2779">
            <v>0</v>
          </cell>
          <cell r="D2779">
            <v>76206.600000000006</v>
          </cell>
        </row>
        <row r="2780">
          <cell r="A2780">
            <v>2010105158</v>
          </cell>
          <cell r="B2780">
            <v>0</v>
          </cell>
          <cell r="C2780">
            <v>0</v>
          </cell>
          <cell r="D2780">
            <v>485817.5</v>
          </cell>
        </row>
        <row r="2781">
          <cell r="A2781">
            <v>2010105159</v>
          </cell>
          <cell r="B2781">
            <v>0</v>
          </cell>
          <cell r="C2781">
            <v>0</v>
          </cell>
          <cell r="D2781">
            <v>0</v>
          </cell>
        </row>
        <row r="2782">
          <cell r="A2782">
            <v>2010105160</v>
          </cell>
          <cell r="B2782">
            <v>55080.17</v>
          </cell>
          <cell r="C2782">
            <v>0</v>
          </cell>
          <cell r="D2782">
            <v>221698</v>
          </cell>
        </row>
        <row r="2783">
          <cell r="A2783">
            <v>2010105161</v>
          </cell>
          <cell r="B2783">
            <v>0</v>
          </cell>
          <cell r="C2783">
            <v>0</v>
          </cell>
          <cell r="D2783">
            <v>40514</v>
          </cell>
        </row>
        <row r="2784">
          <cell r="A2784">
            <v>2010105162</v>
          </cell>
          <cell r="B2784">
            <v>0</v>
          </cell>
          <cell r="C2784">
            <v>0</v>
          </cell>
          <cell r="D2784">
            <v>6000</v>
          </cell>
        </row>
        <row r="2785">
          <cell r="A2785">
            <v>2010105163</v>
          </cell>
          <cell r="B2785">
            <v>1277.3900000000001</v>
          </cell>
          <cell r="C2785">
            <v>0</v>
          </cell>
          <cell r="D2785">
            <v>348108</v>
          </cell>
        </row>
        <row r="2786">
          <cell r="A2786">
            <v>2010105164</v>
          </cell>
          <cell r="B2786">
            <v>11254.800000000001</v>
          </cell>
          <cell r="C2786">
            <v>0</v>
          </cell>
          <cell r="D2786">
            <v>50000</v>
          </cell>
        </row>
        <row r="2787">
          <cell r="A2787">
            <v>2010105165</v>
          </cell>
          <cell r="B2787">
            <v>0</v>
          </cell>
          <cell r="C2787">
            <v>0</v>
          </cell>
          <cell r="D2787">
            <v>17250</v>
          </cell>
        </row>
        <row r="2788">
          <cell r="A2788">
            <v>2010105166</v>
          </cell>
          <cell r="B2788">
            <v>0</v>
          </cell>
          <cell r="C2788">
            <v>0</v>
          </cell>
          <cell r="D2788">
            <v>17075</v>
          </cell>
        </row>
        <row r="2789">
          <cell r="A2789">
            <v>2010105167</v>
          </cell>
          <cell r="B2789">
            <v>55709.81</v>
          </cell>
          <cell r="C2789">
            <v>0</v>
          </cell>
          <cell r="D2789">
            <v>45000</v>
          </cell>
        </row>
        <row r="2790">
          <cell r="A2790">
            <v>2010105168</v>
          </cell>
          <cell r="B2790">
            <v>0</v>
          </cell>
          <cell r="C2790">
            <v>0</v>
          </cell>
          <cell r="D2790">
            <v>23000</v>
          </cell>
        </row>
        <row r="2791">
          <cell r="A2791">
            <v>2010105169</v>
          </cell>
          <cell r="B2791">
            <v>0</v>
          </cell>
          <cell r="C2791">
            <v>0</v>
          </cell>
          <cell r="D2791">
            <v>2702.5</v>
          </cell>
        </row>
        <row r="2792">
          <cell r="A2792">
            <v>2010105170</v>
          </cell>
          <cell r="B2792">
            <v>0</v>
          </cell>
          <cell r="C2792">
            <v>0</v>
          </cell>
          <cell r="D2792">
            <v>15065</v>
          </cell>
        </row>
        <row r="2793">
          <cell r="A2793">
            <v>2010105171</v>
          </cell>
          <cell r="B2793">
            <v>0</v>
          </cell>
          <cell r="C2793">
            <v>0</v>
          </cell>
          <cell r="D2793">
            <v>61000</v>
          </cell>
        </row>
        <row r="2794">
          <cell r="A2794">
            <v>2010105172</v>
          </cell>
          <cell r="B2794">
            <v>0</v>
          </cell>
          <cell r="C2794">
            <v>5000</v>
          </cell>
          <cell r="D2794">
            <v>5000</v>
          </cell>
        </row>
        <row r="2795">
          <cell r="A2795">
            <v>2010105173</v>
          </cell>
          <cell r="B2795">
            <v>0</v>
          </cell>
          <cell r="C2795">
            <v>0</v>
          </cell>
          <cell r="D2795">
            <v>10999.15</v>
          </cell>
        </row>
        <row r="2796">
          <cell r="A2796">
            <v>2010105174</v>
          </cell>
          <cell r="B2796">
            <v>0</v>
          </cell>
          <cell r="C2796">
            <v>0</v>
          </cell>
          <cell r="D2796">
            <v>0</v>
          </cell>
        </row>
        <row r="2797">
          <cell r="A2797">
            <v>2010105175</v>
          </cell>
          <cell r="B2797">
            <v>0</v>
          </cell>
          <cell r="C2797">
            <v>0</v>
          </cell>
          <cell r="D2797">
            <v>160280.20000000001</v>
          </cell>
        </row>
        <row r="2798">
          <cell r="A2798">
            <v>2010105176</v>
          </cell>
          <cell r="B2798">
            <v>89257.67</v>
          </cell>
          <cell r="C2798">
            <v>0</v>
          </cell>
          <cell r="D2798">
            <v>191130</v>
          </cell>
        </row>
        <row r="2799">
          <cell r="A2799">
            <v>2010105177</v>
          </cell>
          <cell r="B2799">
            <v>1324</v>
          </cell>
          <cell r="C2799">
            <v>0</v>
          </cell>
          <cell r="D2799">
            <v>3000</v>
          </cell>
        </row>
        <row r="2800">
          <cell r="A2800">
            <v>2010105178</v>
          </cell>
          <cell r="B2800">
            <v>33992.9</v>
          </cell>
          <cell r="C2800">
            <v>0</v>
          </cell>
          <cell r="D2800">
            <v>35367.35</v>
          </cell>
        </row>
        <row r="2801">
          <cell r="A2801">
            <v>2010105179</v>
          </cell>
          <cell r="B2801">
            <v>0</v>
          </cell>
          <cell r="C2801">
            <v>0</v>
          </cell>
          <cell r="D2801">
            <v>60350</v>
          </cell>
        </row>
        <row r="2802">
          <cell r="A2802">
            <v>2010105180</v>
          </cell>
          <cell r="B2802">
            <v>0</v>
          </cell>
          <cell r="C2802">
            <v>0</v>
          </cell>
          <cell r="D2802">
            <v>115000</v>
          </cell>
        </row>
        <row r="2803">
          <cell r="A2803">
            <v>2010105181</v>
          </cell>
          <cell r="B2803">
            <v>0</v>
          </cell>
          <cell r="C2803">
            <v>1236.25</v>
          </cell>
          <cell r="D2803">
            <v>1736.25</v>
          </cell>
        </row>
        <row r="2804">
          <cell r="A2804">
            <v>2010105182</v>
          </cell>
          <cell r="B2804">
            <v>80010.600000000006</v>
          </cell>
          <cell r="C2804">
            <v>0</v>
          </cell>
          <cell r="D2804">
            <v>93659</v>
          </cell>
        </row>
        <row r="2805">
          <cell r="A2805">
            <v>2010105183</v>
          </cell>
          <cell r="B2805">
            <v>143447.6</v>
          </cell>
          <cell r="C2805">
            <v>0</v>
          </cell>
          <cell r="D2805">
            <v>491878.22000000003</v>
          </cell>
        </row>
        <row r="2806">
          <cell r="A2806">
            <v>2010105184</v>
          </cell>
          <cell r="B2806">
            <v>6889</v>
          </cell>
          <cell r="C2806">
            <v>0</v>
          </cell>
          <cell r="D2806">
            <v>15173</v>
          </cell>
        </row>
        <row r="2807">
          <cell r="A2807">
            <v>2010105185</v>
          </cell>
          <cell r="B2807">
            <v>235521.5</v>
          </cell>
          <cell r="C2807">
            <v>0</v>
          </cell>
          <cell r="D2807">
            <v>549550.16</v>
          </cell>
        </row>
        <row r="2808">
          <cell r="A2808">
            <v>2010105186</v>
          </cell>
          <cell r="B2808">
            <v>0</v>
          </cell>
          <cell r="C2808">
            <v>0</v>
          </cell>
          <cell r="D2808">
            <v>6877</v>
          </cell>
        </row>
        <row r="2809">
          <cell r="A2809">
            <v>2010105187</v>
          </cell>
          <cell r="B2809">
            <v>6554</v>
          </cell>
          <cell r="C2809">
            <v>0</v>
          </cell>
          <cell r="D2809">
            <v>14976</v>
          </cell>
        </row>
        <row r="2810">
          <cell r="A2810">
            <v>2010105188</v>
          </cell>
          <cell r="B2810">
            <v>0</v>
          </cell>
          <cell r="C2810">
            <v>0</v>
          </cell>
          <cell r="D2810">
            <v>24408.75</v>
          </cell>
        </row>
        <row r="2811">
          <cell r="A2811">
            <v>2010105189</v>
          </cell>
          <cell r="B2811">
            <v>16000</v>
          </cell>
          <cell r="C2811">
            <v>0</v>
          </cell>
          <cell r="D2811">
            <v>49000</v>
          </cell>
        </row>
        <row r="2812">
          <cell r="A2812">
            <v>2010105190</v>
          </cell>
          <cell r="B2812">
            <v>21443.13</v>
          </cell>
          <cell r="C2812">
            <v>0</v>
          </cell>
          <cell r="D2812">
            <v>20000</v>
          </cell>
        </row>
        <row r="2813">
          <cell r="A2813">
            <v>2010105191</v>
          </cell>
          <cell r="B2813">
            <v>46690</v>
          </cell>
          <cell r="C2813">
            <v>0</v>
          </cell>
          <cell r="D2813">
            <v>56350</v>
          </cell>
        </row>
        <row r="2814">
          <cell r="A2814">
            <v>2010105192</v>
          </cell>
          <cell r="B2814">
            <v>0</v>
          </cell>
          <cell r="C2814">
            <v>8418</v>
          </cell>
          <cell r="D2814">
            <v>8418</v>
          </cell>
        </row>
        <row r="2815">
          <cell r="A2815">
            <v>2010105193</v>
          </cell>
          <cell r="B2815">
            <v>0</v>
          </cell>
          <cell r="C2815">
            <v>0</v>
          </cell>
          <cell r="D2815">
            <v>11861</v>
          </cell>
        </row>
        <row r="2816">
          <cell r="A2816">
            <v>2010105194</v>
          </cell>
          <cell r="B2816">
            <v>0</v>
          </cell>
          <cell r="C2816">
            <v>0</v>
          </cell>
          <cell r="D2816">
            <v>0</v>
          </cell>
        </row>
        <row r="2817">
          <cell r="A2817">
            <v>2010105195</v>
          </cell>
          <cell r="B2817">
            <v>33827.5</v>
          </cell>
          <cell r="C2817">
            <v>0</v>
          </cell>
          <cell r="D2817">
            <v>25000</v>
          </cell>
        </row>
        <row r="2818">
          <cell r="A2818">
            <v>2010105196</v>
          </cell>
          <cell r="B2818">
            <v>48891.1</v>
          </cell>
          <cell r="C2818">
            <v>0</v>
          </cell>
          <cell r="D2818">
            <v>29885.63</v>
          </cell>
        </row>
        <row r="2819">
          <cell r="A2819">
            <v>2010105197</v>
          </cell>
          <cell r="B2819">
            <v>0</v>
          </cell>
          <cell r="C2819">
            <v>2910.5</v>
          </cell>
          <cell r="D2819">
            <v>10982.35</v>
          </cell>
        </row>
        <row r="2820">
          <cell r="A2820">
            <v>2010105198</v>
          </cell>
          <cell r="B2820">
            <v>0</v>
          </cell>
          <cell r="C2820">
            <v>1000</v>
          </cell>
          <cell r="D2820">
            <v>1000</v>
          </cell>
        </row>
        <row r="2821">
          <cell r="A2821">
            <v>2010105199</v>
          </cell>
          <cell r="B2821">
            <v>0</v>
          </cell>
          <cell r="C2821">
            <v>0</v>
          </cell>
          <cell r="D2821">
            <v>0</v>
          </cell>
        </row>
        <row r="2822">
          <cell r="A2822">
            <v>2010105200</v>
          </cell>
          <cell r="B2822">
            <v>0</v>
          </cell>
          <cell r="C2822">
            <v>0</v>
          </cell>
          <cell r="D2822">
            <v>0</v>
          </cell>
        </row>
        <row r="2823">
          <cell r="A2823">
            <v>2010105201</v>
          </cell>
          <cell r="B2823">
            <v>0</v>
          </cell>
          <cell r="C2823">
            <v>0</v>
          </cell>
          <cell r="D2823">
            <v>0</v>
          </cell>
        </row>
        <row r="2824">
          <cell r="A2824">
            <v>2010105202</v>
          </cell>
          <cell r="B2824">
            <v>0</v>
          </cell>
          <cell r="C2824">
            <v>0</v>
          </cell>
          <cell r="D2824">
            <v>0</v>
          </cell>
        </row>
        <row r="2825">
          <cell r="A2825">
            <v>2010105203</v>
          </cell>
          <cell r="B2825">
            <v>0</v>
          </cell>
          <cell r="C2825">
            <v>0</v>
          </cell>
          <cell r="D2825">
            <v>0</v>
          </cell>
        </row>
        <row r="2826">
          <cell r="A2826">
            <v>2010105204</v>
          </cell>
          <cell r="B2826">
            <v>0</v>
          </cell>
          <cell r="C2826">
            <v>72186.63</v>
          </cell>
          <cell r="D2826">
            <v>72186.63</v>
          </cell>
        </row>
        <row r="2827">
          <cell r="A2827">
            <v>2010105205</v>
          </cell>
          <cell r="B2827">
            <v>0</v>
          </cell>
          <cell r="C2827">
            <v>0</v>
          </cell>
          <cell r="D2827">
            <v>0</v>
          </cell>
        </row>
        <row r="2828">
          <cell r="A2828">
            <v>2010106001</v>
          </cell>
          <cell r="B2828">
            <v>0</v>
          </cell>
          <cell r="C2828">
            <v>0</v>
          </cell>
          <cell r="D2828">
            <v>0</v>
          </cell>
        </row>
        <row r="2829">
          <cell r="A2829">
            <v>2010106002</v>
          </cell>
          <cell r="B2829">
            <v>0</v>
          </cell>
          <cell r="C2829">
            <v>0</v>
          </cell>
          <cell r="D2829">
            <v>0</v>
          </cell>
        </row>
        <row r="2830">
          <cell r="A2830">
            <v>2010106003</v>
          </cell>
          <cell r="B2830">
            <v>0</v>
          </cell>
          <cell r="C2830">
            <v>0</v>
          </cell>
          <cell r="D2830">
            <v>0</v>
          </cell>
        </row>
        <row r="2831">
          <cell r="A2831">
            <v>2010106004</v>
          </cell>
          <cell r="B2831">
            <v>0</v>
          </cell>
          <cell r="C2831">
            <v>314.61713999986648</v>
          </cell>
          <cell r="D2831">
            <v>897333.79</v>
          </cell>
        </row>
        <row r="2832">
          <cell r="A2832">
            <v>2010106006</v>
          </cell>
          <cell r="B2832">
            <v>19082.920229999869</v>
          </cell>
          <cell r="C2832">
            <v>0</v>
          </cell>
          <cell r="D2832">
            <v>177610.64</v>
          </cell>
        </row>
        <row r="2833">
          <cell r="A2833">
            <v>2010106013</v>
          </cell>
          <cell r="B2833">
            <v>0</v>
          </cell>
          <cell r="C2833">
            <v>0</v>
          </cell>
          <cell r="D2833">
            <v>34728.47</v>
          </cell>
        </row>
        <row r="2834">
          <cell r="A2834">
            <v>2010106014</v>
          </cell>
          <cell r="B2834">
            <v>0</v>
          </cell>
          <cell r="C2834">
            <v>510.52000000000004</v>
          </cell>
          <cell r="D2834">
            <v>20042.2</v>
          </cell>
        </row>
        <row r="2835">
          <cell r="A2835">
            <v>2010106015</v>
          </cell>
          <cell r="B2835">
            <v>0</v>
          </cell>
          <cell r="C2835">
            <v>0</v>
          </cell>
          <cell r="D2835">
            <v>74353.680000000008</v>
          </cell>
        </row>
        <row r="2836">
          <cell r="A2836">
            <v>2010106016</v>
          </cell>
          <cell r="B2836">
            <v>0</v>
          </cell>
          <cell r="C2836">
            <v>0</v>
          </cell>
          <cell r="D2836">
            <v>0</v>
          </cell>
        </row>
        <row r="2837">
          <cell r="A2837">
            <v>2010106017</v>
          </cell>
          <cell r="B2837">
            <v>0</v>
          </cell>
          <cell r="C2837">
            <v>0</v>
          </cell>
          <cell r="D2837">
            <v>5233.2</v>
          </cell>
        </row>
        <row r="2838">
          <cell r="A2838">
            <v>2010106018</v>
          </cell>
          <cell r="B2838">
            <v>0</v>
          </cell>
          <cell r="C2838">
            <v>0</v>
          </cell>
          <cell r="D2838">
            <v>0</v>
          </cell>
        </row>
        <row r="2839">
          <cell r="A2839">
            <v>2010106019</v>
          </cell>
          <cell r="B2839">
            <v>273.81366999983788</v>
          </cell>
          <cell r="C2839">
            <v>0</v>
          </cell>
          <cell r="D2839">
            <v>269476.17</v>
          </cell>
        </row>
        <row r="2840">
          <cell r="A2840">
            <v>2010106020</v>
          </cell>
          <cell r="B2840">
            <v>0</v>
          </cell>
          <cell r="C2840">
            <v>0</v>
          </cell>
          <cell r="D2840">
            <v>0</v>
          </cell>
        </row>
        <row r="2841">
          <cell r="A2841">
            <v>2010106021</v>
          </cell>
          <cell r="B2841">
            <v>2900919.94</v>
          </cell>
          <cell r="C2841">
            <v>0</v>
          </cell>
          <cell r="D2841">
            <v>12999055.290000001</v>
          </cell>
        </row>
        <row r="2842">
          <cell r="A2842">
            <v>2010106022</v>
          </cell>
          <cell r="B2842">
            <v>0</v>
          </cell>
          <cell r="C2842">
            <v>8270.687910000086</v>
          </cell>
          <cell r="D2842">
            <v>103350.35</v>
          </cell>
        </row>
        <row r="2843">
          <cell r="A2843">
            <v>2010106023</v>
          </cell>
          <cell r="B2843">
            <v>0</v>
          </cell>
          <cell r="C2843">
            <v>183580.08424000026</v>
          </cell>
          <cell r="D2843">
            <v>41078.800000000003</v>
          </cell>
        </row>
        <row r="2844">
          <cell r="A2844">
            <v>2010106024</v>
          </cell>
          <cell r="B2844">
            <v>0</v>
          </cell>
          <cell r="C2844">
            <v>50</v>
          </cell>
          <cell r="D2844">
            <v>292096.95</v>
          </cell>
        </row>
        <row r="2845">
          <cell r="A2845">
            <v>2010106025</v>
          </cell>
          <cell r="B2845">
            <v>0</v>
          </cell>
          <cell r="C2845">
            <v>0</v>
          </cell>
          <cell r="D2845">
            <v>0</v>
          </cell>
        </row>
        <row r="2846">
          <cell r="A2846">
            <v>2010106026</v>
          </cell>
          <cell r="B2846">
            <v>2718649.94</v>
          </cell>
          <cell r="C2846">
            <v>0</v>
          </cell>
          <cell r="D2846">
            <v>0</v>
          </cell>
        </row>
        <row r="2847">
          <cell r="A2847">
            <v>2010106027</v>
          </cell>
          <cell r="B2847">
            <v>0</v>
          </cell>
          <cell r="C2847">
            <v>0</v>
          </cell>
          <cell r="D2847">
            <v>0</v>
          </cell>
        </row>
        <row r="2848">
          <cell r="A2848">
            <v>2010106028</v>
          </cell>
          <cell r="B2848">
            <v>0</v>
          </cell>
          <cell r="C2848">
            <v>0</v>
          </cell>
          <cell r="D2848">
            <v>0</v>
          </cell>
        </row>
        <row r="2849">
          <cell r="A2849">
            <v>2010106029</v>
          </cell>
          <cell r="B2849">
            <v>0</v>
          </cell>
          <cell r="C2849">
            <v>0</v>
          </cell>
          <cell r="D2849">
            <v>0</v>
          </cell>
        </row>
        <row r="2850">
          <cell r="A2850">
            <v>2010106030</v>
          </cell>
          <cell r="B2850">
            <v>0</v>
          </cell>
          <cell r="C2850">
            <v>16578.774699999987</v>
          </cell>
          <cell r="D2850">
            <v>482127.85000000003</v>
          </cell>
        </row>
        <row r="2851">
          <cell r="A2851">
            <v>2010106031</v>
          </cell>
          <cell r="B2851">
            <v>0</v>
          </cell>
          <cell r="C2851">
            <v>0</v>
          </cell>
          <cell r="D2851">
            <v>0</v>
          </cell>
        </row>
        <row r="2852">
          <cell r="A2852">
            <v>2010106032</v>
          </cell>
          <cell r="B2852">
            <v>0</v>
          </cell>
          <cell r="C2852">
            <v>0</v>
          </cell>
          <cell r="D2852">
            <v>0</v>
          </cell>
        </row>
        <row r="2853">
          <cell r="A2853">
            <v>2010106033</v>
          </cell>
          <cell r="B2853">
            <v>0</v>
          </cell>
          <cell r="C2853">
            <v>0</v>
          </cell>
          <cell r="D2853">
            <v>134933.61000000002</v>
          </cell>
        </row>
        <row r="2854">
          <cell r="A2854">
            <v>2010106034</v>
          </cell>
          <cell r="B2854">
            <v>0</v>
          </cell>
          <cell r="C2854">
            <v>0</v>
          </cell>
          <cell r="D2854">
            <v>0</v>
          </cell>
        </row>
        <row r="2855">
          <cell r="A2855">
            <v>2010106035</v>
          </cell>
          <cell r="B2855">
            <v>0</v>
          </cell>
          <cell r="C2855">
            <v>1.0000000474974514E-5</v>
          </cell>
          <cell r="D2855">
            <v>7072.84</v>
          </cell>
        </row>
        <row r="2856">
          <cell r="A2856">
            <v>2010106037</v>
          </cell>
          <cell r="B2856">
            <v>0</v>
          </cell>
          <cell r="C2856">
            <v>0</v>
          </cell>
          <cell r="D2856">
            <v>0</v>
          </cell>
        </row>
        <row r="2857">
          <cell r="A2857">
            <v>2010106039</v>
          </cell>
          <cell r="B2857">
            <v>0</v>
          </cell>
          <cell r="C2857">
            <v>0</v>
          </cell>
          <cell r="D2857">
            <v>0</v>
          </cell>
        </row>
        <row r="2858">
          <cell r="A2858">
            <v>2010106040</v>
          </cell>
          <cell r="B2858">
            <v>0</v>
          </cell>
          <cell r="C2858">
            <v>0</v>
          </cell>
          <cell r="D2858">
            <v>0</v>
          </cell>
        </row>
        <row r="2859">
          <cell r="A2859">
            <v>2010106041</v>
          </cell>
          <cell r="B2859">
            <v>0</v>
          </cell>
          <cell r="C2859">
            <v>0</v>
          </cell>
          <cell r="D2859">
            <v>0</v>
          </cell>
        </row>
        <row r="2860">
          <cell r="A2860">
            <v>2010106043</v>
          </cell>
          <cell r="B2860">
            <v>0</v>
          </cell>
          <cell r="C2860">
            <v>0</v>
          </cell>
          <cell r="D2860">
            <v>0</v>
          </cell>
        </row>
        <row r="2861">
          <cell r="A2861">
            <v>2010106045</v>
          </cell>
          <cell r="B2861">
            <v>0</v>
          </cell>
          <cell r="C2861">
            <v>0</v>
          </cell>
          <cell r="D2861">
            <v>10374.15</v>
          </cell>
        </row>
        <row r="2862">
          <cell r="A2862">
            <v>2010106046</v>
          </cell>
          <cell r="B2862">
            <v>0</v>
          </cell>
          <cell r="C2862">
            <v>0</v>
          </cell>
          <cell r="D2862">
            <v>0</v>
          </cell>
        </row>
        <row r="2863">
          <cell r="A2863">
            <v>2010106047</v>
          </cell>
          <cell r="B2863">
            <v>0</v>
          </cell>
          <cell r="C2863">
            <v>0</v>
          </cell>
          <cell r="D2863">
            <v>0</v>
          </cell>
        </row>
        <row r="2864">
          <cell r="A2864">
            <v>2010106048</v>
          </cell>
          <cell r="B2864">
            <v>0</v>
          </cell>
          <cell r="C2864">
            <v>477312.17389999988</v>
          </cell>
          <cell r="D2864">
            <v>701742.82000000007</v>
          </cell>
        </row>
        <row r="2865">
          <cell r="A2865">
            <v>2010106049</v>
          </cell>
          <cell r="B2865">
            <v>0</v>
          </cell>
          <cell r="C2865">
            <v>0</v>
          </cell>
          <cell r="D2865">
            <v>0</v>
          </cell>
        </row>
        <row r="2866">
          <cell r="A2866">
            <v>2010106050</v>
          </cell>
          <cell r="B2866">
            <v>0</v>
          </cell>
          <cell r="C2866">
            <v>99216.88</v>
          </cell>
          <cell r="D2866">
            <v>155394.33000000002</v>
          </cell>
        </row>
        <row r="2867">
          <cell r="A2867">
            <v>2010106051</v>
          </cell>
          <cell r="B2867">
            <v>0</v>
          </cell>
          <cell r="C2867">
            <v>0</v>
          </cell>
          <cell r="D2867">
            <v>0</v>
          </cell>
        </row>
        <row r="2868">
          <cell r="A2868">
            <v>2010106052</v>
          </cell>
          <cell r="B2868">
            <v>0</v>
          </cell>
          <cell r="C2868">
            <v>0</v>
          </cell>
          <cell r="D2868">
            <v>0</v>
          </cell>
        </row>
        <row r="2869">
          <cell r="A2869">
            <v>2010106053</v>
          </cell>
          <cell r="B2869">
            <v>0</v>
          </cell>
          <cell r="C2869">
            <v>58435.43</v>
          </cell>
          <cell r="D2869">
            <v>219089.16</v>
          </cell>
        </row>
        <row r="2870">
          <cell r="A2870">
            <v>2010106054</v>
          </cell>
          <cell r="B2870">
            <v>0</v>
          </cell>
          <cell r="C2870">
            <v>0</v>
          </cell>
          <cell r="D2870">
            <v>0</v>
          </cell>
        </row>
        <row r="2871">
          <cell r="A2871">
            <v>2010106055</v>
          </cell>
          <cell r="B2871">
            <v>0</v>
          </cell>
          <cell r="C2871">
            <v>0</v>
          </cell>
          <cell r="D2871">
            <v>0</v>
          </cell>
        </row>
        <row r="2872">
          <cell r="A2872">
            <v>2010106056</v>
          </cell>
          <cell r="B2872">
            <v>0</v>
          </cell>
          <cell r="C2872">
            <v>0</v>
          </cell>
          <cell r="D2872">
            <v>0</v>
          </cell>
        </row>
        <row r="2873">
          <cell r="A2873">
            <v>2010106057</v>
          </cell>
          <cell r="B2873">
            <v>592576.69598000054</v>
          </cell>
          <cell r="C2873">
            <v>0</v>
          </cell>
          <cell r="D2873">
            <v>8551503.2100000009</v>
          </cell>
        </row>
        <row r="2874">
          <cell r="A2874">
            <v>2010106058</v>
          </cell>
          <cell r="B2874">
            <v>0</v>
          </cell>
          <cell r="C2874">
            <v>0</v>
          </cell>
          <cell r="D2874">
            <v>0</v>
          </cell>
        </row>
        <row r="2875">
          <cell r="A2875">
            <v>2010106059</v>
          </cell>
          <cell r="B2875">
            <v>0</v>
          </cell>
          <cell r="C2875">
            <v>0</v>
          </cell>
          <cell r="D2875">
            <v>0</v>
          </cell>
        </row>
        <row r="2876">
          <cell r="A2876">
            <v>2010106060</v>
          </cell>
          <cell r="B2876">
            <v>0</v>
          </cell>
          <cell r="C2876">
            <v>0</v>
          </cell>
          <cell r="D2876">
            <v>0</v>
          </cell>
        </row>
        <row r="2877">
          <cell r="A2877">
            <v>2010106061</v>
          </cell>
          <cell r="B2877">
            <v>0</v>
          </cell>
          <cell r="C2877">
            <v>0</v>
          </cell>
          <cell r="D2877">
            <v>0</v>
          </cell>
        </row>
        <row r="2878">
          <cell r="A2878">
            <v>2010106062</v>
          </cell>
          <cell r="B2878">
            <v>0</v>
          </cell>
          <cell r="C2878">
            <v>0</v>
          </cell>
          <cell r="D2878">
            <v>0</v>
          </cell>
        </row>
        <row r="2879">
          <cell r="A2879">
            <v>2010106063</v>
          </cell>
          <cell r="B2879">
            <v>0</v>
          </cell>
          <cell r="C2879">
            <v>4.0000000596046451E-3</v>
          </cell>
          <cell r="D2879">
            <v>0</v>
          </cell>
        </row>
        <row r="2880">
          <cell r="A2880">
            <v>2010106065</v>
          </cell>
          <cell r="B2880">
            <v>0</v>
          </cell>
          <cell r="C2880">
            <v>6.0000000521540644E-5</v>
          </cell>
          <cell r="D2880">
            <v>24147.72</v>
          </cell>
        </row>
        <row r="2881">
          <cell r="A2881">
            <v>2010106066</v>
          </cell>
          <cell r="B2881">
            <v>0</v>
          </cell>
          <cell r="C2881">
            <v>0</v>
          </cell>
          <cell r="D2881">
            <v>0</v>
          </cell>
        </row>
        <row r="2882">
          <cell r="A2882">
            <v>2010106067</v>
          </cell>
          <cell r="B2882">
            <v>0</v>
          </cell>
          <cell r="C2882">
            <v>0</v>
          </cell>
          <cell r="D2882">
            <v>0</v>
          </cell>
        </row>
        <row r="2883">
          <cell r="A2883">
            <v>2010106068</v>
          </cell>
          <cell r="B2883">
            <v>0</v>
          </cell>
          <cell r="C2883">
            <v>0</v>
          </cell>
          <cell r="D2883">
            <v>0</v>
          </cell>
        </row>
        <row r="2884">
          <cell r="A2884">
            <v>2010106069</v>
          </cell>
          <cell r="B2884">
            <v>0</v>
          </cell>
          <cell r="C2884">
            <v>0</v>
          </cell>
          <cell r="D2884">
            <v>0</v>
          </cell>
        </row>
        <row r="2885">
          <cell r="A2885">
            <v>2010106070</v>
          </cell>
          <cell r="B2885">
            <v>0</v>
          </cell>
          <cell r="C2885">
            <v>73881.921929999997</v>
          </cell>
          <cell r="D2885">
            <v>73881.919999999998</v>
          </cell>
        </row>
        <row r="2886">
          <cell r="A2886">
            <v>2010106071</v>
          </cell>
          <cell r="B2886">
            <v>0</v>
          </cell>
          <cell r="C2886">
            <v>0</v>
          </cell>
          <cell r="D2886">
            <v>0</v>
          </cell>
        </row>
        <row r="2887">
          <cell r="A2887">
            <v>2010106072</v>
          </cell>
          <cell r="B2887">
            <v>0</v>
          </cell>
          <cell r="C2887">
            <v>0</v>
          </cell>
          <cell r="D2887">
            <v>0</v>
          </cell>
        </row>
        <row r="2888">
          <cell r="A2888">
            <v>2010106073</v>
          </cell>
          <cell r="B2888">
            <v>0</v>
          </cell>
          <cell r="C2888">
            <v>0</v>
          </cell>
          <cell r="D2888">
            <v>0</v>
          </cell>
        </row>
        <row r="2889">
          <cell r="A2889">
            <v>2010106074</v>
          </cell>
          <cell r="B2889">
            <v>0</v>
          </cell>
          <cell r="C2889">
            <v>1.0000001639127731E-4</v>
          </cell>
          <cell r="D2889">
            <v>0</v>
          </cell>
        </row>
        <row r="2890">
          <cell r="A2890">
            <v>2010106075</v>
          </cell>
          <cell r="B2890">
            <v>0</v>
          </cell>
          <cell r="C2890">
            <v>0</v>
          </cell>
          <cell r="D2890">
            <v>0</v>
          </cell>
        </row>
        <row r="2891">
          <cell r="A2891">
            <v>2010106076</v>
          </cell>
          <cell r="B2891">
            <v>0</v>
          </cell>
          <cell r="C2891">
            <v>1.5999999642372132E-3</v>
          </cell>
          <cell r="D2891">
            <v>6426.84</v>
          </cell>
        </row>
        <row r="2892">
          <cell r="A2892">
            <v>2010106077</v>
          </cell>
          <cell r="B2892">
            <v>310602.3358399999</v>
          </cell>
          <cell r="C2892">
            <v>0</v>
          </cell>
          <cell r="D2892">
            <v>964553.46</v>
          </cell>
        </row>
        <row r="2893">
          <cell r="A2893">
            <v>2010106078</v>
          </cell>
          <cell r="B2893">
            <v>0</v>
          </cell>
          <cell r="C2893">
            <v>0</v>
          </cell>
          <cell r="D2893">
            <v>0</v>
          </cell>
        </row>
        <row r="2894">
          <cell r="A2894">
            <v>2010106079</v>
          </cell>
          <cell r="B2894">
            <v>0</v>
          </cell>
          <cell r="C2894">
            <v>0</v>
          </cell>
          <cell r="D2894">
            <v>16417.59</v>
          </cell>
        </row>
        <row r="2895">
          <cell r="A2895">
            <v>2010106080</v>
          </cell>
          <cell r="B2895">
            <v>0</v>
          </cell>
          <cell r="C2895">
            <v>136067.2672</v>
          </cell>
          <cell r="D2895">
            <v>136067.26999999999</v>
          </cell>
        </row>
        <row r="2896">
          <cell r="A2896">
            <v>2010106081</v>
          </cell>
          <cell r="B2896">
            <v>0</v>
          </cell>
          <cell r="C2896">
            <v>389382.0884200001</v>
          </cell>
          <cell r="D2896">
            <v>1526473.37</v>
          </cell>
        </row>
        <row r="2897">
          <cell r="A2897">
            <v>2010106082</v>
          </cell>
          <cell r="B2897">
            <v>0</v>
          </cell>
          <cell r="C2897">
            <v>0</v>
          </cell>
          <cell r="D2897">
            <v>0</v>
          </cell>
        </row>
        <row r="2898">
          <cell r="A2898">
            <v>2010106083</v>
          </cell>
          <cell r="B2898">
            <v>0</v>
          </cell>
          <cell r="C2898">
            <v>0</v>
          </cell>
          <cell r="D2898">
            <v>0</v>
          </cell>
        </row>
        <row r="2899">
          <cell r="A2899">
            <v>2010106084</v>
          </cell>
          <cell r="B2899">
            <v>0</v>
          </cell>
          <cell r="C2899">
            <v>0</v>
          </cell>
          <cell r="D2899">
            <v>0</v>
          </cell>
        </row>
        <row r="2900">
          <cell r="A2900">
            <v>2010106085</v>
          </cell>
          <cell r="B2900">
            <v>0</v>
          </cell>
          <cell r="C2900">
            <v>0</v>
          </cell>
          <cell r="D2900">
            <v>38169.64</v>
          </cell>
        </row>
        <row r="2901">
          <cell r="A2901">
            <v>2010106086</v>
          </cell>
          <cell r="B2901">
            <v>0</v>
          </cell>
          <cell r="C2901">
            <v>2.0000000298023225E-3</v>
          </cell>
          <cell r="D2901">
            <v>0</v>
          </cell>
        </row>
        <row r="2902">
          <cell r="A2902">
            <v>2010106087</v>
          </cell>
          <cell r="B2902">
            <v>0</v>
          </cell>
          <cell r="C2902">
            <v>0</v>
          </cell>
          <cell r="D2902">
            <v>0</v>
          </cell>
        </row>
        <row r="2903">
          <cell r="A2903">
            <v>2010106088</v>
          </cell>
          <cell r="B2903">
            <v>0</v>
          </cell>
          <cell r="C2903">
            <v>1.5000000013969838E-4</v>
          </cell>
          <cell r="D2903">
            <v>1185.28</v>
          </cell>
        </row>
        <row r="2904">
          <cell r="A2904">
            <v>2010106089</v>
          </cell>
          <cell r="B2904">
            <v>0</v>
          </cell>
          <cell r="C2904">
            <v>0</v>
          </cell>
          <cell r="D2904">
            <v>0</v>
          </cell>
        </row>
        <row r="2905">
          <cell r="A2905">
            <v>2010106090</v>
          </cell>
          <cell r="B2905">
            <v>0</v>
          </cell>
          <cell r="C2905">
            <v>0</v>
          </cell>
          <cell r="D2905">
            <v>30681.600000000002</v>
          </cell>
        </row>
        <row r="2906">
          <cell r="A2906">
            <v>2010106091</v>
          </cell>
          <cell r="B2906">
            <v>0</v>
          </cell>
          <cell r="C2906">
            <v>0</v>
          </cell>
          <cell r="D2906">
            <v>829.41</v>
          </cell>
        </row>
        <row r="2907">
          <cell r="A2907">
            <v>2010106092</v>
          </cell>
          <cell r="B2907">
            <v>110732.03362</v>
          </cell>
          <cell r="C2907">
            <v>0</v>
          </cell>
          <cell r="D2907">
            <v>216533.30000000002</v>
          </cell>
        </row>
        <row r="2908">
          <cell r="A2908">
            <v>2010106093</v>
          </cell>
          <cell r="B2908">
            <v>0</v>
          </cell>
          <cell r="C2908">
            <v>9.9999993108212944E-6</v>
          </cell>
          <cell r="D2908">
            <v>14967.86</v>
          </cell>
        </row>
        <row r="2909">
          <cell r="A2909">
            <v>2010106094</v>
          </cell>
          <cell r="B2909">
            <v>0</v>
          </cell>
          <cell r="C2909">
            <v>0</v>
          </cell>
          <cell r="D2909">
            <v>939035.1</v>
          </cell>
        </row>
        <row r="2910">
          <cell r="A2910">
            <v>2010106095</v>
          </cell>
          <cell r="B2910">
            <v>0</v>
          </cell>
          <cell r="C2910">
            <v>1.5000000013969838E-4</v>
          </cell>
          <cell r="D2910">
            <v>3447.46</v>
          </cell>
        </row>
        <row r="2911">
          <cell r="A2911">
            <v>2010106096</v>
          </cell>
          <cell r="B2911">
            <v>0</v>
          </cell>
          <cell r="C2911">
            <v>0</v>
          </cell>
          <cell r="D2911">
            <v>3381.3</v>
          </cell>
        </row>
        <row r="2912">
          <cell r="A2912">
            <v>2010106097</v>
          </cell>
          <cell r="B2912">
            <v>0</v>
          </cell>
          <cell r="C2912">
            <v>0</v>
          </cell>
          <cell r="D2912">
            <v>683.62</v>
          </cell>
        </row>
        <row r="2913">
          <cell r="A2913">
            <v>2010106098</v>
          </cell>
          <cell r="B2913">
            <v>0</v>
          </cell>
          <cell r="C2913">
            <v>40726.319059999885</v>
          </cell>
          <cell r="D2913">
            <v>1416201.2</v>
          </cell>
        </row>
        <row r="2914">
          <cell r="A2914">
            <v>2010106099</v>
          </cell>
          <cell r="B2914">
            <v>0</v>
          </cell>
          <cell r="C2914">
            <v>270766.99</v>
          </cell>
          <cell r="D2914">
            <v>277848.93</v>
          </cell>
        </row>
        <row r="2915">
          <cell r="A2915">
            <v>2010106100</v>
          </cell>
          <cell r="B2915">
            <v>0</v>
          </cell>
          <cell r="C2915">
            <v>1.0000001639127731E-5</v>
          </cell>
          <cell r="D2915">
            <v>94707.900000000009</v>
          </cell>
        </row>
        <row r="2916">
          <cell r="A2916">
            <v>2010106101</v>
          </cell>
          <cell r="B2916">
            <v>0</v>
          </cell>
          <cell r="C2916">
            <v>0</v>
          </cell>
          <cell r="D2916">
            <v>78521.3</v>
          </cell>
        </row>
        <row r="2917">
          <cell r="A2917">
            <v>2010106102</v>
          </cell>
          <cell r="B2917">
            <v>0</v>
          </cell>
          <cell r="C2917">
            <v>160262.59</v>
          </cell>
          <cell r="D2917">
            <v>482574.12</v>
          </cell>
        </row>
        <row r="2918">
          <cell r="A2918">
            <v>2010106103</v>
          </cell>
          <cell r="B2918">
            <v>0</v>
          </cell>
          <cell r="C2918">
            <v>0</v>
          </cell>
          <cell r="D2918">
            <v>24749.100000000002</v>
          </cell>
        </row>
        <row r="2919">
          <cell r="A2919">
            <v>2010106104</v>
          </cell>
          <cell r="B2919">
            <v>0</v>
          </cell>
          <cell r="C2919">
            <v>0</v>
          </cell>
          <cell r="D2919">
            <v>0</v>
          </cell>
        </row>
        <row r="2920">
          <cell r="A2920">
            <v>2010106105</v>
          </cell>
          <cell r="B2920">
            <v>0</v>
          </cell>
          <cell r="C2920">
            <v>980.19</v>
          </cell>
          <cell r="D2920">
            <v>76697.259999999995</v>
          </cell>
        </row>
        <row r="2921">
          <cell r="A2921">
            <v>2010106106</v>
          </cell>
          <cell r="B2921">
            <v>0</v>
          </cell>
          <cell r="C2921">
            <v>1935.1481300000003</v>
          </cell>
          <cell r="D2921">
            <v>6128.3600000000006</v>
          </cell>
        </row>
        <row r="2922">
          <cell r="A2922">
            <v>2010106107</v>
          </cell>
          <cell r="B2922">
            <v>0</v>
          </cell>
          <cell r="C2922">
            <v>0</v>
          </cell>
          <cell r="D2922">
            <v>0</v>
          </cell>
        </row>
        <row r="2923">
          <cell r="A2923">
            <v>2010106108</v>
          </cell>
          <cell r="B2923">
            <v>0</v>
          </cell>
          <cell r="C2923">
            <v>0</v>
          </cell>
          <cell r="D2923">
            <v>0</v>
          </cell>
        </row>
        <row r="2924">
          <cell r="A2924">
            <v>2010106109</v>
          </cell>
          <cell r="B2924">
            <v>0</v>
          </cell>
          <cell r="C2924">
            <v>43149.15</v>
          </cell>
          <cell r="D2924">
            <v>43149.15</v>
          </cell>
        </row>
        <row r="2925">
          <cell r="A2925">
            <v>2010106110</v>
          </cell>
          <cell r="B2925">
            <v>0</v>
          </cell>
          <cell r="C2925">
            <v>3520.9</v>
          </cell>
          <cell r="D2925">
            <v>3520.9</v>
          </cell>
        </row>
        <row r="2926">
          <cell r="A2926">
            <v>2010106111</v>
          </cell>
          <cell r="B2926">
            <v>0</v>
          </cell>
          <cell r="C2926">
            <v>0</v>
          </cell>
          <cell r="D2926">
            <v>0</v>
          </cell>
        </row>
        <row r="2927">
          <cell r="A2927">
            <v>2010107001</v>
          </cell>
          <cell r="B2927">
            <v>0</v>
          </cell>
          <cell r="C2927">
            <v>0</v>
          </cell>
          <cell r="D2927">
            <v>0</v>
          </cell>
        </row>
        <row r="2928">
          <cell r="A2928">
            <v>2010107002</v>
          </cell>
          <cell r="B2928">
            <v>0</v>
          </cell>
          <cell r="C2928">
            <v>17725.990000000002</v>
          </cell>
          <cell r="D2928">
            <v>0</v>
          </cell>
        </row>
        <row r="2929">
          <cell r="A2929">
            <v>2010107003</v>
          </cell>
          <cell r="B2929">
            <v>0</v>
          </cell>
          <cell r="C2929">
            <v>0</v>
          </cell>
          <cell r="D2929">
            <v>0</v>
          </cell>
        </row>
        <row r="2930">
          <cell r="A2930">
            <v>2010107004</v>
          </cell>
          <cell r="B2930">
            <v>0</v>
          </cell>
          <cell r="C2930">
            <v>0</v>
          </cell>
          <cell r="D2930">
            <v>76625.83</v>
          </cell>
        </row>
        <row r="2931">
          <cell r="A2931">
            <v>2010107005</v>
          </cell>
          <cell r="B2931">
            <v>0</v>
          </cell>
          <cell r="C2931">
            <v>0</v>
          </cell>
          <cell r="D2931">
            <v>0</v>
          </cell>
        </row>
        <row r="2932">
          <cell r="A2932">
            <v>2010107006</v>
          </cell>
          <cell r="B2932">
            <v>0</v>
          </cell>
          <cell r="C2932">
            <v>0</v>
          </cell>
          <cell r="D2932">
            <v>0</v>
          </cell>
        </row>
        <row r="2933">
          <cell r="A2933">
            <v>2010107007</v>
          </cell>
          <cell r="B2933">
            <v>0</v>
          </cell>
          <cell r="C2933">
            <v>0</v>
          </cell>
          <cell r="D2933">
            <v>0</v>
          </cell>
        </row>
        <row r="2934">
          <cell r="A2934">
            <v>2010107008</v>
          </cell>
          <cell r="B2934">
            <v>0</v>
          </cell>
          <cell r="C2934">
            <v>0</v>
          </cell>
          <cell r="D2934">
            <v>0</v>
          </cell>
        </row>
        <row r="2935">
          <cell r="A2935">
            <v>2010107009</v>
          </cell>
          <cell r="B2935">
            <v>0</v>
          </cell>
          <cell r="C2935">
            <v>0</v>
          </cell>
          <cell r="D2935">
            <v>0</v>
          </cell>
        </row>
        <row r="2936">
          <cell r="A2936">
            <v>2010107010</v>
          </cell>
          <cell r="B2936">
            <v>3765.26</v>
          </cell>
          <cell r="C2936">
            <v>0</v>
          </cell>
          <cell r="D2936">
            <v>0</v>
          </cell>
        </row>
        <row r="2937">
          <cell r="A2937">
            <v>2010107011</v>
          </cell>
          <cell r="B2937">
            <v>0</v>
          </cell>
          <cell r="C2937">
            <v>0</v>
          </cell>
          <cell r="D2937">
            <v>0</v>
          </cell>
        </row>
        <row r="2938">
          <cell r="A2938">
            <v>2010107012</v>
          </cell>
          <cell r="B2938">
            <v>0</v>
          </cell>
          <cell r="C2938">
            <v>0</v>
          </cell>
          <cell r="D2938">
            <v>0</v>
          </cell>
        </row>
        <row r="2939">
          <cell r="A2939">
            <v>2010107013</v>
          </cell>
          <cell r="B2939">
            <v>0</v>
          </cell>
          <cell r="C2939">
            <v>0</v>
          </cell>
          <cell r="D2939">
            <v>41485.97</v>
          </cell>
        </row>
        <row r="2940">
          <cell r="A2940">
            <v>2010107014</v>
          </cell>
          <cell r="B2940">
            <v>0</v>
          </cell>
          <cell r="C2940">
            <v>0</v>
          </cell>
          <cell r="D2940">
            <v>0</v>
          </cell>
        </row>
        <row r="2941">
          <cell r="A2941">
            <v>2010107015</v>
          </cell>
          <cell r="B2941">
            <v>1.0000001639127731E-5</v>
          </cell>
          <cell r="C2941">
            <v>0</v>
          </cell>
          <cell r="D2941">
            <v>7743.7299899999998</v>
          </cell>
        </row>
        <row r="2942">
          <cell r="A2942">
            <v>2010107016</v>
          </cell>
          <cell r="B2942">
            <v>0</v>
          </cell>
          <cell r="C2942">
            <v>0</v>
          </cell>
          <cell r="D2942">
            <v>0</v>
          </cell>
        </row>
        <row r="2943">
          <cell r="A2943">
            <v>2010107017</v>
          </cell>
          <cell r="B2943">
            <v>0</v>
          </cell>
          <cell r="C2943">
            <v>0</v>
          </cell>
          <cell r="D2943">
            <v>0</v>
          </cell>
        </row>
        <row r="2944">
          <cell r="A2944">
            <v>2010107018</v>
          </cell>
          <cell r="B2944">
            <v>0</v>
          </cell>
          <cell r="C2944">
            <v>0</v>
          </cell>
          <cell r="D2944">
            <v>0</v>
          </cell>
        </row>
        <row r="2945">
          <cell r="A2945">
            <v>2010107019</v>
          </cell>
          <cell r="B2945">
            <v>0</v>
          </cell>
          <cell r="C2945">
            <v>0</v>
          </cell>
          <cell r="D2945">
            <v>0</v>
          </cell>
        </row>
        <row r="2946">
          <cell r="A2946">
            <v>2010107020</v>
          </cell>
          <cell r="B2946">
            <v>0</v>
          </cell>
          <cell r="C2946">
            <v>0</v>
          </cell>
          <cell r="D2946">
            <v>0</v>
          </cell>
        </row>
        <row r="2947">
          <cell r="A2947">
            <v>2010107021</v>
          </cell>
          <cell r="B2947">
            <v>0</v>
          </cell>
          <cell r="C2947">
            <v>92985.75</v>
          </cell>
          <cell r="D2947">
            <v>0</v>
          </cell>
        </row>
        <row r="2948">
          <cell r="A2948">
            <v>2010107022</v>
          </cell>
          <cell r="B2948">
            <v>0</v>
          </cell>
          <cell r="C2948">
            <v>0</v>
          </cell>
          <cell r="D2948">
            <v>0</v>
          </cell>
        </row>
        <row r="2949">
          <cell r="A2949">
            <v>2010107023</v>
          </cell>
          <cell r="B2949">
            <v>0</v>
          </cell>
          <cell r="C2949">
            <v>11627.5</v>
          </cell>
          <cell r="D2949">
            <v>558636.46</v>
          </cell>
        </row>
        <row r="2950">
          <cell r="A2950">
            <v>2010107024</v>
          </cell>
          <cell r="B2950">
            <v>0</v>
          </cell>
          <cell r="C2950">
            <v>0</v>
          </cell>
          <cell r="D2950">
            <v>0</v>
          </cell>
        </row>
        <row r="2951">
          <cell r="A2951">
            <v>2010107025</v>
          </cell>
          <cell r="B2951">
            <v>0</v>
          </cell>
          <cell r="C2951">
            <v>11410.800000000001</v>
          </cell>
          <cell r="D2951">
            <v>11680.65</v>
          </cell>
        </row>
        <row r="2952">
          <cell r="A2952">
            <v>2010107026</v>
          </cell>
          <cell r="B2952">
            <v>0</v>
          </cell>
          <cell r="C2952">
            <v>0</v>
          </cell>
          <cell r="D2952">
            <v>56704.4</v>
          </cell>
        </row>
        <row r="2953">
          <cell r="A2953">
            <v>2010107027</v>
          </cell>
          <cell r="B2953">
            <v>0</v>
          </cell>
          <cell r="C2953">
            <v>0</v>
          </cell>
          <cell r="D2953">
            <v>98039.34</v>
          </cell>
        </row>
        <row r="2954">
          <cell r="A2954">
            <v>2010107028</v>
          </cell>
          <cell r="B2954">
            <v>0</v>
          </cell>
          <cell r="C2954">
            <v>0</v>
          </cell>
          <cell r="D2954">
            <v>33176.080000000002</v>
          </cell>
        </row>
        <row r="2955">
          <cell r="A2955">
            <v>2010107029</v>
          </cell>
          <cell r="B2955">
            <v>0</v>
          </cell>
          <cell r="C2955">
            <v>0</v>
          </cell>
          <cell r="D2955">
            <v>762</v>
          </cell>
        </row>
        <row r="2956">
          <cell r="A2956">
            <v>2010107030</v>
          </cell>
          <cell r="B2956">
            <v>0</v>
          </cell>
          <cell r="C2956">
            <v>0</v>
          </cell>
          <cell r="D2956">
            <v>13511.880000000001</v>
          </cell>
        </row>
        <row r="2957">
          <cell r="A2957">
            <v>2010107031</v>
          </cell>
          <cell r="B2957">
            <v>0</v>
          </cell>
          <cell r="C2957">
            <v>10030</v>
          </cell>
          <cell r="D2957">
            <v>10030</v>
          </cell>
        </row>
        <row r="2958">
          <cell r="A2958">
            <v>2010107032</v>
          </cell>
          <cell r="B2958">
            <v>0</v>
          </cell>
          <cell r="C2958">
            <v>0</v>
          </cell>
          <cell r="D2958">
            <v>0</v>
          </cell>
        </row>
        <row r="2959">
          <cell r="A2959">
            <v>2010107033</v>
          </cell>
          <cell r="B2959">
            <v>0</v>
          </cell>
          <cell r="C2959">
            <v>22542</v>
          </cell>
          <cell r="D2959">
            <v>22542</v>
          </cell>
        </row>
        <row r="2960">
          <cell r="A2960">
            <v>2010107034</v>
          </cell>
          <cell r="B2960">
            <v>0</v>
          </cell>
          <cell r="C2960">
            <v>86352</v>
          </cell>
          <cell r="D2960">
            <v>86352</v>
          </cell>
        </row>
        <row r="2961">
          <cell r="A2961">
            <v>2010107035</v>
          </cell>
          <cell r="B2961">
            <v>0</v>
          </cell>
          <cell r="C2961">
            <v>79670</v>
          </cell>
          <cell r="D2961">
            <v>79670</v>
          </cell>
        </row>
        <row r="2962">
          <cell r="A2962">
            <v>10101010301</v>
          </cell>
          <cell r="B2962">
            <v>0</v>
          </cell>
          <cell r="C2962">
            <v>652.96</v>
          </cell>
          <cell r="D2962">
            <v>0</v>
          </cell>
        </row>
        <row r="2963">
          <cell r="A2963">
            <v>10101010401</v>
          </cell>
          <cell r="B2963">
            <v>0</v>
          </cell>
          <cell r="C2963">
            <v>0</v>
          </cell>
          <cell r="D2963">
            <v>245729.13</v>
          </cell>
        </row>
        <row r="2964">
          <cell r="A2964">
            <v>10101010601</v>
          </cell>
          <cell r="B2964">
            <v>0</v>
          </cell>
          <cell r="C2964">
            <v>146699.51</v>
          </cell>
          <cell r="D2964">
            <v>236633.03</v>
          </cell>
        </row>
        <row r="2965">
          <cell r="A2965">
            <v>10101010602</v>
          </cell>
          <cell r="B2965">
            <v>0</v>
          </cell>
          <cell r="C2965">
            <v>0</v>
          </cell>
          <cell r="D2965">
            <v>0</v>
          </cell>
        </row>
        <row r="2966">
          <cell r="A2966">
            <v>10101010603</v>
          </cell>
          <cell r="B2966">
            <v>0</v>
          </cell>
          <cell r="C2966">
            <v>185746.97</v>
          </cell>
          <cell r="D2966">
            <v>1310901.6300000001</v>
          </cell>
        </row>
        <row r="2967">
          <cell r="A2967">
            <v>10101010604</v>
          </cell>
          <cell r="B2967">
            <v>0</v>
          </cell>
          <cell r="C2967">
            <v>8984848.5099999998</v>
          </cell>
          <cell r="D2967">
            <v>41350344.369999997</v>
          </cell>
        </row>
        <row r="2968">
          <cell r="A2968">
            <v>10101010605</v>
          </cell>
          <cell r="B2968">
            <v>0</v>
          </cell>
          <cell r="C2968">
            <v>72814.540000000008</v>
          </cell>
          <cell r="D2968">
            <v>307814.53999999998</v>
          </cell>
        </row>
        <row r="2969">
          <cell r="A2969">
            <v>10101010606</v>
          </cell>
          <cell r="B2969">
            <v>0</v>
          </cell>
          <cell r="C2969">
            <v>922193.33000000007</v>
          </cell>
          <cell r="D2969">
            <v>3386660.58</v>
          </cell>
        </row>
        <row r="2970">
          <cell r="A2970">
            <v>10101010607</v>
          </cell>
          <cell r="B2970">
            <v>0</v>
          </cell>
          <cell r="C2970">
            <v>2133397.67</v>
          </cell>
          <cell r="D2970">
            <v>14532071.67</v>
          </cell>
        </row>
        <row r="2971">
          <cell r="A2971">
            <v>10101010701</v>
          </cell>
          <cell r="B2971">
            <v>0</v>
          </cell>
          <cell r="C2971">
            <v>0</v>
          </cell>
          <cell r="D2971">
            <v>111066.08</v>
          </cell>
        </row>
        <row r="2972">
          <cell r="A2972">
            <v>10101010801</v>
          </cell>
          <cell r="B2972">
            <v>0</v>
          </cell>
          <cell r="C2972">
            <v>720251.32000000007</v>
          </cell>
          <cell r="D2972">
            <v>2664868.3199999998</v>
          </cell>
        </row>
        <row r="2973">
          <cell r="A2973">
            <v>10101011401</v>
          </cell>
          <cell r="B2973">
            <v>0</v>
          </cell>
          <cell r="C2973">
            <v>459248.05</v>
          </cell>
          <cell r="D2973">
            <v>379865.36</v>
          </cell>
        </row>
        <row r="2974">
          <cell r="A2974">
            <v>10101011803</v>
          </cell>
          <cell r="B2974">
            <v>0</v>
          </cell>
          <cell r="C2974">
            <v>80002.45</v>
          </cell>
          <cell r="D2974">
            <v>0</v>
          </cell>
        </row>
        <row r="2975">
          <cell r="A2975">
            <v>10101011804</v>
          </cell>
          <cell r="B2975">
            <v>0</v>
          </cell>
          <cell r="C2975">
            <v>0</v>
          </cell>
          <cell r="D2975">
            <v>0</v>
          </cell>
        </row>
        <row r="2976">
          <cell r="A2976">
            <v>10101011805</v>
          </cell>
          <cell r="B2976">
            <v>0</v>
          </cell>
          <cell r="C2976">
            <v>60906.75</v>
          </cell>
          <cell r="D2976">
            <v>0</v>
          </cell>
        </row>
        <row r="2977">
          <cell r="A2977">
            <v>10101011806</v>
          </cell>
          <cell r="B2977">
            <v>0</v>
          </cell>
          <cell r="C2977">
            <v>7939.62</v>
          </cell>
          <cell r="D2977">
            <v>0</v>
          </cell>
        </row>
        <row r="2978">
          <cell r="A2978">
            <v>10101011807</v>
          </cell>
          <cell r="B2978">
            <v>0</v>
          </cell>
          <cell r="C2978">
            <v>95261.27</v>
          </cell>
          <cell r="D2978">
            <v>121872.51000000001</v>
          </cell>
        </row>
        <row r="2979">
          <cell r="A2979">
            <v>10101011808</v>
          </cell>
          <cell r="B2979">
            <v>0</v>
          </cell>
          <cell r="C2979">
            <v>4412.7</v>
          </cell>
          <cell r="D2979">
            <v>0</v>
          </cell>
        </row>
        <row r="2980">
          <cell r="A2980">
            <v>10101011810</v>
          </cell>
          <cell r="B2980">
            <v>0</v>
          </cell>
          <cell r="C2980">
            <v>0</v>
          </cell>
          <cell r="D2980">
            <v>82790.3</v>
          </cell>
        </row>
        <row r="2981">
          <cell r="A2981">
            <v>10101011812</v>
          </cell>
          <cell r="B2981">
            <v>0</v>
          </cell>
          <cell r="C2981">
            <v>0</v>
          </cell>
          <cell r="D2981">
            <v>0</v>
          </cell>
        </row>
        <row r="2982">
          <cell r="A2982">
            <v>10101011815</v>
          </cell>
          <cell r="B2982">
            <v>0</v>
          </cell>
          <cell r="C2982">
            <v>0</v>
          </cell>
          <cell r="D2982">
            <v>0</v>
          </cell>
        </row>
        <row r="2983">
          <cell r="A2983">
            <v>10101011816</v>
          </cell>
          <cell r="B2983">
            <v>0</v>
          </cell>
          <cell r="C2983">
            <v>9868.41</v>
          </cell>
          <cell r="D2983">
            <v>0</v>
          </cell>
        </row>
        <row r="2984">
          <cell r="A2984">
            <v>10101011817</v>
          </cell>
          <cell r="B2984">
            <v>0</v>
          </cell>
          <cell r="C2984">
            <v>0</v>
          </cell>
          <cell r="D2984">
            <v>0</v>
          </cell>
        </row>
        <row r="2985">
          <cell r="A2985">
            <v>10101011818</v>
          </cell>
          <cell r="B2985">
            <v>0</v>
          </cell>
          <cell r="C2985">
            <v>0</v>
          </cell>
          <cell r="D2985">
            <v>0</v>
          </cell>
        </row>
        <row r="2986">
          <cell r="A2986">
            <v>10101011819</v>
          </cell>
          <cell r="B2986">
            <v>0</v>
          </cell>
          <cell r="C2986">
            <v>0</v>
          </cell>
          <cell r="D2986">
            <v>15858.5</v>
          </cell>
        </row>
        <row r="2987">
          <cell r="A2987">
            <v>10101011820</v>
          </cell>
          <cell r="B2987">
            <v>0</v>
          </cell>
          <cell r="C2987">
            <v>0</v>
          </cell>
          <cell r="D2987">
            <v>279620.83</v>
          </cell>
        </row>
        <row r="2988">
          <cell r="A2988">
            <v>10101011821</v>
          </cell>
          <cell r="B2988">
            <v>0</v>
          </cell>
          <cell r="C2988">
            <v>0</v>
          </cell>
          <cell r="D2988">
            <v>194014.4</v>
          </cell>
        </row>
        <row r="2989">
          <cell r="A2989">
            <v>10101011831</v>
          </cell>
          <cell r="B2989">
            <v>0</v>
          </cell>
          <cell r="C2989">
            <v>0</v>
          </cell>
          <cell r="D2989">
            <v>0</v>
          </cell>
        </row>
        <row r="2990">
          <cell r="A2990">
            <v>10101011836</v>
          </cell>
          <cell r="B2990">
            <v>0</v>
          </cell>
          <cell r="C2990">
            <v>0</v>
          </cell>
          <cell r="D2990">
            <v>0</v>
          </cell>
        </row>
        <row r="2991">
          <cell r="A2991">
            <v>10101011838</v>
          </cell>
          <cell r="B2991">
            <v>0</v>
          </cell>
          <cell r="C2991">
            <v>0</v>
          </cell>
          <cell r="D2991">
            <v>0</v>
          </cell>
        </row>
        <row r="2992">
          <cell r="A2992">
            <v>10101011842</v>
          </cell>
          <cell r="B2992">
            <v>0</v>
          </cell>
          <cell r="C2992">
            <v>0</v>
          </cell>
          <cell r="D2992">
            <v>0</v>
          </cell>
        </row>
        <row r="2993">
          <cell r="A2993">
            <v>10101011847</v>
          </cell>
          <cell r="B2993">
            <v>0</v>
          </cell>
          <cell r="C2993">
            <v>0</v>
          </cell>
          <cell r="D2993">
            <v>0</v>
          </cell>
        </row>
        <row r="2994">
          <cell r="A2994">
            <v>10101011850</v>
          </cell>
          <cell r="B2994">
            <v>0</v>
          </cell>
          <cell r="C2994">
            <v>0</v>
          </cell>
          <cell r="D2994">
            <v>0</v>
          </cell>
        </row>
        <row r="2995">
          <cell r="A2995">
            <v>10101011851</v>
          </cell>
          <cell r="B2995">
            <v>0</v>
          </cell>
          <cell r="C2995">
            <v>2895.51</v>
          </cell>
          <cell r="D2995">
            <v>0</v>
          </cell>
        </row>
        <row r="2996">
          <cell r="A2996">
            <v>10101011852</v>
          </cell>
          <cell r="B2996">
            <v>0</v>
          </cell>
          <cell r="C2996">
            <v>0</v>
          </cell>
          <cell r="D2996">
            <v>371163.93</v>
          </cell>
        </row>
        <row r="2997">
          <cell r="A2997">
            <v>10101011853</v>
          </cell>
          <cell r="B2997">
            <v>0</v>
          </cell>
          <cell r="C2997">
            <v>0</v>
          </cell>
          <cell r="D2997">
            <v>238033.66</v>
          </cell>
        </row>
        <row r="2998">
          <cell r="A2998">
            <v>10101011854</v>
          </cell>
          <cell r="B2998">
            <v>0</v>
          </cell>
          <cell r="C2998">
            <v>9.9999830126762387E-6</v>
          </cell>
          <cell r="D2998">
            <v>325732.5</v>
          </cell>
        </row>
        <row r="2999">
          <cell r="A2999">
            <v>10101011902</v>
          </cell>
          <cell r="B2999">
            <v>0</v>
          </cell>
          <cell r="C2999">
            <v>0</v>
          </cell>
          <cell r="D2999">
            <v>0</v>
          </cell>
        </row>
        <row r="3000">
          <cell r="A3000">
            <v>10101011903</v>
          </cell>
          <cell r="B3000">
            <v>0</v>
          </cell>
          <cell r="C3000">
            <v>503669.64</v>
          </cell>
          <cell r="D3000">
            <v>0</v>
          </cell>
        </row>
        <row r="3001">
          <cell r="A3001">
            <v>10101011904</v>
          </cell>
          <cell r="B3001">
            <v>0</v>
          </cell>
          <cell r="C3001">
            <v>90141.16</v>
          </cell>
          <cell r="D3001">
            <v>0</v>
          </cell>
        </row>
        <row r="3002">
          <cell r="A3002">
            <v>10101011907</v>
          </cell>
          <cell r="B3002">
            <v>0</v>
          </cell>
          <cell r="C3002">
            <v>65667.22</v>
          </cell>
          <cell r="D3002">
            <v>0</v>
          </cell>
        </row>
        <row r="3003">
          <cell r="A3003">
            <v>10101011908</v>
          </cell>
          <cell r="B3003">
            <v>0</v>
          </cell>
          <cell r="C3003">
            <v>0</v>
          </cell>
          <cell r="D3003">
            <v>384579.89</v>
          </cell>
        </row>
        <row r="3004">
          <cell r="A3004">
            <v>10101012101</v>
          </cell>
          <cell r="B3004">
            <v>0</v>
          </cell>
          <cell r="C3004">
            <v>830234.56</v>
          </cell>
          <cell r="D3004">
            <v>0</v>
          </cell>
        </row>
        <row r="3005">
          <cell r="A3005">
            <v>10101012102</v>
          </cell>
          <cell r="B3005">
            <v>0</v>
          </cell>
          <cell r="C3005">
            <v>134373.26999999999</v>
          </cell>
          <cell r="D3005">
            <v>74735.56</v>
          </cell>
        </row>
        <row r="3006">
          <cell r="A3006">
            <v>10101012103</v>
          </cell>
          <cell r="B3006">
            <v>0</v>
          </cell>
          <cell r="C3006">
            <v>0</v>
          </cell>
          <cell r="D3006">
            <v>0</v>
          </cell>
        </row>
        <row r="3007">
          <cell r="A3007">
            <v>10101012201</v>
          </cell>
          <cell r="B3007">
            <v>0</v>
          </cell>
          <cell r="C3007">
            <v>0</v>
          </cell>
          <cell r="D3007">
            <v>0</v>
          </cell>
        </row>
        <row r="3008">
          <cell r="A3008">
            <v>10101012501</v>
          </cell>
          <cell r="B3008">
            <v>0</v>
          </cell>
          <cell r="C3008">
            <v>0</v>
          </cell>
          <cell r="D3008">
            <v>0</v>
          </cell>
        </row>
        <row r="3009">
          <cell r="A3009">
            <v>10101012502</v>
          </cell>
          <cell r="B3009">
            <v>0</v>
          </cell>
          <cell r="C3009">
            <v>0</v>
          </cell>
          <cell r="D3009">
            <v>0</v>
          </cell>
        </row>
        <row r="3010">
          <cell r="A3010">
            <v>10101012802</v>
          </cell>
          <cell r="B3010">
            <v>0</v>
          </cell>
          <cell r="C3010">
            <v>0</v>
          </cell>
          <cell r="D3010">
            <v>0</v>
          </cell>
        </row>
        <row r="3011">
          <cell r="A3011">
            <v>10101012803</v>
          </cell>
          <cell r="B3011">
            <v>0</v>
          </cell>
          <cell r="C3011">
            <v>21996.94</v>
          </cell>
          <cell r="D3011">
            <v>132135.89000000001</v>
          </cell>
        </row>
        <row r="3012">
          <cell r="A3012">
            <v>10101012804</v>
          </cell>
          <cell r="B3012">
            <v>0</v>
          </cell>
          <cell r="C3012">
            <v>0</v>
          </cell>
          <cell r="D3012">
            <v>236597.03</v>
          </cell>
        </row>
        <row r="3013">
          <cell r="A3013">
            <v>10101013101</v>
          </cell>
          <cell r="B3013">
            <v>0</v>
          </cell>
          <cell r="C3013">
            <v>0</v>
          </cell>
          <cell r="D3013">
            <v>0</v>
          </cell>
        </row>
        <row r="3014">
          <cell r="A3014">
            <v>10101013102</v>
          </cell>
          <cell r="B3014">
            <v>0</v>
          </cell>
          <cell r="C3014">
            <v>37491.980000000003</v>
          </cell>
          <cell r="D3014">
            <v>0</v>
          </cell>
        </row>
        <row r="3015">
          <cell r="A3015">
            <v>10101013401</v>
          </cell>
          <cell r="B3015">
            <v>0</v>
          </cell>
          <cell r="C3015">
            <v>7266.85</v>
          </cell>
          <cell r="D3015">
            <v>0</v>
          </cell>
        </row>
        <row r="3016">
          <cell r="A3016">
            <v>10101013402</v>
          </cell>
          <cell r="B3016">
            <v>0</v>
          </cell>
          <cell r="C3016">
            <v>7906.49</v>
          </cell>
          <cell r="D3016">
            <v>0</v>
          </cell>
        </row>
        <row r="3017">
          <cell r="A3017">
            <v>10101013502</v>
          </cell>
          <cell r="B3017">
            <v>0</v>
          </cell>
          <cell r="C3017">
            <v>49135.07</v>
          </cell>
          <cell r="D3017">
            <v>0</v>
          </cell>
        </row>
        <row r="3018">
          <cell r="A3018">
            <v>10101013505</v>
          </cell>
          <cell r="B3018">
            <v>0</v>
          </cell>
          <cell r="C3018">
            <v>183944.62</v>
          </cell>
          <cell r="D3018">
            <v>0</v>
          </cell>
        </row>
        <row r="3019">
          <cell r="A3019">
            <v>10101013506</v>
          </cell>
          <cell r="B3019">
            <v>0</v>
          </cell>
          <cell r="C3019">
            <v>3170269.38</v>
          </cell>
          <cell r="D3019">
            <v>3170269.38</v>
          </cell>
        </row>
        <row r="3020">
          <cell r="A3020">
            <v>10101013507</v>
          </cell>
          <cell r="B3020">
            <v>0</v>
          </cell>
          <cell r="C3020">
            <v>52690.73</v>
          </cell>
          <cell r="D3020">
            <v>1056521.2</v>
          </cell>
        </row>
        <row r="3021">
          <cell r="A3021">
            <v>10101013701</v>
          </cell>
          <cell r="B3021">
            <v>0</v>
          </cell>
          <cell r="C3021">
            <v>159752.57</v>
          </cell>
          <cell r="D3021">
            <v>236515.23</v>
          </cell>
        </row>
        <row r="3022">
          <cell r="A3022">
            <v>10101013702</v>
          </cell>
          <cell r="B3022">
            <v>0</v>
          </cell>
          <cell r="C3022">
            <v>19279.41</v>
          </cell>
          <cell r="D3022">
            <v>322791.65000000002</v>
          </cell>
        </row>
        <row r="3023">
          <cell r="A3023">
            <v>10101013703</v>
          </cell>
          <cell r="B3023">
            <v>0</v>
          </cell>
          <cell r="C3023">
            <v>0</v>
          </cell>
          <cell r="D3023">
            <v>1923440.07</v>
          </cell>
        </row>
        <row r="3024">
          <cell r="A3024">
            <v>10101014202</v>
          </cell>
          <cell r="B3024">
            <v>0</v>
          </cell>
          <cell r="C3024">
            <v>0</v>
          </cell>
          <cell r="D3024">
            <v>0</v>
          </cell>
        </row>
        <row r="3025">
          <cell r="A3025">
            <v>10101014401</v>
          </cell>
          <cell r="B3025">
            <v>0</v>
          </cell>
          <cell r="C3025">
            <v>678712.47</v>
          </cell>
          <cell r="D3025">
            <v>678713.12</v>
          </cell>
        </row>
        <row r="3026">
          <cell r="A3026">
            <v>10101014501</v>
          </cell>
          <cell r="B3026">
            <v>0</v>
          </cell>
          <cell r="C3026">
            <v>281089.37</v>
          </cell>
          <cell r="D3026">
            <v>140545</v>
          </cell>
        </row>
        <row r="3027">
          <cell r="A3027">
            <v>10101014601</v>
          </cell>
          <cell r="B3027">
            <v>0</v>
          </cell>
          <cell r="C3027">
            <v>10147.24</v>
          </cell>
          <cell r="D3027">
            <v>243286.1</v>
          </cell>
        </row>
        <row r="3028">
          <cell r="A3028">
            <v>10101014603</v>
          </cell>
          <cell r="B3028">
            <v>0</v>
          </cell>
          <cell r="C3028">
            <v>3841.61</v>
          </cell>
          <cell r="D3028">
            <v>0</v>
          </cell>
        </row>
        <row r="3029">
          <cell r="A3029">
            <v>10101014604</v>
          </cell>
          <cell r="B3029">
            <v>0</v>
          </cell>
          <cell r="C3029">
            <v>1047.8600000000001</v>
          </cell>
          <cell r="D3029">
            <v>174914.69</v>
          </cell>
        </row>
        <row r="3030">
          <cell r="A3030">
            <v>10101014605</v>
          </cell>
          <cell r="B3030">
            <v>0</v>
          </cell>
          <cell r="C3030">
            <v>94013.26</v>
          </cell>
          <cell r="D3030">
            <v>537024.01</v>
          </cell>
        </row>
        <row r="3031">
          <cell r="A3031">
            <v>10101014606</v>
          </cell>
          <cell r="B3031">
            <v>0</v>
          </cell>
          <cell r="C3031">
            <v>96.17</v>
          </cell>
          <cell r="D3031">
            <v>270996.17</v>
          </cell>
        </row>
        <row r="3032">
          <cell r="A3032">
            <v>10101014607</v>
          </cell>
          <cell r="B3032">
            <v>0</v>
          </cell>
          <cell r="C3032">
            <v>0</v>
          </cell>
          <cell r="D3032">
            <v>0</v>
          </cell>
        </row>
        <row r="3033">
          <cell r="A3033">
            <v>10101014608</v>
          </cell>
          <cell r="B3033">
            <v>0</v>
          </cell>
          <cell r="C3033">
            <v>0</v>
          </cell>
          <cell r="D3033">
            <v>592435.69000000006</v>
          </cell>
        </row>
        <row r="3034">
          <cell r="A3034">
            <v>10101014609</v>
          </cell>
          <cell r="B3034">
            <v>0</v>
          </cell>
          <cell r="C3034">
            <v>0</v>
          </cell>
          <cell r="D3034">
            <v>0</v>
          </cell>
        </row>
        <row r="3035">
          <cell r="A3035">
            <v>10101014610</v>
          </cell>
          <cell r="B3035">
            <v>0</v>
          </cell>
          <cell r="C3035">
            <v>0</v>
          </cell>
          <cell r="D3035">
            <v>0</v>
          </cell>
        </row>
        <row r="3036">
          <cell r="A3036">
            <v>10101014611</v>
          </cell>
          <cell r="B3036">
            <v>0</v>
          </cell>
          <cell r="C3036">
            <v>0</v>
          </cell>
          <cell r="D3036">
            <v>383311.87</v>
          </cell>
        </row>
        <row r="3037">
          <cell r="A3037">
            <v>10101014612</v>
          </cell>
          <cell r="B3037">
            <v>0</v>
          </cell>
          <cell r="C3037">
            <v>0</v>
          </cell>
          <cell r="D3037">
            <v>306259.41000000003</v>
          </cell>
        </row>
        <row r="3038">
          <cell r="A3038">
            <v>10101014613</v>
          </cell>
          <cell r="B3038">
            <v>0</v>
          </cell>
          <cell r="C3038">
            <v>0</v>
          </cell>
          <cell r="D3038">
            <v>0</v>
          </cell>
        </row>
        <row r="3039">
          <cell r="A3039">
            <v>10101014614</v>
          </cell>
          <cell r="B3039">
            <v>0</v>
          </cell>
          <cell r="C3039">
            <v>0</v>
          </cell>
          <cell r="D3039">
            <v>11235</v>
          </cell>
        </row>
        <row r="3040">
          <cell r="A3040">
            <v>10101014615</v>
          </cell>
          <cell r="B3040">
            <v>0</v>
          </cell>
          <cell r="C3040">
            <v>0</v>
          </cell>
          <cell r="D3040">
            <v>54165.21</v>
          </cell>
        </row>
        <row r="3041">
          <cell r="A3041">
            <v>10101014616</v>
          </cell>
          <cell r="B3041">
            <v>0</v>
          </cell>
          <cell r="C3041">
            <v>0</v>
          </cell>
          <cell r="D3041">
            <v>0</v>
          </cell>
        </row>
        <row r="3042">
          <cell r="A3042">
            <v>10101014617</v>
          </cell>
          <cell r="B3042">
            <v>0</v>
          </cell>
          <cell r="C3042">
            <v>0</v>
          </cell>
          <cell r="D3042">
            <v>0</v>
          </cell>
        </row>
        <row r="3043">
          <cell r="A3043">
            <v>10101014801</v>
          </cell>
          <cell r="B3043">
            <v>0</v>
          </cell>
          <cell r="C3043">
            <v>34677.46</v>
          </cell>
          <cell r="D3043">
            <v>2798847.06</v>
          </cell>
        </row>
        <row r="3044">
          <cell r="A3044">
            <v>10101014901</v>
          </cell>
          <cell r="B3044">
            <v>0</v>
          </cell>
          <cell r="C3044">
            <v>133267.78</v>
          </cell>
          <cell r="D3044">
            <v>0</v>
          </cell>
        </row>
        <row r="3045">
          <cell r="A3045">
            <v>10101014902</v>
          </cell>
          <cell r="B3045">
            <v>0</v>
          </cell>
          <cell r="C3045">
            <v>0</v>
          </cell>
          <cell r="D3045">
            <v>0</v>
          </cell>
        </row>
        <row r="3046">
          <cell r="A3046">
            <v>10101015401</v>
          </cell>
          <cell r="B3046">
            <v>0</v>
          </cell>
          <cell r="C3046">
            <v>0</v>
          </cell>
          <cell r="D3046">
            <v>0</v>
          </cell>
        </row>
        <row r="3047">
          <cell r="A3047">
            <v>10101015501</v>
          </cell>
          <cell r="B3047">
            <v>0</v>
          </cell>
          <cell r="C3047">
            <v>0</v>
          </cell>
          <cell r="D3047">
            <v>0</v>
          </cell>
        </row>
        <row r="3048">
          <cell r="A3048">
            <v>10101015502</v>
          </cell>
          <cell r="B3048">
            <v>0</v>
          </cell>
          <cell r="C3048">
            <v>0</v>
          </cell>
          <cell r="D3048">
            <v>0</v>
          </cell>
        </row>
        <row r="3049">
          <cell r="A3049">
            <v>10101015503</v>
          </cell>
          <cell r="B3049">
            <v>0</v>
          </cell>
          <cell r="C3049">
            <v>0</v>
          </cell>
          <cell r="D3049">
            <v>0</v>
          </cell>
        </row>
        <row r="3050">
          <cell r="A3050">
            <v>10101015601</v>
          </cell>
          <cell r="B3050">
            <v>0</v>
          </cell>
          <cell r="C3050">
            <v>0</v>
          </cell>
          <cell r="D3050">
            <v>0</v>
          </cell>
        </row>
        <row r="3051">
          <cell r="A3051">
            <v>10101015803</v>
          </cell>
          <cell r="B3051">
            <v>0</v>
          </cell>
          <cell r="C3051">
            <v>6825.27</v>
          </cell>
          <cell r="D3051">
            <v>0</v>
          </cell>
        </row>
        <row r="3052">
          <cell r="A3052">
            <v>10101015901</v>
          </cell>
          <cell r="B3052">
            <v>0</v>
          </cell>
          <cell r="C3052">
            <v>0</v>
          </cell>
          <cell r="D3052">
            <v>0</v>
          </cell>
        </row>
        <row r="3053">
          <cell r="A3053">
            <v>10101016001</v>
          </cell>
          <cell r="B3053">
            <v>0</v>
          </cell>
          <cell r="C3053">
            <v>7287.41</v>
          </cell>
          <cell r="D3053">
            <v>0</v>
          </cell>
        </row>
        <row r="3054">
          <cell r="A3054">
            <v>10101016201</v>
          </cell>
          <cell r="B3054">
            <v>0</v>
          </cell>
          <cell r="C3054">
            <v>634286.2900099993</v>
          </cell>
          <cell r="D3054">
            <v>7473176.1200000001</v>
          </cell>
        </row>
        <row r="3055">
          <cell r="A3055">
            <v>10101016401</v>
          </cell>
          <cell r="B3055">
            <v>0</v>
          </cell>
          <cell r="C3055">
            <v>68923.19</v>
          </cell>
          <cell r="D3055">
            <v>0</v>
          </cell>
        </row>
        <row r="3056">
          <cell r="A3056">
            <v>10101016402</v>
          </cell>
          <cell r="B3056">
            <v>0</v>
          </cell>
          <cell r="C3056">
            <v>0</v>
          </cell>
          <cell r="D3056">
            <v>0</v>
          </cell>
        </row>
        <row r="3057">
          <cell r="A3057">
            <v>10101016701</v>
          </cell>
          <cell r="B3057">
            <v>0</v>
          </cell>
          <cell r="C3057">
            <v>528904.19000000006</v>
          </cell>
          <cell r="D3057">
            <v>4400750.58</v>
          </cell>
        </row>
        <row r="3058">
          <cell r="A3058">
            <v>10101016801</v>
          </cell>
          <cell r="B3058">
            <v>0</v>
          </cell>
          <cell r="C3058">
            <v>550893.94000000006</v>
          </cell>
          <cell r="D3058">
            <v>2714810.7600000002</v>
          </cell>
        </row>
        <row r="3059">
          <cell r="A3059">
            <v>10101016901</v>
          </cell>
          <cell r="B3059">
            <v>0</v>
          </cell>
          <cell r="C3059">
            <v>1105299.29</v>
          </cell>
          <cell r="D3059">
            <v>4452444.29</v>
          </cell>
        </row>
        <row r="3060">
          <cell r="A3060">
            <v>10101016902</v>
          </cell>
          <cell r="B3060">
            <v>0</v>
          </cell>
          <cell r="C3060">
            <v>0</v>
          </cell>
          <cell r="D3060">
            <v>269113.8</v>
          </cell>
        </row>
        <row r="3061">
          <cell r="A3061">
            <v>10101017001</v>
          </cell>
          <cell r="B3061">
            <v>0</v>
          </cell>
          <cell r="C3061">
            <v>180072.01</v>
          </cell>
          <cell r="D3061">
            <v>169994.92</v>
          </cell>
        </row>
        <row r="3062">
          <cell r="A3062">
            <v>10101017101</v>
          </cell>
          <cell r="B3062">
            <v>0</v>
          </cell>
          <cell r="C3062">
            <v>11220</v>
          </cell>
          <cell r="D3062">
            <v>0</v>
          </cell>
        </row>
        <row r="3063">
          <cell r="A3063">
            <v>10101017501</v>
          </cell>
          <cell r="B3063">
            <v>0</v>
          </cell>
          <cell r="C3063">
            <v>0</v>
          </cell>
          <cell r="D3063">
            <v>0</v>
          </cell>
        </row>
        <row r="3064">
          <cell r="A3064">
            <v>10101017601</v>
          </cell>
          <cell r="B3064">
            <v>0</v>
          </cell>
          <cell r="C3064">
            <v>836134.27</v>
          </cell>
          <cell r="D3064">
            <v>563538.32999999996</v>
          </cell>
        </row>
        <row r="3065">
          <cell r="A3065">
            <v>10101017602</v>
          </cell>
          <cell r="B3065">
            <v>0</v>
          </cell>
          <cell r="C3065">
            <v>109334.91</v>
          </cell>
          <cell r="D3065">
            <v>0</v>
          </cell>
        </row>
        <row r="3066">
          <cell r="A3066">
            <v>10101017701</v>
          </cell>
          <cell r="B3066">
            <v>0</v>
          </cell>
          <cell r="C3066">
            <v>267433.65000000002</v>
          </cell>
          <cell r="D3066">
            <v>0</v>
          </cell>
        </row>
        <row r="3067">
          <cell r="A3067">
            <v>10101017801</v>
          </cell>
          <cell r="B3067">
            <v>0</v>
          </cell>
          <cell r="C3067">
            <v>0</v>
          </cell>
          <cell r="D3067">
            <v>0</v>
          </cell>
        </row>
        <row r="3068">
          <cell r="A3068">
            <v>10101017802</v>
          </cell>
          <cell r="B3068">
            <v>0</v>
          </cell>
          <cell r="C3068">
            <v>0</v>
          </cell>
          <cell r="D3068">
            <v>110709.1</v>
          </cell>
        </row>
        <row r="3069">
          <cell r="A3069">
            <v>10101017803</v>
          </cell>
          <cell r="B3069">
            <v>0</v>
          </cell>
          <cell r="C3069">
            <v>449473.44</v>
          </cell>
          <cell r="D3069">
            <v>1366898.3</v>
          </cell>
        </row>
        <row r="3070">
          <cell r="A3070">
            <v>10101017901</v>
          </cell>
          <cell r="B3070">
            <v>0</v>
          </cell>
          <cell r="C3070">
            <v>0</v>
          </cell>
          <cell r="D3070">
            <v>0</v>
          </cell>
        </row>
        <row r="3071">
          <cell r="A3071">
            <v>10101017902</v>
          </cell>
          <cell r="B3071">
            <v>0</v>
          </cell>
          <cell r="C3071">
            <v>0</v>
          </cell>
          <cell r="D3071">
            <v>3864</v>
          </cell>
        </row>
        <row r="3072">
          <cell r="A3072">
            <v>10101018001</v>
          </cell>
          <cell r="B3072">
            <v>0</v>
          </cell>
          <cell r="C3072">
            <v>59675.92</v>
          </cell>
          <cell r="D3072">
            <v>72937.960000000006</v>
          </cell>
        </row>
        <row r="3073">
          <cell r="A3073">
            <v>10101018002</v>
          </cell>
          <cell r="B3073">
            <v>0</v>
          </cell>
          <cell r="C3073">
            <v>301186.87</v>
          </cell>
          <cell r="D3073">
            <v>665884.26</v>
          </cell>
        </row>
        <row r="3074">
          <cell r="A3074">
            <v>10101018003</v>
          </cell>
          <cell r="B3074">
            <v>0</v>
          </cell>
          <cell r="C3074">
            <v>188130.18</v>
          </cell>
          <cell r="D3074">
            <v>229936.89</v>
          </cell>
        </row>
        <row r="3075">
          <cell r="A3075">
            <v>10101018101</v>
          </cell>
          <cell r="B3075">
            <v>0</v>
          </cell>
          <cell r="C3075">
            <v>491336.48</v>
          </cell>
          <cell r="D3075">
            <v>1016128.47</v>
          </cell>
        </row>
        <row r="3076">
          <cell r="A3076">
            <v>10101018102</v>
          </cell>
          <cell r="B3076">
            <v>0</v>
          </cell>
          <cell r="C3076">
            <v>87751.17</v>
          </cell>
          <cell r="D3076">
            <v>2363345.1800000002</v>
          </cell>
        </row>
        <row r="3077">
          <cell r="A3077">
            <v>10101018103</v>
          </cell>
          <cell r="B3077">
            <v>0</v>
          </cell>
          <cell r="C3077">
            <v>201156.97</v>
          </cell>
          <cell r="D3077">
            <v>201156.97</v>
          </cell>
        </row>
        <row r="3078">
          <cell r="A3078">
            <v>10101018201</v>
          </cell>
          <cell r="B3078">
            <v>0</v>
          </cell>
          <cell r="C3078">
            <v>0</v>
          </cell>
          <cell r="D3078">
            <v>18142.400000000001</v>
          </cell>
        </row>
        <row r="3079">
          <cell r="A3079">
            <v>10101018301</v>
          </cell>
          <cell r="B3079">
            <v>0</v>
          </cell>
          <cell r="C3079">
            <v>2950.93</v>
          </cell>
          <cell r="D3079">
            <v>0</v>
          </cell>
        </row>
        <row r="3080">
          <cell r="A3080">
            <v>10101018401</v>
          </cell>
          <cell r="B3080">
            <v>0</v>
          </cell>
          <cell r="C3080">
            <v>21047.41</v>
          </cell>
          <cell r="D3080">
            <v>15846.18</v>
          </cell>
        </row>
        <row r="3081">
          <cell r="A3081">
            <v>10101018402</v>
          </cell>
          <cell r="B3081">
            <v>0</v>
          </cell>
          <cell r="C3081">
            <v>0</v>
          </cell>
          <cell r="D3081">
            <v>0</v>
          </cell>
        </row>
        <row r="3082">
          <cell r="A3082">
            <v>10101018501</v>
          </cell>
          <cell r="B3082">
            <v>0</v>
          </cell>
          <cell r="C3082">
            <v>0</v>
          </cell>
          <cell r="D3082">
            <v>0</v>
          </cell>
        </row>
        <row r="3083">
          <cell r="A3083">
            <v>10101018601</v>
          </cell>
          <cell r="B3083">
            <v>0</v>
          </cell>
          <cell r="C3083">
            <v>0</v>
          </cell>
          <cell r="D3083">
            <v>1645914.97</v>
          </cell>
        </row>
        <row r="3084">
          <cell r="A3084">
            <v>10101018602</v>
          </cell>
          <cell r="B3084">
            <v>0</v>
          </cell>
          <cell r="C3084">
            <v>0</v>
          </cell>
          <cell r="D3084">
            <v>588089.69000000006</v>
          </cell>
        </row>
        <row r="3085">
          <cell r="A3085">
            <v>10101018701</v>
          </cell>
          <cell r="B3085">
            <v>0</v>
          </cell>
          <cell r="C3085">
            <v>0</v>
          </cell>
          <cell r="D3085">
            <v>1651584.25</v>
          </cell>
        </row>
        <row r="3086">
          <cell r="A3086">
            <v>10101018801</v>
          </cell>
          <cell r="B3086">
            <v>0</v>
          </cell>
          <cell r="C3086">
            <v>0</v>
          </cell>
          <cell r="D3086">
            <v>0</v>
          </cell>
        </row>
        <row r="3087">
          <cell r="A3087">
            <v>10101018901</v>
          </cell>
          <cell r="B3087">
            <v>0</v>
          </cell>
          <cell r="C3087">
            <v>325017.61</v>
          </cell>
          <cell r="D3087">
            <v>5869605.9400000004</v>
          </cell>
        </row>
        <row r="3088">
          <cell r="A3088">
            <v>10101018902</v>
          </cell>
          <cell r="B3088">
            <v>0</v>
          </cell>
          <cell r="C3088">
            <v>0</v>
          </cell>
          <cell r="D3088">
            <v>79877.41</v>
          </cell>
        </row>
        <row r="3089">
          <cell r="A3089">
            <v>10101018903</v>
          </cell>
          <cell r="B3089">
            <v>0</v>
          </cell>
          <cell r="C3089">
            <v>1864678.12</v>
          </cell>
          <cell r="D3089">
            <v>1171873.51</v>
          </cell>
        </row>
        <row r="3090">
          <cell r="A3090">
            <v>10101018904</v>
          </cell>
          <cell r="B3090">
            <v>0</v>
          </cell>
          <cell r="C3090">
            <v>0</v>
          </cell>
          <cell r="D3090">
            <v>0</v>
          </cell>
        </row>
        <row r="3091">
          <cell r="A3091">
            <v>10101019001</v>
          </cell>
          <cell r="B3091">
            <v>0</v>
          </cell>
          <cell r="C3091">
            <v>1361142.61</v>
          </cell>
          <cell r="D3091">
            <v>0</v>
          </cell>
        </row>
        <row r="3092">
          <cell r="A3092">
            <v>10101019002</v>
          </cell>
          <cell r="B3092">
            <v>0</v>
          </cell>
          <cell r="C3092">
            <v>1711412.4100000001</v>
          </cell>
          <cell r="D3092">
            <v>0</v>
          </cell>
        </row>
        <row r="3093">
          <cell r="A3093">
            <v>10101019003</v>
          </cell>
          <cell r="B3093">
            <v>0</v>
          </cell>
          <cell r="C3093">
            <v>1649621.8800000001</v>
          </cell>
          <cell r="D3093">
            <v>0</v>
          </cell>
        </row>
        <row r="3094">
          <cell r="A3094">
            <v>10101019101</v>
          </cell>
          <cell r="B3094">
            <v>0</v>
          </cell>
          <cell r="C3094">
            <v>35959.96</v>
          </cell>
          <cell r="D3094">
            <v>0</v>
          </cell>
        </row>
        <row r="3095">
          <cell r="A3095">
            <v>10101019201</v>
          </cell>
          <cell r="B3095">
            <v>0</v>
          </cell>
          <cell r="C3095">
            <v>0</v>
          </cell>
          <cell r="D3095">
            <v>0</v>
          </cell>
        </row>
        <row r="3096">
          <cell r="A3096">
            <v>10101019202</v>
          </cell>
          <cell r="B3096">
            <v>0</v>
          </cell>
          <cell r="C3096">
            <v>0</v>
          </cell>
          <cell r="D3096">
            <v>0</v>
          </cell>
        </row>
        <row r="3097">
          <cell r="A3097">
            <v>10101019301</v>
          </cell>
          <cell r="B3097">
            <v>0</v>
          </cell>
          <cell r="C3097">
            <v>0</v>
          </cell>
          <cell r="D3097">
            <v>0</v>
          </cell>
        </row>
        <row r="3098">
          <cell r="A3098">
            <v>10101019401</v>
          </cell>
          <cell r="B3098">
            <v>0</v>
          </cell>
          <cell r="C3098">
            <v>0</v>
          </cell>
          <cell r="D3098">
            <v>0</v>
          </cell>
        </row>
        <row r="3099">
          <cell r="A3099">
            <v>10101019501</v>
          </cell>
          <cell r="B3099">
            <v>0</v>
          </cell>
          <cell r="C3099">
            <v>21448.7</v>
          </cell>
          <cell r="D3099">
            <v>0</v>
          </cell>
        </row>
        <row r="3100">
          <cell r="A3100">
            <v>10101019601</v>
          </cell>
          <cell r="B3100">
            <v>0</v>
          </cell>
          <cell r="C3100">
            <v>0</v>
          </cell>
          <cell r="D3100">
            <v>0</v>
          </cell>
        </row>
        <row r="3101">
          <cell r="A3101">
            <v>10101019701</v>
          </cell>
          <cell r="B3101">
            <v>0</v>
          </cell>
          <cell r="C3101">
            <v>0</v>
          </cell>
          <cell r="D3101">
            <v>0</v>
          </cell>
        </row>
        <row r="3102">
          <cell r="A3102">
            <v>10101019801</v>
          </cell>
          <cell r="B3102">
            <v>0</v>
          </cell>
          <cell r="C3102">
            <v>3219.84</v>
          </cell>
          <cell r="D3102">
            <v>0</v>
          </cell>
        </row>
        <row r="3103">
          <cell r="A3103">
            <v>10101019901</v>
          </cell>
          <cell r="B3103">
            <v>0</v>
          </cell>
          <cell r="C3103">
            <v>0</v>
          </cell>
          <cell r="D3103">
            <v>0</v>
          </cell>
        </row>
        <row r="3104">
          <cell r="A3104">
            <v>10101020001</v>
          </cell>
          <cell r="B3104">
            <v>0</v>
          </cell>
          <cell r="C3104">
            <v>454527.54000000004</v>
          </cell>
          <cell r="D3104">
            <v>3222198.67</v>
          </cell>
        </row>
        <row r="3105">
          <cell r="A3105">
            <v>10101021001</v>
          </cell>
          <cell r="B3105">
            <v>0</v>
          </cell>
          <cell r="C3105">
            <v>0</v>
          </cell>
          <cell r="D3105">
            <v>105299.47</v>
          </cell>
        </row>
        <row r="3106">
          <cell r="A3106">
            <v>10101022001</v>
          </cell>
          <cell r="B3106">
            <v>0</v>
          </cell>
          <cell r="C3106">
            <v>0</v>
          </cell>
          <cell r="D3106">
            <v>3250000</v>
          </cell>
        </row>
        <row r="3107">
          <cell r="A3107">
            <v>10101023001</v>
          </cell>
          <cell r="B3107">
            <v>0</v>
          </cell>
          <cell r="C3107">
            <v>30993.65</v>
          </cell>
          <cell r="D3107">
            <v>171868.65</v>
          </cell>
        </row>
        <row r="3108">
          <cell r="A3108">
            <v>10101024001</v>
          </cell>
          <cell r="B3108">
            <v>0</v>
          </cell>
          <cell r="C3108">
            <v>757353.86</v>
          </cell>
          <cell r="D3108">
            <v>2928413.91</v>
          </cell>
        </row>
        <row r="3109">
          <cell r="A3109">
            <v>10101025001</v>
          </cell>
          <cell r="B3109">
            <v>0</v>
          </cell>
          <cell r="C3109">
            <v>0</v>
          </cell>
          <cell r="D3109">
            <v>6665449.3500000006</v>
          </cell>
        </row>
        <row r="3110">
          <cell r="A3110">
            <v>10101026001</v>
          </cell>
          <cell r="B3110">
            <v>0</v>
          </cell>
          <cell r="C3110">
            <v>31140.38</v>
          </cell>
          <cell r="D3110">
            <v>31140.38</v>
          </cell>
        </row>
        <row r="3111">
          <cell r="A3111">
            <v>10101026002</v>
          </cell>
          <cell r="B3111">
            <v>0</v>
          </cell>
          <cell r="C3111">
            <v>2915181.79</v>
          </cell>
          <cell r="D3111">
            <v>8430770.6799999997</v>
          </cell>
        </row>
        <row r="3112">
          <cell r="A3112">
            <v>10101027001</v>
          </cell>
          <cell r="B3112">
            <v>0</v>
          </cell>
          <cell r="C3112">
            <v>119800.56</v>
          </cell>
          <cell r="D3112">
            <v>828000</v>
          </cell>
        </row>
        <row r="3113">
          <cell r="A3113">
            <v>10101028001</v>
          </cell>
          <cell r="B3113">
            <v>0</v>
          </cell>
          <cell r="C3113">
            <v>0</v>
          </cell>
          <cell r="D3113">
            <v>350154.7</v>
          </cell>
        </row>
        <row r="3114">
          <cell r="A3114">
            <v>10101029001</v>
          </cell>
          <cell r="B3114">
            <v>0</v>
          </cell>
          <cell r="C3114">
            <v>130174.09</v>
          </cell>
          <cell r="D3114">
            <v>1391619.45</v>
          </cell>
        </row>
        <row r="3115">
          <cell r="A3115">
            <v>10101030001</v>
          </cell>
          <cell r="B3115">
            <v>0</v>
          </cell>
          <cell r="C3115">
            <v>226931.41</v>
          </cell>
          <cell r="D3115">
            <v>827059.1</v>
          </cell>
        </row>
        <row r="3116">
          <cell r="A3116">
            <v>10101031001</v>
          </cell>
          <cell r="B3116">
            <v>0</v>
          </cell>
          <cell r="C3116">
            <v>1290937.67</v>
          </cell>
          <cell r="D3116">
            <v>2581875.35</v>
          </cell>
        </row>
        <row r="3117">
          <cell r="A3117">
            <v>10101032001</v>
          </cell>
          <cell r="B3117">
            <v>0</v>
          </cell>
          <cell r="C3117">
            <v>0</v>
          </cell>
          <cell r="D3117">
            <v>132262.97</v>
          </cell>
        </row>
        <row r="3118">
          <cell r="A3118">
            <v>10101040101</v>
          </cell>
          <cell r="B3118">
            <v>3.9999961853027344E-4</v>
          </cell>
          <cell r="C3118">
            <v>0</v>
          </cell>
          <cell r="D3118">
            <v>2469299.92</v>
          </cell>
        </row>
        <row r="3119">
          <cell r="A3119">
            <v>10101040102</v>
          </cell>
          <cell r="B3119">
            <v>0</v>
          </cell>
          <cell r="C3119">
            <v>0</v>
          </cell>
          <cell r="D3119">
            <v>77510.36</v>
          </cell>
        </row>
        <row r="3120">
          <cell r="A3120">
            <v>10101040201</v>
          </cell>
          <cell r="B3120">
            <v>0</v>
          </cell>
          <cell r="C3120">
            <v>0</v>
          </cell>
          <cell r="D3120">
            <v>30365.78</v>
          </cell>
        </row>
        <row r="3121">
          <cell r="A3121">
            <v>10101040202</v>
          </cell>
          <cell r="B3121">
            <v>0</v>
          </cell>
          <cell r="C3121">
            <v>0</v>
          </cell>
          <cell r="D3121">
            <v>43542</v>
          </cell>
        </row>
        <row r="3122">
          <cell r="A3122">
            <v>10101040206</v>
          </cell>
          <cell r="B3122">
            <v>0</v>
          </cell>
          <cell r="C3122">
            <v>0</v>
          </cell>
          <cell r="D3122">
            <v>50932.56</v>
          </cell>
        </row>
        <row r="3123">
          <cell r="A3123">
            <v>10101040207</v>
          </cell>
          <cell r="B3123">
            <v>0</v>
          </cell>
          <cell r="C3123">
            <v>0</v>
          </cell>
          <cell r="D3123">
            <v>0</v>
          </cell>
        </row>
        <row r="3124">
          <cell r="A3124">
            <v>10101040303</v>
          </cell>
          <cell r="B3124">
            <v>0</v>
          </cell>
          <cell r="C3124">
            <v>0</v>
          </cell>
          <cell r="D3124">
            <v>5136.03</v>
          </cell>
        </row>
        <row r="3125">
          <cell r="A3125">
            <v>10101040306</v>
          </cell>
          <cell r="B3125">
            <v>0</v>
          </cell>
          <cell r="C3125">
            <v>0</v>
          </cell>
          <cell r="D3125">
            <v>2900</v>
          </cell>
        </row>
        <row r="3126">
          <cell r="A3126">
            <v>10101040307</v>
          </cell>
          <cell r="B3126">
            <v>0</v>
          </cell>
          <cell r="C3126">
            <v>0</v>
          </cell>
          <cell r="D3126">
            <v>23100</v>
          </cell>
        </row>
        <row r="3127">
          <cell r="A3127">
            <v>10101040308</v>
          </cell>
          <cell r="B3127">
            <v>0</v>
          </cell>
          <cell r="C3127">
            <v>0</v>
          </cell>
          <cell r="D3127">
            <v>502370.42</v>
          </cell>
        </row>
        <row r="3128">
          <cell r="A3128">
            <v>10101040309</v>
          </cell>
          <cell r="B3128">
            <v>0</v>
          </cell>
          <cell r="C3128">
            <v>0</v>
          </cell>
          <cell r="D3128">
            <v>98056</v>
          </cell>
        </row>
        <row r="3129">
          <cell r="A3129">
            <v>10101040310</v>
          </cell>
          <cell r="B3129">
            <v>0</v>
          </cell>
          <cell r="C3129">
            <v>0</v>
          </cell>
          <cell r="D3129">
            <v>71152.86</v>
          </cell>
        </row>
        <row r="3130">
          <cell r="A3130">
            <v>10101040316</v>
          </cell>
          <cell r="B3130">
            <v>0</v>
          </cell>
          <cell r="C3130">
            <v>0</v>
          </cell>
          <cell r="D3130">
            <v>100</v>
          </cell>
        </row>
        <row r="3131">
          <cell r="A3131">
            <v>10101040317</v>
          </cell>
          <cell r="B3131">
            <v>0</v>
          </cell>
          <cell r="C3131">
            <v>0</v>
          </cell>
          <cell r="D3131">
            <v>15597</v>
          </cell>
        </row>
        <row r="3132">
          <cell r="A3132">
            <v>10101040318</v>
          </cell>
          <cell r="B3132">
            <v>0</v>
          </cell>
          <cell r="C3132">
            <v>0</v>
          </cell>
          <cell r="D3132">
            <v>3035</v>
          </cell>
        </row>
        <row r="3133">
          <cell r="A3133">
            <v>10101040321</v>
          </cell>
          <cell r="B3133">
            <v>0</v>
          </cell>
          <cell r="C3133">
            <v>0</v>
          </cell>
          <cell r="D3133">
            <v>0</v>
          </cell>
        </row>
        <row r="3134">
          <cell r="A3134">
            <v>10101040322</v>
          </cell>
          <cell r="B3134">
            <v>0</v>
          </cell>
          <cell r="C3134">
            <v>0</v>
          </cell>
          <cell r="D3134">
            <v>1.44</v>
          </cell>
        </row>
        <row r="3135">
          <cell r="A3135">
            <v>10101040325</v>
          </cell>
          <cell r="B3135">
            <v>0</v>
          </cell>
          <cell r="C3135">
            <v>0</v>
          </cell>
          <cell r="D3135">
            <v>5097.17</v>
          </cell>
        </row>
        <row r="3136">
          <cell r="A3136">
            <v>10101040326</v>
          </cell>
          <cell r="B3136">
            <v>0</v>
          </cell>
          <cell r="C3136">
            <v>0</v>
          </cell>
          <cell r="D3136">
            <v>0</v>
          </cell>
        </row>
        <row r="3137">
          <cell r="A3137">
            <v>10101040327</v>
          </cell>
          <cell r="B3137">
            <v>0</v>
          </cell>
          <cell r="C3137">
            <v>0</v>
          </cell>
          <cell r="D3137">
            <v>0</v>
          </cell>
        </row>
        <row r="3138">
          <cell r="A3138">
            <v>10101040328</v>
          </cell>
          <cell r="B3138">
            <v>0</v>
          </cell>
          <cell r="C3138">
            <v>0</v>
          </cell>
          <cell r="D3138">
            <v>8600</v>
          </cell>
        </row>
        <row r="3139">
          <cell r="A3139">
            <v>10101040330</v>
          </cell>
          <cell r="B3139">
            <v>0</v>
          </cell>
          <cell r="C3139">
            <v>0</v>
          </cell>
          <cell r="D3139">
            <v>0</v>
          </cell>
        </row>
        <row r="3140">
          <cell r="A3140">
            <v>10101040331</v>
          </cell>
          <cell r="B3140">
            <v>0</v>
          </cell>
          <cell r="C3140">
            <v>0</v>
          </cell>
          <cell r="D3140">
            <v>1625.91</v>
          </cell>
        </row>
        <row r="3141">
          <cell r="A3141">
            <v>10101040332</v>
          </cell>
          <cell r="B3141">
            <v>0</v>
          </cell>
          <cell r="C3141">
            <v>0</v>
          </cell>
          <cell r="D3141">
            <v>19641.23</v>
          </cell>
        </row>
        <row r="3142">
          <cell r="A3142">
            <v>10101040333</v>
          </cell>
          <cell r="B3142">
            <v>0</v>
          </cell>
          <cell r="C3142">
            <v>0</v>
          </cell>
          <cell r="D3142">
            <v>1000</v>
          </cell>
        </row>
        <row r="3143">
          <cell r="A3143">
            <v>10101040334</v>
          </cell>
          <cell r="B3143">
            <v>0</v>
          </cell>
          <cell r="C3143">
            <v>0</v>
          </cell>
          <cell r="D3143">
            <v>12875</v>
          </cell>
        </row>
        <row r="3144">
          <cell r="A3144">
            <v>10101040335</v>
          </cell>
          <cell r="B3144">
            <v>0</v>
          </cell>
          <cell r="C3144">
            <v>0</v>
          </cell>
          <cell r="D3144">
            <v>2000</v>
          </cell>
        </row>
        <row r="3145">
          <cell r="A3145">
            <v>10101040336</v>
          </cell>
          <cell r="B3145">
            <v>0</v>
          </cell>
          <cell r="C3145">
            <v>0</v>
          </cell>
          <cell r="D3145">
            <v>16256</v>
          </cell>
        </row>
        <row r="3146">
          <cell r="A3146">
            <v>10101040337</v>
          </cell>
          <cell r="B3146">
            <v>0</v>
          </cell>
          <cell r="C3146">
            <v>0</v>
          </cell>
          <cell r="D3146">
            <v>10000</v>
          </cell>
        </row>
        <row r="3147">
          <cell r="A3147">
            <v>10101040338</v>
          </cell>
          <cell r="B3147">
            <v>0</v>
          </cell>
          <cell r="C3147">
            <v>0</v>
          </cell>
          <cell r="D3147">
            <v>9707.15</v>
          </cell>
        </row>
        <row r="3148">
          <cell r="A3148">
            <v>10101040339</v>
          </cell>
          <cell r="B3148">
            <v>0</v>
          </cell>
          <cell r="C3148">
            <v>0</v>
          </cell>
          <cell r="D3148">
            <v>9603.49</v>
          </cell>
        </row>
        <row r="3149">
          <cell r="A3149">
            <v>10101040340</v>
          </cell>
          <cell r="B3149">
            <v>0</v>
          </cell>
          <cell r="C3149">
            <v>0</v>
          </cell>
          <cell r="D3149">
            <v>0</v>
          </cell>
        </row>
        <row r="3150">
          <cell r="A3150">
            <v>10101040401</v>
          </cell>
          <cell r="B3150">
            <v>0</v>
          </cell>
          <cell r="C3150">
            <v>0</v>
          </cell>
          <cell r="D3150">
            <v>52237.1</v>
          </cell>
        </row>
        <row r="3151">
          <cell r="A3151">
            <v>10101040403</v>
          </cell>
          <cell r="B3151">
            <v>0</v>
          </cell>
          <cell r="C3151">
            <v>0</v>
          </cell>
          <cell r="D3151">
            <v>33740.720000000001</v>
          </cell>
        </row>
        <row r="3152">
          <cell r="A3152">
            <v>10101040405</v>
          </cell>
          <cell r="B3152">
            <v>0</v>
          </cell>
          <cell r="C3152">
            <v>0</v>
          </cell>
          <cell r="D3152">
            <v>25623.119999999999</v>
          </cell>
        </row>
        <row r="3153">
          <cell r="A3153">
            <v>10101040406</v>
          </cell>
          <cell r="B3153">
            <v>0</v>
          </cell>
          <cell r="C3153">
            <v>0</v>
          </cell>
          <cell r="D3153">
            <v>95941.34</v>
          </cell>
        </row>
        <row r="3154">
          <cell r="A3154">
            <v>10101040407</v>
          </cell>
          <cell r="B3154">
            <v>0</v>
          </cell>
          <cell r="C3154">
            <v>0</v>
          </cell>
          <cell r="D3154">
            <v>4698.5600000000004</v>
          </cell>
        </row>
        <row r="3155">
          <cell r="A3155">
            <v>10101040408</v>
          </cell>
          <cell r="B3155">
            <v>0</v>
          </cell>
          <cell r="C3155">
            <v>0</v>
          </cell>
          <cell r="D3155">
            <v>20248.260000000002</v>
          </cell>
        </row>
        <row r="3156">
          <cell r="A3156">
            <v>10101040410</v>
          </cell>
          <cell r="B3156">
            <v>0</v>
          </cell>
          <cell r="C3156">
            <v>0</v>
          </cell>
          <cell r="D3156">
            <v>0</v>
          </cell>
        </row>
        <row r="3157">
          <cell r="A3157">
            <v>10101040413</v>
          </cell>
          <cell r="B3157">
            <v>0</v>
          </cell>
          <cell r="C3157">
            <v>0</v>
          </cell>
          <cell r="D3157">
            <v>22964.79</v>
          </cell>
        </row>
        <row r="3158">
          <cell r="A3158">
            <v>10101040415</v>
          </cell>
          <cell r="B3158">
            <v>0</v>
          </cell>
          <cell r="C3158">
            <v>0</v>
          </cell>
          <cell r="D3158">
            <v>38159.18</v>
          </cell>
        </row>
        <row r="3159">
          <cell r="A3159">
            <v>10101040416</v>
          </cell>
          <cell r="B3159">
            <v>0</v>
          </cell>
          <cell r="C3159">
            <v>0</v>
          </cell>
          <cell r="D3159">
            <v>1735</v>
          </cell>
        </row>
        <row r="3160">
          <cell r="A3160">
            <v>10101040418</v>
          </cell>
          <cell r="B3160">
            <v>0</v>
          </cell>
          <cell r="C3160">
            <v>0</v>
          </cell>
          <cell r="D3160">
            <v>14502.94</v>
          </cell>
        </row>
        <row r="3161">
          <cell r="A3161">
            <v>10101040419</v>
          </cell>
          <cell r="B3161">
            <v>0</v>
          </cell>
          <cell r="C3161">
            <v>0</v>
          </cell>
          <cell r="D3161">
            <v>6190.4000000000005</v>
          </cell>
        </row>
        <row r="3162">
          <cell r="A3162">
            <v>10101040421</v>
          </cell>
          <cell r="B3162">
            <v>0</v>
          </cell>
          <cell r="C3162">
            <v>0</v>
          </cell>
          <cell r="D3162">
            <v>0</v>
          </cell>
        </row>
        <row r="3163">
          <cell r="A3163">
            <v>10101040422</v>
          </cell>
          <cell r="B3163">
            <v>0</v>
          </cell>
          <cell r="C3163">
            <v>0</v>
          </cell>
          <cell r="D3163">
            <v>92588.11</v>
          </cell>
        </row>
        <row r="3164">
          <cell r="A3164">
            <v>10101040425</v>
          </cell>
          <cell r="B3164">
            <v>0</v>
          </cell>
          <cell r="C3164">
            <v>0</v>
          </cell>
          <cell r="D3164">
            <v>11431.39</v>
          </cell>
        </row>
        <row r="3165">
          <cell r="A3165">
            <v>10101040426</v>
          </cell>
          <cell r="B3165">
            <v>0</v>
          </cell>
          <cell r="C3165">
            <v>0</v>
          </cell>
          <cell r="D3165">
            <v>23458.53</v>
          </cell>
        </row>
        <row r="3166">
          <cell r="A3166">
            <v>10101040428</v>
          </cell>
          <cell r="B3166">
            <v>0</v>
          </cell>
          <cell r="C3166">
            <v>0</v>
          </cell>
          <cell r="D3166">
            <v>0</v>
          </cell>
        </row>
        <row r="3167">
          <cell r="A3167">
            <v>10101040429</v>
          </cell>
          <cell r="B3167">
            <v>0</v>
          </cell>
          <cell r="C3167">
            <v>0</v>
          </cell>
          <cell r="D3167">
            <v>24005.09</v>
          </cell>
        </row>
        <row r="3168">
          <cell r="A3168">
            <v>10101040430</v>
          </cell>
          <cell r="B3168">
            <v>0</v>
          </cell>
          <cell r="C3168">
            <v>0</v>
          </cell>
          <cell r="D3168">
            <v>5766.84</v>
          </cell>
        </row>
        <row r="3169">
          <cell r="A3169">
            <v>10101040431</v>
          </cell>
          <cell r="B3169">
            <v>0</v>
          </cell>
          <cell r="C3169">
            <v>0</v>
          </cell>
          <cell r="D3169">
            <v>22797.41</v>
          </cell>
        </row>
        <row r="3170">
          <cell r="A3170">
            <v>10101040432</v>
          </cell>
          <cell r="B3170">
            <v>0</v>
          </cell>
          <cell r="C3170">
            <v>0</v>
          </cell>
          <cell r="D3170">
            <v>0</v>
          </cell>
        </row>
        <row r="3171">
          <cell r="A3171">
            <v>10101040433</v>
          </cell>
          <cell r="B3171">
            <v>0</v>
          </cell>
          <cell r="C3171">
            <v>0</v>
          </cell>
          <cell r="D3171">
            <v>0</v>
          </cell>
        </row>
        <row r="3172">
          <cell r="A3172">
            <v>10101040434</v>
          </cell>
          <cell r="B3172">
            <v>0</v>
          </cell>
          <cell r="C3172">
            <v>0</v>
          </cell>
          <cell r="D3172">
            <v>3469.44</v>
          </cell>
        </row>
        <row r="3173">
          <cell r="A3173">
            <v>10101040435</v>
          </cell>
          <cell r="B3173">
            <v>0</v>
          </cell>
          <cell r="C3173">
            <v>0</v>
          </cell>
          <cell r="D3173">
            <v>7867.62</v>
          </cell>
        </row>
        <row r="3174">
          <cell r="A3174">
            <v>10101040436</v>
          </cell>
          <cell r="B3174">
            <v>0</v>
          </cell>
          <cell r="C3174">
            <v>0</v>
          </cell>
          <cell r="D3174">
            <v>5288.6500000000005</v>
          </cell>
        </row>
        <row r="3175">
          <cell r="A3175">
            <v>10101040437</v>
          </cell>
          <cell r="B3175">
            <v>0</v>
          </cell>
          <cell r="C3175">
            <v>0</v>
          </cell>
          <cell r="D3175">
            <v>0</v>
          </cell>
        </row>
        <row r="3176">
          <cell r="A3176">
            <v>10101040438</v>
          </cell>
          <cell r="B3176">
            <v>0</v>
          </cell>
          <cell r="C3176">
            <v>0</v>
          </cell>
          <cell r="D3176">
            <v>3088.12</v>
          </cell>
        </row>
        <row r="3177">
          <cell r="A3177">
            <v>10101040439</v>
          </cell>
          <cell r="B3177">
            <v>0</v>
          </cell>
          <cell r="C3177">
            <v>0</v>
          </cell>
          <cell r="D3177">
            <v>89029.08</v>
          </cell>
        </row>
        <row r="3178">
          <cell r="A3178">
            <v>10101040440</v>
          </cell>
          <cell r="B3178">
            <v>0</v>
          </cell>
          <cell r="C3178">
            <v>0</v>
          </cell>
          <cell r="D3178">
            <v>22422.75</v>
          </cell>
        </row>
        <row r="3179">
          <cell r="A3179">
            <v>10101040444</v>
          </cell>
          <cell r="B3179">
            <v>0</v>
          </cell>
          <cell r="C3179">
            <v>0</v>
          </cell>
          <cell r="D3179">
            <v>102277.79000000001</v>
          </cell>
        </row>
        <row r="3180">
          <cell r="A3180">
            <v>10101040448</v>
          </cell>
          <cell r="B3180">
            <v>0</v>
          </cell>
          <cell r="C3180">
            <v>0</v>
          </cell>
          <cell r="D3180">
            <v>1500</v>
          </cell>
        </row>
        <row r="3181">
          <cell r="A3181">
            <v>10101040449</v>
          </cell>
          <cell r="B3181">
            <v>0</v>
          </cell>
          <cell r="C3181">
            <v>0</v>
          </cell>
          <cell r="D3181">
            <v>155839.51</v>
          </cell>
        </row>
        <row r="3182">
          <cell r="A3182">
            <v>10101040450</v>
          </cell>
          <cell r="B3182">
            <v>0</v>
          </cell>
          <cell r="C3182">
            <v>0</v>
          </cell>
          <cell r="D3182">
            <v>1410</v>
          </cell>
        </row>
        <row r="3183">
          <cell r="A3183">
            <v>10101040454</v>
          </cell>
          <cell r="B3183">
            <v>0</v>
          </cell>
          <cell r="C3183">
            <v>0</v>
          </cell>
          <cell r="D3183">
            <v>37846.520000000004</v>
          </cell>
        </row>
        <row r="3184">
          <cell r="A3184">
            <v>10101040456</v>
          </cell>
          <cell r="B3184">
            <v>0</v>
          </cell>
          <cell r="C3184">
            <v>0</v>
          </cell>
          <cell r="D3184">
            <v>35192.43</v>
          </cell>
        </row>
        <row r="3185">
          <cell r="A3185">
            <v>10101040461</v>
          </cell>
          <cell r="B3185">
            <v>0</v>
          </cell>
          <cell r="C3185">
            <v>0</v>
          </cell>
          <cell r="D3185">
            <v>417</v>
          </cell>
        </row>
        <row r="3186">
          <cell r="A3186">
            <v>10101040463</v>
          </cell>
          <cell r="B3186">
            <v>0</v>
          </cell>
          <cell r="C3186">
            <v>0</v>
          </cell>
          <cell r="D3186">
            <v>0</v>
          </cell>
        </row>
        <row r="3187">
          <cell r="A3187">
            <v>10101040464</v>
          </cell>
          <cell r="B3187">
            <v>0</v>
          </cell>
          <cell r="C3187">
            <v>0</v>
          </cell>
          <cell r="D3187">
            <v>22007</v>
          </cell>
        </row>
        <row r="3188">
          <cell r="A3188">
            <v>10101040465</v>
          </cell>
          <cell r="B3188">
            <v>0</v>
          </cell>
          <cell r="C3188">
            <v>0</v>
          </cell>
          <cell r="D3188">
            <v>7433.4000000000005</v>
          </cell>
        </row>
        <row r="3189">
          <cell r="A3189">
            <v>10101040466</v>
          </cell>
          <cell r="B3189">
            <v>0</v>
          </cell>
          <cell r="C3189">
            <v>0</v>
          </cell>
          <cell r="D3189">
            <v>0</v>
          </cell>
        </row>
        <row r="3190">
          <cell r="A3190">
            <v>10101040467</v>
          </cell>
          <cell r="B3190">
            <v>0</v>
          </cell>
          <cell r="C3190">
            <v>0</v>
          </cell>
          <cell r="D3190">
            <v>5500</v>
          </cell>
        </row>
        <row r="3191">
          <cell r="A3191">
            <v>10101040468</v>
          </cell>
          <cell r="B3191">
            <v>0</v>
          </cell>
          <cell r="C3191">
            <v>0</v>
          </cell>
          <cell r="D3191">
            <v>21136.68</v>
          </cell>
        </row>
        <row r="3192">
          <cell r="A3192">
            <v>10101040469</v>
          </cell>
          <cell r="B3192">
            <v>0</v>
          </cell>
          <cell r="C3192">
            <v>0</v>
          </cell>
          <cell r="D3192">
            <v>5932.74</v>
          </cell>
        </row>
        <row r="3193">
          <cell r="A3193">
            <v>10101040470</v>
          </cell>
          <cell r="B3193">
            <v>0</v>
          </cell>
          <cell r="C3193">
            <v>0</v>
          </cell>
          <cell r="D3193">
            <v>0</v>
          </cell>
        </row>
        <row r="3194">
          <cell r="A3194">
            <v>10101040471</v>
          </cell>
          <cell r="B3194">
            <v>0</v>
          </cell>
          <cell r="C3194">
            <v>0</v>
          </cell>
          <cell r="D3194">
            <v>506</v>
          </cell>
        </row>
        <row r="3195">
          <cell r="A3195">
            <v>10101040472</v>
          </cell>
          <cell r="B3195">
            <v>0</v>
          </cell>
          <cell r="C3195">
            <v>0</v>
          </cell>
          <cell r="D3195">
            <v>57825.43</v>
          </cell>
        </row>
        <row r="3196">
          <cell r="A3196">
            <v>10101040473</v>
          </cell>
          <cell r="B3196">
            <v>0</v>
          </cell>
          <cell r="C3196">
            <v>0</v>
          </cell>
          <cell r="D3196">
            <v>0</v>
          </cell>
        </row>
        <row r="3197">
          <cell r="A3197">
            <v>10101040474</v>
          </cell>
          <cell r="B3197">
            <v>0</v>
          </cell>
          <cell r="C3197">
            <v>0</v>
          </cell>
          <cell r="D3197">
            <v>0</v>
          </cell>
        </row>
        <row r="3198">
          <cell r="A3198">
            <v>10101040475</v>
          </cell>
          <cell r="B3198">
            <v>0</v>
          </cell>
          <cell r="C3198">
            <v>0</v>
          </cell>
          <cell r="D3198">
            <v>50992.71</v>
          </cell>
        </row>
        <row r="3199">
          <cell r="A3199">
            <v>10101040476</v>
          </cell>
          <cell r="B3199">
            <v>0</v>
          </cell>
          <cell r="C3199">
            <v>0</v>
          </cell>
          <cell r="D3199">
            <v>1033.56</v>
          </cell>
        </row>
        <row r="3200">
          <cell r="A3200">
            <v>10101040477</v>
          </cell>
          <cell r="B3200">
            <v>0</v>
          </cell>
          <cell r="C3200">
            <v>0</v>
          </cell>
          <cell r="D3200">
            <v>10500</v>
          </cell>
        </row>
        <row r="3201">
          <cell r="A3201">
            <v>10101040478</v>
          </cell>
          <cell r="B3201">
            <v>0</v>
          </cell>
          <cell r="C3201">
            <v>0</v>
          </cell>
          <cell r="D3201">
            <v>6000</v>
          </cell>
        </row>
        <row r="3202">
          <cell r="A3202">
            <v>10101040501</v>
          </cell>
          <cell r="B3202">
            <v>0</v>
          </cell>
          <cell r="C3202">
            <v>0</v>
          </cell>
          <cell r="D3202">
            <v>3194.4</v>
          </cell>
        </row>
        <row r="3203">
          <cell r="A3203">
            <v>10101040604</v>
          </cell>
          <cell r="B3203">
            <v>0</v>
          </cell>
          <cell r="C3203">
            <v>0</v>
          </cell>
          <cell r="D3203">
            <v>1115.5</v>
          </cell>
        </row>
        <row r="3204">
          <cell r="A3204">
            <v>10101040605</v>
          </cell>
          <cell r="B3204">
            <v>0</v>
          </cell>
          <cell r="C3204">
            <v>0</v>
          </cell>
          <cell r="D3204">
            <v>9310.7199999999993</v>
          </cell>
        </row>
        <row r="3205">
          <cell r="A3205">
            <v>10101040608</v>
          </cell>
          <cell r="B3205">
            <v>0</v>
          </cell>
          <cell r="C3205">
            <v>0</v>
          </cell>
          <cell r="D3205">
            <v>2575.25</v>
          </cell>
        </row>
        <row r="3206">
          <cell r="A3206">
            <v>10101040610</v>
          </cell>
          <cell r="B3206">
            <v>0</v>
          </cell>
          <cell r="C3206">
            <v>0</v>
          </cell>
          <cell r="D3206">
            <v>0</v>
          </cell>
        </row>
        <row r="3207">
          <cell r="A3207">
            <v>10101040611</v>
          </cell>
          <cell r="B3207">
            <v>0</v>
          </cell>
          <cell r="C3207">
            <v>0</v>
          </cell>
          <cell r="D3207">
            <v>443722.35000000003</v>
          </cell>
        </row>
        <row r="3208">
          <cell r="A3208">
            <v>10101040612</v>
          </cell>
          <cell r="B3208">
            <v>0</v>
          </cell>
          <cell r="C3208">
            <v>0</v>
          </cell>
          <cell r="D3208">
            <v>2265</v>
          </cell>
        </row>
        <row r="3209">
          <cell r="A3209">
            <v>10101040702</v>
          </cell>
          <cell r="B3209">
            <v>2983.7699899999798</v>
          </cell>
          <cell r="C3209">
            <v>0</v>
          </cell>
          <cell r="D3209">
            <v>44912.66</v>
          </cell>
        </row>
        <row r="3210">
          <cell r="A3210">
            <v>10101040703</v>
          </cell>
          <cell r="B3210">
            <v>4.6999999880790715E-3</v>
          </cell>
          <cell r="C3210">
            <v>0</v>
          </cell>
          <cell r="D3210">
            <v>366394.19</v>
          </cell>
        </row>
        <row r="3211">
          <cell r="A3211">
            <v>10101040704</v>
          </cell>
          <cell r="B3211">
            <v>0</v>
          </cell>
          <cell r="C3211">
            <v>0</v>
          </cell>
          <cell r="D3211">
            <v>74308.19</v>
          </cell>
        </row>
        <row r="3212">
          <cell r="A3212">
            <v>10101040705</v>
          </cell>
          <cell r="B3212">
            <v>0</v>
          </cell>
          <cell r="C3212">
            <v>0</v>
          </cell>
          <cell r="D3212">
            <v>62411.950000000004</v>
          </cell>
        </row>
        <row r="3213">
          <cell r="A3213">
            <v>10101040706</v>
          </cell>
          <cell r="B3213">
            <v>0</v>
          </cell>
          <cell r="C3213">
            <v>0</v>
          </cell>
          <cell r="D3213">
            <v>491</v>
          </cell>
        </row>
        <row r="3214">
          <cell r="A3214">
            <v>10101040707</v>
          </cell>
          <cell r="B3214">
            <v>0</v>
          </cell>
          <cell r="C3214">
            <v>0</v>
          </cell>
          <cell r="D3214">
            <v>0</v>
          </cell>
        </row>
        <row r="3215">
          <cell r="A3215">
            <v>10101040708</v>
          </cell>
          <cell r="B3215">
            <v>0</v>
          </cell>
          <cell r="C3215">
            <v>0</v>
          </cell>
          <cell r="D3215">
            <v>21565.760000000002</v>
          </cell>
        </row>
        <row r="3216">
          <cell r="A3216">
            <v>10101040709</v>
          </cell>
          <cell r="B3216">
            <v>0</v>
          </cell>
          <cell r="C3216">
            <v>0</v>
          </cell>
          <cell r="D3216">
            <v>72707.5</v>
          </cell>
        </row>
        <row r="3217">
          <cell r="A3217">
            <v>10101040710</v>
          </cell>
          <cell r="B3217">
            <v>0</v>
          </cell>
          <cell r="C3217">
            <v>0</v>
          </cell>
          <cell r="D3217">
            <v>48185</v>
          </cell>
        </row>
        <row r="3218">
          <cell r="A3218">
            <v>10101040711</v>
          </cell>
          <cell r="B3218">
            <v>0</v>
          </cell>
          <cell r="C3218">
            <v>0</v>
          </cell>
          <cell r="D3218">
            <v>739</v>
          </cell>
        </row>
        <row r="3219">
          <cell r="A3219">
            <v>10101040712</v>
          </cell>
          <cell r="B3219">
            <v>0</v>
          </cell>
          <cell r="C3219">
            <v>0</v>
          </cell>
          <cell r="D3219">
            <v>0</v>
          </cell>
        </row>
        <row r="3220">
          <cell r="A3220">
            <v>10101040713</v>
          </cell>
          <cell r="B3220">
            <v>0</v>
          </cell>
          <cell r="C3220">
            <v>0</v>
          </cell>
          <cell r="D3220">
            <v>1000</v>
          </cell>
        </row>
        <row r="3221">
          <cell r="A3221">
            <v>10101040714</v>
          </cell>
          <cell r="B3221">
            <v>0</v>
          </cell>
          <cell r="C3221">
            <v>1.0000000474974514E-5</v>
          </cell>
          <cell r="D3221">
            <v>8535</v>
          </cell>
        </row>
        <row r="3222">
          <cell r="A3222">
            <v>10101040715</v>
          </cell>
          <cell r="B3222">
            <v>0</v>
          </cell>
          <cell r="C3222">
            <v>0</v>
          </cell>
          <cell r="D3222">
            <v>5856</v>
          </cell>
        </row>
        <row r="3223">
          <cell r="A3223">
            <v>10101040716</v>
          </cell>
          <cell r="B3223">
            <v>0</v>
          </cell>
          <cell r="C3223">
            <v>0</v>
          </cell>
          <cell r="D3223">
            <v>8108</v>
          </cell>
        </row>
        <row r="3224">
          <cell r="A3224">
            <v>10101040717</v>
          </cell>
          <cell r="B3224">
            <v>0</v>
          </cell>
          <cell r="C3224">
            <v>0</v>
          </cell>
          <cell r="D3224">
            <v>8833.57</v>
          </cell>
        </row>
        <row r="3225">
          <cell r="A3225">
            <v>10101040718</v>
          </cell>
          <cell r="B3225">
            <v>0</v>
          </cell>
          <cell r="C3225">
            <v>0</v>
          </cell>
          <cell r="D3225">
            <v>5000.6000000000004</v>
          </cell>
        </row>
        <row r="3226">
          <cell r="A3226">
            <v>10101040719</v>
          </cell>
          <cell r="B3226">
            <v>0</v>
          </cell>
          <cell r="C3226">
            <v>0</v>
          </cell>
          <cell r="D3226">
            <v>20075.47</v>
          </cell>
        </row>
        <row r="3227">
          <cell r="A3227">
            <v>10101040720</v>
          </cell>
          <cell r="B3227">
            <v>0</v>
          </cell>
          <cell r="C3227">
            <v>0</v>
          </cell>
          <cell r="D3227">
            <v>1300</v>
          </cell>
        </row>
        <row r="3228">
          <cell r="A3228">
            <v>10101040721</v>
          </cell>
          <cell r="B3228">
            <v>0</v>
          </cell>
          <cell r="C3228">
            <v>0</v>
          </cell>
          <cell r="D3228">
            <v>7269</v>
          </cell>
        </row>
        <row r="3229">
          <cell r="A3229">
            <v>71000000001</v>
          </cell>
          <cell r="B3229">
            <v>0</v>
          </cell>
          <cell r="C3229">
            <v>413523</v>
          </cell>
          <cell r="D3229">
            <v>0</v>
          </cell>
        </row>
        <row r="3230">
          <cell r="A3230">
            <v>71000000002</v>
          </cell>
          <cell r="B3230">
            <v>0</v>
          </cell>
          <cell r="C3230">
            <v>0</v>
          </cell>
          <cell r="D3230">
            <v>0</v>
          </cell>
        </row>
        <row r="3231">
          <cell r="A3231">
            <v>71000000003</v>
          </cell>
          <cell r="B3231">
            <v>0</v>
          </cell>
          <cell r="C3231">
            <v>500001</v>
          </cell>
          <cell r="D3231">
            <v>0</v>
          </cell>
        </row>
        <row r="3232">
          <cell r="A3232">
            <v>71000000004</v>
          </cell>
          <cell r="B3232">
            <v>0</v>
          </cell>
          <cell r="C3232">
            <v>437500</v>
          </cell>
          <cell r="D3232">
            <v>0</v>
          </cell>
        </row>
        <row r="3233">
          <cell r="A3233">
            <v>71000000005</v>
          </cell>
          <cell r="B3233">
            <v>0</v>
          </cell>
          <cell r="C3233">
            <v>62611</v>
          </cell>
          <cell r="D3233">
            <v>0</v>
          </cell>
        </row>
        <row r="3234">
          <cell r="A3234">
            <v>71000000006</v>
          </cell>
          <cell r="B3234">
            <v>0</v>
          </cell>
          <cell r="C3234">
            <v>20820995</v>
          </cell>
          <cell r="D3234">
            <v>35290843</v>
          </cell>
        </row>
        <row r="3235">
          <cell r="A3235">
            <v>71000000007</v>
          </cell>
          <cell r="B3235">
            <v>0</v>
          </cell>
          <cell r="C3235">
            <v>230224</v>
          </cell>
          <cell r="D3235">
            <v>0</v>
          </cell>
        </row>
        <row r="3236">
          <cell r="A3236">
            <v>71000000008</v>
          </cell>
          <cell r="B3236">
            <v>0</v>
          </cell>
          <cell r="C3236">
            <v>157436.08000000002</v>
          </cell>
          <cell r="D3236">
            <v>0</v>
          </cell>
        </row>
        <row r="3237">
          <cell r="A3237">
            <v>71000000009</v>
          </cell>
          <cell r="B3237">
            <v>0</v>
          </cell>
          <cell r="C3237">
            <v>0</v>
          </cell>
          <cell r="D3237">
            <v>0</v>
          </cell>
        </row>
        <row r="3238">
          <cell r="A3238">
            <v>71000000010</v>
          </cell>
          <cell r="B3238">
            <v>0</v>
          </cell>
          <cell r="C3238">
            <v>117660.38</v>
          </cell>
          <cell r="D3238">
            <v>0</v>
          </cell>
        </row>
        <row r="3239">
          <cell r="A3239">
            <v>71000000011</v>
          </cell>
          <cell r="B3239">
            <v>0</v>
          </cell>
          <cell r="C3239">
            <v>786733.87</v>
          </cell>
          <cell r="D3239">
            <v>0</v>
          </cell>
        </row>
        <row r="3240">
          <cell r="A3240">
            <v>71000000012</v>
          </cell>
          <cell r="B3240">
            <v>0</v>
          </cell>
          <cell r="C3240">
            <v>0</v>
          </cell>
          <cell r="D3240">
            <v>0</v>
          </cell>
        </row>
        <row r="3241">
          <cell r="A3241">
            <v>71000000013</v>
          </cell>
          <cell r="B3241">
            <v>0</v>
          </cell>
          <cell r="C3241">
            <v>0</v>
          </cell>
          <cell r="D3241">
            <v>0</v>
          </cell>
        </row>
        <row r="3242">
          <cell r="A3242">
            <v>71000000014</v>
          </cell>
          <cell r="B3242">
            <v>0</v>
          </cell>
          <cell r="C3242">
            <v>0</v>
          </cell>
          <cell r="D3242">
            <v>0</v>
          </cell>
        </row>
        <row r="3243">
          <cell r="A3243">
            <v>71000000015</v>
          </cell>
          <cell r="B3243">
            <v>0</v>
          </cell>
          <cell r="C3243">
            <v>2152500</v>
          </cell>
          <cell r="D3243">
            <v>0</v>
          </cell>
        </row>
        <row r="3244">
          <cell r="A3244">
            <v>71000000016</v>
          </cell>
          <cell r="B3244">
            <v>0</v>
          </cell>
          <cell r="C3244">
            <v>0</v>
          </cell>
          <cell r="D3244">
            <v>0</v>
          </cell>
        </row>
        <row r="3245">
          <cell r="A3245">
            <v>71000000017</v>
          </cell>
          <cell r="B3245">
            <v>0</v>
          </cell>
          <cell r="C3245">
            <v>0</v>
          </cell>
          <cell r="D3245">
            <v>0</v>
          </cell>
        </row>
        <row r="3246">
          <cell r="A3246">
            <v>71000000018</v>
          </cell>
          <cell r="B3246">
            <v>0</v>
          </cell>
          <cell r="C3246">
            <v>0</v>
          </cell>
          <cell r="D3246">
            <v>0</v>
          </cell>
        </row>
        <row r="3247">
          <cell r="A3247">
            <v>71000000019</v>
          </cell>
          <cell r="B3247">
            <v>0</v>
          </cell>
          <cell r="C3247">
            <v>0</v>
          </cell>
          <cell r="D3247">
            <v>0</v>
          </cell>
        </row>
        <row r="3248">
          <cell r="A3248">
            <v>71000000020</v>
          </cell>
          <cell r="B3248">
            <v>0</v>
          </cell>
          <cell r="C3248">
            <v>2559315.9300000002</v>
          </cell>
          <cell r="D3248">
            <v>0</v>
          </cell>
        </row>
        <row r="3249">
          <cell r="A3249">
            <v>71000000021</v>
          </cell>
          <cell r="B3249">
            <v>0</v>
          </cell>
          <cell r="C3249">
            <v>0</v>
          </cell>
          <cell r="D3249">
            <v>0</v>
          </cell>
        </row>
        <row r="3250">
          <cell r="A3250">
            <v>71000000022</v>
          </cell>
          <cell r="B3250">
            <v>0</v>
          </cell>
          <cell r="C3250">
            <v>0</v>
          </cell>
          <cell r="D3250">
            <v>0</v>
          </cell>
        </row>
        <row r="3251">
          <cell r="A3251">
            <v>71000000023</v>
          </cell>
          <cell r="B3251">
            <v>0</v>
          </cell>
          <cell r="C3251">
            <v>0</v>
          </cell>
          <cell r="D3251">
            <v>0</v>
          </cell>
        </row>
        <row r="3252">
          <cell r="A3252">
            <v>71000000024</v>
          </cell>
          <cell r="B3252">
            <v>0</v>
          </cell>
          <cell r="C3252">
            <v>0</v>
          </cell>
          <cell r="D3252">
            <v>0</v>
          </cell>
        </row>
        <row r="3253">
          <cell r="A3253">
            <v>71000000025</v>
          </cell>
          <cell r="B3253">
            <v>0</v>
          </cell>
          <cell r="C3253">
            <v>162548.65</v>
          </cell>
          <cell r="D3253">
            <v>0</v>
          </cell>
        </row>
        <row r="3254">
          <cell r="A3254">
            <v>71000000026</v>
          </cell>
          <cell r="B3254">
            <v>0</v>
          </cell>
          <cell r="C3254">
            <v>0</v>
          </cell>
          <cell r="D3254">
            <v>0</v>
          </cell>
        </row>
        <row r="3255">
          <cell r="A3255">
            <v>71000000027</v>
          </cell>
          <cell r="B3255">
            <v>0</v>
          </cell>
          <cell r="C3255">
            <v>946510</v>
          </cell>
          <cell r="D3255">
            <v>0</v>
          </cell>
        </row>
        <row r="3256">
          <cell r="A3256">
            <v>71000000028</v>
          </cell>
          <cell r="B3256">
            <v>0</v>
          </cell>
          <cell r="C3256">
            <v>0</v>
          </cell>
          <cell r="D3256">
            <v>0</v>
          </cell>
        </row>
        <row r="3257">
          <cell r="A3257">
            <v>71000000029</v>
          </cell>
          <cell r="B3257">
            <v>0</v>
          </cell>
          <cell r="C3257">
            <v>0</v>
          </cell>
          <cell r="D3257">
            <v>0</v>
          </cell>
        </row>
        <row r="3258">
          <cell r="A3258">
            <v>71000000030</v>
          </cell>
          <cell r="B3258">
            <v>0</v>
          </cell>
          <cell r="C3258">
            <v>127500</v>
          </cell>
          <cell r="D3258">
            <v>0</v>
          </cell>
        </row>
        <row r="3259">
          <cell r="A3259">
            <v>71000000031</v>
          </cell>
          <cell r="B3259">
            <v>0</v>
          </cell>
          <cell r="C3259">
            <v>2732322</v>
          </cell>
          <cell r="D3259">
            <v>3428706</v>
          </cell>
        </row>
        <row r="3260">
          <cell r="A3260">
            <v>71000000032</v>
          </cell>
          <cell r="B3260">
            <v>0</v>
          </cell>
          <cell r="C3260">
            <v>650718</v>
          </cell>
          <cell r="D3260">
            <v>1301437</v>
          </cell>
        </row>
        <row r="3261">
          <cell r="A3261">
            <v>71000000033</v>
          </cell>
          <cell r="B3261">
            <v>0</v>
          </cell>
          <cell r="C3261">
            <v>0</v>
          </cell>
          <cell r="D3261">
            <v>0</v>
          </cell>
        </row>
        <row r="3262">
          <cell r="A3262">
            <v>71000000034</v>
          </cell>
          <cell r="B3262">
            <v>0</v>
          </cell>
          <cell r="C3262">
            <v>555319</v>
          </cell>
          <cell r="D3262">
            <v>0</v>
          </cell>
        </row>
        <row r="3263">
          <cell r="A3263">
            <v>71000000035</v>
          </cell>
          <cell r="B3263">
            <v>0</v>
          </cell>
          <cell r="C3263">
            <v>0</v>
          </cell>
          <cell r="D3263">
            <v>0</v>
          </cell>
        </row>
        <row r="3264">
          <cell r="A3264">
            <v>71000000036</v>
          </cell>
          <cell r="B3264">
            <v>0</v>
          </cell>
          <cell r="C3264">
            <v>0</v>
          </cell>
          <cell r="D3264">
            <v>0</v>
          </cell>
        </row>
        <row r="3265">
          <cell r="A3265">
            <v>71000000037</v>
          </cell>
          <cell r="B3265">
            <v>0</v>
          </cell>
          <cell r="C3265">
            <v>2068275</v>
          </cell>
          <cell r="D3265">
            <v>0</v>
          </cell>
        </row>
        <row r="3266">
          <cell r="A3266">
            <v>71000000038</v>
          </cell>
          <cell r="B3266">
            <v>0</v>
          </cell>
          <cell r="C3266">
            <v>1233580</v>
          </cell>
          <cell r="D3266">
            <v>0</v>
          </cell>
        </row>
        <row r="3267">
          <cell r="A3267">
            <v>71000000039</v>
          </cell>
          <cell r="B3267">
            <v>0</v>
          </cell>
          <cell r="C3267">
            <v>452188.22000000003</v>
          </cell>
          <cell r="D3267">
            <v>0</v>
          </cell>
        </row>
        <row r="3268">
          <cell r="A3268">
            <v>71000000040</v>
          </cell>
          <cell r="B3268">
            <v>0</v>
          </cell>
          <cell r="C3268">
            <v>3078300</v>
          </cell>
          <cell r="D3268">
            <v>0</v>
          </cell>
        </row>
        <row r="3269">
          <cell r="A3269">
            <v>71000000041</v>
          </cell>
          <cell r="B3269">
            <v>0</v>
          </cell>
          <cell r="C3269">
            <v>11638766</v>
          </cell>
          <cell r="D3269">
            <v>0</v>
          </cell>
        </row>
        <row r="3270">
          <cell r="A3270">
            <v>71000000042</v>
          </cell>
          <cell r="B3270">
            <v>0</v>
          </cell>
          <cell r="C3270">
            <v>345000</v>
          </cell>
          <cell r="D3270">
            <v>0</v>
          </cell>
        </row>
        <row r="3271">
          <cell r="A3271">
            <v>71000000043</v>
          </cell>
          <cell r="B3271">
            <v>0</v>
          </cell>
          <cell r="C3271">
            <v>1850000</v>
          </cell>
          <cell r="D3271">
            <v>0</v>
          </cell>
        </row>
        <row r="3272">
          <cell r="A3272">
            <v>71000000044</v>
          </cell>
          <cell r="B3272">
            <v>0</v>
          </cell>
          <cell r="C3272">
            <v>1709970</v>
          </cell>
          <cell r="D3272">
            <v>1709970</v>
          </cell>
        </row>
        <row r="3273">
          <cell r="A3273">
            <v>71000000045</v>
          </cell>
          <cell r="B3273">
            <v>0</v>
          </cell>
          <cell r="C3273">
            <v>3054801</v>
          </cell>
          <cell r="D3273">
            <v>3767801</v>
          </cell>
        </row>
        <row r="3274">
          <cell r="A3274">
            <v>71000000046</v>
          </cell>
          <cell r="B3274">
            <v>0</v>
          </cell>
          <cell r="C3274">
            <v>101474</v>
          </cell>
          <cell r="D3274">
            <v>101474</v>
          </cell>
        </row>
        <row r="3275">
          <cell r="A3275">
            <v>71000000047</v>
          </cell>
          <cell r="B3275">
            <v>0</v>
          </cell>
          <cell r="C3275">
            <v>1650000</v>
          </cell>
          <cell r="D3275">
            <v>1650000</v>
          </cell>
        </row>
        <row r="3276">
          <cell r="A3276">
            <v>71000000048</v>
          </cell>
          <cell r="B3276">
            <v>0</v>
          </cell>
          <cell r="C3276">
            <v>2680000</v>
          </cell>
          <cell r="D3276">
            <v>2680000</v>
          </cell>
        </row>
        <row r="3277">
          <cell r="A3277">
            <v>72000000001</v>
          </cell>
          <cell r="B3277">
            <v>0</v>
          </cell>
          <cell r="C3277">
            <v>6554000</v>
          </cell>
          <cell r="D3277">
            <v>0</v>
          </cell>
        </row>
        <row r="3278">
          <cell r="A3278">
            <v>72000000002</v>
          </cell>
          <cell r="B3278">
            <v>0</v>
          </cell>
          <cell r="C3278">
            <v>800000</v>
          </cell>
          <cell r="D3278">
            <v>300000</v>
          </cell>
        </row>
        <row r="3279">
          <cell r="A3279">
            <v>72000000003</v>
          </cell>
          <cell r="B3279">
            <v>0</v>
          </cell>
          <cell r="C3279">
            <v>2000000</v>
          </cell>
          <cell r="D3279">
            <v>0</v>
          </cell>
        </row>
        <row r="3280">
          <cell r="A3280">
            <v>72000000004</v>
          </cell>
          <cell r="B3280">
            <v>0</v>
          </cell>
          <cell r="C3280">
            <v>350000</v>
          </cell>
          <cell r="D3280">
            <v>0</v>
          </cell>
        </row>
        <row r="3281">
          <cell r="A3281">
            <v>72000000005</v>
          </cell>
          <cell r="B3281">
            <v>0</v>
          </cell>
          <cell r="C3281">
            <v>0</v>
          </cell>
          <cell r="D3281">
            <v>0</v>
          </cell>
        </row>
        <row r="3282">
          <cell r="A3282">
            <v>72000000006</v>
          </cell>
          <cell r="B3282">
            <v>0</v>
          </cell>
          <cell r="C3282">
            <v>400000</v>
          </cell>
          <cell r="D3282">
            <v>400000</v>
          </cell>
        </row>
        <row r="3283">
          <cell r="A3283">
            <v>72000000007</v>
          </cell>
          <cell r="B3283">
            <v>0</v>
          </cell>
          <cell r="C3283">
            <v>0</v>
          </cell>
          <cell r="D3283">
            <v>0</v>
          </cell>
        </row>
        <row r="3284">
          <cell r="A3284">
            <v>72000000008</v>
          </cell>
          <cell r="B3284">
            <v>0</v>
          </cell>
          <cell r="C3284">
            <v>127500</v>
          </cell>
          <cell r="D3284">
            <v>0</v>
          </cell>
        </row>
        <row r="3285">
          <cell r="A3285">
            <v>72000000009</v>
          </cell>
          <cell r="B3285">
            <v>0</v>
          </cell>
          <cell r="C3285">
            <v>1300000</v>
          </cell>
          <cell r="D3285">
            <v>0</v>
          </cell>
        </row>
        <row r="3286">
          <cell r="A3286">
            <v>72000000010</v>
          </cell>
          <cell r="B3286">
            <v>0</v>
          </cell>
          <cell r="C3286">
            <v>0</v>
          </cell>
          <cell r="D3286">
            <v>0</v>
          </cell>
        </row>
        <row r="3287">
          <cell r="A3287">
            <v>72000000011</v>
          </cell>
          <cell r="B3287">
            <v>0</v>
          </cell>
          <cell r="C3287">
            <v>900000</v>
          </cell>
          <cell r="D3287">
            <v>0</v>
          </cell>
        </row>
        <row r="3288">
          <cell r="A3288">
            <v>72000000012</v>
          </cell>
          <cell r="B3288">
            <v>0</v>
          </cell>
          <cell r="C3288">
            <v>800000</v>
          </cell>
          <cell r="D3288">
            <v>800000</v>
          </cell>
        </row>
        <row r="3289">
          <cell r="A3289">
            <v>72000000013</v>
          </cell>
          <cell r="B3289">
            <v>0</v>
          </cell>
          <cell r="C3289">
            <v>4000000</v>
          </cell>
          <cell r="D3289">
            <v>4000000</v>
          </cell>
        </row>
        <row r="3290">
          <cell r="A3290">
            <v>72000000014</v>
          </cell>
          <cell r="B3290">
            <v>0</v>
          </cell>
          <cell r="C3290">
            <v>3000000</v>
          </cell>
          <cell r="D3290">
            <v>3000000</v>
          </cell>
        </row>
        <row r="3291">
          <cell r="A3291">
            <v>72000000015</v>
          </cell>
          <cell r="B3291">
            <v>0</v>
          </cell>
          <cell r="C3291">
            <v>4000000</v>
          </cell>
          <cell r="D3291">
            <v>4000000</v>
          </cell>
        </row>
        <row r="3292">
          <cell r="A3292">
            <v>73000000001</v>
          </cell>
          <cell r="B3292">
            <v>18265452.850000001</v>
          </cell>
          <cell r="C3292">
            <v>0</v>
          </cell>
          <cell r="D3292">
            <v>1726092</v>
          </cell>
        </row>
        <row r="3293">
          <cell r="A3293">
            <v>73000000002</v>
          </cell>
          <cell r="B3293">
            <v>52456478.280000001</v>
          </cell>
          <cell r="C3293">
            <v>0</v>
          </cell>
          <cell r="D3293">
            <v>30891685.449999999</v>
          </cell>
        </row>
        <row r="3294">
          <cell r="A3294">
            <v>73000000003</v>
          </cell>
          <cell r="B3294">
            <v>16785341</v>
          </cell>
          <cell r="C3294">
            <v>0</v>
          </cell>
          <cell r="D3294">
            <v>0</v>
          </cell>
        </row>
        <row r="3295">
          <cell r="A3295" t="str">
            <v>-نهاية التقريـر -</v>
          </cell>
          <cell r="B3295">
            <v>560927682.73470986</v>
          </cell>
          <cell r="C3295">
            <v>560927682.73192012</v>
          </cell>
          <cell r="D3295">
            <v>1473451893.1575396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hmed Abuouf" refreshedDate="45407.478234606482" createdVersion="8" refreshedVersion="8" minRefreshableVersion="3" recordCount="4013" xr:uid="{7795BEE4-FB79-4FD6-B67A-B40DDDF3FEA1}">
  <cacheSource type="worksheet">
    <worksheetSource ref="A6:S4019" sheet="TB 2023"/>
  </cacheSource>
  <cacheFields count="19">
    <cacheField name="م" numFmtId="0">
      <sharedItems containsString="0" containsBlank="1" containsNumber="1" containsInteger="1" minValue="1" maxValue="3160"/>
    </cacheField>
    <cacheField name="رقم الحسـاب" numFmtId="0">
      <sharedItems containsSemiMixedTypes="0" containsString="0" containsNumber="1" containsInteger="1" minValue="10301" maxValue="94200000001"/>
    </cacheField>
    <cacheField name="الفرع" numFmtId="0">
      <sharedItems/>
    </cacheField>
    <cacheField name="القائمة" numFmtId="0">
      <sharedItems/>
    </cacheField>
    <cacheField name="التحليل الرئيسي" numFmtId="0">
      <sharedItems count="11">
        <s v="الأصول الثابتة"/>
        <s v="إلتزامات متداولة"/>
        <s v="إيرادات أخري"/>
        <s v="ايرا بيع ممتلكات"/>
        <s v="أصول متداولة"/>
        <s v="إلتزامات غير متداولة"/>
        <s v="حقوق الملكية"/>
        <s v="مصروفات عمومية وإدارية"/>
        <s v="تكلفة التمويل"/>
        <s v="تكلفة الإيرادات"/>
        <s v="الإيرادات"/>
      </sharedItems>
    </cacheField>
    <cacheField name="التحليل الفرعي" numFmtId="0">
      <sharedItems count="35">
        <s v="أصول تحت التجهيز والإنشاء"/>
        <s v="الذمم الدائنة التجارية"/>
        <s v="مصاريف مستحقة وأرصدة دائنة أخرى"/>
        <s v="إيرادات أخرى"/>
        <s v="ارباح بيع ممتلكات والات ومعدات "/>
        <s v="الموجودات الثابتة(بالصافى)"/>
        <s v="أصول حق استخدام  (بالصافي)"/>
        <s v="قروض وتسهيلات بنكية "/>
        <s v="إلتزامات عقود الإيجار _غير متداولة"/>
        <s v="إلتزامات عقود الايجار - المتداولة"/>
        <s v="مصاريف مقدمة وأرصدة مدينة أخرى (بالصافي)"/>
        <s v="مخصص الزكاة الشرعية"/>
        <s v="مخصص مكافاة نهاية الخدمة"/>
        <s v="الذمم المدينة التجارية (بالصافي)"/>
        <s v="المخزون (بالصافي)"/>
        <s v="رأس المال"/>
        <s v="أطراف ذات علاقة"/>
        <s v="إحتياطي نظامي"/>
        <s v="الأرباح المبقاه"/>
        <s v="م. مبيعات - تسعير"/>
        <s v="م. إدارية وعمومية"/>
        <s v="تكلفة التمويل"/>
        <s v="م. تصنيع"/>
        <s v="م. إهلاكات التشغيل"/>
        <s v="خامات"/>
        <s v="م. تركيبات"/>
        <s v="إيرادات"/>
        <s v="النقد وما في حكمه"/>
        <s v="جاري فروع شقيقه"/>
        <s v="أصول عقود"/>
        <s v="قروض وتسهيلات بنكية متداولة"/>
        <s v="قروض وتسهيلات بنكية غير متداولة"/>
        <s v="صافي ارباح العام."/>
        <s v="أعمال تحت التنفيذ" u="1"/>
        <s v="إيرادات غير مفوترة 2022" u="1"/>
      </sharedItems>
    </cacheField>
    <cacheField name="البند" numFmtId="0">
      <sharedItems count="87">
        <s v="أصول تحت التجهيز والإنشاء"/>
        <s v="أوراق الدفع"/>
        <s v="مصاريف مستحقة"/>
        <s v="إيرادات أخرى"/>
        <s v="ارباح بيع ممتلكات والات ومعدات "/>
        <s v="إعتمادات مستندية"/>
        <s v="أثاث وديكورات"/>
        <s v="أجهزة و حاسوب وبرمجيات"/>
        <s v="سيارات"/>
        <s v="آلات ومعدات"/>
        <s v="عدد وأدوات"/>
        <s v="أراضي"/>
        <s v="كرفانات"/>
        <s v="أصول حق استخدام - الإيجارات"/>
        <s v="أصول حق استخدام - سيارات"/>
        <s v="قروض وتسهيلات بنكية غير متداولة"/>
        <s v="إلتزامات عقود الإيجار _غير متداولة"/>
        <s v="عملاء دفعات مقدمة"/>
        <s v="إلتزامات عقود الايجار - المتداولة"/>
        <s v="دائنون متنوعون"/>
        <s v="مدينون متنوعون"/>
        <s v="أمانات ضريبة القيمة المضافة"/>
        <s v="ضريبة استقطاع مستحقه"/>
        <s v="مخصص الزكاة الشرعية"/>
        <s v="مخصص بدل نهاية الخدمة"/>
        <s v="مخصص ضمان مشاريع منتهيه"/>
        <s v="مخصص ديون مشكوك في تحصيلها"/>
        <s v="مخصص الهبوط في المخزون"/>
        <s v="مخصص ديون مشكوك فيها - مدينون"/>
        <s v="مخصص الزكاة الشرعية -ضريبة الدخل"/>
        <s v="رأس المال"/>
        <s v="مسلم عطاالله سالم العازمي"/>
        <s v="جميل محمد عبدالرحمن جميل"/>
        <s v="شركة سدك التطويرية المحدودة"/>
        <s v="شركة المنصورة للصناعات المعدنية"/>
        <s v="إحتياطي نظامي"/>
        <s v="الأرباح المبقاه"/>
        <s v="الرواتب وما في حكمها"/>
        <s v="رسوم وإشتراكات"/>
        <s v="تأمين"/>
        <s v="هاتف وبريد"/>
        <s v="مصروفات متنوعة"/>
        <s v="زيوت ومحروقات"/>
        <s v="صيانة وإصلاح"/>
        <s v="سفر وإنتقالات"/>
        <s v="إيجارات"/>
        <s v="مصاريف شحن وتخليص جمركي"/>
        <s v="أخري"/>
        <s v="كهرباء ومياه"/>
        <s v="قروض وتسيهبلات بنكية"/>
        <s v="مصاريف بنكيه"/>
        <s v="إستقبال وضيافة"/>
        <s v="أتعاب مهنية"/>
        <s v="مصاريف الزكاة الشرعية"/>
        <s v="ضريبة الاستقطاع"/>
        <s v="إستهلاك ممتلكات والات ومعدات "/>
        <s v="فوائد التزام عقود"/>
        <s v="م. ديون مشكوك في تحصيلها"/>
        <s v="مصروف استهلاك حق الاستخدام"/>
        <s v="اشتراكات ورسوم"/>
        <s v="اعمال قص"/>
        <s v="أعمال تصنيع وتركيب"/>
        <s v="مصاريف بنكية"/>
        <s v="تكلفة البضاعة المباعة"/>
        <s v="عمالة يومية"/>
        <s v="عمولات"/>
        <s v="م. استهلاك حق الاستخدام"/>
        <s v="إيرادات النشاط "/>
        <s v="الصندوق الرئيسي"/>
        <s v="البنوك"/>
        <s v="مصروفات مقدمة"/>
        <s v="مواد خام"/>
        <s v="جاري فروع شقيقه"/>
        <s v="سلف  _ عاملين"/>
        <s v="ضمان أعمال"/>
        <s v="غطاء نقدي للتسهيلات"/>
        <s v="أوراق قبض"/>
        <s v="العملاء"/>
        <s v="أعمال تحت التنفيذ"/>
        <s v="موردون - دفعات مقدمة"/>
        <s v="قروض وتسهيلات بنكية متداولة"/>
        <s v="مستحق لمقاولين الباطن"/>
        <s v="مجمع الإهلاك"/>
        <s v="مجمع اهلاك أصول حق استخدام"/>
        <s v="الموردين"/>
        <s v="ضمان اعمال"/>
        <s v="صافي ارباح العام."/>
      </sharedItems>
    </cacheField>
    <cacheField name="تبويب إيضاحات 2023" numFmtId="0">
      <sharedItems containsMixedTypes="1" containsNumber="1" containsInteger="1" minValue="0" maxValue="0"/>
    </cacheField>
    <cacheField name="إسم الحساب" numFmtId="0">
      <sharedItems/>
    </cacheField>
    <cacheField name="مدين أول" numFmtId="0">
      <sharedItems containsSemiMixedTypes="0" containsString="0" containsNumber="1" minValue="0" maxValue="45455955"/>
    </cacheField>
    <cacheField name="دائن أول" numFmtId="0">
      <sharedItems containsSemiMixedTypes="0" containsString="0" containsNumber="1" minValue="0" maxValue="38490113.399999"/>
    </cacheField>
    <cacheField name="مدين حركة" numFmtId="0">
      <sharedItems containsSemiMixedTypes="0" containsString="0" containsNumber="1" minValue="0" maxValue="174760938.56996"/>
    </cacheField>
    <cacheField name="دائن حركة" numFmtId="0">
      <sharedItems containsSemiMixedTypes="0" containsString="0" containsNumber="1" minValue="0" maxValue="181489843.54998001"/>
    </cacheField>
    <cacheField name="نهائي مدين" numFmtId="167">
      <sharedItems containsSemiMixedTypes="0" containsString="0" containsNumber="1" minValue="0" maxValue="77564438.789999992"/>
    </cacheField>
    <cacheField name="نهائي دائن" numFmtId="167">
      <sharedItems containsSemiMixedTypes="0" containsString="0" containsNumber="1" minValue="0" maxValue="141764263.07000002"/>
    </cacheField>
    <cacheField name="الرصيد" numFmtId="165">
      <sharedItems containsSemiMixedTypes="0" containsString="0" containsNumber="1" minValue="-141764263.07000002" maxValue="77564438.789999992"/>
    </cacheField>
    <cacheField name="تسويات" numFmtId="165">
      <sharedItems containsSemiMixedTypes="0" containsString="0" containsNumber="1" minValue="-8056508.3500000006" maxValue="8056508.3500000006"/>
    </cacheField>
    <cacheField name="رصيد نهائي 2022" numFmtId="165">
      <sharedItems containsSemiMixedTypes="0" containsString="0" containsNumber="1" minValue="-141764263.07000002" maxValue="77564438.789999992"/>
    </cacheField>
    <cacheField name="رقم الايضاح" numFmtId="0">
      <sharedItems containsString="0" containsBlank="1" containsNumber="1" containsInteger="1" minValue="0" maxValue="38" count="23">
        <n v="15"/>
        <n v="16"/>
        <n v="17"/>
        <n v="27"/>
        <n v="26"/>
        <n v="13"/>
        <n v="14"/>
        <n v="0"/>
        <n v="11"/>
        <n v="9"/>
        <n v="10"/>
        <n v="35"/>
        <n v="19"/>
        <n v="37"/>
        <n v="36"/>
        <n v="38"/>
        <m/>
        <n v="25"/>
        <n v="24"/>
        <n v="23"/>
        <n v="8"/>
        <n v="12"/>
        <n v="1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13">
  <r>
    <n v="1"/>
    <n v="10301"/>
    <s v="انظمة"/>
    <s v="المركز المالي"/>
    <x v="0"/>
    <x v="0"/>
    <x v="0"/>
    <n v="0"/>
    <s v="اصول تحت التجهيز_ بناء مباني المصنع الجديد"/>
    <n v="0"/>
    <n v="0"/>
    <n v="976155"/>
    <n v="0"/>
    <n v="976155"/>
    <n v="0"/>
    <n v="976155"/>
    <n v="0"/>
    <n v="976155"/>
    <x v="0"/>
  </r>
  <r>
    <n v="2"/>
    <n v="10302"/>
    <s v="انظمة"/>
    <s v="المركز المالي"/>
    <x v="0"/>
    <x v="0"/>
    <x v="0"/>
    <n v="0"/>
    <s v="اصول تحت التجهيز_ بناء مباني المصنع الجديد"/>
    <n v="229904.62"/>
    <n v="0"/>
    <n v="18947102.359999999"/>
    <n v="1364898.92"/>
    <n v="17812108.060000002"/>
    <n v="0"/>
    <n v="17812108.060000002"/>
    <n v="0"/>
    <n v="17812108.060000002"/>
    <x v="0"/>
  </r>
  <r>
    <n v="3"/>
    <n v="10303"/>
    <s v="انظمة"/>
    <s v="المركز المالي"/>
    <x v="0"/>
    <x v="0"/>
    <x v="0"/>
    <n v="0"/>
    <s v="اصول تحت التجهيز _مصنع الابواب الخشبيه"/>
    <n v="0"/>
    <n v="0"/>
    <n v="0"/>
    <n v="0"/>
    <n v="0"/>
    <n v="0"/>
    <n v="0"/>
    <n v="0"/>
    <n v="0"/>
    <x v="0"/>
  </r>
  <r>
    <n v="4"/>
    <n v="10304"/>
    <s v="انظمة"/>
    <s v="المركز المالي"/>
    <x v="0"/>
    <x v="0"/>
    <x v="0"/>
    <n v="0"/>
    <s v="تجهيزات مصنع الحديد 2018"/>
    <n v="0"/>
    <n v="0"/>
    <n v="0"/>
    <n v="0"/>
    <n v="0"/>
    <n v="0"/>
    <n v="0"/>
    <n v="0"/>
    <n v="0"/>
    <x v="0"/>
  </r>
  <r>
    <n v="5"/>
    <n v="20238"/>
    <s v="انظمة"/>
    <s v="المركز المالي"/>
    <x v="1"/>
    <x v="1"/>
    <x v="1"/>
    <n v="0"/>
    <s v="اوراق دفع يناير 2022"/>
    <n v="0"/>
    <n v="0"/>
    <n v="0"/>
    <n v="0"/>
    <n v="0"/>
    <n v="0"/>
    <n v="0"/>
    <n v="0"/>
    <n v="0"/>
    <x v="1"/>
  </r>
  <r>
    <n v="6"/>
    <n v="20239"/>
    <s v="انظمة"/>
    <s v="المركز المالي"/>
    <x v="1"/>
    <x v="1"/>
    <x v="1"/>
    <n v="0"/>
    <s v="اوراق دفع فبراير 2022"/>
    <n v="0"/>
    <n v="0"/>
    <n v="0"/>
    <n v="0"/>
    <n v="0"/>
    <n v="0"/>
    <n v="0"/>
    <n v="0"/>
    <n v="0"/>
    <x v="1"/>
  </r>
  <r>
    <n v="7"/>
    <n v="20240"/>
    <s v="انظمة"/>
    <s v="المركز المالي"/>
    <x v="1"/>
    <x v="1"/>
    <x v="1"/>
    <n v="0"/>
    <s v="اوراق دفع مارس 2022"/>
    <n v="0"/>
    <n v="0"/>
    <n v="0"/>
    <n v="0"/>
    <n v="0"/>
    <n v="0"/>
    <n v="0"/>
    <n v="0"/>
    <n v="0"/>
    <x v="1"/>
  </r>
  <r>
    <n v="8"/>
    <n v="20241"/>
    <s v="انظمة"/>
    <s v="المركز المالي"/>
    <x v="1"/>
    <x v="1"/>
    <x v="1"/>
    <n v="0"/>
    <s v="اوراق دفع ابريل 2022"/>
    <n v="0"/>
    <n v="0"/>
    <n v="0"/>
    <n v="0"/>
    <n v="0"/>
    <n v="0"/>
    <n v="0"/>
    <n v="0"/>
    <n v="0"/>
    <x v="1"/>
  </r>
  <r>
    <n v="9"/>
    <n v="20242"/>
    <s v="انظمة"/>
    <s v="المركز المالي"/>
    <x v="1"/>
    <x v="1"/>
    <x v="1"/>
    <n v="0"/>
    <s v="اوراق دفع مايو 2022"/>
    <n v="0"/>
    <n v="0"/>
    <n v="0"/>
    <n v="0"/>
    <n v="0"/>
    <n v="0"/>
    <n v="0"/>
    <n v="0"/>
    <n v="0"/>
    <x v="1"/>
  </r>
  <r>
    <n v="10"/>
    <n v="20243"/>
    <s v="انظمة"/>
    <s v="المركز المالي"/>
    <x v="1"/>
    <x v="1"/>
    <x v="1"/>
    <n v="0"/>
    <s v="اوراق دفع يونيو 2022"/>
    <n v="0"/>
    <n v="0"/>
    <n v="0"/>
    <n v="0"/>
    <n v="0"/>
    <n v="0"/>
    <n v="0"/>
    <n v="0"/>
    <n v="0"/>
    <x v="1"/>
  </r>
  <r>
    <n v="11"/>
    <n v="20244"/>
    <s v="انظمة"/>
    <s v="المركز المالي"/>
    <x v="1"/>
    <x v="1"/>
    <x v="1"/>
    <n v="0"/>
    <s v="اوراق دفع يوليو 2022"/>
    <n v="0"/>
    <n v="0"/>
    <n v="0"/>
    <n v="0"/>
    <n v="0"/>
    <n v="0"/>
    <n v="0"/>
    <n v="0"/>
    <n v="0"/>
    <x v="1"/>
  </r>
  <r>
    <n v="12"/>
    <n v="20245"/>
    <s v="انظمة"/>
    <s v="المركز المالي"/>
    <x v="1"/>
    <x v="1"/>
    <x v="1"/>
    <n v="0"/>
    <s v="اوراق دفع اغسطس 2022"/>
    <n v="0"/>
    <n v="0"/>
    <n v="0"/>
    <n v="0"/>
    <n v="0"/>
    <n v="0"/>
    <n v="0"/>
    <n v="0"/>
    <n v="0"/>
    <x v="1"/>
  </r>
  <r>
    <n v="13"/>
    <n v="20246"/>
    <s v="انظمة"/>
    <s v="المركز المالي"/>
    <x v="1"/>
    <x v="1"/>
    <x v="1"/>
    <n v="0"/>
    <s v="اوراق دفع سبتمبر 2022"/>
    <n v="0"/>
    <n v="0"/>
    <n v="0"/>
    <n v="0"/>
    <n v="0"/>
    <n v="0"/>
    <n v="0"/>
    <n v="0"/>
    <n v="0"/>
    <x v="1"/>
  </r>
  <r>
    <n v="14"/>
    <n v="20247"/>
    <s v="انظمة"/>
    <s v="المركز المالي"/>
    <x v="1"/>
    <x v="1"/>
    <x v="1"/>
    <n v="0"/>
    <s v="اوراق دفع اكتوبر 2022"/>
    <n v="0"/>
    <n v="0"/>
    <n v="0"/>
    <n v="0"/>
    <n v="0"/>
    <n v="0"/>
    <n v="0"/>
    <n v="0"/>
    <n v="0"/>
    <x v="1"/>
  </r>
  <r>
    <n v="15"/>
    <n v="20248"/>
    <s v="انظمة"/>
    <s v="المركز المالي"/>
    <x v="1"/>
    <x v="1"/>
    <x v="1"/>
    <n v="0"/>
    <s v="اوراق دفع نوفمبر 2022"/>
    <n v="0"/>
    <n v="0"/>
    <n v="0"/>
    <n v="0"/>
    <n v="0"/>
    <n v="0"/>
    <n v="0"/>
    <n v="0"/>
    <n v="0"/>
    <x v="1"/>
  </r>
  <r>
    <n v="16"/>
    <n v="20249"/>
    <s v="انظمة"/>
    <s v="المركز المالي"/>
    <x v="1"/>
    <x v="1"/>
    <x v="1"/>
    <n v="0"/>
    <s v="اوراق دفع ديسمبر 2022"/>
    <n v="0"/>
    <n v="0"/>
    <n v="0"/>
    <n v="0"/>
    <n v="0"/>
    <n v="0"/>
    <n v="0"/>
    <n v="0"/>
    <n v="0"/>
    <x v="1"/>
  </r>
  <r>
    <n v="17"/>
    <n v="20250"/>
    <s v="انظمة"/>
    <s v="المركز المالي"/>
    <x v="1"/>
    <x v="1"/>
    <x v="1"/>
    <n v="0"/>
    <s v="اوراق دفع يناير 2023"/>
    <n v="0"/>
    <n v="492690.58"/>
    <n v="778662.87"/>
    <n v="285972.28999999998"/>
    <n v="0"/>
    <n v="0"/>
    <n v="0"/>
    <n v="0"/>
    <n v="0"/>
    <x v="1"/>
  </r>
  <r>
    <n v="18"/>
    <n v="20251"/>
    <s v="انظمة"/>
    <s v="المركز المالي"/>
    <x v="1"/>
    <x v="1"/>
    <x v="1"/>
    <n v="0"/>
    <s v="اوراق دفع فبراير  2023"/>
    <n v="0"/>
    <n v="115119"/>
    <n v="392296.9"/>
    <n v="277177.90000000002"/>
    <n v="0"/>
    <n v="0"/>
    <n v="0"/>
    <n v="0"/>
    <n v="0"/>
    <x v="1"/>
  </r>
  <r>
    <n v="19"/>
    <n v="20252"/>
    <s v="انظمة"/>
    <s v="المركز المالي"/>
    <x v="1"/>
    <x v="1"/>
    <x v="1"/>
    <n v="0"/>
    <s v="اوراق دفع مارس  2023"/>
    <n v="0"/>
    <n v="233433"/>
    <n v="494039"/>
    <n v="260606"/>
    <n v="0"/>
    <n v="0"/>
    <n v="0"/>
    <n v="0"/>
    <n v="0"/>
    <x v="1"/>
  </r>
  <r>
    <n v="20"/>
    <n v="20253"/>
    <s v="انظمة"/>
    <s v="المركز المالي"/>
    <x v="1"/>
    <x v="1"/>
    <x v="1"/>
    <n v="0"/>
    <s v="اوراق دفع ابريل  2023"/>
    <n v="0"/>
    <n v="230238"/>
    <n v="826481"/>
    <n v="596243"/>
    <n v="0"/>
    <n v="0"/>
    <n v="0"/>
    <n v="0"/>
    <n v="0"/>
    <x v="1"/>
  </r>
  <r>
    <n v="21"/>
    <n v="20254"/>
    <s v="انظمة"/>
    <s v="المركز المالي"/>
    <x v="1"/>
    <x v="1"/>
    <x v="1"/>
    <n v="0"/>
    <s v="اوراق دفع مايو  2023"/>
    <n v="0"/>
    <n v="0"/>
    <n v="640179.18000000005"/>
    <n v="640179.18000000005"/>
    <n v="0"/>
    <n v="0"/>
    <n v="0"/>
    <n v="0"/>
    <n v="0"/>
    <x v="1"/>
  </r>
  <r>
    <n v="22"/>
    <n v="20255"/>
    <s v="انظمة"/>
    <s v="المركز المالي"/>
    <x v="1"/>
    <x v="1"/>
    <x v="1"/>
    <n v="0"/>
    <s v="اوراق دفع يونيو 2023"/>
    <n v="0"/>
    <n v="0"/>
    <n v="718860"/>
    <n v="718860"/>
    <n v="0"/>
    <n v="0"/>
    <n v="0"/>
    <n v="0"/>
    <n v="0"/>
    <x v="1"/>
  </r>
  <r>
    <n v="23"/>
    <n v="20256"/>
    <s v="انظمة"/>
    <s v="المركز المالي"/>
    <x v="1"/>
    <x v="1"/>
    <x v="1"/>
    <n v="0"/>
    <s v="اوراق دفع يوليو  2023"/>
    <n v="0"/>
    <n v="0"/>
    <n v="1067087"/>
    <n v="1067087"/>
    <n v="0"/>
    <n v="0"/>
    <n v="0"/>
    <n v="0"/>
    <n v="0"/>
    <x v="1"/>
  </r>
  <r>
    <n v="24"/>
    <n v="20257"/>
    <s v="انظمة"/>
    <s v="المركز المالي"/>
    <x v="1"/>
    <x v="1"/>
    <x v="1"/>
    <n v="0"/>
    <s v="اوراق دفع اغسطس 2023"/>
    <n v="0"/>
    <n v="0"/>
    <n v="886057.3"/>
    <n v="886057.3"/>
    <n v="0"/>
    <n v="0"/>
    <n v="0"/>
    <n v="0"/>
    <n v="0"/>
    <x v="1"/>
  </r>
  <r>
    <n v="25"/>
    <n v="20258"/>
    <s v="انظمة"/>
    <s v="المركز المالي"/>
    <x v="1"/>
    <x v="1"/>
    <x v="1"/>
    <n v="0"/>
    <s v="اوراق دفع سبتمبر2023"/>
    <n v="0"/>
    <n v="0"/>
    <n v="986992"/>
    <n v="986992"/>
    <n v="0"/>
    <n v="0"/>
    <n v="0"/>
    <n v="0"/>
    <n v="0"/>
    <x v="1"/>
  </r>
  <r>
    <n v="26"/>
    <n v="20259"/>
    <s v="انظمة"/>
    <s v="المركز المالي"/>
    <x v="1"/>
    <x v="1"/>
    <x v="1"/>
    <n v="0"/>
    <s v="اوراق دفع اكتوبر 2023"/>
    <n v="0"/>
    <n v="0"/>
    <n v="1049612"/>
    <n v="1049612"/>
    <n v="0"/>
    <n v="0"/>
    <n v="0"/>
    <n v="0"/>
    <n v="0"/>
    <x v="1"/>
  </r>
  <r>
    <n v="27"/>
    <n v="20260"/>
    <s v="انظمة"/>
    <s v="المركز المالي"/>
    <x v="1"/>
    <x v="1"/>
    <x v="1"/>
    <n v="0"/>
    <s v="اوراق دفع نوفمبر 2023"/>
    <n v="0"/>
    <n v="0"/>
    <n v="710248"/>
    <n v="710248"/>
    <n v="0"/>
    <n v="0"/>
    <n v="0"/>
    <n v="0"/>
    <n v="0"/>
    <x v="1"/>
  </r>
  <r>
    <n v="28"/>
    <n v="20261"/>
    <s v="انظمة"/>
    <s v="المركز المالي"/>
    <x v="1"/>
    <x v="1"/>
    <x v="1"/>
    <n v="0"/>
    <s v="اوراق دفع ديسمبر 2023"/>
    <n v="0"/>
    <n v="0"/>
    <n v="1135030"/>
    <n v="1173762"/>
    <n v="0"/>
    <n v="38732"/>
    <n v="-38732"/>
    <n v="0"/>
    <n v="-38732"/>
    <x v="1"/>
  </r>
  <r>
    <n v="29"/>
    <n v="20262"/>
    <s v="انظمة"/>
    <s v="المركز المالي"/>
    <x v="1"/>
    <x v="1"/>
    <x v="1"/>
    <n v="0"/>
    <s v="اوراق دفع يناير 2024"/>
    <n v="0"/>
    <n v="0"/>
    <n v="441537"/>
    <n v="980896"/>
    <n v="0"/>
    <n v="539359"/>
    <n v="-539359"/>
    <n v="0"/>
    <n v="-539359"/>
    <x v="1"/>
  </r>
  <r>
    <n v="30"/>
    <n v="20263"/>
    <s v="انظمة"/>
    <s v="المركز المالي"/>
    <x v="1"/>
    <x v="1"/>
    <x v="1"/>
    <n v="0"/>
    <s v="اوراق دفع فبراير 2024"/>
    <n v="0"/>
    <n v="0"/>
    <n v="406375"/>
    <n v="712880"/>
    <n v="0"/>
    <n v="306505"/>
    <n v="-306505"/>
    <n v="0"/>
    <n v="-306505"/>
    <x v="1"/>
  </r>
  <r>
    <n v="31"/>
    <n v="20264"/>
    <s v="انظمة"/>
    <s v="المركز المالي"/>
    <x v="1"/>
    <x v="1"/>
    <x v="1"/>
    <n v="0"/>
    <s v="اوراق دفع مارس 2024"/>
    <n v="0"/>
    <n v="0"/>
    <n v="0"/>
    <n v="425748"/>
    <n v="0"/>
    <n v="425748"/>
    <n v="-425748"/>
    <n v="0"/>
    <n v="-425748"/>
    <x v="1"/>
  </r>
  <r>
    <n v="32"/>
    <n v="20265"/>
    <s v="انظمة"/>
    <s v="المركز المالي"/>
    <x v="1"/>
    <x v="1"/>
    <x v="1"/>
    <n v="0"/>
    <s v="اوراق دفع ابريل 2024"/>
    <n v="0"/>
    <n v="0"/>
    <n v="0"/>
    <n v="367434"/>
    <n v="0"/>
    <n v="367434"/>
    <n v="-367434"/>
    <n v="0"/>
    <n v="-367434"/>
    <x v="1"/>
  </r>
  <r>
    <n v="33"/>
    <n v="20266"/>
    <s v="انظمة"/>
    <s v="المركز المالي"/>
    <x v="1"/>
    <x v="1"/>
    <x v="1"/>
    <n v="0"/>
    <s v="اوراق دفع مايو 2024"/>
    <n v="0"/>
    <n v="0"/>
    <n v="0"/>
    <n v="306808"/>
    <n v="0"/>
    <n v="306808"/>
    <n v="-306808"/>
    <n v="0"/>
    <n v="-306808"/>
    <x v="1"/>
  </r>
  <r>
    <n v="34"/>
    <n v="20267"/>
    <s v="انظمة"/>
    <s v="المركز المالي"/>
    <x v="1"/>
    <x v="1"/>
    <x v="1"/>
    <n v="0"/>
    <s v="اوراق دفع يونيو 2024"/>
    <n v="0"/>
    <n v="0"/>
    <n v="0"/>
    <n v="229346"/>
    <n v="0"/>
    <n v="229346"/>
    <n v="-229346"/>
    <n v="0"/>
    <n v="-229346"/>
    <x v="1"/>
  </r>
  <r>
    <n v="35"/>
    <n v="20268"/>
    <s v="انظمة"/>
    <s v="المركز المالي"/>
    <x v="1"/>
    <x v="1"/>
    <x v="1"/>
    <n v="0"/>
    <s v="اوراق دفع يوليو 2024"/>
    <n v="0"/>
    <n v="0"/>
    <n v="0"/>
    <n v="0"/>
    <n v="0"/>
    <n v="0"/>
    <n v="0"/>
    <n v="0"/>
    <n v="0"/>
    <x v="1"/>
  </r>
  <r>
    <n v="36"/>
    <n v="20501"/>
    <s v="انظمة"/>
    <s v="المركز المالي"/>
    <x v="1"/>
    <x v="2"/>
    <x v="2"/>
    <n v="0"/>
    <s v="رواتب وأجور مستحقة"/>
    <n v="0"/>
    <n v="4713071.51"/>
    <n v="4713071.18"/>
    <n v="3682349"/>
    <n v="0"/>
    <n v="3682349.33"/>
    <n v="-3682349.33"/>
    <n v="0"/>
    <n v="-3682349.33"/>
    <x v="2"/>
  </r>
  <r>
    <n v="37"/>
    <n v="20502"/>
    <s v="انظمة"/>
    <s v="المركز المالي"/>
    <x v="1"/>
    <x v="2"/>
    <x v="2"/>
    <n v="0"/>
    <s v="إيجارات مستحقة"/>
    <n v="0"/>
    <n v="0"/>
    <n v="0"/>
    <n v="0"/>
    <n v="0"/>
    <n v="0"/>
    <n v="0"/>
    <n v="0"/>
    <n v="0"/>
    <x v="2"/>
  </r>
  <r>
    <n v="38"/>
    <n v="20503"/>
    <s v="انظمة"/>
    <s v="المركز المالي"/>
    <x v="1"/>
    <x v="2"/>
    <x v="2"/>
    <n v="0"/>
    <s v="كهرباء مستحقة"/>
    <n v="0"/>
    <n v="0"/>
    <n v="0"/>
    <n v="0"/>
    <n v="0"/>
    <n v="0"/>
    <n v="0"/>
    <n v="0"/>
    <n v="0"/>
    <x v="2"/>
  </r>
  <r>
    <n v="39"/>
    <n v="20504"/>
    <s v="انظمة"/>
    <s v="المركز المالي"/>
    <x v="1"/>
    <x v="2"/>
    <x v="2"/>
    <n v="0"/>
    <s v="بريد وهاتف مستحقة"/>
    <n v="0"/>
    <n v="0"/>
    <n v="0"/>
    <n v="1368131.16"/>
    <n v="0"/>
    <n v="1368131.16"/>
    <n v="-1368131.16"/>
    <n v="0"/>
    <n v="-1368131.16"/>
    <x v="2"/>
  </r>
  <r>
    <n v="40"/>
    <n v="20506"/>
    <s v="انظمة"/>
    <s v="المركز المالي"/>
    <x v="1"/>
    <x v="2"/>
    <x v="2"/>
    <n v="0"/>
    <s v="مصاريف مستحقه اخرى"/>
    <n v="0"/>
    <n v="843689"/>
    <n v="843689"/>
    <n v="366726.63"/>
    <n v="0"/>
    <n v="366726.62999999989"/>
    <n v="-366726.62999999989"/>
    <n v="0"/>
    <n v="-366726.62999999989"/>
    <x v="2"/>
  </r>
  <r>
    <n v="41"/>
    <n v="40202"/>
    <s v="انظمة"/>
    <s v="الدخل"/>
    <x v="2"/>
    <x v="3"/>
    <x v="3"/>
    <s v="إيرادات أخرى"/>
    <s v="خصم مكتسب"/>
    <n v="0"/>
    <n v="0"/>
    <n v="0"/>
    <n v="1.58"/>
    <n v="0"/>
    <n v="1.58"/>
    <n v="-1.58"/>
    <n v="0"/>
    <n v="-1.58"/>
    <x v="3"/>
  </r>
  <r>
    <n v="42"/>
    <n v="40203"/>
    <s v="انظمة"/>
    <s v="الدخل"/>
    <x v="2"/>
    <x v="3"/>
    <x v="3"/>
    <s v="إيرادات أخرى"/>
    <s v="جزاءات عاملين"/>
    <n v="0"/>
    <n v="0"/>
    <n v="772084"/>
    <n v="772084"/>
    <n v="0"/>
    <n v="0"/>
    <n v="0"/>
    <n v="0"/>
    <n v="0"/>
    <x v="3"/>
  </r>
  <r>
    <n v="43"/>
    <n v="40204"/>
    <s v="انظمة"/>
    <s v="الدخل"/>
    <x v="2"/>
    <x v="3"/>
    <x v="3"/>
    <s v="إيرادات أخرى"/>
    <s v="ايرادات اخري _ محصله بدون ضريبه"/>
    <n v="0"/>
    <n v="0"/>
    <n v="0"/>
    <n v="1347446"/>
    <n v="0"/>
    <n v="1347446"/>
    <n v="-1347446"/>
    <n v="0"/>
    <n v="-1347446"/>
    <x v="3"/>
  </r>
  <r>
    <n v="44"/>
    <n v="40301"/>
    <s v="انظمة"/>
    <s v="الدخل"/>
    <x v="3"/>
    <x v="4"/>
    <x v="4"/>
    <s v="ارباح بيع ممتلكات والات ومعدات "/>
    <s v="ارباح (خسائر )راسمالية العام"/>
    <n v="0"/>
    <n v="0"/>
    <n v="0"/>
    <n v="13983.57"/>
    <n v="0"/>
    <n v="13983.57"/>
    <n v="-13983.57"/>
    <n v="0"/>
    <n v="-13983.57"/>
    <x v="4"/>
  </r>
  <r>
    <n v="45"/>
    <n v="40601"/>
    <s v="انظمة"/>
    <s v="الدخل"/>
    <x v="2"/>
    <x v="3"/>
    <x v="3"/>
    <s v="إيرادات أخرى"/>
    <s v="خصم مكتسب موردين"/>
    <n v="0"/>
    <n v="0"/>
    <n v="0"/>
    <n v="13459.800000000001"/>
    <n v="0"/>
    <n v="13459.800000000001"/>
    <n v="-13459.800000000001"/>
    <n v="0"/>
    <n v="-13459.800000000001"/>
    <x v="3"/>
  </r>
  <r>
    <n v="46"/>
    <n v="202101"/>
    <s v="انظمة"/>
    <s v="المركز المالي"/>
    <x v="1"/>
    <x v="2"/>
    <x v="5"/>
    <n v="0"/>
    <s v="اوراق دفع اعتماد الوبكو _ من الفرنسي"/>
    <n v="0"/>
    <n v="0"/>
    <n v="2000000"/>
    <n v="2000000"/>
    <n v="0"/>
    <n v="0"/>
    <n v="0"/>
    <n v="0"/>
    <n v="0"/>
    <x v="2"/>
  </r>
  <r>
    <n v="47"/>
    <n v="202102"/>
    <s v="انظمة"/>
    <s v="المركز المالي"/>
    <x v="1"/>
    <x v="2"/>
    <x v="5"/>
    <n v="0"/>
    <s v="اوراق دفع اعتماد الاندلس للزجاج _ من الفرنسي"/>
    <n v="0"/>
    <n v="0"/>
    <n v="0"/>
    <n v="0"/>
    <n v="0"/>
    <n v="0"/>
    <n v="0"/>
    <n v="0"/>
    <n v="0"/>
    <x v="2"/>
  </r>
  <r>
    <n v="48"/>
    <n v="202103"/>
    <s v="انظمة"/>
    <s v="المركز المالي"/>
    <x v="1"/>
    <x v="2"/>
    <x v="5"/>
    <n v="0"/>
    <s v="اوراق دفع اعتماد المنيوم التيسير _ من الفرنسي"/>
    <n v="0"/>
    <n v="0"/>
    <n v="0"/>
    <n v="0"/>
    <n v="0"/>
    <n v="0"/>
    <n v="0"/>
    <n v="0"/>
    <n v="0"/>
    <x v="2"/>
  </r>
  <r>
    <n v="49"/>
    <n v="202104"/>
    <s v="انظمة"/>
    <s v="المركز المالي"/>
    <x v="1"/>
    <x v="2"/>
    <x v="5"/>
    <n v="0"/>
    <s v="اوراق دفع اعتماد سيمكو _ من الفرنسي"/>
    <n v="0"/>
    <n v="0"/>
    <n v="0"/>
    <n v="0"/>
    <n v="0"/>
    <n v="0"/>
    <n v="0"/>
    <n v="0"/>
    <n v="0"/>
    <x v="2"/>
  </r>
  <r>
    <n v="50"/>
    <n v="202105"/>
    <s v="انظمة"/>
    <s v="المركز المالي"/>
    <x v="1"/>
    <x v="2"/>
    <x v="5"/>
    <n v="0"/>
    <s v="اوراق دفع اعتماد خبراء الالواح المركبه _ من الفرنسي"/>
    <n v="0"/>
    <n v="0"/>
    <n v="0"/>
    <n v="0"/>
    <n v="0"/>
    <n v="0"/>
    <n v="0"/>
    <n v="0"/>
    <n v="0"/>
    <x v="2"/>
  </r>
  <r>
    <n v="51"/>
    <n v="202106"/>
    <s v="انظمة"/>
    <s v="المركز المالي"/>
    <x v="1"/>
    <x v="2"/>
    <x v="5"/>
    <n v="0"/>
    <s v="اوراق دفع اعتمادDBMSC _ من الفرنسي"/>
    <n v="0"/>
    <n v="0"/>
    <n v="0"/>
    <n v="0"/>
    <n v="0"/>
    <n v="0"/>
    <n v="0"/>
    <n v="0"/>
    <n v="0"/>
    <x v="2"/>
  </r>
  <r>
    <n v="52"/>
    <n v="202107"/>
    <s v="انظمة"/>
    <s v="المركز المالي"/>
    <x v="1"/>
    <x v="2"/>
    <x v="5"/>
    <n v="0"/>
    <s v="اوراق دفع اعتماد شوكو _ من الفرنسي"/>
    <n v="0"/>
    <n v="0"/>
    <n v="0"/>
    <n v="0"/>
    <n v="0"/>
    <n v="0"/>
    <n v="0"/>
    <n v="0"/>
    <n v="0"/>
    <x v="2"/>
  </r>
  <r>
    <n v="53"/>
    <n v="202108"/>
    <s v="انظمة"/>
    <s v="المركز المالي"/>
    <x v="1"/>
    <x v="2"/>
    <x v="5"/>
    <n v="0"/>
    <s v="اوراق دفع اعتماد وايت المنيوم _ من الفرنسي"/>
    <n v="0"/>
    <n v="0"/>
    <n v="0"/>
    <n v="0"/>
    <n v="0"/>
    <n v="0"/>
    <n v="0"/>
    <n v="0"/>
    <n v="0"/>
    <x v="2"/>
  </r>
  <r>
    <n v="54"/>
    <n v="202109"/>
    <s v="انظمة"/>
    <s v="المركز المالي"/>
    <x v="1"/>
    <x v="2"/>
    <x v="5"/>
    <n v="0"/>
    <s v="اوراق دفع اعتماد فورستر _ من الفرنسي"/>
    <n v="0"/>
    <n v="0"/>
    <n v="0"/>
    <n v="0"/>
    <n v="0"/>
    <n v="0"/>
    <n v="0"/>
    <n v="0"/>
    <n v="0"/>
    <x v="2"/>
  </r>
  <r>
    <n v="55"/>
    <n v="202110"/>
    <s v="انظمة"/>
    <s v="المركز المالي"/>
    <x v="1"/>
    <x v="2"/>
    <x v="5"/>
    <n v="0"/>
    <s v="اوراق دفع اعتماد تقنية الطلاء_ من الفرنسي"/>
    <n v="0"/>
    <n v="0"/>
    <n v="0"/>
    <n v="0"/>
    <n v="0"/>
    <n v="0"/>
    <n v="0"/>
    <n v="0"/>
    <n v="0"/>
    <x v="2"/>
  </r>
  <r>
    <n v="56"/>
    <n v="202111"/>
    <s v="انظمة"/>
    <s v="المركز المالي"/>
    <x v="1"/>
    <x v="2"/>
    <x v="5"/>
    <n v="0"/>
    <s v="اوراق دفع اعتماد الوبوند _ C069364_ من الفرنسي"/>
    <n v="0"/>
    <n v="404843.58"/>
    <n v="404843.58"/>
    <n v="0"/>
    <n v="0"/>
    <n v="0"/>
    <n v="0"/>
    <n v="0"/>
    <n v="0"/>
    <x v="2"/>
  </r>
  <r>
    <n v="57"/>
    <n v="202112"/>
    <s v="انظمة"/>
    <s v="المركز المالي"/>
    <x v="1"/>
    <x v="2"/>
    <x v="5"/>
    <n v="0"/>
    <s v="اوراق دفع اعتماد فيوتشر_ C069075_ من الفرنسي"/>
    <n v="0"/>
    <n v="395926.85000000003"/>
    <n v="395926.85000000003"/>
    <n v="0"/>
    <n v="0"/>
    <n v="0"/>
    <n v="0"/>
    <n v="0"/>
    <n v="0"/>
    <x v="2"/>
  </r>
  <r>
    <n v="58"/>
    <n v="202113"/>
    <s v="انظمة"/>
    <s v="المركز المالي"/>
    <x v="1"/>
    <x v="2"/>
    <x v="5"/>
    <n v="0"/>
    <s v="اوراق دفع اعتماد سنت جوبان_ C069651_ من الفرنسي"/>
    <n v="0"/>
    <n v="431237.59"/>
    <n v="431237.59"/>
    <n v="0"/>
    <n v="0"/>
    <n v="0"/>
    <n v="0"/>
    <n v="0"/>
    <n v="0"/>
    <x v="2"/>
  </r>
  <r>
    <n v="59"/>
    <n v="202114"/>
    <s v="انظمة"/>
    <s v="المركز المالي"/>
    <x v="1"/>
    <x v="2"/>
    <x v="5"/>
    <n v="0"/>
    <s v="اوراق دفع اعتماد السعودى الامريكى  _ من الفرنسي"/>
    <n v="0"/>
    <n v="0"/>
    <n v="1500000"/>
    <n v="1500000"/>
    <n v="0"/>
    <n v="0"/>
    <n v="0"/>
    <n v="0"/>
    <n v="0"/>
    <x v="2"/>
  </r>
  <r>
    <n v="60"/>
    <n v="202115"/>
    <s v="انظمة"/>
    <s v="المركز المالي"/>
    <x v="1"/>
    <x v="2"/>
    <x v="5"/>
    <n v="0"/>
    <s v="اوراق دفع اعتماد المتولى _ من الفرنسي"/>
    <n v="0"/>
    <n v="0"/>
    <n v="650000"/>
    <n v="650000"/>
    <n v="0"/>
    <n v="0"/>
    <n v="0"/>
    <n v="0"/>
    <n v="0"/>
    <x v="2"/>
  </r>
  <r>
    <n v="61"/>
    <n v="202116"/>
    <s v="انظمة"/>
    <s v="المركز المالي"/>
    <x v="1"/>
    <x v="2"/>
    <x v="5"/>
    <n v="0"/>
    <s v="اوراق دفع اعتمادعدة ومسمار _ من الفرنسي"/>
    <n v="0"/>
    <n v="0"/>
    <n v="387668"/>
    <n v="387668"/>
    <n v="0"/>
    <n v="0"/>
    <n v="0"/>
    <n v="0"/>
    <n v="0"/>
    <x v="2"/>
  </r>
  <r>
    <n v="62"/>
    <n v="202117"/>
    <s v="انظمة"/>
    <s v="المركز المالي"/>
    <x v="1"/>
    <x v="2"/>
    <x v="5"/>
    <n v="0"/>
    <s v="اوراق دفع اعتماد رمال ورماح _ من الفرنسي"/>
    <n v="0"/>
    <n v="0"/>
    <n v="294687"/>
    <n v="626719"/>
    <n v="0"/>
    <n v="332032"/>
    <n v="-332032"/>
    <n v="0"/>
    <n v="-332032"/>
    <x v="2"/>
  </r>
  <r>
    <n v="63"/>
    <n v="202118"/>
    <s v="انظمة"/>
    <s v="المركز المالي"/>
    <x v="1"/>
    <x v="2"/>
    <x v="5"/>
    <n v="0"/>
    <s v="اوراق دفع اعتماد ALUK رقم C071061 _ من الفرنسي"/>
    <n v="0"/>
    <n v="0"/>
    <n v="0"/>
    <n v="0"/>
    <n v="0"/>
    <n v="0"/>
    <n v="0"/>
    <n v="0"/>
    <n v="0"/>
    <x v="2"/>
  </r>
  <r>
    <n v="64"/>
    <n v="1020103"/>
    <s v="انظمة"/>
    <s v="المركز المالي"/>
    <x v="0"/>
    <x v="5"/>
    <x v="6"/>
    <n v="0"/>
    <s v="اثاث وتجهيزات وديكورات _ الاداره"/>
    <n v="469659.03"/>
    <n v="0"/>
    <n v="13119.569990000002"/>
    <n v="0"/>
    <n v="482778.59999000002"/>
    <n v="0"/>
    <n v="482778.59999000002"/>
    <n v="0"/>
    <n v="482778.59999000002"/>
    <x v="5"/>
  </r>
  <r>
    <n v="65"/>
    <n v="1020104"/>
    <s v="انظمة"/>
    <s v="المركز المالي"/>
    <x v="0"/>
    <x v="5"/>
    <x v="7"/>
    <n v="0"/>
    <s v="اجهزه وحاسبات وبرامج_  الاداره"/>
    <n v="976043.24"/>
    <n v="0"/>
    <n v="53289.23"/>
    <n v="0"/>
    <n v="1029332.47"/>
    <n v="0"/>
    <n v="1029332.47"/>
    <n v="0"/>
    <n v="1029332.47"/>
    <x v="5"/>
  </r>
  <r>
    <n v="66"/>
    <n v="1020105"/>
    <s v="انظمة"/>
    <s v="المركز المالي"/>
    <x v="0"/>
    <x v="5"/>
    <x v="8"/>
    <n v="0"/>
    <s v="سيارات_  الاداره"/>
    <n v="461533"/>
    <n v="0"/>
    <n v="0"/>
    <n v="147350"/>
    <n v="314183"/>
    <n v="0"/>
    <n v="314183"/>
    <n v="0"/>
    <n v="314183"/>
    <x v="5"/>
  </r>
  <r>
    <n v="67"/>
    <n v="1020106"/>
    <s v="انظمة"/>
    <s v="المركز المالي"/>
    <x v="0"/>
    <x v="5"/>
    <x v="8"/>
    <n v="0"/>
    <s v="اصول مستاجرة منتهي بالتمليك _ سيارات الادارة"/>
    <n v="0"/>
    <n v="0"/>
    <n v="0"/>
    <n v="0"/>
    <n v="0"/>
    <n v="0"/>
    <n v="0"/>
    <n v="0"/>
    <n v="0"/>
    <x v="5"/>
  </r>
  <r>
    <n v="68"/>
    <n v="1020202"/>
    <s v="انظمة"/>
    <s v="المركز المالي"/>
    <x v="0"/>
    <x v="5"/>
    <x v="7"/>
    <n v="0"/>
    <s v="اجهزة وحاسبات  وبرامج _المصنع"/>
    <n v="116904.95"/>
    <n v="0"/>
    <n v="171155.20000000001"/>
    <n v="0"/>
    <n v="288060.15000000002"/>
    <n v="0"/>
    <n v="288060.15000000002"/>
    <n v="0"/>
    <n v="288060.15000000002"/>
    <x v="5"/>
  </r>
  <r>
    <n v="69"/>
    <n v="1020203"/>
    <s v="انظمة"/>
    <s v="المركز المالي"/>
    <x v="0"/>
    <x v="5"/>
    <x v="6"/>
    <n v="0"/>
    <s v="اثاث وتجهيزات وديكورات _ المصنع"/>
    <n v="901731.45000000007"/>
    <n v="0"/>
    <n v="820"/>
    <n v="0"/>
    <n v="902551.45000000007"/>
    <n v="0"/>
    <n v="902551.45000000007"/>
    <n v="0"/>
    <n v="902551.45000000007"/>
    <x v="5"/>
  </r>
  <r>
    <n v="70"/>
    <n v="1020204"/>
    <s v="انظمة"/>
    <s v="المركز المالي"/>
    <x v="0"/>
    <x v="5"/>
    <x v="9"/>
    <n v="0"/>
    <s v="اجهزه والات ومعدات _  المصنع"/>
    <n v="5847594.9500000002"/>
    <n v="0"/>
    <n v="424300"/>
    <n v="30500"/>
    <n v="6241394.9500000002"/>
    <n v="0"/>
    <n v="6241394.9500000002"/>
    <n v="0"/>
    <n v="6241394.9500000002"/>
    <x v="5"/>
  </r>
  <r>
    <n v="71"/>
    <n v="1020205"/>
    <s v="انظمة"/>
    <s v="المركز المالي"/>
    <x v="0"/>
    <x v="5"/>
    <x v="8"/>
    <n v="0"/>
    <s v="سيارات _ المصنع"/>
    <n v="2047831.6700000002"/>
    <n v="0"/>
    <n v="61000"/>
    <n v="0"/>
    <n v="2108831.67"/>
    <n v="0"/>
    <n v="2108831.67"/>
    <n v="0"/>
    <n v="2108831.67"/>
    <x v="5"/>
  </r>
  <r>
    <n v="72"/>
    <n v="1020206"/>
    <s v="انظمة"/>
    <s v="المركز المالي"/>
    <x v="0"/>
    <x v="5"/>
    <x v="10"/>
    <n v="0"/>
    <s v="عدد وادوات _ المصنع"/>
    <n v="1899417.96"/>
    <n v="0"/>
    <n v="388156.12"/>
    <n v="4735"/>
    <n v="2282839.08"/>
    <n v="0"/>
    <n v="2282839.08"/>
    <n v="0"/>
    <n v="2282839.08"/>
    <x v="5"/>
  </r>
  <r>
    <n v="73"/>
    <n v="1020207"/>
    <s v="انظمة"/>
    <s v="المركز المالي"/>
    <x v="0"/>
    <x v="5"/>
    <x v="6"/>
    <n v="0"/>
    <s v="اثاث وتجهيزات السكن_ المصنع"/>
    <n v="241074.53"/>
    <n v="0"/>
    <n v="7438.25"/>
    <n v="0"/>
    <n v="248512.78"/>
    <n v="0"/>
    <n v="248512.78"/>
    <n v="0"/>
    <n v="248512.78"/>
    <x v="5"/>
  </r>
  <r>
    <n v="74"/>
    <n v="1020209"/>
    <s v="انظمة"/>
    <s v="المركز المالي"/>
    <x v="0"/>
    <x v="5"/>
    <x v="9"/>
    <n v="0"/>
    <s v="حاويات _ المصنع"/>
    <n v="147850"/>
    <n v="0"/>
    <n v="0"/>
    <n v="0"/>
    <n v="147850"/>
    <n v="0"/>
    <n v="147850"/>
    <n v="0"/>
    <n v="147850"/>
    <x v="5"/>
  </r>
  <r>
    <n v="75"/>
    <n v="1020210"/>
    <s v="انظمة"/>
    <s v="المركز المالي"/>
    <x v="0"/>
    <x v="5"/>
    <x v="11"/>
    <n v="0"/>
    <s v="ارض مصنع انظمه_ المصنع"/>
    <n v="12615704.85"/>
    <n v="0"/>
    <n v="0"/>
    <n v="0"/>
    <n v="12615704.85"/>
    <n v="0"/>
    <n v="12615704.85"/>
    <n v="0"/>
    <n v="12615704.85"/>
    <x v="5"/>
  </r>
  <r>
    <n v="76"/>
    <n v="1020211"/>
    <s v="انظمة"/>
    <s v="المركز المالي"/>
    <x v="0"/>
    <x v="5"/>
    <x v="9"/>
    <n v="0"/>
    <s v="كريدل _ المصنع"/>
    <n v="497900"/>
    <n v="0"/>
    <n v="514000"/>
    <n v="0"/>
    <n v="1011900"/>
    <n v="0"/>
    <n v="1011900"/>
    <n v="0"/>
    <n v="1011900"/>
    <x v="5"/>
  </r>
  <r>
    <n v="77"/>
    <n v="1020212"/>
    <s v="انظمة"/>
    <s v="المركز المالي"/>
    <x v="0"/>
    <x v="5"/>
    <x v="8"/>
    <n v="0"/>
    <s v="اصول مستاجرة منتهي بالتمليك _ سيارات المصنع"/>
    <n v="0"/>
    <n v="0"/>
    <n v="0"/>
    <n v="0"/>
    <n v="0"/>
    <n v="0"/>
    <n v="0"/>
    <n v="0"/>
    <n v="0"/>
    <x v="5"/>
  </r>
  <r>
    <n v="78"/>
    <n v="1020213"/>
    <s v="انظمة"/>
    <s v="المركز المالي"/>
    <x v="0"/>
    <x v="5"/>
    <x v="12"/>
    <n v="0"/>
    <s v="كرفانات/ بيوت جاهزة _ المصنع"/>
    <n v="0"/>
    <n v="0"/>
    <n v="46200"/>
    <n v="0"/>
    <n v="46200"/>
    <n v="0"/>
    <n v="46200"/>
    <n v="0"/>
    <n v="46200"/>
    <x v="5"/>
  </r>
  <r>
    <n v="79"/>
    <n v="1020304"/>
    <s v="انظمة"/>
    <s v="المركز المالي"/>
    <x v="0"/>
    <x v="5"/>
    <x v="6"/>
    <n v="0"/>
    <s v="اثاث و تجهيزات و ديكورات _ مصنع الحديد"/>
    <n v="149911.07"/>
    <n v="0"/>
    <n v="0"/>
    <n v="0"/>
    <n v="149911.07"/>
    <n v="0"/>
    <n v="149911.07"/>
    <n v="0"/>
    <n v="149911.07"/>
    <x v="5"/>
  </r>
  <r>
    <n v="80"/>
    <n v="1020305"/>
    <s v="انظمة"/>
    <s v="المركز المالي"/>
    <x v="0"/>
    <x v="5"/>
    <x v="9"/>
    <n v="0"/>
    <s v="اجهزه  والات ومعدات  _ مصنع الحديد"/>
    <n v="2932202.83"/>
    <n v="0"/>
    <n v="701038.20000000007"/>
    <n v="0"/>
    <n v="3633241.0300000003"/>
    <n v="0"/>
    <n v="3633241.0300000003"/>
    <n v="0"/>
    <n v="3633241.0300000003"/>
    <x v="5"/>
  </r>
  <r>
    <n v="81"/>
    <n v="1020306"/>
    <s v="انظمة"/>
    <s v="المركز المالي"/>
    <x v="0"/>
    <x v="5"/>
    <x v="10"/>
    <n v="0"/>
    <s v="عدد وادوات _ مصنع الحديد"/>
    <n v="143833.81"/>
    <n v="0"/>
    <n v="473690.63"/>
    <n v="7102.2"/>
    <n v="610422.24"/>
    <n v="0"/>
    <n v="610422.24"/>
    <n v="0"/>
    <n v="610422.24"/>
    <x v="5"/>
  </r>
  <r>
    <n v="82"/>
    <n v="1020308"/>
    <s v="انظمة"/>
    <s v="المركز المالي"/>
    <x v="0"/>
    <x v="5"/>
    <x v="7"/>
    <n v="0"/>
    <s v="اجهزه وحاسبات وبرامج _ مصنع الحديد"/>
    <n v="60953.3"/>
    <n v="0"/>
    <n v="56704.4"/>
    <n v="0"/>
    <n v="117657.70000000001"/>
    <n v="0"/>
    <n v="117657.70000000001"/>
    <n v="0"/>
    <n v="117657.70000000001"/>
    <x v="5"/>
  </r>
  <r>
    <n v="83"/>
    <n v="1020402"/>
    <s v="انظمة"/>
    <s v="المركز المالي"/>
    <x v="0"/>
    <x v="5"/>
    <x v="6"/>
    <n v="0"/>
    <s v="اثاث وتجهيزات  وديكورات _ مصنع الزجاج"/>
    <n v="722546.79"/>
    <n v="0"/>
    <n v="0"/>
    <n v="0"/>
    <n v="722546.79"/>
    <n v="0"/>
    <n v="722546.79"/>
    <n v="0"/>
    <n v="722546.79"/>
    <x v="5"/>
  </r>
  <r>
    <n v="84"/>
    <n v="1020403"/>
    <s v="انظمة"/>
    <s v="المركز المالي"/>
    <x v="0"/>
    <x v="5"/>
    <x v="9"/>
    <n v="0"/>
    <s v="اجهزه والات _ مصنع الزجاج"/>
    <n v="570616.67000000004"/>
    <n v="0"/>
    <n v="5000"/>
    <n v="0"/>
    <n v="575616.67000000004"/>
    <n v="0"/>
    <n v="575616.67000000004"/>
    <n v="0"/>
    <n v="575616.67000000004"/>
    <x v="5"/>
  </r>
  <r>
    <n v="85"/>
    <n v="1020501"/>
    <s v="انظمة"/>
    <s v="المركز المالي"/>
    <x v="0"/>
    <x v="6"/>
    <x v="13"/>
    <n v="0"/>
    <s v="حق الاستخدام_ المعايير الدولية IFRS._ عقود الايجارات"/>
    <n v="2433198.34"/>
    <n v="0"/>
    <n v="1230046.93"/>
    <n v="0"/>
    <n v="3663245.2699999996"/>
    <n v="0"/>
    <n v="3663245.2699999996"/>
    <n v="0"/>
    <n v="3663245.2699999996"/>
    <x v="6"/>
  </r>
  <r>
    <n v="86"/>
    <n v="1020502"/>
    <s v="انظمة"/>
    <s v="المركز المالي"/>
    <x v="0"/>
    <x v="6"/>
    <x v="14"/>
    <n v="0"/>
    <s v="حق الاستخدام_ المعايير الدولية IFRS._ عقود السيارات"/>
    <n v="1225410"/>
    <n v="0"/>
    <n v="142723"/>
    <n v="226862"/>
    <n v="1141271"/>
    <n v="0"/>
    <n v="1141271"/>
    <n v="0"/>
    <n v="1141271"/>
    <x v="6"/>
  </r>
  <r>
    <n v="87"/>
    <n v="1040301"/>
    <s v="انظمة"/>
    <s v="المركز المالي"/>
    <x v="4"/>
    <x v="7"/>
    <x v="15"/>
    <n v="0"/>
    <s v="قروض وتسهيلات بنكية_غير متدولة _ الاولي"/>
    <n v="231870.15"/>
    <n v="0"/>
    <n v="0"/>
    <n v="231870.15"/>
    <n v="0"/>
    <n v="0"/>
    <n v="0"/>
    <n v="0"/>
    <n v="0"/>
    <x v="7"/>
  </r>
  <r>
    <n v="88"/>
    <n v="1040401"/>
    <s v="انظمة"/>
    <s v="المركز المالي"/>
    <x v="5"/>
    <x v="8"/>
    <x v="16"/>
    <n v="0"/>
    <s v="فؤائد تمويل اصول مستاجرة _سيارة كورولا _ د ي ق  3132"/>
    <n v="6552.41"/>
    <n v="0"/>
    <n v="0"/>
    <n v="5430.43"/>
    <n v="1121.9799999999996"/>
    <n v="0"/>
    <n v="1121.9799999999996"/>
    <n v="0"/>
    <n v="1121.9799999999996"/>
    <x v="6"/>
  </r>
  <r>
    <n v="89"/>
    <n v="1040402"/>
    <s v="انظمة"/>
    <s v="المركز المالي"/>
    <x v="5"/>
    <x v="8"/>
    <x v="16"/>
    <n v="0"/>
    <s v="فؤائد تمويل اصول مستاجرة _سيارة هايلوكس غمارة _ ب ص د 2192"/>
    <n v="16788.04"/>
    <n v="0"/>
    <n v="0"/>
    <n v="10849.12"/>
    <n v="5938.92"/>
    <n v="0"/>
    <n v="5938.92"/>
    <n v="0"/>
    <n v="5938.92"/>
    <x v="6"/>
  </r>
  <r>
    <n v="90"/>
    <n v="1040403"/>
    <s v="انظمة"/>
    <s v="المركز المالي"/>
    <x v="5"/>
    <x v="8"/>
    <x v="16"/>
    <n v="0"/>
    <s v="فؤائد تمويل اصول مستاجرة _سيارة باص كوستر _ ب ص ط 3367"/>
    <n v="64564.93"/>
    <n v="0"/>
    <n v="0"/>
    <n v="28683.440000000002"/>
    <n v="35881.49"/>
    <n v="0"/>
    <n v="35881.49"/>
    <n v="0"/>
    <n v="35881.49"/>
    <x v="6"/>
  </r>
  <r>
    <n v="91"/>
    <n v="1040404"/>
    <s v="انظمة"/>
    <s v="المركز المالي"/>
    <x v="5"/>
    <x v="8"/>
    <x v="16"/>
    <n v="0"/>
    <s v="فؤائد تمويل اصول مستاجرة _سيارة باص كوستر _ ب ص ل 7321"/>
    <n v="64564.93"/>
    <n v="0"/>
    <n v="0"/>
    <n v="64564.93"/>
    <n v="0"/>
    <n v="0"/>
    <n v="0"/>
    <n v="0"/>
    <n v="0"/>
    <x v="6"/>
  </r>
  <r>
    <n v="92"/>
    <n v="1040405"/>
    <s v="انظمة"/>
    <s v="المركز المالي"/>
    <x v="5"/>
    <x v="8"/>
    <x v="16"/>
    <n v="0"/>
    <s v="فؤائد تمويل اصول مستاجرة _سيارة اسبورتاج _ ر د ط 1889"/>
    <n v="33232.51"/>
    <n v="0"/>
    <n v="0"/>
    <n v="16437.599999999999"/>
    <n v="16794.910000000003"/>
    <n v="0"/>
    <n v="16794.910000000003"/>
    <n v="0"/>
    <n v="16794.910000000003"/>
    <x v="6"/>
  </r>
  <r>
    <n v="93"/>
    <n v="1040406"/>
    <s v="انظمة"/>
    <s v="المركز المالي"/>
    <x v="5"/>
    <x v="8"/>
    <x v="16"/>
    <n v="0"/>
    <s v="فؤائد تمويل اصول مستاجرة _سيارة اسبورتاج _ ر د ط 1943"/>
    <n v="33232.51"/>
    <n v="0"/>
    <n v="0"/>
    <n v="16437.599999999999"/>
    <n v="16794.910000000003"/>
    <n v="0"/>
    <n v="16794.910000000003"/>
    <n v="0"/>
    <n v="16794.910000000003"/>
    <x v="6"/>
  </r>
  <r>
    <n v="94"/>
    <n v="1040407"/>
    <s v="انظمة"/>
    <s v="المركز المالي"/>
    <x v="5"/>
    <x v="8"/>
    <x v="16"/>
    <n v="0"/>
    <s v="فؤائد تمويل اصول مستاجرة _سيارة اكسبلور _ ر د ك 9320"/>
    <n v="89220.930000000008"/>
    <n v="0"/>
    <n v="0"/>
    <n v="46794.26"/>
    <n v="42426.670000000006"/>
    <n v="0"/>
    <n v="42426.670000000006"/>
    <n v="0"/>
    <n v="42426.670000000006"/>
    <x v="6"/>
  </r>
  <r>
    <n v="95"/>
    <n v="1040408"/>
    <s v="انظمة"/>
    <s v="المركز المالي"/>
    <x v="5"/>
    <x v="8"/>
    <x v="16"/>
    <n v="0"/>
    <s v="فؤائد تمويل اصول مستاجرة _سيارة هايلوكس غمارة _   ب ص م  9134"/>
    <n v="43854.01"/>
    <n v="0"/>
    <n v="0"/>
    <n v="21342.75"/>
    <n v="22511.260000000002"/>
    <n v="0"/>
    <n v="22511.260000000002"/>
    <n v="0"/>
    <n v="22511.260000000002"/>
    <x v="6"/>
  </r>
  <r>
    <n v="96"/>
    <n v="1040409"/>
    <s v="انظمة"/>
    <s v="المركز المالي"/>
    <x v="5"/>
    <x v="8"/>
    <x v="16"/>
    <n v="0"/>
    <s v="فؤائد تمويل اصول مستاجرة _سيارة  فورد تيريتوري _   ر د و 4930"/>
    <n v="56558.64"/>
    <n v="0"/>
    <n v="0"/>
    <n v="27434.65"/>
    <n v="29123.989999999998"/>
    <n v="0"/>
    <n v="29123.989999999998"/>
    <n v="0"/>
    <n v="29123.989999999998"/>
    <x v="6"/>
  </r>
  <r>
    <n v="97"/>
    <n v="1040410"/>
    <s v="انظمة"/>
    <s v="المركز المالي"/>
    <x v="5"/>
    <x v="8"/>
    <x v="16"/>
    <n v="0"/>
    <s v="فؤائد تمويل اصول مستاجرة _سيارة  هايلوكس غمارتين _   ب ص و 1953"/>
    <n v="0"/>
    <n v="0"/>
    <n v="59424"/>
    <n v="26471.190000000002"/>
    <n v="32952.81"/>
    <n v="0"/>
    <n v="32952.81"/>
    <n v="0"/>
    <n v="32952.81"/>
    <x v="6"/>
  </r>
  <r>
    <n v="98"/>
    <n v="1040501"/>
    <s v="انظمة"/>
    <s v="المركز المالي"/>
    <x v="5"/>
    <x v="8"/>
    <x v="16"/>
    <n v="0"/>
    <s v="فؤائد مؤجلة _ قرض بنك الرياض"/>
    <n v="0"/>
    <n v="0"/>
    <n v="1876956.08"/>
    <n v="1405980.4000000001"/>
    <n v="470975.67999999993"/>
    <n v="0"/>
    <n v="470975.67999999993"/>
    <n v="0"/>
    <n v="470975.67999999993"/>
    <x v="6"/>
  </r>
  <r>
    <n v="99"/>
    <n v="2010306"/>
    <s v="انظمة"/>
    <s v="المركز المالي"/>
    <x v="1"/>
    <x v="2"/>
    <x v="17"/>
    <n v="0"/>
    <s v="دفعه مقدمة_  شركة بكين الامارات - كاب 2 المدينة_10012"/>
    <n v="0"/>
    <n v="0"/>
    <n v="0"/>
    <n v="0"/>
    <n v="0"/>
    <n v="0"/>
    <n v="0"/>
    <n v="0"/>
    <n v="0"/>
    <x v="2"/>
  </r>
  <r>
    <n v="100"/>
    <n v="2010322"/>
    <s v="انظمة"/>
    <s v="المركز المالي"/>
    <x v="1"/>
    <x v="2"/>
    <x v="17"/>
    <n v="0"/>
    <s v="د. مقدمة_ شركة الراشد - ايرباص RRS_10088"/>
    <n v="0"/>
    <n v="664827.56000000006"/>
    <n v="542041.25"/>
    <n v="0"/>
    <n v="0"/>
    <n v="122786.31000000006"/>
    <n v="-122786.31000000006"/>
    <n v="0"/>
    <n v="-122786.31000000006"/>
    <x v="2"/>
  </r>
  <r>
    <n v="101"/>
    <n v="2010329"/>
    <s v="انظمة"/>
    <s v="المركز المالي"/>
    <x v="1"/>
    <x v="2"/>
    <x v="17"/>
    <n v="0"/>
    <s v="د. مقدمة_ شركة الاعمال المدنية (CWG - ANM)_10139"/>
    <n v="0"/>
    <n v="813961.24"/>
    <n v="391053.02"/>
    <n v="0"/>
    <n v="0"/>
    <n v="422908.22"/>
    <n v="-422908.22"/>
    <n v="0"/>
    <n v="-422908.22"/>
    <x v="2"/>
  </r>
  <r>
    <n v="102"/>
    <n v="2010332"/>
    <s v="انظمة"/>
    <s v="المركز المالي"/>
    <x v="1"/>
    <x v="2"/>
    <x v="17"/>
    <n v="0"/>
    <s v="د. مقدمة_ الراشد 10124_اضافي ارامكو ظهران 14641"/>
    <n v="0"/>
    <n v="143520.04"/>
    <n v="0"/>
    <n v="0"/>
    <n v="0"/>
    <n v="143520.04"/>
    <n v="-143520.04"/>
    <n v="0"/>
    <n v="-143520.04"/>
    <x v="2"/>
  </r>
  <r>
    <n v="103"/>
    <n v="2010333"/>
    <s v="انظمة"/>
    <s v="المركز المالي"/>
    <x v="1"/>
    <x v="2"/>
    <x v="17"/>
    <n v="0"/>
    <s v="د. مقدمة_ شركة باكس _ المترو_10145"/>
    <n v="0"/>
    <n v="1227113.76"/>
    <n v="1227113.76"/>
    <n v="0"/>
    <n v="0"/>
    <n v="0"/>
    <n v="0"/>
    <n v="0"/>
    <n v="0"/>
    <x v="2"/>
  </r>
  <r>
    <n v="104"/>
    <n v="2010338"/>
    <s v="انظمة"/>
    <s v="المركز المالي"/>
    <x v="1"/>
    <x v="2"/>
    <x v="17"/>
    <n v="0"/>
    <s v="د. مقدمة_ شركة السيف- ساب"/>
    <n v="0"/>
    <n v="85318.69"/>
    <n v="85318.69"/>
    <n v="0"/>
    <n v="0"/>
    <n v="0"/>
    <n v="0"/>
    <n v="0"/>
    <n v="0"/>
    <x v="2"/>
  </r>
  <r>
    <n v="105"/>
    <n v="2010339"/>
    <s v="انظمة"/>
    <s v="المركز المالي"/>
    <x v="1"/>
    <x v="2"/>
    <x v="17"/>
    <n v="0"/>
    <s v="د. مقدمة_ شركة العراب - كاب 4 ضد الرصاص"/>
    <n v="0"/>
    <n v="310059.53000000003"/>
    <n v="164018.82"/>
    <n v="0"/>
    <n v="0"/>
    <n v="146040.71000000002"/>
    <n v="-146040.71000000002"/>
    <n v="0"/>
    <n v="-146040.71000000002"/>
    <x v="2"/>
  </r>
  <r>
    <n v="106"/>
    <n v="2010344"/>
    <s v="انظمة"/>
    <s v="المركز المالي"/>
    <x v="1"/>
    <x v="2"/>
    <x v="17"/>
    <n v="0"/>
    <s v="د. مقدمة_ مؤسسة قواعد الاعمار للمقاولات /حوطة سدير"/>
    <n v="0"/>
    <n v="63854.29"/>
    <n v="0"/>
    <n v="0"/>
    <n v="0"/>
    <n v="63854.29"/>
    <n v="-63854.29"/>
    <n v="0"/>
    <n v="-63854.29"/>
    <x v="2"/>
  </r>
  <r>
    <n v="107"/>
    <n v="2010347"/>
    <s v="انظمة"/>
    <s v="المركز المالي"/>
    <x v="1"/>
    <x v="2"/>
    <x v="17"/>
    <n v="0"/>
    <s v="د. مقدمة_ شركة الراشد - ارامكو امرالشراء 15055"/>
    <n v="0"/>
    <n v="6609.55"/>
    <n v="0"/>
    <n v="0"/>
    <n v="0"/>
    <n v="6609.55"/>
    <n v="-6609.55"/>
    <n v="0"/>
    <n v="-6609.55"/>
    <x v="2"/>
  </r>
  <r>
    <n v="108"/>
    <n v="2010363"/>
    <s v="انظمة"/>
    <s v="المركز المالي"/>
    <x v="1"/>
    <x v="2"/>
    <x v="17"/>
    <n v="0"/>
    <s v="د.مقدمه_شركة الاريل للمقاولات والصناعه المحدوده"/>
    <n v="0"/>
    <n v="257185.58000000002"/>
    <n v="0"/>
    <n v="0"/>
    <n v="0"/>
    <n v="257185.58000000002"/>
    <n v="-257185.58000000002"/>
    <n v="0"/>
    <n v="-257185.58000000002"/>
    <x v="2"/>
  </r>
  <r>
    <n v="109"/>
    <n v="2010366"/>
    <s v="انظمة"/>
    <s v="المركز المالي"/>
    <x v="1"/>
    <x v="2"/>
    <x v="17"/>
    <n v="0"/>
    <s v="د. مقدمة_مشروع تطوير حرس الحدود _الراشد"/>
    <n v="0"/>
    <n v="298639.94"/>
    <n v="258606.7"/>
    <n v="0"/>
    <n v="0"/>
    <n v="40033.239999999991"/>
    <n v="-40033.239999999991"/>
    <n v="0"/>
    <n v="-40033.239999999991"/>
    <x v="2"/>
  </r>
  <r>
    <n v="110"/>
    <n v="2010369"/>
    <s v="انظمة"/>
    <s v="المركز المالي"/>
    <x v="1"/>
    <x v="2"/>
    <x v="17"/>
    <n v="0"/>
    <s v="د.مقدمة _ شركة ارميتال مترو 3"/>
    <n v="0"/>
    <n v="2101987.65"/>
    <n v="433045.98"/>
    <n v="0"/>
    <n v="0"/>
    <n v="1668941.67"/>
    <n v="-1668941.67"/>
    <n v="0"/>
    <n v="-1668941.67"/>
    <x v="2"/>
  </r>
  <r>
    <n v="111"/>
    <n v="2010372"/>
    <s v="انظمة"/>
    <s v="المركز المالي"/>
    <x v="1"/>
    <x v="2"/>
    <x v="17"/>
    <n v="0"/>
    <s v="د. مقدمة_ شركة العراب _كاب 2 B2"/>
    <n v="0"/>
    <n v="1269030.98"/>
    <n v="375088.24"/>
    <n v="0"/>
    <n v="0"/>
    <n v="893942.74"/>
    <n v="-893942.74"/>
    <n v="0"/>
    <n v="-893942.74"/>
    <x v="2"/>
  </r>
  <r>
    <n v="112"/>
    <n v="2010373"/>
    <s v="انظمة"/>
    <s v="المركز المالي"/>
    <x v="1"/>
    <x v="2"/>
    <x v="17"/>
    <n v="0"/>
    <s v="د . مقدمة عملا_ مركز التدريب / الراشد"/>
    <n v="0"/>
    <n v="8760.92"/>
    <n v="8760.92"/>
    <n v="0"/>
    <n v="0"/>
    <n v="0"/>
    <n v="0"/>
    <n v="0"/>
    <n v="0"/>
    <x v="2"/>
  </r>
  <r>
    <n v="113"/>
    <n v="2010376"/>
    <s v="انظمة"/>
    <s v="المركز المالي"/>
    <x v="1"/>
    <x v="2"/>
    <x v="17"/>
    <n v="0"/>
    <s v="دفعه مقدمة_ كاب 2A السيف_مشروع الملك عبدالعزيز."/>
    <n v="0"/>
    <n v="0"/>
    <n v="0"/>
    <n v="0"/>
    <n v="0"/>
    <n v="0"/>
    <n v="0"/>
    <n v="0"/>
    <n v="0"/>
    <x v="2"/>
  </r>
  <r>
    <n v="114"/>
    <n v="2010393"/>
    <s v="انظمة"/>
    <s v="المركز المالي"/>
    <x v="1"/>
    <x v="2"/>
    <x v="17"/>
    <n v="0"/>
    <s v="دفعه مقدمة_مشروع ديسكا _الاولي للمقاولات"/>
    <n v="0"/>
    <n v="24937.14"/>
    <n v="0"/>
    <n v="0"/>
    <n v="0"/>
    <n v="24937.14"/>
    <n v="-24937.14"/>
    <n v="0"/>
    <n v="-24937.14"/>
    <x v="2"/>
  </r>
  <r>
    <n v="115"/>
    <n v="2010603"/>
    <s v="انظمة"/>
    <s v="المركز المالي"/>
    <x v="1"/>
    <x v="2"/>
    <x v="17"/>
    <n v="0"/>
    <s v="دفعة مقدمة 15%._التعفف للاعمال الكهربائيه_مستشفى جامعة تبوك"/>
    <n v="0"/>
    <n v="0"/>
    <n v="1435973.08"/>
    <n v="1435973.08"/>
    <n v="0"/>
    <n v="0"/>
    <n v="0"/>
    <n v="0"/>
    <n v="0"/>
    <x v="2"/>
  </r>
  <r>
    <n v="116"/>
    <n v="2010604"/>
    <s v="انظمة"/>
    <s v="المركز المالي"/>
    <x v="1"/>
    <x v="2"/>
    <x v="17"/>
    <n v="0"/>
    <s v="دفعة مقدمة 15%._ نايف الصيعري"/>
    <n v="0"/>
    <n v="0"/>
    <n v="52173.91"/>
    <n v="52173.91"/>
    <n v="0"/>
    <n v="0"/>
    <n v="0"/>
    <n v="0"/>
    <n v="0"/>
    <x v="2"/>
  </r>
  <r>
    <n v="117"/>
    <n v="2010606"/>
    <s v="انظمة"/>
    <s v="المركز المالي"/>
    <x v="1"/>
    <x v="2"/>
    <x v="17"/>
    <n v="0"/>
    <s v="دفعة مقدمة 15%._شركة رضايات المحدوده عقد 97 _اسكاي لايت"/>
    <n v="0"/>
    <n v="23075.5"/>
    <n v="20767.95"/>
    <n v="0"/>
    <n v="0"/>
    <n v="2307.5499999999993"/>
    <n v="-2307.5499999999993"/>
    <n v="0"/>
    <n v="-2307.5499999999993"/>
    <x v="2"/>
  </r>
  <r>
    <n v="118"/>
    <n v="2010610"/>
    <s v="انظمة"/>
    <s v="المركز المالي"/>
    <x v="1"/>
    <x v="2"/>
    <x v="17"/>
    <n v="0"/>
    <s v="دفعة مقدمة 15%._مشروع KAFD _UNIDECOR"/>
    <n v="0"/>
    <n v="640439.20000000007"/>
    <n v="0"/>
    <n v="0"/>
    <n v="0"/>
    <n v="640439.20000000007"/>
    <n v="-640439.20000000007"/>
    <n v="0"/>
    <n v="-640439.20000000007"/>
    <x v="2"/>
  </r>
  <r>
    <n v="119"/>
    <n v="2010614"/>
    <s v="انظمة"/>
    <s v="المركز المالي"/>
    <x v="1"/>
    <x v="2"/>
    <x v="17"/>
    <n v="0"/>
    <s v="دفعة مقدمة 15%._شركة الخنينى Package_8_ ارامكو"/>
    <n v="0"/>
    <n v="160863.26999999999"/>
    <n v="105278.14"/>
    <n v="0"/>
    <n v="0"/>
    <n v="55585.12999999999"/>
    <n v="-55585.12999999999"/>
    <n v="0"/>
    <n v="-55585.12999999999"/>
    <x v="2"/>
  </r>
  <r>
    <n v="120"/>
    <n v="2010616"/>
    <s v="انظمة"/>
    <s v="المركز المالي"/>
    <x v="1"/>
    <x v="2"/>
    <x v="17"/>
    <n v="0"/>
    <s v="دفعة مقدمة 15%.شركة  ارميتال _المترو 3HI"/>
    <n v="0"/>
    <n v="40625"/>
    <n v="258016.30000000002"/>
    <n v="217391.30000000002"/>
    <n v="0"/>
    <n v="0"/>
    <n v="0"/>
    <n v="0"/>
    <n v="0"/>
    <x v="2"/>
  </r>
  <r>
    <n v="121"/>
    <n v="2010618"/>
    <s v="انظمة"/>
    <s v="المركز المالي"/>
    <x v="1"/>
    <x v="2"/>
    <x v="17"/>
    <n v="0"/>
    <s v="دفعة مقدمة 15%._مشروع دار قريش - شركة غنيم الدولية لاعمال المقاولات ال"/>
    <n v="0"/>
    <n v="8484.49"/>
    <n v="8484.49"/>
    <n v="0"/>
    <n v="0"/>
    <n v="0"/>
    <n v="0"/>
    <n v="0"/>
    <n v="0"/>
    <x v="2"/>
  </r>
  <r>
    <n v="122"/>
    <n v="2010620"/>
    <s v="انظمة"/>
    <s v="المركز المالي"/>
    <x v="1"/>
    <x v="2"/>
    <x v="17"/>
    <n v="0"/>
    <s v="دفعة مقدمة 15%._مشروع تكنال - شركة السعودى الامريكى"/>
    <n v="0"/>
    <n v="94303"/>
    <n v="0"/>
    <n v="0"/>
    <n v="0"/>
    <n v="94303"/>
    <n v="-94303"/>
    <n v="0"/>
    <n v="-94303"/>
    <x v="2"/>
  </r>
  <r>
    <n v="123"/>
    <n v="2010621"/>
    <s v="انظمة"/>
    <s v="المركز المالي"/>
    <x v="1"/>
    <x v="2"/>
    <x v="17"/>
    <n v="0"/>
    <s v="دفعة مقدمة 15%._شركة ميدل بيست_Pedestrian bridge10255"/>
    <n v="0"/>
    <n v="0"/>
    <n v="2245109"/>
    <n v="2245109"/>
    <n v="0"/>
    <n v="0"/>
    <n v="0"/>
    <n v="0"/>
    <n v="0"/>
    <x v="2"/>
  </r>
  <r>
    <n v="124"/>
    <n v="2010622"/>
    <s v="انظمة"/>
    <s v="المركز المالي"/>
    <x v="1"/>
    <x v="2"/>
    <x v="17"/>
    <n v="0"/>
    <s v="دفعة مقدمة 15%._مشروع ايبسو 15449 - شركة الراشد"/>
    <n v="0"/>
    <n v="0"/>
    <n v="0"/>
    <n v="0"/>
    <n v="0"/>
    <n v="0"/>
    <n v="0"/>
    <n v="0"/>
    <n v="0"/>
    <x v="2"/>
  </r>
  <r>
    <n v="125"/>
    <n v="2010623"/>
    <s v="انظمة"/>
    <s v="المركز المالي"/>
    <x v="1"/>
    <x v="2"/>
    <x v="17"/>
    <n v="0"/>
    <s v="دفعة مقدمة 15%._مشروع مستشفى الرعاية - شركة الفوزان للتجارة"/>
    <n v="0"/>
    <n v="580019.61"/>
    <n v="881168.47"/>
    <n v="1452251.45"/>
    <n v="0"/>
    <n v="1151102.5900000001"/>
    <n v="-1151102.5900000001"/>
    <n v="0"/>
    <n v="-1151102.5900000001"/>
    <x v="2"/>
  </r>
  <r>
    <n v="126"/>
    <n v="2010624"/>
    <s v="انظمة"/>
    <s v="المركز المالي"/>
    <x v="1"/>
    <x v="2"/>
    <x v="17"/>
    <n v="0"/>
    <s v="دفعة مقدمة 15%._مشروع الوثائق والمحفوظات _سفارى المحدودة"/>
    <n v="0"/>
    <n v="36244.36"/>
    <n v="0"/>
    <n v="0"/>
    <n v="0"/>
    <n v="36244.36"/>
    <n v="-36244.36"/>
    <n v="0"/>
    <n v="-36244.36"/>
    <x v="2"/>
  </r>
  <r>
    <n v="127"/>
    <n v="2010626"/>
    <s v="انظمة"/>
    <s v="المركز المالي"/>
    <x v="1"/>
    <x v="2"/>
    <x v="17"/>
    <n v="0"/>
    <s v="دفعة مقدمة 15%._مشروع نادى الصحى - شركة الحقيط"/>
    <n v="0"/>
    <n v="0"/>
    <n v="0"/>
    <n v="0"/>
    <n v="0"/>
    <n v="0"/>
    <n v="0"/>
    <n v="0"/>
    <n v="0"/>
    <x v="2"/>
  </r>
  <r>
    <n v="128"/>
    <n v="2010630"/>
    <s v="انظمة"/>
    <s v="المركز المالي"/>
    <x v="1"/>
    <x v="2"/>
    <x v="17"/>
    <n v="0"/>
    <s v="دفعة مقدمة 15%._مشروع مركز الملك عبد الله المالى- شركة مؤنس الشايب"/>
    <n v="0"/>
    <n v="28204.350000000002"/>
    <n v="0"/>
    <n v="0"/>
    <n v="0"/>
    <n v="28204.350000000002"/>
    <n v="-28204.350000000002"/>
    <n v="0"/>
    <n v="-28204.350000000002"/>
    <x v="2"/>
  </r>
  <r>
    <n v="129"/>
    <n v="2010632"/>
    <s v="انظمة"/>
    <s v="المركز المالي"/>
    <x v="1"/>
    <x v="2"/>
    <x v="17"/>
    <n v="0"/>
    <s v="دفعة مقدمة 15%._شركة الخنينى Package_7_ ارامكو"/>
    <n v="0"/>
    <n v="11994.24"/>
    <n v="11531.7"/>
    <n v="0"/>
    <n v="0"/>
    <n v="462.53999999999905"/>
    <n v="-462.53999999999905"/>
    <n v="0"/>
    <n v="-462.53999999999905"/>
    <x v="2"/>
  </r>
  <r>
    <n v="130"/>
    <n v="2010633"/>
    <s v="انظمة"/>
    <s v="المركز المالي"/>
    <x v="1"/>
    <x v="2"/>
    <x v="17"/>
    <n v="0"/>
    <s v="دفعة مقدمة 15%._شركة الخنينى Package_9_ ارامكو"/>
    <n v="0"/>
    <n v="90764.540000000008"/>
    <n v="36353.660000000003"/>
    <n v="0"/>
    <n v="0"/>
    <n v="54410.880000000005"/>
    <n v="-54410.880000000005"/>
    <n v="0"/>
    <n v="-54410.880000000005"/>
    <x v="2"/>
  </r>
  <r>
    <n v="131"/>
    <n v="2010634"/>
    <s v="انظمة"/>
    <s v="المركز المالي"/>
    <x v="1"/>
    <x v="2"/>
    <x v="17"/>
    <n v="0"/>
    <s v="دفعة مقدمة 15%._شركة موبكو _ سوفيتيل_ غرفة الحارس_10137"/>
    <n v="0"/>
    <n v="103603.95"/>
    <n v="77572.800000000003"/>
    <n v="0"/>
    <n v="0"/>
    <n v="26031.149999999994"/>
    <n v="-26031.149999999994"/>
    <n v="0"/>
    <n v="-26031.149999999994"/>
    <x v="2"/>
  </r>
  <r>
    <n v="132"/>
    <n v="2010635"/>
    <s v="انظمة"/>
    <s v="المركز المالي"/>
    <x v="1"/>
    <x v="2"/>
    <x v="17"/>
    <n v="0"/>
    <s v="دفعه مقدمة15%_ كاب 2A السيف_مشروع الملك عبدالعزيز."/>
    <n v="0"/>
    <n v="383764.46"/>
    <n v="383764.46"/>
    <n v="0"/>
    <n v="0"/>
    <n v="0"/>
    <n v="0"/>
    <n v="0"/>
    <n v="0"/>
    <x v="2"/>
  </r>
  <r>
    <n v="133"/>
    <n v="2010636"/>
    <s v="انظمة"/>
    <s v="المركز المالي"/>
    <x v="1"/>
    <x v="2"/>
    <x v="17"/>
    <n v="0"/>
    <s v="دفعه مقدمة15%_ شركة باكس المترو _ 10145"/>
    <n v="0"/>
    <n v="1821415.83"/>
    <n v="1419216.27"/>
    <n v="1861733.25"/>
    <n v="0"/>
    <n v="2263932.81"/>
    <n v="-2263932.81"/>
    <n v="0"/>
    <n v="-2263932.81"/>
    <x v="2"/>
  </r>
  <r>
    <n v="134"/>
    <n v="2010637"/>
    <s v="انظمة"/>
    <s v="المركز المالي"/>
    <x v="1"/>
    <x v="2"/>
    <x v="17"/>
    <n v="0"/>
    <s v="دفعه مقدمة15%_ شركة الاعمال المدنية (CWG - ANM)_10139"/>
    <n v="0"/>
    <n v="2205474"/>
    <n v="1519532"/>
    <n v="487805.28"/>
    <n v="0"/>
    <n v="1173747.2800000003"/>
    <n v="-1173747.2800000003"/>
    <n v="0"/>
    <n v="-1173747.2800000003"/>
    <x v="2"/>
  </r>
  <r>
    <n v="135"/>
    <n v="2010638"/>
    <s v="انظمة"/>
    <s v="المركز المالي"/>
    <x v="1"/>
    <x v="2"/>
    <x v="17"/>
    <n v="0"/>
    <s v="دفعه مقدمة15%_ الشركة الفنية المتميزه للاعمار_ماسك"/>
    <n v="0"/>
    <n v="0"/>
    <n v="0"/>
    <n v="0"/>
    <n v="0"/>
    <n v="0"/>
    <n v="0"/>
    <n v="0"/>
    <n v="0"/>
    <x v="2"/>
  </r>
  <r>
    <n v="136"/>
    <n v="2010639"/>
    <s v="انظمة"/>
    <s v="المركز المالي"/>
    <x v="1"/>
    <x v="2"/>
    <x v="17"/>
    <n v="0"/>
    <s v="دفعه مقدمة15%_ شركة وادي البناء _ مشروع هيلتون  جاردن ان"/>
    <n v="0"/>
    <n v="26896.86"/>
    <n v="26896.86"/>
    <n v="0"/>
    <n v="0"/>
    <n v="0"/>
    <n v="0"/>
    <n v="0"/>
    <n v="0"/>
    <x v="2"/>
  </r>
  <r>
    <n v="137"/>
    <n v="2010640"/>
    <s v="انظمة"/>
    <s v="المركز المالي"/>
    <x v="1"/>
    <x v="2"/>
    <x v="17"/>
    <n v="0"/>
    <s v="دفعه مقدمة15%_ GIUGIARO ARCHITETTURA - المركز المالى_10162"/>
    <n v="0"/>
    <n v="0"/>
    <n v="0"/>
    <n v="0"/>
    <n v="0"/>
    <n v="0"/>
    <n v="0"/>
    <n v="0"/>
    <n v="0"/>
    <x v="2"/>
  </r>
  <r>
    <n v="138"/>
    <n v="2010641"/>
    <s v="انظمة"/>
    <s v="المركز المالي"/>
    <x v="1"/>
    <x v="2"/>
    <x v="17"/>
    <n v="0"/>
    <s v="دفعه مقدمة15% _ الراشد 10124 - الظهران 14063"/>
    <n v="0"/>
    <n v="0"/>
    <n v="0"/>
    <n v="0"/>
    <n v="0"/>
    <n v="0"/>
    <n v="0"/>
    <n v="0"/>
    <n v="0"/>
    <x v="2"/>
  </r>
  <r>
    <n v="139"/>
    <n v="2010642"/>
    <s v="انظمة"/>
    <s v="المركز المالي"/>
    <x v="1"/>
    <x v="2"/>
    <x v="17"/>
    <n v="0"/>
    <s v="د. مقدمة15%_ شركة الراشد- موقف السيارات 13379"/>
    <n v="0"/>
    <n v="0"/>
    <n v="0"/>
    <n v="0"/>
    <n v="0"/>
    <n v="0"/>
    <n v="0"/>
    <n v="0"/>
    <n v="0"/>
    <x v="2"/>
  </r>
  <r>
    <n v="140"/>
    <n v="2010643"/>
    <s v="انظمة"/>
    <s v="المركز المالي"/>
    <x v="1"/>
    <x v="2"/>
    <x v="17"/>
    <n v="0"/>
    <s v="دفعة مقدمة 15%._شركة الكفاح للمقاولات _بزنس بارك_10183"/>
    <n v="0"/>
    <n v="690893.69000000006"/>
    <n v="0"/>
    <n v="1739130.43"/>
    <n v="0"/>
    <n v="2430024.12"/>
    <n v="-2430024.12"/>
    <n v="0"/>
    <n v="-2430024.12"/>
    <x v="2"/>
  </r>
  <r>
    <n v="141"/>
    <n v="2010644"/>
    <s v="انظمة"/>
    <s v="المركز المالي"/>
    <x v="1"/>
    <x v="2"/>
    <x v="17"/>
    <n v="0"/>
    <s v="دفعة مقدمة 15%._شركة فريسينيه _ بارك اند رايد10188"/>
    <n v="0"/>
    <n v="0"/>
    <n v="0"/>
    <n v="0"/>
    <n v="0"/>
    <n v="0"/>
    <n v="0"/>
    <n v="0"/>
    <n v="0"/>
    <x v="2"/>
  </r>
  <r>
    <n v="142"/>
    <n v="2010645"/>
    <s v="انظمة"/>
    <s v="المركز المالي"/>
    <x v="1"/>
    <x v="2"/>
    <x v="17"/>
    <n v="0"/>
    <s v="دفعة مقدمة 15%._شركة بايتور _سكاي ووك 10190"/>
    <n v="0"/>
    <n v="70787"/>
    <n v="8543.0400000000009"/>
    <n v="0"/>
    <n v="0"/>
    <n v="62243.96"/>
    <n v="-62243.96"/>
    <n v="0"/>
    <n v="-62243.96"/>
    <x v="2"/>
  </r>
  <r>
    <n v="143"/>
    <n v="2010646"/>
    <s v="انظمة"/>
    <s v="المركز المالي"/>
    <x v="1"/>
    <x v="2"/>
    <x v="17"/>
    <n v="0"/>
    <s v="دفعة مقدمة 15%._مشروع فيلا احمد سعد الناصر"/>
    <n v="0"/>
    <n v="0"/>
    <n v="0"/>
    <n v="0"/>
    <n v="0"/>
    <n v="0"/>
    <n v="0"/>
    <n v="0"/>
    <n v="0"/>
    <x v="2"/>
  </r>
  <r>
    <n v="144"/>
    <n v="2010647"/>
    <s v="انظمة"/>
    <s v="المركز المالي"/>
    <x v="1"/>
    <x v="2"/>
    <x v="17"/>
    <n v="0"/>
    <s v="دفعة مقدمة 15%._مشروع برج 205و208 _KAFD _بايتور"/>
    <n v="0"/>
    <n v="3777902.89"/>
    <n v="4821381.1500000004"/>
    <n v="1043478.26"/>
    <n v="0"/>
    <n v="0"/>
    <n v="0"/>
    <n v="0"/>
    <n v="0"/>
    <x v="2"/>
  </r>
  <r>
    <n v="145"/>
    <n v="2010648"/>
    <s v="انظمة"/>
    <s v="المركز المالي"/>
    <x v="1"/>
    <x v="2"/>
    <x v="17"/>
    <n v="0"/>
    <s v="دفعة مقدمة 15%._شركة قاده البناء الحديث_معرض الدفاع 10193"/>
    <n v="0"/>
    <n v="0"/>
    <n v="0"/>
    <n v="0"/>
    <n v="0"/>
    <n v="0"/>
    <n v="0"/>
    <n v="0"/>
    <n v="0"/>
    <x v="2"/>
  </r>
  <r>
    <n v="146"/>
    <n v="2010649"/>
    <s v="انظمة"/>
    <s v="المركز المالي"/>
    <x v="1"/>
    <x v="2"/>
    <x v="17"/>
    <n v="0"/>
    <s v="دفعة مقدمة 15%._شركة قاده البناء الحديث_نادي الياخت  10195"/>
    <n v="0"/>
    <n v="0"/>
    <n v="0"/>
    <n v="0"/>
    <n v="0"/>
    <n v="0"/>
    <n v="0"/>
    <n v="0"/>
    <n v="0"/>
    <x v="2"/>
  </r>
  <r>
    <n v="147"/>
    <n v="2010650"/>
    <s v="انظمة"/>
    <s v="المركز المالي"/>
    <x v="1"/>
    <x v="2"/>
    <x v="17"/>
    <n v="0"/>
    <s v="دفعة مقدمة 15%._شركة قاده البناء الحديث_promende_ 10196"/>
    <n v="0"/>
    <n v="0"/>
    <n v="0"/>
    <n v="0"/>
    <n v="0"/>
    <n v="0"/>
    <n v="0"/>
    <n v="0"/>
    <n v="0"/>
    <x v="2"/>
  </r>
  <r>
    <n v="148"/>
    <n v="2010653"/>
    <s v="انظمة"/>
    <s v="المركز المالي"/>
    <x v="1"/>
    <x v="2"/>
    <x v="17"/>
    <n v="0"/>
    <s v="دفعة مقدمة 15%._شركة بكين الامارات _ كاب2 المدينه"/>
    <n v="0"/>
    <n v="0"/>
    <n v="0"/>
    <n v="0"/>
    <n v="0"/>
    <n v="0"/>
    <n v="0"/>
    <n v="0"/>
    <n v="0"/>
    <x v="2"/>
  </r>
  <r>
    <n v="149"/>
    <n v="2010656"/>
    <s v="انظمة"/>
    <s v="المركز المالي"/>
    <x v="1"/>
    <x v="2"/>
    <x v="17"/>
    <n v="0"/>
    <s v="دفعة مقدمة 15%._شركة االبناء التخصصيه _ASHAR"/>
    <n v="0"/>
    <n v="86956.52"/>
    <n v="0"/>
    <n v="0"/>
    <n v="0"/>
    <n v="86956.52"/>
    <n v="-86956.52"/>
    <n v="0"/>
    <n v="-86956.52"/>
    <x v="2"/>
  </r>
  <r>
    <n v="150"/>
    <n v="2010657"/>
    <s v="انظمة"/>
    <s v="المركز المالي"/>
    <x v="1"/>
    <x v="2"/>
    <x v="17"/>
    <n v="0"/>
    <s v="دفعة مقدمة 15%._شركة التعفف للاعمال الكهربائيه_مستشفي المرجان"/>
    <n v="0"/>
    <n v="2080455.07"/>
    <n v="2465294.31"/>
    <n v="926107.83000000007"/>
    <n v="0"/>
    <n v="541268.59000000032"/>
    <n v="-541268.59000000032"/>
    <n v="0"/>
    <n v="-541268.59000000032"/>
    <x v="2"/>
  </r>
  <r>
    <n v="151"/>
    <n v="2010659"/>
    <s v="انظمة"/>
    <s v="المركز المالي"/>
    <x v="1"/>
    <x v="2"/>
    <x v="17"/>
    <n v="0"/>
    <s v="دفعة مقدمة 15%._شركة KAFD PARCEL 5.06 _UNIDECOR"/>
    <n v="0"/>
    <n v="872686.96"/>
    <n v="0"/>
    <n v="0"/>
    <n v="0"/>
    <n v="872686.96"/>
    <n v="-872686.96"/>
    <n v="0"/>
    <n v="-872686.96"/>
    <x v="2"/>
  </r>
  <r>
    <n v="152"/>
    <n v="2010661"/>
    <s v="انظمة"/>
    <s v="المركز المالي"/>
    <x v="1"/>
    <x v="2"/>
    <x v="17"/>
    <n v="0"/>
    <s v="دفعة مقدمة 15%._شركة لوست للاسنان _10209"/>
    <n v="0"/>
    <n v="0"/>
    <n v="0"/>
    <n v="0"/>
    <n v="0"/>
    <n v="0"/>
    <n v="0"/>
    <n v="0"/>
    <n v="0"/>
    <x v="2"/>
  </r>
  <r>
    <n v="153"/>
    <n v="2010662"/>
    <s v="انظمة"/>
    <s v="المركز المالي"/>
    <x v="1"/>
    <x v="2"/>
    <x v="17"/>
    <n v="0"/>
    <s v="دفعة مقدمة 15%._شركة شيد المحدودة_IT LAP_10206"/>
    <n v="0"/>
    <n v="0"/>
    <n v="0"/>
    <n v="0"/>
    <n v="0"/>
    <n v="0"/>
    <n v="0"/>
    <n v="0"/>
    <n v="0"/>
    <x v="2"/>
  </r>
  <r>
    <n v="154"/>
    <n v="2010663"/>
    <s v="انظمة"/>
    <s v="المركز المالي"/>
    <x v="1"/>
    <x v="2"/>
    <x v="17"/>
    <n v="0"/>
    <s v="دفعة مقدمة 15%._شركة الربع العالي _كلية الاداب"/>
    <n v="0"/>
    <n v="195652.17"/>
    <n v="0"/>
    <n v="0"/>
    <n v="0"/>
    <n v="195652.17"/>
    <n v="-195652.17"/>
    <n v="0"/>
    <n v="-195652.17"/>
    <x v="2"/>
  </r>
  <r>
    <n v="155"/>
    <n v="2010664"/>
    <s v="انظمة"/>
    <s v="المركز المالي"/>
    <x v="1"/>
    <x v="2"/>
    <x v="17"/>
    <n v="0"/>
    <s v="دفعة مقدمة 15%._مشروع_ مدارس مسك _10210 _بايتور"/>
    <n v="0"/>
    <n v="0"/>
    <n v="0"/>
    <n v="0"/>
    <n v="0"/>
    <n v="0"/>
    <n v="0"/>
    <n v="0"/>
    <n v="0"/>
    <x v="2"/>
  </r>
  <r>
    <n v="156"/>
    <n v="2010665"/>
    <s v="انظمة"/>
    <s v="المركز المالي"/>
    <x v="1"/>
    <x v="2"/>
    <x v="17"/>
    <n v="0"/>
    <s v="دفعة مقدمة 15%._الراشد _ الشقيق _17324"/>
    <n v="0"/>
    <n v="1641727.58"/>
    <n v="0"/>
    <n v="0"/>
    <n v="0"/>
    <n v="1641727.58"/>
    <n v="-1641727.58"/>
    <n v="0"/>
    <n v="-1641727.58"/>
    <x v="2"/>
  </r>
  <r>
    <n v="157"/>
    <n v="2010666"/>
    <s v="انظمة"/>
    <s v="المركز المالي"/>
    <x v="1"/>
    <x v="2"/>
    <x v="17"/>
    <n v="0"/>
    <s v="دفعة مقدمة 15%._مشروع_مستشفي غرب جده  _10214 _سليمان الحبيب"/>
    <n v="0"/>
    <n v="4185571"/>
    <n v="3105246.6"/>
    <n v="0"/>
    <n v="0"/>
    <n v="1080324.3999999999"/>
    <n v="-1080324.3999999999"/>
    <n v="0"/>
    <n v="-1080324.3999999999"/>
    <x v="2"/>
  </r>
  <r>
    <n v="158"/>
    <n v="2010667"/>
    <s v="انظمة"/>
    <s v="المركز المالي"/>
    <x v="1"/>
    <x v="2"/>
    <x v="17"/>
    <n v="0"/>
    <s v="دفعة مقدمة 15%._مشروع_سابك الجبيل _10205 _شابورجي"/>
    <n v="0"/>
    <n v="76223.990000000005"/>
    <n v="76223.990000000005"/>
    <n v="0"/>
    <n v="0"/>
    <n v="0"/>
    <n v="0"/>
    <n v="0"/>
    <n v="0"/>
    <x v="2"/>
  </r>
  <r>
    <n v="159"/>
    <n v="2010668"/>
    <s v="انظمة"/>
    <s v="المركز المالي"/>
    <x v="1"/>
    <x v="2"/>
    <x v="17"/>
    <n v="0"/>
    <s v="دفعة مقدمة 15%._مشروع _NEW SATELLITE _17773 _الراشد"/>
    <n v="0"/>
    <n v="157478.26"/>
    <n v="157478.26"/>
    <n v="0"/>
    <n v="0"/>
    <n v="0"/>
    <n v="0"/>
    <n v="0"/>
    <n v="0"/>
    <x v="2"/>
  </r>
  <r>
    <n v="160"/>
    <n v="2010669"/>
    <s v="انظمة"/>
    <s v="المركز المالي"/>
    <x v="1"/>
    <x v="2"/>
    <x v="17"/>
    <n v="0"/>
    <s v="دفعة مقدمة 15%._مشروع مركز الملك عبدالله المالي310   _10212"/>
    <n v="0"/>
    <n v="964809.36"/>
    <n v="1482059.98"/>
    <n v="517250.62"/>
    <n v="0"/>
    <n v="0"/>
    <n v="0"/>
    <n v="0"/>
    <n v="0"/>
    <x v="2"/>
  </r>
  <r>
    <n v="161"/>
    <n v="2010670"/>
    <s v="انظمة"/>
    <s v="المركز المالي"/>
    <x v="1"/>
    <x v="2"/>
    <x v="17"/>
    <n v="0"/>
    <s v="دفعة مقدمة 15%._مجموعة زيد الحسين _حدائق"/>
    <n v="0"/>
    <n v="393207.15"/>
    <n v="393207.15"/>
    <n v="0"/>
    <n v="0"/>
    <n v="0"/>
    <n v="0"/>
    <n v="0"/>
    <n v="0"/>
    <x v="2"/>
  </r>
  <r>
    <n v="162"/>
    <n v="2010671"/>
    <s v="انظمة"/>
    <s v="المركز المالي"/>
    <x v="1"/>
    <x v="2"/>
    <x v="17"/>
    <n v="0"/>
    <s v="دفعة مقدمة 15%._شركة بايتور _Aramco P2.13 External Signage Logo"/>
    <n v="0"/>
    <n v="0"/>
    <n v="0"/>
    <n v="0"/>
    <n v="0"/>
    <n v="0"/>
    <n v="0"/>
    <n v="0"/>
    <n v="0"/>
    <x v="2"/>
  </r>
  <r>
    <n v="163"/>
    <n v="2010672"/>
    <s v="انظمة"/>
    <s v="المركز المالي"/>
    <x v="1"/>
    <x v="2"/>
    <x v="17"/>
    <n v="0"/>
    <s v="دفعة مقدمة 15%._ادارة و تطوير مركز الملك عبدالله - KAFD310"/>
    <n v="0"/>
    <n v="0"/>
    <n v="0"/>
    <n v="0"/>
    <n v="0"/>
    <n v="0"/>
    <n v="0"/>
    <n v="0"/>
    <n v="0"/>
    <x v="2"/>
  </r>
  <r>
    <n v="164"/>
    <n v="2010673"/>
    <s v="انظمة"/>
    <s v="المركز المالي"/>
    <x v="1"/>
    <x v="2"/>
    <x v="17"/>
    <n v="0"/>
    <s v="دفعة مقدمة 15%._مشروع طريق خريض  _شركة امداد _10220"/>
    <n v="0"/>
    <n v="0"/>
    <n v="0"/>
    <n v="0"/>
    <n v="0"/>
    <n v="0"/>
    <n v="0"/>
    <n v="0"/>
    <n v="0"/>
    <x v="2"/>
  </r>
  <r>
    <n v="165"/>
    <n v="2010674"/>
    <s v="انظمة"/>
    <s v="المركز المالي"/>
    <x v="1"/>
    <x v="2"/>
    <x v="17"/>
    <n v="0"/>
    <s v="دفعة مقدمة 15%._شركة الراشد -WTS امر الشراء 17540"/>
    <n v="0"/>
    <n v="321646.96000000002"/>
    <n v="321646.96000000002"/>
    <n v="0"/>
    <n v="0"/>
    <n v="0"/>
    <n v="0"/>
    <n v="0"/>
    <n v="0"/>
    <x v="2"/>
  </r>
  <r>
    <n v="166"/>
    <n v="2010675"/>
    <s v="انظمة"/>
    <s v="المركز المالي"/>
    <x v="1"/>
    <x v="2"/>
    <x v="17"/>
    <n v="0"/>
    <s v="دفعة مقدمة 15%._شركة السيف _ ساب"/>
    <n v="0"/>
    <n v="440850.54000000004"/>
    <n v="440850.54000000004"/>
    <n v="0"/>
    <n v="0"/>
    <n v="0"/>
    <n v="0"/>
    <n v="0"/>
    <n v="0"/>
    <x v="2"/>
  </r>
  <r>
    <n v="167"/>
    <n v="2010676"/>
    <s v="انظمة"/>
    <s v="المركز المالي"/>
    <x v="1"/>
    <x v="2"/>
    <x v="17"/>
    <n v="0"/>
    <s v="دفعة مقدمة 15%._مشروع_نيوم _10224 _بكين"/>
    <n v="0"/>
    <n v="1537760.79"/>
    <n v="1374106.11"/>
    <n v="245487.67"/>
    <n v="0"/>
    <n v="409142.34999999986"/>
    <n v="-409142.34999999986"/>
    <n v="0"/>
    <n v="-409142.34999999986"/>
    <x v="2"/>
  </r>
  <r>
    <n v="168"/>
    <n v="2010677"/>
    <s v="انظمة"/>
    <s v="المركز المالي"/>
    <x v="1"/>
    <x v="2"/>
    <x v="17"/>
    <n v="0"/>
    <s v="دفعة مقدمة 15%._انتيلا ابها-تبوك-الدمام10221 - شركة المواطن  الدولية"/>
    <n v="0"/>
    <n v="0"/>
    <n v="0"/>
    <n v="0"/>
    <n v="0"/>
    <n v="0"/>
    <n v="0"/>
    <n v="0"/>
    <n v="0"/>
    <x v="2"/>
  </r>
  <r>
    <n v="169"/>
    <n v="2010678"/>
    <s v="انظمة"/>
    <s v="المركز المالي"/>
    <x v="1"/>
    <x v="2"/>
    <x v="17"/>
    <n v="0"/>
    <s v="دفعة مقدمة 15%.شركةاريل _ مشروع TRANSFER STATION 321"/>
    <n v="0"/>
    <n v="258486.76"/>
    <n v="0"/>
    <n v="0"/>
    <n v="0"/>
    <n v="258486.76"/>
    <n v="-258486.76"/>
    <n v="0"/>
    <n v="-258486.76"/>
    <x v="2"/>
  </r>
  <r>
    <n v="170"/>
    <n v="2010679"/>
    <s v="انظمة"/>
    <s v="المركز المالي"/>
    <x v="1"/>
    <x v="2"/>
    <x v="17"/>
    <n v="0"/>
    <s v="دفعة مقدمة 15%._مشروع_كاب 5 _10225 _بى اى سى بكين"/>
    <n v="0"/>
    <n v="282366.09000000003"/>
    <n v="324015.32"/>
    <n v="80608.7"/>
    <n v="0"/>
    <n v="38959.47000000003"/>
    <n v="-38959.47000000003"/>
    <n v="0"/>
    <n v="-38959.47000000003"/>
    <x v="2"/>
  </r>
  <r>
    <n v="171"/>
    <n v="2010680"/>
    <s v="انظمة"/>
    <s v="المركز المالي"/>
    <x v="1"/>
    <x v="2"/>
    <x v="17"/>
    <n v="0"/>
    <s v="دفعة مقدمة 15%._Citc ابها-تبوك-الدمام10222 - شركة المواطن  الدولية"/>
    <n v="0"/>
    <n v="747690.22"/>
    <n v="747690.22"/>
    <n v="0"/>
    <n v="0"/>
    <n v="0"/>
    <n v="0"/>
    <n v="0"/>
    <n v="0"/>
    <x v="2"/>
  </r>
  <r>
    <n v="172"/>
    <n v="2010681"/>
    <s v="انظمة"/>
    <s v="المركز المالي"/>
    <x v="1"/>
    <x v="2"/>
    <x v="17"/>
    <n v="0"/>
    <s v="دفعة مقدمة 15%._مشروع_Capita Gate Exit10 _شركة احمد محمد السيف"/>
    <n v="0"/>
    <n v="1464030.58"/>
    <n v="1612133.77"/>
    <n v="148103.19"/>
    <n v="0"/>
    <n v="0"/>
    <n v="0"/>
    <n v="0"/>
    <n v="0"/>
    <x v="2"/>
  </r>
  <r>
    <n v="173"/>
    <n v="2010682"/>
    <s v="انظمة"/>
    <s v="المركز المالي"/>
    <x v="1"/>
    <x v="2"/>
    <x v="17"/>
    <n v="0"/>
    <s v="دفعة مقدمة 15%._شركة وسائل التعمير للمقاولات _برج لما_10233"/>
    <n v="0"/>
    <n v="93554.5"/>
    <n v="304482.35000000003"/>
    <n v="599217.99"/>
    <n v="0"/>
    <n v="388290.13999999996"/>
    <n v="-388290.13999999996"/>
    <n v="0"/>
    <n v="-388290.13999999996"/>
    <x v="2"/>
  </r>
  <r>
    <n v="174"/>
    <n v="2010683"/>
    <s v="انظمة"/>
    <s v="المركز المالي"/>
    <x v="1"/>
    <x v="2"/>
    <x v="17"/>
    <n v="0"/>
    <s v="دفعة مقدمة 15%._شركة سرعة الانجاز للصناعة _ كاس السعوديه للفروسي_10235"/>
    <n v="0"/>
    <n v="2521739.13"/>
    <n v="2521739.13"/>
    <n v="0"/>
    <n v="0"/>
    <n v="0"/>
    <n v="0"/>
    <n v="0"/>
    <n v="0"/>
    <x v="2"/>
  </r>
  <r>
    <n v="175"/>
    <n v="2010684"/>
    <s v="انظمة"/>
    <s v="المركز المالي"/>
    <x v="1"/>
    <x v="2"/>
    <x v="17"/>
    <n v="0"/>
    <s v="دفعة مقدمة 15%._مشروع_STC _10234 _بى اى سى بكين"/>
    <n v="0"/>
    <n v="3430853.91"/>
    <n v="13393555.52"/>
    <n v="15419146.09"/>
    <n v="0"/>
    <n v="5456444.4800000004"/>
    <n v="-5456444.4800000004"/>
    <n v="0"/>
    <n v="-5456444.4800000004"/>
    <x v="2"/>
  </r>
  <r>
    <n v="176"/>
    <n v="2010685"/>
    <s v="انظمة"/>
    <s v="المركز المالي"/>
    <x v="1"/>
    <x v="2"/>
    <x v="17"/>
    <n v="0"/>
    <s v="دفعة مقدمة 15%._شركة الفهد للاستثمار-Kingdom Gate"/>
    <n v="0"/>
    <n v="0"/>
    <n v="0"/>
    <n v="1850000"/>
    <n v="0"/>
    <n v="1850000"/>
    <n v="-1850000"/>
    <n v="0"/>
    <n v="-1850000"/>
    <x v="2"/>
  </r>
  <r>
    <n v="177"/>
    <n v="2010686"/>
    <s v="انظمة"/>
    <s v="المركز المالي"/>
    <x v="1"/>
    <x v="2"/>
    <x v="17"/>
    <n v="0"/>
    <s v="دفعة مقدمة 15%._شركة طرفة الابداع لاقامة وتنظيم-Soudi coup Jcsa"/>
    <n v="0"/>
    <n v="0"/>
    <n v="122500"/>
    <n v="122500"/>
    <n v="0"/>
    <n v="0"/>
    <n v="0"/>
    <n v="0"/>
    <n v="0"/>
    <x v="2"/>
  </r>
  <r>
    <n v="178"/>
    <n v="2010687"/>
    <s v="انظمة"/>
    <s v="المركز المالي"/>
    <x v="1"/>
    <x v="2"/>
    <x v="17"/>
    <n v="0"/>
    <s v="دفعة مقدمة 15%._مشروع_KAP 5 Site 125&amp;120 _بى اى سى بكين"/>
    <n v="0"/>
    <n v="0"/>
    <n v="0"/>
    <n v="0"/>
    <n v="0"/>
    <n v="0"/>
    <n v="0"/>
    <n v="0"/>
    <n v="0"/>
    <x v="2"/>
  </r>
  <r>
    <n v="179"/>
    <n v="2010688"/>
    <s v="انظمة"/>
    <s v="المركز المالي"/>
    <x v="1"/>
    <x v="2"/>
    <x v="17"/>
    <n v="0"/>
    <s v="دفعة مقدمة 15%._مشروع_مدارس المدينة _تحالف بكين و موبكو للمقاولات"/>
    <n v="0"/>
    <n v="0"/>
    <n v="981640.75"/>
    <n v="1903807.59"/>
    <n v="0"/>
    <n v="922166.84000000008"/>
    <n v="-922166.84000000008"/>
    <n v="0"/>
    <n v="-922166.84000000008"/>
    <x v="2"/>
  </r>
  <r>
    <n v="180"/>
    <n v="2010689"/>
    <s v="انظمة"/>
    <s v="المركز المالي"/>
    <x v="1"/>
    <x v="2"/>
    <x v="17"/>
    <n v="0"/>
    <s v="دفعة مقدمة 15%._شركة الخطوط الراقية للديكور_فيلا ادهم"/>
    <n v="0"/>
    <n v="0"/>
    <n v="120724"/>
    <n v="120724"/>
    <n v="0"/>
    <n v="0"/>
    <n v="0"/>
    <n v="0"/>
    <n v="0"/>
    <x v="2"/>
  </r>
  <r>
    <n v="181"/>
    <n v="2010690"/>
    <s v="انظمة"/>
    <s v="المركز المالي"/>
    <x v="1"/>
    <x v="2"/>
    <x v="17"/>
    <n v="0"/>
    <s v="دفعة مقدمة 15%._شركة الراشد -Ipso Dammam"/>
    <n v="0"/>
    <n v="0"/>
    <n v="0"/>
    <n v="0"/>
    <n v="0"/>
    <n v="0"/>
    <n v="0"/>
    <n v="0"/>
    <n v="0"/>
    <x v="2"/>
  </r>
  <r>
    <n v="182"/>
    <n v="2010691"/>
    <s v="انظمة"/>
    <s v="المركز المالي"/>
    <x v="1"/>
    <x v="2"/>
    <x v="17"/>
    <n v="0"/>
    <s v="دفعة مقدمة 15%._شركة اساس الثبات التجارية _مجمع نيو كير"/>
    <n v="0"/>
    <n v="0"/>
    <n v="441194"/>
    <n v="441194"/>
    <n v="0"/>
    <n v="0"/>
    <n v="0"/>
    <n v="0"/>
    <n v="0"/>
    <x v="2"/>
  </r>
  <r>
    <n v="183"/>
    <n v="2010692"/>
    <s v="انظمة"/>
    <s v="المركز المالي"/>
    <x v="1"/>
    <x v="2"/>
    <x v="17"/>
    <n v="0"/>
    <s v="دفعة مقدمة 15%._شركة الخريجى للتجارة و المقاولات_مستشفى الفقيه المدينة"/>
    <n v="0"/>
    <n v="0"/>
    <n v="874153.55"/>
    <n v="3100000"/>
    <n v="0"/>
    <n v="2225846.4500000002"/>
    <n v="-2225846.4500000002"/>
    <n v="0"/>
    <n v="-2225846.4500000002"/>
    <x v="2"/>
  </r>
  <r>
    <n v="184"/>
    <n v="2010693"/>
    <s v="انظمة"/>
    <s v="المركز المالي"/>
    <x v="1"/>
    <x v="2"/>
    <x v="17"/>
    <n v="0"/>
    <s v="دفعة مقدمة 15%._مشروع التخصصى  _شركة امداد _10240"/>
    <n v="0"/>
    <n v="0"/>
    <n v="0"/>
    <n v="2902349.57"/>
    <n v="0"/>
    <n v="2902349.57"/>
    <n v="-2902349.57"/>
    <n v="0"/>
    <n v="-2902349.57"/>
    <x v="2"/>
  </r>
  <r>
    <n v="185"/>
    <n v="2010694"/>
    <s v="انظمة"/>
    <s v="المركز المالي"/>
    <x v="1"/>
    <x v="2"/>
    <x v="17"/>
    <n v="0"/>
    <s v="دفعة مقدمة 15%._مشروع_Edgnex Riyadh Data _شركة قطوف الجزيرة"/>
    <n v="0"/>
    <n v="0"/>
    <n v="1080000"/>
    <n v="1080000"/>
    <n v="0"/>
    <n v="0"/>
    <n v="0"/>
    <n v="0"/>
    <n v="0"/>
    <x v="2"/>
  </r>
  <r>
    <n v="186"/>
    <n v="2010695"/>
    <s v="انظمة"/>
    <s v="المركز المالي"/>
    <x v="1"/>
    <x v="2"/>
    <x v="17"/>
    <n v="0"/>
    <s v="دفعة مقدمة 15%._مشروع مستشفي مديدة_ شركة مديدة للرعاية"/>
    <n v="0"/>
    <n v="0"/>
    <n v="552961.36"/>
    <n v="1650000"/>
    <n v="0"/>
    <n v="1097038.6400000001"/>
    <n v="-1097038.6400000001"/>
    <n v="0"/>
    <n v="-1097038.6400000001"/>
    <x v="2"/>
  </r>
  <r>
    <n v="187"/>
    <n v="2010696"/>
    <s v="انظمة"/>
    <s v="المركز المالي"/>
    <x v="1"/>
    <x v="2"/>
    <x v="17"/>
    <n v="0"/>
    <s v="دفعة مقدمة 15%._مشروع_Sindala Island _10248 _بى اى سى بكين"/>
    <n v="0"/>
    <n v="0"/>
    <n v="12770698.880000001"/>
    <n v="17228700"/>
    <n v="0"/>
    <n v="4458001.1199999992"/>
    <n v="-4458001.1199999992"/>
    <n v="0"/>
    <n v="-4458001.1199999992"/>
    <x v="2"/>
  </r>
  <r>
    <n v="188"/>
    <n v="2010697"/>
    <s v="انظمة"/>
    <s v="المركز المالي"/>
    <x v="1"/>
    <x v="2"/>
    <x v="17"/>
    <n v="0"/>
    <s v="دفعة مقدمة 15%._الراشد _ الشقيق _18894"/>
    <n v="0"/>
    <n v="0"/>
    <n v="494144"/>
    <n v="549994.69999999995"/>
    <n v="0"/>
    <n v="55850.699999999953"/>
    <n v="-55850.699999999953"/>
    <n v="0"/>
    <n v="-55850.699999999953"/>
    <x v="2"/>
  </r>
  <r>
    <n v="189"/>
    <n v="2010698"/>
    <s v="انظمة"/>
    <s v="المركز المالي"/>
    <x v="1"/>
    <x v="2"/>
    <x v="17"/>
    <n v="0"/>
    <s v="دفعة مقدمة 15%._مشروع_SEVEN _10246 _شابورجي"/>
    <n v="0"/>
    <n v="0"/>
    <n v="1112875.18"/>
    <n v="1112875.6499999999"/>
    <n v="0"/>
    <n v="0.46999999997206032"/>
    <n v="-0.46999999997206032"/>
    <n v="0"/>
    <n v="-0.46999999997206032"/>
    <x v="2"/>
  </r>
  <r>
    <n v="190"/>
    <n v="2010699"/>
    <s v="انظمة"/>
    <s v="المركز المالي"/>
    <x v="1"/>
    <x v="2"/>
    <x v="17"/>
    <n v="0"/>
    <s v="دفعه مقدمة15%_  محمد الراشد _MADINAHGAT _ 10247"/>
    <n v="0"/>
    <n v="0"/>
    <n v="2056285.52"/>
    <n v="4528971.01"/>
    <n v="0"/>
    <n v="2472685.4899999998"/>
    <n v="-2472685.4899999998"/>
    <n v="0"/>
    <n v="-2472685.4899999998"/>
    <x v="2"/>
  </r>
  <r>
    <n v="191"/>
    <n v="2010700"/>
    <s v="انظمة"/>
    <s v="المركز المالي"/>
    <x v="1"/>
    <x v="2"/>
    <x v="17"/>
    <n v="0"/>
    <s v="دفعة مقدمة 15%._شركة الخريجى للتجارة و المقاولات_فندق مكارم المدينه"/>
    <n v="0"/>
    <n v="0"/>
    <n v="0"/>
    <n v="176348.67"/>
    <n v="0"/>
    <n v="176348.67"/>
    <n v="-176348.67"/>
    <n v="0"/>
    <n v="-176348.67"/>
    <x v="2"/>
  </r>
  <r>
    <n v="192"/>
    <n v="2010701"/>
    <s v="انظمة"/>
    <s v="المركز المالي"/>
    <x v="1"/>
    <x v="2"/>
    <x v="17"/>
    <n v="0"/>
    <s v="دفعة مقدمة 15%._شركة نسما للصناعات المتحدة- Air Product Neom"/>
    <n v="0"/>
    <n v="0"/>
    <n v="30896.41"/>
    <n v="84917"/>
    <n v="0"/>
    <n v="54020.59"/>
    <n v="-54020.59"/>
    <n v="0"/>
    <n v="-54020.59"/>
    <x v="2"/>
  </r>
  <r>
    <n v="193"/>
    <n v="2010702"/>
    <s v="انظمة"/>
    <s v="المركز المالي"/>
    <x v="1"/>
    <x v="2"/>
    <x v="17"/>
    <n v="0"/>
    <s v="دفعة مقدمة 15%._شركة مرامر المحدودة-Economy Based"/>
    <n v="0"/>
    <n v="0"/>
    <n v="0"/>
    <n v="1340097.3400000001"/>
    <n v="0"/>
    <n v="1340097.3400000001"/>
    <n v="-1340097.3400000001"/>
    <n v="0"/>
    <n v="-1340097.3400000001"/>
    <x v="2"/>
  </r>
  <r>
    <n v="194"/>
    <n v="2010703"/>
    <s v="انظمة"/>
    <s v="المركز المالي"/>
    <x v="1"/>
    <x v="2"/>
    <x v="17"/>
    <n v="0"/>
    <s v="دفعة مقدمة 15%._مشروع_ايكيا المدينة _شركة يوسف مرون للمقاولات"/>
    <n v="0"/>
    <n v="0"/>
    <n v="0"/>
    <n v="120000"/>
    <n v="0"/>
    <n v="120000"/>
    <n v="-120000"/>
    <n v="0"/>
    <n v="-120000"/>
    <x v="2"/>
  </r>
  <r>
    <n v="195"/>
    <n v="2010704"/>
    <s v="انظمة"/>
    <s v="المركز المالي"/>
    <x v="1"/>
    <x v="2"/>
    <x v="17"/>
    <n v="0"/>
    <s v="دفعة مقدمة 15%._شركة حسن علام للانشاءات السعودية_Rose Wood Four Season"/>
    <n v="0"/>
    <n v="0"/>
    <n v="0"/>
    <n v="2680000"/>
    <n v="0"/>
    <n v="2680000"/>
    <n v="-2680000"/>
    <n v="0"/>
    <n v="-2680000"/>
    <x v="2"/>
  </r>
  <r>
    <m/>
    <n v="2010705"/>
    <s v="انظمة"/>
    <s v="المركز المالي"/>
    <x v="1"/>
    <x v="2"/>
    <x v="17"/>
    <n v="0"/>
    <s v="دفعة مقدمة 15%._مشروع_ SindaIa Island - Cluster 4 _بى اى سى بكين"/>
    <n v="0"/>
    <n v="0"/>
    <n v="0"/>
    <n v="4782608.7"/>
    <n v="0"/>
    <n v="4782608.7"/>
    <n v="-4782608.7"/>
    <n v="0"/>
    <n v="-4782608.7"/>
    <x v="2"/>
  </r>
  <r>
    <n v="196"/>
    <n v="2010801"/>
    <s v="انظمة"/>
    <s v="المركز المالي"/>
    <x v="1"/>
    <x v="9"/>
    <x v="18"/>
    <n v="0"/>
    <s v="إلتزامات عقود الإيجار_ متداولة _ اكتواري"/>
    <n v="0"/>
    <n v="954560"/>
    <n v="973051.26"/>
    <n v="507847.89"/>
    <n v="0"/>
    <n v="489356.63000000012"/>
    <n v="-489356.63000000012"/>
    <n v="0"/>
    <n v="-489356.63000000012"/>
    <x v="6"/>
  </r>
  <r>
    <n v="197"/>
    <n v="2030102"/>
    <s v="انظمة"/>
    <s v="المركز المالي"/>
    <x v="1"/>
    <x v="2"/>
    <x v="2"/>
    <n v="0"/>
    <s v="دائنون _ عمولات مستحقه محمود نصار"/>
    <n v="0"/>
    <n v="563965.82999999996"/>
    <n v="139440"/>
    <n v="382094.17"/>
    <n v="0"/>
    <n v="806620"/>
    <n v="-806620"/>
    <n v="0"/>
    <n v="-806620"/>
    <x v="2"/>
  </r>
  <r>
    <n v="198"/>
    <n v="2030103"/>
    <s v="انظمة"/>
    <s v="المركز المالي"/>
    <x v="1"/>
    <x v="2"/>
    <x v="2"/>
    <n v="0"/>
    <s v="دائنون _ عمولات مستحقه احسان"/>
    <n v="0"/>
    <n v="66987.73"/>
    <n v="75003.710000000006"/>
    <n v="140701"/>
    <n v="0"/>
    <n v="132685.01999999996"/>
    <n v="-132685.01999999996"/>
    <n v="0"/>
    <n v="-132685.01999999996"/>
    <x v="2"/>
  </r>
  <r>
    <n v="199"/>
    <n v="2030107"/>
    <s v="انظمة"/>
    <s v="المركز المالي"/>
    <x v="1"/>
    <x v="2"/>
    <x v="2"/>
    <n v="0"/>
    <s v="دائنون _ محمد حسن الحكيم"/>
    <n v="0"/>
    <n v="222377.83000000002"/>
    <n v="38785.67"/>
    <n v="1550"/>
    <n v="0"/>
    <n v="185142.16000000003"/>
    <n v="-185142.16000000003"/>
    <n v="0"/>
    <n v="-185142.16000000003"/>
    <x v="2"/>
  </r>
  <r>
    <n v="200"/>
    <n v="2030108"/>
    <s v="انظمة"/>
    <s v="المركز المالي"/>
    <x v="1"/>
    <x v="2"/>
    <x v="2"/>
    <n v="0"/>
    <s v="دائنون _ عمولات مستحقه لؤى النجار"/>
    <n v="0"/>
    <n v="467780.02"/>
    <n v="167780"/>
    <n v="330391.72000000003"/>
    <n v="0"/>
    <n v="630391.74"/>
    <n v="-630391.74"/>
    <n v="0"/>
    <n v="-630391.74"/>
    <x v="2"/>
  </r>
  <r>
    <n v="201"/>
    <n v="2030109"/>
    <s v="انظمة"/>
    <s v="المركز المالي"/>
    <x v="1"/>
    <x v="2"/>
    <x v="2"/>
    <n v="0"/>
    <s v="دائنون _ عمولات مستحقه عامر القصراوى"/>
    <n v="0"/>
    <n v="26300"/>
    <n v="26300"/>
    <n v="0"/>
    <n v="0"/>
    <n v="0"/>
    <n v="0"/>
    <n v="0"/>
    <n v="0"/>
    <x v="2"/>
  </r>
  <r>
    <n v="202"/>
    <n v="2030120"/>
    <s v="انظمة"/>
    <s v="المركز المالي"/>
    <x v="1"/>
    <x v="2"/>
    <x v="2"/>
    <n v="0"/>
    <s v="دائنون _ عمولات م وليد عن العقود* مغلق"/>
    <n v="0"/>
    <n v="539050"/>
    <n v="539050"/>
    <n v="0"/>
    <n v="0"/>
    <n v="0"/>
    <n v="0"/>
    <n v="0"/>
    <n v="0"/>
    <x v="2"/>
  </r>
  <r>
    <n v="203"/>
    <n v="2030125"/>
    <s v="انظمة"/>
    <s v="المركز المالي"/>
    <x v="1"/>
    <x v="2"/>
    <x v="19"/>
    <n v="0"/>
    <s v="دائنون _ حساب _تسوية اجور ورواتب وسيط"/>
    <n v="0"/>
    <n v="0"/>
    <n v="1453119"/>
    <n v="1453119"/>
    <n v="0"/>
    <n v="0"/>
    <n v="0"/>
    <n v="0"/>
    <n v="0"/>
    <x v="2"/>
  </r>
  <r>
    <n v="204"/>
    <n v="2030138"/>
    <s v="انظمة"/>
    <s v="المركز المالي"/>
    <x v="1"/>
    <x v="2"/>
    <x v="19"/>
    <n v="0"/>
    <s v="دائنون _ شركة البواني _ مدارس البواني"/>
    <n v="0"/>
    <n v="393434.87"/>
    <n v="0"/>
    <n v="0"/>
    <n v="0"/>
    <n v="393434.87"/>
    <n v="-393434.87"/>
    <n v="0"/>
    <n v="-393434.87"/>
    <x v="2"/>
  </r>
  <r>
    <n v="205"/>
    <n v="2030140"/>
    <s v="انظمة"/>
    <s v="المركز المالي"/>
    <x v="1"/>
    <x v="2"/>
    <x v="19"/>
    <n v="0"/>
    <s v="دائنون _عمولات مستحقه _محمد فهد القاضي"/>
    <n v="0"/>
    <n v="0"/>
    <n v="0"/>
    <n v="0"/>
    <n v="0"/>
    <n v="0"/>
    <n v="0"/>
    <n v="0"/>
    <n v="0"/>
    <x v="2"/>
  </r>
  <r>
    <n v="206"/>
    <n v="2030145"/>
    <s v="انظمة"/>
    <s v="المركز المالي"/>
    <x v="1"/>
    <x v="2"/>
    <x v="19"/>
    <n v="0"/>
    <s v="دائنون _ عبدالله عبدالعزيز الزيد"/>
    <n v="0"/>
    <n v="27802.48"/>
    <n v="0"/>
    <n v="0"/>
    <n v="0"/>
    <n v="27802.48"/>
    <n v="-27802.48"/>
    <n v="0"/>
    <n v="-27802.48"/>
    <x v="2"/>
  </r>
  <r>
    <n v="207"/>
    <n v="2030155"/>
    <s v="انظمة"/>
    <s v="المركز المالي"/>
    <x v="1"/>
    <x v="2"/>
    <x v="19"/>
    <n v="0"/>
    <s v="دائنون _شركة كيناز المتحدة _مشرروغ خميس مشيط"/>
    <n v="0"/>
    <n v="190367.94"/>
    <n v="0"/>
    <n v="0"/>
    <n v="0"/>
    <n v="190367.94"/>
    <n v="-190367.94"/>
    <n v="0"/>
    <n v="-190367.94"/>
    <x v="2"/>
  </r>
  <r>
    <n v="208"/>
    <n v="2030165"/>
    <s v="انظمة"/>
    <s v="المركز المالي"/>
    <x v="4"/>
    <x v="10"/>
    <x v="20"/>
    <n v="0"/>
    <s v="دائنون _ شركة ركن المعادن للتجارة والصناعة"/>
    <n v="0"/>
    <n v="0"/>
    <n v="895486.06"/>
    <n v="877300"/>
    <n v="18186.060000000056"/>
    <n v="0"/>
    <n v="18186.060000000056"/>
    <n v="0"/>
    <n v="18186.060000000056"/>
    <x v="8"/>
  </r>
  <r>
    <n v="209"/>
    <n v="2030169"/>
    <s v="انظمة"/>
    <s v="المركز المالي"/>
    <x v="1"/>
    <x v="2"/>
    <x v="19"/>
    <n v="0"/>
    <s v="دائنون _ مصنع تكنولوجيا المعادن سكراب"/>
    <n v="0"/>
    <n v="0"/>
    <n v="0"/>
    <n v="0"/>
    <n v="0"/>
    <n v="0"/>
    <n v="0"/>
    <n v="0"/>
    <n v="0"/>
    <x v="2"/>
  </r>
  <r>
    <n v="210"/>
    <n v="2030170"/>
    <s v="انظمة"/>
    <s v="المركز المالي"/>
    <x v="1"/>
    <x v="2"/>
    <x v="19"/>
    <n v="0"/>
    <s v="دائنون _ شركة فابكو للمقاولات _ زجاج"/>
    <n v="0"/>
    <n v="0"/>
    <n v="0"/>
    <n v="0"/>
    <n v="0"/>
    <n v="0"/>
    <n v="0"/>
    <n v="0"/>
    <n v="0"/>
    <x v="2"/>
  </r>
  <r>
    <n v="211"/>
    <n v="2030171"/>
    <s v="انظمة"/>
    <s v="المركز المالي"/>
    <x v="1"/>
    <x v="2"/>
    <x v="19"/>
    <n v="0"/>
    <s v="دائنون _عمولات مستحقه _عبدالعزيز محمد حماد بن عنيق"/>
    <n v="0"/>
    <n v="98569"/>
    <n v="202943"/>
    <n v="269055.8"/>
    <n v="0"/>
    <n v="164681.79999999999"/>
    <n v="-164681.79999999999"/>
    <n v="0"/>
    <n v="-164681.79999999999"/>
    <x v="2"/>
  </r>
  <r>
    <n v="212"/>
    <n v="2030172"/>
    <s v="انظمة"/>
    <s v="المركز المالي"/>
    <x v="1"/>
    <x v="2"/>
    <x v="19"/>
    <n v="0"/>
    <s v="دائنون _ ورشة انظمة التركيب للالمنيوم _ سكراب"/>
    <n v="0"/>
    <n v="1118.07"/>
    <n v="0"/>
    <n v="0"/>
    <n v="0"/>
    <n v="1118.07"/>
    <n v="-1118.07"/>
    <n v="0"/>
    <n v="-1118.07"/>
    <x v="2"/>
  </r>
  <r>
    <n v="213"/>
    <n v="2030173"/>
    <s v="انظمة"/>
    <s v="المركز المالي"/>
    <x v="1"/>
    <x v="2"/>
    <x v="19"/>
    <n v="0"/>
    <s v="دائنون _ مؤسسة كاجو للتجارة _ سكراب"/>
    <n v="0"/>
    <n v="0"/>
    <n v="0"/>
    <n v="0"/>
    <n v="0"/>
    <n v="0"/>
    <n v="0"/>
    <n v="0"/>
    <n v="0"/>
    <x v="2"/>
  </r>
  <r>
    <n v="214"/>
    <n v="2030174"/>
    <s v="انظمة"/>
    <s v="المركز المالي"/>
    <x v="1"/>
    <x v="2"/>
    <x v="19"/>
    <n v="0"/>
    <s v="دائنون _ ورشة مهندس اسحاق-سكراب"/>
    <n v="0"/>
    <n v="0"/>
    <n v="0"/>
    <n v="0"/>
    <n v="0"/>
    <n v="0"/>
    <n v="0"/>
    <n v="0"/>
    <n v="0"/>
    <x v="2"/>
  </r>
  <r>
    <n v="215"/>
    <n v="2030175"/>
    <s v="انظمة"/>
    <s v="المركز المالي"/>
    <x v="1"/>
    <x v="2"/>
    <x v="19"/>
    <n v="0"/>
    <s v="دائنون _ سامي عبداللة فيضي المحامي"/>
    <n v="0"/>
    <n v="15000"/>
    <n v="15000"/>
    <n v="0"/>
    <n v="0"/>
    <n v="0"/>
    <n v="0"/>
    <n v="0"/>
    <n v="0"/>
    <x v="2"/>
  </r>
  <r>
    <n v="216"/>
    <n v="2030176"/>
    <s v="انظمة"/>
    <s v="المركز المالي"/>
    <x v="4"/>
    <x v="10"/>
    <x v="20"/>
    <n v="0"/>
    <s v="دائنون _ مؤسسة الوسام المتقدمة للمقاولات"/>
    <n v="0"/>
    <n v="0"/>
    <n v="16832.240000000002"/>
    <n v="16832"/>
    <n v="0.24000000000160071"/>
    <n v="0"/>
    <n v="0.24000000000160071"/>
    <n v="0"/>
    <n v="0.24000000000160071"/>
    <x v="8"/>
  </r>
  <r>
    <n v="217"/>
    <n v="2030177"/>
    <s v="انظمة"/>
    <s v="المركز المالي"/>
    <x v="1"/>
    <x v="2"/>
    <x v="19"/>
    <n v="0"/>
    <s v="دائنون _عمولات مستحقه _مصطفى احمد رجاء عبد المحسن"/>
    <n v="0"/>
    <n v="0"/>
    <n v="0"/>
    <n v="0"/>
    <n v="0"/>
    <n v="0"/>
    <n v="0"/>
    <n v="0"/>
    <n v="0"/>
    <x v="2"/>
  </r>
  <r>
    <n v="218"/>
    <n v="2030178"/>
    <s v="انظمة"/>
    <s v="المركز المالي"/>
    <x v="1"/>
    <x v="2"/>
    <x v="19"/>
    <n v="0"/>
    <s v="دائنون _عمولات مستحقه _ علي الطنطاوي"/>
    <n v="0"/>
    <n v="0"/>
    <n v="0"/>
    <n v="0"/>
    <n v="0"/>
    <n v="0"/>
    <n v="0"/>
    <n v="0"/>
    <n v="0"/>
    <x v="2"/>
  </r>
  <r>
    <n v="219"/>
    <n v="2030179"/>
    <s v="انظمة"/>
    <s v="المركز المالي"/>
    <x v="1"/>
    <x v="2"/>
    <x v="19"/>
    <n v="0"/>
    <s v="دائنون _عمولات _ م.وليد عبد العزيز"/>
    <n v="0"/>
    <n v="0"/>
    <n v="1600039.11"/>
    <n v="1600039.11"/>
    <n v="0"/>
    <n v="0"/>
    <n v="0"/>
    <n v="0"/>
    <n v="0"/>
    <x v="2"/>
  </r>
  <r>
    <n v="220"/>
    <n v="2030180"/>
    <s v="انظمة"/>
    <s v="المركز المالي"/>
    <x v="4"/>
    <x v="10"/>
    <x v="20"/>
    <n v="0"/>
    <s v="دائنون _ مؤسسة اوج الخليج للسكراب"/>
    <n v="0"/>
    <n v="0"/>
    <n v="340799.60000000003"/>
    <n v="340792.8"/>
    <n v="6.8000000000465661"/>
    <n v="0"/>
    <n v="6.8000000000465661"/>
    <n v="0"/>
    <n v="6.8000000000465661"/>
    <x v="8"/>
  </r>
  <r>
    <n v="221"/>
    <n v="2030181"/>
    <s v="انظمة"/>
    <s v="المركز المالي"/>
    <x v="4"/>
    <x v="10"/>
    <x v="20"/>
    <n v="0"/>
    <s v="دائنون _ شركة بيان النقل التجارية"/>
    <n v="0"/>
    <n v="0"/>
    <n v="356636.85000000003"/>
    <n v="356636"/>
    <n v="0.8500000000349246"/>
    <n v="0"/>
    <n v="0.8500000000349246"/>
    <n v="0"/>
    <n v="0.8500000000349246"/>
    <x v="8"/>
  </r>
  <r>
    <n v="222"/>
    <n v="2030183"/>
    <s v="انظمة"/>
    <s v="المركز المالي"/>
    <x v="1"/>
    <x v="2"/>
    <x v="19"/>
    <n v="0"/>
    <s v="دائنون _ مؤسسة التاثيرات الهندسيه"/>
    <n v="0"/>
    <n v="0"/>
    <n v="98559.13"/>
    <n v="98559.13"/>
    <n v="0"/>
    <n v="0"/>
    <n v="0"/>
    <n v="0"/>
    <n v="0"/>
    <x v="2"/>
  </r>
  <r>
    <n v="223"/>
    <n v="2030184"/>
    <s v="انظمة"/>
    <s v="المركز المالي"/>
    <x v="4"/>
    <x v="10"/>
    <x v="20"/>
    <n v="0"/>
    <s v="دائنون _ شركة اهالينا المحدودة"/>
    <n v="0"/>
    <n v="0"/>
    <n v="0"/>
    <n v="0"/>
    <n v="0"/>
    <n v="0"/>
    <n v="0"/>
    <n v="0"/>
    <n v="0"/>
    <x v="8"/>
  </r>
  <r>
    <n v="224"/>
    <n v="2030185"/>
    <s v="انظمة"/>
    <s v="المركز المالي"/>
    <x v="4"/>
    <x v="10"/>
    <x v="20"/>
    <n v="0"/>
    <s v="دائنون _شركة تدوير المتحدة للتجارة شخص واحد"/>
    <n v="0"/>
    <n v="0"/>
    <n v="79665.25"/>
    <n v="66376.42"/>
    <n v="13288.830000000002"/>
    <n v="0"/>
    <n v="13288.830000000002"/>
    <n v="0"/>
    <n v="13288.830000000002"/>
    <x v="8"/>
  </r>
  <r>
    <n v="225"/>
    <n v="2030401"/>
    <s v="انظمة"/>
    <s v="المركز المالي"/>
    <x v="1"/>
    <x v="2"/>
    <x v="19"/>
    <n v="0"/>
    <s v="VATعلى المبيعات بنسبه 5%"/>
    <n v="0"/>
    <n v="0"/>
    <n v="782.97"/>
    <n v="782.97"/>
    <n v="0"/>
    <n v="0"/>
    <n v="0"/>
    <n v="0"/>
    <n v="0"/>
    <x v="2"/>
  </r>
  <r>
    <n v="226"/>
    <n v="2030402"/>
    <s v="انظمة"/>
    <s v="المركز المالي"/>
    <x v="1"/>
    <x v="2"/>
    <x v="19"/>
    <n v="0"/>
    <s v="VATعلى المبيعات بنسبه 15%"/>
    <n v="0"/>
    <n v="0"/>
    <n v="20772225.689990003"/>
    <n v="20772225.68998"/>
    <n v="1.0002404451370239E-5"/>
    <n v="0"/>
    <n v="1.0002404451370239E-5"/>
    <n v="0"/>
    <n v="1.0002404451370239E-5"/>
    <x v="2"/>
  </r>
  <r>
    <n v="227"/>
    <n v="2030501"/>
    <s v="انظمة"/>
    <s v="المركز المالي"/>
    <x v="1"/>
    <x v="2"/>
    <x v="21"/>
    <n v="0"/>
    <s v="VAT المستحقه"/>
    <n v="0"/>
    <n v="3023182.68"/>
    <n v="13084908.16"/>
    <n v="12162780.16"/>
    <n v="0"/>
    <n v="2101054.6799999997"/>
    <n v="-2101054.6799999997"/>
    <n v="0"/>
    <n v="-2101054.6799999997"/>
    <x v="2"/>
  </r>
  <r>
    <n v="228"/>
    <n v="2030503"/>
    <s v="انظمة"/>
    <s v="المركز المالي"/>
    <x v="1"/>
    <x v="2"/>
    <x v="19"/>
    <n v="0"/>
    <s v="VAT المستحقه اعوام سابقه"/>
    <n v="0"/>
    <n v="0"/>
    <n v="0"/>
    <n v="0"/>
    <n v="0"/>
    <n v="0"/>
    <n v="0"/>
    <n v="0"/>
    <n v="0"/>
    <x v="2"/>
  </r>
  <r>
    <n v="229"/>
    <n v="2030504"/>
    <s v="انظمة"/>
    <s v="المركز المالي"/>
    <x v="1"/>
    <x v="2"/>
    <x v="22"/>
    <n v="0"/>
    <s v="ضريبة الاستقطاع"/>
    <n v="0"/>
    <n v="2641.03"/>
    <n v="48108.22"/>
    <n v="60594.65"/>
    <n v="0"/>
    <n v="15127.46"/>
    <n v="-15127.46"/>
    <n v="0"/>
    <n v="-15127.46"/>
    <x v="2"/>
  </r>
  <r>
    <n v="230"/>
    <n v="2040101"/>
    <s v="انظمة"/>
    <s v="المركز المالي"/>
    <x v="1"/>
    <x v="11"/>
    <x v="23"/>
    <n v="0"/>
    <s v="مخصص الزكاة الشرعية"/>
    <n v="0"/>
    <n v="1935996.78"/>
    <n v="1489504.98"/>
    <n v="32607.360000000001"/>
    <n v="0"/>
    <n v="479099.16000000015"/>
    <n v="-479099.16000000015"/>
    <n v="0"/>
    <n v="-479099.16000000015"/>
    <x v="7"/>
  </r>
  <r>
    <n v="231"/>
    <n v="2040104"/>
    <s v="انظمة"/>
    <s v="المركز المالي"/>
    <x v="5"/>
    <x v="12"/>
    <x v="24"/>
    <n v="0"/>
    <s v="مخصص بدل ترك الخدمة"/>
    <n v="0"/>
    <n v="7202348"/>
    <n v="575095"/>
    <n v="1505157"/>
    <n v="0"/>
    <n v="8132410"/>
    <n v="-8132410"/>
    <n v="0"/>
    <n v="-8132410"/>
    <x v="5"/>
  </r>
  <r>
    <n v="232"/>
    <n v="2040105"/>
    <s v="انظمة"/>
    <s v="المركز المالي"/>
    <x v="1"/>
    <x v="2"/>
    <x v="25"/>
    <n v="0"/>
    <s v="مخصص ضمان اعمال مشاريع. سابقه"/>
    <n v="0"/>
    <n v="477954.7255"/>
    <n v="281899.39899999998"/>
    <n v="2133.33"/>
    <n v="0"/>
    <n v="198188.65650000004"/>
    <n v="-198188.65650000004"/>
    <n v="0"/>
    <n v="-198188.65650000004"/>
    <x v="2"/>
  </r>
  <r>
    <n v="233"/>
    <n v="2040106"/>
    <s v="انظمة"/>
    <s v="المركز المالي"/>
    <x v="4"/>
    <x v="13"/>
    <x v="26"/>
    <n v="0"/>
    <s v="مخصص ديون مشكوك فيها"/>
    <n v="0"/>
    <n v="4725578.08"/>
    <n v="0"/>
    <n v="2904769"/>
    <n v="0"/>
    <n v="7630347.0800000001"/>
    <n v="-7630347.0800000001"/>
    <n v="0"/>
    <n v="-7630347.0800000001"/>
    <x v="9"/>
  </r>
  <r>
    <n v="234"/>
    <n v="2040108"/>
    <s v="انظمة"/>
    <s v="المركز المالي"/>
    <x v="4"/>
    <x v="14"/>
    <x v="27"/>
    <n v="0"/>
    <s v="مخصص الهبوط في المخزون"/>
    <n v="0"/>
    <n v="119728.16"/>
    <n v="0"/>
    <n v="0"/>
    <n v="0"/>
    <n v="119728.16"/>
    <n v="-119728.16"/>
    <n v="0"/>
    <n v="-119728.16"/>
    <x v="10"/>
  </r>
  <r>
    <n v="235"/>
    <n v="2040110"/>
    <s v="انظمة"/>
    <s v="المركز المالي"/>
    <x v="5"/>
    <x v="10"/>
    <x v="28"/>
    <n v="0"/>
    <s v="مخصص ديون مشكوك فيها _ المدينون"/>
    <n v="0"/>
    <n v="468881"/>
    <n v="0"/>
    <n v="0"/>
    <n v="0"/>
    <n v="468881"/>
    <n v="-468881"/>
    <n v="0"/>
    <n v="-468881"/>
    <x v="8"/>
  </r>
  <r>
    <n v="236"/>
    <n v="2040111"/>
    <s v="انظمة"/>
    <s v="المركز المالي"/>
    <x v="1"/>
    <x v="11"/>
    <x v="29"/>
    <n v="0"/>
    <s v="مخصص الزكاة الشرعية والدخل _ضريبة الدخل"/>
    <n v="0"/>
    <n v="172148"/>
    <n v="179549.43"/>
    <n v="0"/>
    <n v="7401.429999999993"/>
    <n v="0"/>
    <n v="7401.429999999993"/>
    <n v="0"/>
    <n v="7401.429999999993"/>
    <x v="7"/>
  </r>
  <r>
    <n v="237"/>
    <n v="2040501"/>
    <s v="انظمة"/>
    <s v="المركز المالي"/>
    <x v="5"/>
    <x v="8"/>
    <x v="16"/>
    <n v="0"/>
    <s v="إلتزامات عقود الإيجار _غير متداولة _اكتواري"/>
    <n v="0"/>
    <n v="18061.800001000018"/>
    <n v="0"/>
    <n v="1153814.8400000001"/>
    <n v="0"/>
    <n v="1171876.6400010001"/>
    <n v="-1171876.6400010001"/>
    <n v="0"/>
    <n v="-1171876.6400010001"/>
    <x v="6"/>
  </r>
  <r>
    <n v="238"/>
    <n v="2040601"/>
    <s v="انظمة"/>
    <s v="المركز المالي"/>
    <x v="5"/>
    <x v="8"/>
    <x v="16"/>
    <n v="0"/>
    <s v="التزامات عقود ايجار كورولا  7001925001لوحة رقم د ي ق  3132"/>
    <n v="0"/>
    <n v="32323"/>
    <n v="19316"/>
    <n v="0"/>
    <n v="0"/>
    <n v="13007"/>
    <n v="-13007"/>
    <n v="0"/>
    <n v="-13007"/>
    <x v="6"/>
  </r>
  <r>
    <n v="239"/>
    <n v="2040602"/>
    <s v="انظمة"/>
    <s v="المركز المالي"/>
    <x v="5"/>
    <x v="8"/>
    <x v="16"/>
    <n v="0"/>
    <s v="التزامات عقود ايجار _ سيارة هايلكس 7002156001 لوحة رقم ب ص د 2192"/>
    <n v="0"/>
    <n v="78808.990000000005"/>
    <n v="34023"/>
    <n v="0"/>
    <n v="0"/>
    <n v="44785.990000000005"/>
    <n v="-44785.990000000005"/>
    <n v="0"/>
    <n v="-44785.990000000005"/>
    <x v="6"/>
  </r>
  <r>
    <n v="240"/>
    <n v="2040603"/>
    <s v="انظمة"/>
    <s v="المركز المالي"/>
    <x v="5"/>
    <x v="8"/>
    <x v="16"/>
    <n v="0"/>
    <s v="التزامات عقود ايجار _ باص كوستر 23 راكب 7002528001لوحة رقم ب ص ط 3367"/>
    <n v="0"/>
    <n v="223604"/>
    <n v="70968"/>
    <n v="0"/>
    <n v="0"/>
    <n v="152636"/>
    <n v="-152636"/>
    <n v="0"/>
    <n v="-152636"/>
    <x v="6"/>
  </r>
  <r>
    <n v="241"/>
    <n v="2040604"/>
    <s v="انظمة"/>
    <s v="المركز المالي"/>
    <x v="5"/>
    <x v="8"/>
    <x v="16"/>
    <n v="0"/>
    <s v="التزامات عقود ايجار _ باص كوستر 23 راكب موديل 2022 لوحة رقم ب ص ل 7321"/>
    <n v="0"/>
    <n v="223604"/>
    <n v="223604"/>
    <n v="0"/>
    <n v="0"/>
    <n v="0"/>
    <n v="0"/>
    <n v="0"/>
    <n v="0"/>
    <x v="6"/>
  </r>
  <r>
    <n v="242"/>
    <n v="2040605"/>
    <s v="انظمة"/>
    <s v="المركز المالي"/>
    <x v="5"/>
    <x v="8"/>
    <x v="16"/>
    <n v="0"/>
    <s v="التزامات عقود ايجار _  7002559002  لوحة رقم ر د ط 1889"/>
    <n v="0"/>
    <n v="106838"/>
    <n v="34089"/>
    <n v="0"/>
    <n v="0"/>
    <n v="72749"/>
    <n v="-72749"/>
    <n v="0"/>
    <n v="-72749"/>
    <x v="6"/>
  </r>
  <r>
    <n v="243"/>
    <n v="2040606"/>
    <s v="انظمة"/>
    <s v="المركز المالي"/>
    <x v="5"/>
    <x v="8"/>
    <x v="16"/>
    <n v="0"/>
    <s v="التزامات عقود ايجار عقد رقم 7002559001 سبورتاج لوحة رقم ر د ط  1943"/>
    <n v="0"/>
    <n v="106838"/>
    <n v="34089"/>
    <n v="0"/>
    <n v="0"/>
    <n v="72749"/>
    <n v="-72749"/>
    <n v="0"/>
    <n v="-72749"/>
    <x v="6"/>
  </r>
  <r>
    <n v="244"/>
    <n v="2040607"/>
    <s v="انظمة"/>
    <s v="المركز المالي"/>
    <x v="5"/>
    <x v="8"/>
    <x v="16"/>
    <n v="0"/>
    <s v="التزامات عقود ايجار _سيارة اكسبلورر 2022 لوجة رقم ر د ك 9320"/>
    <n v="0"/>
    <n v="252406"/>
    <n v="82308"/>
    <n v="0"/>
    <n v="0"/>
    <n v="170098"/>
    <n v="-170098"/>
    <n v="0"/>
    <n v="-170098"/>
    <x v="6"/>
  </r>
  <r>
    <n v="245"/>
    <n v="2040608"/>
    <s v="انظمة"/>
    <s v="المركز المالي"/>
    <x v="5"/>
    <x v="8"/>
    <x v="16"/>
    <n v="0"/>
    <s v="التزامات عقود ايجار _سيارة تويوتا هايلكس 2023 غمارة  لوجة ب ص م  9134"/>
    <n v="0"/>
    <n v="123516.69"/>
    <n v="39084"/>
    <n v="0"/>
    <n v="0"/>
    <n v="84432.69"/>
    <n v="-84432.69"/>
    <n v="0"/>
    <n v="-84432.69"/>
    <x v="6"/>
  </r>
  <r>
    <n v="246"/>
    <n v="2040609"/>
    <s v="انظمة"/>
    <s v="المركز المالي"/>
    <x v="5"/>
    <x v="8"/>
    <x v="16"/>
    <n v="0"/>
    <s v="التزامات عقود ايجار _سيارة فورد تيريتوري 2023 لوجة رقم ر د و 4930"/>
    <n v="0"/>
    <n v="160715"/>
    <n v="50568"/>
    <n v="0"/>
    <n v="0"/>
    <n v="110147"/>
    <n v="-110147"/>
    <n v="0"/>
    <n v="-110147"/>
    <x v="6"/>
  </r>
  <r>
    <n v="247"/>
    <n v="2040610"/>
    <s v="انظمة"/>
    <s v="المركز المالي"/>
    <x v="5"/>
    <x v="8"/>
    <x v="16"/>
    <n v="0"/>
    <s v="التزامات عقود ايجار _سيارةهايلكس غمارتين 7002693001 لوجة ب ص و 1953"/>
    <n v="13225"/>
    <n v="0"/>
    <n v="54929.590000000004"/>
    <n v="202147"/>
    <n v="0"/>
    <n v="133992.41"/>
    <n v="-133992.41"/>
    <n v="0"/>
    <n v="-133992.41"/>
    <x v="6"/>
  </r>
  <r>
    <n v="248"/>
    <n v="2040611"/>
    <s v="انظمة"/>
    <s v="المركز المالي"/>
    <x v="5"/>
    <x v="8"/>
    <x v="16"/>
    <n v="0"/>
    <s v="التزامات عقود ايجار _باص كوستر 23 راكب موديل 2014 لوحة رقم ا ه ص 3826"/>
    <n v="0"/>
    <n v="0"/>
    <n v="0"/>
    <n v="0"/>
    <n v="0"/>
    <n v="0"/>
    <n v="0"/>
    <n v="0"/>
    <n v="0"/>
    <x v="6"/>
  </r>
  <r>
    <n v="249"/>
    <n v="2040612"/>
    <s v="انظمة"/>
    <s v="المركز المالي"/>
    <x v="5"/>
    <x v="8"/>
    <x v="16"/>
    <n v="0"/>
    <s v="التزامات عقود ايجار _ سيارة م جهاد _ الجبر"/>
    <n v="0"/>
    <n v="0"/>
    <n v="0"/>
    <n v="0"/>
    <n v="0"/>
    <n v="0"/>
    <n v="0"/>
    <n v="0"/>
    <n v="0"/>
    <x v="6"/>
  </r>
  <r>
    <n v="250"/>
    <n v="2040613"/>
    <s v="انظمة"/>
    <s v="المركز المالي"/>
    <x v="5"/>
    <x v="8"/>
    <x v="16"/>
    <n v="0"/>
    <s v="التزامات عقود ايجار _"/>
    <n v="0"/>
    <n v="0"/>
    <n v="0"/>
    <n v="0"/>
    <n v="0"/>
    <n v="0"/>
    <n v="0"/>
    <n v="0"/>
    <n v="0"/>
    <x v="6"/>
  </r>
  <r>
    <n v="251"/>
    <n v="2050801"/>
    <s v="انظمة"/>
    <s v="المركز المالي"/>
    <x v="1"/>
    <x v="2"/>
    <x v="2"/>
    <n v="0"/>
    <s v="بدل اجازه مستحقه"/>
    <n v="0"/>
    <n v="4544906.49"/>
    <n v="1806377"/>
    <n v="2721325.32"/>
    <n v="0"/>
    <n v="5459854.8100000005"/>
    <n v="-5459854.8100000005"/>
    <n v="0"/>
    <n v="-5459854.8100000005"/>
    <x v="2"/>
  </r>
  <r>
    <n v="252"/>
    <n v="2050802"/>
    <s v="انظمة"/>
    <s v="المركز المالي"/>
    <x v="1"/>
    <x v="2"/>
    <x v="2"/>
    <n v="0"/>
    <s v="بدل تذاكر مستحقه"/>
    <n v="0"/>
    <n v="1943047.9100000001"/>
    <n v="723097.72"/>
    <n v="635885.93000000005"/>
    <n v="0"/>
    <n v="1855836.1200000003"/>
    <n v="-1855836.1200000003"/>
    <n v="0"/>
    <n v="-1855836.1200000003"/>
    <x v="2"/>
  </r>
  <r>
    <n v="253"/>
    <n v="2050803"/>
    <s v="انظمة"/>
    <s v="المركز المالي"/>
    <x v="1"/>
    <x v="2"/>
    <x v="2"/>
    <n v="0"/>
    <s v="مكافأة العاملين بالشركة _ مستحقه"/>
    <n v="0"/>
    <n v="1050000"/>
    <n v="1049495"/>
    <n v="0"/>
    <n v="0"/>
    <n v="505"/>
    <n v="-505"/>
    <n v="0"/>
    <n v="-505"/>
    <x v="2"/>
  </r>
  <r>
    <n v="254"/>
    <n v="2060101"/>
    <s v="انظمة"/>
    <s v="المركز المالي"/>
    <x v="6"/>
    <x v="15"/>
    <x v="30"/>
    <n v="0"/>
    <s v="حصه راس المال _ 6.75%_ مسلم عطاالله العازمي"/>
    <n v="0"/>
    <n v="1350000"/>
    <n v="0"/>
    <n v="1687500"/>
    <n v="0"/>
    <n v="3037500"/>
    <n v="-3037500"/>
    <n v="0"/>
    <n v="-3037500"/>
    <x v="11"/>
  </r>
  <r>
    <n v="255"/>
    <n v="2060102"/>
    <s v="انظمة"/>
    <s v="المركز المالي"/>
    <x v="6"/>
    <x v="15"/>
    <x v="30"/>
    <n v="0"/>
    <s v="حصه راس المال _ 27%_ جميل محمد جميل"/>
    <n v="0"/>
    <n v="5400000"/>
    <n v="0"/>
    <n v="6750000"/>
    <n v="0"/>
    <n v="12150000"/>
    <n v="-12150000"/>
    <n v="0"/>
    <n v="-12150000"/>
    <x v="11"/>
  </r>
  <r>
    <n v="256"/>
    <n v="2060103"/>
    <s v="انظمة"/>
    <s v="المركز المالي"/>
    <x v="6"/>
    <x v="15"/>
    <x v="30"/>
    <n v="0"/>
    <s v="حصة راس المال _ 40%_ شركة سدك التطويرية المحدودة"/>
    <n v="0"/>
    <n v="8000000"/>
    <n v="0"/>
    <n v="10000000"/>
    <n v="0"/>
    <n v="18000000"/>
    <n v="-18000000"/>
    <n v="0"/>
    <n v="-18000000"/>
    <x v="11"/>
  </r>
  <r>
    <n v="257"/>
    <n v="2060104"/>
    <s v="انظمة"/>
    <s v="المركز المالي"/>
    <x v="6"/>
    <x v="15"/>
    <x v="30"/>
    <n v="0"/>
    <s v="حصة راس المال _26.25%_ شركة المنصورة للصناعات المعدنية"/>
    <n v="0"/>
    <n v="5250000"/>
    <n v="0"/>
    <n v="6562500"/>
    <n v="0"/>
    <n v="11812500"/>
    <n v="-11812500"/>
    <n v="0"/>
    <n v="-11812500"/>
    <x v="11"/>
  </r>
  <r>
    <n v="258"/>
    <n v="2060301"/>
    <s v="انظمة"/>
    <s v="المركز المالي"/>
    <x v="1"/>
    <x v="16"/>
    <x v="31"/>
    <n v="0"/>
    <s v="جاري شريك/ ا- مسلم عطاالله سالم العازمى ."/>
    <n v="0"/>
    <n v="1334106.94"/>
    <n v="3956516.5700000003"/>
    <n v="5522878.3799899993"/>
    <n v="0"/>
    <n v="2900468.7499899995"/>
    <n v="-2900468.7499899995"/>
    <n v="0"/>
    <n v="-2900468.7499899995"/>
    <x v="12"/>
  </r>
  <r>
    <n v="259"/>
    <n v="2060302"/>
    <s v="انظمة"/>
    <s v="المركز المالي"/>
    <x v="1"/>
    <x v="16"/>
    <x v="32"/>
    <n v="0"/>
    <s v="جاري شريك/ ا- جميل محمد عبدالرحمن جميل"/>
    <n v="0"/>
    <n v="1145839.29"/>
    <n v="696421.49"/>
    <n v="300000"/>
    <n v="0"/>
    <n v="749417.8"/>
    <n v="-749417.8"/>
    <n v="0"/>
    <n v="-749417.8"/>
    <x v="12"/>
  </r>
  <r>
    <n v="260"/>
    <n v="2060303"/>
    <s v="انظمة"/>
    <s v="المركز المالي"/>
    <x v="1"/>
    <x v="16"/>
    <x v="33"/>
    <n v="0"/>
    <s v="جاري شريك/ شركة سدك التطويرية المحدودة"/>
    <n v="0"/>
    <n v="897914"/>
    <n v="897914"/>
    <n v="940000"/>
    <n v="0"/>
    <n v="940000"/>
    <n v="-940000"/>
    <n v="0"/>
    <n v="-940000"/>
    <x v="12"/>
  </r>
  <r>
    <n v="261"/>
    <n v="2060304"/>
    <s v="انظمة"/>
    <s v="المركز المالي"/>
    <x v="1"/>
    <x v="16"/>
    <x v="34"/>
    <n v="0"/>
    <s v="جاري شريك _ شركة المنصورة للصناعات المعدنية"/>
    <n v="0"/>
    <n v="1028029.88"/>
    <n v="676756.06"/>
    <n v="86226.32"/>
    <n v="0"/>
    <n v="437500.1399999999"/>
    <n v="-437500.1399999999"/>
    <n v="0"/>
    <n v="-437500.1399999999"/>
    <x v="12"/>
  </r>
  <r>
    <n v="262"/>
    <n v="2060401"/>
    <s v="انظمة"/>
    <s v="المركز المالي"/>
    <x v="6"/>
    <x v="17"/>
    <x v="35"/>
    <n v="0"/>
    <s v="احتياطي نظامي."/>
    <n v="0"/>
    <n v="2491343"/>
    <n v="0"/>
    <n v="0"/>
    <n v="0"/>
    <n v="2491343"/>
    <n v="-2491343"/>
    <n v="0"/>
    <n v="-2491343"/>
    <x v="13"/>
  </r>
  <r>
    <n v="263"/>
    <n v="2060501"/>
    <s v="انظمة"/>
    <s v="المركز المالي"/>
    <x v="6"/>
    <x v="18"/>
    <x v="36"/>
    <n v="0"/>
    <s v="ارباح مدوره اعوام سابقه"/>
    <n v="0"/>
    <n v="38490113.399999"/>
    <n v="26598507"/>
    <n v="0"/>
    <n v="0"/>
    <n v="11891606.399999"/>
    <n v="-11891606.399999"/>
    <n v="0"/>
    <n v="-11891606.399999"/>
    <x v="14"/>
  </r>
  <r>
    <n v="264"/>
    <n v="2060502"/>
    <s v="انظمة"/>
    <s v="المركز المالي"/>
    <x v="6"/>
    <x v="18"/>
    <x v="36"/>
    <n v="0"/>
    <s v="ارباح(خسائر) اكتوارية"/>
    <n v="2310337.5500000003"/>
    <n v="0"/>
    <n v="0"/>
    <n v="1120696"/>
    <n v="1189641.5500000003"/>
    <n v="0"/>
    <n v="1189641.5500000003"/>
    <n v="0"/>
    <n v="1189641.5500000003"/>
    <x v="15"/>
  </r>
  <r>
    <n v="265"/>
    <n v="2060601"/>
    <s v="انظمة"/>
    <s v="المركز المالي"/>
    <x v="6"/>
    <x v="18"/>
    <x v="36"/>
    <n v="0"/>
    <s v="صافي ارباح العام"/>
    <n v="0"/>
    <n v="0"/>
    <n v="0"/>
    <n v="0"/>
    <n v="0"/>
    <n v="0"/>
    <n v="0"/>
    <n v="0"/>
    <n v="0"/>
    <x v="16"/>
  </r>
  <r>
    <n v="266"/>
    <n v="3020001"/>
    <s v="انظمة"/>
    <s v="الدخل"/>
    <x v="7"/>
    <x v="19"/>
    <x v="37"/>
    <s v="الرواتب وما في حكمها"/>
    <s v="الراتب الاساسي / تسويق - تسعير"/>
    <n v="0"/>
    <n v="0"/>
    <n v="1023223"/>
    <n v="57850"/>
    <n v="965373"/>
    <n v="0"/>
    <n v="965373"/>
    <n v="0"/>
    <n v="965373"/>
    <x v="17"/>
  </r>
  <r>
    <n v="267"/>
    <n v="3020002"/>
    <s v="انظمة"/>
    <s v="الدخل"/>
    <x v="7"/>
    <x v="19"/>
    <x v="37"/>
    <s v="الرواتب وما في حكمها"/>
    <s v="بدل سكن / تسويق - تسعير"/>
    <n v="0"/>
    <n v="0"/>
    <n v="249614"/>
    <n v="1333"/>
    <n v="248281"/>
    <n v="0"/>
    <n v="248281"/>
    <n v="0"/>
    <n v="248281"/>
    <x v="17"/>
  </r>
  <r>
    <n v="268"/>
    <n v="3020003"/>
    <s v="انظمة"/>
    <s v="الدخل"/>
    <x v="7"/>
    <x v="19"/>
    <x v="37"/>
    <s v="الرواتب وما في حكمها"/>
    <s v="بدل انتقال / تسويق - تسعير"/>
    <n v="0"/>
    <n v="0"/>
    <n v="87277.48"/>
    <n v="3733"/>
    <n v="83544.479999999996"/>
    <n v="0"/>
    <n v="83544.479999999996"/>
    <n v="0"/>
    <n v="83544.479999999996"/>
    <x v="17"/>
  </r>
  <r>
    <n v="269"/>
    <n v="3020004"/>
    <s v="انظمة"/>
    <s v="الدخل"/>
    <x v="7"/>
    <x v="19"/>
    <x v="37"/>
    <s v="الرواتب وما في حكمها"/>
    <s v="بدل تذاكر سفر / تسويق - تسعير"/>
    <n v="0"/>
    <n v="0"/>
    <n v="21501.510000000002"/>
    <n v="0"/>
    <n v="21501.510000000002"/>
    <n v="0"/>
    <n v="21501.510000000002"/>
    <n v="0"/>
    <n v="21501.510000000002"/>
    <x v="17"/>
  </r>
  <r>
    <n v="270"/>
    <n v="3020005"/>
    <s v="انظمة"/>
    <s v="الدخل"/>
    <x v="7"/>
    <x v="19"/>
    <x v="37"/>
    <s v="الرواتب وما في حكمها"/>
    <s v="بدل اتصال / تسويق - تسعير"/>
    <n v="0"/>
    <n v="0"/>
    <n v="19365"/>
    <n v="0"/>
    <n v="19365"/>
    <n v="0"/>
    <n v="19365"/>
    <n v="0"/>
    <n v="19365"/>
    <x v="17"/>
  </r>
  <r>
    <n v="271"/>
    <n v="3020007"/>
    <s v="انظمة"/>
    <s v="الدخل"/>
    <x v="7"/>
    <x v="19"/>
    <x v="37"/>
    <s v="الرواتب وما في حكمها"/>
    <s v="اجر اضافى / تسويق - تسعير"/>
    <n v="0"/>
    <n v="0"/>
    <n v="19800"/>
    <n v="0"/>
    <n v="19800"/>
    <n v="0"/>
    <n v="19800"/>
    <n v="0"/>
    <n v="19800"/>
    <x v="17"/>
  </r>
  <r>
    <n v="272"/>
    <n v="3020008"/>
    <s v="انظمة"/>
    <s v="الدخل"/>
    <x v="7"/>
    <x v="19"/>
    <x v="37"/>
    <s v="الرواتب وما في حكمها"/>
    <s v="بدل طعام / تسويق. - تسعير"/>
    <n v="0"/>
    <n v="0"/>
    <n v="0"/>
    <n v="0"/>
    <n v="0"/>
    <n v="0"/>
    <n v="0"/>
    <n v="0"/>
    <n v="0"/>
    <x v="17"/>
  </r>
  <r>
    <n v="273"/>
    <n v="3020009"/>
    <s v="انظمة"/>
    <s v="الدخل"/>
    <x v="7"/>
    <x v="19"/>
    <x v="37"/>
    <s v="الرواتب وما في حكمها"/>
    <s v="مقابل مالى / تسويق. - تسعير"/>
    <n v="0"/>
    <n v="0"/>
    <n v="1947"/>
    <n v="0"/>
    <n v="1947"/>
    <n v="0"/>
    <n v="1947"/>
    <n v="0"/>
    <n v="1947"/>
    <x v="17"/>
  </r>
  <r>
    <n v="274"/>
    <n v="3020010"/>
    <s v="انظمة"/>
    <s v="الدخل"/>
    <x v="7"/>
    <x v="19"/>
    <x v="37"/>
    <s v="الرواتب وما في حكمها"/>
    <s v="مكافآت و حوافز / تسويق. - تسعير"/>
    <n v="0"/>
    <n v="0"/>
    <n v="19077"/>
    <n v="0"/>
    <n v="19077"/>
    <n v="0"/>
    <n v="19077"/>
    <n v="0"/>
    <n v="19077"/>
    <x v="17"/>
  </r>
  <r>
    <n v="275"/>
    <n v="3020011"/>
    <s v="انظمة"/>
    <s v="الدخل"/>
    <x v="7"/>
    <x v="19"/>
    <x v="37"/>
    <s v="الرواتب وما في حكمها"/>
    <s v="اخري _تسويق - تسعير"/>
    <n v="0"/>
    <n v="0"/>
    <n v="0"/>
    <n v="0"/>
    <n v="0"/>
    <n v="0"/>
    <n v="0"/>
    <n v="0"/>
    <n v="0"/>
    <x v="17"/>
  </r>
  <r>
    <n v="276"/>
    <n v="3020012"/>
    <s v="انظمة"/>
    <s v="الدخل"/>
    <x v="7"/>
    <x v="19"/>
    <x v="38"/>
    <s v="رسوم وإشتراكات"/>
    <s v="تجديد الاقامات وخروج وعوده-فحص-كارت عمل-نقل كفالات / تسويق - تسعير"/>
    <n v="0"/>
    <n v="0"/>
    <n v="18558"/>
    <n v="2587.5"/>
    <n v="15970.5"/>
    <n v="0"/>
    <n v="15970.5"/>
    <n v="0"/>
    <n v="15970.5"/>
    <x v="17"/>
  </r>
  <r>
    <n v="277"/>
    <n v="3020013"/>
    <s v="انظمة"/>
    <s v="الدخل"/>
    <x v="7"/>
    <x v="19"/>
    <x v="39"/>
    <s v="تأمين"/>
    <s v="تأمين طبى/ تسويق - تسعير"/>
    <n v="0"/>
    <n v="0"/>
    <n v="118624.33"/>
    <n v="0"/>
    <n v="118624.33"/>
    <n v="0"/>
    <n v="118624.33"/>
    <n v="0"/>
    <n v="118624.33"/>
    <x v="17"/>
  </r>
  <r>
    <n v="278"/>
    <n v="3020015"/>
    <s v="انظمة"/>
    <s v="الدخل"/>
    <x v="7"/>
    <x v="19"/>
    <x v="39"/>
    <s v="تأمين"/>
    <s v="أدوية وعلاج / تسويق - تسعير"/>
    <n v="0"/>
    <n v="0"/>
    <n v="156"/>
    <n v="0"/>
    <n v="156"/>
    <n v="0"/>
    <n v="156"/>
    <n v="0"/>
    <n v="156"/>
    <x v="17"/>
  </r>
  <r>
    <n v="279"/>
    <n v="3020016"/>
    <s v="انظمة"/>
    <s v="الدخل"/>
    <x v="7"/>
    <x v="19"/>
    <x v="37"/>
    <s v="الرواتب وما في حكمها"/>
    <s v="مكافأة نهاية خدمة / تسويق - تسعير"/>
    <n v="0"/>
    <n v="0"/>
    <n v="47180.13"/>
    <n v="0"/>
    <n v="47180.13"/>
    <n v="0"/>
    <n v="47180.13"/>
    <n v="0"/>
    <n v="47180.13"/>
    <x v="17"/>
  </r>
  <r>
    <n v="280"/>
    <n v="3020017"/>
    <s v="انظمة"/>
    <s v="الدخل"/>
    <x v="7"/>
    <x v="19"/>
    <x v="37"/>
    <s v="الرواتب وما في حكمها"/>
    <s v="بدل أجازات / تسويق - تسعير"/>
    <n v="0"/>
    <n v="0"/>
    <n v="112739.57"/>
    <n v="0"/>
    <n v="112739.57"/>
    <n v="0"/>
    <n v="112739.57"/>
    <n v="0"/>
    <n v="112739.57"/>
    <x v="17"/>
  </r>
  <r>
    <n v="281"/>
    <n v="3020019"/>
    <s v="انظمة"/>
    <s v="الدخل"/>
    <x v="7"/>
    <x v="19"/>
    <x v="38"/>
    <s v="رسوم وإشتراكات"/>
    <s v="رسوم وإشتراكات / تسويق - تسعير"/>
    <n v="0"/>
    <n v="0"/>
    <n v="300"/>
    <n v="70"/>
    <n v="230"/>
    <n v="0"/>
    <n v="230"/>
    <n v="0"/>
    <n v="230"/>
    <x v="17"/>
  </r>
  <r>
    <n v="282"/>
    <n v="3020020"/>
    <s v="انظمة"/>
    <s v="الدخل"/>
    <x v="7"/>
    <x v="19"/>
    <x v="40"/>
    <s v="هاتف وبريد"/>
    <s v="بريد وهاتف / تسويق - تسعير"/>
    <n v="0"/>
    <n v="0"/>
    <n v="1606.27"/>
    <n v="0"/>
    <n v="1606.27"/>
    <n v="0"/>
    <n v="1606.27"/>
    <n v="0"/>
    <n v="1606.27"/>
    <x v="17"/>
  </r>
  <r>
    <n v="283"/>
    <n v="3020022"/>
    <s v="انظمة"/>
    <s v="الدخل"/>
    <x v="7"/>
    <x v="19"/>
    <x v="41"/>
    <s v="مصروفات متنوعة"/>
    <s v="اعمال رسم مخططات / تسويق - تسعير"/>
    <n v="0"/>
    <n v="0"/>
    <n v="0"/>
    <n v="0"/>
    <n v="0"/>
    <n v="0"/>
    <n v="0"/>
    <n v="0"/>
    <n v="0"/>
    <x v="17"/>
  </r>
  <r>
    <n v="284"/>
    <n v="3020023"/>
    <s v="انظمة"/>
    <s v="الدخل"/>
    <x v="7"/>
    <x v="19"/>
    <x v="41"/>
    <s v="مصروفات متنوعة"/>
    <s v="ادوات مكتبيه و مطبوعات / تسويق - تسعير"/>
    <n v="0"/>
    <n v="0"/>
    <n v="8614.51"/>
    <n v="0"/>
    <n v="8614.51"/>
    <n v="0"/>
    <n v="8614.51"/>
    <n v="0"/>
    <n v="8614.51"/>
    <x v="17"/>
  </r>
  <r>
    <n v="285"/>
    <n v="3020031"/>
    <s v="انظمة"/>
    <s v="الدخل"/>
    <x v="7"/>
    <x v="19"/>
    <x v="42"/>
    <s v="زيوت ومحروقات"/>
    <s v="زيوت ومحروقات/ تسويق - تسعير"/>
    <n v="0"/>
    <n v="0"/>
    <n v="12119.22"/>
    <n v="0"/>
    <n v="12119.22"/>
    <n v="0"/>
    <n v="12119.22"/>
    <n v="0"/>
    <n v="12119.22"/>
    <x v="17"/>
  </r>
  <r>
    <n v="286"/>
    <n v="3020032"/>
    <s v="انظمة"/>
    <s v="الدخل"/>
    <x v="7"/>
    <x v="19"/>
    <x v="41"/>
    <s v="مصروفات متنوعة"/>
    <s v="عدد مستهلكة/ تسويق- تسعير"/>
    <n v="0"/>
    <n v="0"/>
    <n v="258"/>
    <n v="0"/>
    <n v="258"/>
    <n v="0"/>
    <n v="258"/>
    <n v="0"/>
    <n v="258"/>
    <x v="17"/>
  </r>
  <r>
    <n v="287"/>
    <n v="3020033"/>
    <s v="انظمة"/>
    <s v="الدخل"/>
    <x v="7"/>
    <x v="19"/>
    <x v="43"/>
    <s v="صيانة وإصلاح"/>
    <s v="صيانة عامة  / تسويق- تسعير"/>
    <n v="0"/>
    <n v="0"/>
    <n v="258.14999999999998"/>
    <n v="0"/>
    <n v="258.14999999999998"/>
    <n v="0"/>
    <n v="258.14999999999998"/>
    <n v="0"/>
    <n v="258.14999999999998"/>
    <x v="17"/>
  </r>
  <r>
    <n v="288"/>
    <n v="3020034"/>
    <s v="انظمة"/>
    <s v="الدخل"/>
    <x v="7"/>
    <x v="19"/>
    <x v="44"/>
    <s v="سفر وإنتقالات"/>
    <s v="سفر وإنتقال  / تسويق - تسعير"/>
    <n v="0"/>
    <n v="0"/>
    <n v="30187.55"/>
    <n v="0"/>
    <n v="30187.55"/>
    <n v="0"/>
    <n v="30187.55"/>
    <n v="0"/>
    <n v="30187.55"/>
    <x v="17"/>
  </r>
  <r>
    <n v="289"/>
    <n v="3020035"/>
    <s v="انظمة"/>
    <s v="الدخل"/>
    <x v="7"/>
    <x v="19"/>
    <x v="38"/>
    <s v="رسوم وإشتراكات"/>
    <s v="تعقيب وجوازات و تصديقات/ تسويق - تسعير"/>
    <n v="0"/>
    <n v="0"/>
    <n v="150.35"/>
    <n v="0"/>
    <n v="150.35"/>
    <n v="0"/>
    <n v="150.35"/>
    <n v="0"/>
    <n v="150.35"/>
    <x v="17"/>
  </r>
  <r>
    <n v="290"/>
    <n v="3020036"/>
    <s v="انظمة"/>
    <s v="الدخل"/>
    <x v="7"/>
    <x v="19"/>
    <x v="43"/>
    <s v="صيانة وإصلاح"/>
    <s v="صيانه و قطع غيار سيارات / تسويق - تسعير"/>
    <n v="0"/>
    <n v="0"/>
    <n v="4221.2300000000005"/>
    <n v="0"/>
    <n v="4221.2300000000005"/>
    <n v="0"/>
    <n v="4221.2300000000005"/>
    <n v="0"/>
    <n v="4221.2300000000005"/>
    <x v="17"/>
  </r>
  <r>
    <n v="291"/>
    <n v="3020037"/>
    <s v="انظمة"/>
    <s v="الدخل"/>
    <x v="7"/>
    <x v="19"/>
    <x v="45"/>
    <s v="إيجارات"/>
    <s v="إيجار سيارات / تسويق - تسعير"/>
    <n v="0"/>
    <n v="0"/>
    <n v="3507.71"/>
    <n v="0"/>
    <n v="3507.71"/>
    <n v="0"/>
    <n v="3507.71"/>
    <n v="0"/>
    <n v="3507.71"/>
    <x v="17"/>
  </r>
  <r>
    <n v="292"/>
    <n v="3020039"/>
    <s v="انظمة"/>
    <s v="الدخل"/>
    <x v="7"/>
    <x v="19"/>
    <x v="46"/>
    <s v="مصاريف شحن وتخليص جمركي"/>
    <s v="مصروف تخليص جمركي / تسويق - تسعير"/>
    <n v="0"/>
    <n v="0"/>
    <n v="0"/>
    <n v="0"/>
    <n v="0"/>
    <n v="0"/>
    <n v="0"/>
    <n v="0"/>
    <n v="0"/>
    <x v="17"/>
  </r>
  <r>
    <n v="293"/>
    <n v="3020041"/>
    <s v="انظمة"/>
    <s v="الدخل"/>
    <x v="7"/>
    <x v="19"/>
    <x v="44"/>
    <s v="سفر وإنتقالات"/>
    <s v="مصروف شحن ونقل وتحميل / تسويق - تسعير"/>
    <n v="0"/>
    <n v="0"/>
    <n v="362.72"/>
    <n v="0"/>
    <n v="362.72"/>
    <n v="0"/>
    <n v="362.72"/>
    <n v="0"/>
    <n v="362.72"/>
    <x v="17"/>
  </r>
  <r>
    <n v="294"/>
    <n v="3020047"/>
    <s v="انظمة"/>
    <s v="الدخل"/>
    <x v="7"/>
    <x v="19"/>
    <x v="47"/>
    <s v="أخري"/>
    <s v="مصروف عينات / تسويق - تسعير"/>
    <n v="0"/>
    <n v="0"/>
    <n v="0"/>
    <n v="0"/>
    <n v="0"/>
    <n v="0"/>
    <n v="0"/>
    <n v="0"/>
    <n v="0"/>
    <x v="17"/>
  </r>
  <r>
    <n v="295"/>
    <n v="3020056"/>
    <s v="انظمة"/>
    <s v="الدخل"/>
    <x v="7"/>
    <x v="19"/>
    <x v="38"/>
    <s v="رسوم وإشتراكات"/>
    <s v="خروج وعودة / تسويق - تسعير"/>
    <n v="0"/>
    <n v="0"/>
    <n v="600"/>
    <n v="0"/>
    <n v="600"/>
    <n v="0"/>
    <n v="600"/>
    <n v="0"/>
    <n v="600"/>
    <x v="17"/>
  </r>
  <r>
    <n v="296"/>
    <n v="3020057"/>
    <s v="انظمة"/>
    <s v="الدخل"/>
    <x v="7"/>
    <x v="19"/>
    <x v="44"/>
    <s v="سفر وإنتقالات"/>
    <s v="ايجارات سكن وفندق/ تسويق - تسعير"/>
    <n v="0"/>
    <n v="0"/>
    <n v="6193.7300000000005"/>
    <n v="0"/>
    <n v="6193.7300000000005"/>
    <n v="0"/>
    <n v="6193.7300000000005"/>
    <n v="0"/>
    <n v="6193.7300000000005"/>
    <x v="17"/>
  </r>
  <r>
    <n v="297"/>
    <n v="3020059"/>
    <s v="انظمة"/>
    <s v="الدخل"/>
    <x v="7"/>
    <x v="19"/>
    <x v="38"/>
    <s v="رسوم وإشتراكات"/>
    <s v="مصروف نقل كفالة / تسويق - تسعير"/>
    <n v="0"/>
    <n v="0"/>
    <n v="4000"/>
    <n v="0"/>
    <n v="4000"/>
    <n v="0"/>
    <n v="4000"/>
    <n v="0"/>
    <n v="4000"/>
    <x v="17"/>
  </r>
  <r>
    <n v="298"/>
    <n v="3020060"/>
    <s v="انظمة"/>
    <s v="الدخل"/>
    <x v="7"/>
    <x v="19"/>
    <x v="44"/>
    <s v="سفر وإنتقالات"/>
    <s v="م .ضيافة / تسويق - تسعير"/>
    <n v="0"/>
    <n v="0"/>
    <n v="5356.66"/>
    <n v="0"/>
    <n v="5356.66"/>
    <n v="0"/>
    <n v="5356.66"/>
    <n v="0"/>
    <n v="5356.66"/>
    <x v="17"/>
  </r>
  <r>
    <n v="299"/>
    <n v="3020063"/>
    <s v="انظمة"/>
    <s v="الدخل"/>
    <x v="7"/>
    <x v="19"/>
    <x v="43"/>
    <s v="صيانة وإصلاح"/>
    <s v="برمجية وصيانة حاسب / تسويق - تسعير"/>
    <n v="0"/>
    <n v="0"/>
    <n v="290"/>
    <n v="0"/>
    <n v="290"/>
    <n v="0"/>
    <n v="290"/>
    <n v="0"/>
    <n v="290"/>
    <x v="17"/>
  </r>
  <r>
    <n v="300"/>
    <n v="3020064"/>
    <s v="انظمة"/>
    <s v="الدخل"/>
    <x v="7"/>
    <x v="19"/>
    <x v="39"/>
    <s v="تأمين"/>
    <s v="تامين سيارات / تسويق - تسعير"/>
    <n v="0"/>
    <n v="0"/>
    <n v="0"/>
    <n v="0"/>
    <n v="0"/>
    <n v="0"/>
    <n v="0"/>
    <n v="0"/>
    <n v="0"/>
    <x v="17"/>
  </r>
  <r>
    <n v="301"/>
    <n v="3020065"/>
    <s v="انظمة"/>
    <s v="الدخل"/>
    <x v="7"/>
    <x v="19"/>
    <x v="37"/>
    <s v="الرواتب وما في حكمها"/>
    <s v="تامينات اجتماعية / تسويق - تسعير"/>
    <n v="0"/>
    <n v="0"/>
    <n v="26648"/>
    <n v="0"/>
    <n v="26648"/>
    <n v="0"/>
    <n v="26648"/>
    <n v="0"/>
    <n v="26648"/>
    <x v="17"/>
  </r>
  <r>
    <n v="302"/>
    <n v="3020066"/>
    <s v="انظمة"/>
    <s v="الدخل"/>
    <x v="7"/>
    <x v="19"/>
    <x v="41"/>
    <s v="مصروفات متنوعة"/>
    <s v="هدايا ونثريات متنوعة/ تسويق - تسعير"/>
    <n v="0"/>
    <n v="0"/>
    <n v="0"/>
    <n v="0"/>
    <n v="0"/>
    <n v="0"/>
    <n v="0"/>
    <n v="0"/>
    <n v="0"/>
    <x v="17"/>
  </r>
  <r>
    <n v="303"/>
    <n v="3030001"/>
    <s v="انظمة"/>
    <s v="الدخل"/>
    <x v="7"/>
    <x v="20"/>
    <x v="37"/>
    <s v="الرواتب وما في حكمها"/>
    <s v="اجور ورواتب / اداريه"/>
    <n v="0"/>
    <n v="0"/>
    <n v="6599231"/>
    <n v="576276.55000000005"/>
    <n v="6022954.4500000002"/>
    <n v="0"/>
    <n v="6022954.4500000002"/>
    <n v="0"/>
    <n v="6022954.4500000002"/>
    <x v="17"/>
  </r>
  <r>
    <n v="304"/>
    <n v="3030002"/>
    <s v="انظمة"/>
    <s v="الدخل"/>
    <x v="7"/>
    <x v="20"/>
    <x v="37"/>
    <s v="الرواتب وما في حكمها"/>
    <s v="بدل سكن / اداريه"/>
    <n v="0"/>
    <n v="0"/>
    <n v="610000"/>
    <n v="0"/>
    <n v="610000"/>
    <n v="0"/>
    <n v="610000"/>
    <n v="0"/>
    <n v="610000"/>
    <x v="17"/>
  </r>
  <r>
    <n v="305"/>
    <n v="3030003"/>
    <s v="انظمة"/>
    <s v="الدخل"/>
    <x v="7"/>
    <x v="20"/>
    <x v="37"/>
    <s v="الرواتب وما في حكمها"/>
    <s v="بدل انتقال / اداريه"/>
    <n v="0"/>
    <n v="0"/>
    <n v="292330"/>
    <n v="0"/>
    <n v="292330"/>
    <n v="0"/>
    <n v="292330"/>
    <n v="0"/>
    <n v="292330"/>
    <x v="17"/>
  </r>
  <r>
    <n v="306"/>
    <n v="3030004"/>
    <s v="انظمة"/>
    <s v="الدخل"/>
    <x v="7"/>
    <x v="20"/>
    <x v="37"/>
    <s v="الرواتب وما في حكمها"/>
    <s v="بدل تذاكر سفر / اداريه"/>
    <n v="0"/>
    <n v="0"/>
    <n v="51292.76"/>
    <n v="0"/>
    <n v="51292.76"/>
    <n v="0"/>
    <n v="51292.76"/>
    <n v="0"/>
    <n v="51292.76"/>
    <x v="17"/>
  </r>
  <r>
    <n v="307"/>
    <n v="3030005"/>
    <s v="انظمة"/>
    <s v="الدخل"/>
    <x v="7"/>
    <x v="20"/>
    <x v="37"/>
    <s v="الرواتب وما في حكمها"/>
    <s v="بدل اتصال _ اداريه"/>
    <n v="0"/>
    <n v="0"/>
    <n v="21500"/>
    <n v="0"/>
    <n v="21500"/>
    <n v="0"/>
    <n v="21500"/>
    <n v="0"/>
    <n v="21500"/>
    <x v="17"/>
  </r>
  <r>
    <n v="308"/>
    <n v="3030006"/>
    <s v="انظمة"/>
    <s v="الدخل"/>
    <x v="7"/>
    <x v="20"/>
    <x v="37"/>
    <s v="الرواتب وما في حكمها"/>
    <s v="اجر اضافى _ اداريه"/>
    <n v="0"/>
    <n v="0"/>
    <n v="7156"/>
    <n v="0"/>
    <n v="7156"/>
    <n v="0"/>
    <n v="7156"/>
    <n v="0"/>
    <n v="7156"/>
    <x v="17"/>
  </r>
  <r>
    <n v="309"/>
    <n v="3030007"/>
    <s v="انظمة"/>
    <s v="الدخل"/>
    <x v="7"/>
    <x v="20"/>
    <x v="37"/>
    <s v="الرواتب وما في حكمها"/>
    <s v="اخري _ ادارية"/>
    <n v="0"/>
    <n v="0"/>
    <n v="358"/>
    <n v="0"/>
    <n v="358"/>
    <n v="0"/>
    <n v="358"/>
    <n v="0"/>
    <n v="358"/>
    <x v="17"/>
  </r>
  <r>
    <n v="310"/>
    <n v="3030008"/>
    <s v="انظمة"/>
    <s v="الدخل"/>
    <x v="7"/>
    <x v="20"/>
    <x v="37"/>
    <s v="الرواتب وما في حكمها"/>
    <s v="بدل طعام / اداريه"/>
    <n v="0"/>
    <n v="0"/>
    <n v="0"/>
    <n v="0"/>
    <n v="0"/>
    <n v="0"/>
    <n v="0"/>
    <n v="0"/>
    <n v="0"/>
    <x v="17"/>
  </r>
  <r>
    <n v="311"/>
    <n v="3030009"/>
    <s v="انظمة"/>
    <s v="الدخل"/>
    <x v="7"/>
    <x v="20"/>
    <x v="37"/>
    <s v="الرواتب وما في حكمها"/>
    <s v="مقابل مالي / اداريه"/>
    <n v="0"/>
    <n v="0"/>
    <n v="72540"/>
    <n v="0"/>
    <n v="72540"/>
    <n v="0"/>
    <n v="72540"/>
    <n v="0"/>
    <n v="72540"/>
    <x v="17"/>
  </r>
  <r>
    <n v="312"/>
    <n v="3030010"/>
    <s v="انظمة"/>
    <s v="الدخل"/>
    <x v="7"/>
    <x v="20"/>
    <x v="38"/>
    <s v="رسوم وإشتراكات"/>
    <s v="تجديد الاقامات وخروج وعوده وفحص طبي وكارت عمل _ اداريه"/>
    <n v="0"/>
    <n v="0"/>
    <n v="39640.53"/>
    <n v="0"/>
    <n v="39640.53"/>
    <n v="0"/>
    <n v="39640.53"/>
    <n v="0"/>
    <n v="39640.53"/>
    <x v="17"/>
  </r>
  <r>
    <n v="313"/>
    <n v="3030011"/>
    <s v="انظمة"/>
    <s v="الدخل"/>
    <x v="7"/>
    <x v="20"/>
    <x v="37"/>
    <s v="الرواتب وما في حكمها"/>
    <s v="مكافاه وحوافز وهدايا واخرى / اداريه"/>
    <n v="0"/>
    <n v="0"/>
    <n v="895564"/>
    <n v="0"/>
    <n v="895564"/>
    <n v="0"/>
    <n v="895564"/>
    <n v="0"/>
    <n v="895564"/>
    <x v="17"/>
  </r>
  <r>
    <n v="314"/>
    <n v="3030012"/>
    <s v="انظمة"/>
    <s v="الدخل"/>
    <x v="7"/>
    <x v="20"/>
    <x v="41"/>
    <s v="مصروفات متنوعة"/>
    <s v="أرباح تمويل / اداريه"/>
    <n v="0"/>
    <n v="0"/>
    <n v="0"/>
    <n v="0"/>
    <n v="0"/>
    <n v="0"/>
    <n v="0"/>
    <n v="0"/>
    <n v="0"/>
    <x v="17"/>
  </r>
  <r>
    <n v="315"/>
    <n v="3030013"/>
    <s v="انظمة"/>
    <s v="الدخل"/>
    <x v="7"/>
    <x v="20"/>
    <x v="39"/>
    <s v="تأمين"/>
    <s v="تأمين طبى/ اداريه"/>
    <n v="0"/>
    <n v="0"/>
    <n v="269091.62"/>
    <n v="0"/>
    <n v="269091.62"/>
    <n v="0"/>
    <n v="269091.62"/>
    <n v="0"/>
    <n v="269091.62"/>
    <x v="17"/>
  </r>
  <r>
    <n v="316"/>
    <n v="3030014"/>
    <s v="انظمة"/>
    <s v="الدخل"/>
    <x v="7"/>
    <x v="20"/>
    <x v="37"/>
    <s v="الرواتب وما في حكمها"/>
    <s v="تأمينات إجتماعية/ادريه"/>
    <n v="0"/>
    <n v="0"/>
    <n v="3282378.3200000003"/>
    <n v="1326345.32"/>
    <n v="1956033.0000000002"/>
    <n v="0"/>
    <n v="1956033.0000000002"/>
    <n v="0"/>
    <n v="1956033.0000000002"/>
    <x v="17"/>
  </r>
  <r>
    <n v="317"/>
    <n v="3030015"/>
    <s v="انظمة"/>
    <s v="الدخل"/>
    <x v="7"/>
    <x v="20"/>
    <x v="39"/>
    <s v="تأمين"/>
    <s v="أدوية وعلاج / اداريه"/>
    <n v="0"/>
    <n v="0"/>
    <n v="1105.6000000000001"/>
    <n v="0"/>
    <n v="1105.6000000000001"/>
    <n v="0"/>
    <n v="1105.6000000000001"/>
    <n v="0"/>
    <n v="1105.6000000000001"/>
    <x v="17"/>
  </r>
  <r>
    <n v="318"/>
    <n v="3030016"/>
    <s v="انظمة"/>
    <s v="الدخل"/>
    <x v="7"/>
    <x v="20"/>
    <x v="37"/>
    <s v="الرواتب وما في حكمها"/>
    <s v="مكافأة نهاية خدمة / اداريه"/>
    <n v="0"/>
    <n v="0"/>
    <n v="979547.78"/>
    <n v="0"/>
    <n v="979547.78"/>
    <n v="0"/>
    <n v="979547.78"/>
    <n v="0"/>
    <n v="979547.78"/>
    <x v="17"/>
  </r>
  <r>
    <n v="319"/>
    <n v="3030017"/>
    <s v="انظمة"/>
    <s v="الدخل"/>
    <x v="7"/>
    <x v="20"/>
    <x v="37"/>
    <s v="الرواتب وما في حكمها"/>
    <s v="بدل أجازات / إداريه"/>
    <n v="0"/>
    <n v="0"/>
    <n v="236496.45"/>
    <n v="0"/>
    <n v="236496.45"/>
    <n v="0"/>
    <n v="236496.45"/>
    <n v="0"/>
    <n v="236496.45"/>
    <x v="17"/>
  </r>
  <r>
    <n v="320"/>
    <n v="3030018"/>
    <s v="انظمة"/>
    <s v="الدخل"/>
    <x v="7"/>
    <x v="20"/>
    <x v="48"/>
    <s v="كهرباء ومياه"/>
    <s v="كهرباء و مياه _اداريه"/>
    <n v="0"/>
    <n v="0"/>
    <n v="62272.090000000004"/>
    <n v="0"/>
    <n v="62272.090000000004"/>
    <n v="0"/>
    <n v="62272.090000000004"/>
    <n v="0"/>
    <n v="62272.090000000004"/>
    <x v="17"/>
  </r>
  <r>
    <n v="321"/>
    <n v="3030020"/>
    <s v="انظمة"/>
    <s v="الدخل"/>
    <x v="7"/>
    <x v="20"/>
    <x v="41"/>
    <s v="مصروفات متنوعة"/>
    <s v="ادوات مكتبيه و مطبوعات _ اداريه"/>
    <n v="0"/>
    <n v="0"/>
    <n v="36272.75"/>
    <n v="0"/>
    <n v="36272.75"/>
    <n v="0"/>
    <n v="36272.75"/>
    <n v="0"/>
    <n v="36272.75"/>
    <x v="17"/>
  </r>
  <r>
    <n v="322"/>
    <n v="3030022"/>
    <s v="انظمة"/>
    <s v="الدخل"/>
    <x v="7"/>
    <x v="20"/>
    <x v="45"/>
    <s v="إيجارات"/>
    <s v="ايجار السكن _ اداري"/>
    <n v="0"/>
    <n v="0"/>
    <n v="45798.81"/>
    <n v="0"/>
    <n v="45798.81"/>
    <n v="0"/>
    <n v="45798.81"/>
    <n v="0"/>
    <n v="45798.81"/>
    <x v="17"/>
  </r>
  <r>
    <n v="323"/>
    <n v="3030025"/>
    <s v="انظمة"/>
    <s v="الدخل"/>
    <x v="7"/>
    <x v="20"/>
    <x v="42"/>
    <s v="زيوت ومحروقات"/>
    <s v="زيوت ومحروقات_اداريه"/>
    <n v="0"/>
    <n v="0"/>
    <n v="22078.179990000001"/>
    <n v="0"/>
    <n v="22078.179990000001"/>
    <n v="0"/>
    <n v="22078.179990000001"/>
    <n v="0"/>
    <n v="22078.179990000001"/>
    <x v="17"/>
  </r>
  <r>
    <n v="324"/>
    <n v="3030029"/>
    <s v="انظمة"/>
    <s v="الدخل"/>
    <x v="7"/>
    <x v="20"/>
    <x v="43"/>
    <s v="صيانة وإصلاح"/>
    <s v="صيانه و قطع غيار سيارات _ اداريه"/>
    <n v="0"/>
    <n v="0"/>
    <n v="21918.239969999999"/>
    <n v="0"/>
    <n v="21918.239969999999"/>
    <n v="0"/>
    <n v="21918.239969999999"/>
    <n v="0"/>
    <n v="21918.239969999999"/>
    <x v="17"/>
  </r>
  <r>
    <n v="325"/>
    <n v="3030032"/>
    <s v="انظمة"/>
    <s v="الدخل"/>
    <x v="7"/>
    <x v="20"/>
    <x v="41"/>
    <s v="مصروفات متنوعة"/>
    <s v="مصروف  مستهلكة ومهمات _ ادارية"/>
    <n v="0"/>
    <n v="0"/>
    <n v="6641.3499899999997"/>
    <n v="0"/>
    <n v="6641.3499899999997"/>
    <n v="0"/>
    <n v="6641.3499899999997"/>
    <n v="0"/>
    <n v="6641.3499899999997"/>
    <x v="17"/>
  </r>
  <r>
    <n v="326"/>
    <n v="3030034"/>
    <s v="انظمة"/>
    <s v="الدخل"/>
    <x v="7"/>
    <x v="20"/>
    <x v="41"/>
    <s v="مصروفات متنوعة"/>
    <s v="مستلزمات اعاشة سكن / ادارية 0"/>
    <n v="0"/>
    <n v="0"/>
    <n v="349"/>
    <n v="0"/>
    <n v="349"/>
    <n v="0"/>
    <n v="349"/>
    <n v="0"/>
    <n v="349"/>
    <x v="17"/>
  </r>
  <r>
    <n v="327"/>
    <n v="3030036"/>
    <s v="انظمة"/>
    <s v="الدخل"/>
    <x v="7"/>
    <x v="20"/>
    <x v="39"/>
    <s v="تأمين"/>
    <s v="تامين سيارات _ ادارية"/>
    <n v="0"/>
    <n v="0"/>
    <n v="5946.1"/>
    <n v="0"/>
    <n v="5946.1"/>
    <n v="0"/>
    <n v="5946.1"/>
    <n v="0"/>
    <n v="5946.1"/>
    <x v="17"/>
  </r>
  <r>
    <n v="328"/>
    <n v="3030037"/>
    <s v="انظمة"/>
    <s v="الدخل"/>
    <x v="7"/>
    <x v="20"/>
    <x v="41"/>
    <s v="مصروفات متنوعة"/>
    <s v="مصاريف متنوعه _ اداريه"/>
    <n v="0"/>
    <n v="0"/>
    <n v="720.94"/>
    <n v="0"/>
    <n v="720.94"/>
    <n v="0"/>
    <n v="720.94"/>
    <n v="0"/>
    <n v="720.94"/>
    <x v="17"/>
  </r>
  <r>
    <n v="329"/>
    <n v="3030038"/>
    <s v="انظمة"/>
    <s v="الدخل"/>
    <x v="7"/>
    <x v="20"/>
    <x v="43"/>
    <s v="صيانة وإصلاح"/>
    <s v="برمجة وصيانة حاسب _ادارية"/>
    <n v="0"/>
    <n v="0"/>
    <n v="23206.5"/>
    <n v="0"/>
    <n v="23206.5"/>
    <n v="0"/>
    <n v="23206.5"/>
    <n v="0"/>
    <n v="23206.5"/>
    <x v="17"/>
  </r>
  <r>
    <n v="330"/>
    <n v="3030039"/>
    <s v="انظمة"/>
    <s v="الدخل"/>
    <x v="7"/>
    <x v="20"/>
    <x v="44"/>
    <s v="سفر وإنتقالات"/>
    <s v="سفر وإنتقال _ اداريه"/>
    <n v="0"/>
    <n v="0"/>
    <n v="87710.82"/>
    <n v="16947.12"/>
    <n v="70763.700000000012"/>
    <n v="0"/>
    <n v="70763.700000000012"/>
    <n v="0"/>
    <n v="70763.700000000012"/>
    <x v="17"/>
  </r>
  <r>
    <n v="331"/>
    <n v="3030040"/>
    <s v="انظمة"/>
    <s v="الدخل"/>
    <x v="7"/>
    <x v="20"/>
    <x v="41"/>
    <s v="مصروفات متنوعة"/>
    <s v="دعاية وإعلان _ اداريه"/>
    <n v="0"/>
    <n v="0"/>
    <n v="0"/>
    <n v="0"/>
    <n v="0"/>
    <n v="0"/>
    <n v="0"/>
    <n v="0"/>
    <n v="0"/>
    <x v="17"/>
  </r>
  <r>
    <n v="332"/>
    <n v="3030042"/>
    <s v="انظمة"/>
    <s v="الدخل"/>
    <x v="7"/>
    <x v="20"/>
    <x v="38"/>
    <s v="رسوم وإشتراكات"/>
    <s v="رسوم حكوميه  وإشتراكات وغرمات _  اداريه0"/>
    <n v="0"/>
    <n v="0"/>
    <n v="205889.33999000001"/>
    <n v="210"/>
    <n v="205679.33999000001"/>
    <n v="0"/>
    <n v="205679.33999000001"/>
    <n v="0"/>
    <n v="205679.33999000001"/>
    <x v="17"/>
  </r>
  <r>
    <n v="333"/>
    <n v="3030043"/>
    <s v="انظمة"/>
    <s v="الدخل"/>
    <x v="7"/>
    <x v="20"/>
    <x v="40"/>
    <s v="هاتف وبريد"/>
    <s v="بريد وهاتف  اداريه"/>
    <n v="0"/>
    <n v="0"/>
    <n v="200232.99"/>
    <n v="0"/>
    <n v="200232.99"/>
    <n v="0"/>
    <n v="200232.99"/>
    <n v="0"/>
    <n v="200232.99"/>
    <x v="17"/>
  </r>
  <r>
    <n v="334"/>
    <n v="3030044"/>
    <s v="انظمة"/>
    <s v="الدخل"/>
    <x v="8"/>
    <x v="21"/>
    <x v="49"/>
    <s v="قروض وتسيهبلات بنكية"/>
    <s v="مصاريف بنكية اداريه _ فوائد تمويل قروض  وتسهيلات بنكيه"/>
    <n v="0"/>
    <n v="0"/>
    <n v="1543596.91"/>
    <n v="0"/>
    <n v="1543596.91"/>
    <n v="0"/>
    <n v="1543596.91"/>
    <n v="0"/>
    <n v="1543596.91"/>
    <x v="4"/>
  </r>
  <r>
    <n v="335"/>
    <n v="3030045"/>
    <s v="انظمة"/>
    <s v="الدخل"/>
    <x v="8"/>
    <x v="21"/>
    <x v="50"/>
    <s v="مصاريف بنكيه"/>
    <s v="مصاريف بنكية اداريه _ اداريه0"/>
    <n v="0"/>
    <n v="0"/>
    <n v="368095.10000000003"/>
    <n v="46.83"/>
    <n v="368048.27"/>
    <n v="0"/>
    <n v="368048.27"/>
    <n v="0"/>
    <n v="368048.27"/>
    <x v="4"/>
  </r>
  <r>
    <n v="336"/>
    <n v="3030047"/>
    <s v="انظمة"/>
    <s v="الدخل"/>
    <x v="7"/>
    <x v="20"/>
    <x v="51"/>
    <s v="إستقبال وضيافة"/>
    <s v="م .ضيافة _ اداريه"/>
    <n v="0"/>
    <n v="0"/>
    <n v="174101.23"/>
    <n v="0"/>
    <n v="174101.23"/>
    <n v="0"/>
    <n v="174101.23"/>
    <n v="0"/>
    <n v="174101.23"/>
    <x v="17"/>
  </r>
  <r>
    <n v="337"/>
    <n v="3030049"/>
    <s v="انظمة"/>
    <s v="الدخل"/>
    <x v="7"/>
    <x v="20"/>
    <x v="38"/>
    <s v="رسوم وإشتراكات"/>
    <s v="م. تاشيرات واستقدام ونقل كفالة _ اداريه"/>
    <n v="0"/>
    <n v="0"/>
    <n v="9039.64"/>
    <n v="2000"/>
    <n v="7039.6399999999994"/>
    <n v="0"/>
    <n v="7039.6399999999994"/>
    <n v="0"/>
    <n v="7039.6399999999994"/>
    <x v="17"/>
  </r>
  <r>
    <n v="338"/>
    <n v="3030052"/>
    <s v="انظمة"/>
    <s v="الدخل"/>
    <x v="7"/>
    <x v="20"/>
    <x v="52"/>
    <s v="أتعاب مهنية"/>
    <s v="اتعاب مهنية _ادارية0"/>
    <n v="0"/>
    <n v="0"/>
    <n v="862090.71"/>
    <n v="0"/>
    <n v="862090.71"/>
    <n v="0"/>
    <n v="862090.71"/>
    <n v="0"/>
    <n v="862090.71"/>
    <x v="17"/>
  </r>
  <r>
    <n v="339"/>
    <n v="3030053"/>
    <s v="انظمة"/>
    <s v="الدخل"/>
    <x v="7"/>
    <x v="20"/>
    <x v="43"/>
    <s v="صيانة وإصلاح"/>
    <s v="صيانة عامة وسلامة _ اداري"/>
    <n v="0"/>
    <n v="0"/>
    <n v="715"/>
    <n v="0"/>
    <n v="715"/>
    <n v="0"/>
    <n v="715"/>
    <n v="0"/>
    <n v="715"/>
    <x v="17"/>
  </r>
  <r>
    <n v="340"/>
    <n v="3030054"/>
    <s v="انظمة"/>
    <s v="الدخل"/>
    <x v="7"/>
    <x v="20"/>
    <x v="41"/>
    <s v="مصروفات متنوعة"/>
    <s v="خصم مسموح به _ الاداره"/>
    <n v="0"/>
    <n v="0"/>
    <n v="0.28000000000000003"/>
    <n v="0"/>
    <n v="0.28000000000000003"/>
    <n v="0"/>
    <n v="0.28000000000000003"/>
    <n v="0"/>
    <n v="0.28000000000000003"/>
    <x v="17"/>
  </r>
  <r>
    <n v="341"/>
    <n v="3030055"/>
    <s v="انظمة"/>
    <s v="الدخل"/>
    <x v="7"/>
    <x v="20"/>
    <x v="39"/>
    <s v="تأمين"/>
    <s v="تامين  علي المصنع _اداريه0"/>
    <n v="0"/>
    <n v="0"/>
    <n v="2359.66"/>
    <n v="0"/>
    <n v="2359.66"/>
    <n v="0"/>
    <n v="2359.66"/>
    <n v="0"/>
    <n v="2359.66"/>
    <x v="17"/>
  </r>
  <r>
    <n v="342"/>
    <n v="3030056"/>
    <s v="انظمة"/>
    <s v="الدخل"/>
    <x v="7"/>
    <x v="20"/>
    <x v="53"/>
    <s v="مصاريف الزكاة الشرعية"/>
    <s v="مصروف الزكاة الشرعيه _ اداريه0"/>
    <n v="0"/>
    <n v="0"/>
    <n v="32607.360000000001"/>
    <n v="0"/>
    <n v="32607.360000000001"/>
    <n v="0"/>
    <n v="32607.360000000001"/>
    <n v="0"/>
    <n v="32607.360000000001"/>
    <x v="17"/>
  </r>
  <r>
    <n v="343"/>
    <n v="3030057"/>
    <s v="انظمة"/>
    <s v="الدخل"/>
    <x v="7"/>
    <x v="20"/>
    <x v="41"/>
    <s v="مصروفات متنوعة"/>
    <s v="مصاريف ضريبة الاستقطاع _  اعوام سابقه"/>
    <n v="0"/>
    <n v="0"/>
    <n v="0"/>
    <n v="0"/>
    <n v="0"/>
    <n v="0"/>
    <n v="0"/>
    <n v="0"/>
    <n v="0"/>
    <x v="17"/>
  </r>
  <r>
    <n v="344"/>
    <n v="3030058"/>
    <s v="انظمة"/>
    <s v="الدخل"/>
    <x v="7"/>
    <x v="20"/>
    <x v="54"/>
    <s v="ضريبة استقطاع"/>
    <s v="مصاريف ضريبة الاستقطاع /ادارى"/>
    <n v="0"/>
    <n v="0"/>
    <n v="44062.700000000004"/>
    <n v="0"/>
    <n v="44062.700000000004"/>
    <n v="0"/>
    <n v="44062.700000000004"/>
    <n v="0"/>
    <n v="44062.700000000004"/>
    <x v="17"/>
  </r>
  <r>
    <n v="345"/>
    <n v="3030059"/>
    <s v="انظمة"/>
    <s v="الدخل"/>
    <x v="7"/>
    <x v="20"/>
    <x v="55"/>
    <s v="إستهلاك ممتلكات والات ومعدات "/>
    <s v="مصاريف اهلاك _ الاصول الثابته الادارة0"/>
    <n v="0"/>
    <n v="0"/>
    <n v="170072.25"/>
    <n v="0"/>
    <n v="170072.25"/>
    <n v="0"/>
    <n v="170072.25"/>
    <n v="0"/>
    <n v="170072.25"/>
    <x v="17"/>
  </r>
  <r>
    <n v="346"/>
    <n v="3030060"/>
    <s v="انظمة"/>
    <s v="الدخل"/>
    <x v="7"/>
    <x v="20"/>
    <x v="45"/>
    <s v="إيجارات"/>
    <s v="م . ايجار سيارات_ اداريه"/>
    <n v="0"/>
    <n v="0"/>
    <n v="199"/>
    <n v="0"/>
    <n v="199"/>
    <n v="0"/>
    <n v="199"/>
    <n v="0"/>
    <n v="199"/>
    <x v="17"/>
  </r>
  <r>
    <n v="347"/>
    <n v="3030061"/>
    <s v="انظمة"/>
    <s v="الدخل"/>
    <x v="8"/>
    <x v="21"/>
    <x v="56"/>
    <s v="فوائد التزام عقود"/>
    <s v="مصاريف بنكية اداريه  _ فؤائد التزام عقود الايجار"/>
    <n v="0"/>
    <n v="0"/>
    <n v="206743.28"/>
    <n v="31.96"/>
    <n v="206711.32"/>
    <n v="0"/>
    <n v="206711.32"/>
    <n v="0"/>
    <n v="206711.32"/>
    <x v="4"/>
  </r>
  <r>
    <n v="348"/>
    <n v="3030062"/>
    <s v="انظمة"/>
    <s v="الدخل"/>
    <x v="7"/>
    <x v="20"/>
    <x v="57"/>
    <s v="م. ديون مشكوك في تحصيلها"/>
    <s v="مصروف ديون مشكوك في تحصيلها"/>
    <n v="0"/>
    <n v="0"/>
    <n v="2904769"/>
    <n v="0"/>
    <n v="2904769"/>
    <n v="0"/>
    <n v="2904769"/>
    <n v="0"/>
    <n v="2904769"/>
    <x v="17"/>
  </r>
  <r>
    <n v="349"/>
    <n v="3030063"/>
    <s v="انظمة"/>
    <s v="الدخل"/>
    <x v="7"/>
    <x v="20"/>
    <x v="38"/>
    <s v="رسوم وإشتراكات"/>
    <s v="ديون معدومة"/>
    <n v="0"/>
    <n v="0"/>
    <n v="0"/>
    <n v="0"/>
    <n v="0"/>
    <n v="0"/>
    <n v="0"/>
    <n v="0"/>
    <n v="0"/>
    <x v="17"/>
  </r>
  <r>
    <n v="350"/>
    <n v="3030064"/>
    <s v="انظمة"/>
    <s v="الدخل"/>
    <x v="7"/>
    <x v="20"/>
    <x v="58"/>
    <s v="م. استهلاك حق الاستخدام"/>
    <s v="مصاريف استهلاك حق الاستخدام_ عقود السيارات"/>
    <n v="0"/>
    <n v="0"/>
    <n v="234749.94"/>
    <n v="0"/>
    <n v="234749.94"/>
    <n v="0"/>
    <n v="234749.94"/>
    <n v="0"/>
    <n v="234749.94"/>
    <x v="17"/>
  </r>
  <r>
    <m/>
    <n v="3030065"/>
    <s v="انظمة"/>
    <s v="الدخل"/>
    <x v="7"/>
    <x v="20"/>
    <x v="37"/>
    <s v="الرواتب وما في حكمها"/>
    <s v="مزايا مكافأة وحوافز  المدير العام_ اداري"/>
    <n v="0"/>
    <n v="0"/>
    <n v="1316987"/>
    <n v="0"/>
    <n v="1316987"/>
    <n v="0"/>
    <n v="1316987"/>
    <n v="0"/>
    <n v="1316987"/>
    <x v="17"/>
  </r>
  <r>
    <n v="351"/>
    <n v="3040001"/>
    <s v="انظمة"/>
    <s v="الدخل"/>
    <x v="9"/>
    <x v="22"/>
    <x v="37"/>
    <s v="الرواتب وما في حكمها"/>
    <s v="الراتب الاساسي  _ تصنيع"/>
    <n v="0"/>
    <n v="0"/>
    <n v="5280416.25"/>
    <n v="479231.61"/>
    <n v="4801184.6399999997"/>
    <n v="0"/>
    <n v="4801184.6399999997"/>
    <n v="0"/>
    <n v="4801184.6399999997"/>
    <x v="18"/>
  </r>
  <r>
    <n v="352"/>
    <n v="3040002"/>
    <s v="انظمة"/>
    <s v="الدخل"/>
    <x v="9"/>
    <x v="22"/>
    <x v="37"/>
    <s v="الرواتب وما في حكمها"/>
    <s v="بدل سكن  _ تصنيع"/>
    <n v="0"/>
    <n v="0"/>
    <n v="704735"/>
    <n v="2500"/>
    <n v="702235"/>
    <n v="0"/>
    <n v="702235"/>
    <n v="0"/>
    <n v="702235"/>
    <x v="18"/>
  </r>
  <r>
    <n v="353"/>
    <n v="3040003"/>
    <s v="انظمة"/>
    <s v="الدخل"/>
    <x v="9"/>
    <x v="22"/>
    <x v="37"/>
    <s v="الرواتب وما في حكمها"/>
    <s v="بدل انتقال  _ تصنيع"/>
    <n v="0"/>
    <n v="0"/>
    <n v="310900"/>
    <n v="500"/>
    <n v="310400"/>
    <n v="0"/>
    <n v="310400"/>
    <n v="0"/>
    <n v="310400"/>
    <x v="18"/>
  </r>
  <r>
    <n v="354"/>
    <n v="3040004"/>
    <s v="انظمة"/>
    <s v="الدخل"/>
    <x v="9"/>
    <x v="22"/>
    <x v="37"/>
    <s v="الرواتب وما في حكمها"/>
    <s v="بدل تذاكر سفر  _تصنيع"/>
    <n v="0"/>
    <n v="0"/>
    <n v="41926.980000000003"/>
    <n v="0"/>
    <n v="41926.980000000003"/>
    <n v="0"/>
    <n v="41926.980000000003"/>
    <n v="0"/>
    <n v="41926.980000000003"/>
    <x v="18"/>
  </r>
  <r>
    <n v="355"/>
    <n v="3040005"/>
    <s v="انظمة"/>
    <s v="الدخل"/>
    <x v="9"/>
    <x v="22"/>
    <x v="37"/>
    <s v="الرواتب وما في حكمها"/>
    <s v="مقابل مالي _ تصنيع"/>
    <n v="0"/>
    <n v="0"/>
    <n v="48900"/>
    <n v="0"/>
    <n v="48900"/>
    <n v="0"/>
    <n v="48900"/>
    <n v="0"/>
    <n v="48900"/>
    <x v="18"/>
  </r>
  <r>
    <n v="356"/>
    <n v="3040006"/>
    <s v="انظمة"/>
    <s v="الدخل"/>
    <x v="9"/>
    <x v="22"/>
    <x v="37"/>
    <s v="الرواتب وما في حكمها"/>
    <s v="اجر اضافى  _ تصنيع"/>
    <n v="0"/>
    <n v="0"/>
    <n v="798114"/>
    <n v="0"/>
    <n v="798114"/>
    <n v="0"/>
    <n v="798114"/>
    <n v="0"/>
    <n v="798114"/>
    <x v="18"/>
  </r>
  <r>
    <n v="357"/>
    <n v="3040007"/>
    <s v="انظمة"/>
    <s v="الدخل"/>
    <x v="9"/>
    <x v="22"/>
    <x v="37"/>
    <s v="الرواتب وما في حكمها"/>
    <s v="بدل طعام  _ تصنيع"/>
    <n v="0"/>
    <n v="0"/>
    <n v="105334"/>
    <n v="0"/>
    <n v="105334"/>
    <n v="0"/>
    <n v="105334"/>
    <n v="0"/>
    <n v="105334"/>
    <x v="18"/>
  </r>
  <r>
    <n v="358"/>
    <n v="3040008"/>
    <s v="انظمة"/>
    <s v="الدخل"/>
    <x v="9"/>
    <x v="22"/>
    <x v="37"/>
    <s v="الرواتب وما في حكمها"/>
    <s v="مكافاه وحوافز وهدايا  _ تصنيع"/>
    <n v="0"/>
    <n v="0"/>
    <n v="31961"/>
    <n v="0"/>
    <n v="31961"/>
    <n v="0"/>
    <n v="31961"/>
    <n v="0"/>
    <n v="31961"/>
    <x v="18"/>
  </r>
  <r>
    <n v="359"/>
    <n v="3040010"/>
    <s v="انظمة"/>
    <s v="الدخل"/>
    <x v="9"/>
    <x v="22"/>
    <x v="59"/>
    <s v="اشتراكات ورسوم"/>
    <s v="تجديد الاقامات وخروج وعوده وفحص طبي وكارت عمل _ تصنيع"/>
    <n v="0"/>
    <n v="0"/>
    <n v="280259.01"/>
    <n v="0"/>
    <n v="280259.01"/>
    <n v="0"/>
    <n v="280259.01"/>
    <n v="0"/>
    <n v="280259.01"/>
    <x v="18"/>
  </r>
  <r>
    <n v="360"/>
    <n v="3040011"/>
    <s v="انظمة"/>
    <s v="الدخل"/>
    <x v="9"/>
    <x v="22"/>
    <x v="39"/>
    <s v="تأمين"/>
    <s v="تأمين طبى_ تصنيع"/>
    <n v="0"/>
    <n v="0"/>
    <n v="519250.16000000003"/>
    <n v="0"/>
    <n v="519250.16000000003"/>
    <n v="0"/>
    <n v="519250.16000000003"/>
    <n v="0"/>
    <n v="519250.16000000003"/>
    <x v="18"/>
  </r>
  <r>
    <n v="361"/>
    <n v="3040012"/>
    <s v="انظمة"/>
    <s v="الدخل"/>
    <x v="9"/>
    <x v="22"/>
    <x v="37"/>
    <s v="الرواتب وما في حكمها"/>
    <s v="تأمينات إجتماعية _ تصنيع"/>
    <n v="0"/>
    <n v="0"/>
    <n v="187946.48"/>
    <n v="0"/>
    <n v="187946.48"/>
    <n v="0"/>
    <n v="187946.48"/>
    <n v="0"/>
    <n v="187946.48"/>
    <x v="18"/>
  </r>
  <r>
    <n v="362"/>
    <n v="3040013"/>
    <s v="انظمة"/>
    <s v="الدخل"/>
    <x v="9"/>
    <x v="22"/>
    <x v="39"/>
    <s v="تأمين"/>
    <s v="أدوية وعلاج _ تصنيع"/>
    <n v="0"/>
    <n v="0"/>
    <n v="4971.3599999999997"/>
    <n v="0"/>
    <n v="4971.3599999999997"/>
    <n v="0"/>
    <n v="4971.3599999999997"/>
    <n v="0"/>
    <n v="4971.3599999999997"/>
    <x v="18"/>
  </r>
  <r>
    <n v="363"/>
    <n v="3040014"/>
    <s v="انظمة"/>
    <s v="الدخل"/>
    <x v="9"/>
    <x v="22"/>
    <x v="37"/>
    <s v="الرواتب وما في حكمها"/>
    <s v="م. مكافأة نهاية الخدمة _ تصنيع"/>
    <n v="0"/>
    <n v="0"/>
    <n v="773775.52"/>
    <n v="0"/>
    <n v="773775.52"/>
    <n v="0"/>
    <n v="773775.52"/>
    <n v="0"/>
    <n v="773775.52"/>
    <x v="18"/>
  </r>
  <r>
    <n v="364"/>
    <n v="3040015"/>
    <s v="انظمة"/>
    <s v="الدخل"/>
    <x v="9"/>
    <x v="22"/>
    <x v="37"/>
    <s v="الرواتب وما في حكمها"/>
    <s v="م . بدل أجازات _تصنيع"/>
    <n v="0"/>
    <n v="0"/>
    <n v="187272.36000000002"/>
    <n v="0"/>
    <n v="187272.36000000002"/>
    <n v="0"/>
    <n v="187272.36000000002"/>
    <n v="0"/>
    <n v="187272.36000000002"/>
    <x v="18"/>
  </r>
  <r>
    <n v="365"/>
    <n v="3040016"/>
    <s v="انظمة"/>
    <s v="الدخل"/>
    <x v="9"/>
    <x v="22"/>
    <x v="60"/>
    <s v="أعمال قص"/>
    <s v="م. قص ولف وتشكيل مواد _ تصنيع"/>
    <n v="0"/>
    <n v="0"/>
    <n v="294723"/>
    <n v="0"/>
    <n v="294723"/>
    <n v="0"/>
    <n v="294723"/>
    <n v="0"/>
    <n v="294723"/>
    <x v="18"/>
  </r>
  <r>
    <n v="366"/>
    <n v="3040017"/>
    <s v="انظمة"/>
    <s v="الدخل"/>
    <x v="9"/>
    <x v="22"/>
    <x v="46"/>
    <s v="مصاريف شحن وتخليص جمركي"/>
    <s v="م. شحن ونقل وتحميل _ تصنيع"/>
    <n v="0"/>
    <n v="0"/>
    <n v="430085.98998999997"/>
    <n v="0"/>
    <n v="430085.98998999997"/>
    <n v="0"/>
    <n v="430085.98998999997"/>
    <n v="0"/>
    <n v="430085.98998999997"/>
    <x v="18"/>
  </r>
  <r>
    <n v="367"/>
    <n v="3040018"/>
    <s v="انظمة"/>
    <s v="الدخل"/>
    <x v="9"/>
    <x v="22"/>
    <x v="48"/>
    <s v="كهرباء ومياه"/>
    <s v="م. كهرباء و مياه _ تصنيع"/>
    <n v="0"/>
    <n v="0"/>
    <n v="548871.77"/>
    <n v="0"/>
    <n v="548871.77"/>
    <n v="0"/>
    <n v="548871.77"/>
    <n v="0"/>
    <n v="548871.77"/>
    <x v="18"/>
  </r>
  <r>
    <n v="368"/>
    <n v="3040020"/>
    <s v="انظمة"/>
    <s v="الدخل"/>
    <x v="9"/>
    <x v="22"/>
    <x v="47"/>
    <s v="أخري"/>
    <s v="م. ادوات مكتبيه و مطبوعات_ تصنيع"/>
    <n v="0"/>
    <n v="0"/>
    <n v="49580.54"/>
    <n v="0"/>
    <n v="49580.54"/>
    <n v="0"/>
    <n v="49580.54"/>
    <n v="0"/>
    <n v="49580.54"/>
    <x v="18"/>
  </r>
  <r>
    <n v="369"/>
    <n v="3040021"/>
    <s v="انظمة"/>
    <s v="الدخل"/>
    <x v="9"/>
    <x v="22"/>
    <x v="45"/>
    <s v="إيجارات"/>
    <s v="م. إيجار معدات_تصنيع"/>
    <n v="0"/>
    <n v="0"/>
    <n v="558126.53"/>
    <n v="0"/>
    <n v="558126.53"/>
    <n v="0"/>
    <n v="558126.53"/>
    <n v="0"/>
    <n v="558126.53"/>
    <x v="18"/>
  </r>
  <r>
    <n v="370"/>
    <n v="3040022"/>
    <s v="انظمة"/>
    <s v="الدخل"/>
    <x v="9"/>
    <x v="22"/>
    <x v="45"/>
    <s v="إيجارات"/>
    <s v="م. إيجارات المصانع  _تصنيع"/>
    <n v="0"/>
    <n v="0"/>
    <n v="1520854"/>
    <n v="0"/>
    <n v="1520854"/>
    <n v="0"/>
    <n v="1520854"/>
    <n v="0"/>
    <n v="1520854"/>
    <x v="18"/>
  </r>
  <r>
    <n v="371"/>
    <n v="3040023"/>
    <s v="انظمة"/>
    <s v="الدخل"/>
    <x v="9"/>
    <x v="22"/>
    <x v="43"/>
    <s v="صيانة وإصلاح"/>
    <s v="م. صيانه وقطع غيار الات ومعدات واخري _ تصنيع"/>
    <n v="0"/>
    <n v="0"/>
    <n v="435983.72000000003"/>
    <n v="5556"/>
    <n v="430427.72000000003"/>
    <n v="0"/>
    <n v="430427.72000000003"/>
    <n v="0"/>
    <n v="430427.72000000003"/>
    <x v="18"/>
  </r>
  <r>
    <n v="372"/>
    <n v="3040024"/>
    <s v="انظمة"/>
    <s v="الدخل"/>
    <x v="9"/>
    <x v="22"/>
    <x v="47"/>
    <s v="أخري"/>
    <s v="م. إكراميات وهدايا _ تصنيع"/>
    <n v="0"/>
    <n v="0"/>
    <n v="3300"/>
    <n v="0"/>
    <n v="3300"/>
    <n v="0"/>
    <n v="3300"/>
    <n v="0"/>
    <n v="3300"/>
    <x v="18"/>
  </r>
  <r>
    <n v="373"/>
    <n v="3040025"/>
    <s v="انظمة"/>
    <s v="الدخل"/>
    <x v="9"/>
    <x v="22"/>
    <x v="42"/>
    <s v="زيوت ومحروقات"/>
    <s v="م. زيوت ومحروقات _ تصنيع"/>
    <n v="0"/>
    <n v="0"/>
    <n v="349364.9"/>
    <n v="1692.32"/>
    <n v="347672.58"/>
    <n v="0"/>
    <n v="347672.58"/>
    <n v="0"/>
    <n v="347672.58"/>
    <x v="18"/>
  </r>
  <r>
    <n v="374"/>
    <n v="3040026"/>
    <s v="انظمة"/>
    <s v="الدخل"/>
    <x v="9"/>
    <x v="22"/>
    <x v="47"/>
    <s v="أخري"/>
    <s v="م. مهمات  مستهلكة _ تصنيع"/>
    <n v="0"/>
    <n v="0"/>
    <n v="359949.29998999997"/>
    <n v="7369"/>
    <n v="352580.29998999997"/>
    <n v="0"/>
    <n v="352580.29998999997"/>
    <n v="0"/>
    <n v="352580.29998999997"/>
    <x v="18"/>
  </r>
  <r>
    <n v="375"/>
    <n v="3040027"/>
    <s v="انظمة"/>
    <s v="الدخل"/>
    <x v="9"/>
    <x v="22"/>
    <x v="44"/>
    <s v="سفر وإنتقالات"/>
    <s v="م. سفر وانتقال ورحلة عمل _ تصنيع"/>
    <n v="0"/>
    <n v="0"/>
    <n v="78790.95"/>
    <n v="0"/>
    <n v="78790.95"/>
    <n v="0"/>
    <n v="78790.95"/>
    <n v="0"/>
    <n v="78790.95"/>
    <x v="18"/>
  </r>
  <r>
    <n v="376"/>
    <n v="3040028"/>
    <s v="انظمة"/>
    <s v="الدخل"/>
    <x v="9"/>
    <x v="22"/>
    <x v="59"/>
    <s v="اشتراكات ورسوم"/>
    <s v="رسوم حكوميه واشتركات وغرامات _ تصنيع"/>
    <n v="0"/>
    <n v="0"/>
    <n v="163756.64999000001"/>
    <n v="3235"/>
    <n v="160521.64999000001"/>
    <n v="0"/>
    <n v="160521.64999000001"/>
    <n v="0"/>
    <n v="160521.64999000001"/>
    <x v="18"/>
  </r>
  <r>
    <n v="377"/>
    <n v="3040029"/>
    <s v="انظمة"/>
    <s v="الدخل"/>
    <x v="9"/>
    <x v="22"/>
    <x v="43"/>
    <s v="صيانة وإصلاح"/>
    <s v="م. صيانه و قطع غيار سيارات_ تصنيع"/>
    <n v="0"/>
    <n v="0"/>
    <n v="332311.78999999998"/>
    <n v="16745.2"/>
    <n v="315566.58999999997"/>
    <n v="0"/>
    <n v="315566.58999999997"/>
    <n v="0"/>
    <n v="315566.58999999997"/>
    <x v="18"/>
  </r>
  <r>
    <n v="378"/>
    <n v="3040030"/>
    <s v="انظمة"/>
    <s v="الدخل"/>
    <x v="9"/>
    <x v="22"/>
    <x v="45"/>
    <s v="إيجارات"/>
    <s v="م. إيجار سيارات _ تصنيع"/>
    <n v="0"/>
    <n v="0"/>
    <n v="1920.15"/>
    <n v="0"/>
    <n v="1920.15"/>
    <n v="0"/>
    <n v="1920.15"/>
    <n v="0"/>
    <n v="1920.15"/>
    <x v="18"/>
  </r>
  <r>
    <n v="379"/>
    <n v="3040032"/>
    <s v="انظمة"/>
    <s v="الدخل"/>
    <x v="9"/>
    <x v="22"/>
    <x v="45"/>
    <s v="إيجارات"/>
    <s v="م. ايجارات سكن  ووحدات سكنيه _ تصنيع"/>
    <n v="0"/>
    <n v="0"/>
    <n v="331558.59000000003"/>
    <n v="0"/>
    <n v="331558.59000000003"/>
    <n v="0"/>
    <n v="331558.59000000003"/>
    <n v="0"/>
    <n v="331558.59000000003"/>
    <x v="18"/>
  </r>
  <r>
    <n v="380"/>
    <n v="3040033"/>
    <s v="انظمة"/>
    <s v="الدخل"/>
    <x v="9"/>
    <x v="22"/>
    <x v="59"/>
    <s v="اشتراكات ورسوم"/>
    <s v="م. مخالفات مرورية _ تصنيع"/>
    <n v="0"/>
    <n v="0"/>
    <n v="13600"/>
    <n v="0"/>
    <n v="13600"/>
    <n v="0"/>
    <n v="13600"/>
    <n v="0"/>
    <n v="13600"/>
    <x v="18"/>
  </r>
  <r>
    <n v="381"/>
    <n v="3040034"/>
    <s v="انظمة"/>
    <s v="الدخل"/>
    <x v="9"/>
    <x v="22"/>
    <x v="47"/>
    <s v="أخري"/>
    <s v="م. مستلزمات اعاشه و سكن _ تصنيع"/>
    <n v="0"/>
    <n v="0"/>
    <n v="27125.65"/>
    <n v="0"/>
    <n v="27125.65"/>
    <n v="0"/>
    <n v="27125.65"/>
    <n v="0"/>
    <n v="27125.65"/>
    <x v="18"/>
  </r>
  <r>
    <n v="382"/>
    <n v="3040035"/>
    <s v="انظمة"/>
    <s v="الدخل"/>
    <x v="9"/>
    <x v="22"/>
    <x v="47"/>
    <s v="أخري"/>
    <s v="م. اعمال اختبارات_ تصنيع"/>
    <n v="0"/>
    <n v="0"/>
    <n v="28705"/>
    <n v="0"/>
    <n v="28705"/>
    <n v="0"/>
    <n v="28705"/>
    <n v="0"/>
    <n v="28705"/>
    <x v="18"/>
  </r>
  <r>
    <n v="383"/>
    <n v="3040036"/>
    <s v="انظمة"/>
    <s v="الدخل"/>
    <x v="9"/>
    <x v="22"/>
    <x v="61"/>
    <s v="أعمال تصنيع وتركيب"/>
    <s v="م.تصنيع مقاولي الباطن وعمالة يوميه_ تصنيع"/>
    <n v="0"/>
    <n v="0"/>
    <n v="382428"/>
    <n v="685"/>
    <n v="381743"/>
    <n v="0"/>
    <n v="381743"/>
    <n v="0"/>
    <n v="381743"/>
    <x v="18"/>
  </r>
  <r>
    <n v="384"/>
    <n v="3040037"/>
    <s v="انظمة"/>
    <s v="الدخل"/>
    <x v="9"/>
    <x v="22"/>
    <x v="59"/>
    <s v="اشتراكات ورسوم"/>
    <s v="م. تاشيرات واستقدام ونقل كفالة _ تصنيع."/>
    <n v="0"/>
    <n v="0"/>
    <n v="94074.66"/>
    <n v="2000"/>
    <n v="92074.66"/>
    <n v="0"/>
    <n v="92074.66"/>
    <n v="0"/>
    <n v="92074.66"/>
    <x v="18"/>
  </r>
  <r>
    <n v="385"/>
    <n v="3040038"/>
    <s v="انظمة"/>
    <s v="الدخل"/>
    <x v="9"/>
    <x v="22"/>
    <x v="47"/>
    <s v="أخري"/>
    <s v="مصروف عينات _ تصنيع"/>
    <n v="0"/>
    <n v="0"/>
    <n v="0"/>
    <n v="0"/>
    <n v="0"/>
    <n v="0"/>
    <n v="0"/>
    <n v="0"/>
    <n v="0"/>
    <x v="18"/>
  </r>
  <r>
    <n v="386"/>
    <n v="3040039"/>
    <s v="انظمة"/>
    <s v="الدخل"/>
    <x v="9"/>
    <x v="22"/>
    <x v="47"/>
    <s v="أخري"/>
    <s v="م. وجبات وضيافة_ تصنيع"/>
    <n v="0"/>
    <n v="0"/>
    <n v="211061.83000000002"/>
    <n v="0"/>
    <n v="211061.83000000002"/>
    <n v="0"/>
    <n v="211061.83000000002"/>
    <n v="0"/>
    <n v="211061.83000000002"/>
    <x v="18"/>
  </r>
  <r>
    <n v="387"/>
    <n v="3040040"/>
    <s v="انظمة"/>
    <s v="الدخل"/>
    <x v="9"/>
    <x v="22"/>
    <x v="43"/>
    <s v="صيانة وإصلاح"/>
    <s v="برمجة وصيانة حاسب الي _تصنيع"/>
    <n v="0"/>
    <n v="0"/>
    <n v="66346.490000000005"/>
    <n v="0"/>
    <n v="66346.490000000005"/>
    <n v="0"/>
    <n v="66346.490000000005"/>
    <n v="0"/>
    <n v="66346.490000000005"/>
    <x v="18"/>
  </r>
  <r>
    <n v="388"/>
    <n v="3040041"/>
    <s v="انظمة"/>
    <s v="الدخل"/>
    <x v="9"/>
    <x v="22"/>
    <x v="59"/>
    <s v="اشتراكات ورسوم"/>
    <s v="م. بريد وهاتف _ تصنيع"/>
    <n v="0"/>
    <n v="0"/>
    <n v="23843"/>
    <n v="0"/>
    <n v="23843"/>
    <n v="0"/>
    <n v="23843"/>
    <n v="0"/>
    <n v="23843"/>
    <x v="18"/>
  </r>
  <r>
    <n v="389"/>
    <n v="3040042"/>
    <s v="انظمة"/>
    <s v="الدخل"/>
    <x v="9"/>
    <x v="22"/>
    <x v="39"/>
    <s v="تأمين"/>
    <s v="م. تامين سيارات _ تصنيع"/>
    <n v="0"/>
    <n v="0"/>
    <n v="0"/>
    <n v="0"/>
    <n v="0"/>
    <n v="0"/>
    <n v="0"/>
    <n v="0"/>
    <n v="0"/>
    <x v="18"/>
  </r>
  <r>
    <n v="390"/>
    <n v="3040043"/>
    <s v="انظمة"/>
    <s v="الدخل"/>
    <x v="9"/>
    <x v="22"/>
    <x v="47"/>
    <s v="أخري"/>
    <s v="م. اعمال رسم مخططات _ تصنيع"/>
    <n v="0"/>
    <n v="0"/>
    <n v="272076.15000000002"/>
    <n v="0"/>
    <n v="272076.15000000002"/>
    <n v="0"/>
    <n v="272076.15000000002"/>
    <n v="0"/>
    <n v="272076.15000000002"/>
    <x v="18"/>
  </r>
  <r>
    <n v="391"/>
    <n v="3040044"/>
    <s v="انظمة"/>
    <s v="الدخل"/>
    <x v="9"/>
    <x v="22"/>
    <x v="46"/>
    <s v="مصاريف شحن وتخليص جمركي"/>
    <s v="م.رسوم سابر/ساسو_ تصنيع"/>
    <n v="0"/>
    <n v="0"/>
    <n v="198836.52999000001"/>
    <n v="0"/>
    <n v="198836.52999000001"/>
    <n v="0"/>
    <n v="198836.52999000001"/>
    <n v="0"/>
    <n v="198836.52999000001"/>
    <x v="18"/>
  </r>
  <r>
    <n v="392"/>
    <n v="3040045"/>
    <s v="انظمة"/>
    <s v="الدخل"/>
    <x v="9"/>
    <x v="22"/>
    <x v="45"/>
    <s v="إيجارات"/>
    <s v="م. ايجار حاويه _ تصنيع"/>
    <n v="0"/>
    <n v="0"/>
    <n v="6000"/>
    <n v="0"/>
    <n v="6000"/>
    <n v="0"/>
    <n v="6000"/>
    <n v="0"/>
    <n v="6000"/>
    <x v="18"/>
  </r>
  <r>
    <n v="393"/>
    <n v="3040046"/>
    <s v="انظمة"/>
    <s v="الدخل"/>
    <x v="9"/>
    <x v="22"/>
    <x v="62"/>
    <s v="مصاريف بنكية"/>
    <s v="مصاريف عمولات بنكيه(تسييل اعتمادات وضمانات )_تصنيع"/>
    <n v="0"/>
    <n v="0"/>
    <n v="182277.30000000002"/>
    <n v="0"/>
    <n v="182277.30000000002"/>
    <n v="0"/>
    <n v="182277.30000000002"/>
    <n v="0"/>
    <n v="182277.30000000002"/>
    <x v="18"/>
  </r>
  <r>
    <n v="394"/>
    <n v="3040047"/>
    <s v="انظمة"/>
    <s v="الدخل"/>
    <x v="9"/>
    <x v="23"/>
    <x v="55"/>
    <s v="إستهلاك ممتلكات والات ومعدات "/>
    <s v="م. اهلاك _ الاصول الثابته مصنع الحديد_ تصنيع"/>
    <n v="0"/>
    <n v="0"/>
    <n v="431314.17"/>
    <n v="0"/>
    <n v="431314.17"/>
    <n v="0"/>
    <n v="431314.17"/>
    <n v="0"/>
    <n v="431314.17"/>
    <x v="18"/>
  </r>
  <r>
    <n v="395"/>
    <n v="3040048"/>
    <s v="انظمة"/>
    <s v="الدخل"/>
    <x v="9"/>
    <x v="23"/>
    <x v="55"/>
    <s v="إستهلاك ممتلكات والات ومعدات "/>
    <s v="م. اهلاك _ الاصول الثابته مصنع الزجاج _ تصنيع"/>
    <n v="0"/>
    <n v="0"/>
    <n v="61829.380000000005"/>
    <n v="0"/>
    <n v="61829.380000000005"/>
    <n v="0"/>
    <n v="61829.380000000005"/>
    <n v="0"/>
    <n v="61829.380000000005"/>
    <x v="18"/>
  </r>
  <r>
    <n v="396"/>
    <n v="3040049"/>
    <s v="انظمة"/>
    <s v="الدخل"/>
    <x v="9"/>
    <x v="23"/>
    <x v="55"/>
    <s v="إستهلاك ممتلكات والات ومعدات "/>
    <s v="م. اهلاك _ الاصول الثابته _ تصنيع"/>
    <n v="0"/>
    <n v="0"/>
    <n v="1214146.18"/>
    <n v="0"/>
    <n v="1214146.18"/>
    <n v="0"/>
    <n v="1214146.18"/>
    <n v="0"/>
    <n v="1214146.18"/>
    <x v="18"/>
  </r>
  <r>
    <n v="397"/>
    <n v="3040050"/>
    <s v="انظمة"/>
    <s v="الدخل"/>
    <x v="9"/>
    <x v="24"/>
    <x v="63"/>
    <s v="تكلفة البضاعة المباعة"/>
    <s v="م.رمل وتر جيت - تصنيع"/>
    <n v="0"/>
    <n v="0"/>
    <n v="7600"/>
    <n v="0"/>
    <n v="7600"/>
    <n v="0"/>
    <n v="7600"/>
    <n v="0"/>
    <n v="7600"/>
    <x v="18"/>
  </r>
  <r>
    <n v="398"/>
    <n v="3040051"/>
    <s v="انظمة"/>
    <s v="الدخل"/>
    <x v="9"/>
    <x v="22"/>
    <x v="43"/>
    <s v="صيانة وإصلاح"/>
    <s v="مصروف صيانه عامة وسلامه _تصنيع"/>
    <n v="0"/>
    <n v="0"/>
    <n v="50078.62"/>
    <n v="0"/>
    <n v="50078.62"/>
    <n v="0"/>
    <n v="50078.62"/>
    <n v="0"/>
    <n v="50078.62"/>
    <x v="18"/>
  </r>
  <r>
    <n v="399"/>
    <n v="3040052"/>
    <s v="انظمة"/>
    <s v="الدخل"/>
    <x v="9"/>
    <x v="22"/>
    <x v="44"/>
    <s v="سفر وإنتقالات"/>
    <s v="م .عوده الموظفين عن طريق دول اخري _ تصنيع"/>
    <n v="0"/>
    <n v="0"/>
    <n v="0"/>
    <n v="0"/>
    <n v="0"/>
    <n v="0"/>
    <n v="0"/>
    <n v="0"/>
    <n v="0"/>
    <x v="18"/>
  </r>
  <r>
    <n v="400"/>
    <n v="3040053"/>
    <s v="انظمة"/>
    <s v="الدخل"/>
    <x v="9"/>
    <x v="22"/>
    <x v="64"/>
    <s v="عمالة يومية"/>
    <s v="اجور عمالة يومية وادارية مؤجره _ تصنيع"/>
    <n v="0"/>
    <n v="0"/>
    <n v="1269131.3"/>
    <n v="0"/>
    <n v="1269131.3"/>
    <n v="0"/>
    <n v="1269131.3"/>
    <n v="0"/>
    <n v="1269131.3"/>
    <x v="18"/>
  </r>
  <r>
    <n v="401"/>
    <n v="3040054"/>
    <s v="انظمة"/>
    <s v="الدخل"/>
    <x v="9"/>
    <x v="22"/>
    <x v="60"/>
    <s v="اعمال قص"/>
    <s v=" دورات تدريبية _ تصنيع"/>
    <n v="0"/>
    <n v="0"/>
    <n v="13511.880000000001"/>
    <n v="0"/>
    <n v="13511.880000000001"/>
    <n v="0"/>
    <n v="13511.880000000001"/>
    <n v="0"/>
    <n v="13511.880000000001"/>
    <x v="18"/>
  </r>
  <r>
    <n v="402"/>
    <n v="3050002"/>
    <s v="انظمة"/>
    <s v="الدخل"/>
    <x v="9"/>
    <x v="24"/>
    <x v="63"/>
    <s v="تكلفة البضاعة المباعة"/>
    <s v=" خامات _ اكسسوارات  _AC."/>
    <n v="0"/>
    <n v="0"/>
    <n v="4443718.3045700006"/>
    <n v="562133.18615000008"/>
    <n v="3881585.1184200007"/>
    <n v="0"/>
    <n v="3881585.1184200007"/>
    <n v="0"/>
    <n v="3881585.1184200007"/>
    <x v="18"/>
  </r>
  <r>
    <n v="403"/>
    <n v="3050003"/>
    <s v="انظمة"/>
    <s v="الدخل"/>
    <x v="9"/>
    <x v="24"/>
    <x v="63"/>
    <s v="تكلفة البضاعة المباعة"/>
    <s v=" خامات _ ألومنيوم _ ALU_ خامات."/>
    <n v="0"/>
    <n v="0"/>
    <n v="19972674.723889999"/>
    <n v="2386415.37525"/>
    <n v="17586259.348639999"/>
    <n v="0"/>
    <n v="17586259.348639999"/>
    <n v="0"/>
    <n v="17586259.348639999"/>
    <x v="18"/>
  </r>
  <r>
    <n v="404"/>
    <n v="3050004"/>
    <s v="انظمة"/>
    <s v="الدخل"/>
    <x v="9"/>
    <x v="24"/>
    <x v="63"/>
    <s v="تكلفة البضاعة المباعة"/>
    <s v=" خامات _صوف صخري   _ROCK."/>
    <n v="0"/>
    <n v="0"/>
    <n v="610786.24005999998"/>
    <n v="4452.68"/>
    <n v="606333.56005999993"/>
    <n v="0"/>
    <n v="606333.56005999993"/>
    <n v="0"/>
    <n v="606333.56005999993"/>
    <x v="18"/>
  </r>
  <r>
    <n v="405"/>
    <n v="3050005"/>
    <s v="انظمة"/>
    <s v="الدخل"/>
    <x v="9"/>
    <x v="24"/>
    <x v="63"/>
    <s v="تكلفة البضاعة المباعة"/>
    <s v=" خامات _حديد_ خامات _  STEEL."/>
    <n v="0"/>
    <n v="0"/>
    <n v="26764326.441570003"/>
    <n v="776107.4"/>
    <n v="25988219.041570004"/>
    <n v="0"/>
    <n v="25988219.041570004"/>
    <n v="0"/>
    <n v="25988219.041570004"/>
    <x v="18"/>
  </r>
  <r>
    <n v="406"/>
    <n v="3050006"/>
    <s v="انظمة"/>
    <s v="الدخل"/>
    <x v="9"/>
    <x v="24"/>
    <x v="63"/>
    <s v="تكلفة البضاعة المباعة"/>
    <s v="خامات _3M لواصق _ خامات -poli"/>
    <n v="0"/>
    <n v="0"/>
    <n v="257301.66083000001"/>
    <n v="3565.0645000000004"/>
    <n v="253736.59633"/>
    <n v="0"/>
    <n v="253736.59633"/>
    <n v="0"/>
    <n v="253736.59633"/>
    <x v="18"/>
  </r>
  <r>
    <n v="407"/>
    <n v="3050007"/>
    <s v="انظمة"/>
    <s v="الدخل"/>
    <x v="9"/>
    <x v="24"/>
    <x v="63"/>
    <s v="تكلفة البضاعة المباعة"/>
    <s v=" خامات _سليكون  _ خامات _SILI."/>
    <n v="0"/>
    <n v="0"/>
    <n v="2606721.0146300001"/>
    <n v="23065.146239999998"/>
    <n v="2583655.86839"/>
    <n v="0"/>
    <n v="2583655.86839"/>
    <n v="0"/>
    <n v="2583655.86839"/>
    <x v="18"/>
  </r>
  <r>
    <n v="408"/>
    <n v="3050008"/>
    <s v="انظمة"/>
    <s v="الدخل"/>
    <x v="9"/>
    <x v="24"/>
    <x v="63"/>
    <s v="تكلفة البضاعة المباعة"/>
    <s v=" خامات _كلادينج ولكسان    _ CLA."/>
    <n v="0"/>
    <n v="0"/>
    <n v="3833290.6798"/>
    <n v="90567.987059999999"/>
    <n v="3742722.6927399999"/>
    <n v="0"/>
    <n v="3742722.6927399999"/>
    <n v="0"/>
    <n v="3742722.6927399999"/>
    <x v="18"/>
  </r>
  <r>
    <n v="409"/>
    <n v="3050009"/>
    <s v="انظمة"/>
    <s v="الدخل"/>
    <x v="9"/>
    <x v="24"/>
    <x v="63"/>
    <s v="تكلفة البضاعة المباعة"/>
    <s v="خامات_ براغي خابور سنفره اخري   _  TOOL."/>
    <n v="0"/>
    <n v="0"/>
    <n v="6019005.795880001"/>
    <n v="494005.42115999997"/>
    <n v="5525000.3747200007"/>
    <n v="0"/>
    <n v="5525000.3747200007"/>
    <n v="0"/>
    <n v="5525000.3747200007"/>
    <x v="18"/>
  </r>
  <r>
    <n v="410"/>
    <n v="3050010"/>
    <s v="انظمة"/>
    <s v="الدخل"/>
    <x v="9"/>
    <x v="24"/>
    <x v="63"/>
    <s v="تكلفة البضاعة المباعة"/>
    <s v="خامات _ربر _ خامات _GAS."/>
    <n v="0"/>
    <n v="0"/>
    <n v="2502606.8852900001"/>
    <n v="178895.50785999998"/>
    <n v="2323711.3774300003"/>
    <n v="0"/>
    <n v="2323711.3774300003"/>
    <n v="0"/>
    <n v="2323711.3774300003"/>
    <x v="18"/>
  </r>
  <r>
    <n v="411"/>
    <n v="3050011"/>
    <s v="انظمة"/>
    <s v="الدخل"/>
    <x v="9"/>
    <x v="24"/>
    <x v="63"/>
    <s v="تكلفة البضاعة المباعة"/>
    <s v="خامات _ام دي اف"/>
    <n v="0"/>
    <n v="0"/>
    <n v="880"/>
    <n v="0"/>
    <n v="880"/>
    <n v="0"/>
    <n v="880"/>
    <n v="0"/>
    <n v="880"/>
    <x v="18"/>
  </r>
  <r>
    <n v="412"/>
    <n v="3050012"/>
    <s v="انظمة"/>
    <s v="الدخل"/>
    <x v="9"/>
    <x v="24"/>
    <x v="63"/>
    <s v="تكلفة البضاعة المباعة"/>
    <s v="خامات _رول تيب و ستريتش_ خامات ST_ROOL"/>
    <n v="0"/>
    <n v="0"/>
    <n v="347745.73431999999"/>
    <n v="6759.3008"/>
    <n v="340986.43351999996"/>
    <n v="0"/>
    <n v="340986.43351999996"/>
    <n v="0"/>
    <n v="340986.43351999996"/>
    <x v="18"/>
  </r>
  <r>
    <n v="413"/>
    <n v="3050013"/>
    <s v="انظمة"/>
    <s v="الدخل"/>
    <x v="9"/>
    <x v="24"/>
    <x v="63"/>
    <s v="تكلفة البضاعة المباعة"/>
    <s v="خامات _سلك المنيوم"/>
    <n v="0"/>
    <n v="0"/>
    <n v="20000"/>
    <n v="0"/>
    <n v="20000"/>
    <n v="0"/>
    <n v="20000"/>
    <n v="0"/>
    <n v="20000"/>
    <x v="18"/>
  </r>
  <r>
    <n v="414"/>
    <n v="3050014"/>
    <s v="انظمة"/>
    <s v="الدخل"/>
    <x v="9"/>
    <x v="24"/>
    <x v="63"/>
    <s v="تكلفة البضاعة المباعة"/>
    <s v="خامات _شيت نحاس"/>
    <n v="0"/>
    <n v="0"/>
    <n v="0"/>
    <n v="0"/>
    <n v="0"/>
    <n v="0"/>
    <n v="0"/>
    <n v="0"/>
    <n v="0"/>
    <x v="18"/>
  </r>
  <r>
    <n v="415"/>
    <n v="3050015"/>
    <s v="انظمة"/>
    <s v="الدخل"/>
    <x v="9"/>
    <x v="24"/>
    <x v="63"/>
    <s v="تكلفة البضاعة المباعة"/>
    <s v="خامات_استنالس تيل"/>
    <n v="0"/>
    <n v="0"/>
    <n v="120735.81"/>
    <n v="0"/>
    <n v="120735.81"/>
    <n v="0"/>
    <n v="120735.81"/>
    <n v="0"/>
    <n v="120735.81"/>
    <x v="18"/>
  </r>
  <r>
    <n v="416"/>
    <n v="3050016"/>
    <s v="انظمة"/>
    <s v="الدخل"/>
    <x v="9"/>
    <x v="24"/>
    <x v="63"/>
    <s v="تكلفة البضاعة المباعة"/>
    <s v=" خامات _ماكينات اتوماتيك وابواب دورما"/>
    <n v="0"/>
    <n v="0"/>
    <n v="1076825"/>
    <n v="0"/>
    <n v="1076825"/>
    <n v="0"/>
    <n v="1076825"/>
    <n v="0"/>
    <n v="1076825"/>
    <x v="18"/>
  </r>
  <r>
    <n v="417"/>
    <n v="3050017"/>
    <s v="انظمة"/>
    <s v="الدخل"/>
    <x v="9"/>
    <x v="24"/>
    <x v="63"/>
    <s v="تكلفة البضاعة المباعة"/>
    <s v=" خامات _متنوعه _ خامات"/>
    <n v="0"/>
    <n v="0"/>
    <n v="153647.54"/>
    <n v="260"/>
    <n v="153387.54"/>
    <n v="0"/>
    <n v="153387.54"/>
    <n v="0"/>
    <n v="153387.54"/>
    <x v="18"/>
  </r>
  <r>
    <n v="418"/>
    <n v="3050018"/>
    <s v="انظمة"/>
    <s v="الدخل"/>
    <x v="9"/>
    <x v="24"/>
    <x v="63"/>
    <s v="تكلفة البضاعة المباعة"/>
    <s v="م . خامات زجاج"/>
    <n v="0"/>
    <n v="0"/>
    <n v="17310004.460000001"/>
    <n v="472168.62"/>
    <n v="16837835.84"/>
    <n v="0"/>
    <n v="16837835.84"/>
    <n v="0"/>
    <n v="16837835.84"/>
    <x v="18"/>
  </r>
  <r>
    <n v="419"/>
    <n v="3050019"/>
    <s v="انظمة"/>
    <s v="الدخل"/>
    <x v="9"/>
    <x v="24"/>
    <x v="63"/>
    <s v="تكلفة البضاعة المباعة"/>
    <s v="خامات سيكوريت زجاج"/>
    <n v="0"/>
    <n v="0"/>
    <n v="4575657.05"/>
    <n v="4449.6400000000003"/>
    <n v="4571207.41"/>
    <n v="0"/>
    <n v="4571207.41"/>
    <n v="0"/>
    <n v="4571207.41"/>
    <x v="18"/>
  </r>
  <r>
    <n v="420"/>
    <n v="3050020"/>
    <s v="انظمة"/>
    <s v="الدخل"/>
    <x v="9"/>
    <x v="24"/>
    <x v="63"/>
    <s v="تكلفة البضاعة المباعة"/>
    <s v=" خامات _عوازل ودهانات اسطح _ خامات"/>
    <n v="0"/>
    <n v="0"/>
    <n v="2605595.65"/>
    <n v="0"/>
    <n v="2605595.65"/>
    <n v="0"/>
    <n v="2605595.65"/>
    <n v="0"/>
    <n v="2605595.65"/>
    <x v="18"/>
  </r>
  <r>
    <n v="421"/>
    <n v="3050021"/>
    <s v="انظمة"/>
    <s v="الدخل"/>
    <x v="9"/>
    <x v="24"/>
    <x v="63"/>
    <s v="تكلفة البضاعة المباعة"/>
    <s v="خامات_ دهان وطلاء وجلفنه المنيوم."/>
    <n v="0"/>
    <n v="0"/>
    <n v="1433820.76"/>
    <n v="7799.68"/>
    <n v="1426021.08"/>
    <n v="0"/>
    <n v="1426021.08"/>
    <n v="0"/>
    <n v="1426021.08"/>
    <x v="18"/>
  </r>
  <r>
    <n v="422"/>
    <n v="3050022"/>
    <s v="انظمة"/>
    <s v="الدخل"/>
    <x v="9"/>
    <x v="24"/>
    <x v="63"/>
    <s v="تكلفة البضاعة المباعة"/>
    <s v="خامات_ رمل  وتر جيت _ خامات"/>
    <n v="0"/>
    <n v="0"/>
    <n v="15200"/>
    <n v="0"/>
    <n v="15200"/>
    <n v="0"/>
    <n v="15200"/>
    <n v="0"/>
    <n v="15200"/>
    <x v="18"/>
  </r>
  <r>
    <n v="423"/>
    <n v="3050023"/>
    <s v="انظمة"/>
    <s v="الدخل"/>
    <x v="9"/>
    <x v="24"/>
    <x v="63"/>
    <s v="تكلفة البضاعة المباعة"/>
    <s v="خامات_ زجاج _ مصنع واجهات الرياض للزجاج"/>
    <n v="0"/>
    <n v="0"/>
    <n v="1735270.31"/>
    <n v="0"/>
    <n v="1735270.31"/>
    <n v="0"/>
    <n v="1735270.31"/>
    <n v="1735270.31"/>
    <n v="0"/>
    <x v="18"/>
  </r>
  <r>
    <n v="424"/>
    <n v="3050024"/>
    <s v="انظمة"/>
    <s v="الدخل"/>
    <x v="9"/>
    <x v="24"/>
    <x v="63"/>
    <s v="تكلفة البضاعة المباعة"/>
    <s v="خامات _ زجاج ضدد الرصاص"/>
    <n v="0"/>
    <n v="0"/>
    <n v="0"/>
    <n v="0"/>
    <n v="0"/>
    <n v="0"/>
    <n v="0"/>
    <n v="0"/>
    <n v="0"/>
    <x v="18"/>
  </r>
  <r>
    <n v="425"/>
    <n v="3050025"/>
    <s v="انظمة"/>
    <s v="الدخل"/>
    <x v="9"/>
    <x v="24"/>
    <x v="63"/>
    <s v="تكلفة البضاعة المباعة"/>
    <s v="مصروف تخليص جمركي _ خامات"/>
    <n v="0"/>
    <n v="0"/>
    <n v="3373677.0299900002"/>
    <n v="26088"/>
    <n v="3347589.0299900002"/>
    <n v="0"/>
    <n v="3347589.0299900002"/>
    <n v="0"/>
    <n v="3347589.0299900002"/>
    <x v="18"/>
  </r>
  <r>
    <n v="426"/>
    <n v="3050026"/>
    <s v="انظمة"/>
    <s v="الدخل"/>
    <x v="9"/>
    <x v="24"/>
    <x v="63"/>
    <s v="تكلفة البضاعة المباعة"/>
    <s v="خامات _ زجاج ضدد الحريق"/>
    <n v="0"/>
    <n v="0"/>
    <n v="2108216.19"/>
    <n v="0"/>
    <n v="2108216.19"/>
    <n v="0"/>
    <n v="2108216.19"/>
    <n v="0"/>
    <n v="2108216.19"/>
    <x v="18"/>
  </r>
  <r>
    <n v="427"/>
    <n v="3050027"/>
    <s v="انظمة"/>
    <s v="الدخل"/>
    <x v="9"/>
    <x v="24"/>
    <x v="63"/>
    <s v="تكلفة البضاعة المباعة"/>
    <s v="خامات_ دهان وطلاء وجلفنه المنيوم__ مصنع الدهان"/>
    <n v="0"/>
    <n v="0"/>
    <n v="8056508.3500000006"/>
    <n v="0"/>
    <n v="8056508.3500000006"/>
    <n v="0"/>
    <n v="8056508.3500000006"/>
    <n v="8056508.3500000006"/>
    <n v="0"/>
    <x v="18"/>
  </r>
  <r>
    <n v="428"/>
    <n v="3050028"/>
    <s v="انظمة"/>
    <s v="الدخل"/>
    <x v="9"/>
    <x v="24"/>
    <x v="63"/>
    <s v="تكلفة البضاعة المباعة"/>
    <s v="خامات _ ابواب جاهزه مع الفريم المعدني"/>
    <n v="0"/>
    <n v="0"/>
    <n v="0"/>
    <n v="0"/>
    <n v="0"/>
    <n v="0"/>
    <n v="0"/>
    <n v="0"/>
    <n v="0"/>
    <x v="18"/>
  </r>
  <r>
    <n v="429"/>
    <n v="3050029"/>
    <s v="انظمة"/>
    <s v="الدخل"/>
    <x v="9"/>
    <x v="24"/>
    <x v="63"/>
    <s v="تكلفة البضاعة المباعة"/>
    <s v=" خامات _اعمال  رخام    _ ."/>
    <n v="0"/>
    <n v="0"/>
    <n v="427695.8"/>
    <n v="0"/>
    <n v="427695.8"/>
    <n v="0"/>
    <n v="427695.8"/>
    <n v="0"/>
    <n v="427695.8"/>
    <x v="18"/>
  </r>
  <r>
    <n v="430"/>
    <n v="3050030"/>
    <s v="انظمة"/>
    <s v="الدخل"/>
    <x v="9"/>
    <x v="24"/>
    <x v="63"/>
    <s v="تكلفة البضاعة المباعة"/>
    <s v=" خامات _اعمال الخشب   _ ."/>
    <n v="0"/>
    <n v="0"/>
    <n v="166633.29"/>
    <n v="0"/>
    <n v="166633.29"/>
    <n v="0"/>
    <n v="166633.29"/>
    <n v="0"/>
    <n v="166633.29"/>
    <x v="18"/>
  </r>
  <r>
    <n v="431"/>
    <n v="3050031"/>
    <s v="انظمة"/>
    <s v="الدخل"/>
    <x v="9"/>
    <x v="24"/>
    <x v="63"/>
    <s v="تكلفة البضاعة المباعة"/>
    <s v=" خامات _اعمال الخشب   _ مصنع الخشب"/>
    <n v="0"/>
    <n v="0"/>
    <n v="269445.5"/>
    <n v="0"/>
    <n v="269445.5"/>
    <n v="0"/>
    <n v="269445.5"/>
    <n v="269445.5"/>
    <n v="0"/>
    <x v="18"/>
  </r>
  <r>
    <n v="432"/>
    <n v="3050032"/>
    <s v="انظمة"/>
    <s v="الدخل"/>
    <x v="9"/>
    <x v="24"/>
    <x v="63"/>
    <s v="تكلفة البضاعة المباعة"/>
    <s v="خامات_ساندوتش بانل"/>
    <n v="0"/>
    <n v="0"/>
    <n v="939035.1"/>
    <n v="3997.33"/>
    <n v="935037.77"/>
    <n v="0"/>
    <n v="935037.77"/>
    <n v="0"/>
    <n v="935037.77"/>
    <x v="18"/>
  </r>
  <r>
    <n v="433"/>
    <n v="3060001"/>
    <s v="انظمة"/>
    <s v="الدخل"/>
    <x v="9"/>
    <x v="25"/>
    <x v="37"/>
    <s v="الرواتب وما في حكمها"/>
    <s v="الراتب الاساسي  _ تركيبات مشاريع"/>
    <n v="0"/>
    <n v="0"/>
    <n v="21457332.5"/>
    <n v="7766940.5800000001"/>
    <n v="13690391.92"/>
    <n v="0"/>
    <n v="13690391.92"/>
    <n v="0"/>
    <n v="13690391.92"/>
    <x v="18"/>
  </r>
  <r>
    <n v="434"/>
    <n v="3060002"/>
    <s v="انظمة"/>
    <s v="الدخل"/>
    <x v="9"/>
    <x v="25"/>
    <x v="37"/>
    <s v="الرواتب وما في حكمها"/>
    <s v="بدل سكن  _ تركيبات مشاريع"/>
    <n v="0"/>
    <n v="0"/>
    <n v="2159535"/>
    <n v="791493"/>
    <n v="1368042"/>
    <n v="0"/>
    <n v="1368042"/>
    <n v="0"/>
    <n v="1368042"/>
    <x v="18"/>
  </r>
  <r>
    <n v="435"/>
    <n v="3060003"/>
    <s v="انظمة"/>
    <s v="الدخل"/>
    <x v="9"/>
    <x v="25"/>
    <x v="37"/>
    <s v="الرواتب وما في حكمها"/>
    <s v="بدل انتقال  _ تركيبات مشاريع"/>
    <n v="0"/>
    <n v="0"/>
    <n v="1094686"/>
    <n v="359185"/>
    <n v="735501"/>
    <n v="0"/>
    <n v="735501"/>
    <n v="0"/>
    <n v="735501"/>
    <x v="18"/>
  </r>
  <r>
    <n v="436"/>
    <n v="3060004"/>
    <s v="انظمة"/>
    <s v="الدخل"/>
    <x v="9"/>
    <x v="25"/>
    <x v="37"/>
    <s v="الرواتب وما في حكمها"/>
    <s v="بدل تذاكر سفر  _ تركيبات مشاريع"/>
    <n v="0"/>
    <n v="0"/>
    <n v="455558.89"/>
    <n v="0"/>
    <n v="455558.89"/>
    <n v="0"/>
    <n v="455558.89"/>
    <n v="0"/>
    <n v="455558.89"/>
    <x v="18"/>
  </r>
  <r>
    <n v="437"/>
    <n v="3060005"/>
    <s v="انظمة"/>
    <s v="الدخل"/>
    <x v="9"/>
    <x v="25"/>
    <x v="37"/>
    <s v="الرواتب وما في حكمها"/>
    <s v="مقابل مالي _ تركيبات مشاريع"/>
    <n v="0"/>
    <n v="0"/>
    <n v="147920"/>
    <n v="44600"/>
    <n v="103320"/>
    <n v="0"/>
    <n v="103320"/>
    <n v="0"/>
    <n v="103320"/>
    <x v="18"/>
  </r>
  <r>
    <n v="438"/>
    <n v="3060006"/>
    <s v="انظمة"/>
    <s v="الدخل"/>
    <x v="9"/>
    <x v="25"/>
    <x v="37"/>
    <s v="الرواتب وما في حكمها"/>
    <s v="اجر اضافى  _ تركيبات مشاريع"/>
    <n v="0"/>
    <n v="0"/>
    <n v="3942272"/>
    <n v="1031533"/>
    <n v="2910739"/>
    <n v="0"/>
    <n v="2910739"/>
    <n v="0"/>
    <n v="2910739"/>
    <x v="18"/>
  </r>
  <r>
    <n v="439"/>
    <n v="3060007"/>
    <s v="انظمة"/>
    <s v="الدخل"/>
    <x v="9"/>
    <x v="25"/>
    <x v="37"/>
    <s v="الرواتب وما في حكمها"/>
    <s v="بدل طعام  _ تركيبات مشاريع"/>
    <n v="0"/>
    <n v="0"/>
    <n v="1254363"/>
    <n v="162532.9"/>
    <n v="1091830.1000000001"/>
    <n v="0"/>
    <n v="1091830.1000000001"/>
    <n v="0"/>
    <n v="1091830.1000000001"/>
    <x v="18"/>
  </r>
  <r>
    <n v="440"/>
    <n v="3060008"/>
    <s v="انظمة"/>
    <s v="الدخل"/>
    <x v="9"/>
    <x v="25"/>
    <x v="37"/>
    <s v="الرواتب وما في حكمها"/>
    <s v="مكافاه وحوافز وهدايا  _ تركيبات مشاريع"/>
    <n v="0"/>
    <n v="0"/>
    <n v="77849"/>
    <n v="0"/>
    <n v="77849"/>
    <n v="0"/>
    <n v="77849"/>
    <n v="0"/>
    <n v="77849"/>
    <x v="18"/>
  </r>
  <r>
    <n v="441"/>
    <n v="3060010"/>
    <s v="انظمة"/>
    <s v="الدخل"/>
    <x v="9"/>
    <x v="25"/>
    <x v="59"/>
    <s v="اشتراكات ورسوم"/>
    <s v="تجديد الاقامات وخروج وعوده وفحص طبي وكارت عمل _ تركيبات مشاريع"/>
    <n v="0"/>
    <n v="0"/>
    <n v="502826.75"/>
    <n v="23286"/>
    <n v="479540.75"/>
    <n v="0"/>
    <n v="479540.75"/>
    <n v="0"/>
    <n v="479540.75"/>
    <x v="18"/>
  </r>
  <r>
    <n v="442"/>
    <n v="3060011"/>
    <s v="انظمة"/>
    <s v="الدخل"/>
    <x v="9"/>
    <x v="25"/>
    <x v="39"/>
    <s v="تأمين"/>
    <s v="تأمين طبى_ تركيبات مشاريع"/>
    <n v="0"/>
    <n v="0"/>
    <n v="769585.94000000006"/>
    <n v="1558"/>
    <n v="768027.94000000006"/>
    <n v="0"/>
    <n v="768027.94000000006"/>
    <n v="0"/>
    <n v="768027.94000000006"/>
    <x v="18"/>
  </r>
  <r>
    <n v="443"/>
    <n v="3060012"/>
    <s v="انظمة"/>
    <s v="الدخل"/>
    <x v="9"/>
    <x v="25"/>
    <x v="37"/>
    <s v="الرواتب وما في حكمها"/>
    <s v="تأمينات إجتماعية _ تركيبات مشاريع"/>
    <n v="0"/>
    <n v="0"/>
    <n v="390575"/>
    <n v="0"/>
    <n v="390575"/>
    <n v="0"/>
    <n v="390575"/>
    <n v="0"/>
    <n v="390575"/>
    <x v="18"/>
  </r>
  <r>
    <n v="444"/>
    <n v="3060013"/>
    <s v="انظمة"/>
    <s v="الدخل"/>
    <x v="9"/>
    <x v="25"/>
    <x v="39"/>
    <s v="تأمين"/>
    <s v="أدوية وعلاج _ تركيبات مشاريع"/>
    <n v="0"/>
    <n v="0"/>
    <n v="3028.04"/>
    <n v="0"/>
    <n v="3028.04"/>
    <n v="0"/>
    <n v="3028.04"/>
    <n v="0"/>
    <n v="3028.04"/>
    <x v="18"/>
  </r>
  <r>
    <n v="445"/>
    <n v="3060014"/>
    <s v="انظمة"/>
    <s v="الدخل"/>
    <x v="9"/>
    <x v="25"/>
    <x v="37"/>
    <s v="الرواتب وما في حكمها"/>
    <s v="م. مكافأة نهاية الخدمة _ تركيبات مشاريع"/>
    <n v="0"/>
    <n v="0"/>
    <n v="767745.53"/>
    <n v="0"/>
    <n v="767745.53"/>
    <n v="0"/>
    <n v="767745.53"/>
    <n v="0"/>
    <n v="767745.53"/>
    <x v="18"/>
  </r>
  <r>
    <n v="446"/>
    <n v="3060015"/>
    <s v="انظمة"/>
    <s v="الدخل"/>
    <x v="9"/>
    <x v="25"/>
    <x v="37"/>
    <s v="الرواتب وما في حكمها"/>
    <s v="بدل أجازات _ تركيبات مشاريع"/>
    <n v="0"/>
    <n v="0"/>
    <n v="1890128.49"/>
    <n v="0"/>
    <n v="1890128.49"/>
    <n v="0"/>
    <n v="1890128.49"/>
    <n v="0"/>
    <n v="1890128.49"/>
    <x v="18"/>
  </r>
  <r>
    <n v="447"/>
    <n v="3060016"/>
    <s v="انظمة"/>
    <s v="الدخل"/>
    <x v="9"/>
    <x v="25"/>
    <x v="60"/>
    <s v="اعمال قص"/>
    <s v="م. قص ولف وتشكيل مواد _ تركيبات مشاريع"/>
    <n v="0"/>
    <n v="0"/>
    <n v="31637.48"/>
    <n v="0"/>
    <n v="31637.48"/>
    <n v="0"/>
    <n v="31637.48"/>
    <n v="0"/>
    <n v="31637.48"/>
    <x v="18"/>
  </r>
  <r>
    <n v="448"/>
    <n v="3060017"/>
    <s v="انظمة"/>
    <s v="الدخل"/>
    <x v="9"/>
    <x v="25"/>
    <x v="46"/>
    <s v="مصاريف شحن وتخليص جمركي"/>
    <s v="م. شحن ونقل وتحميل _ تركيبات مشاريع"/>
    <n v="0"/>
    <n v="0"/>
    <n v="2476621.8099799999"/>
    <n v="900"/>
    <n v="2475721.8099799999"/>
    <n v="0"/>
    <n v="2475721.8099799999"/>
    <n v="0"/>
    <n v="2475721.8099799999"/>
    <x v="18"/>
  </r>
  <r>
    <n v="449"/>
    <n v="3060018"/>
    <s v="انظمة"/>
    <s v="الدخل"/>
    <x v="9"/>
    <x v="25"/>
    <x v="48"/>
    <s v="كهرباء ومياه"/>
    <s v="م. كهرباء و مياه _ تركيبات مشاريع"/>
    <n v="0"/>
    <n v="0"/>
    <n v="25059.65998"/>
    <n v="1384"/>
    <n v="23675.65998"/>
    <n v="0"/>
    <n v="23675.65998"/>
    <n v="0"/>
    <n v="23675.65998"/>
    <x v="18"/>
  </r>
  <r>
    <n v="450"/>
    <n v="3060020"/>
    <s v="انظمة"/>
    <s v="الدخل"/>
    <x v="9"/>
    <x v="25"/>
    <x v="47"/>
    <s v="أخري"/>
    <s v="م. ادوات مكتبيه و مطبوعات_ تركيبات مشاريع"/>
    <n v="0"/>
    <n v="0"/>
    <n v="48687.38"/>
    <n v="0"/>
    <n v="48687.38"/>
    <n v="0"/>
    <n v="48687.38"/>
    <n v="0"/>
    <n v="48687.38"/>
    <x v="18"/>
  </r>
  <r>
    <n v="451"/>
    <n v="3060021"/>
    <s v="انظمة"/>
    <s v="الدخل"/>
    <x v="9"/>
    <x v="25"/>
    <x v="45"/>
    <s v="إيجارات"/>
    <s v="م. إيجار معدات_ تركيبات مشاريع"/>
    <n v="0"/>
    <n v="0"/>
    <n v="5022787.92"/>
    <n v="44412.63"/>
    <n v="4978375.29"/>
    <n v="0"/>
    <n v="4978375.29"/>
    <n v="0"/>
    <n v="4978375.29"/>
    <x v="18"/>
  </r>
  <r>
    <n v="452"/>
    <n v="3060022"/>
    <s v="انظمة"/>
    <s v="الدخل"/>
    <x v="9"/>
    <x v="25"/>
    <x v="43"/>
    <s v="صيانة وإصلاح"/>
    <s v="م. صيانه وقطع غيار الات ومعدات واخري _ تركيبات مشاريع"/>
    <n v="0"/>
    <n v="0"/>
    <n v="341677.72000000003"/>
    <n v="2014.8700000000001"/>
    <n v="339662.85000000003"/>
    <n v="0"/>
    <n v="339662.85000000003"/>
    <n v="0"/>
    <n v="339662.85000000003"/>
    <x v="18"/>
  </r>
  <r>
    <n v="453"/>
    <n v="3060023"/>
    <s v="انظمة"/>
    <s v="الدخل"/>
    <x v="9"/>
    <x v="25"/>
    <x v="47"/>
    <s v="أخري"/>
    <s v="م. إكراميات وهدايا _ تركيبات مشاريع"/>
    <n v="0"/>
    <n v="0"/>
    <n v="26972"/>
    <n v="0"/>
    <n v="26972"/>
    <n v="0"/>
    <n v="26972"/>
    <n v="0"/>
    <n v="26972"/>
    <x v="18"/>
  </r>
  <r>
    <n v="454"/>
    <n v="3060024"/>
    <s v="انظمة"/>
    <s v="الدخل"/>
    <x v="9"/>
    <x v="25"/>
    <x v="42"/>
    <s v="زيوت ومحروقات"/>
    <s v="م. زيوت ومحروقات _ تركيبات مشاريع"/>
    <n v="0"/>
    <n v="0"/>
    <n v="224399.62"/>
    <n v="0"/>
    <n v="224399.62"/>
    <n v="0"/>
    <n v="224399.62"/>
    <n v="0"/>
    <n v="224399.62"/>
    <x v="18"/>
  </r>
  <r>
    <n v="455"/>
    <n v="3060025"/>
    <s v="انظمة"/>
    <s v="الدخل"/>
    <x v="9"/>
    <x v="24"/>
    <x v="63"/>
    <s v="تكلفة البضاعة المباعة"/>
    <s v="م. مهمات  مستهلكة _ تركيبات مشاريع"/>
    <n v="0"/>
    <n v="0"/>
    <n v="1111680.2279999999"/>
    <n v="34398.629999999997"/>
    <n v="1077281.598"/>
    <n v="0"/>
    <n v="1077281.598"/>
    <n v="0"/>
    <n v="1077281.598"/>
    <x v="18"/>
  </r>
  <r>
    <n v="456"/>
    <n v="3060026"/>
    <s v="انظمة"/>
    <s v="الدخل"/>
    <x v="9"/>
    <x v="25"/>
    <x v="44"/>
    <s v="سفر وإنتقالات"/>
    <s v="م. سفر وانتقال  _ تركيبات مشاريع"/>
    <n v="0"/>
    <n v="0"/>
    <n v="285898.31"/>
    <n v="0"/>
    <n v="285898.31"/>
    <n v="0"/>
    <n v="285898.31"/>
    <n v="0"/>
    <n v="285898.31"/>
    <x v="18"/>
  </r>
  <r>
    <n v="457"/>
    <n v="3060027"/>
    <s v="انظمة"/>
    <s v="الدخل"/>
    <x v="9"/>
    <x v="25"/>
    <x v="59"/>
    <s v="اشتراكات ورسوم"/>
    <s v="رسوم حكوميه واشتركات وغرامات_ تركيبات مشاريع"/>
    <n v="0"/>
    <n v="0"/>
    <n v="170676.81"/>
    <n v="2345"/>
    <n v="168331.81"/>
    <n v="0"/>
    <n v="168331.81"/>
    <n v="0"/>
    <n v="168331.81"/>
    <x v="18"/>
  </r>
  <r>
    <n v="458"/>
    <n v="3060028"/>
    <s v="انظمة"/>
    <s v="الدخل"/>
    <x v="9"/>
    <x v="25"/>
    <x v="43"/>
    <s v="صيانة وإصلاح"/>
    <s v="م. صيانه و قطع غيار سيارات_ تركيبات مشاريع"/>
    <n v="0"/>
    <n v="0"/>
    <n v="132504.62"/>
    <n v="1346.68"/>
    <n v="131157.94"/>
    <n v="0"/>
    <n v="131157.94"/>
    <n v="0"/>
    <n v="131157.94"/>
    <x v="18"/>
  </r>
  <r>
    <n v="459"/>
    <n v="3060029"/>
    <s v="انظمة"/>
    <s v="الدخل"/>
    <x v="9"/>
    <x v="25"/>
    <x v="45"/>
    <s v="إيجارات"/>
    <s v="م. إيجار سيارات _ تركيبات مشاريع"/>
    <n v="0"/>
    <n v="0"/>
    <n v="239739.16"/>
    <n v="100"/>
    <n v="239639.16"/>
    <n v="0"/>
    <n v="239639.16"/>
    <n v="0"/>
    <n v="239639.16"/>
    <x v="18"/>
  </r>
  <r>
    <n v="460"/>
    <n v="3060031"/>
    <s v="انظمة"/>
    <s v="الدخل"/>
    <x v="9"/>
    <x v="25"/>
    <x v="45"/>
    <s v="إيجارات"/>
    <s v="م. ايجارات سكن ووحدات سكنية_ تركيبات مشاريع"/>
    <n v="0"/>
    <n v="0"/>
    <n v="680164.05"/>
    <n v="0"/>
    <n v="680164.05"/>
    <n v="0"/>
    <n v="680164.05"/>
    <n v="0"/>
    <n v="680164.05"/>
    <x v="18"/>
  </r>
  <r>
    <n v="461"/>
    <n v="3060032"/>
    <s v="انظمة"/>
    <s v="الدخل"/>
    <x v="9"/>
    <x v="25"/>
    <x v="59"/>
    <s v="اشتراكات ورسوم"/>
    <s v="م. مخالفات مرورية _ تركيبات مشاريع"/>
    <n v="0"/>
    <n v="0"/>
    <n v="6150"/>
    <n v="0"/>
    <n v="6150"/>
    <n v="0"/>
    <n v="6150"/>
    <n v="0"/>
    <n v="6150"/>
    <x v="18"/>
  </r>
  <r>
    <n v="462"/>
    <n v="3060033"/>
    <s v="انظمة"/>
    <s v="الدخل"/>
    <x v="9"/>
    <x v="25"/>
    <x v="47"/>
    <s v="أخري"/>
    <s v="م. مستلزمات اعاشه و سكن _ تركيبات مشاريع"/>
    <n v="0"/>
    <n v="0"/>
    <n v="35495.94"/>
    <n v="0"/>
    <n v="35495.94"/>
    <n v="0"/>
    <n v="35495.94"/>
    <n v="0"/>
    <n v="35495.94"/>
    <x v="18"/>
  </r>
  <r>
    <n v="463"/>
    <n v="3060034"/>
    <s v="انظمة"/>
    <s v="الدخل"/>
    <x v="9"/>
    <x v="25"/>
    <x v="61"/>
    <s v="أعمال تصنيع وتركيب"/>
    <s v="م.تركيبات مقاولي الباطن وعمالة يوميه - تركيبات مشاريع"/>
    <n v="0"/>
    <n v="0"/>
    <n v="9987044.9199999999"/>
    <n v="140555.30000000002"/>
    <n v="9846489.6199999992"/>
    <n v="0"/>
    <n v="9846489.6199999992"/>
    <n v="0"/>
    <n v="9846489.6199999992"/>
    <x v="18"/>
  </r>
  <r>
    <n v="464"/>
    <n v="3060035"/>
    <s v="انظمة"/>
    <s v="الدخل"/>
    <x v="9"/>
    <x v="25"/>
    <x v="47"/>
    <s v="أخري"/>
    <s v="م. بريد وهاتف _ تركيبات مشاريع"/>
    <n v="0"/>
    <n v="0"/>
    <n v="23765.39"/>
    <n v="150"/>
    <n v="23615.39"/>
    <n v="0"/>
    <n v="23615.39"/>
    <n v="0"/>
    <n v="23615.39"/>
    <x v="18"/>
  </r>
  <r>
    <n v="465"/>
    <n v="3060037"/>
    <s v="انظمة"/>
    <s v="الدخل"/>
    <x v="9"/>
    <x v="25"/>
    <x v="39"/>
    <s v="تأمين"/>
    <s v="م. تامين سيارات _ تركيبات مشاريع"/>
    <n v="0"/>
    <n v="0"/>
    <n v="56009.279999999999"/>
    <n v="0"/>
    <n v="56009.279999999999"/>
    <n v="0"/>
    <n v="56009.279999999999"/>
    <n v="0"/>
    <n v="56009.279999999999"/>
    <x v="18"/>
  </r>
  <r>
    <n v="466"/>
    <n v="3060038"/>
    <s v="انظمة"/>
    <s v="الدخل"/>
    <x v="9"/>
    <x v="25"/>
    <x v="59"/>
    <s v="اشتراكات ورسوم"/>
    <s v="م. تاشيرات واستقدام ونقل كفالة _ تركيبات مشاريع"/>
    <n v="0"/>
    <n v="0"/>
    <n v="85079.17"/>
    <n v="10535"/>
    <n v="74544.17"/>
    <n v="0"/>
    <n v="74544.17"/>
    <n v="0"/>
    <n v="74544.17"/>
    <x v="18"/>
  </r>
  <r>
    <n v="467"/>
    <n v="3060040"/>
    <s v="انظمة"/>
    <s v="الدخل"/>
    <x v="9"/>
    <x v="25"/>
    <x v="37"/>
    <s v="الرواتب وما في حكمها"/>
    <s v="م. وجبات وضيافة_ تركيبات مشاريع"/>
    <n v="0"/>
    <n v="0"/>
    <n v="150210.26"/>
    <n v="0"/>
    <n v="150210.26"/>
    <n v="0"/>
    <n v="150210.26"/>
    <n v="0"/>
    <n v="150210.26"/>
    <x v="18"/>
  </r>
  <r>
    <n v="468"/>
    <n v="3060041"/>
    <s v="انظمة"/>
    <s v="الدخل"/>
    <x v="9"/>
    <x v="25"/>
    <x v="45"/>
    <s v="إيجارات"/>
    <s v="م. ايجار سقالات _ تركيبات مشاريع"/>
    <n v="0"/>
    <n v="0"/>
    <n v="259276.67"/>
    <n v="0"/>
    <n v="259276.67"/>
    <n v="0"/>
    <n v="259276.67"/>
    <n v="0"/>
    <n v="259276.67"/>
    <x v="18"/>
  </r>
  <r>
    <n v="469"/>
    <n v="3060043"/>
    <s v="انظمة"/>
    <s v="الدخل"/>
    <x v="9"/>
    <x v="25"/>
    <x v="47"/>
    <s v="أخري"/>
    <s v="م. اعمال اختبارات_ تركيبات مشاريع"/>
    <n v="0"/>
    <n v="0"/>
    <n v="545297.98"/>
    <n v="2027.67"/>
    <n v="543270.30999999994"/>
    <n v="0"/>
    <n v="543270.30999999994"/>
    <n v="0"/>
    <n v="543270.30999999994"/>
    <x v="18"/>
  </r>
  <r>
    <n v="470"/>
    <n v="3060044"/>
    <s v="انظمة"/>
    <s v="الدخل"/>
    <x v="9"/>
    <x v="25"/>
    <x v="47"/>
    <s v="أخري"/>
    <s v="م. خصم مسموح به __ تركيبات مشاريع"/>
    <n v="0"/>
    <n v="0"/>
    <n v="67099.490000000005"/>
    <n v="9460"/>
    <n v="57639.490000000005"/>
    <n v="0"/>
    <n v="57639.490000000005"/>
    <n v="0"/>
    <n v="57639.490000000005"/>
    <x v="18"/>
  </r>
  <r>
    <n v="471"/>
    <n v="3060048"/>
    <s v="انظمة"/>
    <s v="الدخل"/>
    <x v="9"/>
    <x v="23"/>
    <x v="55"/>
    <s v="إستهلاك ممتلكات والات ومعدات "/>
    <s v="م. اهلاك _ الاصول الثابته _ تركيبات مشاريع"/>
    <n v="0"/>
    <n v="0"/>
    <n v="0"/>
    <n v="0"/>
    <n v="0"/>
    <n v="0"/>
    <n v="0"/>
    <n v="0"/>
    <n v="0"/>
    <x v="18"/>
  </r>
  <r>
    <n v="472"/>
    <n v="3060052"/>
    <s v="انظمة"/>
    <s v="الدخل"/>
    <x v="9"/>
    <x v="25"/>
    <x v="43"/>
    <s v="صيانة وإصلاح"/>
    <s v="مصروف صيانه عامة وسلامه _تركيبات"/>
    <n v="0"/>
    <n v="0"/>
    <n v="19426.34"/>
    <n v="0"/>
    <n v="19426.34"/>
    <n v="0"/>
    <n v="19426.34"/>
    <n v="0"/>
    <n v="19426.34"/>
    <x v="18"/>
  </r>
  <r>
    <n v="473"/>
    <n v="3060053"/>
    <s v="انظمة"/>
    <s v="الدخل"/>
    <x v="9"/>
    <x v="25"/>
    <x v="65"/>
    <s v="عمولات"/>
    <s v="عمولة المشاريع _ مشاريع"/>
    <n v="0"/>
    <n v="0"/>
    <n v="1103141.02"/>
    <n v="26300"/>
    <n v="1076841.02"/>
    <n v="0"/>
    <n v="1076841.02"/>
    <n v="0"/>
    <n v="1076841.02"/>
    <x v="18"/>
  </r>
  <r>
    <n v="474"/>
    <n v="3060054"/>
    <s v="انظمة"/>
    <s v="الدخل"/>
    <x v="9"/>
    <x v="25"/>
    <x v="39"/>
    <s v="تأمين"/>
    <s v="مصروف تامين علي المشاريع"/>
    <n v="0"/>
    <n v="0"/>
    <n v="225603.49"/>
    <n v="0"/>
    <n v="225603.49"/>
    <n v="0"/>
    <n v="225603.49"/>
    <n v="0"/>
    <n v="225603.49"/>
    <x v="18"/>
  </r>
  <r>
    <n v="475"/>
    <n v="3060055"/>
    <s v="انظمة"/>
    <s v="الدخل"/>
    <x v="9"/>
    <x v="25"/>
    <x v="61"/>
    <s v="أعمال تصنيع وتركيب"/>
    <s v="اجور عمالة يومية مؤجره _ تركيبات"/>
    <n v="0"/>
    <n v="0"/>
    <n v="8637753.6999999993"/>
    <n v="4652"/>
    <n v="8633101.6999999993"/>
    <n v="0"/>
    <n v="8633101.6999999993"/>
    <n v="0"/>
    <n v="8633101.6999999993"/>
    <x v="18"/>
  </r>
  <r>
    <n v="476"/>
    <n v="3060056"/>
    <s v="انظمة"/>
    <s v="الدخل"/>
    <x v="9"/>
    <x v="25"/>
    <x v="37"/>
    <s v="الرواتب وما في حكمها"/>
    <s v="رواتب ادارية خارجية مشرفين _ تركيبات"/>
    <n v="0"/>
    <n v="0"/>
    <n v="616835"/>
    <n v="0"/>
    <n v="616835"/>
    <n v="0"/>
    <n v="616835"/>
    <n v="0"/>
    <n v="616835"/>
    <x v="18"/>
  </r>
  <r>
    <n v="477"/>
    <n v="3060057"/>
    <s v="انظمة"/>
    <s v="الدخل"/>
    <x v="9"/>
    <x v="25"/>
    <x v="47"/>
    <s v="أخري"/>
    <s v="م. حسابات انشائية _ تركيبات ومشاريع"/>
    <n v="0"/>
    <n v="0"/>
    <n v="22655"/>
    <n v="0"/>
    <n v="22655"/>
    <n v="0"/>
    <n v="22655"/>
    <n v="0"/>
    <n v="22655"/>
    <x v="18"/>
  </r>
  <r>
    <n v="478"/>
    <n v="3060064"/>
    <s v="انظمة"/>
    <s v="الدخل"/>
    <x v="9"/>
    <x v="25"/>
    <x v="66"/>
    <s v="م. استهلاك حق الاستخدام"/>
    <s v="مصاريف استهلاك حق الاستخدام_ عقود الايجارات"/>
    <n v="0"/>
    <n v="0"/>
    <n v="555129.34"/>
    <n v="0"/>
    <n v="555129.34"/>
    <n v="0"/>
    <n v="555129.34"/>
    <n v="0"/>
    <n v="555129.34"/>
    <x v="18"/>
  </r>
  <r>
    <n v="479"/>
    <n v="3060065"/>
    <s v="انظمة"/>
    <s v="الدخل"/>
    <x v="9"/>
    <x v="25"/>
    <x v="47"/>
    <s v="أخري"/>
    <s v="مصاريف الخرسانة الجاهزة"/>
    <n v="0"/>
    <n v="0"/>
    <n v="33615.65"/>
    <n v="0"/>
    <n v="33615.65"/>
    <n v="0"/>
    <n v="33615.65"/>
    <n v="0"/>
    <n v="33615.65"/>
    <x v="18"/>
  </r>
  <r>
    <n v="480"/>
    <n v="4010201"/>
    <s v="انظمة"/>
    <s v="الدخل"/>
    <x v="10"/>
    <x v="26"/>
    <x v="67"/>
    <s v="إيرادات النشاط "/>
    <s v="ايرادات _ المشاريع بضريبه مبيعات 5%"/>
    <n v="0"/>
    <n v="0"/>
    <n v="1437.84"/>
    <n v="625724"/>
    <n v="0"/>
    <n v="624286.16"/>
    <n v="-624286.16"/>
    <n v="0"/>
    <n v="-624286.16"/>
    <x v="19"/>
  </r>
  <r>
    <n v="481"/>
    <n v="4010202"/>
    <s v="انظمة"/>
    <s v="الدخل"/>
    <x v="10"/>
    <x v="26"/>
    <x v="67"/>
    <s v="إيرادات النشاط "/>
    <s v="ايرادات _ المشاريع بضريبه مبيعات 15%"/>
    <n v="0"/>
    <n v="0"/>
    <n v="6185720.2300000004"/>
    <n v="147949983.30000001"/>
    <n v="0"/>
    <n v="141764263.07000002"/>
    <n v="-141764263.07000002"/>
    <n v="0"/>
    <n v="-141764263.07000002"/>
    <x v="19"/>
  </r>
  <r>
    <n v="482"/>
    <n v="4010203"/>
    <s v="انظمة"/>
    <s v="الدخل"/>
    <x v="10"/>
    <x v="26"/>
    <x v="67"/>
    <s v="إيرادات النشاط "/>
    <s v="ايرادات _  غير مفوترة عام 2019 - 2020 - 2021"/>
    <n v="0"/>
    <n v="0"/>
    <n v="0"/>
    <n v="77564438.790000007"/>
    <n v="0"/>
    <n v="77564438.790000007"/>
    <n v="-77564438.790000007"/>
    <n v="0"/>
    <n v="-77564438.790000007"/>
    <x v="19"/>
  </r>
  <r>
    <n v="483"/>
    <n v="4010204"/>
    <s v="انظمة"/>
    <s v="الدخل"/>
    <x v="10"/>
    <x v="26"/>
    <x v="67"/>
    <s v="إيرادات النشاط "/>
    <s v="ايرادات _ من نسب الانجاز محققه"/>
    <n v="0"/>
    <n v="0"/>
    <n v="0"/>
    <n v="0"/>
    <n v="0"/>
    <n v="0"/>
    <n v="0"/>
    <n v="0"/>
    <n v="0"/>
    <x v="19"/>
  </r>
  <r>
    <n v="484"/>
    <n v="4010401"/>
    <s v="انظمة"/>
    <s v="الدخل"/>
    <x v="2"/>
    <x v="3"/>
    <x v="3"/>
    <n v="0"/>
    <s v="ايرادات_  بيع سكراب المنيوم وبودرة"/>
    <n v="0"/>
    <n v="0"/>
    <n v="0"/>
    <n v="860975.87"/>
    <n v="0"/>
    <n v="860975.87"/>
    <n v="-860975.87"/>
    <n v="0"/>
    <n v="-860975.87"/>
    <x v="3"/>
  </r>
  <r>
    <n v="485"/>
    <n v="4010402"/>
    <s v="انظمة"/>
    <s v="الدخل"/>
    <x v="2"/>
    <x v="3"/>
    <x v="3"/>
    <n v="0"/>
    <s v="ايرادات _  مبيعات مواد0"/>
    <n v="0"/>
    <n v="0"/>
    <n v="0"/>
    <n v="155351.79"/>
    <n v="0"/>
    <n v="155351.79"/>
    <n v="-155351.79"/>
    <n v="0"/>
    <n v="-155351.79"/>
    <x v="3"/>
  </r>
  <r>
    <n v="486"/>
    <n v="4010403"/>
    <s v="انظمة"/>
    <s v="الدخل"/>
    <x v="2"/>
    <x v="3"/>
    <x v="3"/>
    <n v="0"/>
    <s v="ايرادات _  بيع سكراب حديد"/>
    <n v="0"/>
    <n v="0"/>
    <n v="0"/>
    <n v="722961.76"/>
    <n v="0"/>
    <n v="722961.76"/>
    <n v="-722961.76"/>
    <n v="0"/>
    <n v="-722961.76"/>
    <x v="3"/>
  </r>
  <r>
    <n v="487"/>
    <n v="4010404"/>
    <s v="انظمة"/>
    <s v="الدخل"/>
    <x v="2"/>
    <x v="3"/>
    <x v="3"/>
    <n v="0"/>
    <s v="ايرادات _  مبيعات زجاج واجهات الرياض"/>
    <n v="0"/>
    <n v="0"/>
    <n v="0"/>
    <n v="153233.27999000001"/>
    <n v="0"/>
    <n v="153233.27999000001"/>
    <n v="-153233.27999000001"/>
    <n v="0"/>
    <n v="-153233.27999000001"/>
    <x v="3"/>
  </r>
  <r>
    <n v="488"/>
    <n v="4010405"/>
    <s v="انظمة"/>
    <s v="الدخل"/>
    <x v="2"/>
    <x v="3"/>
    <x v="3"/>
    <n v="0"/>
    <s v="ايرادات _  مبيعات  متنوعة"/>
    <n v="0"/>
    <n v="0"/>
    <n v="0"/>
    <n v="131124.56"/>
    <n v="0"/>
    <n v="131124.56"/>
    <n v="-131124.56"/>
    <n v="0"/>
    <n v="-131124.56"/>
    <x v="3"/>
  </r>
  <r>
    <n v="489"/>
    <n v="4010406"/>
    <s v="انظمة"/>
    <s v="الدخل"/>
    <x v="2"/>
    <x v="3"/>
    <x v="3"/>
    <n v="0"/>
    <s v="ايرادات _  مبيعات كلادينج _سكراب"/>
    <n v="0"/>
    <n v="0"/>
    <n v="0"/>
    <n v="28943.4"/>
    <n v="0"/>
    <n v="28943.4"/>
    <n v="-28943.4"/>
    <n v="0"/>
    <n v="-28943.4"/>
    <x v="3"/>
  </r>
  <r>
    <n v="490"/>
    <n v="4010407"/>
    <s v="انظمة"/>
    <s v="الدخل"/>
    <x v="2"/>
    <x v="3"/>
    <x v="4"/>
    <n v="0"/>
    <s v="ايرادات _  بيع اصول ثابتة"/>
    <n v="0"/>
    <n v="0"/>
    <n v="0"/>
    <n v="33043.480000000003"/>
    <n v="0"/>
    <n v="33043.480000000003"/>
    <n v="-33043.480000000003"/>
    <n v="0"/>
    <n v="-33043.480000000003"/>
    <x v="3"/>
  </r>
  <r>
    <n v="491"/>
    <n v="4010501"/>
    <s v="انظمة"/>
    <s v="الدخل"/>
    <x v="2"/>
    <x v="3"/>
    <x v="3"/>
    <n v="0"/>
    <s v="مردوات مبيعات المشاريع 0"/>
    <n v="0"/>
    <n v="0"/>
    <n v="0"/>
    <n v="0"/>
    <n v="0"/>
    <n v="0"/>
    <n v="0"/>
    <n v="0"/>
    <n v="0"/>
    <x v="3"/>
  </r>
  <r>
    <n v="492"/>
    <n v="6010001"/>
    <s v="انظمة"/>
    <s v="الدخل"/>
    <x v="2"/>
    <x v="3"/>
    <x v="3"/>
    <n v="0"/>
    <s v="المشتريات بغرض  اعادة البيع"/>
    <n v="0"/>
    <n v="0"/>
    <n v="0"/>
    <n v="0"/>
    <n v="0"/>
    <n v="0"/>
    <n v="0"/>
    <n v="0"/>
    <n v="0"/>
    <x v="3"/>
  </r>
  <r>
    <n v="493"/>
    <n v="20301001"/>
    <s v="انظمة"/>
    <s v="المركز المالي"/>
    <x v="1"/>
    <x v="2"/>
    <x v="19"/>
    <n v="0"/>
    <s v="شركة ارميتال للصناعات المعدنية المحدوده-دائنو شراء اصول"/>
    <n v="0"/>
    <n v="0"/>
    <n v="0"/>
    <n v="0"/>
    <n v="0"/>
    <n v="0"/>
    <n v="0"/>
    <n v="0"/>
    <n v="0"/>
    <x v="2"/>
  </r>
  <r>
    <n v="494"/>
    <n v="101010201"/>
    <s v="انظمة"/>
    <s v="المركز المالي"/>
    <x v="4"/>
    <x v="27"/>
    <x v="68"/>
    <n v="0"/>
    <s v="الصندوق الرئيسى"/>
    <n v="23239"/>
    <n v="0"/>
    <n v="18912792.309999999"/>
    <n v="18852538.289999999"/>
    <n v="83493.019999999553"/>
    <n v="0"/>
    <n v="83493.019999999553"/>
    <n v="0"/>
    <n v="83493.019999999553"/>
    <x v="20"/>
  </r>
  <r>
    <n v="495"/>
    <n v="101010301"/>
    <s v="انظمة"/>
    <s v="المركز المالي"/>
    <x v="4"/>
    <x v="27"/>
    <x v="69"/>
    <n v="0"/>
    <s v="SA36 1000 0021 6614 5400 0108_بنك اهلى انظمه"/>
    <n v="2010.49"/>
    <n v="0"/>
    <n v="37445064.100000001"/>
    <n v="37388247.060000002"/>
    <n v="58827.530000001192"/>
    <n v="0"/>
    <n v="58827.530000001192"/>
    <n v="0"/>
    <n v="58827.530000001192"/>
    <x v="20"/>
  </r>
  <r>
    <n v="496"/>
    <n v="101010302"/>
    <s v="انظمة"/>
    <s v="المركز المالي"/>
    <x v="4"/>
    <x v="27"/>
    <x v="69"/>
    <n v="0"/>
    <s v="SA 6615000-451119879210004_بنك البلاد انظمة"/>
    <n v="172806.9"/>
    <n v="0"/>
    <n v="8656685"/>
    <n v="8727123.8499999996"/>
    <n v="102368.05000000075"/>
    <n v="0"/>
    <n v="102368.05000000075"/>
    <n v="0"/>
    <n v="102368.05000000075"/>
    <x v="20"/>
  </r>
  <r>
    <n v="497"/>
    <n v="101010303"/>
    <s v="انظمة"/>
    <s v="المركز المالي"/>
    <x v="4"/>
    <x v="27"/>
    <x v="69"/>
    <n v="0"/>
    <s v=" SA 93 1000 00-21 6739 5800 0101_بنك اهلى واجهات"/>
    <n v="1415.81"/>
    <n v="0"/>
    <n v="622933.38"/>
    <n v="622087.64"/>
    <n v="2261.5500000000466"/>
    <n v="0"/>
    <n v="2261.5500000000466"/>
    <n v="0"/>
    <n v="2261.5500000000466"/>
    <x v="20"/>
  </r>
  <r>
    <n v="498"/>
    <n v="101010304"/>
    <s v="انظمة"/>
    <s v="المركز المالي"/>
    <x v="4"/>
    <x v="27"/>
    <x v="69"/>
    <n v="0"/>
    <s v=" SA 50 6500 00-00 1183 5222 5001_البنك السعودى للاستثمار"/>
    <n v="976.55000000000007"/>
    <n v="0"/>
    <n v="6727102.6600000001"/>
    <n v="6728075.0099999998"/>
    <n v="4.2000000001862645"/>
    <n v="0"/>
    <n v="4.2000000001862645"/>
    <n v="0"/>
    <n v="4.2000000001862645"/>
    <x v="20"/>
  </r>
  <r>
    <n v="499"/>
    <n v="101010305"/>
    <s v="انظمة"/>
    <s v="المركز المالي"/>
    <x v="4"/>
    <x v="27"/>
    <x v="69"/>
    <n v="0"/>
    <s v="SA 10 5000 0000_ 0107 8739 3001_البنك الاول انظمة"/>
    <n v="0"/>
    <n v="0"/>
    <n v="0"/>
    <n v="0"/>
    <n v="0"/>
    <n v="0"/>
    <n v="0"/>
    <n v="0"/>
    <n v="0"/>
    <x v="20"/>
  </r>
  <r>
    <n v="500"/>
    <n v="101010306"/>
    <s v="انظمة"/>
    <s v="المركز المالي"/>
    <x v="4"/>
    <x v="27"/>
    <x v="69"/>
    <n v="0"/>
    <s v="SA 4040 00000000_ 2707002933_بنك سامبا انظمة"/>
    <n v="0"/>
    <n v="0"/>
    <n v="0"/>
    <n v="0"/>
    <n v="0"/>
    <n v="0"/>
    <n v="0"/>
    <n v="0"/>
    <n v="0"/>
    <x v="20"/>
  </r>
  <r>
    <n v="501"/>
    <n v="101010307"/>
    <s v="انظمة"/>
    <s v="المركز المالي"/>
    <x v="4"/>
    <x v="27"/>
    <x v="69"/>
    <n v="0"/>
    <s v="بنك الانماء انظمة _ 5305000068200994668000 SA"/>
    <n v="662275.73"/>
    <n v="0"/>
    <n v="44920314.259999998"/>
    <n v="45340439.869999997"/>
    <n v="242150.11999999732"/>
    <n v="0"/>
    <n v="242150.11999999732"/>
    <n v="0"/>
    <n v="242150.11999999732"/>
    <x v="20"/>
  </r>
  <r>
    <n v="502"/>
    <n v="101010308"/>
    <s v="انظمة"/>
    <s v="المركز المالي"/>
    <x v="4"/>
    <x v="27"/>
    <x v="69"/>
    <n v="0"/>
    <s v="SA 5655 000 000 097 444 500 366_بنك الفرنسى انظمة"/>
    <n v="11126577.120000001"/>
    <n v="0"/>
    <n v="174760938.56996"/>
    <n v="181489843.54998001"/>
    <n v="4397672.1399799883"/>
    <n v="0"/>
    <n v="4397672.1399799883"/>
    <n v="0"/>
    <n v="4397672.1399799883"/>
    <x v="20"/>
  </r>
  <r>
    <n v="503"/>
    <n v="101010309"/>
    <s v="انظمة"/>
    <s v="المركز المالي"/>
    <x v="4"/>
    <x v="27"/>
    <x v="69"/>
    <n v="0"/>
    <s v="SA 6810 000 021 600 000 125 802_بنك الاهلى اخشاب"/>
    <n v="0"/>
    <n v="0"/>
    <n v="0"/>
    <n v="0"/>
    <n v="0"/>
    <n v="0"/>
    <n v="0"/>
    <n v="0"/>
    <n v="0"/>
    <x v="20"/>
  </r>
  <r>
    <n v="504"/>
    <n v="101010310"/>
    <s v="انظمة"/>
    <s v="المركز المالي"/>
    <x v="4"/>
    <x v="27"/>
    <x v="69"/>
    <n v="0"/>
    <s v="البنك اسعودي الفرنسي _ 97444500269"/>
    <n v="0"/>
    <n v="0"/>
    <n v="0"/>
    <n v="0"/>
    <n v="0"/>
    <n v="0"/>
    <n v="0"/>
    <n v="0"/>
    <n v="0"/>
    <x v="20"/>
  </r>
  <r>
    <n v="505"/>
    <n v="101010311"/>
    <s v="انظمة"/>
    <s v="المركز المالي"/>
    <x v="4"/>
    <x v="27"/>
    <x v="69"/>
    <n v="0"/>
    <s v="بنك ساب _SA 5545000000819051343001"/>
    <n v="89099.5"/>
    <n v="0"/>
    <n v="2152744"/>
    <n v="2198296.81"/>
    <n v="43546.689999999944"/>
    <n v="0"/>
    <n v="43546.689999999944"/>
    <n v="0"/>
    <n v="43546.689999999944"/>
    <x v="20"/>
  </r>
  <r>
    <n v="506"/>
    <n v="101010312"/>
    <s v="انظمة"/>
    <s v="المركز المالي"/>
    <x v="4"/>
    <x v="27"/>
    <x v="69"/>
    <n v="0"/>
    <s v="بنك الرياض _ SA1320000002453060559940"/>
    <n v="1000"/>
    <n v="0"/>
    <n v="41959021.68"/>
    <n v="41660289.390000001"/>
    <n v="299732.28999999911"/>
    <n v="0"/>
    <n v="299732.28999999911"/>
    <n v="0"/>
    <n v="299732.28999999911"/>
    <x v="20"/>
  </r>
  <r>
    <n v="507"/>
    <n v="101010501"/>
    <s v="انظمة"/>
    <s v="المركز المالي"/>
    <x v="4"/>
    <x v="10"/>
    <x v="70"/>
    <n v="0"/>
    <s v="مقدم _ تامين طبى _ انظمة رقم 19329960"/>
    <n v="426005.24"/>
    <n v="0"/>
    <n v="523379.9"/>
    <n v="426005.24"/>
    <n v="523379.9"/>
    <n v="0"/>
    <n v="523379.9"/>
    <n v="0"/>
    <n v="523379.9"/>
    <x v="8"/>
  </r>
  <r>
    <n v="508"/>
    <n v="101010502"/>
    <s v="انظمة"/>
    <s v="المركز المالي"/>
    <x v="4"/>
    <x v="10"/>
    <x v="70"/>
    <n v="0"/>
    <s v="مقدم _ مصروف  اقامات وكروت عمل"/>
    <n v="0"/>
    <n v="0"/>
    <n v="0"/>
    <n v="0"/>
    <n v="0"/>
    <n v="0"/>
    <n v="0"/>
    <n v="0"/>
    <n v="0"/>
    <x v="8"/>
  </r>
  <r>
    <n v="509"/>
    <n v="101010503"/>
    <s v="انظمة"/>
    <s v="المركز المالي"/>
    <x v="4"/>
    <x v="10"/>
    <x v="70"/>
    <n v="0"/>
    <s v="مقدم _ إيجارات مدفوعة مقدما انظمه واخري"/>
    <n v="416134.73"/>
    <n v="0"/>
    <n v="361070.9"/>
    <n v="416134.73"/>
    <n v="361070.9"/>
    <n v="0"/>
    <n v="361070.9"/>
    <n v="0"/>
    <n v="361070.9"/>
    <x v="8"/>
  </r>
  <r>
    <n v="510"/>
    <n v="101010504"/>
    <s v="انظمة"/>
    <s v="المركز المالي"/>
    <x v="4"/>
    <x v="10"/>
    <x v="70"/>
    <n v="0"/>
    <s v="مقدم _ مصروف اشتراك انترنت"/>
    <n v="0"/>
    <n v="0"/>
    <n v="0"/>
    <n v="0"/>
    <n v="0"/>
    <n v="0"/>
    <n v="0"/>
    <n v="0"/>
    <n v="0"/>
    <x v="8"/>
  </r>
  <r>
    <n v="511"/>
    <n v="101010505"/>
    <s v="انظمة"/>
    <s v="المركز المالي"/>
    <x v="4"/>
    <x v="10"/>
    <x v="70"/>
    <n v="0"/>
    <s v="مقدم _ تامين سيارات المصنع"/>
    <n v="5300.95"/>
    <n v="0"/>
    <n v="6508.72"/>
    <n v="5300.95"/>
    <n v="6508.72"/>
    <n v="0"/>
    <n v="6508.72"/>
    <n v="0"/>
    <n v="6508.72"/>
    <x v="8"/>
  </r>
  <r>
    <n v="512"/>
    <n v="101010506"/>
    <s v="انظمة"/>
    <s v="المركز المالي"/>
    <x v="4"/>
    <x v="10"/>
    <x v="70"/>
    <n v="0"/>
    <s v="مقدم _ تامين  علي المصنع"/>
    <n v="0"/>
    <n v="0"/>
    <n v="4165.16"/>
    <n v="0"/>
    <n v="4165.16"/>
    <n v="0"/>
    <n v="4165.16"/>
    <n v="0"/>
    <n v="4165.16"/>
    <x v="8"/>
  </r>
  <r>
    <n v="513"/>
    <n v="101010507"/>
    <s v="انظمة"/>
    <s v="المركز المالي"/>
    <x v="4"/>
    <x v="10"/>
    <x v="70"/>
    <n v="0"/>
    <s v="مقدم _ تامين طبى _ حديد رقم 18728936"/>
    <n v="0"/>
    <n v="0"/>
    <n v="0"/>
    <n v="0"/>
    <n v="0"/>
    <n v="0"/>
    <n v="0"/>
    <n v="0"/>
    <n v="0"/>
    <x v="8"/>
  </r>
  <r>
    <n v="514"/>
    <n v="101010508"/>
    <s v="انظمة"/>
    <s v="المركز المالي"/>
    <x v="4"/>
    <x v="10"/>
    <x v="70"/>
    <n v="0"/>
    <s v="مقدم _ تامين طبى _ زجاج رقم 16628011"/>
    <n v="122106.37"/>
    <n v="0"/>
    <n v="80656.850000000006"/>
    <n v="122106.37"/>
    <n v="80656.850000000006"/>
    <n v="0"/>
    <n v="80656.850000000006"/>
    <n v="0"/>
    <n v="80656.850000000006"/>
    <x v="8"/>
  </r>
  <r>
    <n v="515"/>
    <n v="101010509"/>
    <s v="انظمة"/>
    <s v="المركز المالي"/>
    <x v="4"/>
    <x v="10"/>
    <x v="70"/>
    <n v="0"/>
    <s v="مقدم _ تامين طبى _ انظمة مقاولات رقم17393955"/>
    <n v="80092.960000000006"/>
    <n v="0"/>
    <n v="47085.04"/>
    <n v="80092.960000000006"/>
    <n v="47085.039999999994"/>
    <n v="0"/>
    <n v="47085.039999999994"/>
    <n v="0"/>
    <n v="47085.039999999994"/>
    <x v="8"/>
  </r>
  <r>
    <n v="516"/>
    <n v="101010511"/>
    <s v="انظمة"/>
    <s v="المركز المالي"/>
    <x v="4"/>
    <x v="10"/>
    <x v="70"/>
    <n v="0"/>
    <s v="مقدم _تامين طبى _ التعاونيه الزجاج_19028372."/>
    <n v="601.46"/>
    <n v="0"/>
    <n v="0"/>
    <n v="601.46"/>
    <n v="0"/>
    <n v="0"/>
    <n v="0"/>
    <n v="0"/>
    <n v="0"/>
    <x v="8"/>
  </r>
  <r>
    <n v="517"/>
    <n v="101010512"/>
    <s v="انظمة"/>
    <s v="المركز المالي"/>
    <x v="4"/>
    <x v="10"/>
    <x v="70"/>
    <n v="0"/>
    <s v="مقدم _ تامين طبى _ شركة الاتحاد للتامين التعاونية"/>
    <n v="0"/>
    <n v="0"/>
    <n v="0"/>
    <n v="0"/>
    <n v="0"/>
    <n v="0"/>
    <n v="0"/>
    <n v="0"/>
    <n v="0"/>
    <x v="8"/>
  </r>
  <r>
    <n v="518"/>
    <n v="101010513"/>
    <s v="انظمة"/>
    <s v="المركز المالي"/>
    <x v="4"/>
    <x v="10"/>
    <x v="70"/>
    <n v="0"/>
    <s v="مقدم _ تامين طبى _ الخشب رقم _ 20254378"/>
    <n v="15998.92"/>
    <n v="0"/>
    <n v="20517.41"/>
    <n v="15998.92"/>
    <n v="20517.410000000003"/>
    <n v="0"/>
    <n v="20517.410000000003"/>
    <n v="0"/>
    <n v="20517.410000000003"/>
    <x v="8"/>
  </r>
  <r>
    <n v="519"/>
    <n v="101010514"/>
    <s v="انظمة"/>
    <s v="المركز المالي"/>
    <x v="4"/>
    <x v="10"/>
    <x v="70"/>
    <n v="0"/>
    <s v="مقدم _ مصاريف اخري"/>
    <n v="177060.91"/>
    <n v="0"/>
    <n v="0"/>
    <n v="177060.91"/>
    <n v="0"/>
    <n v="0"/>
    <n v="0"/>
    <n v="0"/>
    <n v="0"/>
    <x v="8"/>
  </r>
  <r>
    <n v="520"/>
    <n v="101010515"/>
    <s v="انظمة"/>
    <s v="المركز المالي"/>
    <x v="4"/>
    <x v="10"/>
    <x v="70"/>
    <n v="0"/>
    <s v="مقدم _ تامين طبى _ المنيوم رقم _ 22147169"/>
    <n v="21186.93"/>
    <n v="0"/>
    <n v="0"/>
    <n v="21186.93"/>
    <n v="0"/>
    <n v="0"/>
    <n v="0"/>
    <n v="0"/>
    <n v="0"/>
    <x v="8"/>
  </r>
  <r>
    <n v="521"/>
    <n v="101010516"/>
    <s v="انظمة"/>
    <s v="المركز المالي"/>
    <x v="4"/>
    <x v="10"/>
    <x v="70"/>
    <n v="0"/>
    <s v="مقدم _ تامين علي المشاريع"/>
    <n v="55222.340000000004"/>
    <n v="0"/>
    <n v="58380.520000000004"/>
    <n v="55222.340000000004"/>
    <n v="58380.520000000011"/>
    <n v="0"/>
    <n v="58380.520000000011"/>
    <n v="0"/>
    <n v="58380.520000000011"/>
    <x v="8"/>
  </r>
  <r>
    <n v="522"/>
    <n v="101010517"/>
    <s v="انظمة"/>
    <s v="المركز المالي"/>
    <x v="4"/>
    <x v="10"/>
    <x v="70"/>
    <n v="0"/>
    <s v="مقدم _ تامين طبى _ المنصورة"/>
    <n v="6632.3600000000006"/>
    <n v="0"/>
    <n v="0"/>
    <n v="6632.3600000000006"/>
    <n v="0"/>
    <n v="0"/>
    <n v="0"/>
    <n v="0"/>
    <n v="0"/>
    <x v="8"/>
  </r>
  <r>
    <n v="523"/>
    <n v="101010518"/>
    <s v="انظمة"/>
    <s v="المركز المالي"/>
    <x v="4"/>
    <x v="10"/>
    <x v="70"/>
    <n v="0"/>
    <s v="مقدم _ تمديد ضمان الدفعة المقدمة   _ المركز المالي"/>
    <n v="70802"/>
    <n v="0"/>
    <n v="0"/>
    <n v="70802"/>
    <n v="0"/>
    <n v="0"/>
    <n v="0"/>
    <n v="0"/>
    <n v="0"/>
    <x v="8"/>
  </r>
  <r>
    <n v="524"/>
    <n v="101010519"/>
    <s v="انظمة"/>
    <s v="المركز المالي"/>
    <x v="4"/>
    <x v="10"/>
    <x v="70"/>
    <n v="0"/>
    <s v="مقدم _ تمديد ضمان النهائي   _ المركز المالي"/>
    <n v="64902"/>
    <n v="0"/>
    <n v="64902.19"/>
    <n v="64902"/>
    <n v="64902.19"/>
    <n v="0"/>
    <n v="64902.19"/>
    <n v="0"/>
    <n v="64902.19"/>
    <x v="8"/>
  </r>
  <r>
    <n v="525"/>
    <n v="101010520"/>
    <s v="انظمة"/>
    <s v="المركز المالي"/>
    <x v="4"/>
    <x v="10"/>
    <x v="70"/>
    <n v="0"/>
    <s v="مقدم _ تامين طبى _  مصنع اطارات السعودية"/>
    <n v="0"/>
    <n v="0"/>
    <n v="6004.93"/>
    <n v="0"/>
    <n v="6004.93"/>
    <n v="0"/>
    <n v="6004.93"/>
    <n v="0"/>
    <n v="6004.93"/>
    <x v="8"/>
  </r>
  <r>
    <n v="526"/>
    <n v="101010521"/>
    <s v="انظمة"/>
    <s v="المركز المالي"/>
    <x v="4"/>
    <x v="10"/>
    <x v="70"/>
    <n v="0"/>
    <s v="مقدم _ تامين طبى _ المنيوم والزجاج  رقم _ 28872045"/>
    <n v="0"/>
    <n v="0"/>
    <n v="17367.38"/>
    <n v="0"/>
    <n v="17367.38"/>
    <n v="0"/>
    <n v="17367.38"/>
    <n v="0"/>
    <n v="17367.38"/>
    <x v="8"/>
  </r>
  <r>
    <n v="527"/>
    <n v="101010522"/>
    <s v="انظمة"/>
    <s v="المركز المالي"/>
    <x v="4"/>
    <x v="10"/>
    <x v="70"/>
    <n v="0"/>
    <s v="مقدم _ اتفاقية التسهيلات البنك الفرنسي"/>
    <n v="0"/>
    <n v="0"/>
    <n v="245492.19"/>
    <n v="0"/>
    <n v="245492.19"/>
    <n v="0"/>
    <n v="245492.19"/>
    <n v="0"/>
    <n v="245492.19"/>
    <x v="8"/>
  </r>
  <r>
    <n v="528"/>
    <n v="101010523"/>
    <s v="انظمة"/>
    <s v="المركز المالي"/>
    <x v="4"/>
    <x v="10"/>
    <x v="70"/>
    <n v="0"/>
    <s v="مقدم _ إيجارات معدات مدفوعة مقدما"/>
    <n v="0"/>
    <n v="0"/>
    <n v="0"/>
    <n v="0"/>
    <n v="0"/>
    <n v="0"/>
    <n v="0"/>
    <n v="0"/>
    <n v="0"/>
    <x v="8"/>
  </r>
  <r>
    <n v="529"/>
    <n v="101010601"/>
    <s v="انظمة"/>
    <s v="المركز المالي"/>
    <x v="4"/>
    <x v="14"/>
    <x v="71"/>
    <n v="0"/>
    <s v="مخزن رقم 2"/>
    <n v="0"/>
    <n v="2.3999977111816406E-3"/>
    <n v="0"/>
    <n v="0"/>
    <n v="0"/>
    <n v="2.3999977111816406E-3"/>
    <n v="-2.3999977111816406E-3"/>
    <n v="0"/>
    <n v="-2.3999977111816406E-3"/>
    <x v="10"/>
  </r>
  <r>
    <n v="530"/>
    <n v="101010602"/>
    <s v="انظمة"/>
    <s v="المركز المالي"/>
    <x v="4"/>
    <x v="14"/>
    <x v="71"/>
    <n v="0"/>
    <s v="مخزن رقم 8.."/>
    <n v="16549662.477800027"/>
    <n v="0"/>
    <n v="68781979.785520002"/>
    <n v="68729576.582800001"/>
    <n v="16602065.680520028"/>
    <n v="0"/>
    <n v="16602065.680520028"/>
    <n v="0"/>
    <n v="16602065.680520028"/>
    <x v="10"/>
  </r>
  <r>
    <n v="531"/>
    <n v="101010604"/>
    <s v="انظمة"/>
    <s v="المركز المالي"/>
    <x v="4"/>
    <x v="14"/>
    <x v="71"/>
    <n v="0"/>
    <s v="مخزن الدهان"/>
    <n v="1.5000000596046448E-3"/>
    <n v="0"/>
    <n v="0"/>
    <n v="0"/>
    <n v="1.5000000596046448E-3"/>
    <n v="0"/>
    <n v="1.5000000596046448E-3"/>
    <n v="0"/>
    <n v="1.5000000596046448E-3"/>
    <x v="10"/>
  </r>
  <r>
    <n v="532"/>
    <n v="101010605"/>
    <s v="انظمة"/>
    <s v="المركز المالي"/>
    <x v="4"/>
    <x v="14"/>
    <x v="71"/>
    <n v="0"/>
    <s v="مخزن رقم 8 المنيوم متنوعه"/>
    <n v="0"/>
    <n v="3.9999999105930331E-4"/>
    <n v="0"/>
    <n v="0"/>
    <n v="0"/>
    <n v="3.9999999105930331E-4"/>
    <n v="-3.9999999105930331E-4"/>
    <n v="0"/>
    <n v="-3.9999999105930331E-4"/>
    <x v="10"/>
  </r>
  <r>
    <n v="533"/>
    <n v="101010606"/>
    <s v="انظمة"/>
    <s v="المركز المالي"/>
    <x v="4"/>
    <x v="14"/>
    <x v="71"/>
    <n v="0"/>
    <s v="مخزن رقم 6"/>
    <n v="0.14849999994039537"/>
    <n v="0"/>
    <n v="0"/>
    <n v="0"/>
    <n v="0.14849999994039537"/>
    <n v="0"/>
    <n v="0.14849999994039537"/>
    <n v="0"/>
    <n v="0.14849999994039537"/>
    <x v="10"/>
  </r>
  <r>
    <n v="534"/>
    <n v="101010607"/>
    <s v="انظمة"/>
    <s v="المركز المالي"/>
    <x v="4"/>
    <x v="14"/>
    <x v="71"/>
    <n v="0"/>
    <s v="مخزن رقم 7"/>
    <n v="0.06"/>
    <n v="0"/>
    <n v="0"/>
    <n v="0"/>
    <n v="0.06"/>
    <n v="0"/>
    <n v="0.06"/>
    <n v="0"/>
    <n v="0.06"/>
    <x v="10"/>
  </r>
  <r>
    <m/>
    <n v="101010608"/>
    <s v="انظمة"/>
    <s v="المركز المالي"/>
    <x v="4"/>
    <x v="14"/>
    <x v="71"/>
    <n v="0"/>
    <s v="مخزن المصانع المنيوم وحديد"/>
    <n v="0"/>
    <n v="0"/>
    <n v="2028215.23"/>
    <n v="0"/>
    <n v="2028215.23"/>
    <n v="0"/>
    <n v="2028215.23"/>
    <n v="0"/>
    <n v="2028215.23"/>
    <x v="10"/>
  </r>
  <r>
    <n v="535"/>
    <n v="101010701"/>
    <s v="انظمة"/>
    <s v="المركز المالي"/>
    <x v="4"/>
    <x v="28"/>
    <x v="72"/>
    <n v="0"/>
    <s v="فروع شقيقة _ مصنع واجهات الرياض للالمنيوم والزجاج"/>
    <n v="150041.845"/>
    <n v="0"/>
    <n v="1542068.7934000001"/>
    <n v="1773196.67"/>
    <n v="0"/>
    <n v="81086.031599999871"/>
    <n v="-81086.031599999871"/>
    <n v="0"/>
    <n v="-81086.031599999871"/>
    <x v="7"/>
  </r>
  <r>
    <n v="536"/>
    <n v="101010702"/>
    <s v="انظمة"/>
    <s v="المركز المالي"/>
    <x v="4"/>
    <x v="28"/>
    <x v="72"/>
    <n v="0"/>
    <s v="فروع شقيقة _ مصنع واجهات الرياض للصناعات المعدنيه"/>
    <n v="0"/>
    <n v="0"/>
    <n v="0"/>
    <n v="0"/>
    <n v="0"/>
    <n v="0"/>
    <n v="0"/>
    <n v="0"/>
    <n v="0"/>
    <x v="7"/>
  </r>
  <r>
    <n v="537"/>
    <n v="101010703"/>
    <s v="انظمة"/>
    <s v="المركز المالي"/>
    <x v="4"/>
    <x v="28"/>
    <x v="72"/>
    <n v="0"/>
    <s v="فروع شقيقة _ مصنع واجهات الرياض للصناعات الخشبيه"/>
    <n v="10723637.069200002"/>
    <n v="0"/>
    <n v="5976207.2843499994"/>
    <n v="2958808.75"/>
    <n v="13741035.603550002"/>
    <n v="0"/>
    <n v="13741035.603550002"/>
    <n v="0"/>
    <n v="13741035.603550002"/>
    <x v="7"/>
  </r>
  <r>
    <n v="538"/>
    <n v="101010704"/>
    <s v="انظمة"/>
    <s v="المركز المالي"/>
    <x v="4"/>
    <x v="28"/>
    <x v="72"/>
    <n v="0"/>
    <s v="فروع شقيقة _ مصنع تقنية الطلاء للصناعه_مصنع الدهان"/>
    <n v="0"/>
    <n v="270005.27570000052"/>
    <n v="4993290.8495100001"/>
    <n v="9720119.4100000001"/>
    <n v="0"/>
    <n v="4996833.8361900011"/>
    <n v="-4996833.8361900011"/>
    <n v="0"/>
    <n v="-4996833.8361900011"/>
    <x v="7"/>
  </r>
  <r>
    <n v="539"/>
    <n v="101010802"/>
    <s v="انظمة"/>
    <s v="المركز المالي"/>
    <x v="4"/>
    <x v="10"/>
    <x v="20"/>
    <n v="0"/>
    <s v="مدينون _ مؤسسة تاهيل الحلول_رواتب حماية الاجور"/>
    <n v="0"/>
    <n v="0"/>
    <n v="1747538"/>
    <n v="1747538"/>
    <n v="0"/>
    <n v="0"/>
    <n v="0"/>
    <n v="0"/>
    <n v="0"/>
    <x v="8"/>
  </r>
  <r>
    <n v="540"/>
    <n v="101010803"/>
    <s v="انظمة"/>
    <s v="المركز المالي"/>
    <x v="4"/>
    <x v="10"/>
    <x v="20"/>
    <n v="0"/>
    <s v="مدينون _  بنيامين بحر يوسف _ رسومات_مصر"/>
    <n v="0"/>
    <n v="0"/>
    <n v="0"/>
    <n v="0"/>
    <n v="0"/>
    <n v="0"/>
    <n v="0"/>
    <n v="0"/>
    <n v="0"/>
    <x v="8"/>
  </r>
  <r>
    <n v="541"/>
    <n v="101010804"/>
    <s v="انظمة"/>
    <s v="المركز المالي"/>
    <x v="4"/>
    <x v="10"/>
    <x v="73"/>
    <n v="0"/>
    <s v="مدينون _ سلف العاملين تابع لبرنامج الرواتب"/>
    <n v="254880.64000000001"/>
    <n v="0"/>
    <n v="220155.61000000002"/>
    <n v="254880.64000000001"/>
    <n v="220155.61"/>
    <n v="0"/>
    <n v="220155.61"/>
    <n v="0"/>
    <n v="220155.61"/>
    <x v="8"/>
  </r>
  <r>
    <n v="542"/>
    <n v="101010805"/>
    <s v="انظمة"/>
    <s v="المركز المالي"/>
    <x v="4"/>
    <x v="10"/>
    <x v="20"/>
    <n v="0"/>
    <s v="مدينون _ شركة محاور الدولية _محمد عبده ريع بخش"/>
    <n v="0"/>
    <n v="0"/>
    <n v="0"/>
    <n v="0"/>
    <n v="0"/>
    <n v="0"/>
    <n v="0"/>
    <n v="0"/>
    <n v="0"/>
    <x v="8"/>
  </r>
  <r>
    <n v="543"/>
    <n v="101010812"/>
    <s v="انظمة"/>
    <s v="المركز المالي"/>
    <x v="4"/>
    <x v="10"/>
    <x v="20"/>
    <n v="0"/>
    <s v="مدينون _ دينون هيئة الزكاه والدخل _ ضريبه vat"/>
    <n v="0"/>
    <n v="0"/>
    <n v="0"/>
    <n v="0"/>
    <n v="0"/>
    <n v="0"/>
    <n v="0"/>
    <n v="0"/>
    <n v="0"/>
    <x v="8"/>
  </r>
  <r>
    <n v="544"/>
    <n v="101010813"/>
    <s v="انظمة"/>
    <s v="المركز المالي"/>
    <x v="4"/>
    <x v="10"/>
    <x v="20"/>
    <n v="0"/>
    <s v="مدينون _ عادل سيد محمد السيد"/>
    <n v="0"/>
    <n v="0"/>
    <n v="0"/>
    <n v="0"/>
    <n v="0"/>
    <n v="0"/>
    <n v="0"/>
    <n v="0"/>
    <n v="0"/>
    <x v="8"/>
  </r>
  <r>
    <n v="545"/>
    <n v="101010814"/>
    <s v="انظمة"/>
    <s v="المركز المالي"/>
    <x v="4"/>
    <x v="10"/>
    <x v="20"/>
    <n v="0"/>
    <s v="مدينون _ مصنع الو سيستمز الشرق الاوسط مصر"/>
    <n v="0"/>
    <n v="0"/>
    <n v="0"/>
    <n v="0"/>
    <n v="0"/>
    <n v="0"/>
    <n v="0"/>
    <n v="0"/>
    <n v="0"/>
    <x v="8"/>
  </r>
  <r>
    <n v="546"/>
    <n v="101010817"/>
    <s v="انظمة"/>
    <s v="المركز المالي"/>
    <x v="4"/>
    <x v="10"/>
    <x v="20"/>
    <n v="0"/>
    <s v="مدينون_شركة اوستن الشرق الاوسط"/>
    <n v="468880.99"/>
    <n v="0"/>
    <n v="0"/>
    <n v="0"/>
    <n v="468880.99"/>
    <n v="0"/>
    <n v="468880.99"/>
    <n v="0"/>
    <n v="468880.99"/>
    <x v="8"/>
  </r>
  <r>
    <n v="547"/>
    <n v="101010819"/>
    <s v="انظمة"/>
    <s v="المركز المالي"/>
    <x v="4"/>
    <x v="10"/>
    <x v="20"/>
    <n v="0"/>
    <s v="مدينون _ شركة رونق الطلاء الدولية."/>
    <n v="0"/>
    <n v="0"/>
    <n v="0"/>
    <n v="0"/>
    <n v="0"/>
    <n v="0"/>
    <n v="0"/>
    <n v="0"/>
    <n v="0"/>
    <x v="8"/>
  </r>
  <r>
    <n v="548"/>
    <n v="101010820"/>
    <s v="انظمة"/>
    <s v="المركز المالي"/>
    <x v="4"/>
    <x v="10"/>
    <x v="20"/>
    <n v="0"/>
    <s v="مدينون _ شركة شركة اجود للالمنيوم _ سكراب"/>
    <n v="6681.89"/>
    <n v="0"/>
    <n v="0"/>
    <n v="6681.88"/>
    <n v="1.0000000000218279E-2"/>
    <n v="0"/>
    <n v="1.0000000000218279E-2"/>
    <n v="0"/>
    <n v="1.0000000000218279E-2"/>
    <x v="8"/>
  </r>
  <r>
    <n v="549"/>
    <n v="101010821"/>
    <s v="انظمة"/>
    <s v="المركز المالي"/>
    <x v="4"/>
    <x v="10"/>
    <x v="20"/>
    <n v="0"/>
    <s v="مدينون _  شركة تقنية البناء التجاريه _باوتك _ BAUTECH"/>
    <n v="0"/>
    <n v="0"/>
    <n v="49665.270000000004"/>
    <n v="49665.270000000004"/>
    <n v="0"/>
    <n v="0"/>
    <n v="0"/>
    <n v="0"/>
    <n v="0"/>
    <x v="8"/>
  </r>
  <r>
    <n v="550"/>
    <n v="101010822"/>
    <s v="انظمة"/>
    <s v="المركز المالي"/>
    <x v="4"/>
    <x v="10"/>
    <x v="20"/>
    <n v="0"/>
    <s v="مدينو _ابراهيم لبد _مشروع وادي الدواسر"/>
    <n v="15334"/>
    <n v="0"/>
    <n v="0"/>
    <n v="0"/>
    <n v="15334"/>
    <n v="0"/>
    <n v="15334"/>
    <n v="0"/>
    <n v="15334"/>
    <x v="8"/>
  </r>
  <r>
    <n v="551"/>
    <n v="101010823"/>
    <s v="انظمة"/>
    <s v="المركز المالي"/>
    <x v="4"/>
    <x v="10"/>
    <x v="20"/>
    <n v="0"/>
    <s v="مدينون _ مروان محمد الغانمي _حديد نجران"/>
    <n v="17299"/>
    <n v="0"/>
    <n v="0"/>
    <n v="0"/>
    <n v="17299"/>
    <n v="0"/>
    <n v="17299"/>
    <n v="0"/>
    <n v="17299"/>
    <x v="8"/>
  </r>
  <r>
    <n v="552"/>
    <n v="101010825"/>
    <s v="انظمة"/>
    <s v="المركز المالي"/>
    <x v="4"/>
    <x v="10"/>
    <x v="20"/>
    <n v="0"/>
    <s v="مدينون _ البناء التخصصية _ مبيعات زجاج_ASHAR"/>
    <n v="0"/>
    <n v="0"/>
    <n v="0"/>
    <n v="0"/>
    <n v="0"/>
    <n v="0"/>
    <n v="0"/>
    <n v="0"/>
    <n v="0"/>
    <x v="8"/>
  </r>
  <r>
    <n v="553"/>
    <n v="101010827"/>
    <s v="انظمة"/>
    <s v="المركز المالي"/>
    <x v="4"/>
    <x v="10"/>
    <x v="20"/>
    <n v="0"/>
    <s v="مدينون _ تامين ايجار عقارات"/>
    <n v="17500"/>
    <n v="0"/>
    <n v="1000"/>
    <n v="0"/>
    <n v="18500"/>
    <n v="0"/>
    <n v="18500"/>
    <n v="0"/>
    <n v="18500"/>
    <x v="8"/>
  </r>
  <r>
    <n v="554"/>
    <n v="101010829"/>
    <s v="انظمة"/>
    <s v="المركز المالي"/>
    <x v="4"/>
    <x v="10"/>
    <x v="20"/>
    <n v="0"/>
    <s v="مدينون _ شركة انفال التعمير للمقاولات _ سكراب"/>
    <n v="13.15"/>
    <n v="0"/>
    <n v="0"/>
    <n v="0"/>
    <n v="13.15"/>
    <n v="0"/>
    <n v="13.15"/>
    <n v="0"/>
    <n v="13.15"/>
    <x v="8"/>
  </r>
  <r>
    <n v="555"/>
    <n v="101010830"/>
    <s v="انظمة"/>
    <s v="المركز المالي"/>
    <x v="4"/>
    <x v="10"/>
    <x v="20"/>
    <n v="0"/>
    <s v="مدينون _شركة ركن المعادن للتجارة والصناعة_ سكراب"/>
    <n v="2575.13"/>
    <n v="0"/>
    <n v="0"/>
    <n v="2575.13"/>
    <n v="0"/>
    <n v="0"/>
    <n v="0"/>
    <n v="0"/>
    <n v="0"/>
    <x v="8"/>
  </r>
  <r>
    <n v="556"/>
    <n v="101010831"/>
    <s v="انظمة"/>
    <s v="المركز المالي"/>
    <x v="4"/>
    <x v="10"/>
    <x v="20"/>
    <n v="0"/>
    <s v="مدينون _ شركة ميان  MCC_عمالة مؤجره0"/>
    <n v="6126.55"/>
    <n v="0"/>
    <n v="0"/>
    <n v="0"/>
    <n v="6126.55"/>
    <n v="0"/>
    <n v="6126.55"/>
    <n v="0"/>
    <n v="6126.55"/>
    <x v="8"/>
  </r>
  <r>
    <n v="557"/>
    <n v="101010832"/>
    <s v="انظمة"/>
    <s v="المركز المالي"/>
    <x v="4"/>
    <x v="10"/>
    <x v="20"/>
    <n v="0"/>
    <s v="مدينون _ سامى عبد الله فيضى المحامى"/>
    <n v="0"/>
    <n v="0"/>
    <n v="5000"/>
    <n v="0"/>
    <n v="5000"/>
    <n v="0"/>
    <n v="5000"/>
    <n v="0"/>
    <n v="5000"/>
    <x v="8"/>
  </r>
  <r>
    <n v="558"/>
    <n v="101010833"/>
    <s v="انظمة"/>
    <s v="المركز المالي"/>
    <x v="4"/>
    <x v="10"/>
    <x v="20"/>
    <n v="0"/>
    <s v="مدينون _ شركة المدافعة للمحاماه والاستشارات"/>
    <n v="19999.72"/>
    <n v="0"/>
    <n v="449629.08"/>
    <n v="436629.47000000003"/>
    <n v="32999.330000000016"/>
    <n v="0"/>
    <n v="32999.330000000016"/>
    <n v="0"/>
    <n v="32999.330000000016"/>
    <x v="8"/>
  </r>
  <r>
    <n v="559"/>
    <n v="101010834"/>
    <s v="انظمة"/>
    <s v="المركز المالي"/>
    <x v="4"/>
    <x v="10"/>
    <x v="20"/>
    <n v="0"/>
    <s v="مدينون _ مؤسسة تاهيل الحلول للمقاولات"/>
    <n v="0"/>
    <n v="0"/>
    <n v="0"/>
    <n v="0"/>
    <n v="0"/>
    <n v="0"/>
    <n v="0"/>
    <n v="0"/>
    <n v="0"/>
    <x v="8"/>
  </r>
  <r>
    <n v="560"/>
    <n v="101010835"/>
    <s v="انظمة"/>
    <s v="المركز المالي"/>
    <x v="4"/>
    <x v="10"/>
    <x v="20"/>
    <n v="0"/>
    <s v="مدينون _ شركة مصنع المنصوره للصناعات المعدنيه"/>
    <n v="0"/>
    <n v="0"/>
    <n v="646903.67000000004"/>
    <n v="646903.67000000004"/>
    <n v="0"/>
    <n v="0"/>
    <n v="0"/>
    <n v="0"/>
    <n v="0"/>
    <x v="8"/>
  </r>
  <r>
    <n v="561"/>
    <n v="101010836"/>
    <s v="انظمة"/>
    <s v="المركز المالي"/>
    <x v="4"/>
    <x v="10"/>
    <x v="20"/>
    <n v="0"/>
    <s v="مدينون _مصنع رمز البدران للصناعة"/>
    <n v="0"/>
    <n v="0"/>
    <n v="0"/>
    <n v="0"/>
    <n v="0"/>
    <n v="0"/>
    <n v="0"/>
    <n v="0"/>
    <n v="0"/>
    <x v="8"/>
  </r>
  <r>
    <n v="562"/>
    <n v="101010837"/>
    <s v="انظمة"/>
    <s v="المركز المالي"/>
    <x v="4"/>
    <x v="10"/>
    <x v="20"/>
    <n v="0"/>
    <s v="مدينون _مؤسسة مسفر بن بريكان ال ظافر"/>
    <n v="642.31000000000006"/>
    <n v="0"/>
    <n v="0"/>
    <n v="0"/>
    <n v="642.31000000000006"/>
    <n v="0"/>
    <n v="642.31000000000006"/>
    <n v="0"/>
    <n v="642.31000000000006"/>
    <x v="8"/>
  </r>
  <r>
    <n v="563"/>
    <n v="101010838"/>
    <s v="انظمة"/>
    <s v="المركز المالي"/>
    <x v="4"/>
    <x v="10"/>
    <x v="20"/>
    <n v="0"/>
    <s v="مدينون _شركة راك السعودية الصناعية"/>
    <n v="128050"/>
    <n v="0"/>
    <n v="0"/>
    <n v="0"/>
    <n v="128050"/>
    <n v="0"/>
    <n v="128050"/>
    <n v="0"/>
    <n v="128050"/>
    <x v="8"/>
  </r>
  <r>
    <n v="564"/>
    <n v="101010839"/>
    <s v="انظمة"/>
    <s v="المركز المالي"/>
    <x v="4"/>
    <x v="10"/>
    <x v="20"/>
    <n v="0"/>
    <s v="مدينون _ مصنع تكنولوجيا المعادن _ سكراب"/>
    <n v="19951.3"/>
    <n v="0"/>
    <n v="0"/>
    <n v="0"/>
    <n v="19951.3"/>
    <n v="0"/>
    <n v="19951.3"/>
    <n v="0"/>
    <n v="19951.3"/>
    <x v="8"/>
  </r>
  <r>
    <n v="565"/>
    <n v="101010840"/>
    <s v="انظمة"/>
    <s v="المركز المالي"/>
    <x v="4"/>
    <x v="10"/>
    <x v="20"/>
    <n v="0"/>
    <s v="مدينون _شركة أضواء الفايز للمقاولات_ سكراب"/>
    <n v="0"/>
    <n v="0"/>
    <n v="10579.48"/>
    <n v="10579.48"/>
    <n v="0"/>
    <n v="0"/>
    <n v="0"/>
    <n v="0"/>
    <n v="0"/>
    <x v="8"/>
  </r>
  <r>
    <n v="566"/>
    <n v="101010841"/>
    <s v="انظمة"/>
    <s v="المركز المالي"/>
    <x v="4"/>
    <x v="10"/>
    <x v="20"/>
    <n v="0"/>
    <s v="مدينون _ مصطفى احمد رجاء عبد الوهاب"/>
    <n v="0"/>
    <n v="0"/>
    <n v="19200"/>
    <n v="19200"/>
    <n v="0"/>
    <n v="0"/>
    <n v="0"/>
    <n v="0"/>
    <n v="0"/>
    <x v="8"/>
  </r>
  <r>
    <n v="567"/>
    <n v="101010842"/>
    <s v="انظمة"/>
    <s v="المركز المالي"/>
    <x v="4"/>
    <x v="10"/>
    <x v="20"/>
    <n v="0"/>
    <s v="مدينون _مصنع سكنى البيوت للالمنيوم و الزجاج_ سكراب"/>
    <n v="0"/>
    <n v="0"/>
    <n v="10471.44"/>
    <n v="10470"/>
    <n v="1.4400000000005093"/>
    <n v="0"/>
    <n v="1.4400000000005093"/>
    <n v="0"/>
    <n v="1.4400000000005093"/>
    <x v="8"/>
  </r>
  <r>
    <n v="568"/>
    <n v="101010843"/>
    <s v="انظمة"/>
    <s v="المركز المالي"/>
    <x v="4"/>
    <x v="10"/>
    <x v="20"/>
    <n v="0"/>
    <s v="مدينون _شركة خطوط الطول للمقاولات العامة_ سكراب"/>
    <n v="0"/>
    <n v="0"/>
    <n v="2967"/>
    <n v="2967"/>
    <n v="0"/>
    <n v="0"/>
    <n v="0"/>
    <n v="0"/>
    <n v="0"/>
    <x v="8"/>
  </r>
  <r>
    <n v="569"/>
    <n v="101010844"/>
    <s v="انظمة"/>
    <s v="المركز المالي"/>
    <x v="4"/>
    <x v="10"/>
    <x v="20"/>
    <n v="0"/>
    <s v="مدينون _بنزين ساسكو_ 3367 TXB_حسين سالم_"/>
    <n v="0"/>
    <n v="0"/>
    <n v="10500"/>
    <n v="9852.7100000000009"/>
    <n v="647.28999999999905"/>
    <n v="0"/>
    <n v="647.28999999999905"/>
    <n v="0"/>
    <n v="647.28999999999905"/>
    <x v="8"/>
  </r>
  <r>
    <n v="570"/>
    <n v="101010845"/>
    <s v="انظمة"/>
    <s v="المركز المالي"/>
    <x v="4"/>
    <x v="10"/>
    <x v="20"/>
    <n v="0"/>
    <s v="مدينون _ بنزين ساسكو_ 9287 HSA_سيد سويلم_53416"/>
    <n v="0"/>
    <n v="0"/>
    <n v="1289.7"/>
    <n v="0"/>
    <n v="1289.7"/>
    <n v="0"/>
    <n v="1289.7"/>
    <n v="0"/>
    <n v="1289.7"/>
    <x v="8"/>
  </r>
  <r>
    <n v="571"/>
    <n v="101010846"/>
    <s v="انظمة"/>
    <s v="المركز المالي"/>
    <x v="4"/>
    <x v="10"/>
    <x v="20"/>
    <n v="0"/>
    <s v="مدينون _  بنزين ساسكو_ 4034 HVA _محروس _  13038"/>
    <n v="0"/>
    <n v="0"/>
    <n v="12353.6"/>
    <n v="11245.58"/>
    <n v="1108.0200000000004"/>
    <n v="0"/>
    <n v="1108.0200000000004"/>
    <n v="0"/>
    <n v="1108.0200000000004"/>
    <x v="8"/>
  </r>
  <r>
    <n v="572"/>
    <n v="101010847"/>
    <s v="انظمة"/>
    <s v="المركز المالي"/>
    <x v="4"/>
    <x v="10"/>
    <x v="20"/>
    <n v="0"/>
    <s v="مدينون _  بنزين ساسكو باص كوستر _  LXB  7321 - اسامه شلبي"/>
    <n v="0"/>
    <n v="0"/>
    <n v="2000"/>
    <n v="268.22000000000003"/>
    <n v="1731.78"/>
    <n v="0"/>
    <n v="1731.78"/>
    <n v="0"/>
    <n v="1731.78"/>
    <x v="8"/>
  </r>
  <r>
    <n v="573"/>
    <n v="101010848"/>
    <s v="انظمة"/>
    <s v="المركز المالي"/>
    <x v="4"/>
    <x v="10"/>
    <x v="20"/>
    <n v="0"/>
    <s v="مدينون _  بنزين ساسكو 2463 UNA_علاء احمد  _ 13036"/>
    <n v="0"/>
    <n v="0"/>
    <n v="5763.67"/>
    <n v="4925.51"/>
    <n v="838.15999999999985"/>
    <n v="0"/>
    <n v="838.15999999999985"/>
    <n v="0"/>
    <n v="838.15999999999985"/>
    <x v="8"/>
  </r>
  <r>
    <n v="574"/>
    <n v="101010849"/>
    <s v="انظمة"/>
    <s v="المركز المالي"/>
    <x v="4"/>
    <x v="10"/>
    <x v="20"/>
    <n v="0"/>
    <s v="مدينون _   بنزين ساسكو_ 4534 GDB _علاء احمد _   03176"/>
    <n v="0"/>
    <n v="0"/>
    <n v="1864.77"/>
    <n v="0"/>
    <n v="1864.77"/>
    <n v="0"/>
    <n v="1864.77"/>
    <n v="0"/>
    <n v="1864.77"/>
    <x v="8"/>
  </r>
  <r>
    <n v="575"/>
    <n v="101010850"/>
    <s v="انظمة"/>
    <s v="المركز المالي"/>
    <x v="4"/>
    <x v="10"/>
    <x v="20"/>
    <n v="0"/>
    <s v="مدينون _   بنزين ساسكو 2496 ZEA_حسين سليم _ 12603"/>
    <n v="0"/>
    <n v="0"/>
    <n v="10466.01"/>
    <n v="9982.24"/>
    <n v="483.77000000000044"/>
    <n v="0"/>
    <n v="483.77000000000044"/>
    <n v="0"/>
    <n v="483.77000000000044"/>
    <x v="8"/>
  </r>
  <r>
    <n v="576"/>
    <n v="101010851"/>
    <s v="انظمة"/>
    <s v="المركز المالي"/>
    <x v="4"/>
    <x v="10"/>
    <x v="20"/>
    <n v="0"/>
    <s v="مدينون _   بنزين ساسكو_6322 KJA_علاء احمد _13043"/>
    <n v="0"/>
    <n v="0"/>
    <n v="4830.79"/>
    <n v="4087.85"/>
    <n v="742.94"/>
    <n v="0"/>
    <n v="742.94"/>
    <n v="0"/>
    <n v="742.94"/>
    <x v="8"/>
  </r>
  <r>
    <n v="577"/>
    <n v="101010852"/>
    <s v="انظمة"/>
    <s v="المركز المالي"/>
    <x v="4"/>
    <x v="10"/>
    <x v="20"/>
    <n v="0"/>
    <s v="مدينون _  بنزين ساسكو_2275 DRA_ شادي_12527"/>
    <n v="0"/>
    <n v="0"/>
    <n v="12817.49"/>
    <n v="11743.880000000001"/>
    <n v="1073.6099999999988"/>
    <n v="0"/>
    <n v="1073.6099999999988"/>
    <n v="0"/>
    <n v="1073.6099999999988"/>
    <x v="8"/>
  </r>
  <r>
    <n v="578"/>
    <n v="101010853"/>
    <s v="انظمة"/>
    <s v="المركز المالي"/>
    <x v="4"/>
    <x v="10"/>
    <x v="20"/>
    <n v="0"/>
    <s v="مدينون _ بنزين ساسكو_  شريحه _2405 L SB_ حسين محمد"/>
    <n v="0"/>
    <n v="0"/>
    <n v="3308.75"/>
    <n v="1269.79"/>
    <n v="2038.96"/>
    <n v="0"/>
    <n v="2038.96"/>
    <n v="0"/>
    <n v="2038.96"/>
    <x v="8"/>
  </r>
  <r>
    <n v="579"/>
    <n v="101010854"/>
    <s v="انظمة"/>
    <s v="المركز المالي"/>
    <x v="4"/>
    <x v="10"/>
    <x v="20"/>
    <n v="0"/>
    <s v="مدينون _  بنزين ساسكو_  GNA 3605  احمد العجمي"/>
    <n v="0"/>
    <n v="0"/>
    <n v="12000"/>
    <n v="8855.36"/>
    <n v="3144.6399999999994"/>
    <n v="0"/>
    <n v="3144.6399999999994"/>
    <n v="0"/>
    <n v="3144.6399999999994"/>
    <x v="8"/>
  </r>
  <r>
    <n v="580"/>
    <n v="101010855"/>
    <s v="انظمة"/>
    <s v="المركز المالي"/>
    <x v="4"/>
    <x v="10"/>
    <x v="20"/>
    <n v="0"/>
    <s v="مدينون _  بنزين ساسكو 2275 GBB_ ربيع _ 02909"/>
    <n v="0"/>
    <n v="0"/>
    <n v="41368.36"/>
    <n v="37325.29"/>
    <n v="4043.0699999999997"/>
    <n v="0"/>
    <n v="4043.0699999999997"/>
    <n v="0"/>
    <n v="4043.0699999999997"/>
    <x v="8"/>
  </r>
  <r>
    <n v="581"/>
    <n v="101010856"/>
    <s v="انظمة"/>
    <s v="المركز المالي"/>
    <x v="4"/>
    <x v="10"/>
    <x v="20"/>
    <n v="0"/>
    <s v="مدينون _  بنزين ساسكو_ باص لوحة رقم 4340 _ 54899( شريحه alj 7926 )"/>
    <n v="0"/>
    <n v="0"/>
    <n v="32922.699999999997"/>
    <n v="30522.04"/>
    <n v="2400.6599999999962"/>
    <n v="0"/>
    <n v="2400.6599999999962"/>
    <n v="0"/>
    <n v="2400.6599999999962"/>
    <x v="8"/>
  </r>
  <r>
    <n v="582"/>
    <n v="101010857"/>
    <s v="انظمة"/>
    <s v="المركز المالي"/>
    <x v="4"/>
    <x v="10"/>
    <x v="20"/>
    <n v="0"/>
    <s v="مدينون _ بنزين ساسكو_8804 zva _ علاءاحمد _ 002950"/>
    <n v="0"/>
    <n v="0"/>
    <n v="34036.99"/>
    <n v="31077.690000000002"/>
    <n v="2959.2999999999956"/>
    <n v="0"/>
    <n v="2959.2999999999956"/>
    <n v="0"/>
    <n v="2959.2999999999956"/>
    <x v="8"/>
  </r>
  <r>
    <n v="583"/>
    <n v="101010858"/>
    <s v="انظمة"/>
    <s v="المركز المالي"/>
    <x v="4"/>
    <x v="10"/>
    <x v="20"/>
    <n v="0"/>
    <s v="مدينون _ بنزين ساسكو  هايلوكس 2023 _  UXB 1953  احمد عبد الهادي"/>
    <n v="0"/>
    <n v="0"/>
    <n v="20500"/>
    <n v="17622.59"/>
    <n v="2877.41"/>
    <n v="0"/>
    <n v="2877.41"/>
    <n v="0"/>
    <n v="2877.41"/>
    <x v="8"/>
  </r>
  <r>
    <n v="584"/>
    <n v="101010859"/>
    <s v="انظمة"/>
    <s v="المركز المالي"/>
    <x v="4"/>
    <x v="10"/>
    <x v="20"/>
    <n v="0"/>
    <s v="مدينون _ بنزين ساسكو_6158 LUA_ احمد عبدالهادي_ 03274"/>
    <n v="0"/>
    <n v="0"/>
    <n v="12044.07"/>
    <n v="8132.95"/>
    <n v="3911.12"/>
    <n v="0"/>
    <n v="3911.12"/>
    <n v="0"/>
    <n v="3911.12"/>
    <x v="8"/>
  </r>
  <r>
    <n v="585"/>
    <n v="101010860"/>
    <s v="انظمة"/>
    <s v="المركز المالي"/>
    <x v="4"/>
    <x v="10"/>
    <x v="20"/>
    <n v="0"/>
    <s v="مدينون _ بنزين ساسكو_ 9134 ZXB_احمد وحيد_"/>
    <n v="0"/>
    <n v="0"/>
    <n v="14000"/>
    <n v="9981.43"/>
    <n v="4018.5699999999997"/>
    <n v="0"/>
    <n v="4018.5699999999997"/>
    <n v="0"/>
    <n v="4018.5699999999997"/>
    <x v="8"/>
  </r>
  <r>
    <n v="586"/>
    <n v="101010861"/>
    <s v="انظمة"/>
    <s v="المركز المالي"/>
    <x v="4"/>
    <x v="10"/>
    <x v="20"/>
    <n v="0"/>
    <s v="مدينون _ بنزين ساسكو_  8228 tua _ ربيع وحيد  _ 02948"/>
    <n v="0"/>
    <n v="0"/>
    <n v="33452.99"/>
    <n v="30418.59"/>
    <n v="3034.3999999999978"/>
    <n v="0"/>
    <n v="3034.3999999999978"/>
    <n v="0"/>
    <n v="3034.3999999999978"/>
    <x v="8"/>
  </r>
  <r>
    <n v="587"/>
    <n v="101010862"/>
    <s v="انظمة"/>
    <s v="المركز المالي"/>
    <x v="4"/>
    <x v="10"/>
    <x v="20"/>
    <n v="0"/>
    <s v="مدينون _ بنزين ساسكو_ 6776 ABB_ احمد  وحيد _ 03200( رضا سمير )"/>
    <n v="0"/>
    <n v="0"/>
    <n v="11486.59"/>
    <n v="8203.5499999999993"/>
    <n v="3283.0400000000009"/>
    <n v="0"/>
    <n v="3283.0400000000009"/>
    <n v="0"/>
    <n v="3283.0400000000009"/>
    <x v="8"/>
  </r>
  <r>
    <n v="588"/>
    <n v="101010863"/>
    <s v="انظمة"/>
    <s v="المركز المالي"/>
    <x v="4"/>
    <x v="10"/>
    <x v="20"/>
    <n v="0"/>
    <s v="مدينون _ بنزين ساسكو_  بطاقة المترو_ابراهيم ذكي 6322-KJA"/>
    <n v="0"/>
    <n v="0"/>
    <n v="104059"/>
    <n v="96304.19"/>
    <n v="7754.8099999999977"/>
    <n v="0"/>
    <n v="7754.8099999999977"/>
    <n v="0"/>
    <n v="7754.8099999999977"/>
    <x v="8"/>
  </r>
  <r>
    <n v="589"/>
    <n v="101010864"/>
    <s v="انظمة"/>
    <s v="المركز المالي"/>
    <x v="4"/>
    <x v="10"/>
    <x v="20"/>
    <n v="0"/>
    <s v="مدينون _ بنزين ساسكو_  بطاقة حسين سالم - XHA 3826"/>
    <n v="0"/>
    <n v="0"/>
    <n v="30500"/>
    <n v="26853.100000000002"/>
    <n v="3646.8999999999978"/>
    <n v="0"/>
    <n v="3646.8999999999978"/>
    <n v="0"/>
    <n v="3646.8999999999978"/>
    <x v="8"/>
  </r>
  <r>
    <n v="590"/>
    <n v="101010865"/>
    <s v="انظمة"/>
    <s v="المركز المالي"/>
    <x v="4"/>
    <x v="10"/>
    <x v="20"/>
    <n v="0"/>
    <s v="مدينون _ حساب مشترك جاري المنصورة وجاري انظمة"/>
    <n v="0"/>
    <n v="0"/>
    <n v="477792.88"/>
    <n v="477792.88"/>
    <n v="0"/>
    <n v="0"/>
    <n v="0"/>
    <n v="0"/>
    <n v="0"/>
    <x v="8"/>
  </r>
  <r>
    <n v="591"/>
    <n v="101010866"/>
    <s v="انظمة"/>
    <s v="المركز المالي"/>
    <x v="4"/>
    <x v="10"/>
    <x v="20"/>
    <n v="0"/>
    <s v="مدينون _ مزايا ومكافأة المدير العام"/>
    <n v="0"/>
    <n v="0"/>
    <n v="2291492"/>
    <n v="2291492"/>
    <n v="0"/>
    <n v="0"/>
    <n v="0"/>
    <n v="0"/>
    <n v="0"/>
    <x v="8"/>
  </r>
  <r>
    <n v="592"/>
    <n v="101010867"/>
    <s v="انظمة"/>
    <s v="المركز المالي"/>
    <x v="4"/>
    <x v="10"/>
    <x v="20"/>
    <n v="0"/>
    <s v="مدينون _ بنزين ساسكو_  بطاقة اسامه شلبي - سبورتاج ر د ط 1889"/>
    <n v="0"/>
    <n v="0"/>
    <n v="3000"/>
    <n v="673.05000000000007"/>
    <n v="2326.9499999999998"/>
    <n v="0"/>
    <n v="2326.9499999999998"/>
    <n v="0"/>
    <n v="2326.9499999999998"/>
    <x v="8"/>
  </r>
  <r>
    <n v="728"/>
    <n v="101010868"/>
    <s v="انظمة"/>
    <s v="المركز المالي"/>
    <x v="4"/>
    <x v="10"/>
    <x v="20"/>
    <n v="0"/>
    <s v="تامين ايجارات مستردة"/>
    <n v="0"/>
    <n v="0"/>
    <n v="36018.020000000004"/>
    <n v="0"/>
    <n v="36018.020000000004"/>
    <n v="0"/>
    <n v="36018.020000000004"/>
    <n v="0"/>
    <n v="36018.020000000004"/>
    <x v="8"/>
  </r>
  <r>
    <n v="593"/>
    <n v="101010901"/>
    <s v="انظمة"/>
    <s v="المركز المالي"/>
    <x v="4"/>
    <x v="10"/>
    <x v="20"/>
    <n v="0"/>
    <s v="VAT _ الاستيرادات الخاضعه  المسدده للجمارك _5%"/>
    <n v="0"/>
    <n v="0"/>
    <n v="0"/>
    <n v="0"/>
    <n v="0"/>
    <n v="0"/>
    <n v="0"/>
    <n v="0"/>
    <n v="0"/>
    <x v="8"/>
  </r>
  <r>
    <n v="594"/>
    <n v="101010902"/>
    <s v="انظمة"/>
    <s v="المركز المالي"/>
    <x v="4"/>
    <x v="10"/>
    <x v="20"/>
    <n v="0"/>
    <s v="VAT _ المشتريات الخاضعه بنسبة 5%(مصروفات)"/>
    <n v="0"/>
    <n v="0"/>
    <n v="0"/>
    <n v="0"/>
    <n v="0"/>
    <n v="0"/>
    <n v="0"/>
    <n v="0"/>
    <n v="0"/>
    <x v="8"/>
  </r>
  <r>
    <n v="595"/>
    <n v="101010903"/>
    <s v="انظمة"/>
    <s v="المركز المالي"/>
    <x v="4"/>
    <x v="10"/>
    <x v="20"/>
    <n v="0"/>
    <s v="VAT _ علي المشتريات 5%(مشتريات مواد)"/>
    <n v="0"/>
    <n v="0"/>
    <n v="0"/>
    <n v="0"/>
    <n v="0"/>
    <n v="0"/>
    <n v="0"/>
    <n v="0"/>
    <n v="0"/>
    <x v="8"/>
  </r>
  <r>
    <n v="596"/>
    <n v="101010904"/>
    <s v="انظمة"/>
    <s v="المركز المالي"/>
    <x v="4"/>
    <x v="10"/>
    <x v="20"/>
    <n v="0"/>
    <s v="VAT _ الاستيرادات الخاضعه  المسدده للجمارك _15%"/>
    <n v="0"/>
    <n v="0"/>
    <n v="0"/>
    <n v="0"/>
    <n v="0"/>
    <n v="0"/>
    <n v="0"/>
    <n v="0"/>
    <n v="0"/>
    <x v="8"/>
  </r>
  <r>
    <n v="597"/>
    <n v="101010905"/>
    <s v="انظمة"/>
    <s v="المركز المالي"/>
    <x v="4"/>
    <x v="10"/>
    <x v="20"/>
    <n v="0"/>
    <s v="VAT _ المشتريات الخاضعه بنسبة 15%(مصروفات)"/>
    <n v="0"/>
    <n v="5.0000000000000001E-3"/>
    <n v="14596786.591949999"/>
    <n v="14596786.589960001"/>
    <n v="0"/>
    <n v="3.0100028961896896E-3"/>
    <n v="-3.0100028961896896E-3"/>
    <n v="0"/>
    <n v="-3.0100028961896896E-3"/>
    <x v="8"/>
  </r>
  <r>
    <n v="598"/>
    <n v="101010906"/>
    <s v="انظمة"/>
    <s v="المركز المالي"/>
    <x v="4"/>
    <x v="10"/>
    <x v="20"/>
    <n v="0"/>
    <s v="VAT _ علي المشتريات 15%(مشتريات مواد)"/>
    <n v="0"/>
    <n v="2.1000003814697268E-3"/>
    <n v="3655705.82712"/>
    <n v="3655705.83"/>
    <n v="0"/>
    <n v="4.980000201612711E-3"/>
    <n v="-4.980000201612711E-3"/>
    <n v="0"/>
    <n v="-4.980000201612711E-3"/>
    <x v="8"/>
  </r>
  <r>
    <n v="599"/>
    <n v="101011002"/>
    <s v="انظمة"/>
    <s v="المركز المالي"/>
    <x v="4"/>
    <x v="10"/>
    <x v="74"/>
    <n v="0"/>
    <s v="ضمان اعمال_ كاب 2 مكه_10012"/>
    <n v="475864.78"/>
    <n v="0"/>
    <n v="22132.94"/>
    <n v="0"/>
    <n v="497997.72000000003"/>
    <n v="0"/>
    <n v="497997.72000000003"/>
    <n v="0"/>
    <n v="497997.72000000003"/>
    <x v="8"/>
  </r>
  <r>
    <n v="600"/>
    <n v="101011003"/>
    <s v="انظمة"/>
    <s v="المركز المالي"/>
    <x v="4"/>
    <x v="10"/>
    <x v="74"/>
    <n v="0"/>
    <s v="ضمان اعمال_ كاب2 المدينه_10012"/>
    <n v="689430.20000000007"/>
    <n v="0"/>
    <n v="21235.24"/>
    <n v="0"/>
    <n v="710665.44000000006"/>
    <n v="0"/>
    <n v="710665.44000000006"/>
    <n v="0"/>
    <n v="710665.44000000006"/>
    <x v="8"/>
  </r>
  <r>
    <n v="601"/>
    <n v="101011006"/>
    <s v="انظمة"/>
    <s v="المركز المالي"/>
    <x v="4"/>
    <x v="10"/>
    <x v="74"/>
    <n v="0"/>
    <s v="ضمان اعمال_ ايه بي في روك-استيل_10017"/>
    <n v="809.45"/>
    <n v="0"/>
    <n v="0"/>
    <n v="0"/>
    <n v="809.45"/>
    <n v="0"/>
    <n v="809.45"/>
    <n v="0"/>
    <n v="809.45"/>
    <x v="8"/>
  </r>
  <r>
    <n v="602"/>
    <n v="101011007"/>
    <s v="انظمة"/>
    <s v="المركز المالي"/>
    <x v="4"/>
    <x v="10"/>
    <x v="74"/>
    <n v="0"/>
    <s v="ضمان اعمال_ كاب 5"/>
    <n v="58171.65"/>
    <n v="0"/>
    <n v="0"/>
    <n v="0"/>
    <n v="58171.65"/>
    <n v="0"/>
    <n v="58171.65"/>
    <n v="0"/>
    <n v="58171.65"/>
    <x v="8"/>
  </r>
  <r>
    <n v="603"/>
    <n v="101011014"/>
    <s v="انظمة"/>
    <s v="المركز المالي"/>
    <x v="4"/>
    <x v="10"/>
    <x v="74"/>
    <n v="0"/>
    <s v="ضمان اعمال _ شركة ارميتال مشروع المترو_10080"/>
    <n v="2262769.92"/>
    <n v="0"/>
    <n v="433045.98"/>
    <n v="0"/>
    <n v="2695815.9"/>
    <n v="0"/>
    <n v="2695815.9"/>
    <n v="0"/>
    <n v="2695815.9"/>
    <x v="8"/>
  </r>
  <r>
    <n v="604"/>
    <n v="101011015"/>
    <s v="انظمة"/>
    <s v="المركز المالي"/>
    <x v="4"/>
    <x v="10"/>
    <x v="74"/>
    <n v="0"/>
    <s v="ضمان اعمال _ كاب 2 السيف - تبوك_10033"/>
    <n v="286175.39"/>
    <n v="0"/>
    <n v="11229.52"/>
    <n v="887.16"/>
    <n v="296517.75000000006"/>
    <n v="0"/>
    <n v="296517.75000000006"/>
    <n v="0"/>
    <n v="296517.75000000006"/>
    <x v="8"/>
  </r>
  <r>
    <n v="605"/>
    <n v="101011029"/>
    <s v="انظمة"/>
    <s v="المركز المالي"/>
    <x v="4"/>
    <x v="10"/>
    <x v="74"/>
    <n v="0"/>
    <s v="ضمان اعمال _ شركة العراب للمقاولات_10077"/>
    <n v="1421964.62"/>
    <n v="0"/>
    <n v="201099.6"/>
    <n v="0"/>
    <n v="1623064.2200000002"/>
    <n v="0"/>
    <n v="1623064.2200000002"/>
    <n v="0"/>
    <n v="1623064.2200000002"/>
    <x v="8"/>
  </r>
  <r>
    <n v="606"/>
    <n v="101011030"/>
    <s v="انظمة"/>
    <s v="المركز المالي"/>
    <x v="4"/>
    <x v="10"/>
    <x v="74"/>
    <n v="0"/>
    <s v="ضمان اعمال _ الشركة السعودية للخدمات- المطار_10079"/>
    <n v="0"/>
    <n v="0"/>
    <n v="0"/>
    <n v="0"/>
    <n v="0"/>
    <n v="0"/>
    <n v="0"/>
    <n v="0"/>
    <n v="0"/>
    <x v="8"/>
  </r>
  <r>
    <n v="607"/>
    <n v="101011034"/>
    <s v="انظمة"/>
    <s v="المركز المالي"/>
    <x v="4"/>
    <x v="10"/>
    <x v="74"/>
    <n v="0"/>
    <s v="ضمان اعمال _ كاب A2 السيف - الرياض_10097"/>
    <n v="170149.14"/>
    <n v="0"/>
    <n v="2894.13"/>
    <n v="0"/>
    <n v="173043.27000000002"/>
    <n v="0"/>
    <n v="173043.27000000002"/>
    <n v="0"/>
    <n v="173043.27000000002"/>
    <x v="8"/>
  </r>
  <r>
    <n v="608"/>
    <n v="101011036"/>
    <s v="انظمة"/>
    <s v="المركز المالي"/>
    <x v="4"/>
    <x v="10"/>
    <x v="74"/>
    <n v="0"/>
    <s v="ضمان اعمال_ شركة الراشد مواقع (الرياض الدمام المدينة)_10141"/>
    <n v="0"/>
    <n v="0"/>
    <n v="0"/>
    <n v="0"/>
    <n v="0"/>
    <n v="0"/>
    <n v="0"/>
    <n v="0"/>
    <n v="0"/>
    <x v="8"/>
  </r>
  <r>
    <n v="609"/>
    <n v="101011037"/>
    <s v="انظمة"/>
    <s v="المركز المالي"/>
    <x v="4"/>
    <x v="10"/>
    <x v="74"/>
    <n v="0"/>
    <s v="ضمان اعمال_ شركة باكس - المترو_10145."/>
    <n v="1850245.76"/>
    <n v="0"/>
    <n v="1026499.61"/>
    <n v="0"/>
    <n v="2876745.37"/>
    <n v="0"/>
    <n v="2876745.37"/>
    <n v="0"/>
    <n v="2876745.37"/>
    <x v="8"/>
  </r>
  <r>
    <n v="610"/>
    <n v="101011038"/>
    <s v="انظمة"/>
    <s v="المركز المالي"/>
    <x v="4"/>
    <x v="10"/>
    <x v="74"/>
    <n v="0"/>
    <s v="kap 2 steel _ abv -ضمان اعمال"/>
    <n v="50104.630000000005"/>
    <n v="0"/>
    <n v="0"/>
    <n v="0"/>
    <n v="50104.630000000005"/>
    <n v="0"/>
    <n v="50104.630000000005"/>
    <n v="0"/>
    <n v="50104.630000000005"/>
    <x v="8"/>
  </r>
  <r>
    <n v="611"/>
    <n v="101011039"/>
    <s v="انظمة"/>
    <s v="المركز المالي"/>
    <x v="4"/>
    <x v="10"/>
    <x v="74"/>
    <n v="0"/>
    <s v="ضمان اعمال _ANM 3E2 STATION _  10139"/>
    <n v="3602595.39"/>
    <n v="0"/>
    <n v="1333136.99"/>
    <n v="137988"/>
    <n v="4797744.38"/>
    <n v="0"/>
    <n v="4797744.38"/>
    <n v="0"/>
    <n v="4797744.38"/>
    <x v="8"/>
  </r>
  <r>
    <n v="612"/>
    <n v="101011040"/>
    <s v="انظمة"/>
    <s v="المركز المالي"/>
    <x v="4"/>
    <x v="10"/>
    <x v="74"/>
    <n v="0"/>
    <s v="ضمان اعمال _ شركة الراشد مركز التدريب"/>
    <n v="39823.800000000003"/>
    <n v="0"/>
    <n v="8762.23"/>
    <n v="0"/>
    <n v="48586.03"/>
    <n v="0"/>
    <n v="48586.03"/>
    <n v="0"/>
    <n v="48586.03"/>
    <x v="8"/>
  </r>
  <r>
    <n v="613"/>
    <n v="101011041"/>
    <s v="انظمة"/>
    <s v="المركز المالي"/>
    <x v="4"/>
    <x v="10"/>
    <x v="74"/>
    <n v="0"/>
    <s v="ضمان اعمال _ موبكو-سوفيتيل_10137"/>
    <n v="680441.32000000007"/>
    <n v="0"/>
    <n v="12584.37"/>
    <n v="0"/>
    <n v="693025.69000000006"/>
    <n v="0"/>
    <n v="693025.69000000006"/>
    <n v="0"/>
    <n v="693025.69000000006"/>
    <x v="8"/>
  </r>
  <r>
    <n v="614"/>
    <n v="101011043"/>
    <s v="انظمة"/>
    <s v="المركز المالي"/>
    <x v="4"/>
    <x v="10"/>
    <x v="74"/>
    <n v="0"/>
    <s v="ضمان اعمال_ شركة الراشد - المدينة ضد الرصاص_14241"/>
    <n v="0"/>
    <n v="0"/>
    <n v="0"/>
    <n v="0"/>
    <n v="0"/>
    <n v="0"/>
    <n v="0"/>
    <n v="0"/>
    <n v="0"/>
    <x v="8"/>
  </r>
  <r>
    <n v="615"/>
    <n v="101011044"/>
    <s v="انظمة"/>
    <s v="المركز المالي"/>
    <x v="4"/>
    <x v="10"/>
    <x v="74"/>
    <n v="0"/>
    <s v="ضمان اعمال _ شركة مورجنتى _القدية"/>
    <n v="26201.88"/>
    <n v="0"/>
    <n v="0"/>
    <n v="0"/>
    <n v="26201.88"/>
    <n v="0"/>
    <n v="26201.88"/>
    <n v="0"/>
    <n v="26201.88"/>
    <x v="8"/>
  </r>
  <r>
    <n v="616"/>
    <n v="101011045"/>
    <s v="انظمة"/>
    <s v="المركز المالي"/>
    <x v="4"/>
    <x v="10"/>
    <x v="74"/>
    <n v="0"/>
    <s v="ضمان اعمال _ ساب - السيف"/>
    <n v="791223.24"/>
    <n v="0"/>
    <n v="324106.72000000003"/>
    <n v="0"/>
    <n v="1115329.96"/>
    <n v="0"/>
    <n v="1115329.96"/>
    <n v="0"/>
    <n v="1115329.96"/>
    <x v="8"/>
  </r>
  <r>
    <n v="617"/>
    <n v="101011046"/>
    <s v="انظمة"/>
    <s v="المركز المالي"/>
    <x v="4"/>
    <x v="10"/>
    <x v="74"/>
    <n v="0"/>
    <s v="ضمان اعمال_ الخنيني Package_7"/>
    <n v="468235.15"/>
    <n v="0"/>
    <n v="3315.36"/>
    <n v="0"/>
    <n v="471550.51"/>
    <n v="0"/>
    <n v="471550.51"/>
    <n v="0"/>
    <n v="471550.51"/>
    <x v="8"/>
  </r>
  <r>
    <n v="618"/>
    <n v="101011047"/>
    <s v="انظمة"/>
    <s v="المركز المالي"/>
    <x v="4"/>
    <x v="10"/>
    <x v="74"/>
    <n v="0"/>
    <s v="ضمان اعمال _ شركة محمد الراشد ماركو"/>
    <n v="82202.100000000006"/>
    <n v="0"/>
    <n v="2965.75"/>
    <n v="0"/>
    <n v="85167.85"/>
    <n v="0"/>
    <n v="85167.85"/>
    <n v="0"/>
    <n v="85167.85"/>
    <x v="8"/>
  </r>
  <r>
    <n v="619"/>
    <n v="101011048"/>
    <s v="انظمة"/>
    <s v="المركز المالي"/>
    <x v="4"/>
    <x v="10"/>
    <x v="74"/>
    <n v="0"/>
    <s v="ضمان اعمال _ شركة العراب - كاب 4 ضد الرصاص 6 مواقع _10138"/>
    <n v="100315.8"/>
    <n v="0"/>
    <n v="88303.91"/>
    <n v="2140"/>
    <n v="186479.71000000002"/>
    <n v="0"/>
    <n v="186479.71000000002"/>
    <n v="0"/>
    <n v="186479.71000000002"/>
    <x v="8"/>
  </r>
  <r>
    <n v="620"/>
    <n v="101011049"/>
    <s v="انظمة"/>
    <s v="المركز المالي"/>
    <x v="4"/>
    <x v="10"/>
    <x v="74"/>
    <n v="0"/>
    <s v="ضمان اعمال_ مشروع هيلتون _ شركة وادي البناء"/>
    <n v="50301.58"/>
    <n v="0"/>
    <n v="6548.9000000000005"/>
    <n v="56850.48"/>
    <n v="0"/>
    <n v="0"/>
    <n v="0"/>
    <n v="0"/>
    <n v="0"/>
    <x v="8"/>
  </r>
  <r>
    <n v="621"/>
    <n v="101011050"/>
    <s v="انظمة"/>
    <s v="المركز المالي"/>
    <x v="4"/>
    <x v="10"/>
    <x v="74"/>
    <n v="0"/>
    <s v="ضمان اعمال _ شركة مواطن الدولية _10175"/>
    <n v="420037.94"/>
    <n v="0"/>
    <n v="0"/>
    <n v="380662.45"/>
    <n v="39375.489999999991"/>
    <n v="0"/>
    <n v="39375.489999999991"/>
    <n v="0"/>
    <n v="39375.489999999991"/>
    <x v="8"/>
  </r>
  <r>
    <n v="622"/>
    <n v="101011051"/>
    <s v="انظمة"/>
    <s v="المركز المالي"/>
    <x v="4"/>
    <x v="10"/>
    <x v="74"/>
    <n v="0"/>
    <s v="ضمان اعمال _ شركة سفاري المحدوده _ 10178"/>
    <n v="15116.61"/>
    <n v="0"/>
    <n v="0"/>
    <n v="0"/>
    <n v="15116.61"/>
    <n v="0"/>
    <n v="15116.61"/>
    <n v="0"/>
    <n v="15116.61"/>
    <x v="8"/>
  </r>
  <r>
    <n v="623"/>
    <n v="101011052"/>
    <s v="انظمة"/>
    <s v="المركز المالي"/>
    <x v="4"/>
    <x v="10"/>
    <x v="74"/>
    <n v="0"/>
    <s v="ضمان اعمال_شركة غنيم الدولية لاعمال المقاولات المحدودة _داري قريش"/>
    <n v="339673.98"/>
    <n v="0"/>
    <n v="2438.41"/>
    <n v="0"/>
    <n v="342112.38999999996"/>
    <n v="0"/>
    <n v="342112.38999999996"/>
    <n v="0"/>
    <n v="342112.38999999996"/>
    <x v="8"/>
  </r>
  <r>
    <n v="624"/>
    <n v="101011053"/>
    <s v="انظمة"/>
    <s v="المركز المالي"/>
    <x v="4"/>
    <x v="10"/>
    <x v="74"/>
    <n v="0"/>
    <s v="ضمان اعمال _ شركة الفوزان _ مستشفي سابك 10171"/>
    <n v="846012.8"/>
    <n v="0"/>
    <n v="114487.1"/>
    <n v="0"/>
    <n v="960499.9"/>
    <n v="0"/>
    <n v="960499.9"/>
    <n v="0"/>
    <n v="960499.9"/>
    <x v="8"/>
  </r>
  <r>
    <n v="625"/>
    <n v="101011054"/>
    <s v="انظمة"/>
    <s v="المركز المالي"/>
    <x v="4"/>
    <x v="10"/>
    <x v="74"/>
    <n v="0"/>
    <s v="ضمان اعمال_ شركة الكفاح _بيزنس بارك"/>
    <n v="304553.14"/>
    <n v="0"/>
    <n v="0"/>
    <n v="0"/>
    <n v="304553.14"/>
    <n v="0"/>
    <n v="304553.14"/>
    <n v="0"/>
    <n v="304553.14"/>
    <x v="8"/>
  </r>
  <r>
    <n v="626"/>
    <n v="101011055"/>
    <s v="انظمة"/>
    <s v="المركز المالي"/>
    <x v="4"/>
    <x v="10"/>
    <x v="74"/>
    <n v="0"/>
    <s v="ضمان اعمال_ الخنيني Package_8"/>
    <n v="112903.7"/>
    <n v="0"/>
    <n v="30267.48"/>
    <n v="0"/>
    <n v="143171.18"/>
    <n v="0"/>
    <n v="143171.18"/>
    <n v="0"/>
    <n v="143171.18"/>
    <x v="8"/>
  </r>
  <r>
    <n v="627"/>
    <n v="101011056"/>
    <s v="انظمة"/>
    <s v="المركز المالي"/>
    <x v="4"/>
    <x v="10"/>
    <x v="74"/>
    <n v="0"/>
    <s v="ضمان اعمال_ الخنيني Package_9"/>
    <n v="54464"/>
    <n v="0"/>
    <n v="10451.68"/>
    <n v="0"/>
    <n v="64915.68"/>
    <n v="0"/>
    <n v="64915.68"/>
    <n v="0"/>
    <n v="64915.68"/>
    <x v="8"/>
  </r>
  <r>
    <n v="628"/>
    <n v="101011057"/>
    <s v="انظمة"/>
    <s v="المركز المالي"/>
    <x v="4"/>
    <x v="10"/>
    <x v="74"/>
    <n v="0"/>
    <s v="ضمان اعمال _ بايتور _مشروع برج 205و208 _KAFD"/>
    <n v="4390989.95"/>
    <n v="0"/>
    <n v="559010.09"/>
    <n v="0"/>
    <n v="4950000.04"/>
    <n v="0"/>
    <n v="4950000.04"/>
    <n v="0"/>
    <n v="4950000.04"/>
    <x v="8"/>
  </r>
  <r>
    <n v="629"/>
    <n v="101011058"/>
    <s v="انظمة"/>
    <s v="المركز المالي"/>
    <x v="4"/>
    <x v="10"/>
    <x v="74"/>
    <n v="0"/>
    <s v="ضمان اعمال _ شركة موبكو _ غرفة الحارس سيفوتيل"/>
    <n v="16611.29"/>
    <n v="0"/>
    <n v="31029.119999999999"/>
    <n v="0"/>
    <n v="47640.41"/>
    <n v="0"/>
    <n v="47640.41"/>
    <n v="0"/>
    <n v="47640.41"/>
    <x v="8"/>
  </r>
  <r>
    <n v="630"/>
    <n v="101011059"/>
    <s v="انظمة"/>
    <s v="المركز المالي"/>
    <x v="4"/>
    <x v="10"/>
    <x v="74"/>
    <n v="0"/>
    <s v="ضمان أعمال  _ شركة بايتور_ skywalk"/>
    <n v="119213"/>
    <n v="0"/>
    <n v="8543.0400000000009"/>
    <n v="0"/>
    <n v="127756.04000000001"/>
    <n v="0"/>
    <n v="127756.04000000001"/>
    <n v="0"/>
    <n v="127756.04000000001"/>
    <x v="8"/>
  </r>
  <r>
    <n v="631"/>
    <n v="101011060"/>
    <s v="انظمة"/>
    <s v="المركز المالي"/>
    <x v="4"/>
    <x v="10"/>
    <x v="74"/>
    <n v="0"/>
    <s v="خصم محتجز أعمال10%  _ شركة ارميتال _ IR’S"/>
    <n v="259004.83000000002"/>
    <n v="0"/>
    <n v="0"/>
    <n v="0"/>
    <n v="259004.83000000002"/>
    <n v="0"/>
    <n v="259004.83000000002"/>
    <n v="0"/>
    <n v="259004.83000000002"/>
    <x v="8"/>
  </r>
  <r>
    <n v="632"/>
    <n v="101011061"/>
    <s v="انظمة"/>
    <s v="المركز المالي"/>
    <x v="4"/>
    <x v="10"/>
    <x v="74"/>
    <n v="0"/>
    <s v="ضمان اعمال _ شركة مواطن الدولية _صالة متعددة الاستعمالات_10184"/>
    <n v="110709.1"/>
    <n v="0"/>
    <n v="0"/>
    <n v="110709.1"/>
    <n v="0"/>
    <n v="0"/>
    <n v="0"/>
    <n v="0"/>
    <n v="0"/>
    <x v="8"/>
  </r>
  <r>
    <n v="633"/>
    <n v="101011065"/>
    <s v="انظمة"/>
    <s v="المركز المالي"/>
    <x v="4"/>
    <x v="10"/>
    <x v="74"/>
    <n v="0"/>
    <s v="ضمان اعمال_ شابورجي_سابك الجبيل 10205"/>
    <n v="2699678.16"/>
    <n v="0"/>
    <n v="76224.03"/>
    <n v="2775902.19"/>
    <n v="0"/>
    <n v="0"/>
    <n v="0"/>
    <n v="0"/>
    <n v="0"/>
    <x v="8"/>
  </r>
  <r>
    <n v="634"/>
    <n v="101011066"/>
    <s v="انظمة"/>
    <s v="المركز المالي"/>
    <x v="4"/>
    <x v="10"/>
    <x v="74"/>
    <n v="0"/>
    <s v="ضمان أعمال  _  مجموعة وادى مرامر الانشائية-متحف الباحة 10084"/>
    <n v="0"/>
    <n v="0"/>
    <n v="0"/>
    <n v="0"/>
    <n v="0"/>
    <n v="0"/>
    <n v="0"/>
    <n v="0"/>
    <n v="0"/>
    <x v="8"/>
  </r>
  <r>
    <n v="635"/>
    <n v="101011068"/>
    <s v="انظمة"/>
    <s v="المركز المالي"/>
    <x v="4"/>
    <x v="10"/>
    <x v="74"/>
    <n v="0"/>
    <s v="ضمان اعمال _ شركة الفوزان _سلالم 10171"/>
    <n v="88803.08"/>
    <n v="0"/>
    <n v="67018.77"/>
    <n v="0"/>
    <n v="155821.85"/>
    <n v="0"/>
    <n v="155821.85"/>
    <n v="0"/>
    <n v="155821.85"/>
    <x v="8"/>
  </r>
  <r>
    <n v="636"/>
    <n v="101011069"/>
    <s v="انظمة"/>
    <s v="المركز المالي"/>
    <x v="4"/>
    <x v="10"/>
    <x v="74"/>
    <n v="0"/>
    <s v="ضمان أعمال  _ ادارة و تطوير مركز الملك عبدالله _ KAFD310"/>
    <n v="4854573.6100000003"/>
    <n v="0"/>
    <n v="531337.44999999995"/>
    <n v="2685912.11"/>
    <n v="2699998.9500000007"/>
    <n v="0"/>
    <n v="2699998.9500000007"/>
    <n v="0"/>
    <n v="2699998.9500000007"/>
    <x v="8"/>
  </r>
  <r>
    <n v="637"/>
    <n v="101011070"/>
    <s v="انظمة"/>
    <s v="المركز المالي"/>
    <x v="4"/>
    <x v="10"/>
    <x v="74"/>
    <n v="0"/>
    <s v="ضمان أعمال  _ شركة بايتور_ مدارس مسك"/>
    <n v="448540.42"/>
    <n v="0"/>
    <n v="53266.98"/>
    <n v="0"/>
    <n v="501807.39999999997"/>
    <n v="0"/>
    <n v="501807.39999999997"/>
    <n v="0"/>
    <n v="501807.39999999997"/>
    <x v="8"/>
  </r>
  <r>
    <n v="638"/>
    <n v="101011071"/>
    <s v="انظمة"/>
    <s v="المركز المالي"/>
    <x v="4"/>
    <x v="10"/>
    <x v="74"/>
    <n v="0"/>
    <s v="ضمان أعمال  _ شركة فريسنيه_ قصر العدل"/>
    <n v="60000"/>
    <n v="0"/>
    <n v="0"/>
    <n v="0"/>
    <n v="60000"/>
    <n v="0"/>
    <n v="60000"/>
    <n v="0"/>
    <n v="60000"/>
    <x v="8"/>
  </r>
  <r>
    <n v="639"/>
    <n v="101011072"/>
    <s v="انظمة"/>
    <s v="المركز المالي"/>
    <x v="4"/>
    <x v="10"/>
    <x v="74"/>
    <n v="0"/>
    <s v="ضمان اعمال _ شركة سليمان الحبيب_مستشفى غرب جده 10214"/>
    <n v="1114308.78"/>
    <n v="0"/>
    <n v="308783.28000000003"/>
    <n v="0"/>
    <n v="1423092.06"/>
    <n v="0"/>
    <n v="1423092.06"/>
    <n v="0"/>
    <n v="1423092.06"/>
    <x v="8"/>
  </r>
  <r>
    <n v="640"/>
    <n v="101011073"/>
    <s v="انظمة"/>
    <s v="المركز المالي"/>
    <x v="4"/>
    <x v="10"/>
    <x v="74"/>
    <n v="0"/>
    <s v="ضمان اعمال_شركة بى اى سى -بكين-نيوم_10224"/>
    <n v="1310301.3900000001"/>
    <n v="0"/>
    <n v="274821.22000000003"/>
    <n v="0"/>
    <n v="1585122.61"/>
    <n v="0"/>
    <n v="1585122.61"/>
    <n v="0"/>
    <n v="1585122.61"/>
    <x v="8"/>
  </r>
  <r>
    <n v="641"/>
    <n v="101011074"/>
    <s v="انظمة"/>
    <s v="المركز المالي"/>
    <x v="4"/>
    <x v="10"/>
    <x v="74"/>
    <n v="0"/>
    <s v="ضمان اعمال_شركة التعفف للاعمال الكهربائية-مستشفى المرجان"/>
    <n v="474185.5"/>
    <n v="0"/>
    <n v="493058.86"/>
    <n v="0"/>
    <n v="967244.36"/>
    <n v="0"/>
    <n v="967244.36"/>
    <n v="0"/>
    <n v="967244.36"/>
    <x v="8"/>
  </r>
  <r>
    <n v="642"/>
    <n v="101011075"/>
    <s v="انظمة"/>
    <s v="المركز المالي"/>
    <x v="4"/>
    <x v="10"/>
    <x v="74"/>
    <n v="0"/>
    <s v="ضمان اعمال _ شركة مواطن الدولية _محطات الطيف الترددى ابها الدمام تبوك"/>
    <n v="24375"/>
    <n v="0"/>
    <n v="202474.84"/>
    <n v="0"/>
    <n v="226849.84"/>
    <n v="0"/>
    <n v="226849.84"/>
    <n v="0"/>
    <n v="226849.84"/>
    <x v="8"/>
  </r>
  <r>
    <n v="643"/>
    <n v="101011076"/>
    <s v="انظمة"/>
    <s v="المركز المالي"/>
    <x v="4"/>
    <x v="10"/>
    <x v="74"/>
    <n v="0"/>
    <s v="ضمان اعمال_ شركة الراشد - الشقيق_ 17324"/>
    <n v="82897.2"/>
    <n v="0"/>
    <n v="0"/>
    <n v="0"/>
    <n v="82897.2"/>
    <n v="0"/>
    <n v="82897.2"/>
    <n v="0"/>
    <n v="82897.2"/>
    <x v="8"/>
  </r>
  <r>
    <n v="644"/>
    <n v="101011077"/>
    <s v="انظمة"/>
    <s v="المركز المالي"/>
    <x v="4"/>
    <x v="10"/>
    <x v="74"/>
    <n v="0"/>
    <s v="ضمان اعمال _عمولة 22 % - ليندنر _2382253.64"/>
    <n v="263039.68"/>
    <n v="0"/>
    <n v="0"/>
    <n v="0"/>
    <n v="263039.68"/>
    <n v="0"/>
    <n v="263039.68"/>
    <n v="0"/>
    <n v="263039.68"/>
    <x v="8"/>
  </r>
  <r>
    <n v="645"/>
    <n v="101011078"/>
    <s v="انظمة"/>
    <s v="المركز المالي"/>
    <x v="4"/>
    <x v="10"/>
    <x v="74"/>
    <n v="0"/>
    <s v="ضمان اعمال _عمولة توريد زجاج - ليندنر _2749231.56"/>
    <n v="247368.77000000002"/>
    <n v="0"/>
    <n v="0"/>
    <n v="0"/>
    <n v="247368.77000000002"/>
    <n v="0"/>
    <n v="247368.77000000002"/>
    <n v="0"/>
    <n v="247368.77000000002"/>
    <x v="8"/>
  </r>
  <r>
    <n v="646"/>
    <n v="101011079"/>
    <s v="انظمة"/>
    <s v="المركز المالي"/>
    <x v="4"/>
    <x v="10"/>
    <x v="74"/>
    <n v="0"/>
    <s v="ضمان اعمال_بى اى سى -الامارات بكين -KAP5 G4 - 10225"/>
    <n v="0"/>
    <n v="0"/>
    <n v="64803.060000000005"/>
    <n v="0"/>
    <n v="64803.060000000005"/>
    <n v="0"/>
    <n v="64803.060000000005"/>
    <n v="0"/>
    <n v="64803.060000000005"/>
    <x v="8"/>
  </r>
  <r>
    <n v="647"/>
    <n v="101011080"/>
    <s v="انظمة"/>
    <s v="المركز المالي"/>
    <x v="4"/>
    <x v="10"/>
    <x v="74"/>
    <n v="0"/>
    <s v="ضمان اعمال_ شركة بى اى سى العربية_STC"/>
    <n v="0"/>
    <n v="0"/>
    <n v="4957422.22"/>
    <n v="0"/>
    <n v="4957422.22"/>
    <n v="0"/>
    <n v="4957422.22"/>
    <n v="0"/>
    <n v="4957422.22"/>
    <x v="8"/>
  </r>
  <r>
    <n v="648"/>
    <n v="101011081"/>
    <s v="انظمة"/>
    <s v="المركز المالي"/>
    <x v="4"/>
    <x v="10"/>
    <x v="74"/>
    <n v="0"/>
    <s v="ضمان اعمال _ شركة محمد الراشد -Madina Gate"/>
    <n v="0"/>
    <n v="0"/>
    <n v="1028142.77"/>
    <n v="0"/>
    <n v="1028142.77"/>
    <n v="0"/>
    <n v="1028142.77"/>
    <n v="0"/>
    <n v="1028142.77"/>
    <x v="8"/>
  </r>
  <r>
    <n v="649"/>
    <n v="101011082"/>
    <s v="انظمة"/>
    <s v="المركز المالي"/>
    <x v="4"/>
    <x v="10"/>
    <x v="74"/>
    <n v="0"/>
    <s v="ضمان اعمال_ شابورجي_Seven"/>
    <n v="0"/>
    <n v="0"/>
    <n v="222575.1"/>
    <n v="0"/>
    <n v="222575.1"/>
    <n v="0"/>
    <n v="222575.1"/>
    <n v="0"/>
    <n v="222575.1"/>
    <x v="8"/>
  </r>
  <r>
    <n v="650"/>
    <n v="101011083"/>
    <s v="انظمة"/>
    <s v="المركز المالي"/>
    <x v="4"/>
    <x v="10"/>
    <x v="74"/>
    <n v="0"/>
    <s v="ضمان اعمال _ مديدة للرعاية - مشروع مستشفى مديدة"/>
    <n v="0"/>
    <n v="0"/>
    <n v="92160.25"/>
    <n v="0"/>
    <n v="92160.25"/>
    <n v="0"/>
    <n v="92160.25"/>
    <n v="0"/>
    <n v="92160.25"/>
    <x v="8"/>
  </r>
  <r>
    <n v="651"/>
    <n v="101011084"/>
    <s v="انظمة"/>
    <s v="المركز المالي"/>
    <x v="4"/>
    <x v="10"/>
    <x v="74"/>
    <n v="0"/>
    <s v="ضمان اعمال_شركة تحالف بكين موبكو-مدار المدينة_10236"/>
    <n v="0"/>
    <n v="0"/>
    <n v="35294.54"/>
    <n v="35294.54"/>
    <n v="0"/>
    <n v="0"/>
    <n v="0"/>
    <n v="0"/>
    <n v="0"/>
    <x v="8"/>
  </r>
  <r>
    <n v="652"/>
    <n v="101011085"/>
    <s v="انظمة"/>
    <s v="المركز المالي"/>
    <x v="4"/>
    <x v="10"/>
    <x v="74"/>
    <n v="0"/>
    <s v="ضمان اعمال_ الراشد _ حرس الحدود _ايرباص_10088"/>
    <n v="0"/>
    <n v="0"/>
    <n v="29099.3"/>
    <n v="0"/>
    <n v="29099.3"/>
    <n v="0"/>
    <n v="29099.3"/>
    <n v="0"/>
    <n v="29099.3"/>
    <x v="8"/>
  </r>
  <r>
    <n v="653"/>
    <n v="101011086"/>
    <s v="انظمة"/>
    <s v="المركز المالي"/>
    <x v="4"/>
    <x v="10"/>
    <x v="74"/>
    <n v="0"/>
    <s v="ضمان اعمال_-شركة الخريجى للتجارة و المقاولات-المدينة المنورة 10238"/>
    <n v="0"/>
    <n v="0"/>
    <n v="349661.43"/>
    <n v="0"/>
    <n v="349661.43"/>
    <n v="0"/>
    <n v="349661.43"/>
    <n v="0"/>
    <n v="349661.43"/>
    <x v="8"/>
  </r>
  <r>
    <n v="654"/>
    <n v="101011087"/>
    <s v="انظمة"/>
    <s v="المركز المالي"/>
    <x v="4"/>
    <x v="10"/>
    <x v="74"/>
    <n v="0"/>
    <s v="ضمان اعمال_شركة بى اى سى -بكين-سندالا"/>
    <n v="0"/>
    <n v="0"/>
    <n v="2554139.7800000003"/>
    <n v="0"/>
    <n v="2554139.7800000003"/>
    <n v="0"/>
    <n v="2554139.7800000003"/>
    <n v="0"/>
    <n v="2554139.7800000003"/>
    <x v="8"/>
  </r>
  <r>
    <n v="655"/>
    <n v="101011088"/>
    <s v="انظمة"/>
    <s v="المركز المالي"/>
    <x v="4"/>
    <x v="10"/>
    <x v="74"/>
    <n v="0"/>
    <s v="ضمان اعمال _ نسما للصناعات المتحدة_Air Product Neom"/>
    <n v="0"/>
    <n v="0"/>
    <n v="39208.629999999997"/>
    <n v="0"/>
    <n v="39208.629999999997"/>
    <n v="0"/>
    <n v="39208.629999999997"/>
    <n v="0"/>
    <n v="39208.629999999997"/>
    <x v="8"/>
  </r>
  <r>
    <m/>
    <n v="101011089"/>
    <s v="انظمة"/>
    <s v="المركز المالي"/>
    <x v="4"/>
    <x v="10"/>
    <x v="74"/>
    <n v="0"/>
    <s v="ضمان اعمال_ التعفف _مستشفى جامعة تبوك"/>
    <n v="0"/>
    <n v="0"/>
    <n v="176431.05000000002"/>
    <n v="0"/>
    <n v="176431.05000000002"/>
    <n v="0"/>
    <n v="176431.05000000002"/>
    <n v="0"/>
    <n v="176431.05000000002"/>
    <x v="8"/>
  </r>
  <r>
    <n v="656"/>
    <n v="101011101"/>
    <s v="انظمة"/>
    <s v="المركز المالي"/>
    <x v="4"/>
    <x v="10"/>
    <x v="75"/>
    <n v="0"/>
    <s v="ضمان بنكي_ دفعة مقدمه _ كاب 2 السيف _بنك البلاد."/>
    <n v="308862"/>
    <n v="0"/>
    <n v="0"/>
    <n v="308862"/>
    <n v="0"/>
    <n v="0"/>
    <n v="0"/>
    <n v="0"/>
    <n v="0"/>
    <x v="8"/>
  </r>
  <r>
    <n v="657"/>
    <n v="101011103"/>
    <s v="انظمة"/>
    <s v="المركز المالي"/>
    <x v="4"/>
    <x v="10"/>
    <x v="75"/>
    <n v="0"/>
    <s v="ضمان بنكي_رقم R119655_ دفعة مقدمه _ شركة الفوزان"/>
    <n v="61484.23"/>
    <n v="0"/>
    <n v="0"/>
    <n v="44105.86"/>
    <n v="17378.370000000003"/>
    <n v="0"/>
    <n v="17378.370000000003"/>
    <n v="0"/>
    <n v="17378.370000000003"/>
    <x v="8"/>
  </r>
  <r>
    <n v="658"/>
    <n v="101011105"/>
    <s v="انظمة"/>
    <s v="المركز المالي"/>
    <x v="4"/>
    <x v="10"/>
    <x v="75"/>
    <n v="0"/>
    <s v="ضمان بنكي_ رقم R118173_دفعه مقدمه20%_الفوزان _509618.6 _ الفرنسي"/>
    <n v="35570.32"/>
    <n v="0"/>
    <n v="0"/>
    <n v="22096.63"/>
    <n v="13473.689999999999"/>
    <n v="0"/>
    <n v="13473.689999999999"/>
    <n v="0"/>
    <n v="13473.689999999999"/>
    <x v="8"/>
  </r>
  <r>
    <n v="659"/>
    <n v="101011106"/>
    <s v="انظمة"/>
    <s v="المركز المالي"/>
    <x v="4"/>
    <x v="10"/>
    <x v="75"/>
    <n v="0"/>
    <s v="ضمان بنكي._R118516_ دفعه مقدمه_الحقيط _بنك الفرنسي."/>
    <n v="160241.25"/>
    <n v="0"/>
    <n v="0"/>
    <n v="160241.25"/>
    <n v="0"/>
    <n v="0"/>
    <n v="0"/>
    <n v="0"/>
    <n v="0"/>
    <x v="8"/>
  </r>
  <r>
    <n v="660"/>
    <n v="101011107"/>
    <s v="انظمة"/>
    <s v="المركز المالي"/>
    <x v="4"/>
    <x v="10"/>
    <x v="75"/>
    <n v="0"/>
    <s v="ضمان بنكي_رقم R118566_ دفعه مقدمه15%_العراب_2,068,275_بنك الفرنسي"/>
    <n v="96311.25"/>
    <n v="0"/>
    <n v="0"/>
    <n v="0"/>
    <n v="96311.25"/>
    <n v="0"/>
    <n v="96311.25"/>
    <n v="0"/>
    <n v="96311.25"/>
    <x v="8"/>
  </r>
  <r>
    <n v="661"/>
    <n v="101011108"/>
    <s v="انظمة"/>
    <s v="المركز المالي"/>
    <x v="4"/>
    <x v="10"/>
    <x v="75"/>
    <n v="0"/>
    <s v="ضمان بنكي _رقم R122435_ ابتدائي _المركز المالي _KAFD"/>
    <n v="0"/>
    <n v="0"/>
    <n v="0"/>
    <n v="0"/>
    <n v="0"/>
    <n v="0"/>
    <n v="0"/>
    <n v="0"/>
    <n v="0"/>
    <x v="8"/>
  </r>
  <r>
    <n v="662"/>
    <n v="101011109"/>
    <s v="انظمة"/>
    <s v="المركز المالي"/>
    <x v="4"/>
    <x v="10"/>
    <x v="75"/>
    <n v="0"/>
    <s v="ضمان بنكي _رقم R122436_ دفعه مقدمه 15%_شابورجي_2,762,540.6 _ الفرنسي."/>
    <n v="86437.88"/>
    <n v="0"/>
    <n v="0"/>
    <n v="86437.88"/>
    <n v="0"/>
    <n v="0"/>
    <n v="0"/>
    <n v="0"/>
    <n v="0"/>
    <x v="8"/>
  </r>
  <r>
    <n v="663"/>
    <n v="101011110"/>
    <s v="انظمة"/>
    <s v="المركز المالي"/>
    <x v="4"/>
    <x v="10"/>
    <x v="75"/>
    <n v="0"/>
    <s v="ضمان بنكي _رقم R122434_ دفعه مقدمه15%_ 5,819,383_kafd 310  _ الفرنسي"/>
    <n v="578030.66"/>
    <n v="0"/>
    <n v="0"/>
    <n v="578030.66"/>
    <n v="0"/>
    <n v="0"/>
    <n v="0"/>
    <n v="0"/>
    <n v="0"/>
    <x v="8"/>
  </r>
  <r>
    <n v="664"/>
    <n v="101011111"/>
    <s v="انظمة"/>
    <s v="المركز المالي"/>
    <x v="4"/>
    <x v="10"/>
    <x v="75"/>
    <n v="0"/>
    <s v="ضمان بنكي_رقم R122434_ دفعه نهائي15% _kafad 310 _ 5,819,383_ الفرنسي"/>
    <n v="872907.45000000007"/>
    <n v="0"/>
    <n v="0"/>
    <n v="0"/>
    <n v="872907.45000000007"/>
    <n v="0"/>
    <n v="872907.45000000007"/>
    <n v="0"/>
    <n v="872907.45000000007"/>
    <x v="8"/>
  </r>
  <r>
    <n v="665"/>
    <n v="101011112"/>
    <s v="انظمة"/>
    <s v="المركز المالي"/>
    <x v="4"/>
    <x v="10"/>
    <x v="75"/>
    <n v="0"/>
    <s v="ضمان بنكي_ رقم R123013 _ دفعة مقدمه 15% _ سليمان الحبيب _الفرنسي"/>
    <n v="461745"/>
    <n v="0"/>
    <n v="0"/>
    <n v="400847.45"/>
    <n v="60897.549999999988"/>
    <n v="0"/>
    <n v="60897.549999999988"/>
    <n v="0"/>
    <n v="60897.549999999988"/>
    <x v="8"/>
  </r>
  <r>
    <n v="666"/>
    <n v="101011113"/>
    <s v="انظمة"/>
    <s v="المركز المالي"/>
    <x v="4"/>
    <x v="10"/>
    <x v="75"/>
    <n v="0"/>
    <s v="ضمان بنكي_رقم  R125364_ نهائي 10%_ سليمان الحبيب _1,539,150_الفرنسي"/>
    <n v="153915"/>
    <n v="0"/>
    <n v="0"/>
    <n v="0"/>
    <n v="153915"/>
    <n v="0"/>
    <n v="153915"/>
    <n v="0"/>
    <n v="153915"/>
    <x v="8"/>
  </r>
  <r>
    <n v="667"/>
    <n v="101011114"/>
    <s v="انظمة"/>
    <s v="المركز المالي"/>
    <x v="4"/>
    <x v="10"/>
    <x v="75"/>
    <n v="0"/>
    <s v="ضمان بنكي_رقم  R127514_ دفعة مقدمة 15%_SEVAN _الفرنسي"/>
    <n v="0"/>
    <n v="0"/>
    <n v="166931.33000000002"/>
    <n v="122458.22"/>
    <n v="44473.110000000015"/>
    <n v="0"/>
    <n v="44473.110000000015"/>
    <n v="0"/>
    <n v="44473.110000000015"/>
    <x v="8"/>
  </r>
  <r>
    <n v="668"/>
    <n v="101011115"/>
    <s v="انظمة"/>
    <s v="المركز المالي"/>
    <x v="4"/>
    <x v="10"/>
    <x v="75"/>
    <n v="0"/>
    <s v="ضمان بنكي_رقم  RLG6706379_ دفعة مقدمة 100%_محمد الراشد _الرياض"/>
    <n v="0"/>
    <n v="0"/>
    <n v="2860000"/>
    <n v="2860000"/>
    <n v="0"/>
    <n v="0"/>
    <n v="0"/>
    <n v="0"/>
    <n v="0"/>
    <x v="8"/>
  </r>
  <r>
    <n v="669"/>
    <n v="101011116"/>
    <s v="انظمة"/>
    <s v="المركز المالي"/>
    <x v="4"/>
    <x v="10"/>
    <x v="75"/>
    <n v="0"/>
    <s v="ضمان بنكي_رقم  R127976_ ضمان بتدائي 1%_جامعة نجران _الفرنسي"/>
    <n v="0"/>
    <n v="0"/>
    <n v="164824"/>
    <n v="164824"/>
    <n v="0"/>
    <n v="0"/>
    <n v="0"/>
    <n v="0"/>
    <n v="0"/>
    <x v="8"/>
  </r>
  <r>
    <n v="670"/>
    <n v="101011117"/>
    <s v="انظمة"/>
    <s v="المركز المالي"/>
    <x v="4"/>
    <x v="10"/>
    <x v="75"/>
    <n v="0"/>
    <s v="ضمان بنكي_رقم  A00514_ دفعة مقدمة 15%_محمد الراشد _الرياض"/>
    <n v="0"/>
    <n v="0"/>
    <n v="429000"/>
    <n v="0"/>
    <n v="429000"/>
    <n v="0"/>
    <n v="429000"/>
    <n v="0"/>
    <n v="429000"/>
    <x v="8"/>
  </r>
  <r>
    <n v="671"/>
    <n v="101011118"/>
    <s v="انظمة"/>
    <s v="المركز المالي"/>
    <x v="4"/>
    <x v="10"/>
    <x v="75"/>
    <n v="0"/>
    <s v="ضمان بنكي_رقم  A000659_ دفعة مقدمة 15%_ماركو  _الفرنسي"/>
    <n v="0"/>
    <n v="0"/>
    <n v="429000"/>
    <n v="0"/>
    <n v="429000"/>
    <n v="0"/>
    <n v="429000"/>
    <n v="0"/>
    <n v="429000"/>
    <x v="8"/>
  </r>
  <r>
    <n v="672"/>
    <n v="101011119"/>
    <s v="انظمة"/>
    <s v="المركز المالي"/>
    <x v="4"/>
    <x v="10"/>
    <x v="75"/>
    <n v="0"/>
    <s v="ضمان بنكي_رقم  A000652_ضمان نهائي5%_نوفوتيل  _الفرنسي"/>
    <n v="0"/>
    <n v="0"/>
    <n v="81375"/>
    <n v="0"/>
    <n v="81375"/>
    <n v="0"/>
    <n v="81375"/>
    <n v="0"/>
    <n v="81375"/>
    <x v="8"/>
  </r>
  <r>
    <n v="673"/>
    <n v="101011206"/>
    <s v="انظمة"/>
    <s v="المركز المالي"/>
    <x v="4"/>
    <x v="27"/>
    <x v="76"/>
    <n v="0"/>
    <s v="اوراق قبض 2021"/>
    <n v="0"/>
    <n v="0"/>
    <n v="0"/>
    <n v="0"/>
    <n v="0"/>
    <n v="0"/>
    <n v="0"/>
    <n v="0"/>
    <n v="0"/>
    <x v="20"/>
  </r>
  <r>
    <m/>
    <n v="101011207"/>
    <s v="انظمة"/>
    <s v="المركز المالي"/>
    <x v="4"/>
    <x v="27"/>
    <x v="76"/>
    <n v="0"/>
    <s v="اعتمادات مستندية بنكية"/>
    <n v="0"/>
    <n v="0"/>
    <n v="1125641.22"/>
    <n v="0"/>
    <n v="1125641.22"/>
    <n v="0"/>
    <n v="1125641.22"/>
    <n v="0"/>
    <n v="1125641.22"/>
    <x v="20"/>
  </r>
  <r>
    <n v="674"/>
    <n v="101011303"/>
    <s v="انظمة"/>
    <s v="المركز المالي"/>
    <x v="4"/>
    <x v="13"/>
    <x v="77"/>
    <n v="0"/>
    <s v="عملاء م منتهيه_ شركة العثيم - مول العثيم عنيزة"/>
    <n v="0"/>
    <n v="0"/>
    <n v="0"/>
    <n v="0"/>
    <n v="0"/>
    <n v="0"/>
    <n v="0"/>
    <n v="0"/>
    <n v="0"/>
    <x v="9"/>
  </r>
  <r>
    <n v="675"/>
    <n v="101011304"/>
    <s v="انظمة"/>
    <s v="المركز المالي"/>
    <x v="4"/>
    <x v="13"/>
    <x v="77"/>
    <n v="0"/>
    <s v="عملاء م منتهيه_ مؤسسة بسمان - بلدية وادي الدواسر."/>
    <n v="0"/>
    <n v="0"/>
    <n v="0"/>
    <n v="0"/>
    <n v="0"/>
    <n v="0"/>
    <n v="0"/>
    <n v="0"/>
    <n v="0"/>
    <x v="9"/>
  </r>
  <r>
    <n v="676"/>
    <n v="101011305"/>
    <s v="انظمة"/>
    <s v="المركز المالي"/>
    <x v="4"/>
    <x v="13"/>
    <x v="77"/>
    <n v="0"/>
    <s v="عملاء م منتهيه_ عبدلله الشنقيطي - فيلا الشنقيطي."/>
    <n v="0"/>
    <n v="0"/>
    <n v="0"/>
    <n v="0"/>
    <n v="0"/>
    <n v="0"/>
    <n v="0"/>
    <n v="0"/>
    <n v="0"/>
    <x v="9"/>
  </r>
  <r>
    <n v="677"/>
    <n v="101011306"/>
    <s v="انظمة"/>
    <s v="المركز المالي"/>
    <x v="4"/>
    <x v="13"/>
    <x v="77"/>
    <n v="0"/>
    <s v="عملاء م منتهيه_ الشركة السعودية للاعمار و المقاولات"/>
    <n v="0"/>
    <n v="0"/>
    <n v="0"/>
    <n v="0"/>
    <n v="0"/>
    <n v="0"/>
    <n v="0"/>
    <n v="0"/>
    <n v="0"/>
    <x v="9"/>
  </r>
  <r>
    <n v="678"/>
    <n v="101011308"/>
    <s v="انظمة"/>
    <s v="المركز المالي"/>
    <x v="4"/>
    <x v="13"/>
    <x v="77"/>
    <n v="0"/>
    <s v="عملاء م منتهيه_ شركة جودكم - مستشفي الملك عبد العزيز - الاحساء"/>
    <n v="0"/>
    <n v="0"/>
    <n v="0"/>
    <n v="0"/>
    <n v="0"/>
    <n v="0"/>
    <n v="0"/>
    <n v="0"/>
    <n v="0"/>
    <x v="9"/>
  </r>
  <r>
    <n v="679"/>
    <n v="101011310"/>
    <s v="انظمة"/>
    <s v="المركز المالي"/>
    <x v="4"/>
    <x v="13"/>
    <x v="77"/>
    <n v="0"/>
    <s v="عملاء م منتهيه_ شركة كيان السعودية - م. فيلا متعب"/>
    <n v="0"/>
    <n v="0"/>
    <n v="0"/>
    <n v="0"/>
    <n v="0"/>
    <n v="0"/>
    <n v="0"/>
    <n v="0"/>
    <n v="0"/>
    <x v="9"/>
  </r>
  <r>
    <n v="680"/>
    <n v="101011312"/>
    <s v="انظمة"/>
    <s v="المركز المالي"/>
    <x v="4"/>
    <x v="13"/>
    <x v="77"/>
    <n v="0"/>
    <s v="عملاء م منتهيه_ شركة رال العالمية - م. بلدية مرات"/>
    <n v="0"/>
    <n v="0"/>
    <n v="0"/>
    <n v="0"/>
    <n v="0"/>
    <n v="0"/>
    <n v="0"/>
    <n v="0"/>
    <n v="0"/>
    <x v="9"/>
  </r>
  <r>
    <n v="681"/>
    <n v="101011314"/>
    <s v="انظمة"/>
    <s v="المركز المالي"/>
    <x v="4"/>
    <x v="13"/>
    <x v="77"/>
    <n v="0"/>
    <s v="عملاء م منتهيه_ بن لادن - قصر الأميرة بسمة"/>
    <n v="113305.83"/>
    <n v="0"/>
    <n v="0"/>
    <n v="0"/>
    <n v="113305.83"/>
    <n v="0"/>
    <n v="113305.83"/>
    <n v="0"/>
    <n v="113305.83"/>
    <x v="9"/>
  </r>
  <r>
    <n v="682"/>
    <n v="101011315"/>
    <s v="انظمة"/>
    <s v="المركز المالي"/>
    <x v="4"/>
    <x v="13"/>
    <x v="77"/>
    <n v="0"/>
    <s v="عملاء م منتهيه_ شركة نايف الراجحي - مجمع الامير تركي"/>
    <n v="118420.65000000001"/>
    <n v="0"/>
    <n v="0"/>
    <n v="0"/>
    <n v="118420.65000000001"/>
    <n v="0"/>
    <n v="118420.65000000001"/>
    <n v="0"/>
    <n v="118420.65000000001"/>
    <x v="9"/>
  </r>
  <r>
    <n v="683"/>
    <n v="101011316"/>
    <s v="انظمة"/>
    <s v="المركز المالي"/>
    <x v="4"/>
    <x v="13"/>
    <x v="77"/>
    <n v="0"/>
    <s v="عملاء م منتهيه_ شركة تبراك للمقاولات - مدارس تبراك"/>
    <n v="179704.29"/>
    <n v="0"/>
    <n v="0"/>
    <n v="179704.29"/>
    <n v="0"/>
    <n v="0"/>
    <n v="0"/>
    <n v="0"/>
    <n v="0"/>
    <x v="9"/>
  </r>
  <r>
    <n v="684"/>
    <n v="101011317"/>
    <s v="انظمة"/>
    <s v="المركز المالي"/>
    <x v="4"/>
    <x v="13"/>
    <x v="77"/>
    <n v="0"/>
    <s v="عملاء م منتهيه_ شركة تبراك للمقاولات - مروج ينبع"/>
    <n v="134518.99"/>
    <n v="0"/>
    <n v="0"/>
    <n v="134518.99"/>
    <n v="0"/>
    <n v="0"/>
    <n v="0"/>
    <n v="0"/>
    <n v="0"/>
    <x v="9"/>
  </r>
  <r>
    <n v="685"/>
    <n v="101011321"/>
    <s v="انظمة"/>
    <s v="المركز المالي"/>
    <x v="4"/>
    <x v="13"/>
    <x v="77"/>
    <n v="0"/>
    <s v="عملاء م منتهيه_ شركة جوانو العربية المحدودة _تلال الوصيل"/>
    <n v="0"/>
    <n v="0"/>
    <n v="0"/>
    <n v="0"/>
    <n v="0"/>
    <n v="0"/>
    <n v="0"/>
    <n v="0"/>
    <n v="0"/>
    <x v="9"/>
  </r>
  <r>
    <n v="686"/>
    <n v="101011324"/>
    <s v="انظمة"/>
    <s v="المركز المالي"/>
    <x v="4"/>
    <x v="13"/>
    <x v="77"/>
    <n v="0"/>
    <s v="عملاء م منتهيه_ الرمز السعودى - مشروع التحلية MEC"/>
    <n v="0"/>
    <n v="0"/>
    <n v="0"/>
    <n v="0"/>
    <n v="0"/>
    <n v="0"/>
    <n v="0"/>
    <n v="0"/>
    <n v="0"/>
    <x v="9"/>
  </r>
  <r>
    <n v="687"/>
    <n v="101011326"/>
    <s v="انظمة"/>
    <s v="المركز المالي"/>
    <x v="4"/>
    <x v="13"/>
    <x v="77"/>
    <n v="0"/>
    <s v="عملاء م منتهيه_ شركة ازميل - المنصة الملكية"/>
    <n v="0"/>
    <n v="0"/>
    <n v="0"/>
    <n v="0"/>
    <n v="0"/>
    <n v="0"/>
    <n v="0"/>
    <n v="0"/>
    <n v="0"/>
    <x v="9"/>
  </r>
  <r>
    <n v="688"/>
    <n v="101011328"/>
    <s v="انظمة"/>
    <s v="المركز المالي"/>
    <x v="4"/>
    <x v="13"/>
    <x v="77"/>
    <n v="0"/>
    <s v="عملاء م منتهيه_شركة الجزيرة للدهانات"/>
    <n v="0"/>
    <n v="0"/>
    <n v="0"/>
    <n v="0"/>
    <n v="0"/>
    <n v="0"/>
    <n v="0"/>
    <n v="0"/>
    <n v="0"/>
    <x v="9"/>
  </r>
  <r>
    <n v="689"/>
    <n v="101011330"/>
    <s v="انظمة"/>
    <s v="المركز المالي"/>
    <x v="4"/>
    <x v="13"/>
    <x v="77"/>
    <n v="0"/>
    <s v="عملاء م منتهيه_ شركة تبراك للمقاولات_فيلا خاصه تبراك"/>
    <n v="62800"/>
    <n v="0"/>
    <n v="0"/>
    <n v="62800"/>
    <n v="0"/>
    <n v="0"/>
    <n v="0"/>
    <n v="0"/>
    <n v="0"/>
    <x v="9"/>
  </r>
  <r>
    <n v="690"/>
    <n v="101011332"/>
    <s v="انظمة"/>
    <s v="المركز المالي"/>
    <x v="4"/>
    <x v="13"/>
    <x v="77"/>
    <n v="0"/>
    <s v="عملاء م منتهيه_ الهيئه الملكية بالجبيل وينبع _ الزهراني"/>
    <n v="0"/>
    <n v="0"/>
    <n v="0"/>
    <n v="0"/>
    <n v="0"/>
    <n v="0"/>
    <n v="0"/>
    <n v="0"/>
    <n v="0"/>
    <x v="9"/>
  </r>
  <r>
    <n v="691"/>
    <n v="101011333"/>
    <s v="انظمة"/>
    <s v="المركز المالي"/>
    <x v="4"/>
    <x v="13"/>
    <x v="77"/>
    <n v="0"/>
    <s v="عملاء م منتهيه_صحراء الوادي مبني الحضاري"/>
    <n v="0"/>
    <n v="0"/>
    <n v="0"/>
    <n v="0"/>
    <n v="0"/>
    <n v="0"/>
    <n v="0"/>
    <n v="0"/>
    <n v="0"/>
    <x v="9"/>
  </r>
  <r>
    <n v="692"/>
    <n v="101011334"/>
    <s v="انظمة"/>
    <s v="المركز المالي"/>
    <x v="4"/>
    <x v="13"/>
    <x v="77"/>
    <n v="0"/>
    <s v="عملاء م منتهيه_ صحراء الوادي استكمال مبني وادي الدواسر"/>
    <n v="0"/>
    <n v="0"/>
    <n v="0"/>
    <n v="0"/>
    <n v="0"/>
    <n v="0"/>
    <n v="0"/>
    <n v="0"/>
    <n v="0"/>
    <x v="9"/>
  </r>
  <r>
    <n v="693"/>
    <n v="101011336"/>
    <s v="انظمة"/>
    <s v="المركز المالي"/>
    <x v="4"/>
    <x v="13"/>
    <x v="77"/>
    <n v="0"/>
    <s v="عملاء م منتهيه_ الهيئة اجيال"/>
    <n v="0"/>
    <n v="0"/>
    <n v="0"/>
    <n v="0"/>
    <n v="0"/>
    <n v="0"/>
    <n v="0"/>
    <n v="0"/>
    <n v="0"/>
    <x v="9"/>
  </r>
  <r>
    <n v="694"/>
    <n v="101011337"/>
    <s v="انظمة"/>
    <s v="المركز المالي"/>
    <x v="4"/>
    <x v="13"/>
    <x v="77"/>
    <n v="0"/>
    <s v="عملاء م منتهيه_ شركة التطويريه مدارس جده"/>
    <n v="0"/>
    <n v="0"/>
    <n v="0"/>
    <n v="0"/>
    <n v="0"/>
    <n v="0"/>
    <n v="0"/>
    <n v="0"/>
    <n v="0"/>
    <x v="9"/>
  </r>
  <r>
    <n v="695"/>
    <n v="101011338"/>
    <s v="انظمة"/>
    <s v="المركز المالي"/>
    <x v="4"/>
    <x v="13"/>
    <x v="77"/>
    <n v="0"/>
    <s v="عملاء م منتهيه_ ادراك اند اسكل بنك الراجحي"/>
    <n v="0"/>
    <n v="0"/>
    <n v="0"/>
    <n v="0"/>
    <n v="0"/>
    <n v="0"/>
    <n v="0"/>
    <n v="0"/>
    <n v="0"/>
    <x v="9"/>
  </r>
  <r>
    <n v="696"/>
    <n v="101011339"/>
    <s v="انظمة"/>
    <s v="المركز المالي"/>
    <x v="4"/>
    <x v="13"/>
    <x v="77"/>
    <n v="0"/>
    <s v="عملاء م منتهيه_ شركة موبكو بنك البلاد"/>
    <n v="0"/>
    <n v="0"/>
    <n v="0"/>
    <n v="0"/>
    <n v="0"/>
    <n v="0"/>
    <n v="0"/>
    <n v="0"/>
    <n v="0"/>
    <x v="9"/>
  </r>
  <r>
    <n v="697"/>
    <n v="101011340"/>
    <s v="انظمة"/>
    <s v="المركز المالي"/>
    <x v="4"/>
    <x v="13"/>
    <x v="77"/>
    <n v="0"/>
    <s v="عملاء م منتهيه_ انظمة الاتصالات مشروع علم"/>
    <n v="142524"/>
    <n v="0"/>
    <n v="0"/>
    <n v="0"/>
    <n v="142524"/>
    <n v="0"/>
    <n v="142524"/>
    <n v="0"/>
    <n v="142524"/>
    <x v="9"/>
  </r>
  <r>
    <n v="698"/>
    <n v="101011401"/>
    <s v="انظمة"/>
    <s v="المركز المالي"/>
    <x v="4"/>
    <x v="10"/>
    <x v="75"/>
    <n v="0"/>
    <s v="اعمال تحت التنفيذ 15%عام 2019و2020_ مشاريع"/>
    <n v="0"/>
    <n v="0"/>
    <n v="0"/>
    <n v="0"/>
    <n v="0"/>
    <n v="0"/>
    <n v="0"/>
    <n v="0"/>
    <n v="0"/>
    <x v="8"/>
  </r>
  <r>
    <n v="699"/>
    <n v="101011402"/>
    <s v="انظمة"/>
    <s v="المركز المالي"/>
    <x v="4"/>
    <x v="10"/>
    <x v="75"/>
    <n v="0"/>
    <s v="اعمال تحت التنفيذ 15%عام 2019و2020و2021_ مشاريع."/>
    <n v="0"/>
    <n v="0"/>
    <n v="0"/>
    <n v="0"/>
    <n v="0"/>
    <n v="0"/>
    <n v="0"/>
    <n v="0"/>
    <n v="0"/>
    <x v="8"/>
  </r>
  <r>
    <n v="700"/>
    <n v="101011403"/>
    <s v="انظمة"/>
    <s v="المركز المالي"/>
    <x v="4"/>
    <x v="29"/>
    <x v="78"/>
    <n v="0"/>
    <s v="اعمال تحت التنفيذ 15%_ عام2022 _ مشاريع"/>
    <n v="45455955"/>
    <n v="0"/>
    <n v="78234022.780000001"/>
    <n v="46125538.990000002"/>
    <n v="77564438.789999992"/>
    <n v="0"/>
    <n v="77564438.789999992"/>
    <n v="0"/>
    <n v="77564438.789999992"/>
    <x v="21"/>
  </r>
  <r>
    <n v="701"/>
    <n v="101011501"/>
    <s v="انظمة"/>
    <s v="المركز المالي"/>
    <x v="4"/>
    <x v="13"/>
    <x v="77"/>
    <n v="0"/>
    <s v="عملاء مبيعات نقديه _ سكراب"/>
    <n v="0"/>
    <n v="0"/>
    <n v="0"/>
    <n v="0"/>
    <n v="0"/>
    <n v="0"/>
    <n v="0"/>
    <n v="0"/>
    <n v="0"/>
    <x v="9"/>
  </r>
  <r>
    <n v="702"/>
    <n v="101011601"/>
    <s v="انظمة"/>
    <s v="المركز المالي"/>
    <x v="4"/>
    <x v="10"/>
    <x v="75"/>
    <n v="0"/>
    <s v="خطاب ضمان الجدية_ الوبكو _ الفرنسي _ C070294"/>
    <n v="0"/>
    <n v="0"/>
    <n v="300000"/>
    <n v="300000"/>
    <n v="0"/>
    <n v="0"/>
    <n v="0"/>
    <n v="0"/>
    <n v="0"/>
    <x v="8"/>
  </r>
  <r>
    <n v="703"/>
    <n v="101011602"/>
    <s v="انظمة"/>
    <s v="المركز المالي"/>
    <x v="4"/>
    <x v="10"/>
    <x v="75"/>
    <n v="0"/>
    <s v="خطاب ضمان الجدية _المتولي _  الفرنسي_ C070306"/>
    <n v="0"/>
    <n v="0"/>
    <n v="120000"/>
    <n v="120000"/>
    <n v="0"/>
    <n v="0"/>
    <n v="0"/>
    <n v="0"/>
    <n v="0"/>
    <x v="8"/>
  </r>
  <r>
    <n v="704"/>
    <n v="101011607"/>
    <s v="انظمة"/>
    <s v="المركز المالي"/>
    <x v="4"/>
    <x v="10"/>
    <x v="75"/>
    <n v="0"/>
    <s v="خطاب ضمان الجدية _خبراء الالواح _البنك الفرنسي"/>
    <n v="0"/>
    <n v="0"/>
    <n v="0"/>
    <n v="0"/>
    <n v="0"/>
    <n v="0"/>
    <n v="0"/>
    <n v="0"/>
    <n v="0"/>
    <x v="8"/>
  </r>
  <r>
    <n v="705"/>
    <n v="101011608"/>
    <s v="انظمة"/>
    <s v="المركز المالي"/>
    <x v="4"/>
    <x v="10"/>
    <x v="75"/>
    <n v="0"/>
    <s v="خطاب ضمان الجدية_ DBMSC_ الفرنسي"/>
    <n v="0"/>
    <n v="0"/>
    <n v="0"/>
    <n v="0"/>
    <n v="0"/>
    <n v="0"/>
    <n v="0"/>
    <n v="0"/>
    <n v="0"/>
    <x v="8"/>
  </r>
  <r>
    <n v="706"/>
    <n v="101011611"/>
    <s v="انظمة"/>
    <s v="المركز المالي"/>
    <x v="4"/>
    <x v="10"/>
    <x v="75"/>
    <n v="0"/>
    <s v="خطاب ضمان الجدية _فورستر_ الفرنسي_ C069450"/>
    <n v="0"/>
    <n v="0"/>
    <n v="0"/>
    <n v="0"/>
    <n v="0"/>
    <n v="0"/>
    <n v="0"/>
    <n v="0"/>
    <n v="0"/>
    <x v="8"/>
  </r>
  <r>
    <n v="707"/>
    <n v="101011612"/>
    <s v="انظمة"/>
    <s v="المركز المالي"/>
    <x v="4"/>
    <x v="10"/>
    <x v="75"/>
    <n v="0"/>
    <s v="خطاب ضمان الجدية_ فيوتشر _ الفرنسي_C069075"/>
    <n v="82700"/>
    <n v="0"/>
    <n v="0"/>
    <n v="82700"/>
    <n v="0"/>
    <n v="0"/>
    <n v="0"/>
    <n v="0"/>
    <n v="0"/>
    <x v="8"/>
  </r>
  <r>
    <n v="708"/>
    <n v="101011613"/>
    <s v="انظمة"/>
    <s v="المركز المالي"/>
    <x v="4"/>
    <x v="10"/>
    <x v="75"/>
    <n v="0"/>
    <s v="خطاب ضمان الجدية _الوبوند ميدل ايست_الفرنسي _ C069364"/>
    <n v="85400"/>
    <n v="0"/>
    <n v="0"/>
    <n v="85400"/>
    <n v="0"/>
    <n v="0"/>
    <n v="0"/>
    <n v="0"/>
    <n v="0"/>
    <x v="8"/>
  </r>
  <r>
    <n v="709"/>
    <n v="101011614"/>
    <s v="انظمة"/>
    <s v="المركز المالي"/>
    <x v="4"/>
    <x v="10"/>
    <x v="75"/>
    <n v="0"/>
    <s v="خطاب ضمان الجدية_ EFP _ الفرنسي_C069413"/>
    <n v="0"/>
    <n v="0"/>
    <n v="0"/>
    <n v="0"/>
    <n v="0"/>
    <n v="0"/>
    <n v="0"/>
    <n v="0"/>
    <n v="0"/>
    <x v="8"/>
  </r>
  <r>
    <n v="710"/>
    <n v="101011615"/>
    <s v="انظمة"/>
    <s v="المركز المالي"/>
    <x v="4"/>
    <x v="10"/>
    <x v="75"/>
    <n v="0"/>
    <s v="خطاب ضمان الجدية _سنت جوبان_الفرنسي _ C069651"/>
    <n v="84800"/>
    <n v="0"/>
    <n v="0"/>
    <n v="84800"/>
    <n v="0"/>
    <n v="0"/>
    <n v="0"/>
    <n v="0"/>
    <n v="0"/>
    <x v="8"/>
  </r>
  <r>
    <n v="711"/>
    <n v="101011616"/>
    <s v="انظمة"/>
    <s v="المركز المالي"/>
    <x v="4"/>
    <x v="10"/>
    <x v="75"/>
    <n v="0"/>
    <s v="خطاب ضمان الجدية_ السعودي الامريكي _ الفرنسي_C070283"/>
    <n v="0"/>
    <n v="0"/>
    <n v="300000"/>
    <n v="300000"/>
    <n v="0"/>
    <n v="0"/>
    <n v="0"/>
    <n v="0"/>
    <n v="0"/>
    <x v="8"/>
  </r>
  <r>
    <n v="712"/>
    <n v="101011617"/>
    <s v="انظمة"/>
    <s v="المركز المالي"/>
    <x v="4"/>
    <x v="10"/>
    <x v="75"/>
    <n v="0"/>
    <s v="خطاب ضمان الجدية_ ALUK _ الفرنسي_C071061"/>
    <n v="0"/>
    <n v="0"/>
    <n v="139600"/>
    <n v="139600"/>
    <n v="0"/>
    <n v="0"/>
    <n v="0"/>
    <n v="0"/>
    <n v="0"/>
    <x v="8"/>
  </r>
  <r>
    <n v="713"/>
    <n v="101011618"/>
    <s v="انظمة"/>
    <s v="المركز المالي"/>
    <x v="4"/>
    <x v="10"/>
    <x v="75"/>
    <n v="0"/>
    <s v="خطاب ضمان الجدية _عدة ومسمار _ الفرنسي_ C071170"/>
    <n v="0"/>
    <n v="0"/>
    <n v="58200"/>
    <n v="58200"/>
    <n v="0"/>
    <n v="0"/>
    <n v="0"/>
    <n v="0"/>
    <n v="0"/>
    <x v="8"/>
  </r>
  <r>
    <n v="714"/>
    <n v="101011619"/>
    <s v="انظمة"/>
    <s v="المركز المالي"/>
    <x v="4"/>
    <x v="10"/>
    <x v="75"/>
    <n v="0"/>
    <s v="خطاب ضمان الجدية _رمال ورماح_ الفرنسي_ C071204"/>
    <n v="0"/>
    <n v="0"/>
    <n v="44200"/>
    <n v="44200"/>
    <n v="0"/>
    <n v="0"/>
    <n v="0"/>
    <n v="0"/>
    <n v="0"/>
    <x v="8"/>
  </r>
  <r>
    <n v="715"/>
    <n v="101011620"/>
    <s v="انظمة"/>
    <s v="المركز المالي"/>
    <x v="4"/>
    <x v="10"/>
    <x v="75"/>
    <n v="0"/>
    <s v="خطاب ضمان الجدية _دورما SMART ACCESS_ الفرنسي_ C071249"/>
    <n v="0"/>
    <n v="0"/>
    <n v="54700"/>
    <n v="54700"/>
    <n v="0"/>
    <n v="0"/>
    <n v="0"/>
    <n v="0"/>
    <n v="0"/>
    <x v="8"/>
  </r>
  <r>
    <n v="716"/>
    <n v="101011621"/>
    <s v="انظمة"/>
    <s v="المركز المالي"/>
    <x v="4"/>
    <x v="10"/>
    <x v="75"/>
    <n v="0"/>
    <s v="خطاب ضمان الجدية _رمال ورماح_ الفرنسي_ C071703_332،032"/>
    <n v="0"/>
    <n v="0"/>
    <n v="49800"/>
    <n v="0"/>
    <n v="49800"/>
    <n v="0"/>
    <n v="49800"/>
    <n v="0"/>
    <n v="49800"/>
    <x v="8"/>
  </r>
  <r>
    <n v="717"/>
    <n v="101011622"/>
    <s v="انظمة"/>
    <s v="المركز المالي"/>
    <x v="4"/>
    <x v="10"/>
    <x v="75"/>
    <n v="0"/>
    <s v="خطاب ضمان الجدية _دورما SMART ACCESS_ الفرنسي_ M000188"/>
    <n v="0"/>
    <n v="0"/>
    <n v="75000"/>
    <n v="48400"/>
    <n v="26600"/>
    <n v="0"/>
    <n v="26600"/>
    <n v="0"/>
    <n v="26600"/>
    <x v="8"/>
  </r>
  <r>
    <n v="718"/>
    <n v="101011701"/>
    <s v="انظمة"/>
    <s v="المركز المالي"/>
    <x v="4"/>
    <x v="10"/>
    <x v="79"/>
    <n v="0"/>
    <s v="دفعات مقدمة للموردين 0"/>
    <n v="0"/>
    <n v="0"/>
    <n v="0"/>
    <n v="0"/>
    <n v="0"/>
    <n v="0"/>
    <n v="0"/>
    <n v="0"/>
    <n v="0"/>
    <x v="8"/>
  </r>
  <r>
    <n v="719"/>
    <n v="101011703"/>
    <s v="انظمة"/>
    <s v="المركز المالي"/>
    <x v="4"/>
    <x v="10"/>
    <x v="79"/>
    <n v="0"/>
    <s v="دفعة مقدمة مورد_ شركة عصام قباني مشروع كاب 2 سي موقع 34و35و32"/>
    <n v="79351.460000000006"/>
    <n v="0"/>
    <n v="0"/>
    <n v="65970"/>
    <n v="13381.460000000006"/>
    <n v="0"/>
    <n v="13381.460000000006"/>
    <n v="0"/>
    <n v="13381.460000000006"/>
    <x v="8"/>
  </r>
  <r>
    <n v="720"/>
    <n v="101011704"/>
    <s v="انظمة"/>
    <s v="المركز المالي"/>
    <x v="4"/>
    <x v="10"/>
    <x v="79"/>
    <n v="0"/>
    <s v="دفعة مقدمة مورد_ شركة ضمن البناء للمقاولات العامة _ نيوم"/>
    <n v="0"/>
    <n v="0"/>
    <n v="0"/>
    <n v="0"/>
    <n v="0"/>
    <n v="0"/>
    <n v="0"/>
    <n v="0"/>
    <n v="0"/>
    <x v="8"/>
  </r>
  <r>
    <n v="721"/>
    <n v="101011705"/>
    <s v="انظمة"/>
    <s v="المركز المالي"/>
    <x v="4"/>
    <x v="10"/>
    <x v="79"/>
    <n v="0"/>
    <s v="دفعة مقدمة مورد_ شركة ضمن البناء للمقاولات العامة_ مسك"/>
    <n v="15652.17"/>
    <n v="0"/>
    <n v="0"/>
    <n v="0"/>
    <n v="15652.17"/>
    <n v="0"/>
    <n v="15652.17"/>
    <n v="0"/>
    <n v="15652.17"/>
    <x v="8"/>
  </r>
  <r>
    <n v="722"/>
    <n v="101011706"/>
    <s v="انظمة"/>
    <s v="المركز المالي"/>
    <x v="4"/>
    <x v="10"/>
    <x v="79"/>
    <n v="0"/>
    <s v="دفعة مقدمة مورد_ شركة ضمن البناء للمقاولات العامة _ رضايات"/>
    <n v="0"/>
    <n v="0"/>
    <n v="0"/>
    <n v="0"/>
    <n v="0"/>
    <n v="0"/>
    <n v="0"/>
    <n v="0"/>
    <n v="0"/>
    <x v="8"/>
  </r>
  <r>
    <n v="723"/>
    <n v="101011707"/>
    <s v="انظمة"/>
    <s v="المركز المالي"/>
    <x v="4"/>
    <x v="10"/>
    <x v="79"/>
    <n v="0"/>
    <s v="دفعة مقدمة مورد_ شركة ضمن البناء للمقاولات العامة -2458 _ STC"/>
    <n v="0"/>
    <n v="0"/>
    <n v="110403.90000000001"/>
    <n v="0"/>
    <n v="110403.90000000001"/>
    <n v="0"/>
    <n v="110403.90000000001"/>
    <n v="0"/>
    <n v="110403.90000000001"/>
    <x v="8"/>
  </r>
  <r>
    <n v="724"/>
    <n v="101011708"/>
    <s v="انظمة"/>
    <s v="المركز المالي"/>
    <x v="4"/>
    <x v="10"/>
    <x v="79"/>
    <n v="0"/>
    <s v="دفعة مقدمة مورد_ شركة ضمن البناء للمقاولات العامة -2416 _ نيوم"/>
    <n v="0"/>
    <n v="0"/>
    <n v="89436.74"/>
    <n v="28466.720000000001"/>
    <n v="60970.020000000004"/>
    <n v="0"/>
    <n v="60970.020000000004"/>
    <n v="0"/>
    <n v="60970.020000000004"/>
    <x v="8"/>
  </r>
  <r>
    <n v="725"/>
    <n v="101011709"/>
    <s v="انظمة"/>
    <s v="المركز المالي"/>
    <x v="4"/>
    <x v="10"/>
    <x v="79"/>
    <n v="0"/>
    <s v="دفعة مقدمة مقاول _ شركة ثرى الفا للمقاولات شركة شخص واحد"/>
    <n v="0"/>
    <n v="0"/>
    <n v="195916.5"/>
    <n v="31648.5"/>
    <n v="164268"/>
    <n v="0"/>
    <n v="164268"/>
    <n v="0"/>
    <n v="164268"/>
    <x v="8"/>
  </r>
  <r>
    <n v="726"/>
    <n v="101011710"/>
    <s v="انظمة"/>
    <s v="المركز المالي"/>
    <x v="4"/>
    <x v="10"/>
    <x v="79"/>
    <n v="0"/>
    <s v="دفعة مقدمة مقاول _ شركة المنصورة مشروع Vip  Brideg"/>
    <n v="0"/>
    <n v="0"/>
    <n v="188539"/>
    <n v="188539"/>
    <n v="0"/>
    <n v="0"/>
    <n v="0"/>
    <n v="0"/>
    <n v="0"/>
    <x v="8"/>
  </r>
  <r>
    <n v="727"/>
    <n v="101011711"/>
    <s v="انظمة"/>
    <s v="المركز المالي"/>
    <x v="4"/>
    <x v="10"/>
    <x v="79"/>
    <n v="0"/>
    <s v="دفعة مقدمة مورد_ شركة ضمن البناء للمقاولات العامة -396 _ سندالة"/>
    <n v="0"/>
    <n v="0"/>
    <n v="869565.22"/>
    <n v="210227.74"/>
    <n v="659337.48"/>
    <n v="0"/>
    <n v="659337.48"/>
    <n v="0"/>
    <n v="659337.48"/>
    <x v="8"/>
  </r>
  <r>
    <m/>
    <n v="101011801"/>
    <s v="انظمة"/>
    <s v="المركز المالي"/>
    <x v="4"/>
    <x v="10"/>
    <x v="79"/>
    <n v="0"/>
    <s v="تامين ايجارات مستردة"/>
    <n v="0"/>
    <n v="0"/>
    <n v="0"/>
    <n v="0"/>
    <n v="0"/>
    <n v="0"/>
    <n v="0"/>
    <n v="0"/>
    <n v="0"/>
    <x v="8"/>
  </r>
  <r>
    <m/>
    <n v="101011901"/>
    <s v="انظمة"/>
    <s v="المركز المالي"/>
    <x v="4"/>
    <x v="30"/>
    <x v="80"/>
    <n v="0"/>
    <s v="قروض وتسهيلات بنكية_ متدولة _ الاولي"/>
    <n v="0"/>
    <n v="0"/>
    <n v="51474.57"/>
    <n v="0"/>
    <n v="51474.57"/>
    <n v="0"/>
    <n v="51474.57"/>
    <n v="0"/>
    <n v="51474.57"/>
    <x v="22"/>
  </r>
  <r>
    <n v="729"/>
    <n v="101012001"/>
    <s v="انظمة"/>
    <s v="المركز المالي"/>
    <x v="4"/>
    <x v="10"/>
    <x v="79"/>
    <n v="0"/>
    <s v="ارباح تمويل - الاولى للتمويل"/>
    <n v="0"/>
    <n v="0"/>
    <n v="0"/>
    <n v="0"/>
    <n v="0"/>
    <n v="0"/>
    <n v="0"/>
    <n v="0"/>
    <n v="0"/>
    <x v="8"/>
  </r>
  <r>
    <n v="730"/>
    <n v="101012002"/>
    <s v="انظمة"/>
    <s v="المركز المالي"/>
    <x v="4"/>
    <x v="10"/>
    <x v="79"/>
    <n v="0"/>
    <s v="ارباح تمويل - سيارات"/>
    <n v="0"/>
    <n v="0"/>
    <n v="0"/>
    <n v="0"/>
    <n v="0"/>
    <n v="0"/>
    <n v="0"/>
    <n v="0"/>
    <n v="0"/>
    <x v="8"/>
  </r>
  <r>
    <n v="731"/>
    <n v="101012003"/>
    <s v="انظمة"/>
    <s v="المركز المالي"/>
    <x v="4"/>
    <x v="10"/>
    <x v="79"/>
    <n v="0"/>
    <s v="ارباح تمويل - بنك الرياض_ قطعة الارض"/>
    <n v="0"/>
    <n v="0"/>
    <n v="0"/>
    <n v="0"/>
    <n v="0"/>
    <n v="0"/>
    <n v="0"/>
    <n v="0"/>
    <n v="0"/>
    <x v="8"/>
  </r>
  <r>
    <n v="732"/>
    <n v="201020301"/>
    <s v="انظمة"/>
    <s v="المركز المالي"/>
    <x v="1"/>
    <x v="2"/>
    <x v="81"/>
    <n v="0"/>
    <s v="مقاول عمالة  _  شركة مزايا الاداء لمقاولات"/>
    <n v="0"/>
    <n v="571344.19000000006"/>
    <n v="450149.5"/>
    <n v="369327.10000000003"/>
    <n v="0"/>
    <n v="490521.79000000004"/>
    <n v="-490521.79000000004"/>
    <n v="0"/>
    <n v="-490521.79000000004"/>
    <x v="2"/>
  </r>
  <r>
    <n v="733"/>
    <n v="201020302"/>
    <s v="انظمة"/>
    <s v="المركز المالي"/>
    <x v="1"/>
    <x v="2"/>
    <x v="81"/>
    <n v="0"/>
    <s v="مقاول عمالة  _ مؤسسة سور العاصمة للمقاولات حبيب"/>
    <n v="0"/>
    <n v="972280.34"/>
    <n v="2021660"/>
    <n v="1049379.75"/>
    <n v="0"/>
    <n v="8.9999999850988388E-2"/>
    <n v="-8.9999999850988388E-2"/>
    <n v="0"/>
    <n v="-8.9999999850988388E-2"/>
    <x v="2"/>
  </r>
  <r>
    <n v="734"/>
    <n v="201020303"/>
    <s v="انظمة"/>
    <s v="المركز المالي"/>
    <x v="1"/>
    <x v="2"/>
    <x v="81"/>
    <n v="0"/>
    <s v="مقاول عمالة _ تواصل التعمير للمقاولات"/>
    <n v="0"/>
    <n v="324493.26"/>
    <n v="325000"/>
    <n v="80901.930000000008"/>
    <n v="0"/>
    <n v="80395.19"/>
    <n v="-80395.19"/>
    <n v="0"/>
    <n v="-80395.19"/>
    <x v="2"/>
  </r>
  <r>
    <n v="735"/>
    <n v="201020304"/>
    <s v="انظمة"/>
    <s v="المركز المالي"/>
    <x v="1"/>
    <x v="2"/>
    <x v="81"/>
    <n v="0"/>
    <s v="مقاول عمالة _ مؤسسة غنام تركي السبيعي"/>
    <n v="0"/>
    <n v="502"/>
    <n v="0"/>
    <n v="0"/>
    <n v="0"/>
    <n v="502"/>
    <n v="-502"/>
    <n v="0"/>
    <n v="-502"/>
    <x v="2"/>
  </r>
  <r>
    <n v="736"/>
    <n v="201020305"/>
    <s v="انظمة"/>
    <s v="المركز المالي"/>
    <x v="1"/>
    <x v="2"/>
    <x v="81"/>
    <n v="0"/>
    <s v="مقاول عمالة _ رمال ورماح للمقاولات"/>
    <n v="0"/>
    <n v="436119.2"/>
    <n v="1381719"/>
    <n v="945600.15"/>
    <n v="0"/>
    <n v="0.35000000009313226"/>
    <n v="-0.35000000009313226"/>
    <n v="0"/>
    <n v="-0.35000000009313226"/>
    <x v="2"/>
  </r>
  <r>
    <n v="737"/>
    <n v="201020306"/>
    <s v="انظمة"/>
    <s v="المركز المالي"/>
    <x v="1"/>
    <x v="2"/>
    <x v="81"/>
    <n v="0"/>
    <s v="مقاول عمالة _ مؤسسة هيا حسين العقيدي"/>
    <n v="0"/>
    <n v="234322.45"/>
    <n v="635000"/>
    <n v="535325.57499999995"/>
    <n v="0"/>
    <n v="134648.02499999991"/>
    <n v="-134648.02499999991"/>
    <n v="0"/>
    <n v="-134648.02499999991"/>
    <x v="2"/>
  </r>
  <r>
    <n v="738"/>
    <n v="201020307"/>
    <s v="انظمة"/>
    <s v="المركز المالي"/>
    <x v="1"/>
    <x v="2"/>
    <x v="81"/>
    <n v="0"/>
    <s v="مقاول عمالة _ شركة محمد سالم قريش وشريكه"/>
    <n v="0"/>
    <n v="0"/>
    <n v="0"/>
    <n v="0"/>
    <n v="0"/>
    <n v="0"/>
    <n v="0"/>
    <n v="0"/>
    <n v="0"/>
    <x v="2"/>
  </r>
  <r>
    <n v="739"/>
    <n v="201020308"/>
    <s v="انظمة"/>
    <s v="المركز المالي"/>
    <x v="1"/>
    <x v="2"/>
    <x v="81"/>
    <n v="0"/>
    <s v="مقاول عمالة _ مؤسسة عبدالرحمن علي فقيهي للمقاولات"/>
    <n v="0"/>
    <n v="359779.56"/>
    <n v="710000"/>
    <n v="646375.9"/>
    <n v="0"/>
    <n v="296155.45999999996"/>
    <n v="-296155.45999999996"/>
    <n v="0"/>
    <n v="-296155.45999999996"/>
    <x v="2"/>
  </r>
  <r>
    <n v="740"/>
    <n v="201020309"/>
    <s v="انظمة"/>
    <s v="المركز المالي"/>
    <x v="1"/>
    <x v="2"/>
    <x v="81"/>
    <n v="0"/>
    <s v="مقاول عمالة _ خالد حمد حمود / حنيف - يوميات"/>
    <n v="0"/>
    <n v="0"/>
    <n v="0"/>
    <n v="0"/>
    <n v="0"/>
    <n v="0"/>
    <n v="0"/>
    <n v="0"/>
    <n v="0"/>
    <x v="2"/>
  </r>
  <r>
    <n v="741"/>
    <n v="201020310"/>
    <s v="انظمة"/>
    <s v="المركز المالي"/>
    <x v="1"/>
    <x v="2"/>
    <x v="81"/>
    <n v="0"/>
    <s v="مقاول عمالة _ مؤسسة فهد سمير سمران الحربي"/>
    <n v="0"/>
    <n v="46542.87"/>
    <n v="69905"/>
    <n v="23362.7"/>
    <n v="0"/>
    <n v="0.57000000000698492"/>
    <n v="-0.57000000000698492"/>
    <n v="0"/>
    <n v="-0.57000000000698492"/>
    <x v="2"/>
  </r>
  <r>
    <n v="742"/>
    <n v="201020312"/>
    <s v="انظمة"/>
    <s v="المركز المالي"/>
    <x v="1"/>
    <x v="2"/>
    <x v="81"/>
    <n v="0"/>
    <s v="مقاول عمالة  _ مؤسسة فارس الريم للمقاولات."/>
    <n v="0"/>
    <n v="340039.75"/>
    <n v="377000"/>
    <n v="131838.16"/>
    <n v="0"/>
    <n v="94877.910000000033"/>
    <n v="-94877.910000000033"/>
    <n v="0"/>
    <n v="-94877.910000000033"/>
    <x v="2"/>
  </r>
  <r>
    <n v="743"/>
    <n v="201020313"/>
    <s v="انظمة"/>
    <s v="المركز المالي"/>
    <x v="1"/>
    <x v="2"/>
    <x v="81"/>
    <n v="0"/>
    <s v="مقاول عمالة_مؤسسة العنود علي احمد مباركي"/>
    <n v="0"/>
    <n v="323335.55"/>
    <n v="515000"/>
    <n v="240289.05000000002"/>
    <n v="0"/>
    <n v="48624.599999999977"/>
    <n v="-48624.599999999977"/>
    <n v="0"/>
    <n v="-48624.599999999977"/>
    <x v="2"/>
  </r>
  <r>
    <n v="744"/>
    <n v="201020314"/>
    <s v="انظمة"/>
    <s v="المركز المالي"/>
    <x v="1"/>
    <x v="2"/>
    <x v="81"/>
    <n v="0"/>
    <s v="مقاول عمالة _ مؤسسة انظمة الموارد للمقاولات"/>
    <n v="0"/>
    <n v="387513.25"/>
    <n v="1576646"/>
    <n v="2662386.63"/>
    <n v="0"/>
    <n v="1473253.88"/>
    <n v="-1473253.88"/>
    <n v="0"/>
    <n v="-1473253.88"/>
    <x v="2"/>
  </r>
  <r>
    <n v="745"/>
    <n v="201020315"/>
    <s v="انظمة"/>
    <s v="المركز المالي"/>
    <x v="1"/>
    <x v="2"/>
    <x v="81"/>
    <n v="0"/>
    <s v="مقاول عمالة _شركة بشائر الخير للمقاولات"/>
    <n v="0"/>
    <n v="60135"/>
    <n v="192771"/>
    <n v="132636.1"/>
    <n v="0"/>
    <n v="0.10000000000582077"/>
    <n v="-0.10000000000582077"/>
    <n v="0"/>
    <n v="-0.10000000000582077"/>
    <x v="2"/>
  </r>
  <r>
    <n v="746"/>
    <n v="201020316"/>
    <s v="انظمة"/>
    <s v="المركز المالي"/>
    <x v="1"/>
    <x v="2"/>
    <x v="81"/>
    <n v="0"/>
    <s v="مقاول عمالة _شركة خط التنمية للمقاولات"/>
    <n v="0"/>
    <n v="0"/>
    <n v="0"/>
    <n v="14151.9"/>
    <n v="0"/>
    <n v="14151.9"/>
    <n v="-14151.9"/>
    <n v="0"/>
    <n v="-14151.9"/>
    <x v="2"/>
  </r>
  <r>
    <n v="747"/>
    <n v="201020317"/>
    <s v="انظمة"/>
    <s v="المركز المالي"/>
    <x v="1"/>
    <x v="2"/>
    <x v="81"/>
    <n v="0"/>
    <s v="مقاول عمالة _ مؤسسة اثير للمقاولات العامة"/>
    <n v="0"/>
    <n v="0"/>
    <n v="365000"/>
    <n v="736940.70000000007"/>
    <n v="0"/>
    <n v="371940.70000000007"/>
    <n v="-371940.70000000007"/>
    <n v="0"/>
    <n v="-371940.70000000007"/>
    <x v="2"/>
  </r>
  <r>
    <n v="748"/>
    <n v="201020318"/>
    <s v="انظمة"/>
    <s v="المركز المالي"/>
    <x v="1"/>
    <x v="2"/>
    <x v="81"/>
    <n v="0"/>
    <s v="مقاول عمالة  _  شركة اتحاد طوابق للمقاولات"/>
    <n v="0"/>
    <n v="0"/>
    <n v="22691.65"/>
    <n v="23227.7"/>
    <n v="0"/>
    <n v="536.04999999999927"/>
    <n v="-536.04999999999927"/>
    <n v="0"/>
    <n v="-536.04999999999927"/>
    <x v="2"/>
  </r>
  <r>
    <n v="749"/>
    <n v="201020319"/>
    <s v="انظمة"/>
    <s v="المركز المالي"/>
    <x v="1"/>
    <x v="2"/>
    <x v="81"/>
    <n v="0"/>
    <s v="مقاول عمالة  _ مؤسسة  اسرع الاعمال للمقاولات"/>
    <n v="0"/>
    <n v="0"/>
    <n v="436321.64"/>
    <n v="2349793.36"/>
    <n v="0"/>
    <n v="1913471.7199999997"/>
    <n v="-1913471.7199999997"/>
    <n v="0"/>
    <n v="-1913471.7199999997"/>
    <x v="2"/>
  </r>
  <r>
    <n v="750"/>
    <n v="201020320"/>
    <s v="انظمة"/>
    <s v="المركز المالي"/>
    <x v="1"/>
    <x v="2"/>
    <x v="81"/>
    <n v="0"/>
    <s v="مقاول عمالة  _ مؤسسة  فال"/>
    <n v="0"/>
    <n v="0"/>
    <n v="90000"/>
    <n v="140470.20000000001"/>
    <n v="0"/>
    <n v="50470.200000000012"/>
    <n v="-50470.200000000012"/>
    <n v="0"/>
    <n v="-50470.200000000012"/>
    <x v="2"/>
  </r>
  <r>
    <n v="751"/>
    <n v="201020502"/>
    <s v="انظمة"/>
    <s v="المركز المالي"/>
    <x v="1"/>
    <x v="2"/>
    <x v="81"/>
    <n v="0"/>
    <s v="مقاول _ على محمد خطاب / يوميات"/>
    <n v="0"/>
    <n v="0"/>
    <n v="249000"/>
    <n v="249000"/>
    <n v="0"/>
    <n v="0"/>
    <n v="0"/>
    <n v="0"/>
    <n v="0"/>
    <x v="2"/>
  </r>
  <r>
    <n v="752"/>
    <n v="201020511"/>
    <s v="انظمة"/>
    <s v="المركز المالي"/>
    <x v="1"/>
    <x v="2"/>
    <x v="81"/>
    <n v="0"/>
    <s v="مقاول _ احمد عسكر - مشروع ارامكو 1"/>
    <n v="0"/>
    <n v="0"/>
    <n v="0"/>
    <n v="0"/>
    <n v="0"/>
    <n v="0"/>
    <n v="0"/>
    <n v="0"/>
    <n v="0"/>
    <x v="2"/>
  </r>
  <r>
    <n v="753"/>
    <n v="201020524"/>
    <s v="انظمة"/>
    <s v="المركز المالي"/>
    <x v="1"/>
    <x v="2"/>
    <x v="81"/>
    <n v="0"/>
    <s v="مقاول _- على خطاب_ باكس"/>
    <n v="0"/>
    <n v="29444.28"/>
    <n v="195904.5"/>
    <n v="235026.08000000002"/>
    <n v="0"/>
    <n v="68565.859999999986"/>
    <n v="-68565.859999999986"/>
    <n v="0"/>
    <n v="-68565.859999999986"/>
    <x v="2"/>
  </r>
  <r>
    <n v="754"/>
    <n v="201020525"/>
    <s v="انظمة"/>
    <s v="المركز المالي"/>
    <x v="1"/>
    <x v="2"/>
    <x v="81"/>
    <n v="0"/>
    <s v="مقاول _- على خطاب_ متحف الباحة"/>
    <n v="0"/>
    <n v="2212.09"/>
    <n v="0"/>
    <n v="5460"/>
    <n v="0"/>
    <n v="7672.09"/>
    <n v="-7672.09"/>
    <n v="0"/>
    <n v="-7672.09"/>
    <x v="2"/>
  </r>
  <r>
    <n v="755"/>
    <n v="201020532"/>
    <s v="انظمة"/>
    <s v="المركز المالي"/>
    <x v="1"/>
    <x v="2"/>
    <x v="81"/>
    <n v="0"/>
    <s v="مقاول _- على خطاب_ مشروع فريسينيه"/>
    <n v="0"/>
    <n v="0"/>
    <n v="0"/>
    <n v="0"/>
    <n v="0"/>
    <n v="0"/>
    <n v="0"/>
    <n v="0"/>
    <n v="0"/>
    <x v="2"/>
  </r>
  <r>
    <n v="756"/>
    <n v="201020533"/>
    <s v="انظمة"/>
    <s v="المركز المالي"/>
    <x v="1"/>
    <x v="2"/>
    <x v="81"/>
    <n v="0"/>
    <s v="مقاول باطن_على خطاب - سوفتيل"/>
    <n v="0"/>
    <n v="0"/>
    <n v="0"/>
    <n v="0"/>
    <n v="0"/>
    <n v="0"/>
    <n v="0"/>
    <n v="0"/>
    <n v="0"/>
    <x v="2"/>
  </r>
  <r>
    <n v="757"/>
    <n v="201020534"/>
    <s v="انظمة"/>
    <s v="المركز المالي"/>
    <x v="1"/>
    <x v="2"/>
    <x v="81"/>
    <n v="0"/>
    <s v="مقاول _  ود عبدالوهاب ابراهيم العانوس"/>
    <n v="0"/>
    <n v="0"/>
    <n v="0"/>
    <n v="0"/>
    <n v="0"/>
    <n v="0"/>
    <n v="0"/>
    <n v="0"/>
    <n v="0"/>
    <x v="2"/>
  </r>
  <r>
    <n v="758"/>
    <n v="201020535"/>
    <s v="انظمة"/>
    <s v="المركز المالي"/>
    <x v="1"/>
    <x v="2"/>
    <x v="81"/>
    <n v="0"/>
    <s v="مقاول_ ذاكر علي مشروع _مستشفي الفوزان"/>
    <n v="0"/>
    <n v="2300.25"/>
    <n v="0"/>
    <n v="0"/>
    <n v="0"/>
    <n v="2300.25"/>
    <n v="-2300.25"/>
    <n v="0"/>
    <n v="-2300.25"/>
    <x v="2"/>
  </r>
  <r>
    <n v="759"/>
    <n v="201020536"/>
    <s v="انظمة"/>
    <s v="المركز المالي"/>
    <x v="1"/>
    <x v="2"/>
    <x v="81"/>
    <n v="0"/>
    <s v="مقاول _- محمد عيد _مشاريع"/>
    <n v="0"/>
    <n v="24724.86"/>
    <n v="24724.86"/>
    <n v="0"/>
    <n v="0"/>
    <n v="0"/>
    <n v="0"/>
    <n v="0"/>
    <n v="0"/>
    <x v="2"/>
  </r>
  <r>
    <n v="760"/>
    <n v="201020537"/>
    <s v="انظمة"/>
    <s v="المركز المالي"/>
    <x v="1"/>
    <x v="2"/>
    <x v="81"/>
    <n v="0"/>
    <s v="مقاول _- عدنان - مشروع اليخت"/>
    <n v="0"/>
    <n v="9000.43"/>
    <n v="0"/>
    <n v="0"/>
    <n v="0"/>
    <n v="9000.43"/>
    <n v="-9000.43"/>
    <n v="0"/>
    <n v="-9000.43"/>
    <x v="2"/>
  </r>
  <r>
    <n v="761"/>
    <n v="201020538"/>
    <s v="انظمة"/>
    <s v="المركز المالي"/>
    <x v="1"/>
    <x v="2"/>
    <x v="81"/>
    <n v="0"/>
    <s v="مقاول _ ابو طلحه - يوميات"/>
    <n v="0"/>
    <n v="0"/>
    <n v="0"/>
    <n v="0"/>
    <n v="0"/>
    <n v="0"/>
    <n v="0"/>
    <n v="0"/>
    <n v="0"/>
    <x v="2"/>
  </r>
  <r>
    <n v="762"/>
    <n v="201020540"/>
    <s v="انظمة"/>
    <s v="المركز المالي"/>
    <x v="1"/>
    <x v="2"/>
    <x v="81"/>
    <n v="0"/>
    <s v="مقاول _ ابو حسن مشروع_ البنك الاهلي  - يوميات"/>
    <n v="0"/>
    <n v="11600.16"/>
    <n v="0"/>
    <n v="0"/>
    <n v="0"/>
    <n v="11600.16"/>
    <n v="-11600.16"/>
    <n v="0"/>
    <n v="-11600.16"/>
    <x v="2"/>
  </r>
  <r>
    <n v="763"/>
    <n v="201020541"/>
    <s v="انظمة"/>
    <s v="المركز المالي"/>
    <x v="1"/>
    <x v="2"/>
    <x v="81"/>
    <n v="0"/>
    <s v="مقاول _ مقال باطن_رضا"/>
    <n v="94.83"/>
    <n v="0"/>
    <n v="30031"/>
    <n v="36696.400000000001"/>
    <n v="0"/>
    <n v="6570.57"/>
    <n v="-6570.57"/>
    <n v="0"/>
    <n v="-6570.57"/>
    <x v="2"/>
  </r>
  <r>
    <n v="764"/>
    <n v="201020542"/>
    <s v="انظمة"/>
    <s v="المركز المالي"/>
    <x v="1"/>
    <x v="2"/>
    <x v="81"/>
    <n v="0"/>
    <s v="مقاول _ مقال باطن_كامل محمد رياض كريز"/>
    <n v="0"/>
    <n v="0"/>
    <n v="165500"/>
    <n v="191726"/>
    <n v="0"/>
    <n v="26226"/>
    <n v="-26226"/>
    <n v="0"/>
    <n v="-26226"/>
    <x v="2"/>
  </r>
  <r>
    <n v="765"/>
    <n v="201020543"/>
    <s v="انظمة"/>
    <s v="المركز المالي"/>
    <x v="1"/>
    <x v="2"/>
    <x v="81"/>
    <n v="0"/>
    <s v="مقاول _- عبدالناصر هلال _"/>
    <n v="0"/>
    <n v="0"/>
    <n v="175000"/>
    <n v="206986"/>
    <n v="0"/>
    <n v="31986"/>
    <n v="-31986"/>
    <n v="0"/>
    <n v="-31986"/>
    <x v="2"/>
  </r>
  <r>
    <n v="766"/>
    <n v="201020544"/>
    <s v="انظمة"/>
    <s v="المركز المالي"/>
    <x v="1"/>
    <x v="2"/>
    <x v="81"/>
    <n v="0"/>
    <s v="مقاول _- محمد السيد ابراهيم عبدالقوي_ CITC ABHA"/>
    <n v="0"/>
    <n v="0"/>
    <n v="5000"/>
    <n v="5000"/>
    <n v="0"/>
    <n v="0"/>
    <n v="0"/>
    <n v="0"/>
    <n v="0"/>
    <x v="2"/>
  </r>
  <r>
    <n v="767"/>
    <n v="201020545"/>
    <s v="انظمة"/>
    <s v="المركز المالي"/>
    <x v="1"/>
    <x v="2"/>
    <x v="81"/>
    <n v="0"/>
    <s v="مقاول _ مقاول كاش جده"/>
    <n v="0"/>
    <n v="0"/>
    <n v="103000"/>
    <n v="104845"/>
    <n v="0"/>
    <n v="1845"/>
    <n v="-1845"/>
    <n v="0"/>
    <n v="-1845"/>
    <x v="2"/>
  </r>
  <r>
    <n v="768"/>
    <n v="201020546"/>
    <s v="انظمة"/>
    <s v="المركز المالي"/>
    <x v="1"/>
    <x v="2"/>
    <x v="81"/>
    <n v="0"/>
    <s v="مقاول _ مقاول كاش الصغير"/>
    <n v="0"/>
    <n v="0"/>
    <n v="5000"/>
    <n v="12000"/>
    <n v="0"/>
    <n v="7000"/>
    <n v="-7000"/>
    <n v="0"/>
    <n v="-7000"/>
    <x v="2"/>
  </r>
  <r>
    <n v="769"/>
    <n v="201020547"/>
    <s v="انظمة"/>
    <s v="المركز المالي"/>
    <x v="1"/>
    <x v="2"/>
    <x v="81"/>
    <n v="0"/>
    <s v="مقاول باطن_زوبير _STC"/>
    <n v="0"/>
    <n v="0"/>
    <n v="43400"/>
    <n v="43400"/>
    <n v="0"/>
    <n v="0"/>
    <n v="0"/>
    <n v="0"/>
    <n v="0"/>
    <x v="2"/>
  </r>
  <r>
    <n v="770"/>
    <n v="201020548"/>
    <s v="انظمة"/>
    <s v="المركز المالي"/>
    <x v="1"/>
    <x v="2"/>
    <x v="81"/>
    <n v="0"/>
    <s v="مقاول باطن_وليد_مدارس المدينة"/>
    <n v="0"/>
    <n v="0"/>
    <n v="25000"/>
    <n v="36349.26"/>
    <n v="0"/>
    <n v="11349.260000000002"/>
    <n v="-11349.260000000002"/>
    <n v="0"/>
    <n v="-11349.260000000002"/>
    <x v="2"/>
  </r>
  <r>
    <n v="771"/>
    <n v="201020549"/>
    <s v="انظمة"/>
    <s v="المركز المالي"/>
    <x v="1"/>
    <x v="2"/>
    <x v="81"/>
    <n v="0"/>
    <s v="مقاول باطن_يس_مدارس المدينة"/>
    <n v="0"/>
    <n v="0"/>
    <n v="61920"/>
    <n v="80855.960000000006"/>
    <n v="0"/>
    <n v="18935.960000000006"/>
    <n v="-18935.960000000006"/>
    <n v="0"/>
    <n v="-18935.960000000006"/>
    <x v="2"/>
  </r>
  <r>
    <n v="772"/>
    <n v="201020550"/>
    <s v="انظمة"/>
    <s v="المركز المالي"/>
    <x v="1"/>
    <x v="2"/>
    <x v="81"/>
    <n v="0"/>
    <s v="مقاول باطن_المساح احمد صابر حسين محمد_STC"/>
    <n v="0"/>
    <n v="0"/>
    <n v="16200"/>
    <n v="16200"/>
    <n v="0"/>
    <n v="0"/>
    <n v="0"/>
    <n v="0"/>
    <n v="0"/>
    <x v="2"/>
  </r>
  <r>
    <n v="773"/>
    <n v="201020551"/>
    <s v="انظمة"/>
    <s v="المركز المالي"/>
    <x v="1"/>
    <x v="2"/>
    <x v="81"/>
    <n v="0"/>
    <s v="مقاول باطن_المساح محمد عبدالله العبد_STC"/>
    <n v="0"/>
    <n v="0"/>
    <n v="1750"/>
    <n v="1750"/>
    <n v="0"/>
    <n v="0"/>
    <n v="0"/>
    <n v="0"/>
    <n v="0"/>
    <x v="2"/>
  </r>
  <r>
    <n v="774"/>
    <n v="201020552"/>
    <s v="انظمة"/>
    <s v="المركز المالي"/>
    <x v="1"/>
    <x v="2"/>
    <x v="81"/>
    <n v="0"/>
    <s v="مقاول _- سيد سمرا _ STC"/>
    <n v="0"/>
    <n v="0"/>
    <n v="7500"/>
    <n v="7500"/>
    <n v="0"/>
    <n v="0"/>
    <n v="0"/>
    <n v="0"/>
    <n v="0"/>
    <x v="2"/>
  </r>
  <r>
    <n v="775"/>
    <n v="201020553"/>
    <s v="انظمة"/>
    <s v="المركز المالي"/>
    <x v="1"/>
    <x v="2"/>
    <x v="81"/>
    <n v="0"/>
    <s v="مقاول _المساح محمد معوض _ التخصصى"/>
    <n v="0"/>
    <n v="0"/>
    <n v="12000"/>
    <n v="12000"/>
    <n v="0"/>
    <n v="0"/>
    <n v="0"/>
    <n v="0"/>
    <n v="0"/>
    <x v="2"/>
  </r>
  <r>
    <n v="776"/>
    <n v="201020601"/>
    <s v="انظمة"/>
    <s v="المركز المالي"/>
    <x v="4"/>
    <x v="10"/>
    <x v="79"/>
    <n v="0"/>
    <s v="مقاول _  مبدعين المستقبل للمقاولات _حديد مسك"/>
    <n v="24000"/>
    <n v="0"/>
    <n v="0"/>
    <n v="0"/>
    <n v="24000"/>
    <n v="0"/>
    <n v="24000"/>
    <n v="0"/>
    <n v="24000"/>
    <x v="8"/>
  </r>
  <r>
    <n v="777"/>
    <n v="201020701"/>
    <s v="انظمة"/>
    <s v="المركز المالي"/>
    <x v="1"/>
    <x v="2"/>
    <x v="81"/>
    <n v="0"/>
    <s v="مقاول باطن_ الشغف العالى_ مشروع الفقيه"/>
    <n v="0"/>
    <n v="0"/>
    <n v="82065"/>
    <n v="141846.79"/>
    <n v="0"/>
    <n v="59781.790000000008"/>
    <n v="-59781.790000000008"/>
    <n v="0"/>
    <n v="-59781.790000000008"/>
    <x v="2"/>
  </r>
  <r>
    <n v="778"/>
    <n v="201020801"/>
    <s v="انظمة"/>
    <s v="المركز المالي"/>
    <x v="1"/>
    <x v="2"/>
    <x v="81"/>
    <n v="0"/>
    <s v="مقاول _ العين المحدودة للمقاولات_مستشفى  الحبيب0"/>
    <n v="0"/>
    <n v="31504.170000000002"/>
    <n v="416854"/>
    <n v="472115.85000000003"/>
    <n v="0"/>
    <n v="86766.020000000019"/>
    <n v="-86766.020000000019"/>
    <n v="0"/>
    <n v="-86766.020000000019"/>
    <x v="2"/>
  </r>
  <r>
    <n v="779"/>
    <n v="201020901"/>
    <s v="انظمة"/>
    <s v="المركز المالي"/>
    <x v="1"/>
    <x v="2"/>
    <x v="81"/>
    <n v="0"/>
    <s v="مقاول _  دمثه حمد نمران ال شريه _ STC"/>
    <n v="0"/>
    <n v="0"/>
    <n v="25000"/>
    <n v="33154.959999999999"/>
    <n v="0"/>
    <n v="8154.9599999999991"/>
    <n v="-8154.9599999999991"/>
    <n v="0"/>
    <n v="-8154.9599999999991"/>
    <x v="2"/>
  </r>
  <r>
    <n v="780"/>
    <n v="201021007"/>
    <s v="انظمة"/>
    <s v="المركز المالي"/>
    <x v="1"/>
    <x v="2"/>
    <x v="81"/>
    <n v="0"/>
    <s v="مقاول _مؤسسة المدن الوسطى_ احمد عسكر _ فريسينيه"/>
    <n v="0"/>
    <n v="0"/>
    <n v="0"/>
    <n v="0"/>
    <n v="0"/>
    <n v="0"/>
    <n v="0"/>
    <n v="0"/>
    <n v="0"/>
    <x v="2"/>
  </r>
  <r>
    <n v="781"/>
    <n v="201021107"/>
    <s v="انظمة"/>
    <s v="المركز المالي"/>
    <x v="1"/>
    <x v="2"/>
    <x v="81"/>
    <n v="0"/>
    <s v="مقاول _ مأثر الاطلال للمقاولات العامة _ STC"/>
    <n v="0"/>
    <n v="0"/>
    <n v="129000"/>
    <n v="131388.65"/>
    <n v="0"/>
    <n v="2388.6499999999942"/>
    <n v="-2388.6499999999942"/>
    <n v="0"/>
    <n v="-2388.6499999999942"/>
    <x v="2"/>
  </r>
  <r>
    <n v="782"/>
    <n v="201021301"/>
    <s v="انظمة"/>
    <s v="المركز المالي"/>
    <x v="1"/>
    <x v="2"/>
    <x v="81"/>
    <n v="0"/>
    <s v="شركة المسؤول للمقاولات العامه - سليمان الحبيب"/>
    <n v="0"/>
    <n v="43031.94"/>
    <n v="63995"/>
    <n v="28379.73"/>
    <n v="0"/>
    <n v="7416.6699999999983"/>
    <n v="-7416.6699999999983"/>
    <n v="0"/>
    <n v="-7416.6699999999983"/>
    <x v="2"/>
  </r>
  <r>
    <n v="783"/>
    <n v="201021501"/>
    <s v="انظمة"/>
    <s v="المركز المالي"/>
    <x v="1"/>
    <x v="2"/>
    <x v="81"/>
    <n v="0"/>
    <s v="مؤسسة عبد العليم رجاء الله البشرى للمقاولات العامه - سليمان الحبيب"/>
    <n v="0"/>
    <n v="330.03000000000003"/>
    <n v="63000"/>
    <n v="62896.15"/>
    <n v="0"/>
    <n v="226.18000000000029"/>
    <n v="-226.18000000000029"/>
    <n v="0"/>
    <n v="-226.18000000000029"/>
    <x v="2"/>
  </r>
  <r>
    <n v="784"/>
    <n v="201021601"/>
    <s v="انظمة"/>
    <s v="المركز المالي"/>
    <x v="1"/>
    <x v="2"/>
    <x v="81"/>
    <n v="0"/>
    <s v="مؤسسة محمدعبد الله محمد زهرانى-سليمان الحبيب"/>
    <n v="0"/>
    <n v="38322.230000000003"/>
    <n v="200772"/>
    <n v="176530.12"/>
    <n v="0"/>
    <n v="14080.350000000006"/>
    <n v="-14080.350000000006"/>
    <n v="0"/>
    <n v="-14080.350000000006"/>
    <x v="2"/>
  </r>
  <r>
    <n v="785"/>
    <n v="201021801"/>
    <s v="انظمة"/>
    <s v="المركز المالي"/>
    <x v="1"/>
    <x v="2"/>
    <x v="81"/>
    <n v="0"/>
    <s v="مقاول _ الفحص الصناعى_TUV مشاريع"/>
    <n v="0"/>
    <n v="297188.91000000003"/>
    <n v="90000"/>
    <n v="141392.5"/>
    <n v="0"/>
    <n v="348581.41000000003"/>
    <n v="-348581.41000000003"/>
    <n v="0"/>
    <n v="-348581.41000000003"/>
    <x v="2"/>
  </r>
  <r>
    <n v="786"/>
    <n v="201022002"/>
    <s v="انظمة"/>
    <s v="المركز المالي"/>
    <x v="1"/>
    <x v="2"/>
    <x v="81"/>
    <n v="0"/>
    <s v="مقاول _ محمد صادق1 عمالة خارجية"/>
    <n v="0"/>
    <n v="2489.39"/>
    <n v="276613"/>
    <n v="390348"/>
    <n v="0"/>
    <n v="116224.39000000001"/>
    <n v="-116224.39000000001"/>
    <n v="0"/>
    <n v="-116224.39000000001"/>
    <x v="2"/>
  </r>
  <r>
    <n v="787"/>
    <n v="201022101"/>
    <s v="انظمة"/>
    <s v="المركز المالي"/>
    <x v="1"/>
    <x v="2"/>
    <x v="81"/>
    <n v="0"/>
    <s v="مقاول _ تحت التعديل"/>
    <n v="0"/>
    <n v="0"/>
    <n v="0"/>
    <n v="0"/>
    <n v="0"/>
    <n v="0"/>
    <n v="0"/>
    <n v="0"/>
    <n v="0"/>
    <x v="2"/>
  </r>
  <r>
    <n v="788"/>
    <n v="201022402"/>
    <s v="انظمة"/>
    <s v="المركز المالي"/>
    <x v="1"/>
    <x v="2"/>
    <x v="81"/>
    <n v="0"/>
    <s v="مقاول _  حنيف الله _ كاست استيل ABVR_ وKAP 2 A"/>
    <n v="0"/>
    <n v="0"/>
    <n v="0"/>
    <n v="0"/>
    <n v="0"/>
    <n v="0"/>
    <n v="0"/>
    <n v="0"/>
    <n v="0"/>
    <x v="2"/>
  </r>
  <r>
    <n v="789"/>
    <n v="201022503"/>
    <s v="انظمة"/>
    <s v="المركز المالي"/>
    <x v="1"/>
    <x v="2"/>
    <x v="81"/>
    <n v="0"/>
    <s v="مقاول _   سما الهلال _ مشروع المركز المالي310"/>
    <n v="0"/>
    <n v="19821.420000000002"/>
    <n v="302032.60000000003"/>
    <n v="347048.79"/>
    <n v="0"/>
    <n v="64837.609999999928"/>
    <n v="-64837.609999999928"/>
    <n v="0"/>
    <n v="-64837.609999999928"/>
    <x v="2"/>
  </r>
  <r>
    <n v="790"/>
    <n v="201022505"/>
    <s v="انظمة"/>
    <s v="المركز المالي"/>
    <x v="1"/>
    <x v="2"/>
    <x v="81"/>
    <n v="0"/>
    <s v="مقاول _   سما الهلال _ مشروع كاست الرياض فريملس"/>
    <n v="0"/>
    <n v="0"/>
    <n v="0"/>
    <n v="0"/>
    <n v="0"/>
    <n v="0"/>
    <n v="0"/>
    <n v="0"/>
    <n v="0"/>
    <x v="2"/>
  </r>
  <r>
    <n v="791"/>
    <n v="201023601"/>
    <s v="انظمة"/>
    <s v="المركز المالي"/>
    <x v="1"/>
    <x v="2"/>
    <x v="81"/>
    <n v="0"/>
    <s v="مقاول _ مؤسسة البلاد الرائدة - ديم بلازا"/>
    <n v="0"/>
    <n v="0"/>
    <n v="0"/>
    <n v="0"/>
    <n v="0"/>
    <n v="0"/>
    <n v="0"/>
    <n v="0"/>
    <n v="0"/>
    <x v="2"/>
  </r>
  <r>
    <n v="792"/>
    <n v="201023603"/>
    <s v="انظمة"/>
    <s v="المركز المالي"/>
    <x v="1"/>
    <x v="2"/>
    <x v="81"/>
    <n v="0"/>
    <s v="مقاول _ مؤسسة البلاد الرائدة - داري قريش كرتينول"/>
    <n v="0"/>
    <n v="0"/>
    <n v="0"/>
    <n v="0"/>
    <n v="0"/>
    <n v="0"/>
    <n v="0"/>
    <n v="0"/>
    <n v="0"/>
    <x v="2"/>
  </r>
  <r>
    <n v="793"/>
    <n v="201023607"/>
    <s v="انظمة"/>
    <s v="المركز المالي"/>
    <x v="1"/>
    <x v="2"/>
    <x v="81"/>
    <n v="0"/>
    <s v="مقاول _  البلاد الرائدة - المركز المالى_يوني ديكور"/>
    <n v="0"/>
    <n v="0"/>
    <n v="0"/>
    <n v="0"/>
    <n v="0"/>
    <n v="0"/>
    <n v="0"/>
    <n v="0"/>
    <n v="0"/>
    <x v="2"/>
  </r>
  <r>
    <n v="794"/>
    <n v="201023608"/>
    <s v="انظمة"/>
    <s v="المركز المالي"/>
    <x v="1"/>
    <x v="2"/>
    <x v="81"/>
    <n v="0"/>
    <s v="مقاول _  البلاد الرائدة -"/>
    <n v="0"/>
    <n v="1056671.29"/>
    <n v="2107799.5982499998"/>
    <n v="1571207.49"/>
    <n v="0"/>
    <n v="520079.18175000045"/>
    <n v="-520079.18175000045"/>
    <n v="0"/>
    <n v="-520079.18175000045"/>
    <x v="2"/>
  </r>
  <r>
    <n v="795"/>
    <n v="201023609"/>
    <s v="انظمة"/>
    <s v="المركز المالي"/>
    <x v="1"/>
    <x v="2"/>
    <x v="81"/>
    <n v="0"/>
    <s v="مقاول _  البلاد الرائدة - سما"/>
    <n v="0"/>
    <n v="0"/>
    <n v="0"/>
    <n v="0"/>
    <n v="0"/>
    <n v="0"/>
    <n v="0"/>
    <n v="0"/>
    <n v="0"/>
    <x v="2"/>
  </r>
  <r>
    <n v="796"/>
    <n v="201023901"/>
    <s v="انظمة"/>
    <s v="المركز المالي"/>
    <x v="1"/>
    <x v="2"/>
    <x v="81"/>
    <n v="0"/>
    <s v="مقاول _ مؤسسة مواسم التشييد والبناء للمقاولات"/>
    <n v="0"/>
    <n v="0"/>
    <n v="0"/>
    <n v="0"/>
    <n v="0"/>
    <n v="0"/>
    <n v="0"/>
    <n v="0"/>
    <n v="0"/>
    <x v="2"/>
  </r>
  <r>
    <n v="797"/>
    <n v="201024301"/>
    <s v="انظمة"/>
    <s v="المركز المالي"/>
    <x v="1"/>
    <x v="2"/>
    <x v="81"/>
    <n v="0"/>
    <s v="مقاول _  مؤسسة خالد حمد - مقاولة / حنيف الله -كاست زجاج"/>
    <n v="0"/>
    <n v="0"/>
    <n v="0"/>
    <n v="0"/>
    <n v="0"/>
    <n v="0"/>
    <n v="0"/>
    <n v="0"/>
    <n v="0"/>
    <x v="2"/>
  </r>
  <r>
    <n v="798"/>
    <n v="201024302"/>
    <s v="انظمة"/>
    <s v="المركز المالي"/>
    <x v="1"/>
    <x v="2"/>
    <x v="81"/>
    <n v="0"/>
    <s v=" مقاول _ مؤسسة خالد حمد - مقاولة / حنيف الله - شابورجى"/>
    <n v="0"/>
    <n v="328975.78000000003"/>
    <n v="1217419.4000000001"/>
    <n v="1280258.6200000001"/>
    <n v="0"/>
    <n v="391815"/>
    <n v="-391815"/>
    <n v="0"/>
    <n v="-391815"/>
    <x v="2"/>
  </r>
  <r>
    <n v="799"/>
    <n v="201024306"/>
    <s v="انظمة"/>
    <s v="المركز المالي"/>
    <x v="1"/>
    <x v="2"/>
    <x v="81"/>
    <n v="0"/>
    <s v=" مقاول _ مؤسسة خالد حمد - حنيف الله -مرافق 2"/>
    <n v="0"/>
    <n v="0"/>
    <n v="0"/>
    <n v="0"/>
    <n v="0"/>
    <n v="0"/>
    <n v="0"/>
    <n v="0"/>
    <n v="0"/>
    <x v="2"/>
  </r>
  <r>
    <n v="800"/>
    <n v="201024307"/>
    <s v="انظمة"/>
    <s v="المركز المالي"/>
    <x v="1"/>
    <x v="2"/>
    <x v="81"/>
    <n v="0"/>
    <s v=" مقاول _ مؤسسة خالد حمد -  حنيف - كاب 2 سي موقع 32"/>
    <n v="0"/>
    <n v="0"/>
    <n v="0"/>
    <n v="0"/>
    <n v="0"/>
    <n v="0"/>
    <n v="0"/>
    <n v="0"/>
    <n v="0"/>
    <x v="2"/>
  </r>
  <r>
    <n v="801"/>
    <n v="201024308"/>
    <s v="انظمة"/>
    <s v="المركز المالي"/>
    <x v="1"/>
    <x v="2"/>
    <x v="81"/>
    <n v="0"/>
    <s v=" مقاول _ مؤسسة خالد حمد -  حنيف - كاب 2 سي موقع 34"/>
    <n v="0"/>
    <n v="0"/>
    <n v="0"/>
    <n v="0"/>
    <n v="0"/>
    <n v="0"/>
    <n v="0"/>
    <n v="0"/>
    <n v="0"/>
    <x v="2"/>
  </r>
  <r>
    <n v="802"/>
    <n v="201024310"/>
    <s v="انظمة"/>
    <s v="المركز المالي"/>
    <x v="1"/>
    <x v="2"/>
    <x v="81"/>
    <n v="0"/>
    <s v=" مقاول _ مؤسسة خالد حمد - مقاولة / حنيف الله - ساب"/>
    <n v="0"/>
    <n v="0"/>
    <n v="0"/>
    <n v="0"/>
    <n v="0"/>
    <n v="0"/>
    <n v="0"/>
    <n v="0"/>
    <n v="0"/>
    <x v="2"/>
  </r>
  <r>
    <n v="803"/>
    <n v="201024506"/>
    <s v="انظمة"/>
    <s v="المركز المالي"/>
    <x v="1"/>
    <x v="2"/>
    <x v="81"/>
    <n v="0"/>
    <s v="مقاول _ مؤسسة عبد العزيز معيوف / المطار"/>
    <n v="0"/>
    <n v="0"/>
    <n v="0"/>
    <n v="0"/>
    <n v="0"/>
    <n v="0"/>
    <n v="0"/>
    <n v="0"/>
    <n v="0"/>
    <x v="2"/>
  </r>
  <r>
    <n v="804"/>
    <n v="201024507"/>
    <s v="انظمة"/>
    <s v="المركز المالي"/>
    <x v="1"/>
    <x v="2"/>
    <x v="81"/>
    <n v="0"/>
    <s v="مقاول _ مؤسسة عبد العزيز معيوف _ايبسو الدمام"/>
    <n v="0"/>
    <n v="0"/>
    <n v="0"/>
    <n v="0"/>
    <n v="0"/>
    <n v="0"/>
    <n v="0"/>
    <n v="0"/>
    <n v="0"/>
    <x v="2"/>
  </r>
  <r>
    <n v="805"/>
    <n v="201024510"/>
    <s v="انظمة"/>
    <s v="المركز المالي"/>
    <x v="1"/>
    <x v="2"/>
    <x v="81"/>
    <n v="0"/>
    <s v="مقاول _ مؤسسة عبد العزيز معيوف _ارامكو اكس 10124"/>
    <n v="0"/>
    <n v="0"/>
    <n v="0"/>
    <n v="0"/>
    <n v="0"/>
    <n v="0"/>
    <n v="0"/>
    <n v="0"/>
    <n v="0"/>
    <x v="2"/>
  </r>
  <r>
    <n v="806"/>
    <n v="201024701"/>
    <s v="انظمة"/>
    <s v="المركز المالي"/>
    <x v="1"/>
    <x v="2"/>
    <x v="81"/>
    <n v="0"/>
    <s v="مقاول _ ليان نواف علي الحنان _سليمان الحبيب جده"/>
    <n v="0"/>
    <n v="0"/>
    <n v="58000"/>
    <n v="71887.199999999997"/>
    <n v="0"/>
    <n v="13887.199999999997"/>
    <n v="-13887.199999999997"/>
    <n v="0"/>
    <n v="-13887.199999999997"/>
    <x v="2"/>
  </r>
  <r>
    <n v="807"/>
    <n v="201024801"/>
    <s v="انظمة"/>
    <s v="المركز المالي"/>
    <x v="1"/>
    <x v="2"/>
    <x v="81"/>
    <n v="0"/>
    <s v="مقاول _ شركة هند ناصر الدوسرى - المرجان"/>
    <n v="0"/>
    <n v="5505.2300000000005"/>
    <n v="74750"/>
    <n v="75942.44"/>
    <n v="0"/>
    <n v="6697.6699999999983"/>
    <n v="-6697.6699999999983"/>
    <n v="0"/>
    <n v="-6697.6699999999983"/>
    <x v="2"/>
  </r>
  <r>
    <n v="808"/>
    <n v="201024901"/>
    <s v="انظمة"/>
    <s v="المركز المالي"/>
    <x v="1"/>
    <x v="2"/>
    <x v="81"/>
    <n v="0"/>
    <s v="مقاول _ شركة ثرى الفا للمقاولات شركة شخص  واحد"/>
    <n v="0"/>
    <n v="0"/>
    <n v="146791.55000000002"/>
    <n v="147165.51999999999"/>
    <n v="0"/>
    <n v="373.96999999997206"/>
    <n v="-373.96999999997206"/>
    <n v="0"/>
    <n v="-373.96999999997206"/>
    <x v="2"/>
  </r>
  <r>
    <n v="809"/>
    <n v="201025001"/>
    <s v="انظمة"/>
    <s v="المركز المالي"/>
    <x v="1"/>
    <x v="2"/>
    <x v="81"/>
    <n v="0"/>
    <s v="مقاول _ مؤسسة يحى احمد محمد خبرانى  للمقاولات"/>
    <n v="0"/>
    <n v="0"/>
    <n v="10882"/>
    <n v="35249"/>
    <n v="0"/>
    <n v="24367"/>
    <n v="-24367"/>
    <n v="0"/>
    <n v="-24367"/>
    <x v="2"/>
  </r>
  <r>
    <n v="810"/>
    <n v="201025101"/>
    <s v="انظمة"/>
    <s v="المركز المالي"/>
    <x v="1"/>
    <x v="2"/>
    <x v="81"/>
    <n v="0"/>
    <s v="مقاول_شركة روابط الطرق للمقاولات العامة _اعمال الدفان"/>
    <n v="0"/>
    <n v="0"/>
    <n v="23000"/>
    <n v="23000"/>
    <n v="0"/>
    <n v="0"/>
    <n v="0"/>
    <n v="0"/>
    <n v="0"/>
    <x v="2"/>
  </r>
  <r>
    <n v="811"/>
    <n v="201025205"/>
    <s v="انظمة"/>
    <s v="المركز المالي"/>
    <x v="1"/>
    <x v="2"/>
    <x v="81"/>
    <n v="0"/>
    <s v="مقاول_ مؤسسة عزيز سالم العمارى _مشروع فريسينيه/شمس الدين"/>
    <n v="0"/>
    <n v="695.23"/>
    <n v="3700"/>
    <n v="3020"/>
    <n v="0"/>
    <n v="15.230000000000018"/>
    <n v="-15.230000000000018"/>
    <n v="0"/>
    <n v="-15.230000000000018"/>
    <x v="2"/>
  </r>
  <r>
    <n v="812"/>
    <n v="201025206"/>
    <s v="انظمة"/>
    <s v="المركز المالي"/>
    <x v="1"/>
    <x v="2"/>
    <x v="81"/>
    <n v="0"/>
    <s v="مقاول_ مؤسسة عزيز سالم العمارى _مشروع القدية /شمس الدين"/>
    <n v="0"/>
    <n v="0"/>
    <n v="0"/>
    <n v="0"/>
    <n v="0"/>
    <n v="0"/>
    <n v="0"/>
    <n v="0"/>
    <n v="0"/>
    <x v="2"/>
  </r>
  <r>
    <n v="813"/>
    <n v="201025207"/>
    <s v="انظمة"/>
    <s v="المركز المالي"/>
    <x v="1"/>
    <x v="2"/>
    <x v="81"/>
    <n v="0"/>
    <s v="مقاول_ مؤسسة عزيز سالم العمارى _مشروع جامعة الغد _شمس الدين"/>
    <n v="0"/>
    <n v="0"/>
    <n v="0"/>
    <n v="0"/>
    <n v="0"/>
    <n v="0"/>
    <n v="0"/>
    <n v="0"/>
    <n v="0"/>
    <x v="2"/>
  </r>
  <r>
    <n v="814"/>
    <n v="201025301"/>
    <s v="انظمة"/>
    <s v="المركز المالي"/>
    <x v="1"/>
    <x v="2"/>
    <x v="81"/>
    <n v="0"/>
    <s v="مؤسسة التعمير المميزه  _ مشروع مستشفي الحبيب"/>
    <n v="0"/>
    <n v="543.25"/>
    <n v="0"/>
    <n v="0"/>
    <n v="0"/>
    <n v="543.25"/>
    <n v="-543.25"/>
    <n v="0"/>
    <n v="-543.25"/>
    <x v="2"/>
  </r>
  <r>
    <n v="815"/>
    <n v="201025401"/>
    <s v="انظمة"/>
    <s v="المركز المالي"/>
    <x v="1"/>
    <x v="2"/>
    <x v="81"/>
    <n v="0"/>
    <s v="مقاول _  مؤسسة  سديم العطر للمقاولات"/>
    <n v="0"/>
    <n v="0"/>
    <n v="0"/>
    <n v="6810"/>
    <n v="0"/>
    <n v="6810"/>
    <n v="-6810"/>
    <n v="0"/>
    <n v="-6810"/>
    <x v="2"/>
  </r>
  <r>
    <n v="816"/>
    <n v="201025501"/>
    <s v="انظمة"/>
    <s v="المركز المالي"/>
    <x v="1"/>
    <x v="2"/>
    <x v="81"/>
    <n v="0"/>
    <s v="مقاول _ مؤسسة بوابة الدعم للمقاولات"/>
    <n v="0"/>
    <n v="0"/>
    <n v="0"/>
    <n v="5614.18"/>
    <n v="0"/>
    <n v="5614.18"/>
    <n v="-5614.18"/>
    <n v="0"/>
    <n v="-5614.18"/>
    <x v="2"/>
  </r>
  <r>
    <n v="817"/>
    <n v="201025601"/>
    <s v="انظمة"/>
    <s v="المركز المالي"/>
    <x v="1"/>
    <x v="10"/>
    <x v="79"/>
    <n v="0"/>
    <s v="مقاول _ شركة تكوين المتكاملة المحدودة"/>
    <n v="0"/>
    <n v="0"/>
    <n v="10000"/>
    <n v="0"/>
    <n v="10000"/>
    <n v="0"/>
    <n v="10000"/>
    <n v="0"/>
    <n v="10000"/>
    <x v="8"/>
  </r>
  <r>
    <m/>
    <n v="201025701"/>
    <s v="انظمة"/>
    <s v="المركز المالي"/>
    <x v="1"/>
    <x v="2"/>
    <x v="81"/>
    <n v="0"/>
    <s v="مقاول_المثابرون المحترفون للمقاولات - VIB"/>
    <n v="0"/>
    <n v="0"/>
    <n v="0"/>
    <n v="25000"/>
    <n v="0"/>
    <n v="25000"/>
    <n v="-25000"/>
    <n v="0"/>
    <n v="-25000"/>
    <x v="2"/>
  </r>
  <r>
    <m/>
    <n v="201025801"/>
    <s v="انظمة"/>
    <s v="المركز المالي"/>
    <x v="1"/>
    <x v="2"/>
    <x v="81"/>
    <n v="0"/>
    <s v="مقاول _ ورشة نيرة بنيدر المطيرى للتجارة"/>
    <n v="0"/>
    <n v="0"/>
    <n v="0"/>
    <n v="8631.9"/>
    <n v="0"/>
    <n v="8631.9"/>
    <n v="-8631.9"/>
    <n v="0"/>
    <n v="-8631.9"/>
    <x v="2"/>
  </r>
  <r>
    <n v="818"/>
    <n v="201025901"/>
    <s v="انظمة"/>
    <s v="المركز المالي"/>
    <x v="1"/>
    <x v="2"/>
    <x v="81"/>
    <n v="0"/>
    <s v="مقاول_مؤسسة البندرى سعود العنزى للمقاولات"/>
    <n v="0"/>
    <n v="0"/>
    <n v="160000"/>
    <n v="202860"/>
    <n v="0"/>
    <n v="42860"/>
    <n v="-42860"/>
    <n v="0"/>
    <n v="-42860"/>
    <x v="2"/>
  </r>
  <r>
    <n v="819"/>
    <n v="201026001"/>
    <s v="انظمة"/>
    <s v="المركز المالي"/>
    <x v="1"/>
    <x v="2"/>
    <x v="81"/>
    <n v="0"/>
    <s v="مقاول _شركة عصام قباني _ANM_وPO.200500100"/>
    <n v="0"/>
    <n v="0"/>
    <n v="272133.45"/>
    <n v="272133.45"/>
    <n v="0"/>
    <n v="0"/>
    <n v="0"/>
    <n v="0"/>
    <n v="0"/>
    <x v="2"/>
  </r>
  <r>
    <n v="820"/>
    <n v="201026002"/>
    <s v="انظمة"/>
    <s v="المركز المالي"/>
    <x v="1"/>
    <x v="2"/>
    <x v="81"/>
    <n v="0"/>
    <s v="مقاول _شركة عصام قباني _ مدارس مسك"/>
    <n v="0"/>
    <n v="15508.45"/>
    <n v="0"/>
    <n v="0"/>
    <n v="0"/>
    <n v="15508.45"/>
    <n v="-15508.45"/>
    <n v="0"/>
    <n v="-15508.45"/>
    <x v="2"/>
  </r>
  <r>
    <n v="821"/>
    <n v="201026201"/>
    <s v="انظمة"/>
    <s v="المركز المالي"/>
    <x v="1"/>
    <x v="2"/>
    <x v="81"/>
    <n v="0"/>
    <s v="مقاول _شركة مصنع درفات _ سليمان الحبيب"/>
    <n v="0"/>
    <n v="73496"/>
    <n v="266576"/>
    <n v="195139"/>
    <n v="0"/>
    <n v="2059"/>
    <n v="-2059"/>
    <n v="0"/>
    <n v="-2059"/>
    <x v="2"/>
  </r>
  <r>
    <n v="822"/>
    <n v="201026301"/>
    <s v="انظمة"/>
    <s v="المركز المالي"/>
    <x v="1"/>
    <x v="2"/>
    <x v="81"/>
    <n v="0"/>
    <s v="مقاول_  مؤسسة بصمة التركيب للتشغيل والصيانة"/>
    <n v="0"/>
    <n v="0"/>
    <n v="9613"/>
    <n v="12056.92"/>
    <n v="0"/>
    <n v="2443.92"/>
    <n v="-2443.92"/>
    <n v="0"/>
    <n v="-2443.92"/>
    <x v="2"/>
  </r>
  <r>
    <n v="823"/>
    <n v="201026401"/>
    <s v="انظمة"/>
    <s v="المركز المالي"/>
    <x v="1"/>
    <x v="2"/>
    <x v="81"/>
    <n v="0"/>
    <s v="مقاول_   مؤسسة البحار الرائق للمقاولات"/>
    <n v="0"/>
    <n v="0"/>
    <n v="9000"/>
    <n v="21335.95"/>
    <n v="0"/>
    <n v="12335.95"/>
    <n v="-12335.95"/>
    <n v="0"/>
    <n v="-12335.95"/>
    <x v="2"/>
  </r>
  <r>
    <n v="824"/>
    <n v="201026501"/>
    <s v="انظمة"/>
    <s v="المركز المالي"/>
    <x v="1"/>
    <x v="2"/>
    <x v="81"/>
    <n v="0"/>
    <s v="مقاول _عوض احمد فرغلي حسن _دهان جيزان"/>
    <n v="0"/>
    <n v="0"/>
    <n v="34400"/>
    <n v="38060"/>
    <n v="0"/>
    <n v="3660"/>
    <n v="-3660"/>
    <n v="0"/>
    <n v="-3660"/>
    <x v="2"/>
  </r>
  <r>
    <n v="825"/>
    <n v="201026503"/>
    <s v="انظمة"/>
    <s v="المركز المالي"/>
    <x v="1"/>
    <x v="2"/>
    <x v="81"/>
    <n v="0"/>
    <s v="ورشة حلول الصناعة-سابك ازميل"/>
    <n v="0"/>
    <n v="3105"/>
    <n v="0"/>
    <n v="0"/>
    <n v="0"/>
    <n v="3105"/>
    <n v="-3105"/>
    <n v="0"/>
    <n v="-3105"/>
    <x v="2"/>
  </r>
  <r>
    <m/>
    <n v="201026601"/>
    <s v="انظمة"/>
    <s v="المركز المالي"/>
    <x v="1"/>
    <x v="2"/>
    <x v="81"/>
    <n v="0"/>
    <s v="مقاول _  مؤسسة بدء الانجاز للمقاولات"/>
    <n v="0"/>
    <n v="0"/>
    <n v="0"/>
    <n v="26392.5"/>
    <n v="0"/>
    <n v="26392.5"/>
    <n v="-26392.5"/>
    <n v="0"/>
    <n v="-26392.5"/>
    <x v="2"/>
  </r>
  <r>
    <n v="826"/>
    <n v="201026701"/>
    <s v="انظمة"/>
    <s v="المركز المالي"/>
    <x v="1"/>
    <x v="2"/>
    <x v="81"/>
    <n v="0"/>
    <s v="مقاول _ شركة راك السعودية الصناعية"/>
    <n v="0"/>
    <n v="0"/>
    <n v="0"/>
    <n v="0"/>
    <n v="0"/>
    <n v="0"/>
    <n v="0"/>
    <n v="0"/>
    <n v="0"/>
    <x v="2"/>
  </r>
  <r>
    <n v="827"/>
    <n v="201026901"/>
    <s v="انظمة"/>
    <s v="المركز المالي"/>
    <x v="1"/>
    <x v="2"/>
    <x v="81"/>
    <n v="0"/>
    <s v="مقاول_ اتقن المتحده_ازميل  المطرفية _ رانا"/>
    <n v="0"/>
    <n v="266.13"/>
    <n v="46000"/>
    <n v="47413"/>
    <n v="0"/>
    <n v="1679.1299999999974"/>
    <n v="-1679.1299999999974"/>
    <n v="0"/>
    <n v="-1679.1299999999974"/>
    <x v="2"/>
  </r>
  <r>
    <n v="828"/>
    <n v="201026902"/>
    <s v="انظمة"/>
    <s v="المركز المالي"/>
    <x v="1"/>
    <x v="2"/>
    <x v="81"/>
    <n v="0"/>
    <s v="مقاول_ اتقن المتحده_ازميل  ارامكو 1"/>
    <n v="0"/>
    <n v="0"/>
    <n v="0"/>
    <n v="0"/>
    <n v="0"/>
    <n v="0"/>
    <n v="0"/>
    <n v="0"/>
    <n v="0"/>
    <x v="2"/>
  </r>
  <r>
    <n v="829"/>
    <n v="201027001"/>
    <s v="انظمة"/>
    <s v="المركز المالي"/>
    <x v="1"/>
    <x v="2"/>
    <x v="81"/>
    <n v="0"/>
    <s v="مقاول _  شموخ العاصمة للمقاولات _ STC"/>
    <n v="0"/>
    <n v="0"/>
    <n v="20000"/>
    <n v="45052.4"/>
    <n v="0"/>
    <n v="25052.400000000001"/>
    <n v="-25052.400000000001"/>
    <n v="0"/>
    <n v="-25052.400000000001"/>
    <x v="2"/>
  </r>
  <r>
    <n v="830"/>
    <n v="201027101"/>
    <s v="انظمة"/>
    <s v="المركز المالي"/>
    <x v="1"/>
    <x v="10"/>
    <x v="79"/>
    <n v="0"/>
    <s v="مقاول _  القوة السوداء للمقاولات_ kfed 310"/>
    <n v="47150"/>
    <n v="0"/>
    <n v="0"/>
    <n v="0"/>
    <n v="47150"/>
    <n v="0"/>
    <n v="47150"/>
    <n v="0"/>
    <n v="47150"/>
    <x v="8"/>
  </r>
  <r>
    <m/>
    <n v="201027201"/>
    <s v="انظمة"/>
    <s v="المركز المالي"/>
    <x v="1"/>
    <x v="10"/>
    <x v="79"/>
    <n v="0"/>
    <s v="مقاول _ شركة اهالينا المحدودة"/>
    <n v="0"/>
    <n v="0"/>
    <n v="68400.820000000007"/>
    <n v="0"/>
    <n v="68400.820000000007"/>
    <n v="0"/>
    <n v="68400.820000000007"/>
    <n v="0"/>
    <n v="68400.820000000007"/>
    <x v="8"/>
  </r>
  <r>
    <m/>
    <n v="201027301"/>
    <s v="انظمة"/>
    <s v="المركز المالي"/>
    <x v="1"/>
    <x v="2"/>
    <x v="81"/>
    <n v="0"/>
    <s v="مقاول _ مؤسسة سرد الحر"/>
    <n v="0"/>
    <n v="0"/>
    <n v="0"/>
    <n v="0"/>
    <n v="0"/>
    <n v="0"/>
    <n v="0"/>
    <n v="0"/>
    <n v="0"/>
    <x v="2"/>
  </r>
  <r>
    <n v="831"/>
    <n v="201027401"/>
    <s v="انظمة"/>
    <s v="المركز المالي"/>
    <x v="1"/>
    <x v="2"/>
    <x v="81"/>
    <n v="0"/>
    <s v="مقاول_شركة معالي المحدوده _ارامكو 1"/>
    <n v="0"/>
    <n v="1514.56"/>
    <n v="0"/>
    <n v="0"/>
    <n v="0"/>
    <n v="1514.56"/>
    <n v="-1514.56"/>
    <n v="0"/>
    <n v="-1514.56"/>
    <x v="2"/>
  </r>
  <r>
    <n v="832"/>
    <n v="201027501"/>
    <s v="انظمة"/>
    <s v="المركز المالي"/>
    <x v="1"/>
    <x v="2"/>
    <x v="81"/>
    <n v="0"/>
    <s v="مقاول_  مؤسسة زاخر الرائدة التجارية-مستشفى المرجان"/>
    <n v="0"/>
    <n v="9973.85"/>
    <n v="311638"/>
    <n v="310893.87"/>
    <n v="0"/>
    <n v="9229.7199999999721"/>
    <n v="-9229.7199999999721"/>
    <n v="0"/>
    <n v="-9229.7199999999721"/>
    <x v="2"/>
  </r>
  <r>
    <n v="833"/>
    <n v="201027601"/>
    <s v="انظمة"/>
    <s v="المركز المالي"/>
    <x v="1"/>
    <x v="2"/>
    <x v="81"/>
    <n v="0"/>
    <s v="مقاول _ ساري الليل تركيب المشاريع"/>
    <n v="0"/>
    <n v="12369.99"/>
    <n v="693182"/>
    <n v="769855.58"/>
    <n v="0"/>
    <n v="89043.569999999949"/>
    <n v="-89043.569999999949"/>
    <n v="0"/>
    <n v="-89043.569999999949"/>
    <x v="2"/>
  </r>
  <r>
    <n v="834"/>
    <n v="201027602"/>
    <s v="انظمة"/>
    <s v="المركز المالي"/>
    <x v="1"/>
    <x v="2"/>
    <x v="81"/>
    <n v="0"/>
    <s v="مقاول عمالة _ ساري الليل"/>
    <n v="0"/>
    <n v="1171510"/>
    <n v="1108550"/>
    <n v="1025750.9500000001"/>
    <n v="0"/>
    <n v="1088710.9500000002"/>
    <n v="-1088710.9500000002"/>
    <n v="0"/>
    <n v="-1088710.9500000002"/>
    <x v="2"/>
  </r>
  <r>
    <n v="835"/>
    <n v="201027701"/>
    <s v="انظمة"/>
    <s v="المركز المالي"/>
    <x v="1"/>
    <x v="2"/>
    <x v="81"/>
    <n v="0"/>
    <s v="مؤسسه الكسب الطيب مقاول _ شاهد محمد _مشروع المعقليه"/>
    <n v="0"/>
    <n v="902.32"/>
    <n v="0"/>
    <n v="0"/>
    <n v="0"/>
    <n v="902.32"/>
    <n v="-902.32"/>
    <n v="0"/>
    <n v="-902.32"/>
    <x v="2"/>
  </r>
  <r>
    <n v="836"/>
    <n v="201027801"/>
    <s v="انظمة"/>
    <s v="المركز المالي"/>
    <x v="1"/>
    <x v="2"/>
    <x v="81"/>
    <n v="0"/>
    <s v="مقاول _ مركز جوداء للحدادة والالمنيوم _ المعقلية"/>
    <n v="0"/>
    <n v="1394.3500000000001"/>
    <n v="0"/>
    <n v="0"/>
    <n v="0"/>
    <n v="1394.3500000000001"/>
    <n v="-1394.3500000000001"/>
    <n v="0"/>
    <n v="-1394.3500000000001"/>
    <x v="2"/>
  </r>
  <r>
    <n v="837"/>
    <n v="201027901"/>
    <s v="انظمة"/>
    <s v="المركز المالي"/>
    <x v="1"/>
    <x v="2"/>
    <x v="81"/>
    <n v="0"/>
    <s v="مقاول _مؤسسة عثمان علي عبدالعزيز العجروشى"/>
    <n v="0"/>
    <n v="118216.44"/>
    <n v="142216"/>
    <n v="24202"/>
    <n v="0"/>
    <n v="202.44000000000233"/>
    <n v="-202.44000000000233"/>
    <n v="0"/>
    <n v="-202.44000000000233"/>
    <x v="2"/>
  </r>
  <r>
    <n v="838"/>
    <n v="201028001"/>
    <s v="انظمة"/>
    <s v="المركز المالي"/>
    <x v="1"/>
    <x v="2"/>
    <x v="81"/>
    <n v="0"/>
    <s v="مقاول _ دوائر الاساس للمقاولات(عدنان بكر سابقا) _ ارميتال"/>
    <n v="0"/>
    <n v="978.30000000000007"/>
    <n v="0"/>
    <n v="0"/>
    <n v="0"/>
    <n v="978.30000000000007"/>
    <n v="-978.30000000000007"/>
    <n v="0"/>
    <n v="-978.30000000000007"/>
    <x v="2"/>
  </r>
  <r>
    <n v="839"/>
    <n v="201028101"/>
    <s v="انظمة"/>
    <s v="المركز المالي"/>
    <x v="1"/>
    <x v="2"/>
    <x v="81"/>
    <n v="0"/>
    <s v="مقاول _  عبر العطاء للمقاولات _ STC"/>
    <n v="0"/>
    <n v="0"/>
    <n v="50812"/>
    <n v="55335.29"/>
    <n v="0"/>
    <n v="4523.2900000000009"/>
    <n v="-4523.2900000000009"/>
    <n v="0"/>
    <n v="-4523.2900000000009"/>
    <x v="2"/>
  </r>
  <r>
    <n v="840"/>
    <n v="201028301"/>
    <s v="انظمة"/>
    <s v="المركز المالي"/>
    <x v="1"/>
    <x v="2"/>
    <x v="81"/>
    <n v="0"/>
    <s v="مقاول _ ساحة الشموخ_ هيئة الاتصالات"/>
    <n v="0"/>
    <n v="408"/>
    <n v="0"/>
    <n v="0"/>
    <n v="0"/>
    <n v="408"/>
    <n v="-408"/>
    <n v="0"/>
    <n v="-408"/>
    <x v="2"/>
  </r>
  <r>
    <n v="841"/>
    <n v="201028401"/>
    <s v="انظمة"/>
    <s v="المركز المالي"/>
    <x v="4"/>
    <x v="10"/>
    <x v="79"/>
    <n v="0"/>
    <s v=" مقاول _ مؤسسة ياز التطويرية للمساحه"/>
    <n v="4600"/>
    <n v="0"/>
    <n v="0"/>
    <n v="0"/>
    <n v="4600"/>
    <n v="0"/>
    <n v="4600"/>
    <n v="0"/>
    <n v="4600"/>
    <x v="8"/>
  </r>
  <r>
    <n v="842"/>
    <n v="201028501"/>
    <s v="انظمة"/>
    <s v="المركز المالي"/>
    <x v="4"/>
    <x v="10"/>
    <x v="79"/>
    <n v="0"/>
    <s v="مقاول _ بريق نجد للتجارة والمقاولات _NCB"/>
    <n v="45000"/>
    <n v="0"/>
    <n v="0"/>
    <n v="0"/>
    <n v="45000"/>
    <n v="0"/>
    <n v="45000"/>
    <n v="0"/>
    <n v="45000"/>
    <x v="8"/>
  </r>
  <r>
    <n v="843"/>
    <n v="201028601"/>
    <s v="انظمة"/>
    <s v="المركز المالي"/>
    <x v="1"/>
    <x v="2"/>
    <x v="81"/>
    <n v="0"/>
    <s v="مقاول _ شركة المسبك الوطنى / كاب 2 جيزان"/>
    <n v="0"/>
    <n v="60371.25"/>
    <n v="60000"/>
    <n v="0"/>
    <n v="0"/>
    <n v="371.25"/>
    <n v="-371.25"/>
    <n v="0"/>
    <n v="-371.25"/>
    <x v="2"/>
  </r>
  <r>
    <n v="844"/>
    <n v="201028701"/>
    <s v="انظمة"/>
    <s v="المركز المالي"/>
    <x v="1"/>
    <x v="2"/>
    <x v="81"/>
    <n v="0"/>
    <s v="مقاول _ محمد ناصر بن راجح وشركاه _ مدارس مسك"/>
    <n v="0"/>
    <n v="29290.57"/>
    <n v="0"/>
    <n v="0"/>
    <n v="0"/>
    <n v="29290.57"/>
    <n v="-29290.57"/>
    <n v="0"/>
    <n v="-29290.57"/>
    <x v="2"/>
  </r>
  <r>
    <n v="845"/>
    <n v="201028801"/>
    <s v="انظمة"/>
    <s v="المركز المالي"/>
    <x v="1"/>
    <x v="10"/>
    <x v="79"/>
    <n v="0"/>
    <s v="مقاول باطن _ موسسة التاثيرات _مشروع WDS"/>
    <n v="0"/>
    <n v="0"/>
    <n v="592191.13"/>
    <n v="215625"/>
    <n v="376566.13"/>
    <n v="0"/>
    <n v="376566.13"/>
    <n v="0"/>
    <n v="376566.13"/>
    <x v="8"/>
  </r>
  <r>
    <n v="846"/>
    <n v="201028901"/>
    <s v="انظمة"/>
    <s v="المركز المالي"/>
    <x v="1"/>
    <x v="2"/>
    <x v="81"/>
    <n v="0"/>
    <s v="مؤسسة ريبال الخليج لانظمة الالمنيوم - المركز المالى"/>
    <n v="0"/>
    <n v="2316.23"/>
    <n v="4140"/>
    <n v="1824"/>
    <n v="0"/>
    <n v="0.22999999999956344"/>
    <n v="-0.22999999999956344"/>
    <n v="0"/>
    <n v="-0.22999999999956344"/>
    <x v="2"/>
  </r>
  <r>
    <n v="847"/>
    <n v="201029001"/>
    <s v="انظمة"/>
    <s v="المركز المالي"/>
    <x v="4"/>
    <x v="10"/>
    <x v="79"/>
    <n v="0"/>
    <s v="شركة محترفوا المعادن المحدودة للمقاولات العامة-اليخت"/>
    <n v="17298.62"/>
    <n v="0"/>
    <n v="0"/>
    <n v="0"/>
    <n v="17298.62"/>
    <n v="0"/>
    <n v="17298.62"/>
    <n v="0"/>
    <n v="17298.62"/>
    <x v="8"/>
  </r>
  <r>
    <n v="848"/>
    <n v="201029101"/>
    <s v="انظمة"/>
    <s v="المركز المالي"/>
    <x v="1"/>
    <x v="2"/>
    <x v="81"/>
    <n v="0"/>
    <s v="مقاول _ مؤسسة عبد المجيد عبد اللطيف-برومينادا"/>
    <n v="0"/>
    <n v="0"/>
    <n v="0"/>
    <n v="0"/>
    <n v="0"/>
    <n v="0"/>
    <n v="0"/>
    <n v="0"/>
    <n v="0"/>
    <x v="2"/>
  </r>
  <r>
    <n v="849"/>
    <n v="201029102"/>
    <s v="انظمة"/>
    <s v="المركز المالي"/>
    <x v="1"/>
    <x v="2"/>
    <x v="81"/>
    <n v="0"/>
    <s v="مقاول عمالة  _ مؤسسة اسيا برومينادا"/>
    <n v="0"/>
    <n v="85171.53"/>
    <n v="85000"/>
    <n v="0"/>
    <n v="0"/>
    <n v="171.52999999999884"/>
    <n v="-171.52999999999884"/>
    <n v="0"/>
    <n v="-171.52999999999884"/>
    <x v="2"/>
  </r>
  <r>
    <n v="850"/>
    <n v="201029103"/>
    <s v="انظمة"/>
    <s v="المركز المالي"/>
    <x v="1"/>
    <x v="2"/>
    <x v="81"/>
    <n v="0"/>
    <s v="مقاول _ مؤسسة الابداع للدعاية والاعلان برومينادا"/>
    <n v="0"/>
    <n v="20129.900000000001"/>
    <n v="12875"/>
    <n v="0"/>
    <n v="0"/>
    <n v="7254.9000000000015"/>
    <n v="-7254.9000000000015"/>
    <n v="0"/>
    <n v="-7254.9000000000015"/>
    <x v="2"/>
  </r>
  <r>
    <n v="851"/>
    <n v="201029104"/>
    <s v="انظمة"/>
    <s v="المركز المالي"/>
    <x v="1"/>
    <x v="2"/>
    <x v="81"/>
    <n v="0"/>
    <s v="مقاول _عاصم حمد ابراهيم الخميس برومينادا"/>
    <n v="0"/>
    <n v="3133.94"/>
    <n v="3133.94"/>
    <n v="0"/>
    <n v="0"/>
    <n v="0"/>
    <n v="0"/>
    <n v="0"/>
    <n v="0"/>
    <x v="2"/>
  </r>
  <r>
    <n v="852"/>
    <n v="201029105"/>
    <s v="انظمة"/>
    <s v="المركز المالي"/>
    <x v="1"/>
    <x v="2"/>
    <x v="81"/>
    <n v="0"/>
    <s v="مقاول _ سيد شعبان / برومينادا"/>
    <n v="0"/>
    <n v="0"/>
    <n v="0"/>
    <n v="0"/>
    <n v="0"/>
    <n v="0"/>
    <n v="0"/>
    <n v="0"/>
    <n v="0"/>
    <x v="2"/>
  </r>
  <r>
    <n v="853"/>
    <n v="201029106"/>
    <s v="انظمة"/>
    <s v="المركز المالي"/>
    <x v="1"/>
    <x v="2"/>
    <x v="81"/>
    <n v="0"/>
    <s v="مقاول _ عبد الكريم / برومينادا"/>
    <n v="0"/>
    <n v="0"/>
    <n v="0"/>
    <n v="0"/>
    <n v="0"/>
    <n v="0"/>
    <n v="0"/>
    <n v="0"/>
    <n v="0"/>
    <x v="2"/>
  </r>
  <r>
    <n v="854"/>
    <n v="201029107"/>
    <s v="انظمة"/>
    <s v="المركز المالي"/>
    <x v="1"/>
    <x v="2"/>
    <x v="81"/>
    <n v="0"/>
    <s v="مقاول _شركة ايس للالمنيوم  برومينادا"/>
    <n v="0"/>
    <n v="1980.16"/>
    <n v="0"/>
    <n v="0"/>
    <n v="0"/>
    <n v="1980.16"/>
    <n v="-1980.16"/>
    <n v="0"/>
    <n v="-1980.16"/>
    <x v="2"/>
  </r>
  <r>
    <n v="855"/>
    <n v="201029108"/>
    <s v="انظمة"/>
    <s v="المركز المالي"/>
    <x v="1"/>
    <x v="2"/>
    <x v="81"/>
    <n v="0"/>
    <s v="مقاول _سامح تركيبات  برومينادا"/>
    <n v="0"/>
    <n v="0"/>
    <n v="0"/>
    <n v="0"/>
    <n v="0"/>
    <n v="0"/>
    <n v="0"/>
    <n v="0"/>
    <n v="0"/>
    <x v="2"/>
  </r>
  <r>
    <n v="856"/>
    <n v="201029109"/>
    <s v="انظمة"/>
    <s v="المركز المالي"/>
    <x v="1"/>
    <x v="2"/>
    <x v="81"/>
    <n v="0"/>
    <s v="مقاول _شيخ عمران  برومينادا"/>
    <n v="0"/>
    <n v="0"/>
    <n v="0"/>
    <n v="0"/>
    <n v="0"/>
    <n v="0"/>
    <n v="0"/>
    <n v="0"/>
    <n v="0"/>
    <x v="2"/>
  </r>
  <r>
    <n v="857"/>
    <n v="201029201"/>
    <s v="انظمة"/>
    <s v="المركز المالي"/>
    <x v="1"/>
    <x v="2"/>
    <x v="81"/>
    <n v="0"/>
    <s v="مقاول_ مؤسسة الجوهرة للمقاولات"/>
    <n v="0"/>
    <n v="0"/>
    <n v="0"/>
    <n v="0"/>
    <n v="0"/>
    <n v="0"/>
    <n v="0"/>
    <n v="0"/>
    <n v="0"/>
    <x v="2"/>
  </r>
  <r>
    <n v="858"/>
    <n v="201029301"/>
    <s v="انظمة"/>
    <s v="المركز المالي"/>
    <x v="1"/>
    <x v="2"/>
    <x v="81"/>
    <n v="0"/>
    <s v="مؤسسة الاوتاد التكاملية للمقاولات."/>
    <n v="0"/>
    <n v="1500"/>
    <n v="0"/>
    <n v="0"/>
    <n v="0"/>
    <n v="1500"/>
    <n v="-1500"/>
    <n v="0"/>
    <n v="-1500"/>
    <x v="2"/>
  </r>
  <r>
    <n v="859"/>
    <n v="201029401"/>
    <s v="انظمة"/>
    <s v="المركز المالي"/>
    <x v="1"/>
    <x v="2"/>
    <x v="81"/>
    <n v="0"/>
    <s v="مؤسسة الفراس  للمقاولات."/>
    <n v="0"/>
    <n v="0"/>
    <n v="0"/>
    <n v="0"/>
    <n v="0"/>
    <n v="0"/>
    <n v="0"/>
    <n v="0"/>
    <n v="0"/>
    <x v="2"/>
  </r>
  <r>
    <n v="860"/>
    <n v="201029501"/>
    <s v="انظمة"/>
    <s v="المركز المالي"/>
    <x v="1"/>
    <x v="2"/>
    <x v="81"/>
    <n v="0"/>
    <s v="مقاول_ عمار القاضي للمقاولات _سليمان الحبيب"/>
    <n v="0"/>
    <n v="302.03000000000003"/>
    <n v="0"/>
    <n v="0"/>
    <n v="0"/>
    <n v="302.03000000000003"/>
    <n v="-302.03000000000003"/>
    <n v="0"/>
    <n v="-302.03000000000003"/>
    <x v="2"/>
  </r>
  <r>
    <n v="861"/>
    <n v="201029601"/>
    <s v="انظمة"/>
    <s v="المركز المالي"/>
    <x v="1"/>
    <x v="2"/>
    <x v="81"/>
    <n v="0"/>
    <s v="مقاول _ اسلوب الدولية للمقاولات _سابك الجبيل"/>
    <n v="0"/>
    <n v="7576.72"/>
    <n v="5000"/>
    <n v="0"/>
    <n v="0"/>
    <n v="2576.7200000000003"/>
    <n v="-2576.7200000000003"/>
    <n v="0"/>
    <n v="-2576.7200000000003"/>
    <x v="2"/>
  </r>
  <r>
    <n v="862"/>
    <n v="201029701"/>
    <s v="انظمة"/>
    <s v="المركز المالي"/>
    <x v="1"/>
    <x v="2"/>
    <x v="81"/>
    <n v="0"/>
    <s v="مؤسسة انملة التطوير  للمقاولات"/>
    <n v="0"/>
    <n v="337.03000000000003"/>
    <n v="0"/>
    <n v="0"/>
    <n v="0"/>
    <n v="337.03000000000003"/>
    <n v="-337.03000000000003"/>
    <n v="0"/>
    <n v="-337.03000000000003"/>
    <x v="2"/>
  </r>
  <r>
    <n v="863"/>
    <n v="201029901"/>
    <s v="انظمة"/>
    <s v="المركز المالي"/>
    <x v="1"/>
    <x v="2"/>
    <x v="81"/>
    <n v="0"/>
    <s v="ورشة سامى كاظم راضى الشمرى للصيانه - المركز المالي 310"/>
    <n v="0"/>
    <n v="18124.8"/>
    <n v="182000"/>
    <n v="197082.30000000002"/>
    <n v="0"/>
    <n v="33207.100000000006"/>
    <n v="-33207.100000000006"/>
    <n v="0"/>
    <n v="-33207.100000000006"/>
    <x v="2"/>
  </r>
  <r>
    <n v="864"/>
    <n v="201030001"/>
    <s v="انظمة"/>
    <s v="المركز المالي"/>
    <x v="1"/>
    <x v="2"/>
    <x v="81"/>
    <n v="0"/>
    <s v="مؤسسة النهضه الاولى المتطوره للمقاولات - سليمان الحبيب"/>
    <n v="0"/>
    <n v="17083.72"/>
    <n v="51886"/>
    <n v="42556.1"/>
    <n v="0"/>
    <n v="7753.82"/>
    <n v="-7753.82"/>
    <n v="0"/>
    <n v="-7753.82"/>
    <x v="2"/>
  </r>
  <r>
    <n v="865"/>
    <n v="201030101"/>
    <s v="انظمة"/>
    <s v="المركز المالي"/>
    <x v="1"/>
    <x v="2"/>
    <x v="81"/>
    <n v="0"/>
    <s v="مقاول _  احمد  فراج الرفاعى التجارية"/>
    <n v="0"/>
    <n v="10813.19"/>
    <n v="10800"/>
    <n v="0"/>
    <n v="0"/>
    <n v="13.190000000000509"/>
    <n v="-13.190000000000509"/>
    <n v="0"/>
    <n v="-13.190000000000509"/>
    <x v="2"/>
  </r>
  <r>
    <n v="866"/>
    <n v="201030201"/>
    <s v="انظمة"/>
    <s v="المركز المالي"/>
    <x v="1"/>
    <x v="2"/>
    <x v="81"/>
    <n v="0"/>
    <s v="مقاول_ لوله حسين علي كعبي للمقاولات"/>
    <n v="0"/>
    <n v="14098.67"/>
    <n v="16120"/>
    <n v="7420.95"/>
    <n v="0"/>
    <n v="5399.619999999999"/>
    <n v="-5399.619999999999"/>
    <n v="0"/>
    <n v="-5399.619999999999"/>
    <x v="2"/>
  </r>
  <r>
    <n v="867"/>
    <n v="201030301"/>
    <s v="انظمة"/>
    <s v="المركز المالي"/>
    <x v="1"/>
    <x v="2"/>
    <x v="81"/>
    <n v="0"/>
    <s v="مقاول _ حسن محمدحمدان الحربى_ مستشفي سليمان الحبيب"/>
    <n v="0"/>
    <n v="21134.69"/>
    <n v="273590"/>
    <n v="299430.12"/>
    <n v="0"/>
    <n v="46974.81"/>
    <n v="-46974.81"/>
    <n v="0"/>
    <n v="-46974.81"/>
    <x v="2"/>
  </r>
  <r>
    <n v="868"/>
    <n v="201030401"/>
    <s v="انظمة"/>
    <s v="المركز المالي"/>
    <x v="1"/>
    <x v="2"/>
    <x v="19"/>
    <n v="0"/>
    <s v="مقاول _ بندر مسعود العتيني _ خريص ارك"/>
    <n v="0"/>
    <n v="0"/>
    <n v="19665"/>
    <n v="19665"/>
    <n v="0"/>
    <n v="0"/>
    <n v="0"/>
    <n v="0"/>
    <n v="0"/>
    <x v="2"/>
  </r>
  <r>
    <n v="869"/>
    <n v="201030501"/>
    <s v="انظمة"/>
    <s v="المركز المالي"/>
    <x v="1"/>
    <x v="2"/>
    <x v="81"/>
    <n v="0"/>
    <s v="مقاول _ فريق المتحدة للفحص TUV"/>
    <n v="0"/>
    <n v="6210"/>
    <n v="16560"/>
    <n v="38237.5"/>
    <n v="0"/>
    <n v="27887.5"/>
    <n v="-27887.5"/>
    <n v="0"/>
    <n v="-27887.5"/>
    <x v="2"/>
  </r>
  <r>
    <n v="870"/>
    <n v="201030701"/>
    <s v="انظمة"/>
    <s v="المركز المالي"/>
    <x v="1"/>
    <x v="10"/>
    <x v="79"/>
    <n v="0"/>
    <s v="مقاول _مؤسسة الاريجه للمقاولات العامة"/>
    <n v="0"/>
    <n v="0"/>
    <n v="30000"/>
    <n v="0"/>
    <n v="30000"/>
    <n v="0"/>
    <n v="30000"/>
    <n v="0"/>
    <n v="30000"/>
    <x v="8"/>
  </r>
  <r>
    <n v="871"/>
    <n v="201031501"/>
    <s v="انظمة"/>
    <s v="المركز المالي"/>
    <x v="1"/>
    <x v="2"/>
    <x v="81"/>
    <n v="0"/>
    <s v="مقاول_مؤسسة سرعة التاسيس للمقاولات العامة"/>
    <n v="0"/>
    <n v="0"/>
    <n v="42762"/>
    <n v="74276.45"/>
    <n v="0"/>
    <n v="31514.449999999997"/>
    <n v="-31514.449999999997"/>
    <n v="0"/>
    <n v="-31514.449999999997"/>
    <x v="2"/>
  </r>
  <r>
    <n v="872"/>
    <n v="201031601"/>
    <s v="انظمة"/>
    <s v="المركز المالي"/>
    <x v="1"/>
    <x v="2"/>
    <x v="81"/>
    <n v="0"/>
    <s v="مقاول _ مؤسسة نظم التميز للمقاولات _ مرجان"/>
    <n v="0"/>
    <n v="0"/>
    <n v="33541.07"/>
    <n v="33780.239999999998"/>
    <n v="0"/>
    <n v="239.16999999999825"/>
    <n v="-239.16999999999825"/>
    <n v="0"/>
    <n v="-239.16999999999825"/>
    <x v="2"/>
  </r>
  <r>
    <n v="873"/>
    <n v="201031701"/>
    <s v="انظمة"/>
    <s v="المركز المالي"/>
    <x v="1"/>
    <x v="10"/>
    <x v="79"/>
    <n v="0"/>
    <s v="مقاول _  عارف بنيدر الحربى _سليمان الحبيب"/>
    <n v="0"/>
    <n v="0"/>
    <n v="268665"/>
    <n v="222556.1"/>
    <n v="46108.899999999994"/>
    <n v="0"/>
    <n v="46108.899999999994"/>
    <n v="0"/>
    <n v="46108.899999999994"/>
    <x v="8"/>
  </r>
  <r>
    <n v="874"/>
    <n v="201031801"/>
    <s v="انظمة"/>
    <s v="المركز المالي"/>
    <x v="1"/>
    <x v="2"/>
    <x v="81"/>
    <n v="0"/>
    <s v="مقاول _ المنصورة للصناعات المعدنية _ مصنع أنظمة الهيكل الانشائي"/>
    <n v="0"/>
    <n v="0"/>
    <n v="13177568.390000001"/>
    <n v="14792220.42"/>
    <n v="0"/>
    <n v="1614652.0299999993"/>
    <n v="-1614652.0299999993"/>
    <n v="0"/>
    <n v="-1614652.0299999993"/>
    <x v="2"/>
  </r>
  <r>
    <n v="875"/>
    <n v="201031802"/>
    <s v="انظمة"/>
    <s v="المركز المالي"/>
    <x v="1"/>
    <x v="2"/>
    <x v="81"/>
    <n v="0"/>
    <s v="مقاول _ المنصورة للصناعات المعدنية _ مصنع أنظمة الكهرباء والماكينات"/>
    <n v="0"/>
    <n v="0"/>
    <n v="2337000"/>
    <n v="2665024.77"/>
    <n v="0"/>
    <n v="328024.77"/>
    <n v="-328024.77"/>
    <n v="0"/>
    <n v="-328024.77"/>
    <x v="2"/>
  </r>
  <r>
    <n v="876"/>
    <n v="201031803"/>
    <s v="انظمة"/>
    <s v="المركز المالي"/>
    <x v="1"/>
    <x v="2"/>
    <x v="81"/>
    <n v="0"/>
    <s v="مقاول _ المنصورة للصناعات المعدنية _ VIP Bridge"/>
    <n v="0"/>
    <n v="0"/>
    <n v="227689.42"/>
    <n v="298561.85000000003"/>
    <n v="0"/>
    <n v="70872.430000000022"/>
    <n v="-70872.430000000022"/>
    <n v="0"/>
    <n v="-70872.430000000022"/>
    <x v="2"/>
  </r>
  <r>
    <n v="877"/>
    <n v="201031804"/>
    <s v="انظمة"/>
    <s v="المركز المالي"/>
    <x v="1"/>
    <x v="2"/>
    <x v="81"/>
    <n v="0"/>
    <s v="مقاول _ المنصورة للصناعات المعدنية _ سكن العمال"/>
    <n v="0"/>
    <n v="0"/>
    <n v="450655.91000000003"/>
    <n v="1028332.75"/>
    <n v="0"/>
    <n v="577676.84"/>
    <n v="-577676.84"/>
    <n v="0"/>
    <n v="-577676.84"/>
    <x v="2"/>
  </r>
  <r>
    <n v="878"/>
    <n v="201031901"/>
    <s v="انظمة"/>
    <s v="المركز المالي"/>
    <x v="1"/>
    <x v="2"/>
    <x v="81"/>
    <n v="0"/>
    <s v="مقاول _ المهارات الذكية _ نيوم"/>
    <n v="0"/>
    <n v="0"/>
    <n v="158785"/>
    <n v="159201.92000000001"/>
    <n v="0"/>
    <n v="416.92000000001281"/>
    <n v="-416.92000000001281"/>
    <n v="0"/>
    <n v="-416.92000000001281"/>
    <x v="2"/>
  </r>
  <r>
    <n v="879"/>
    <n v="201032001"/>
    <s v="انظمة"/>
    <s v="المركز المالي"/>
    <x v="1"/>
    <x v="2"/>
    <x v="81"/>
    <n v="0"/>
    <s v="مقاول _ السور الواضح _"/>
    <n v="0"/>
    <n v="0"/>
    <n v="40000"/>
    <n v="41866.81"/>
    <n v="0"/>
    <n v="1866.8099999999977"/>
    <n v="-1866.8099999999977"/>
    <n v="0"/>
    <n v="-1866.8099999999977"/>
    <x v="2"/>
  </r>
  <r>
    <n v="880"/>
    <n v="201032101"/>
    <s v="انظمة"/>
    <s v="المركز المالي"/>
    <x v="1"/>
    <x v="2"/>
    <x v="81"/>
    <n v="0"/>
    <s v="مقاول _ شركة دقة الاهتمام _ STC"/>
    <n v="0"/>
    <n v="0"/>
    <n v="278000"/>
    <n v="287764.16000000003"/>
    <n v="0"/>
    <n v="9764.1600000000326"/>
    <n v="-9764.1600000000326"/>
    <n v="0"/>
    <n v="-9764.1600000000326"/>
    <x v="2"/>
  </r>
  <r>
    <n v="881"/>
    <n v="201032301"/>
    <s v="انظمة"/>
    <s v="المركز المالي"/>
    <x v="1"/>
    <x v="10"/>
    <x v="79"/>
    <n v="0"/>
    <s v="مقاول _ شركة المساحة الاقليمية للمقاولات _ STC"/>
    <n v="0"/>
    <n v="0"/>
    <n v="45000"/>
    <n v="44571.700000000004"/>
    <n v="428.29999999999563"/>
    <n v="0"/>
    <n v="428.29999999999563"/>
    <n v="0"/>
    <n v="428.29999999999563"/>
    <x v="8"/>
  </r>
  <r>
    <n v="882"/>
    <n v="201032401"/>
    <s v="انظمة"/>
    <s v="المركز المالي"/>
    <x v="1"/>
    <x v="2"/>
    <x v="81"/>
    <n v="0"/>
    <s v="مقاول _ مؤسسة فهد سعد بن هليل للمقاولات العامة _ STC"/>
    <n v="0"/>
    <n v="0"/>
    <n v="46000"/>
    <n v="46678.39"/>
    <n v="0"/>
    <n v="678.38999999999942"/>
    <n v="-678.38999999999942"/>
    <n v="0"/>
    <n v="-678.38999999999942"/>
    <x v="2"/>
  </r>
  <r>
    <n v="883"/>
    <n v="201032501"/>
    <s v="انظمة"/>
    <s v="المركز المالي"/>
    <x v="1"/>
    <x v="2"/>
    <x v="81"/>
    <n v="0"/>
    <s v="مقاول_  مهارة العصر _STC"/>
    <n v="0"/>
    <n v="0"/>
    <n v="36000"/>
    <n v="36645.9"/>
    <n v="0"/>
    <n v="645.90000000000146"/>
    <n v="-645.90000000000146"/>
    <n v="0"/>
    <n v="-645.90000000000146"/>
    <x v="2"/>
  </r>
  <r>
    <n v="884"/>
    <n v="201032601"/>
    <s v="انظمة"/>
    <s v="المركز المالي"/>
    <x v="1"/>
    <x v="2"/>
    <x v="81"/>
    <n v="0"/>
    <s v="مقاول _ تواصل التكنولوجيا للمقاولات_ مشروع البنك الاهلي"/>
    <n v="0"/>
    <n v="0"/>
    <n v="23000"/>
    <n v="46000"/>
    <n v="0"/>
    <n v="23000"/>
    <n v="-23000"/>
    <n v="0"/>
    <n v="-23000"/>
    <x v="2"/>
  </r>
  <r>
    <n v="885"/>
    <n v="201032701"/>
    <s v="انظمة"/>
    <s v="المركز المالي"/>
    <x v="1"/>
    <x v="2"/>
    <x v="81"/>
    <n v="0"/>
    <s v="مقاول _ نقطة التميز للمقاولات_ عمل مستودعين حديد"/>
    <n v="0"/>
    <n v="0"/>
    <n v="72150"/>
    <n v="72150"/>
    <n v="0"/>
    <n v="0"/>
    <n v="0"/>
    <n v="0"/>
    <n v="0"/>
    <x v="2"/>
  </r>
  <r>
    <n v="886"/>
    <n v="201032801"/>
    <s v="انظمة"/>
    <s v="المركز المالي"/>
    <x v="1"/>
    <x v="2"/>
    <x v="81"/>
    <n v="0"/>
    <s v="مقاول _ عمار سليمان ال نمرSTC"/>
    <n v="0"/>
    <n v="0"/>
    <n v="17000"/>
    <n v="20777.62"/>
    <n v="0"/>
    <n v="3777.619999999999"/>
    <n v="-3777.619999999999"/>
    <n v="0"/>
    <n v="-3777.619999999999"/>
    <x v="2"/>
  </r>
  <r>
    <n v="887"/>
    <n v="201033001"/>
    <s v="انظمة"/>
    <s v="المركز المالي"/>
    <x v="1"/>
    <x v="2"/>
    <x v="81"/>
    <n v="0"/>
    <s v="مقاول _ حنين نجد STC"/>
    <n v="0"/>
    <n v="0"/>
    <n v="138000"/>
    <n v="139033.62"/>
    <n v="0"/>
    <n v="1033.6199999999953"/>
    <n v="-1033.6199999999953"/>
    <n v="0"/>
    <n v="-1033.6199999999953"/>
    <x v="2"/>
  </r>
  <r>
    <n v="888"/>
    <n v="201033101"/>
    <s v="انظمة"/>
    <s v="المركز المالي"/>
    <x v="1"/>
    <x v="2"/>
    <x v="81"/>
    <n v="0"/>
    <s v="مقاول_مؤسسة اعمال النجاح"/>
    <n v="0"/>
    <n v="0"/>
    <n v="184500"/>
    <n v="190660.23"/>
    <n v="0"/>
    <n v="6160.2300000000105"/>
    <n v="-6160.2300000000105"/>
    <n v="0"/>
    <n v="-6160.2300000000105"/>
    <x v="2"/>
  </r>
  <r>
    <n v="889"/>
    <n v="201040001"/>
    <s v="انظمة"/>
    <s v="المركز المالي"/>
    <x v="1"/>
    <x v="2"/>
    <x v="19"/>
    <n v="0"/>
    <s v="ضمان اعمال مقاول _  محمد عيد _ABVR"/>
    <n v="0"/>
    <n v="0"/>
    <n v="0"/>
    <n v="0"/>
    <n v="0"/>
    <n v="0"/>
    <n v="0"/>
    <n v="0"/>
    <n v="0"/>
    <x v="2"/>
  </r>
  <r>
    <n v="890"/>
    <n v="201040002"/>
    <s v="انظمة"/>
    <s v="المركز المالي"/>
    <x v="1"/>
    <x v="2"/>
    <x v="19"/>
    <n v="0"/>
    <s v="ضمان اعمال مقاول _  ساري الليل صادق  _متحف الباحة"/>
    <n v="0"/>
    <n v="0"/>
    <n v="0"/>
    <n v="0"/>
    <n v="0"/>
    <n v="0"/>
    <n v="0"/>
    <n v="0"/>
    <n v="0"/>
    <x v="2"/>
  </r>
  <r>
    <n v="891"/>
    <n v="201040003"/>
    <s v="انظمة"/>
    <s v="المركز المالي"/>
    <x v="1"/>
    <x v="2"/>
    <x v="19"/>
    <n v="0"/>
    <s v="ضمان اعمال مقاول _  شركة ضمن البناء للمقاولات العامة_ نيوم"/>
    <n v="0"/>
    <n v="114393.3"/>
    <n v="0"/>
    <n v="31920"/>
    <n v="0"/>
    <n v="146313.29999999999"/>
    <n v="-146313.29999999999"/>
    <n v="0"/>
    <n v="-146313.29999999999"/>
    <x v="2"/>
  </r>
  <r>
    <n v="892"/>
    <n v="201040004"/>
    <s v="انظمة"/>
    <s v="المركز المالي"/>
    <x v="1"/>
    <x v="2"/>
    <x v="19"/>
    <n v="0"/>
    <s v="ضمان اعمال مقاول _  شركة ضمن البناء للمقاولات العامة_ مسك"/>
    <n v="0"/>
    <n v="0"/>
    <n v="0"/>
    <n v="0"/>
    <n v="0"/>
    <n v="0"/>
    <n v="0"/>
    <n v="0"/>
    <n v="0"/>
    <x v="2"/>
  </r>
  <r>
    <n v="893"/>
    <n v="201040005"/>
    <s v="انظمة"/>
    <s v="المركز المالي"/>
    <x v="1"/>
    <x v="2"/>
    <x v="19"/>
    <n v="0"/>
    <s v="ضمان اعمال مقاول _  المنصورة للصناعات المعدنية _ مصنع أنظمة"/>
    <n v="0"/>
    <n v="0"/>
    <n v="0"/>
    <n v="1094900.51"/>
    <n v="0"/>
    <n v="1094900.51"/>
    <n v="-1094900.51"/>
    <n v="0"/>
    <n v="-1094900.51"/>
    <x v="2"/>
  </r>
  <r>
    <n v="894"/>
    <n v="201040006"/>
    <s v="انظمة"/>
    <s v="المركز المالي"/>
    <x v="1"/>
    <x v="2"/>
    <x v="19"/>
    <n v="0"/>
    <s v="ضمان اعمال مقاول _  شركة ثرى الفا للمقاولات شركة شخص  واحد"/>
    <n v="0"/>
    <n v="0"/>
    <n v="0"/>
    <n v="10549.5"/>
    <n v="0"/>
    <n v="10549.5"/>
    <n v="-10549.5"/>
    <n v="0"/>
    <n v="-10549.5"/>
    <x v="2"/>
  </r>
  <r>
    <n v="895"/>
    <n v="201040007"/>
    <s v="انظمة"/>
    <s v="المركز المالي"/>
    <x v="1"/>
    <x v="2"/>
    <x v="19"/>
    <n v="0"/>
    <s v="ضمان اعمال مقاول _  المنصورة للصناعات المعدنية _ سكن اداري"/>
    <n v="0"/>
    <n v="0"/>
    <n v="0"/>
    <n v="97555.5"/>
    <n v="0"/>
    <n v="97555.5"/>
    <n v="-97555.5"/>
    <n v="0"/>
    <n v="-97555.5"/>
    <x v="2"/>
  </r>
  <r>
    <n v="896"/>
    <n v="203060102"/>
    <s v="انظمة"/>
    <s v="المركز المالي"/>
    <x v="1"/>
    <x v="10"/>
    <x v="73"/>
    <n v="0"/>
    <s v="ذمم_ م وليد عبد العزيز محمود سعيد_10102 مغلق"/>
    <n v="0"/>
    <n v="0"/>
    <n v="1571776.4999900002"/>
    <n v="1571776.5"/>
    <n v="0"/>
    <n v="9.9998433142900467E-6"/>
    <n v="-9.9998433142900467E-6"/>
    <n v="0"/>
    <n v="-9.9998433142900467E-6"/>
    <x v="8"/>
  </r>
  <r>
    <n v="897"/>
    <n v="203060103"/>
    <s v="انظمة"/>
    <s v="المركز المالي"/>
    <x v="4"/>
    <x v="10"/>
    <x v="73"/>
    <n v="0"/>
    <s v="ذمم_هشام فتحي محفوظ ابراهيم - 103"/>
    <n v="0"/>
    <n v="0"/>
    <n v="379950"/>
    <n v="379950"/>
    <n v="0"/>
    <n v="0"/>
    <n v="0"/>
    <n v="0"/>
    <n v="0"/>
    <x v="8"/>
  </r>
  <r>
    <n v="898"/>
    <n v="203060104"/>
    <s v="انظمة"/>
    <s v="المركز المالي"/>
    <x v="4"/>
    <x v="10"/>
    <x v="73"/>
    <n v="0"/>
    <s v="ذمم_جهاد محمد بكير  سلامه-1008"/>
    <n v="0"/>
    <n v="0"/>
    <n v="277448"/>
    <n v="277448"/>
    <n v="0"/>
    <n v="0"/>
    <n v="0"/>
    <n v="0"/>
    <n v="0"/>
    <x v="8"/>
  </r>
  <r>
    <n v="899"/>
    <n v="203060105"/>
    <s v="انظمة"/>
    <s v="المركز المالي"/>
    <x v="4"/>
    <x v="10"/>
    <x v="73"/>
    <n v="0"/>
    <s v="ذمم_احمد جمال فرج عبد-1007"/>
    <n v="0"/>
    <n v="0"/>
    <n v="80689"/>
    <n v="80689"/>
    <n v="0"/>
    <n v="0"/>
    <n v="0"/>
    <n v="0"/>
    <n v="0"/>
    <x v="8"/>
  </r>
  <r>
    <n v="900"/>
    <n v="203060106"/>
    <s v="انظمة"/>
    <s v="المركز المالي"/>
    <x v="4"/>
    <x v="10"/>
    <x v="73"/>
    <n v="0"/>
    <s v="ذمم_ احمد وحيد  محمد يوسف-1006"/>
    <n v="0"/>
    <n v="0"/>
    <n v="90268"/>
    <n v="90268"/>
    <n v="0"/>
    <n v="0"/>
    <n v="0"/>
    <n v="0"/>
    <n v="0"/>
    <x v="8"/>
  </r>
  <r>
    <n v="901"/>
    <n v="203060107"/>
    <s v="انظمة"/>
    <s v="المركز المالي"/>
    <x v="4"/>
    <x v="10"/>
    <x v="73"/>
    <n v="0"/>
    <s v="ذمم_مجدي محمد حسن حسن -1003"/>
    <n v="0"/>
    <n v="0"/>
    <n v="121118.90000000001"/>
    <n v="121118.90000000001"/>
    <n v="0"/>
    <n v="0"/>
    <n v="0"/>
    <n v="0"/>
    <n v="0"/>
    <x v="8"/>
  </r>
  <r>
    <n v="902"/>
    <n v="203061002"/>
    <s v="انظمة"/>
    <s v="المركز المالي"/>
    <x v="4"/>
    <x v="10"/>
    <x v="73"/>
    <n v="0"/>
    <s v="ذمم_ د صابر عبدالسلام محمود ابوالمجد_1004"/>
    <n v="0"/>
    <n v="0"/>
    <n v="887360.19000000006"/>
    <n v="887360.19000000006"/>
    <n v="0"/>
    <n v="0"/>
    <n v="0"/>
    <n v="0"/>
    <n v="0"/>
    <x v="8"/>
  </r>
  <r>
    <n v="903"/>
    <n v="203061003"/>
    <s v="انظمة"/>
    <s v="المركز المالي"/>
    <x v="4"/>
    <x v="10"/>
    <x v="73"/>
    <n v="0"/>
    <s v="ذمم_ هشام احمد محمد راضى _1004"/>
    <n v="0"/>
    <n v="0"/>
    <n v="196000.25"/>
    <n v="196000.25"/>
    <n v="0"/>
    <n v="0"/>
    <n v="0"/>
    <n v="0"/>
    <n v="0"/>
    <x v="8"/>
  </r>
  <r>
    <n v="904"/>
    <n v="203061004"/>
    <s v="انظمة"/>
    <s v="المركز المالي"/>
    <x v="4"/>
    <x v="10"/>
    <x v="73"/>
    <n v="0"/>
    <s v="ذمم _ حسني علي حسني علي"/>
    <n v="0"/>
    <n v="0"/>
    <n v="0"/>
    <n v="0"/>
    <n v="0"/>
    <n v="0"/>
    <n v="0"/>
    <n v="0"/>
    <n v="0"/>
    <x v="8"/>
  </r>
  <r>
    <n v="905"/>
    <n v="203061005"/>
    <s v="انظمة"/>
    <s v="المركز المالي"/>
    <x v="4"/>
    <x v="10"/>
    <x v="73"/>
    <n v="0"/>
    <s v="ذمم_ محمد محمود عبد العزيز محمود-1036"/>
    <n v="0"/>
    <n v="0"/>
    <n v="0"/>
    <n v="0"/>
    <n v="0"/>
    <n v="0"/>
    <n v="0"/>
    <n v="0"/>
    <n v="0"/>
    <x v="8"/>
  </r>
  <r>
    <n v="906"/>
    <n v="203061006"/>
    <s v="انظمة"/>
    <s v="المركز المالي"/>
    <x v="4"/>
    <x v="10"/>
    <x v="73"/>
    <n v="0"/>
    <s v="ذمم_ محمد حسين كمال الشرقاوى-4018"/>
    <n v="0"/>
    <n v="0"/>
    <n v="119534"/>
    <n v="119534"/>
    <n v="0"/>
    <n v="0"/>
    <n v="0"/>
    <n v="0"/>
    <n v="0"/>
    <x v="8"/>
  </r>
  <r>
    <n v="907"/>
    <n v="203061007"/>
    <s v="انظمة"/>
    <s v="المركز المالي"/>
    <x v="4"/>
    <x v="10"/>
    <x v="73"/>
    <n v="0"/>
    <s v="ذمم_ محمد رجب شعبان الضببي-1029"/>
    <n v="0"/>
    <n v="0"/>
    <n v="175861.5"/>
    <n v="175861.5"/>
    <n v="0"/>
    <n v="0"/>
    <n v="0"/>
    <n v="0"/>
    <n v="0"/>
    <x v="8"/>
  </r>
  <r>
    <n v="908"/>
    <n v="203061008"/>
    <s v="انظمة"/>
    <s v="المركز المالي"/>
    <x v="4"/>
    <x v="10"/>
    <x v="73"/>
    <n v="0"/>
    <s v="ذمم_ابراهيم محمود ابراهيم مصطفي-1043"/>
    <n v="0"/>
    <n v="0"/>
    <n v="190566"/>
    <n v="190566"/>
    <n v="0"/>
    <n v="0"/>
    <n v="0"/>
    <n v="0"/>
    <n v="0"/>
    <x v="8"/>
  </r>
  <r>
    <n v="909"/>
    <n v="203061009"/>
    <s v="انظمة"/>
    <s v="المركز المالي"/>
    <x v="4"/>
    <x v="10"/>
    <x v="73"/>
    <n v="0"/>
    <s v=" ذمم_ م حامد احمد حامد-1009"/>
    <n v="0"/>
    <n v="0"/>
    <n v="481370"/>
    <n v="481370"/>
    <n v="0"/>
    <n v="0"/>
    <n v="0"/>
    <n v="0"/>
    <n v="0"/>
    <x v="8"/>
  </r>
  <r>
    <n v="910"/>
    <n v="203061011"/>
    <s v="انظمة"/>
    <s v="المركز المالي"/>
    <x v="4"/>
    <x v="10"/>
    <x v="73"/>
    <n v="0"/>
    <s v="ذمم_ م اسماعيل مصطفي عطيه -1011"/>
    <n v="0"/>
    <n v="0"/>
    <n v="227541"/>
    <n v="227541"/>
    <n v="0"/>
    <n v="0"/>
    <n v="0"/>
    <n v="0"/>
    <n v="0"/>
    <x v="8"/>
  </r>
  <r>
    <n v="911"/>
    <n v="203061012"/>
    <s v="انظمة"/>
    <s v="المركز المالي"/>
    <x v="4"/>
    <x v="10"/>
    <x v="73"/>
    <n v="0"/>
    <s v="ذمم_ سامر علي دياب-1012"/>
    <n v="0"/>
    <n v="0"/>
    <n v="290244"/>
    <n v="290244"/>
    <n v="0"/>
    <n v="0"/>
    <n v="0"/>
    <n v="0"/>
    <n v="0"/>
    <x v="8"/>
  </r>
  <r>
    <n v="912"/>
    <n v="203061013"/>
    <s v="انظمة"/>
    <s v="المركز المالي"/>
    <x v="4"/>
    <x v="10"/>
    <x v="73"/>
    <n v="0"/>
    <s v="ذمم_ محمود فؤاد محمد نصار -1013"/>
    <n v="0"/>
    <n v="0"/>
    <n v="149723"/>
    <n v="149723"/>
    <n v="0"/>
    <n v="0"/>
    <n v="0"/>
    <n v="0"/>
    <n v="0"/>
    <x v="8"/>
  </r>
  <r>
    <n v="913"/>
    <n v="203061015"/>
    <s v="انظمة"/>
    <s v="المركز المالي"/>
    <x v="4"/>
    <x v="10"/>
    <x v="73"/>
    <n v="0"/>
    <s v="ذمم_ احسان الحق صديق -1015"/>
    <n v="0"/>
    <n v="0"/>
    <n v="138400"/>
    <n v="138400"/>
    <n v="0"/>
    <n v="0"/>
    <n v="0"/>
    <n v="0"/>
    <n v="0"/>
    <x v="8"/>
  </r>
  <r>
    <n v="914"/>
    <n v="203061018"/>
    <s v="انظمة"/>
    <s v="المركز المالي"/>
    <x v="4"/>
    <x v="10"/>
    <x v="73"/>
    <n v="0"/>
    <s v=" ذمم_ سك نصر الدين سك_1018"/>
    <n v="0"/>
    <n v="0"/>
    <n v="99247"/>
    <n v="99247"/>
    <n v="0"/>
    <n v="0"/>
    <n v="0"/>
    <n v="0"/>
    <n v="0"/>
    <x v="8"/>
  </r>
  <r>
    <n v="915"/>
    <n v="203061020"/>
    <s v="انظمة"/>
    <s v="المركز المالي"/>
    <x v="4"/>
    <x v="10"/>
    <x v="73"/>
    <n v="0"/>
    <s v="ذمم_ عبد الرحمن علي ابراهيم الخضري-1020"/>
    <n v="0"/>
    <n v="0"/>
    <n v="111110"/>
    <n v="111110"/>
    <n v="0"/>
    <n v="0"/>
    <n v="0"/>
    <n v="0"/>
    <n v="0"/>
    <x v="8"/>
  </r>
  <r>
    <n v="916"/>
    <n v="203061022"/>
    <s v="انظمة"/>
    <s v="المركز المالي"/>
    <x v="4"/>
    <x v="10"/>
    <x v="73"/>
    <n v="0"/>
    <s v="ذمم_ محمد محمود عبد العزيز الزواوي-1022"/>
    <n v="0"/>
    <n v="0"/>
    <n v="211589"/>
    <n v="211589"/>
    <n v="0"/>
    <n v="0"/>
    <n v="0"/>
    <n v="0"/>
    <n v="0"/>
    <x v="8"/>
  </r>
  <r>
    <n v="917"/>
    <n v="203061023"/>
    <s v="انظمة"/>
    <s v="المركز المالي"/>
    <x v="4"/>
    <x v="10"/>
    <x v="73"/>
    <n v="0"/>
    <s v="ذمم_ احمد عرفه عبد السلام -1023"/>
    <n v="0"/>
    <n v="0"/>
    <n v="66332.600000000006"/>
    <n v="66332.600000000006"/>
    <n v="0"/>
    <n v="0"/>
    <n v="0"/>
    <n v="0"/>
    <n v="0"/>
    <x v="8"/>
  </r>
  <r>
    <n v="918"/>
    <n v="203061024"/>
    <s v="انظمة"/>
    <s v="المركز المالي"/>
    <x v="4"/>
    <x v="10"/>
    <x v="73"/>
    <n v="0"/>
    <s v="ذمم_ مصطفي صبحي محمود الجزار -1024"/>
    <n v="0"/>
    <n v="0"/>
    <n v="59164.1"/>
    <n v="59164.1"/>
    <n v="0"/>
    <n v="0"/>
    <n v="0"/>
    <n v="0"/>
    <n v="0"/>
    <x v="8"/>
  </r>
  <r>
    <n v="919"/>
    <n v="203061026"/>
    <s v="انظمة"/>
    <s v="المركز المالي"/>
    <x v="4"/>
    <x v="10"/>
    <x v="73"/>
    <n v="0"/>
    <s v="ذمم_ ريزالدي مارفيل اروجا -1026"/>
    <n v="0"/>
    <n v="0"/>
    <n v="171703"/>
    <n v="171703"/>
    <n v="0"/>
    <n v="0"/>
    <n v="0"/>
    <n v="0"/>
    <n v="0"/>
    <x v="8"/>
  </r>
  <r>
    <n v="920"/>
    <n v="203061035"/>
    <s v="انظمة"/>
    <s v="المركز المالي"/>
    <x v="4"/>
    <x v="10"/>
    <x v="73"/>
    <n v="0"/>
    <s v="ذمم_ تامر محمد احمد محمد_4277"/>
    <n v="0"/>
    <n v="0"/>
    <n v="191840"/>
    <n v="191840"/>
    <n v="0"/>
    <n v="0"/>
    <n v="0"/>
    <n v="0"/>
    <n v="0"/>
    <x v="8"/>
  </r>
  <r>
    <n v="921"/>
    <n v="203061038"/>
    <s v="انظمة"/>
    <s v="المركز المالي"/>
    <x v="4"/>
    <x v="10"/>
    <x v="73"/>
    <n v="0"/>
    <s v="ذمم_ ايمن حمدي محمد فرحات-1038"/>
    <n v="0"/>
    <n v="0"/>
    <n v="243983"/>
    <n v="243983"/>
    <n v="0"/>
    <n v="0"/>
    <n v="0"/>
    <n v="0"/>
    <n v="0"/>
    <x v="8"/>
  </r>
  <r>
    <n v="922"/>
    <n v="203061039"/>
    <s v="انظمة"/>
    <s v="المركز المالي"/>
    <x v="4"/>
    <x v="10"/>
    <x v="73"/>
    <n v="0"/>
    <s v="ذمم_ عبدالمقصود محمد جمال الدين-1039"/>
    <n v="0"/>
    <n v="0"/>
    <n v="150666.4"/>
    <n v="150666.4"/>
    <n v="0"/>
    <n v="0"/>
    <n v="0"/>
    <n v="0"/>
    <n v="0"/>
    <x v="8"/>
  </r>
  <r>
    <n v="923"/>
    <n v="203061040"/>
    <s v="انظمة"/>
    <s v="المركز المالي"/>
    <x v="4"/>
    <x v="10"/>
    <x v="73"/>
    <n v="0"/>
    <s v="ذمم_ معتز محمد بكير سلامه-1040"/>
    <n v="0"/>
    <n v="0"/>
    <n v="137579.57"/>
    <n v="137579.57"/>
    <n v="0"/>
    <n v="0"/>
    <n v="0"/>
    <n v="0"/>
    <n v="0"/>
    <x v="8"/>
  </r>
  <r>
    <n v="924"/>
    <n v="203061041"/>
    <s v="انظمة"/>
    <s v="المركز المالي"/>
    <x v="4"/>
    <x v="10"/>
    <x v="73"/>
    <n v="0"/>
    <s v="ذمم_عبدالرحمن محمد سلامه سلامه1041"/>
    <n v="0"/>
    <n v="0"/>
    <n v="180870"/>
    <n v="180870"/>
    <n v="0"/>
    <n v="0"/>
    <n v="0"/>
    <n v="0"/>
    <n v="0"/>
    <x v="8"/>
  </r>
  <r>
    <n v="925"/>
    <n v="203061044"/>
    <s v="انظمة"/>
    <s v="المركز المالي"/>
    <x v="4"/>
    <x v="10"/>
    <x v="73"/>
    <n v="0"/>
    <s v="ذمم_ محمد فهد احمد السيد القاضي-1044"/>
    <n v="0"/>
    <n v="0"/>
    <n v="0"/>
    <n v="0"/>
    <n v="0"/>
    <n v="0"/>
    <n v="0"/>
    <n v="0"/>
    <n v="0"/>
    <x v="8"/>
  </r>
  <r>
    <n v="926"/>
    <n v="203061045"/>
    <s v="انظمة"/>
    <s v="المركز المالي"/>
    <x v="4"/>
    <x v="10"/>
    <x v="73"/>
    <n v="0"/>
    <s v="ذمم_ اسامه اسماعيل داود ابوحليمه1045"/>
    <n v="0"/>
    <n v="0"/>
    <n v="384757"/>
    <n v="384757"/>
    <n v="0"/>
    <n v="0"/>
    <n v="0"/>
    <n v="0"/>
    <n v="0"/>
    <x v="8"/>
  </r>
  <r>
    <n v="927"/>
    <n v="203061047"/>
    <s v="انظمة"/>
    <s v="المركز المالي"/>
    <x v="4"/>
    <x v="10"/>
    <x v="73"/>
    <n v="0"/>
    <s v="1047"/>
    <n v="0"/>
    <n v="0"/>
    <n v="0"/>
    <n v="0"/>
    <n v="0"/>
    <n v="0"/>
    <n v="0"/>
    <n v="0"/>
    <n v="0"/>
    <x v="8"/>
  </r>
  <r>
    <n v="928"/>
    <n v="203061048"/>
    <s v="انظمة"/>
    <s v="المركز المالي"/>
    <x v="4"/>
    <x v="10"/>
    <x v="73"/>
    <n v="0"/>
    <s v="ذمم_ حسين حسن بن عمار-1048"/>
    <n v="0"/>
    <n v="0"/>
    <n v="16617"/>
    <n v="16617"/>
    <n v="0"/>
    <n v="0"/>
    <n v="0"/>
    <n v="0"/>
    <n v="0"/>
    <x v="8"/>
  </r>
  <r>
    <n v="929"/>
    <n v="203061049"/>
    <s v="انظمة"/>
    <s v="المركز المالي"/>
    <x v="4"/>
    <x v="10"/>
    <x v="73"/>
    <n v="0"/>
    <s v="ذمم_ محمد صبحي داود النجار-1049"/>
    <n v="0"/>
    <n v="0"/>
    <n v="3742"/>
    <n v="3742"/>
    <n v="0"/>
    <n v="0"/>
    <n v="0"/>
    <n v="0"/>
    <n v="0"/>
    <x v="8"/>
  </r>
  <r>
    <n v="930"/>
    <n v="203061050"/>
    <s v="انظمة"/>
    <s v="المركز المالي"/>
    <x v="4"/>
    <x v="10"/>
    <x v="73"/>
    <n v="0"/>
    <s v="ذمم_ اشرف مصطفي يونس-1050"/>
    <n v="0"/>
    <n v="0"/>
    <n v="200157"/>
    <n v="200157"/>
    <n v="0"/>
    <n v="0"/>
    <n v="0"/>
    <n v="0"/>
    <n v="0"/>
    <x v="8"/>
  </r>
  <r>
    <n v="931"/>
    <n v="203061052"/>
    <s v="انظمة"/>
    <s v="المركز المالي"/>
    <x v="4"/>
    <x v="10"/>
    <x v="73"/>
    <n v="0"/>
    <s v="ذمم_ محمد احمد عبد النبى 1052"/>
    <n v="0"/>
    <n v="0"/>
    <n v="186197.09"/>
    <n v="186197.09"/>
    <n v="0"/>
    <n v="0"/>
    <n v="0"/>
    <n v="0"/>
    <n v="0"/>
    <x v="8"/>
  </r>
  <r>
    <n v="932"/>
    <n v="203061053"/>
    <s v="انظمة"/>
    <s v="المركز المالي"/>
    <x v="4"/>
    <x v="10"/>
    <x v="73"/>
    <n v="0"/>
    <s v="ذمم_ ايمن عبد الهادى عبد العظيم بدر _4278"/>
    <n v="0"/>
    <n v="0"/>
    <n v="0"/>
    <n v="0"/>
    <n v="0"/>
    <n v="0"/>
    <n v="0"/>
    <n v="0"/>
    <n v="0"/>
    <x v="8"/>
  </r>
  <r>
    <n v="933"/>
    <n v="203061054"/>
    <s v="انظمة"/>
    <s v="المركز المالي"/>
    <x v="4"/>
    <x v="10"/>
    <x v="73"/>
    <n v="0"/>
    <s v="ذمم_ احمد محمد عبد الحميد غطاس 1054"/>
    <n v="0"/>
    <n v="0"/>
    <n v="113416.01000000001"/>
    <n v="113416.01000000001"/>
    <n v="0"/>
    <n v="0"/>
    <n v="0"/>
    <n v="0"/>
    <n v="0"/>
    <x v="8"/>
  </r>
  <r>
    <n v="934"/>
    <n v="203061055"/>
    <s v="انظمة"/>
    <s v="المركز المالي"/>
    <x v="4"/>
    <x v="10"/>
    <x v="73"/>
    <n v="0"/>
    <s v="ذمم_ رولين دى فيرا الجندور _ 1055"/>
    <n v="0"/>
    <n v="0"/>
    <n v="82545"/>
    <n v="82545"/>
    <n v="0"/>
    <n v="0"/>
    <n v="0"/>
    <n v="0"/>
    <n v="0"/>
    <x v="8"/>
  </r>
  <r>
    <n v="935"/>
    <n v="203061058"/>
    <s v="انظمة"/>
    <s v="المركز المالي"/>
    <x v="4"/>
    <x v="10"/>
    <x v="73"/>
    <n v="0"/>
    <s v="ذمم_ اسلام جمعه السيد حسن _ 1058"/>
    <n v="0"/>
    <n v="0"/>
    <n v="0"/>
    <n v="0"/>
    <n v="0"/>
    <n v="0"/>
    <n v="0"/>
    <n v="0"/>
    <n v="0"/>
    <x v="8"/>
  </r>
  <r>
    <n v="936"/>
    <n v="203061064"/>
    <s v="انظمة"/>
    <s v="المركز المالي"/>
    <x v="4"/>
    <x v="10"/>
    <x v="73"/>
    <n v="0"/>
    <s v="ذمم_ عبد العظيم على حسن على عمر  _1064"/>
    <n v="0"/>
    <n v="0"/>
    <n v="309706"/>
    <n v="309706"/>
    <n v="0"/>
    <n v="0"/>
    <n v="0"/>
    <n v="0"/>
    <n v="0"/>
    <x v="8"/>
  </r>
  <r>
    <n v="937"/>
    <n v="203061175"/>
    <s v="انظمة"/>
    <s v="المركز المالي"/>
    <x v="4"/>
    <x v="10"/>
    <x v="73"/>
    <n v="0"/>
    <s v="ذمم_محمد نور احمد محمد 1175"/>
    <n v="0"/>
    <n v="0"/>
    <n v="160950.75"/>
    <n v="160950.75"/>
    <n v="0"/>
    <n v="0"/>
    <n v="0"/>
    <n v="0"/>
    <n v="0"/>
    <x v="8"/>
  </r>
  <r>
    <n v="938"/>
    <n v="203061401"/>
    <s v="انظمة"/>
    <s v="المركز المالي"/>
    <x v="4"/>
    <x v="10"/>
    <x v="73"/>
    <n v="0"/>
    <s v="ذمم_ احمد عبدالهادي _4001"/>
    <n v="0"/>
    <n v="0"/>
    <n v="177705"/>
    <n v="177705"/>
    <n v="0"/>
    <n v="0"/>
    <n v="0"/>
    <n v="0"/>
    <n v="0"/>
    <x v="8"/>
  </r>
  <r>
    <n v="939"/>
    <n v="203061402"/>
    <s v="انظمة"/>
    <s v="المركز المالي"/>
    <x v="4"/>
    <x v="10"/>
    <x v="73"/>
    <n v="0"/>
    <s v="ذمم_ ابراهيم رجب حسين-4002"/>
    <n v="0"/>
    <n v="0"/>
    <n v="68955"/>
    <n v="68955"/>
    <n v="0"/>
    <n v="0"/>
    <n v="0"/>
    <n v="0"/>
    <n v="0"/>
    <x v="8"/>
  </r>
  <r>
    <n v="940"/>
    <n v="203061404"/>
    <s v="انظمة"/>
    <s v="المركز المالي"/>
    <x v="4"/>
    <x v="10"/>
    <x v="73"/>
    <n v="0"/>
    <s v="4004"/>
    <n v="0"/>
    <n v="0"/>
    <n v="0"/>
    <n v="0"/>
    <n v="0"/>
    <n v="0"/>
    <n v="0"/>
    <n v="0"/>
    <n v="0"/>
    <x v="8"/>
  </r>
  <r>
    <n v="941"/>
    <n v="203061405"/>
    <s v="انظمة"/>
    <s v="المركز المالي"/>
    <x v="4"/>
    <x v="10"/>
    <x v="73"/>
    <n v="0"/>
    <s v="ذمم_ جامشادا علي غلاب دين-4005"/>
    <n v="0"/>
    <n v="0"/>
    <n v="29997"/>
    <n v="29997"/>
    <n v="0"/>
    <n v="0"/>
    <n v="0"/>
    <n v="0"/>
    <n v="0"/>
    <x v="8"/>
  </r>
  <r>
    <n v="942"/>
    <n v="203061407"/>
    <s v="انظمة"/>
    <s v="المركز المالي"/>
    <x v="4"/>
    <x v="10"/>
    <x v="73"/>
    <n v="0"/>
    <s v="ذمم_ عويس اصغار محمد اصغار-4007"/>
    <n v="0"/>
    <n v="0"/>
    <n v="0"/>
    <n v="0"/>
    <n v="0"/>
    <n v="0"/>
    <n v="0"/>
    <n v="0"/>
    <n v="0"/>
    <x v="8"/>
  </r>
  <r>
    <n v="943"/>
    <n v="203061410"/>
    <s v="انظمة"/>
    <s v="المركز المالي"/>
    <x v="4"/>
    <x v="10"/>
    <x v="73"/>
    <n v="0"/>
    <s v="ذمم_ محمد رفيق محمد صديق-4010"/>
    <n v="0"/>
    <n v="0"/>
    <n v="33607"/>
    <n v="33607"/>
    <n v="0"/>
    <n v="0"/>
    <n v="0"/>
    <n v="0"/>
    <n v="0"/>
    <x v="8"/>
  </r>
  <r>
    <n v="944"/>
    <n v="203061413"/>
    <s v="انظمة"/>
    <s v="المركز المالي"/>
    <x v="4"/>
    <x v="10"/>
    <x v="73"/>
    <n v="0"/>
    <s v="4013"/>
    <n v="0"/>
    <n v="0"/>
    <n v="0"/>
    <n v="0"/>
    <n v="0"/>
    <n v="0"/>
    <n v="0"/>
    <n v="0"/>
    <n v="0"/>
    <x v="8"/>
  </r>
  <r>
    <n v="945"/>
    <n v="203061415"/>
    <s v="انظمة"/>
    <s v="المركز المالي"/>
    <x v="4"/>
    <x v="10"/>
    <x v="73"/>
    <n v="0"/>
    <s v="ذمم_ سيد عشرات عباس شيرازي-4015"/>
    <n v="0"/>
    <n v="0"/>
    <n v="40221"/>
    <n v="40221"/>
    <n v="0"/>
    <n v="0"/>
    <n v="0"/>
    <n v="0"/>
    <n v="0"/>
    <x v="8"/>
  </r>
  <r>
    <n v="946"/>
    <n v="203061416"/>
    <s v="انظمة"/>
    <s v="المركز المالي"/>
    <x v="4"/>
    <x v="10"/>
    <x v="73"/>
    <n v="0"/>
    <s v="ذمم_ سليم حسين نجدى-4016"/>
    <n v="0"/>
    <n v="0"/>
    <n v="102325"/>
    <n v="102325"/>
    <n v="0"/>
    <n v="0"/>
    <n v="0"/>
    <n v="0"/>
    <n v="0"/>
    <x v="8"/>
  </r>
  <r>
    <n v="947"/>
    <n v="203061419"/>
    <s v="انظمة"/>
    <s v="المركز المالي"/>
    <x v="4"/>
    <x v="10"/>
    <x v="73"/>
    <n v="0"/>
    <s v="ذمم_ روبنسون جونيور اورتيز-4019"/>
    <n v="0"/>
    <n v="0"/>
    <n v="55223"/>
    <n v="55223"/>
    <n v="0"/>
    <n v="0"/>
    <n v="0"/>
    <n v="0"/>
    <n v="0"/>
    <x v="8"/>
  </r>
  <r>
    <n v="948"/>
    <n v="203061420"/>
    <s v="انظمة"/>
    <s v="المركز المالي"/>
    <x v="4"/>
    <x v="10"/>
    <x v="73"/>
    <n v="0"/>
    <s v="ذمم_ محمد ربيع محمود محمد-4020"/>
    <n v="0"/>
    <n v="0"/>
    <n v="72570.38"/>
    <n v="72570.38"/>
    <n v="0"/>
    <n v="0"/>
    <n v="0"/>
    <n v="0"/>
    <n v="0"/>
    <x v="8"/>
  </r>
  <r>
    <n v="949"/>
    <n v="203061421"/>
    <s v="انظمة"/>
    <s v="المركز المالي"/>
    <x v="4"/>
    <x v="10"/>
    <x v="73"/>
    <n v="0"/>
    <s v="4021"/>
    <n v="0"/>
    <n v="0"/>
    <n v="0"/>
    <n v="0"/>
    <n v="0"/>
    <n v="0"/>
    <n v="0"/>
    <n v="0"/>
    <n v="0"/>
    <x v="8"/>
  </r>
  <r>
    <n v="950"/>
    <n v="203061422"/>
    <s v="انظمة"/>
    <s v="المركز المالي"/>
    <x v="4"/>
    <x v="10"/>
    <x v="73"/>
    <n v="0"/>
    <s v="ذمم_ بدوي محمد الاحمري -4022"/>
    <n v="0"/>
    <n v="0"/>
    <n v="46940"/>
    <n v="46940"/>
    <n v="0"/>
    <n v="0"/>
    <n v="0"/>
    <n v="0"/>
    <n v="0"/>
    <x v="8"/>
  </r>
  <r>
    <n v="951"/>
    <n v="203061423"/>
    <s v="انظمة"/>
    <s v="المركز المالي"/>
    <x v="4"/>
    <x v="10"/>
    <x v="73"/>
    <n v="0"/>
    <s v=" تهامي عبد العال عبد الونيس -4826"/>
    <n v="0"/>
    <n v="0"/>
    <n v="42317"/>
    <n v="42317"/>
    <n v="0"/>
    <n v="0"/>
    <n v="0"/>
    <n v="0"/>
    <n v="0"/>
    <x v="8"/>
  </r>
  <r>
    <n v="952"/>
    <n v="203061424"/>
    <s v="انظمة"/>
    <s v="المركز المالي"/>
    <x v="4"/>
    <x v="10"/>
    <x v="73"/>
    <n v="0"/>
    <s v="ذمم_ جيزوش ارفالو بيلدا-4024"/>
    <n v="0"/>
    <n v="0"/>
    <n v="82918"/>
    <n v="82918"/>
    <n v="0"/>
    <n v="0"/>
    <n v="0"/>
    <n v="0"/>
    <n v="0"/>
    <x v="8"/>
  </r>
  <r>
    <n v="953"/>
    <n v="203061426"/>
    <s v="انظمة"/>
    <s v="المركز المالي"/>
    <x v="4"/>
    <x v="10"/>
    <x v="73"/>
    <n v="0"/>
    <s v="ذمم_ رافى فالينسيا ادفيكولا-4026"/>
    <n v="0"/>
    <n v="0"/>
    <n v="56438"/>
    <n v="56438"/>
    <n v="0"/>
    <n v="0"/>
    <n v="0"/>
    <n v="0"/>
    <n v="0"/>
    <x v="8"/>
  </r>
  <r>
    <n v="954"/>
    <n v="203061427"/>
    <s v="انظمة"/>
    <s v="المركز المالي"/>
    <x v="4"/>
    <x v="10"/>
    <x v="73"/>
    <n v="0"/>
    <s v="ذمم_ بادمانابان بروزوتامان ناريتا-4027"/>
    <n v="0"/>
    <n v="0"/>
    <n v="28450"/>
    <n v="28450"/>
    <n v="0"/>
    <n v="0"/>
    <n v="0"/>
    <n v="0"/>
    <n v="0"/>
    <x v="8"/>
  </r>
  <r>
    <n v="955"/>
    <n v="203061429"/>
    <s v="انظمة"/>
    <s v="المركز المالي"/>
    <x v="4"/>
    <x v="10"/>
    <x v="73"/>
    <n v="0"/>
    <s v="ذمم_ اناسيتو بولالا ديراماس -4029"/>
    <n v="0"/>
    <n v="0"/>
    <n v="44857"/>
    <n v="44857"/>
    <n v="0"/>
    <n v="0"/>
    <n v="0"/>
    <n v="0"/>
    <n v="0"/>
    <x v="8"/>
  </r>
  <r>
    <n v="956"/>
    <n v="203061430"/>
    <s v="انظمة"/>
    <s v="المركز المالي"/>
    <x v="4"/>
    <x v="10"/>
    <x v="73"/>
    <n v="0"/>
    <s v="ذمم_ محمد راسيل مياه -4030"/>
    <n v="0"/>
    <n v="0"/>
    <n v="35636"/>
    <n v="35636"/>
    <n v="0"/>
    <n v="0"/>
    <n v="0"/>
    <n v="0"/>
    <n v="0"/>
    <x v="8"/>
  </r>
  <r>
    <n v="957"/>
    <n v="203061432"/>
    <s v="انظمة"/>
    <s v="المركز المالي"/>
    <x v="4"/>
    <x v="10"/>
    <x v="73"/>
    <n v="0"/>
    <s v="ذمم_ حسين محمد جلال -4032"/>
    <n v="0"/>
    <n v="0"/>
    <n v="62552"/>
    <n v="62552"/>
    <n v="0"/>
    <n v="0"/>
    <n v="0"/>
    <n v="0"/>
    <n v="0"/>
    <x v="8"/>
  </r>
  <r>
    <n v="958"/>
    <n v="203061433"/>
    <s v="انظمة"/>
    <s v="المركز المالي"/>
    <x v="4"/>
    <x v="10"/>
    <x v="73"/>
    <n v="0"/>
    <s v="4033"/>
    <n v="0"/>
    <n v="0"/>
    <n v="0"/>
    <n v="0"/>
    <n v="0"/>
    <n v="0"/>
    <n v="0"/>
    <n v="0"/>
    <n v="0"/>
    <x v="8"/>
  </r>
  <r>
    <n v="959"/>
    <n v="203061434"/>
    <s v="انظمة"/>
    <s v="المركز المالي"/>
    <x v="4"/>
    <x v="10"/>
    <x v="73"/>
    <n v="0"/>
    <s v="ذمم_ كومار تشيلاياه موتاياه-4034"/>
    <n v="0"/>
    <n v="0"/>
    <n v="35775"/>
    <n v="35775"/>
    <n v="0"/>
    <n v="0"/>
    <n v="0"/>
    <n v="0"/>
    <n v="0"/>
    <x v="8"/>
  </r>
  <r>
    <n v="960"/>
    <n v="203061436"/>
    <s v="انظمة"/>
    <s v="المركز المالي"/>
    <x v="4"/>
    <x v="10"/>
    <x v="73"/>
    <n v="0"/>
    <s v="4036"/>
    <n v="0"/>
    <n v="0"/>
    <n v="0"/>
    <n v="0"/>
    <n v="0"/>
    <n v="0"/>
    <n v="0"/>
    <n v="0"/>
    <n v="0"/>
    <x v="8"/>
  </r>
  <r>
    <n v="961"/>
    <n v="203061437"/>
    <s v="انظمة"/>
    <s v="المركز المالي"/>
    <x v="4"/>
    <x v="10"/>
    <x v="73"/>
    <n v="0"/>
    <s v="ذمم_ عارف محمد احمد-4037"/>
    <n v="0"/>
    <n v="0"/>
    <n v="75284"/>
    <n v="75284"/>
    <n v="0"/>
    <n v="0"/>
    <n v="0"/>
    <n v="0"/>
    <n v="0"/>
    <x v="8"/>
  </r>
  <r>
    <n v="962"/>
    <n v="203061438"/>
    <s v="انظمة"/>
    <s v="المركز المالي"/>
    <x v="4"/>
    <x v="10"/>
    <x v="73"/>
    <n v="0"/>
    <s v="ذمم_ بهيم مادور شيرسزر-4038"/>
    <n v="0"/>
    <n v="0"/>
    <n v="34447"/>
    <n v="34447"/>
    <n v="0"/>
    <n v="0"/>
    <n v="0"/>
    <n v="0"/>
    <n v="0"/>
    <x v="8"/>
  </r>
  <r>
    <n v="963"/>
    <n v="203061439"/>
    <s v="انظمة"/>
    <s v="المركز المالي"/>
    <x v="4"/>
    <x v="10"/>
    <x v="73"/>
    <n v="0"/>
    <s v="ذمم_ راميش براسود -4039"/>
    <n v="0"/>
    <n v="0"/>
    <n v="33970"/>
    <n v="33970"/>
    <n v="0"/>
    <n v="0"/>
    <n v="0"/>
    <n v="0"/>
    <n v="0"/>
    <x v="8"/>
  </r>
  <r>
    <n v="964"/>
    <n v="203061444"/>
    <s v="انظمة"/>
    <s v="المركز المالي"/>
    <x v="4"/>
    <x v="10"/>
    <x v="73"/>
    <n v="0"/>
    <s v="ذمم_ حسان بسيوني طلبة ضيف جاد-4044"/>
    <n v="0"/>
    <n v="0"/>
    <n v="60499"/>
    <n v="60499"/>
    <n v="0"/>
    <n v="0"/>
    <n v="0"/>
    <n v="0"/>
    <n v="0"/>
    <x v="8"/>
  </r>
  <r>
    <n v="965"/>
    <n v="203061445"/>
    <s v="انظمة"/>
    <s v="المركز المالي"/>
    <x v="4"/>
    <x v="10"/>
    <x v="73"/>
    <n v="0"/>
    <s v="ذمم_ جيس جونيور يايا بانسيل-4045"/>
    <n v="0"/>
    <n v="0"/>
    <n v="50286"/>
    <n v="50286"/>
    <n v="0"/>
    <n v="0"/>
    <n v="0"/>
    <n v="0"/>
    <n v="0"/>
    <x v="8"/>
  </r>
  <r>
    <n v="966"/>
    <n v="203061446"/>
    <s v="انظمة"/>
    <s v="المركز المالي"/>
    <x v="4"/>
    <x v="10"/>
    <x v="73"/>
    <n v="0"/>
    <s v="ذمم_ كمال محمد عبودى عبد الله-4046"/>
    <n v="0"/>
    <n v="0"/>
    <n v="37844"/>
    <n v="37844"/>
    <n v="0"/>
    <n v="0"/>
    <n v="0"/>
    <n v="0"/>
    <n v="0"/>
    <x v="8"/>
  </r>
  <r>
    <n v="967"/>
    <n v="203061447"/>
    <s v="انظمة"/>
    <s v="المركز المالي"/>
    <x v="4"/>
    <x v="10"/>
    <x v="73"/>
    <n v="0"/>
    <s v="ذمم_ فرهاد ال شير فل -4047"/>
    <n v="0"/>
    <n v="0"/>
    <n v="43205"/>
    <n v="43205"/>
    <n v="0"/>
    <n v="0"/>
    <n v="0"/>
    <n v="0"/>
    <n v="0"/>
    <x v="8"/>
  </r>
  <r>
    <n v="968"/>
    <n v="203061449"/>
    <s v="انظمة"/>
    <s v="المركز المالي"/>
    <x v="4"/>
    <x v="10"/>
    <x v="73"/>
    <n v="0"/>
    <s v="ذمم_ نجيب الرحمن فضل رحمن -4049"/>
    <n v="0"/>
    <n v="0"/>
    <n v="43289"/>
    <n v="43289"/>
    <n v="0"/>
    <n v="0"/>
    <n v="0"/>
    <n v="0"/>
    <n v="0"/>
    <x v="8"/>
  </r>
  <r>
    <n v="969"/>
    <n v="203061450"/>
    <s v="انظمة"/>
    <s v="المركز المالي"/>
    <x v="4"/>
    <x v="10"/>
    <x v="73"/>
    <n v="0"/>
    <s v="4050"/>
    <n v="0"/>
    <n v="0"/>
    <n v="0"/>
    <n v="0"/>
    <n v="0"/>
    <n v="0"/>
    <n v="0"/>
    <n v="0"/>
    <n v="0"/>
    <x v="8"/>
  </r>
  <r>
    <n v="970"/>
    <n v="203061451"/>
    <s v="انظمة"/>
    <s v="المركز المالي"/>
    <x v="4"/>
    <x v="10"/>
    <x v="73"/>
    <n v="0"/>
    <s v="4051"/>
    <n v="0"/>
    <n v="0"/>
    <n v="0"/>
    <n v="0"/>
    <n v="0"/>
    <n v="0"/>
    <n v="0"/>
    <n v="0"/>
    <n v="0"/>
    <x v="8"/>
  </r>
  <r>
    <n v="971"/>
    <n v="203061452"/>
    <s v="انظمة"/>
    <s v="المركز المالي"/>
    <x v="4"/>
    <x v="10"/>
    <x v="73"/>
    <n v="0"/>
    <s v="ذمم_ نور الزمان -4052"/>
    <n v="0"/>
    <n v="0"/>
    <n v="49149"/>
    <n v="49149"/>
    <n v="0"/>
    <n v="0"/>
    <n v="0"/>
    <n v="0"/>
    <n v="0"/>
    <x v="8"/>
  </r>
  <r>
    <n v="972"/>
    <n v="203061453"/>
    <s v="انظمة"/>
    <s v="المركز المالي"/>
    <x v="4"/>
    <x v="10"/>
    <x v="73"/>
    <n v="0"/>
    <s v="ذمم_ ارباب ارباب نصير احمد-4053"/>
    <n v="0"/>
    <n v="0"/>
    <n v="38980"/>
    <n v="38980"/>
    <n v="0"/>
    <n v="0"/>
    <n v="0"/>
    <n v="0"/>
    <n v="0"/>
    <x v="8"/>
  </r>
  <r>
    <n v="973"/>
    <n v="203061454"/>
    <s v="انظمة"/>
    <s v="المركز المالي"/>
    <x v="4"/>
    <x v="10"/>
    <x v="73"/>
    <n v="0"/>
    <s v="ذمم_ سلمان ناصر ناصر احمد-4054"/>
    <n v="0"/>
    <n v="0"/>
    <n v="54070"/>
    <n v="54070"/>
    <n v="0"/>
    <n v="0"/>
    <n v="0"/>
    <n v="0"/>
    <n v="0"/>
    <x v="8"/>
  </r>
  <r>
    <n v="974"/>
    <n v="203061457"/>
    <s v="انظمة"/>
    <s v="المركز المالي"/>
    <x v="4"/>
    <x v="10"/>
    <x v="73"/>
    <n v="0"/>
    <s v="ذمم_ محمود احمد محمد  ابو ضيف-4057"/>
    <n v="0"/>
    <n v="0"/>
    <n v="64332"/>
    <n v="64332"/>
    <n v="0"/>
    <n v="0"/>
    <n v="0"/>
    <n v="0"/>
    <n v="0"/>
    <x v="8"/>
  </r>
  <r>
    <n v="975"/>
    <n v="203061458"/>
    <s v="انظمة"/>
    <s v="المركز المالي"/>
    <x v="4"/>
    <x v="10"/>
    <x v="73"/>
    <n v="0"/>
    <s v="ذمم_ ابراهيم مصطفى عبد الله -4058"/>
    <n v="0"/>
    <n v="0"/>
    <n v="0"/>
    <n v="0"/>
    <n v="0"/>
    <n v="0"/>
    <n v="0"/>
    <n v="0"/>
    <n v="0"/>
    <x v="8"/>
  </r>
  <r>
    <n v="976"/>
    <n v="203061460"/>
    <s v="انظمة"/>
    <s v="المركز المالي"/>
    <x v="4"/>
    <x v="10"/>
    <x v="73"/>
    <n v="0"/>
    <s v="ذمم_ رضا سمير عبد الحميد -4060"/>
    <n v="0"/>
    <n v="0"/>
    <n v="104834.79000000001"/>
    <n v="104834.79000000001"/>
    <n v="0"/>
    <n v="0"/>
    <n v="0"/>
    <n v="0"/>
    <n v="0"/>
    <x v="8"/>
  </r>
  <r>
    <n v="977"/>
    <n v="203061462"/>
    <s v="انظمة"/>
    <s v="المركز المالي"/>
    <x v="4"/>
    <x v="10"/>
    <x v="73"/>
    <n v="0"/>
    <s v="ذمم_ جيران بلدان-4062"/>
    <n v="0"/>
    <n v="0"/>
    <n v="70612"/>
    <n v="70612"/>
    <n v="0"/>
    <n v="0"/>
    <n v="0"/>
    <n v="0"/>
    <n v="0"/>
    <x v="8"/>
  </r>
  <r>
    <n v="978"/>
    <n v="203061464"/>
    <s v="انظمة"/>
    <s v="المركز المالي"/>
    <x v="4"/>
    <x v="10"/>
    <x v="73"/>
    <n v="0"/>
    <s v="4064"/>
    <n v="0"/>
    <n v="0"/>
    <n v="0"/>
    <n v="0"/>
    <n v="0"/>
    <n v="0"/>
    <n v="0"/>
    <n v="0"/>
    <n v="0"/>
    <x v="8"/>
  </r>
  <r>
    <n v="979"/>
    <n v="203061465"/>
    <s v="انظمة"/>
    <s v="المركز المالي"/>
    <x v="4"/>
    <x v="10"/>
    <x v="73"/>
    <n v="0"/>
    <s v="ذمم_ فرج جمعه عبدالحكيم-4065"/>
    <n v="0"/>
    <n v="0"/>
    <n v="97352.25"/>
    <n v="97352.25"/>
    <n v="0"/>
    <n v="0"/>
    <n v="0"/>
    <n v="0"/>
    <n v="0"/>
    <x v="8"/>
  </r>
  <r>
    <n v="980"/>
    <n v="203061466"/>
    <s v="انظمة"/>
    <s v="المركز المالي"/>
    <x v="4"/>
    <x v="10"/>
    <x v="73"/>
    <n v="0"/>
    <s v="ذمم_ جمال ناصر عمر الباكستاني_ 4066"/>
    <n v="0"/>
    <n v="0"/>
    <n v="79946"/>
    <n v="79946"/>
    <n v="0"/>
    <n v="0"/>
    <n v="0"/>
    <n v="0"/>
    <n v="0"/>
    <x v="8"/>
  </r>
  <r>
    <n v="981"/>
    <n v="203061469"/>
    <s v="انظمة"/>
    <s v="المركز المالي"/>
    <x v="4"/>
    <x v="10"/>
    <x v="73"/>
    <n v="0"/>
    <s v="ذمم_ ناصر باجايو -4069"/>
    <n v="0"/>
    <n v="0"/>
    <n v="92573.650000000009"/>
    <n v="92573.650000000009"/>
    <n v="0"/>
    <n v="0"/>
    <n v="0"/>
    <n v="0"/>
    <n v="0"/>
    <x v="8"/>
  </r>
  <r>
    <n v="982"/>
    <n v="203061470"/>
    <s v="انظمة"/>
    <s v="المركز المالي"/>
    <x v="4"/>
    <x v="10"/>
    <x v="73"/>
    <n v="0"/>
    <s v="4070"/>
    <n v="0"/>
    <n v="0"/>
    <n v="0"/>
    <n v="0"/>
    <n v="0"/>
    <n v="0"/>
    <n v="0"/>
    <n v="0"/>
    <n v="0"/>
    <x v="8"/>
  </r>
  <r>
    <n v="983"/>
    <n v="203061471"/>
    <s v="انظمة"/>
    <s v="المركز المالي"/>
    <x v="4"/>
    <x v="10"/>
    <x v="73"/>
    <n v="0"/>
    <s v="ذمم_ غفور خان اتبار خان-4071"/>
    <n v="0"/>
    <n v="0"/>
    <n v="54217"/>
    <n v="54217"/>
    <n v="0"/>
    <n v="0"/>
    <n v="0"/>
    <n v="0"/>
    <n v="0"/>
    <x v="8"/>
  </r>
  <r>
    <n v="984"/>
    <n v="203061472"/>
    <s v="انظمة"/>
    <s v="المركز المالي"/>
    <x v="4"/>
    <x v="10"/>
    <x v="73"/>
    <n v="0"/>
    <s v="ذمم_ كامل خيري كامل السيد-4072"/>
    <n v="0"/>
    <n v="0"/>
    <n v="40850"/>
    <n v="40850"/>
    <n v="0"/>
    <n v="0"/>
    <n v="0"/>
    <n v="0"/>
    <n v="0"/>
    <x v="8"/>
  </r>
  <r>
    <n v="985"/>
    <n v="203061473"/>
    <s v="انظمة"/>
    <s v="المركز المالي"/>
    <x v="4"/>
    <x v="10"/>
    <x v="73"/>
    <n v="0"/>
    <s v="ذمم_ علاء الدين احمد محمد-4073"/>
    <n v="0"/>
    <n v="0"/>
    <n v="36236"/>
    <n v="36236"/>
    <n v="0"/>
    <n v="0"/>
    <n v="0"/>
    <n v="0"/>
    <n v="0"/>
    <x v="8"/>
  </r>
  <r>
    <n v="986"/>
    <n v="203061474"/>
    <s v="انظمة"/>
    <s v="المركز المالي"/>
    <x v="4"/>
    <x v="10"/>
    <x v="73"/>
    <n v="0"/>
    <s v="4074"/>
    <n v="0"/>
    <n v="0"/>
    <n v="0"/>
    <n v="0"/>
    <n v="0"/>
    <n v="0"/>
    <n v="0"/>
    <n v="0"/>
    <n v="0"/>
    <x v="8"/>
  </r>
  <r>
    <n v="987"/>
    <n v="203061475"/>
    <s v="انظمة"/>
    <s v="المركز المالي"/>
    <x v="4"/>
    <x v="10"/>
    <x v="73"/>
    <n v="0"/>
    <s v="4075"/>
    <n v="0"/>
    <n v="0"/>
    <n v="0"/>
    <n v="0"/>
    <n v="0"/>
    <n v="0"/>
    <n v="0"/>
    <n v="0"/>
    <n v="0"/>
    <x v="8"/>
  </r>
  <r>
    <n v="988"/>
    <n v="203061476"/>
    <s v="انظمة"/>
    <s v="المركز المالي"/>
    <x v="4"/>
    <x v="10"/>
    <x v="73"/>
    <n v="0"/>
    <s v="ذمم_ باشا احمد شاه جيهان -4076"/>
    <n v="0"/>
    <n v="0"/>
    <n v="38296"/>
    <n v="38296"/>
    <n v="0"/>
    <n v="0"/>
    <n v="0"/>
    <n v="0"/>
    <n v="0"/>
    <x v="8"/>
  </r>
  <r>
    <n v="989"/>
    <n v="203061477"/>
    <s v="انظمة"/>
    <s v="المركز المالي"/>
    <x v="4"/>
    <x v="10"/>
    <x v="73"/>
    <n v="0"/>
    <s v="ذمم_ رام شاران تيليى -4077"/>
    <n v="0"/>
    <n v="0"/>
    <n v="37308"/>
    <n v="37308"/>
    <n v="0"/>
    <n v="0"/>
    <n v="0"/>
    <n v="0"/>
    <n v="0"/>
    <x v="8"/>
  </r>
  <r>
    <n v="990"/>
    <n v="203061479"/>
    <s v="انظمة"/>
    <s v="المركز المالي"/>
    <x v="4"/>
    <x v="10"/>
    <x v="73"/>
    <n v="0"/>
    <s v="ذمم_ محمد معصوم علي-4079"/>
    <n v="0"/>
    <n v="0"/>
    <n v="41751"/>
    <n v="41751"/>
    <n v="0"/>
    <n v="0"/>
    <n v="0"/>
    <n v="0"/>
    <n v="0"/>
    <x v="8"/>
  </r>
  <r>
    <n v="991"/>
    <n v="203061481"/>
    <s v="انظمة"/>
    <s v="المركز المالي"/>
    <x v="4"/>
    <x v="10"/>
    <x v="73"/>
    <n v="0"/>
    <s v="ذمم_ ريحان الله -4081"/>
    <n v="0"/>
    <n v="0"/>
    <n v="40305"/>
    <n v="40305"/>
    <n v="0"/>
    <n v="0"/>
    <n v="0"/>
    <n v="0"/>
    <n v="0"/>
    <x v="8"/>
  </r>
  <r>
    <n v="992"/>
    <n v="203061482"/>
    <s v="انظمة"/>
    <s v="المركز المالي"/>
    <x v="4"/>
    <x v="10"/>
    <x v="73"/>
    <n v="0"/>
    <s v="ذمم_ نسيب روان رحمن -4082"/>
    <n v="0"/>
    <n v="0"/>
    <n v="42596"/>
    <n v="42596"/>
    <n v="0"/>
    <n v="0"/>
    <n v="0"/>
    <n v="0"/>
    <n v="0"/>
    <x v="8"/>
  </r>
  <r>
    <n v="993"/>
    <n v="203061485"/>
    <s v="انظمة"/>
    <s v="المركز المالي"/>
    <x v="4"/>
    <x v="10"/>
    <x v="73"/>
    <n v="0"/>
    <s v="ذمم_ محمد اينتاج مسلمان-4085"/>
    <n v="0"/>
    <n v="0"/>
    <n v="33988"/>
    <n v="33988"/>
    <n v="0"/>
    <n v="0"/>
    <n v="0"/>
    <n v="0"/>
    <n v="0"/>
    <x v="8"/>
  </r>
  <r>
    <n v="994"/>
    <n v="203061488"/>
    <s v="انظمة"/>
    <s v="المركز المالي"/>
    <x v="4"/>
    <x v="10"/>
    <x v="73"/>
    <n v="0"/>
    <s v="ذمم_ وقار حيدر والد بشير احمد-4088"/>
    <n v="0"/>
    <n v="0"/>
    <n v="38069"/>
    <n v="38069"/>
    <n v="0"/>
    <n v="0"/>
    <n v="0"/>
    <n v="0"/>
    <n v="0"/>
    <x v="8"/>
  </r>
  <r>
    <n v="995"/>
    <n v="203061490"/>
    <s v="انظمة"/>
    <s v="المركز المالي"/>
    <x v="4"/>
    <x v="10"/>
    <x v="73"/>
    <n v="0"/>
    <s v="4090"/>
    <n v="0"/>
    <n v="0"/>
    <n v="0"/>
    <n v="0"/>
    <n v="0"/>
    <n v="0"/>
    <n v="0"/>
    <n v="0"/>
    <n v="0"/>
    <x v="8"/>
  </r>
  <r>
    <n v="996"/>
    <n v="203061491"/>
    <s v="انظمة"/>
    <s v="المركز المالي"/>
    <x v="4"/>
    <x v="10"/>
    <x v="73"/>
    <n v="0"/>
    <s v="ذمم_ طاير شبير اعوان-4091"/>
    <n v="0"/>
    <n v="0"/>
    <n v="32700"/>
    <n v="32700"/>
    <n v="0"/>
    <n v="0"/>
    <n v="0"/>
    <n v="0"/>
    <n v="0"/>
    <x v="8"/>
  </r>
  <r>
    <n v="997"/>
    <n v="203061492"/>
    <s v="انظمة"/>
    <s v="المركز المالي"/>
    <x v="4"/>
    <x v="10"/>
    <x v="73"/>
    <n v="0"/>
    <s v="4092"/>
    <n v="0"/>
    <n v="0"/>
    <n v="0"/>
    <n v="0"/>
    <n v="0"/>
    <n v="0"/>
    <n v="0"/>
    <n v="0"/>
    <n v="0"/>
    <x v="8"/>
  </r>
  <r>
    <n v="998"/>
    <n v="203061494"/>
    <s v="انظمة"/>
    <s v="المركز المالي"/>
    <x v="4"/>
    <x v="10"/>
    <x v="73"/>
    <n v="0"/>
    <s v="4094"/>
    <n v="0"/>
    <n v="0"/>
    <n v="0"/>
    <n v="0"/>
    <n v="0"/>
    <n v="0"/>
    <n v="0"/>
    <n v="0"/>
    <n v="0"/>
    <x v="8"/>
  </r>
  <r>
    <n v="999"/>
    <n v="203061498"/>
    <s v="انظمة"/>
    <s v="المركز المالي"/>
    <x v="4"/>
    <x v="10"/>
    <x v="73"/>
    <n v="0"/>
    <s v="4098"/>
    <n v="0"/>
    <n v="0"/>
    <n v="0"/>
    <n v="0"/>
    <n v="0"/>
    <n v="0"/>
    <n v="0"/>
    <n v="0"/>
    <n v="0"/>
    <x v="8"/>
  </r>
  <r>
    <n v="1000"/>
    <n v="203061499"/>
    <s v="انظمة"/>
    <s v="المركز المالي"/>
    <x v="4"/>
    <x v="10"/>
    <x v="73"/>
    <n v="0"/>
    <s v="4099"/>
    <n v="0"/>
    <n v="0"/>
    <n v="0"/>
    <n v="0"/>
    <n v="0"/>
    <n v="0"/>
    <n v="0"/>
    <n v="0"/>
    <n v="0"/>
    <x v="8"/>
  </r>
  <r>
    <n v="1001"/>
    <n v="203061500"/>
    <s v="انظمة"/>
    <s v="المركز المالي"/>
    <x v="4"/>
    <x v="10"/>
    <x v="73"/>
    <n v="0"/>
    <s v="ذمم_ عمر محمد الفحام-4100"/>
    <n v="0"/>
    <n v="0"/>
    <n v="37312"/>
    <n v="37312"/>
    <n v="0"/>
    <n v="0"/>
    <n v="0"/>
    <n v="0"/>
    <n v="0"/>
    <x v="8"/>
  </r>
  <r>
    <n v="1002"/>
    <n v="203061501"/>
    <s v="انظمة"/>
    <s v="المركز المالي"/>
    <x v="4"/>
    <x v="10"/>
    <x v="73"/>
    <n v="0"/>
    <s v="ذمم_ محمود محمد حسن علوان-4101"/>
    <n v="0"/>
    <n v="0"/>
    <n v="64965"/>
    <n v="64965"/>
    <n v="0"/>
    <n v="0"/>
    <n v="0"/>
    <n v="0"/>
    <n v="0"/>
    <x v="8"/>
  </r>
  <r>
    <n v="1003"/>
    <n v="203061502"/>
    <s v="انظمة"/>
    <s v="المركز المالي"/>
    <x v="4"/>
    <x v="10"/>
    <x v="73"/>
    <n v="0"/>
    <s v="ذمم_ تنفير أحمد  جيهان قير &quot;-4102"/>
    <n v="0"/>
    <n v="0"/>
    <n v="26021"/>
    <n v="26021"/>
    <n v="0"/>
    <n v="0"/>
    <n v="0"/>
    <n v="0"/>
    <n v="0"/>
    <x v="8"/>
  </r>
  <r>
    <n v="1004"/>
    <n v="203061503"/>
    <s v="انظمة"/>
    <s v="المركز المالي"/>
    <x v="4"/>
    <x v="10"/>
    <x v="73"/>
    <n v="0"/>
    <s v="ذمم_ محمد منير-4103"/>
    <n v="0"/>
    <n v="0"/>
    <n v="29352"/>
    <n v="29352"/>
    <n v="0"/>
    <n v="0"/>
    <n v="0"/>
    <n v="0"/>
    <n v="0"/>
    <x v="8"/>
  </r>
  <r>
    <n v="1005"/>
    <n v="203061504"/>
    <s v="انظمة"/>
    <s v="المركز المالي"/>
    <x v="4"/>
    <x v="10"/>
    <x v="73"/>
    <n v="0"/>
    <s v="ذمم_ سيخ فريد-4106"/>
    <n v="0"/>
    <n v="0"/>
    <n v="28731"/>
    <n v="28731"/>
    <n v="0"/>
    <n v="0"/>
    <n v="0"/>
    <n v="0"/>
    <n v="0"/>
    <x v="8"/>
  </r>
  <r>
    <n v="1006"/>
    <n v="203061507"/>
    <s v="انظمة"/>
    <s v="المركز المالي"/>
    <x v="4"/>
    <x v="10"/>
    <x v="73"/>
    <n v="0"/>
    <s v="ذمم_ موريس ريسن ( فلبينى )-4110"/>
    <n v="0"/>
    <n v="0"/>
    <n v="22565"/>
    <n v="22565"/>
    <n v="0"/>
    <n v="0"/>
    <n v="0"/>
    <n v="0"/>
    <n v="0"/>
    <x v="8"/>
  </r>
  <r>
    <n v="1007"/>
    <n v="203061508"/>
    <s v="انظمة"/>
    <s v="المركز المالي"/>
    <x v="4"/>
    <x v="10"/>
    <x v="73"/>
    <n v="0"/>
    <s v="ذمم_ محمد رزاق-4111"/>
    <n v="0"/>
    <n v="0"/>
    <n v="43125"/>
    <n v="43125"/>
    <n v="0"/>
    <n v="0"/>
    <n v="0"/>
    <n v="0"/>
    <n v="0"/>
    <x v="8"/>
  </r>
  <r>
    <n v="1008"/>
    <n v="203061510"/>
    <s v="انظمة"/>
    <s v="المركز المالي"/>
    <x v="4"/>
    <x v="10"/>
    <x v="73"/>
    <n v="0"/>
    <s v="ذمم_ شعبان ابو المجد-4113"/>
    <n v="0"/>
    <n v="0"/>
    <n v="17318"/>
    <n v="17318"/>
    <n v="0"/>
    <n v="0"/>
    <n v="0"/>
    <n v="0"/>
    <n v="0"/>
    <x v="8"/>
  </r>
  <r>
    <n v="1009"/>
    <n v="203061515"/>
    <s v="انظمة"/>
    <s v="المركز المالي"/>
    <x v="4"/>
    <x v="10"/>
    <x v="73"/>
    <n v="0"/>
    <s v="ذمم_ تامر السيد محمد منصور -4118"/>
    <n v="0"/>
    <n v="0"/>
    <n v="81905.25"/>
    <n v="81905.25"/>
    <n v="0"/>
    <n v="0"/>
    <n v="0"/>
    <n v="0"/>
    <n v="0"/>
    <x v="8"/>
  </r>
  <r>
    <n v="1010"/>
    <n v="203061516"/>
    <s v="انظمة"/>
    <s v="المركز المالي"/>
    <x v="4"/>
    <x v="10"/>
    <x v="73"/>
    <n v="0"/>
    <s v="4119"/>
    <n v="0"/>
    <n v="0"/>
    <n v="0"/>
    <n v="0"/>
    <n v="0"/>
    <n v="0"/>
    <n v="0"/>
    <n v="0"/>
    <n v="0"/>
    <x v="8"/>
  </r>
  <r>
    <n v="1011"/>
    <n v="203061518"/>
    <s v="انظمة"/>
    <s v="المركز المالي"/>
    <x v="4"/>
    <x v="10"/>
    <x v="73"/>
    <n v="0"/>
    <s v="ذمم_ عبد الخطيب محمد خالق  - رخام -4122"/>
    <n v="0"/>
    <n v="0"/>
    <n v="36402"/>
    <n v="36402"/>
    <n v="0"/>
    <n v="0"/>
    <n v="0"/>
    <n v="0"/>
    <n v="0"/>
    <x v="8"/>
  </r>
  <r>
    <n v="1012"/>
    <n v="203061519"/>
    <s v="انظمة"/>
    <s v="المركز المالي"/>
    <x v="4"/>
    <x v="10"/>
    <x v="73"/>
    <n v="0"/>
    <s v="4123"/>
    <n v="0"/>
    <n v="0"/>
    <n v="0"/>
    <n v="0"/>
    <n v="0"/>
    <n v="0"/>
    <n v="0"/>
    <n v="0"/>
    <n v="0"/>
    <x v="8"/>
  </r>
  <r>
    <n v="1013"/>
    <n v="203061520"/>
    <s v="انظمة"/>
    <s v="المركز المالي"/>
    <x v="4"/>
    <x v="10"/>
    <x v="73"/>
    <n v="0"/>
    <s v="ذمم_ اوم بركاس - رخام -4124"/>
    <n v="0"/>
    <n v="0"/>
    <n v="41011"/>
    <n v="41011"/>
    <n v="0"/>
    <n v="0"/>
    <n v="0"/>
    <n v="0"/>
    <n v="0"/>
    <x v="8"/>
  </r>
  <r>
    <n v="1014"/>
    <n v="203061521"/>
    <s v="انظمة"/>
    <s v="المركز المالي"/>
    <x v="4"/>
    <x v="10"/>
    <x v="73"/>
    <n v="0"/>
    <s v="ذمم_ مشتاق انصاري - رخام -4125"/>
    <n v="0"/>
    <n v="0"/>
    <n v="33554"/>
    <n v="33554"/>
    <n v="0"/>
    <n v="0"/>
    <n v="0"/>
    <n v="0"/>
    <n v="0"/>
    <x v="8"/>
  </r>
  <r>
    <n v="1015"/>
    <n v="203061522"/>
    <s v="انظمة"/>
    <s v="المركز المالي"/>
    <x v="4"/>
    <x v="10"/>
    <x v="73"/>
    <n v="0"/>
    <s v="ذمم_ ماهبشور ماهاتو - رخام -4126"/>
    <n v="0"/>
    <n v="0"/>
    <n v="30001"/>
    <n v="30001"/>
    <n v="0"/>
    <n v="0"/>
    <n v="0"/>
    <n v="0"/>
    <n v="0"/>
    <x v="8"/>
  </r>
  <r>
    <n v="1016"/>
    <n v="203061525"/>
    <s v="انظمة"/>
    <s v="المركز المالي"/>
    <x v="4"/>
    <x v="10"/>
    <x v="73"/>
    <n v="0"/>
    <s v="4129"/>
    <n v="0"/>
    <n v="0"/>
    <n v="0"/>
    <n v="0"/>
    <n v="0"/>
    <n v="0"/>
    <n v="0"/>
    <n v="0"/>
    <n v="0"/>
    <x v="8"/>
  </r>
  <r>
    <n v="1017"/>
    <n v="203061526"/>
    <s v="انظمة"/>
    <s v="المركز المالي"/>
    <x v="4"/>
    <x v="10"/>
    <x v="73"/>
    <n v="0"/>
    <s v="ذمم_ محمد شاهنواز محمد _تبراك-4130"/>
    <n v="0"/>
    <n v="0"/>
    <n v="39019"/>
    <n v="39019"/>
    <n v="0"/>
    <n v="0"/>
    <n v="0"/>
    <n v="0"/>
    <n v="0"/>
    <x v="8"/>
  </r>
  <r>
    <n v="1018"/>
    <n v="203061528"/>
    <s v="انظمة"/>
    <s v="المركز المالي"/>
    <x v="4"/>
    <x v="10"/>
    <x v="73"/>
    <n v="0"/>
    <s v="4132"/>
    <n v="0"/>
    <n v="0"/>
    <n v="0"/>
    <n v="0"/>
    <n v="0"/>
    <n v="0"/>
    <n v="0"/>
    <n v="0"/>
    <n v="0"/>
    <x v="8"/>
  </r>
  <r>
    <n v="1019"/>
    <n v="203061529"/>
    <s v="انظمة"/>
    <s v="المركز المالي"/>
    <x v="4"/>
    <x v="10"/>
    <x v="73"/>
    <n v="0"/>
    <s v="ذمم_ سامشير علام اسلام انصارى _تبراك-4133"/>
    <n v="0"/>
    <n v="0"/>
    <n v="43945"/>
    <n v="43945"/>
    <n v="0"/>
    <n v="0"/>
    <n v="0"/>
    <n v="0"/>
    <n v="0"/>
    <x v="8"/>
  </r>
  <r>
    <n v="1020"/>
    <n v="203061530"/>
    <s v="انظمة"/>
    <s v="المركز المالي"/>
    <x v="4"/>
    <x v="10"/>
    <x v="73"/>
    <n v="0"/>
    <s v="ذمم_ دانيش محمد_تبراك-4134"/>
    <n v="0"/>
    <n v="0"/>
    <n v="0"/>
    <n v="0"/>
    <n v="0"/>
    <n v="0"/>
    <n v="0"/>
    <n v="0"/>
    <n v="0"/>
    <x v="8"/>
  </r>
  <r>
    <n v="1021"/>
    <n v="203061531"/>
    <s v="انظمة"/>
    <s v="المركز المالي"/>
    <x v="4"/>
    <x v="10"/>
    <x v="73"/>
    <n v="0"/>
    <s v="ذمم_ ديلشاد احمد شريف_تبراك-4135"/>
    <n v="0"/>
    <n v="0"/>
    <n v="40997"/>
    <n v="40997"/>
    <n v="0"/>
    <n v="0"/>
    <n v="0"/>
    <n v="0"/>
    <n v="0"/>
    <x v="8"/>
  </r>
  <r>
    <n v="1022"/>
    <n v="203061533"/>
    <s v="انظمة"/>
    <s v="المركز المالي"/>
    <x v="4"/>
    <x v="10"/>
    <x v="73"/>
    <n v="0"/>
    <s v="ذمم_ سلمان صابر حسين _تبراك-4137"/>
    <n v="0"/>
    <n v="0"/>
    <n v="32181"/>
    <n v="32181"/>
    <n v="0"/>
    <n v="0"/>
    <n v="0"/>
    <n v="0"/>
    <n v="0"/>
    <x v="8"/>
  </r>
  <r>
    <n v="1023"/>
    <n v="203061534"/>
    <s v="انظمة"/>
    <s v="المركز المالي"/>
    <x v="4"/>
    <x v="10"/>
    <x v="73"/>
    <n v="0"/>
    <s v="4138"/>
    <n v="0"/>
    <n v="0"/>
    <n v="0"/>
    <n v="0"/>
    <n v="0"/>
    <n v="0"/>
    <n v="0"/>
    <n v="0"/>
    <n v="0"/>
    <x v="8"/>
  </r>
  <r>
    <n v="1024"/>
    <n v="203061535"/>
    <s v="انظمة"/>
    <s v="المركز المالي"/>
    <x v="4"/>
    <x v="10"/>
    <x v="73"/>
    <n v="0"/>
    <s v="ذمم_ توحيد الاسلام تايزو الاسلام-4139"/>
    <n v="0"/>
    <n v="0"/>
    <n v="26975"/>
    <n v="26975"/>
    <n v="0"/>
    <n v="0"/>
    <n v="0"/>
    <n v="0"/>
    <n v="0"/>
    <x v="8"/>
  </r>
  <r>
    <n v="1025"/>
    <n v="203061536"/>
    <s v="انظمة"/>
    <s v="المركز المالي"/>
    <x v="4"/>
    <x v="10"/>
    <x v="73"/>
    <n v="0"/>
    <s v="4140"/>
    <n v="0"/>
    <n v="0"/>
    <n v="0"/>
    <n v="0"/>
    <n v="0"/>
    <n v="0"/>
    <n v="0"/>
    <n v="0"/>
    <n v="0"/>
    <x v="8"/>
  </r>
  <r>
    <n v="1026"/>
    <n v="203061538"/>
    <s v="انظمة"/>
    <s v="المركز المالي"/>
    <x v="4"/>
    <x v="10"/>
    <x v="73"/>
    <n v="0"/>
    <s v="ذمم_ علاء صلاح الدين المحلاوي-4144"/>
    <n v="0"/>
    <n v="0"/>
    <n v="115744.48"/>
    <n v="115744.48"/>
    <n v="0"/>
    <n v="0"/>
    <n v="0"/>
    <n v="0"/>
    <n v="0"/>
    <x v="8"/>
  </r>
  <r>
    <n v="1027"/>
    <n v="203061539"/>
    <s v="انظمة"/>
    <s v="المركز المالي"/>
    <x v="4"/>
    <x v="10"/>
    <x v="73"/>
    <n v="0"/>
    <s v="ذمم_ علم جان اكبر خان-4145"/>
    <n v="0"/>
    <n v="0"/>
    <n v="34765"/>
    <n v="34765"/>
    <n v="0"/>
    <n v="0"/>
    <n v="0"/>
    <n v="0"/>
    <n v="0"/>
    <x v="8"/>
  </r>
  <r>
    <n v="1028"/>
    <n v="203061540"/>
    <s v="انظمة"/>
    <s v="المركز المالي"/>
    <x v="4"/>
    <x v="10"/>
    <x v="73"/>
    <n v="0"/>
    <s v="ذمم_ محمود ياسر عبدالعزيز محمود-4147"/>
    <n v="0"/>
    <n v="0"/>
    <n v="63888"/>
    <n v="63888"/>
    <n v="0"/>
    <n v="0"/>
    <n v="0"/>
    <n v="0"/>
    <n v="0"/>
    <x v="8"/>
  </r>
  <r>
    <n v="1029"/>
    <n v="203061541"/>
    <s v="انظمة"/>
    <s v="المركز المالي"/>
    <x v="4"/>
    <x v="10"/>
    <x v="73"/>
    <n v="0"/>
    <s v="ذمم_ نور حسين حنيف-4148"/>
    <n v="0"/>
    <n v="0"/>
    <n v="34472"/>
    <n v="34472"/>
    <n v="0"/>
    <n v="0"/>
    <n v="0"/>
    <n v="0"/>
    <n v="0"/>
    <x v="8"/>
  </r>
  <r>
    <n v="1030"/>
    <n v="203061542"/>
    <s v="انظمة"/>
    <s v="المركز المالي"/>
    <x v="4"/>
    <x v="10"/>
    <x v="73"/>
    <n v="0"/>
    <s v="ذمم_ خالد سعيد محمد حسن ابراهيم-4149"/>
    <n v="0"/>
    <n v="0"/>
    <n v="35110"/>
    <n v="35110"/>
    <n v="0"/>
    <n v="0"/>
    <n v="0"/>
    <n v="0"/>
    <n v="0"/>
    <x v="8"/>
  </r>
  <r>
    <n v="1031"/>
    <n v="203061544"/>
    <s v="انظمة"/>
    <s v="المركز المالي"/>
    <x v="4"/>
    <x v="10"/>
    <x v="73"/>
    <n v="0"/>
    <s v="ذمم_ محمد ميزانزار رحمن-4151"/>
    <n v="0"/>
    <n v="0"/>
    <n v="32110"/>
    <n v="32110"/>
    <n v="0"/>
    <n v="0"/>
    <n v="0"/>
    <n v="0"/>
    <n v="0"/>
    <x v="8"/>
  </r>
  <r>
    <n v="1032"/>
    <n v="203061545"/>
    <s v="انظمة"/>
    <s v="المركز المالي"/>
    <x v="4"/>
    <x v="10"/>
    <x v="73"/>
    <n v="0"/>
    <s v="4152"/>
    <n v="0"/>
    <n v="0"/>
    <n v="0"/>
    <n v="0"/>
    <n v="0"/>
    <n v="0"/>
    <n v="0"/>
    <n v="0"/>
    <n v="0"/>
    <x v="8"/>
  </r>
  <r>
    <n v="1033"/>
    <n v="203061546"/>
    <s v="انظمة"/>
    <s v="المركز المالي"/>
    <x v="4"/>
    <x v="10"/>
    <x v="73"/>
    <n v="0"/>
    <s v="ذمم_ محمد حفيظ الدين-4154"/>
    <n v="0"/>
    <n v="0"/>
    <n v="71811"/>
    <n v="71811"/>
    <n v="0"/>
    <n v="0"/>
    <n v="0"/>
    <n v="0"/>
    <n v="0"/>
    <x v="8"/>
  </r>
  <r>
    <n v="1034"/>
    <n v="203061547"/>
    <s v="انظمة"/>
    <s v="المركز المالي"/>
    <x v="4"/>
    <x v="10"/>
    <x v="73"/>
    <n v="0"/>
    <s v="ذمم_ راضي محمد عبدالجواد عبدالغني-4155"/>
    <n v="0"/>
    <n v="0"/>
    <n v="38113"/>
    <n v="38113"/>
    <n v="0"/>
    <n v="0"/>
    <n v="0"/>
    <n v="0"/>
    <n v="0"/>
    <x v="8"/>
  </r>
  <r>
    <n v="1035"/>
    <n v="203061548"/>
    <s v="انظمة"/>
    <s v="المركز المالي"/>
    <x v="4"/>
    <x v="10"/>
    <x v="73"/>
    <n v="0"/>
    <s v="ذمم_ عبد الرحيم عبدالمنعم محمد حسين-4156"/>
    <n v="0"/>
    <n v="0"/>
    <n v="0"/>
    <n v="0"/>
    <n v="0"/>
    <n v="0"/>
    <n v="0"/>
    <n v="0"/>
    <n v="0"/>
    <x v="8"/>
  </r>
  <r>
    <n v="1036"/>
    <n v="203061551"/>
    <s v="انظمة"/>
    <s v="المركز المالي"/>
    <x v="4"/>
    <x v="10"/>
    <x v="73"/>
    <n v="0"/>
    <s v="ذمم_ محمد عبدالناصر سعد الغندور-4159"/>
    <n v="0"/>
    <n v="0"/>
    <n v="49786"/>
    <n v="49786"/>
    <n v="0"/>
    <n v="0"/>
    <n v="0"/>
    <n v="0"/>
    <n v="0"/>
    <x v="8"/>
  </r>
  <r>
    <n v="1037"/>
    <n v="203061552"/>
    <s v="انظمة"/>
    <s v="المركز المالي"/>
    <x v="4"/>
    <x v="10"/>
    <x v="73"/>
    <n v="0"/>
    <s v="4160"/>
    <n v="0"/>
    <n v="0"/>
    <n v="0"/>
    <n v="0"/>
    <n v="0"/>
    <n v="0"/>
    <n v="0"/>
    <n v="0"/>
    <n v="0"/>
    <x v="8"/>
  </r>
  <r>
    <n v="1038"/>
    <n v="203061555"/>
    <s v="انظمة"/>
    <s v="المركز المالي"/>
    <x v="4"/>
    <x v="10"/>
    <x v="73"/>
    <n v="0"/>
    <s v="4163"/>
    <n v="0"/>
    <n v="0"/>
    <n v="0"/>
    <n v="0"/>
    <n v="0"/>
    <n v="0"/>
    <n v="0"/>
    <n v="0"/>
    <n v="0"/>
    <x v="8"/>
  </r>
  <r>
    <n v="1039"/>
    <n v="203061556"/>
    <s v="انظمة"/>
    <s v="المركز المالي"/>
    <x v="4"/>
    <x v="10"/>
    <x v="73"/>
    <n v="0"/>
    <s v="4164"/>
    <n v="0"/>
    <n v="0"/>
    <n v="0"/>
    <n v="0"/>
    <n v="0"/>
    <n v="0"/>
    <n v="0"/>
    <n v="0"/>
    <n v="0"/>
    <x v="8"/>
  </r>
  <r>
    <n v="1040"/>
    <n v="203061558"/>
    <s v="انظمة"/>
    <s v="المركز المالي"/>
    <x v="4"/>
    <x v="10"/>
    <x v="73"/>
    <n v="0"/>
    <s v="ذمم_ زيد محمد احمد الشريفي-4166"/>
    <n v="0"/>
    <n v="0"/>
    <n v="51549"/>
    <n v="51549"/>
    <n v="0"/>
    <n v="0"/>
    <n v="0"/>
    <n v="0"/>
    <n v="0"/>
    <x v="8"/>
  </r>
  <r>
    <n v="1041"/>
    <n v="203061561"/>
    <s v="انظمة"/>
    <s v="المركز المالي"/>
    <x v="4"/>
    <x v="10"/>
    <x v="73"/>
    <n v="0"/>
    <s v="ذمم_ باشا مايا شيخ-4169"/>
    <n v="0"/>
    <n v="0"/>
    <n v="27383"/>
    <n v="27383"/>
    <n v="0"/>
    <n v="0"/>
    <n v="0"/>
    <n v="0"/>
    <n v="0"/>
    <x v="8"/>
  </r>
  <r>
    <n v="1042"/>
    <n v="203061562"/>
    <s v="انظمة"/>
    <s v="المركز المالي"/>
    <x v="4"/>
    <x v="10"/>
    <x v="73"/>
    <n v="0"/>
    <s v="ذمم_ افروج بك موجال-4170"/>
    <n v="0"/>
    <n v="0"/>
    <n v="0"/>
    <n v="0"/>
    <n v="0"/>
    <n v="0"/>
    <n v="0"/>
    <n v="0"/>
    <n v="0"/>
    <x v="8"/>
  </r>
  <r>
    <n v="1043"/>
    <n v="203061563"/>
    <s v="انظمة"/>
    <s v="المركز المالي"/>
    <x v="4"/>
    <x v="10"/>
    <x v="73"/>
    <n v="0"/>
    <s v="ذمم_ زوبير شاه نور محمد خان-4171"/>
    <n v="0"/>
    <n v="0"/>
    <n v="27091"/>
    <n v="27091"/>
    <n v="0"/>
    <n v="0"/>
    <n v="0"/>
    <n v="0"/>
    <n v="0"/>
    <x v="8"/>
  </r>
  <r>
    <n v="1044"/>
    <n v="203061564"/>
    <s v="انظمة"/>
    <s v="المركز المالي"/>
    <x v="4"/>
    <x v="10"/>
    <x v="73"/>
    <n v="0"/>
    <s v="ذمم_ عبدالله افزال وحيد-4172"/>
    <n v="0"/>
    <n v="0"/>
    <n v="34974"/>
    <n v="34974"/>
    <n v="0"/>
    <n v="0"/>
    <n v="0"/>
    <n v="0"/>
    <n v="0"/>
    <x v="8"/>
  </r>
  <r>
    <n v="1045"/>
    <n v="203061566"/>
    <s v="انظمة"/>
    <s v="المركز المالي"/>
    <x v="4"/>
    <x v="10"/>
    <x v="73"/>
    <n v="0"/>
    <s v="4174"/>
    <n v="0"/>
    <n v="0"/>
    <n v="0"/>
    <n v="0"/>
    <n v="0"/>
    <n v="0"/>
    <n v="0"/>
    <n v="0"/>
    <n v="0"/>
    <x v="8"/>
  </r>
  <r>
    <n v="1046"/>
    <n v="203061567"/>
    <s v="انظمة"/>
    <s v="المركز المالي"/>
    <x v="4"/>
    <x v="10"/>
    <x v="73"/>
    <n v="0"/>
    <s v="ذمم_ مالك شير افضل اكرم خان-4175"/>
    <n v="0"/>
    <n v="0"/>
    <n v="3895"/>
    <n v="3895"/>
    <n v="0"/>
    <n v="0"/>
    <n v="0"/>
    <n v="0"/>
    <n v="0"/>
    <x v="8"/>
  </r>
  <r>
    <n v="1047"/>
    <n v="203061568"/>
    <s v="انظمة"/>
    <s v="المركز المالي"/>
    <x v="4"/>
    <x v="10"/>
    <x v="73"/>
    <n v="0"/>
    <s v="ذمم_ عنايات الله رحمات الله جان-4176"/>
    <n v="0"/>
    <n v="0"/>
    <n v="28531"/>
    <n v="28531"/>
    <n v="0"/>
    <n v="0"/>
    <n v="0"/>
    <n v="0"/>
    <n v="0"/>
    <x v="8"/>
  </r>
  <r>
    <n v="1048"/>
    <n v="203061569"/>
    <s v="انظمة"/>
    <s v="المركز المالي"/>
    <x v="4"/>
    <x v="10"/>
    <x v="73"/>
    <n v="0"/>
    <s v="ذمم_ محمد هاشم-4177"/>
    <n v="0"/>
    <n v="0"/>
    <n v="25559"/>
    <n v="25559"/>
    <n v="0"/>
    <n v="0"/>
    <n v="0"/>
    <n v="0"/>
    <n v="0"/>
    <x v="8"/>
  </r>
  <r>
    <n v="1049"/>
    <n v="203061570"/>
    <s v="انظمة"/>
    <s v="المركز المالي"/>
    <x v="4"/>
    <x v="10"/>
    <x v="73"/>
    <n v="0"/>
    <s v="4178"/>
    <n v="0"/>
    <n v="0"/>
    <n v="0"/>
    <n v="0"/>
    <n v="0"/>
    <n v="0"/>
    <n v="0"/>
    <n v="0"/>
    <n v="0"/>
    <x v="8"/>
  </r>
  <r>
    <n v="1050"/>
    <n v="203061571"/>
    <s v="انظمة"/>
    <s v="المركز المالي"/>
    <x v="4"/>
    <x v="10"/>
    <x v="73"/>
    <n v="0"/>
    <s v="4179"/>
    <n v="0"/>
    <n v="0"/>
    <n v="0"/>
    <n v="0"/>
    <n v="0"/>
    <n v="0"/>
    <n v="0"/>
    <n v="0"/>
    <n v="0"/>
    <x v="8"/>
  </r>
  <r>
    <n v="1051"/>
    <n v="203061574"/>
    <s v="انظمة"/>
    <s v="المركز المالي"/>
    <x v="4"/>
    <x v="10"/>
    <x v="73"/>
    <n v="0"/>
    <s v="4182"/>
    <n v="0"/>
    <n v="0"/>
    <n v="0"/>
    <n v="0"/>
    <n v="0"/>
    <n v="0"/>
    <n v="0"/>
    <n v="0"/>
    <n v="0"/>
    <x v="8"/>
  </r>
  <r>
    <n v="1052"/>
    <n v="203061575"/>
    <s v="انظمة"/>
    <s v="المركز المالي"/>
    <x v="4"/>
    <x v="10"/>
    <x v="73"/>
    <n v="0"/>
    <s v="ذمم_ حسام محمد سعد محمد نصار-4183"/>
    <n v="0"/>
    <n v="0"/>
    <n v="121568"/>
    <n v="121568"/>
    <n v="0"/>
    <n v="0"/>
    <n v="0"/>
    <n v="0"/>
    <n v="0"/>
    <x v="8"/>
  </r>
  <r>
    <n v="1053"/>
    <n v="203061576"/>
    <s v="انظمة"/>
    <s v="المركز المالي"/>
    <x v="4"/>
    <x v="10"/>
    <x v="73"/>
    <n v="0"/>
    <s v="ذمم_ احمد سعد محمود عبدالهادي عبدالله-4184"/>
    <n v="0"/>
    <n v="0"/>
    <n v="67857"/>
    <n v="67857"/>
    <n v="0"/>
    <n v="0"/>
    <n v="0"/>
    <n v="0"/>
    <n v="0"/>
    <x v="8"/>
  </r>
  <r>
    <n v="1054"/>
    <n v="203061577"/>
    <s v="انظمة"/>
    <s v="المركز المالي"/>
    <x v="4"/>
    <x v="10"/>
    <x v="73"/>
    <n v="0"/>
    <s v="4185"/>
    <n v="0"/>
    <n v="0"/>
    <n v="0"/>
    <n v="0"/>
    <n v="0"/>
    <n v="0"/>
    <n v="0"/>
    <n v="0"/>
    <n v="0"/>
    <x v="8"/>
  </r>
  <r>
    <n v="1055"/>
    <n v="203061578"/>
    <s v="انظمة"/>
    <s v="المركز المالي"/>
    <x v="4"/>
    <x v="10"/>
    <x v="73"/>
    <n v="0"/>
    <s v="4186"/>
    <n v="0"/>
    <n v="0"/>
    <n v="0"/>
    <n v="0"/>
    <n v="0"/>
    <n v="0"/>
    <n v="0"/>
    <n v="0"/>
    <n v="0"/>
    <x v="8"/>
  </r>
  <r>
    <n v="1056"/>
    <n v="203061579"/>
    <s v="انظمة"/>
    <s v="المركز المالي"/>
    <x v="4"/>
    <x v="10"/>
    <x v="73"/>
    <n v="0"/>
    <s v="ذمم_ محمد احمد فؤاد محي-4187"/>
    <n v="0"/>
    <n v="0"/>
    <n v="68125.740000000005"/>
    <n v="68125.740000000005"/>
    <n v="0"/>
    <n v="0"/>
    <n v="0"/>
    <n v="0"/>
    <n v="0"/>
    <x v="8"/>
  </r>
  <r>
    <n v="1057"/>
    <n v="203061580"/>
    <s v="انظمة"/>
    <s v="المركز المالي"/>
    <x v="4"/>
    <x v="10"/>
    <x v="73"/>
    <n v="0"/>
    <s v="ذمم_ مانا علي الله راكا-4188"/>
    <n v="0"/>
    <n v="0"/>
    <n v="54975"/>
    <n v="54975"/>
    <n v="0"/>
    <n v="0"/>
    <n v="0"/>
    <n v="0"/>
    <n v="0"/>
    <x v="8"/>
  </r>
  <r>
    <n v="1058"/>
    <n v="203061583"/>
    <s v="انظمة"/>
    <s v="المركز المالي"/>
    <x v="4"/>
    <x v="10"/>
    <x v="73"/>
    <n v="0"/>
    <s v="ذمم_ محمد عليم الدين بارفيش-4191"/>
    <n v="0"/>
    <n v="0"/>
    <n v="36493"/>
    <n v="36493"/>
    <n v="0"/>
    <n v="0"/>
    <n v="0"/>
    <n v="0"/>
    <n v="0"/>
    <x v="8"/>
  </r>
  <r>
    <n v="1059"/>
    <n v="203061584"/>
    <s v="انظمة"/>
    <s v="المركز المالي"/>
    <x v="4"/>
    <x v="10"/>
    <x v="73"/>
    <n v="0"/>
    <s v="ذمم_حسام مدحت عبدالسلام_4376"/>
    <n v="0"/>
    <n v="0"/>
    <n v="61280"/>
    <n v="61280"/>
    <n v="0"/>
    <n v="0"/>
    <n v="0"/>
    <n v="0"/>
    <n v="0"/>
    <x v="8"/>
  </r>
  <r>
    <n v="1060"/>
    <n v="203061586"/>
    <s v="انظمة"/>
    <s v="المركز المالي"/>
    <x v="4"/>
    <x v="10"/>
    <x v="73"/>
    <n v="0"/>
    <s v="ذمم_ انيل كومار كورمي _4377"/>
    <n v="0"/>
    <n v="0"/>
    <n v="30689"/>
    <n v="30689"/>
    <n v="0"/>
    <n v="0"/>
    <n v="0"/>
    <n v="0"/>
    <n v="0"/>
    <x v="8"/>
  </r>
  <r>
    <n v="1061"/>
    <n v="203061592"/>
    <s v="انظمة"/>
    <s v="المركز المالي"/>
    <x v="4"/>
    <x v="10"/>
    <x v="73"/>
    <n v="0"/>
    <s v="ذمم_ والفريد الفين بيكار_4378"/>
    <n v="0"/>
    <n v="0"/>
    <n v="34715"/>
    <n v="34715"/>
    <n v="0"/>
    <n v="0"/>
    <n v="0"/>
    <n v="0"/>
    <n v="0"/>
    <x v="8"/>
  </r>
  <r>
    <n v="1062"/>
    <n v="203061594"/>
    <s v="انظمة"/>
    <s v="المركز المالي"/>
    <x v="4"/>
    <x v="10"/>
    <x v="73"/>
    <n v="0"/>
    <s v="4379"/>
    <n v="0"/>
    <n v="0"/>
    <n v="0"/>
    <n v="0"/>
    <n v="0"/>
    <n v="0"/>
    <n v="0"/>
    <n v="0"/>
    <n v="0"/>
    <x v="8"/>
  </r>
  <r>
    <n v="1063"/>
    <n v="203061595"/>
    <s v="انظمة"/>
    <s v="المركز المالي"/>
    <x v="4"/>
    <x v="10"/>
    <x v="73"/>
    <n v="0"/>
    <s v="ذمم_ مد اتاورا راين _4380"/>
    <n v="0"/>
    <n v="0"/>
    <n v="28701"/>
    <n v="28701"/>
    <n v="0"/>
    <n v="0"/>
    <n v="0"/>
    <n v="0"/>
    <n v="0"/>
    <x v="8"/>
  </r>
  <r>
    <n v="1064"/>
    <n v="203061600"/>
    <s v="انظمة"/>
    <s v="المركز المالي"/>
    <x v="4"/>
    <x v="10"/>
    <x v="73"/>
    <n v="0"/>
    <s v="ذمم_ جيريراج بودهاثوكي_4193"/>
    <n v="0"/>
    <n v="0"/>
    <n v="25869"/>
    <n v="25869"/>
    <n v="0"/>
    <n v="0"/>
    <n v="0"/>
    <n v="0"/>
    <n v="0"/>
    <x v="8"/>
  </r>
  <r>
    <n v="1065"/>
    <n v="203061601"/>
    <s v="انظمة"/>
    <s v="المركز المالي"/>
    <x v="4"/>
    <x v="10"/>
    <x v="73"/>
    <n v="0"/>
    <s v="ذمم_ شيام لا ل شودري_4194"/>
    <n v="0"/>
    <n v="0"/>
    <n v="27625"/>
    <n v="27625"/>
    <n v="0"/>
    <n v="0"/>
    <n v="0"/>
    <n v="0"/>
    <n v="0"/>
    <x v="8"/>
  </r>
  <r>
    <n v="1066"/>
    <n v="203061602"/>
    <s v="انظمة"/>
    <s v="المركز المالي"/>
    <x v="4"/>
    <x v="10"/>
    <x v="73"/>
    <n v="0"/>
    <s v="ذمم_ جهاجو بك _4195"/>
    <n v="0"/>
    <n v="0"/>
    <n v="24381"/>
    <n v="24381"/>
    <n v="0"/>
    <n v="0"/>
    <n v="0"/>
    <n v="0"/>
    <n v="0"/>
    <x v="8"/>
  </r>
  <r>
    <n v="1067"/>
    <n v="203061603"/>
    <s v="انظمة"/>
    <s v="المركز المالي"/>
    <x v="4"/>
    <x v="10"/>
    <x v="73"/>
    <n v="0"/>
    <s v="4196"/>
    <n v="0"/>
    <n v="0"/>
    <n v="0"/>
    <n v="0"/>
    <n v="0"/>
    <n v="0"/>
    <n v="0"/>
    <n v="0"/>
    <n v="0"/>
    <x v="8"/>
  </r>
  <r>
    <n v="1068"/>
    <n v="203061604"/>
    <s v="انظمة"/>
    <s v="المركز المالي"/>
    <x v="4"/>
    <x v="10"/>
    <x v="73"/>
    <n v="0"/>
    <s v="4197"/>
    <n v="0"/>
    <n v="0"/>
    <n v="0"/>
    <n v="0"/>
    <n v="0"/>
    <n v="0"/>
    <n v="0"/>
    <n v="0"/>
    <n v="0"/>
    <x v="8"/>
  </r>
  <r>
    <n v="1069"/>
    <n v="203061607"/>
    <s v="انظمة"/>
    <s v="المركز المالي"/>
    <x v="4"/>
    <x v="10"/>
    <x v="73"/>
    <n v="0"/>
    <s v="ذمم_ محمود عبد الغفار محمود عطية_1090"/>
    <n v="0"/>
    <n v="0"/>
    <n v="46640"/>
    <n v="46640"/>
    <n v="0"/>
    <n v="0"/>
    <n v="0"/>
    <n v="0"/>
    <n v="0"/>
    <x v="8"/>
  </r>
  <r>
    <n v="1070"/>
    <n v="203061608"/>
    <s v="انظمة"/>
    <s v="المركز المالي"/>
    <x v="4"/>
    <x v="10"/>
    <x v="73"/>
    <n v="0"/>
    <s v="4220"/>
    <n v="0"/>
    <n v="0"/>
    <n v="0"/>
    <n v="0"/>
    <n v="0"/>
    <n v="0"/>
    <n v="0"/>
    <n v="0"/>
    <n v="0"/>
    <x v="8"/>
  </r>
  <r>
    <n v="1071"/>
    <n v="203061610"/>
    <s v="انظمة"/>
    <s v="المركز المالي"/>
    <x v="4"/>
    <x v="10"/>
    <x v="73"/>
    <n v="0"/>
    <s v="ذمم_ محمد نور نوبي_4198"/>
    <n v="0"/>
    <n v="0"/>
    <n v="32316"/>
    <n v="32316"/>
    <n v="0"/>
    <n v="0"/>
    <n v="0"/>
    <n v="0"/>
    <n v="0"/>
    <x v="8"/>
  </r>
  <r>
    <n v="1072"/>
    <n v="203061611"/>
    <s v="انظمة"/>
    <s v="المركز المالي"/>
    <x v="4"/>
    <x v="10"/>
    <x v="73"/>
    <n v="0"/>
    <s v="ذمم_ اينامول حق _4199"/>
    <n v="0"/>
    <n v="0"/>
    <n v="29319"/>
    <n v="29319"/>
    <n v="0"/>
    <n v="0"/>
    <n v="0"/>
    <n v="0"/>
    <n v="0"/>
    <x v="8"/>
  </r>
  <r>
    <n v="1073"/>
    <n v="203061612"/>
    <s v="انظمة"/>
    <s v="المركز المالي"/>
    <x v="4"/>
    <x v="10"/>
    <x v="73"/>
    <n v="0"/>
    <s v="ذمم_ جيمى سنتوش_4200"/>
    <n v="0"/>
    <n v="0"/>
    <n v="49697"/>
    <n v="49697"/>
    <n v="0"/>
    <n v="0"/>
    <n v="0"/>
    <n v="0"/>
    <n v="0"/>
    <x v="8"/>
  </r>
  <r>
    <n v="1074"/>
    <n v="203061613"/>
    <s v="انظمة"/>
    <s v="المركز المالي"/>
    <x v="4"/>
    <x v="10"/>
    <x v="73"/>
    <n v="0"/>
    <s v="ذمم_ افاق بالاغا حسين_4201"/>
    <n v="0"/>
    <n v="0"/>
    <n v="40350"/>
    <n v="40350"/>
    <n v="0"/>
    <n v="0"/>
    <n v="0"/>
    <n v="0"/>
    <n v="0"/>
    <x v="8"/>
  </r>
  <r>
    <n v="1075"/>
    <n v="203061614"/>
    <s v="انظمة"/>
    <s v="المركز المالي"/>
    <x v="4"/>
    <x v="10"/>
    <x v="73"/>
    <n v="0"/>
    <s v="ذمم_ أوليمبيو مونغ ميناميديش_4202"/>
    <n v="0"/>
    <n v="0"/>
    <n v="30894"/>
    <n v="30894"/>
    <n v="0"/>
    <n v="0"/>
    <n v="0"/>
    <n v="0"/>
    <n v="0"/>
    <x v="8"/>
  </r>
  <r>
    <n v="1076"/>
    <n v="203061616"/>
    <s v="انظمة"/>
    <s v="المركز المالي"/>
    <x v="4"/>
    <x v="10"/>
    <x v="73"/>
    <n v="0"/>
    <s v="ذمم_ جبير أحمد محمد شاديك_4204"/>
    <n v="0"/>
    <n v="0"/>
    <n v="26291.99999"/>
    <n v="26292"/>
    <n v="0"/>
    <n v="9.9999997473787516E-6"/>
    <n v="-9.9999997473787516E-6"/>
    <n v="0"/>
    <n v="-9.9999997473787516E-6"/>
    <x v="8"/>
  </r>
  <r>
    <n v="1077"/>
    <n v="203061617"/>
    <s v="انظمة"/>
    <s v="المركز المالي"/>
    <x v="4"/>
    <x v="10"/>
    <x v="73"/>
    <n v="0"/>
    <s v="ذمم_ عبدالرؤؤف محمد منصور علم_4205"/>
    <n v="0"/>
    <n v="0"/>
    <n v="29119"/>
    <n v="29119"/>
    <n v="0"/>
    <n v="0"/>
    <n v="0"/>
    <n v="0"/>
    <n v="0"/>
    <x v="8"/>
  </r>
  <r>
    <n v="1078"/>
    <n v="203061618"/>
    <s v="انظمة"/>
    <s v="المركز المالي"/>
    <x v="4"/>
    <x v="10"/>
    <x v="73"/>
    <n v="0"/>
    <s v="4206"/>
    <n v="0"/>
    <n v="0"/>
    <n v="0"/>
    <n v="0"/>
    <n v="0"/>
    <n v="0"/>
    <n v="0"/>
    <n v="0"/>
    <n v="0"/>
    <x v="8"/>
  </r>
  <r>
    <n v="1079"/>
    <n v="203061621"/>
    <s v="انظمة"/>
    <s v="المركز المالي"/>
    <x v="4"/>
    <x v="10"/>
    <x v="73"/>
    <n v="0"/>
    <s v="ذمم_ جيت بهادور تامانج_4209"/>
    <n v="0"/>
    <n v="0"/>
    <n v="24104"/>
    <n v="24104"/>
    <n v="0"/>
    <n v="0"/>
    <n v="0"/>
    <n v="0"/>
    <n v="0"/>
    <x v="8"/>
  </r>
  <r>
    <n v="1080"/>
    <n v="203061622"/>
    <s v="انظمة"/>
    <s v="المركز المالي"/>
    <x v="4"/>
    <x v="10"/>
    <x v="73"/>
    <n v="0"/>
    <s v="4210"/>
    <n v="0"/>
    <n v="0"/>
    <n v="0"/>
    <n v="0"/>
    <n v="0"/>
    <n v="0"/>
    <n v="0"/>
    <n v="0"/>
    <n v="0"/>
    <x v="8"/>
  </r>
  <r>
    <n v="1081"/>
    <n v="203061623"/>
    <s v="انظمة"/>
    <s v="المركز المالي"/>
    <x v="4"/>
    <x v="10"/>
    <x v="73"/>
    <n v="0"/>
    <s v="4211"/>
    <n v="0"/>
    <n v="0"/>
    <n v="0"/>
    <n v="0"/>
    <n v="0"/>
    <n v="0"/>
    <n v="0"/>
    <n v="0"/>
    <n v="0"/>
    <x v="8"/>
  </r>
  <r>
    <n v="1082"/>
    <n v="203061625"/>
    <s v="انظمة"/>
    <s v="المركز المالي"/>
    <x v="4"/>
    <x v="10"/>
    <x v="73"/>
    <n v="0"/>
    <s v="4213"/>
    <n v="0"/>
    <n v="0"/>
    <n v="0"/>
    <n v="0"/>
    <n v="0"/>
    <n v="0"/>
    <n v="0"/>
    <n v="0"/>
    <n v="0"/>
    <x v="8"/>
  </r>
  <r>
    <n v="1083"/>
    <n v="203061626"/>
    <s v="انظمة"/>
    <s v="المركز المالي"/>
    <x v="4"/>
    <x v="10"/>
    <x v="73"/>
    <n v="0"/>
    <s v="4214"/>
    <n v="0"/>
    <n v="0"/>
    <n v="0"/>
    <n v="0"/>
    <n v="0"/>
    <n v="0"/>
    <n v="0"/>
    <n v="0"/>
    <n v="0"/>
    <x v="8"/>
  </r>
  <r>
    <n v="1084"/>
    <n v="203061630"/>
    <s v="انظمة"/>
    <s v="المركز المالي"/>
    <x v="4"/>
    <x v="10"/>
    <x v="73"/>
    <n v="0"/>
    <s v="4212"/>
    <n v="0"/>
    <n v="0"/>
    <n v="0"/>
    <n v="0"/>
    <n v="0"/>
    <n v="0"/>
    <n v="0"/>
    <n v="0"/>
    <n v="0"/>
    <x v="8"/>
  </r>
  <r>
    <n v="1085"/>
    <n v="203061631"/>
    <s v="انظمة"/>
    <s v="المركز المالي"/>
    <x v="4"/>
    <x v="10"/>
    <x v="73"/>
    <n v="0"/>
    <s v="ذمم_ جوزيف ارنولد ميجوال 4215"/>
    <n v="0"/>
    <n v="0"/>
    <n v="0"/>
    <n v="0"/>
    <n v="0"/>
    <n v="0"/>
    <n v="0"/>
    <n v="0"/>
    <n v="0"/>
    <x v="8"/>
  </r>
  <r>
    <n v="1086"/>
    <n v="203061632"/>
    <s v="انظمة"/>
    <s v="المركز المالي"/>
    <x v="4"/>
    <x v="10"/>
    <x v="73"/>
    <n v="0"/>
    <s v="ذمم_ سانندرو روفى الفريز 4216"/>
    <n v="0"/>
    <n v="0"/>
    <n v="36472"/>
    <n v="36472"/>
    <n v="0"/>
    <n v="0"/>
    <n v="0"/>
    <n v="0"/>
    <n v="0"/>
    <x v="8"/>
  </r>
  <r>
    <n v="1087"/>
    <n v="203061633"/>
    <s v="انظمة"/>
    <s v="المركز المالي"/>
    <x v="4"/>
    <x v="10"/>
    <x v="73"/>
    <n v="0"/>
    <s v="ذمم_ محمد رياض عبد الرحمن على 4217"/>
    <n v="0"/>
    <n v="0"/>
    <n v="25684"/>
    <n v="25684"/>
    <n v="0"/>
    <n v="0"/>
    <n v="0"/>
    <n v="0"/>
    <n v="0"/>
    <x v="8"/>
  </r>
  <r>
    <n v="1088"/>
    <n v="203061634"/>
    <s v="انظمة"/>
    <s v="المركز المالي"/>
    <x v="4"/>
    <x v="10"/>
    <x v="73"/>
    <n v="0"/>
    <s v="ذمم_ نادر على ثابت على 4218"/>
    <n v="0"/>
    <n v="0"/>
    <n v="27983"/>
    <n v="27983"/>
    <n v="0"/>
    <n v="0"/>
    <n v="0"/>
    <n v="0"/>
    <n v="0"/>
    <x v="8"/>
  </r>
  <r>
    <n v="1089"/>
    <n v="203061635"/>
    <s v="انظمة"/>
    <s v="المركز المالي"/>
    <x v="4"/>
    <x v="10"/>
    <x v="73"/>
    <n v="0"/>
    <s v="4222"/>
    <n v="0"/>
    <n v="0"/>
    <n v="0"/>
    <n v="0"/>
    <n v="0"/>
    <n v="0"/>
    <n v="0"/>
    <n v="0"/>
    <n v="0"/>
    <x v="8"/>
  </r>
  <r>
    <n v="1090"/>
    <n v="203061637"/>
    <s v="انظمة"/>
    <s v="المركز المالي"/>
    <x v="4"/>
    <x v="10"/>
    <x v="73"/>
    <n v="0"/>
    <s v="4225"/>
    <n v="0"/>
    <n v="0"/>
    <n v="0"/>
    <n v="0"/>
    <n v="0"/>
    <n v="0"/>
    <n v="0"/>
    <n v="0"/>
    <n v="0"/>
    <x v="8"/>
  </r>
  <r>
    <n v="1091"/>
    <n v="203061639"/>
    <s v="انظمة"/>
    <s v="المركز المالي"/>
    <x v="4"/>
    <x v="10"/>
    <x v="73"/>
    <n v="0"/>
    <s v="ذمم_ سنوال مشتاق احمد _4382"/>
    <n v="0"/>
    <n v="0"/>
    <n v="32787"/>
    <n v="32787"/>
    <n v="0"/>
    <n v="0"/>
    <n v="0"/>
    <n v="0"/>
    <n v="0"/>
    <x v="8"/>
  </r>
  <r>
    <n v="1092"/>
    <n v="203061641"/>
    <s v="انظمة"/>
    <s v="المركز المالي"/>
    <x v="4"/>
    <x v="10"/>
    <x v="73"/>
    <n v="0"/>
    <s v="ذمم_ شيخوماشيوالله_ 4230"/>
    <n v="0"/>
    <n v="0"/>
    <n v="20048"/>
    <n v="20048"/>
    <n v="0"/>
    <n v="0"/>
    <n v="0"/>
    <n v="0"/>
    <n v="0"/>
    <x v="8"/>
  </r>
  <r>
    <n v="1093"/>
    <n v="203061642"/>
    <s v="انظمة"/>
    <s v="المركز المالي"/>
    <x v="4"/>
    <x v="10"/>
    <x v="73"/>
    <n v="0"/>
    <s v="ذمم_ محمد نعيم محمد متيور - 4226"/>
    <n v="0"/>
    <n v="0"/>
    <n v="28197"/>
    <n v="28197"/>
    <n v="0"/>
    <n v="0"/>
    <n v="0"/>
    <n v="0"/>
    <n v="0"/>
    <x v="8"/>
  </r>
  <r>
    <n v="1094"/>
    <n v="203061643"/>
    <s v="انظمة"/>
    <s v="المركز المالي"/>
    <x v="4"/>
    <x v="10"/>
    <x v="73"/>
    <n v="0"/>
    <s v="ذمم_ الياس جوناب حليم ._4381"/>
    <n v="0"/>
    <n v="0"/>
    <n v="27497"/>
    <n v="27497"/>
    <n v="0"/>
    <n v="0"/>
    <n v="0"/>
    <n v="0"/>
    <n v="0"/>
    <x v="8"/>
  </r>
  <r>
    <n v="1095"/>
    <n v="203061644"/>
    <s v="انظمة"/>
    <s v="المركز المالي"/>
    <x v="4"/>
    <x v="10"/>
    <x v="73"/>
    <n v="0"/>
    <s v="4227"/>
    <n v="0"/>
    <n v="0"/>
    <n v="0"/>
    <n v="0"/>
    <n v="0"/>
    <n v="0"/>
    <n v="0"/>
    <n v="0"/>
    <n v="0"/>
    <x v="8"/>
  </r>
  <r>
    <n v="1096"/>
    <n v="203061645"/>
    <s v="انظمة"/>
    <s v="المركز المالي"/>
    <x v="4"/>
    <x v="10"/>
    <x v="73"/>
    <n v="0"/>
    <s v="ذمم_ ايمن محمد حسن البدرى_1061"/>
    <n v="0"/>
    <n v="0"/>
    <n v="372109"/>
    <n v="372109"/>
    <n v="0"/>
    <n v="0"/>
    <n v="0"/>
    <n v="0"/>
    <n v="0"/>
    <x v="8"/>
  </r>
  <r>
    <n v="1097"/>
    <n v="203061647"/>
    <s v="انظمة"/>
    <s v="المركز المالي"/>
    <x v="4"/>
    <x v="10"/>
    <x v="73"/>
    <n v="0"/>
    <s v="ذمم_ محمد عماد الدين محمد عبد القادر_1063"/>
    <n v="0"/>
    <n v="0"/>
    <n v="144886"/>
    <n v="144886"/>
    <n v="0"/>
    <n v="0"/>
    <n v="0"/>
    <n v="0"/>
    <n v="0"/>
    <x v="8"/>
  </r>
  <r>
    <n v="1098"/>
    <n v="203061650"/>
    <s v="انظمة"/>
    <s v="المركز المالي"/>
    <x v="4"/>
    <x v="10"/>
    <x v="73"/>
    <n v="0"/>
    <s v="ذمم_ ياسين محمد ياسين لبد_1067"/>
    <n v="0"/>
    <n v="0"/>
    <n v="156626"/>
    <n v="156626"/>
    <n v="0"/>
    <n v="0"/>
    <n v="0"/>
    <n v="0"/>
    <n v="0"/>
    <x v="8"/>
  </r>
  <r>
    <n v="1099"/>
    <n v="203061651"/>
    <s v="انظمة"/>
    <s v="المركز المالي"/>
    <x v="4"/>
    <x v="10"/>
    <x v="73"/>
    <n v="0"/>
    <s v="ذمم_ عكراش محمد خبران_3011_ مغلق"/>
    <n v="0"/>
    <n v="0"/>
    <n v="0"/>
    <n v="0"/>
    <n v="0"/>
    <n v="0"/>
    <n v="0"/>
    <n v="0"/>
    <n v="0"/>
    <x v="8"/>
  </r>
  <r>
    <n v="1100"/>
    <n v="203061656"/>
    <s v="انظمة"/>
    <s v="المركز المالي"/>
    <x v="4"/>
    <x v="10"/>
    <x v="73"/>
    <n v="0"/>
    <s v="ذمم_ حسن علي حسن شريف_4235"/>
    <n v="0"/>
    <n v="0"/>
    <n v="47952"/>
    <n v="47952"/>
    <n v="0"/>
    <n v="0"/>
    <n v="0"/>
    <n v="0"/>
    <n v="0"/>
    <x v="8"/>
  </r>
  <r>
    <n v="1101"/>
    <n v="203061657"/>
    <s v="انظمة"/>
    <s v="المركز المالي"/>
    <x v="4"/>
    <x v="10"/>
    <x v="73"/>
    <n v="0"/>
    <s v="ذمم_ شاروخ محمد علي _1069"/>
    <n v="0"/>
    <n v="0"/>
    <n v="51419"/>
    <n v="51419"/>
    <n v="0"/>
    <n v="0"/>
    <n v="0"/>
    <n v="0"/>
    <n v="0"/>
    <x v="8"/>
  </r>
  <r>
    <n v="1102"/>
    <n v="203061658"/>
    <s v="انظمة"/>
    <s v="المركز المالي"/>
    <x v="4"/>
    <x v="10"/>
    <x v="73"/>
    <n v="0"/>
    <s v="ذمم_ سجاد على بير محمد خان 4233"/>
    <n v="0"/>
    <n v="0"/>
    <n v="26814"/>
    <n v="26814"/>
    <n v="0"/>
    <n v="0"/>
    <n v="0"/>
    <n v="0"/>
    <n v="0"/>
    <x v="8"/>
  </r>
  <r>
    <n v="1103"/>
    <n v="203061659"/>
    <s v="انظمة"/>
    <s v="المركز المالي"/>
    <x v="4"/>
    <x v="10"/>
    <x v="73"/>
    <n v="0"/>
    <s v="ذمم_ ممدوح مرزوق _ 4236"/>
    <n v="0"/>
    <n v="0"/>
    <n v="63335.75"/>
    <n v="63335.75"/>
    <n v="0"/>
    <n v="0"/>
    <n v="0"/>
    <n v="0"/>
    <n v="0"/>
    <x v="8"/>
  </r>
  <r>
    <n v="1104"/>
    <n v="203061660"/>
    <s v="انظمة"/>
    <s v="المركز المالي"/>
    <x v="4"/>
    <x v="10"/>
    <x v="73"/>
    <n v="0"/>
    <s v="3051"/>
    <n v="0"/>
    <n v="0"/>
    <n v="0"/>
    <n v="0"/>
    <n v="0"/>
    <n v="0"/>
    <n v="0"/>
    <n v="0"/>
    <n v="0"/>
    <x v="8"/>
  </r>
  <r>
    <n v="1105"/>
    <n v="203061661"/>
    <s v="انظمة"/>
    <s v="المركز المالي"/>
    <x v="4"/>
    <x v="10"/>
    <x v="73"/>
    <n v="0"/>
    <s v="1074"/>
    <n v="0"/>
    <n v="0"/>
    <n v="0"/>
    <n v="0"/>
    <n v="0"/>
    <n v="0"/>
    <n v="0"/>
    <n v="0"/>
    <n v="0"/>
    <x v="8"/>
  </r>
  <r>
    <n v="1106"/>
    <n v="203061662"/>
    <s v="انظمة"/>
    <s v="المركز المالي"/>
    <x v="4"/>
    <x v="10"/>
    <x v="73"/>
    <n v="0"/>
    <s v="ذمم_ محمد عبدالله امان الله _1073"/>
    <n v="0"/>
    <n v="0"/>
    <n v="92354"/>
    <n v="92354"/>
    <n v="0"/>
    <n v="0"/>
    <n v="0"/>
    <n v="0"/>
    <n v="0"/>
    <x v="8"/>
  </r>
  <r>
    <n v="1107"/>
    <n v="203061663"/>
    <s v="انظمة"/>
    <s v="المركز المالي"/>
    <x v="4"/>
    <x v="10"/>
    <x v="73"/>
    <n v="0"/>
    <s v="ذمم_ مؤمن محمود اسعد عبدالعال _ 1072"/>
    <n v="0"/>
    <n v="0"/>
    <n v="218096"/>
    <n v="218096"/>
    <n v="0"/>
    <n v="0"/>
    <n v="0"/>
    <n v="0"/>
    <n v="0"/>
    <x v="8"/>
  </r>
  <r>
    <n v="1108"/>
    <n v="203061664"/>
    <s v="انظمة"/>
    <s v="المركز المالي"/>
    <x v="4"/>
    <x v="10"/>
    <x v="73"/>
    <n v="0"/>
    <s v="ذمم_ قصي حمدي راشد ابوعليا_1070"/>
    <n v="0"/>
    <n v="0"/>
    <n v="215730"/>
    <n v="215730"/>
    <n v="0"/>
    <n v="0"/>
    <n v="0"/>
    <n v="0"/>
    <n v="0"/>
    <x v="8"/>
  </r>
  <r>
    <n v="1109"/>
    <n v="203061667"/>
    <s v="انظمة"/>
    <s v="المركز المالي"/>
    <x v="4"/>
    <x v="10"/>
    <x v="73"/>
    <n v="0"/>
    <s v="ذمم_ مؤمن حسين كمال_ 1078"/>
    <n v="0"/>
    <n v="0"/>
    <n v="144475"/>
    <n v="144475"/>
    <n v="0"/>
    <n v="0"/>
    <n v="0"/>
    <n v="0"/>
    <n v="0"/>
    <x v="8"/>
  </r>
  <r>
    <n v="1110"/>
    <n v="203061668"/>
    <s v="انظمة"/>
    <s v="المركز المالي"/>
    <x v="4"/>
    <x v="10"/>
    <x v="73"/>
    <n v="0"/>
    <s v="1076"/>
    <n v="0"/>
    <n v="0"/>
    <n v="0"/>
    <n v="0"/>
    <n v="0"/>
    <n v="0"/>
    <n v="0"/>
    <n v="0"/>
    <n v="0"/>
    <x v="8"/>
  </r>
  <r>
    <n v="1111"/>
    <n v="203061669"/>
    <s v="انظمة"/>
    <s v="المركز المالي"/>
    <x v="4"/>
    <x v="10"/>
    <x v="73"/>
    <n v="0"/>
    <s v="ذمم_ محمد عبد رشد 4242"/>
    <n v="0"/>
    <n v="0"/>
    <n v="37042"/>
    <n v="37042"/>
    <n v="0"/>
    <n v="0"/>
    <n v="0"/>
    <n v="0"/>
    <n v="0"/>
    <x v="8"/>
  </r>
  <r>
    <n v="1112"/>
    <n v="203061670"/>
    <s v="انظمة"/>
    <s v="المركز المالي"/>
    <x v="4"/>
    <x v="10"/>
    <x v="73"/>
    <n v="0"/>
    <s v="ذمم _ نضال حبش _1077"/>
    <n v="0"/>
    <n v="0"/>
    <n v="6229.35"/>
    <n v="6229.35"/>
    <n v="0"/>
    <n v="0"/>
    <n v="0"/>
    <n v="0"/>
    <n v="0"/>
    <x v="8"/>
  </r>
  <r>
    <n v="1113"/>
    <n v="203061671"/>
    <s v="انظمة"/>
    <s v="المركز المالي"/>
    <x v="4"/>
    <x v="10"/>
    <x v="73"/>
    <n v="0"/>
    <s v="ذمم _ نايف محسن جاسر _4237"/>
    <n v="0"/>
    <n v="0"/>
    <n v="50256"/>
    <n v="50256"/>
    <n v="0"/>
    <n v="0"/>
    <n v="0"/>
    <n v="0"/>
    <n v="0"/>
    <x v="8"/>
  </r>
  <r>
    <n v="1114"/>
    <n v="203061674"/>
    <s v="انظمة"/>
    <s v="المركز المالي"/>
    <x v="4"/>
    <x v="10"/>
    <x v="73"/>
    <n v="0"/>
    <s v="ذمم _ نبيل حمود محمد العلوي _4241"/>
    <n v="0"/>
    <n v="0"/>
    <n v="34892"/>
    <n v="34892"/>
    <n v="0"/>
    <n v="0"/>
    <n v="0"/>
    <n v="0"/>
    <n v="0"/>
    <x v="8"/>
  </r>
  <r>
    <n v="1115"/>
    <n v="203061676"/>
    <s v="انظمة"/>
    <s v="المركز المالي"/>
    <x v="4"/>
    <x v="10"/>
    <x v="73"/>
    <n v="0"/>
    <s v="ذمم_ الربيع وحيد عبدالسلام_4238"/>
    <n v="0"/>
    <n v="0"/>
    <n v="75883"/>
    <n v="75883"/>
    <n v="0"/>
    <n v="0"/>
    <n v="0"/>
    <n v="0"/>
    <n v="0"/>
    <x v="8"/>
  </r>
  <r>
    <n v="1116"/>
    <n v="203061677"/>
    <s v="انظمة"/>
    <s v="المركز المالي"/>
    <x v="4"/>
    <x v="10"/>
    <x v="73"/>
    <n v="0"/>
    <s v="ذمم_ مصطفي كمال ابوالمعاطي_4243"/>
    <n v="0"/>
    <n v="0"/>
    <n v="44408"/>
    <n v="44408"/>
    <n v="0"/>
    <n v="0"/>
    <n v="0"/>
    <n v="0"/>
    <n v="0"/>
    <x v="8"/>
  </r>
  <r>
    <n v="1117"/>
    <n v="203061678"/>
    <s v="انظمة"/>
    <s v="المركز المالي"/>
    <x v="4"/>
    <x v="10"/>
    <x v="73"/>
    <n v="0"/>
    <s v="ذمم_ محمد معراج انصاري_4244"/>
    <n v="0"/>
    <n v="0"/>
    <n v="50204"/>
    <n v="50204"/>
    <n v="0"/>
    <n v="0"/>
    <n v="0"/>
    <n v="0"/>
    <n v="0"/>
    <x v="8"/>
  </r>
  <r>
    <n v="1118"/>
    <n v="203061679"/>
    <s v="انظمة"/>
    <s v="المركز المالي"/>
    <x v="4"/>
    <x v="10"/>
    <x v="73"/>
    <n v="0"/>
    <s v="مجدي لطفي الشافعي_1079"/>
    <n v="0"/>
    <n v="0"/>
    <n v="152658"/>
    <n v="152658"/>
    <n v="0"/>
    <n v="0"/>
    <n v="0"/>
    <n v="0"/>
    <n v="0"/>
    <x v="8"/>
  </r>
  <r>
    <n v="1119"/>
    <n v="203061682"/>
    <s v="انظمة"/>
    <s v="المركز المالي"/>
    <x v="4"/>
    <x v="10"/>
    <x v="73"/>
    <n v="0"/>
    <s v="ذمم _ علي سعيد حسن _4250"/>
    <n v="0"/>
    <n v="0"/>
    <n v="61963"/>
    <n v="61963"/>
    <n v="0"/>
    <n v="0"/>
    <n v="0"/>
    <n v="0"/>
    <n v="0"/>
    <x v="8"/>
  </r>
  <r>
    <n v="1120"/>
    <n v="203061683"/>
    <s v="انظمة"/>
    <s v="المركز المالي"/>
    <x v="4"/>
    <x v="10"/>
    <x v="73"/>
    <n v="0"/>
    <s v="4245"/>
    <n v="0"/>
    <n v="0"/>
    <n v="0"/>
    <n v="0"/>
    <n v="0"/>
    <n v="0"/>
    <n v="0"/>
    <n v="0"/>
    <n v="0"/>
    <x v="8"/>
  </r>
  <r>
    <n v="1121"/>
    <n v="203061684"/>
    <s v="انظمة"/>
    <s v="المركز المالي"/>
    <x v="4"/>
    <x v="10"/>
    <x v="73"/>
    <n v="0"/>
    <s v="ذمم_ مجدي السيد عبده عبدالكريم_4246"/>
    <n v="0"/>
    <n v="0"/>
    <n v="0"/>
    <n v="0"/>
    <n v="0"/>
    <n v="0"/>
    <n v="0"/>
    <n v="0"/>
    <n v="0"/>
    <x v="8"/>
  </r>
  <r>
    <n v="1122"/>
    <n v="203061685"/>
    <s v="انظمة"/>
    <s v="المركز المالي"/>
    <x v="4"/>
    <x v="10"/>
    <x v="73"/>
    <n v="0"/>
    <s v="ذمم_ رضا توفيق ابراهيم ابوسريع _4247"/>
    <n v="0"/>
    <n v="0"/>
    <n v="61143"/>
    <n v="61143"/>
    <n v="0"/>
    <n v="0"/>
    <n v="0"/>
    <n v="0"/>
    <n v="0"/>
    <x v="8"/>
  </r>
  <r>
    <n v="1123"/>
    <n v="203061686"/>
    <s v="انظمة"/>
    <s v="المركز المالي"/>
    <x v="4"/>
    <x v="10"/>
    <x v="73"/>
    <n v="0"/>
    <s v="4248"/>
    <n v="0"/>
    <n v="0"/>
    <n v="0"/>
    <n v="0"/>
    <n v="0"/>
    <n v="0"/>
    <n v="0"/>
    <n v="0"/>
    <n v="0"/>
    <x v="8"/>
  </r>
  <r>
    <n v="1124"/>
    <n v="203061687"/>
    <s v="انظمة"/>
    <s v="المركز المالي"/>
    <x v="4"/>
    <x v="10"/>
    <x v="73"/>
    <n v="0"/>
    <s v="محمد ابراهيم الشاطر _4249"/>
    <n v="0"/>
    <n v="0"/>
    <n v="109896"/>
    <n v="109896"/>
    <n v="0"/>
    <n v="0"/>
    <n v="0"/>
    <n v="0"/>
    <n v="0"/>
    <x v="8"/>
  </r>
  <r>
    <n v="1125"/>
    <n v="203061688"/>
    <s v="انظمة"/>
    <s v="المركز المالي"/>
    <x v="4"/>
    <x v="10"/>
    <x v="73"/>
    <n v="0"/>
    <s v="زبير اسماعيل_4251"/>
    <n v="0"/>
    <n v="0"/>
    <n v="46063"/>
    <n v="46063"/>
    <n v="0"/>
    <n v="0"/>
    <n v="0"/>
    <n v="0"/>
    <n v="0"/>
    <x v="8"/>
  </r>
  <r>
    <n v="1126"/>
    <n v="203061691"/>
    <s v="انظمة"/>
    <s v="المركز المالي"/>
    <x v="4"/>
    <x v="10"/>
    <x v="73"/>
    <n v="0"/>
    <s v="ذمم _ محمد افضل خان _1081"/>
    <n v="0"/>
    <n v="0"/>
    <n v="171231.78"/>
    <n v="171231.78"/>
    <n v="0"/>
    <n v="0"/>
    <n v="0"/>
    <n v="0"/>
    <n v="0"/>
    <x v="8"/>
  </r>
  <r>
    <n v="1127"/>
    <n v="203061692"/>
    <s v="انظمة"/>
    <s v="المركز المالي"/>
    <x v="4"/>
    <x v="10"/>
    <x v="73"/>
    <n v="0"/>
    <s v="ذمم _ محمد جمال الدين _ 4254"/>
    <n v="0"/>
    <n v="0"/>
    <n v="39362"/>
    <n v="39362"/>
    <n v="0"/>
    <n v="0"/>
    <n v="0"/>
    <n v="0"/>
    <n v="0"/>
    <x v="8"/>
  </r>
  <r>
    <n v="1128"/>
    <n v="203061693"/>
    <s v="انظمة"/>
    <s v="المركز المالي"/>
    <x v="4"/>
    <x v="10"/>
    <x v="73"/>
    <n v="0"/>
    <s v="ذمم_ شاكر خان  _ 4253"/>
    <n v="0"/>
    <n v="0"/>
    <n v="47752"/>
    <n v="47752"/>
    <n v="0"/>
    <n v="0"/>
    <n v="0"/>
    <n v="0"/>
    <n v="0"/>
    <x v="8"/>
  </r>
  <r>
    <n v="1129"/>
    <n v="203061694"/>
    <s v="انظمة"/>
    <s v="المركز المالي"/>
    <x v="4"/>
    <x v="10"/>
    <x v="73"/>
    <n v="0"/>
    <s v="4255"/>
    <n v="0"/>
    <n v="0"/>
    <n v="0"/>
    <n v="0"/>
    <n v="0"/>
    <n v="0"/>
    <n v="0"/>
    <n v="0"/>
    <n v="0"/>
    <x v="8"/>
  </r>
  <r>
    <n v="1130"/>
    <n v="203061695"/>
    <s v="انظمة"/>
    <s v="المركز المالي"/>
    <x v="4"/>
    <x v="10"/>
    <x v="73"/>
    <n v="0"/>
    <s v="4256"/>
    <n v="0"/>
    <n v="0"/>
    <n v="0"/>
    <n v="0"/>
    <n v="0"/>
    <n v="0"/>
    <n v="0"/>
    <n v="0"/>
    <n v="0"/>
    <x v="8"/>
  </r>
  <r>
    <n v="1131"/>
    <n v="203061697"/>
    <s v="انظمة"/>
    <s v="المركز المالي"/>
    <x v="4"/>
    <x v="10"/>
    <x v="73"/>
    <n v="0"/>
    <s v="ذمم_ محمد ابراهيم احمد مصطفى - 4252"/>
    <n v="0"/>
    <n v="0"/>
    <n v="54453"/>
    <n v="54453"/>
    <n v="0"/>
    <n v="0"/>
    <n v="0"/>
    <n v="0"/>
    <n v="0"/>
    <x v="8"/>
  </r>
  <r>
    <n v="1132"/>
    <n v="203061699"/>
    <s v="انظمة"/>
    <s v="المركز المالي"/>
    <x v="4"/>
    <x v="10"/>
    <x v="73"/>
    <n v="0"/>
    <s v="ذمم_ محمد جمال محمد رجب _1084"/>
    <n v="0"/>
    <n v="0"/>
    <n v="153174.23000000001"/>
    <n v="153174.23000000001"/>
    <n v="0"/>
    <n v="0"/>
    <n v="0"/>
    <n v="0"/>
    <n v="0"/>
    <x v="8"/>
  </r>
  <r>
    <n v="1133"/>
    <n v="203061702"/>
    <s v="انظمة"/>
    <s v="المركز المالي"/>
    <x v="4"/>
    <x v="10"/>
    <x v="73"/>
    <n v="0"/>
    <s v="1086"/>
    <n v="0"/>
    <n v="0"/>
    <n v="0"/>
    <n v="0"/>
    <n v="0"/>
    <n v="0"/>
    <n v="0"/>
    <n v="0"/>
    <n v="0"/>
    <x v="8"/>
  </r>
  <r>
    <n v="1134"/>
    <n v="203061704"/>
    <s v="انظمة"/>
    <s v="المركز المالي"/>
    <x v="4"/>
    <x v="10"/>
    <x v="73"/>
    <n v="0"/>
    <s v="ذمم_ احمد سيد محمد سيد _4263"/>
    <n v="0"/>
    <n v="0"/>
    <n v="52494"/>
    <n v="52494"/>
    <n v="0"/>
    <n v="0"/>
    <n v="0"/>
    <n v="0"/>
    <n v="0"/>
    <x v="8"/>
  </r>
  <r>
    <n v="1135"/>
    <n v="203061706"/>
    <s v="انظمة"/>
    <s v="المركز المالي"/>
    <x v="4"/>
    <x v="10"/>
    <x v="73"/>
    <n v="0"/>
    <s v="ذمم_ وليد حسن عطية حسن جاويش _1085"/>
    <n v="0"/>
    <n v="0"/>
    <n v="124991"/>
    <n v="124991"/>
    <n v="0"/>
    <n v="0"/>
    <n v="0"/>
    <n v="0"/>
    <n v="0"/>
    <x v="8"/>
  </r>
  <r>
    <n v="1136"/>
    <n v="203061708"/>
    <s v="انظمة"/>
    <s v="المركز المالي"/>
    <x v="4"/>
    <x v="10"/>
    <x v="73"/>
    <n v="0"/>
    <s v="ذمم_ محمد فؤاد محمد علي نصار_1087"/>
    <n v="0"/>
    <n v="0"/>
    <n v="70884.72"/>
    <n v="70884.72"/>
    <n v="0"/>
    <n v="0"/>
    <n v="0"/>
    <n v="0"/>
    <n v="0"/>
    <x v="8"/>
  </r>
  <r>
    <n v="1137"/>
    <n v="203061709"/>
    <s v="انظمة"/>
    <s v="المركز المالي"/>
    <x v="4"/>
    <x v="10"/>
    <x v="73"/>
    <n v="0"/>
    <s v="ذمم _ احمد السيد احمد الوصيف_1088"/>
    <n v="0"/>
    <n v="0"/>
    <n v="98377.8"/>
    <n v="98377.8"/>
    <n v="0"/>
    <n v="0"/>
    <n v="0"/>
    <n v="0"/>
    <n v="0"/>
    <x v="8"/>
  </r>
  <r>
    <n v="1138"/>
    <n v="203061710"/>
    <s v="انظمة"/>
    <s v="المركز المالي"/>
    <x v="4"/>
    <x v="10"/>
    <x v="73"/>
    <n v="0"/>
    <s v="ذمم_حفيظ حسين مياه_4257"/>
    <n v="0"/>
    <n v="0"/>
    <n v="35468"/>
    <n v="35468"/>
    <n v="0"/>
    <n v="0"/>
    <n v="0"/>
    <n v="0"/>
    <n v="0"/>
    <x v="8"/>
  </r>
  <r>
    <n v="1139"/>
    <n v="203061711"/>
    <s v="انظمة"/>
    <s v="المركز المالي"/>
    <x v="4"/>
    <x v="10"/>
    <x v="73"/>
    <n v="0"/>
    <s v="ذمم _ ديلا اوسين رحمن كالاسي_4259"/>
    <n v="0"/>
    <n v="0"/>
    <n v="43889"/>
    <n v="43889"/>
    <n v="0"/>
    <n v="0"/>
    <n v="0"/>
    <n v="0"/>
    <n v="0"/>
    <x v="8"/>
  </r>
  <r>
    <n v="1140"/>
    <n v="203061712"/>
    <s v="انظمة"/>
    <s v="المركز المالي"/>
    <x v="4"/>
    <x v="10"/>
    <x v="73"/>
    <n v="0"/>
    <s v="ذمم _ احمد فؤاد سراج الدين"/>
    <n v="0"/>
    <n v="0"/>
    <n v="98951"/>
    <n v="98951"/>
    <n v="0"/>
    <n v="0"/>
    <n v="0"/>
    <n v="0"/>
    <n v="0"/>
    <x v="8"/>
  </r>
  <r>
    <n v="1141"/>
    <n v="203061713"/>
    <s v="انظمة"/>
    <s v="المركز المالي"/>
    <x v="4"/>
    <x v="10"/>
    <x v="73"/>
    <n v="0"/>
    <s v="4260"/>
    <n v="0"/>
    <n v="0"/>
    <n v="0"/>
    <n v="0"/>
    <n v="0"/>
    <n v="0"/>
    <n v="0"/>
    <n v="0"/>
    <n v="0"/>
    <x v="8"/>
  </r>
  <r>
    <n v="1142"/>
    <n v="203061714"/>
    <s v="انظمة"/>
    <s v="المركز المالي"/>
    <x v="4"/>
    <x v="10"/>
    <x v="73"/>
    <n v="0"/>
    <s v="4261"/>
    <n v="0"/>
    <n v="0"/>
    <n v="0"/>
    <n v="0"/>
    <n v="0"/>
    <n v="0"/>
    <n v="0"/>
    <n v="0"/>
    <n v="0"/>
    <x v="8"/>
  </r>
  <r>
    <n v="1143"/>
    <n v="203061715"/>
    <s v="انظمة"/>
    <s v="المركز المالي"/>
    <x v="4"/>
    <x v="10"/>
    <x v="73"/>
    <n v="0"/>
    <s v="ذمم _ تشارلي مارفيل ارويجا_4262"/>
    <n v="0"/>
    <n v="0"/>
    <n v="21762"/>
    <n v="21762"/>
    <n v="0"/>
    <n v="0"/>
    <n v="0"/>
    <n v="0"/>
    <n v="0"/>
    <x v="8"/>
  </r>
  <r>
    <n v="1144"/>
    <n v="203061716"/>
    <s v="انظمة"/>
    <s v="المركز المالي"/>
    <x v="4"/>
    <x v="10"/>
    <x v="73"/>
    <n v="0"/>
    <s v="4264"/>
    <n v="0"/>
    <n v="0"/>
    <n v="0"/>
    <n v="0"/>
    <n v="0"/>
    <n v="0"/>
    <n v="0"/>
    <n v="0"/>
    <n v="0"/>
    <x v="8"/>
  </r>
  <r>
    <n v="1145"/>
    <n v="203061717"/>
    <s v="انظمة"/>
    <s v="المركز المالي"/>
    <x v="4"/>
    <x v="10"/>
    <x v="73"/>
    <n v="0"/>
    <s v="4265"/>
    <n v="0"/>
    <n v="0"/>
    <n v="0"/>
    <n v="0"/>
    <n v="0"/>
    <n v="0"/>
    <n v="0"/>
    <n v="0"/>
    <n v="0"/>
    <x v="8"/>
  </r>
  <r>
    <n v="1146"/>
    <n v="203061718"/>
    <s v="انظمة"/>
    <s v="المركز المالي"/>
    <x v="4"/>
    <x v="10"/>
    <x v="73"/>
    <n v="0"/>
    <s v="ذمم_ فرحان فاشان حسين _4266"/>
    <n v="0"/>
    <n v="0"/>
    <n v="20533"/>
    <n v="20533"/>
    <n v="0"/>
    <n v="0"/>
    <n v="0"/>
    <n v="0"/>
    <n v="0"/>
    <x v="8"/>
  </r>
  <r>
    <n v="1147"/>
    <n v="203061719"/>
    <s v="انظمة"/>
    <s v="المركز المالي"/>
    <x v="4"/>
    <x v="10"/>
    <x v="73"/>
    <n v="0"/>
    <s v="ذمم_ التاب خان خان _ 4267"/>
    <n v="0"/>
    <n v="0"/>
    <n v="26081"/>
    <n v="26081"/>
    <n v="0"/>
    <n v="0"/>
    <n v="0"/>
    <n v="0"/>
    <n v="0"/>
    <x v="8"/>
  </r>
  <r>
    <n v="1148"/>
    <n v="203061720"/>
    <s v="انظمة"/>
    <s v="المركز المالي"/>
    <x v="4"/>
    <x v="10"/>
    <x v="73"/>
    <n v="0"/>
    <s v="ذمم_ عرفان فرقان فرقان _ 4268"/>
    <n v="0"/>
    <n v="0"/>
    <n v="28259"/>
    <n v="28259"/>
    <n v="0"/>
    <n v="0"/>
    <n v="0"/>
    <n v="0"/>
    <n v="0"/>
    <x v="8"/>
  </r>
  <r>
    <n v="1149"/>
    <n v="203061722"/>
    <s v="انظمة"/>
    <s v="المركز المالي"/>
    <x v="4"/>
    <x v="10"/>
    <x v="73"/>
    <n v="0"/>
    <s v="ذمم_ انصار احمد احمد _ 4270"/>
    <n v="0"/>
    <n v="0"/>
    <n v="22255"/>
    <n v="22255"/>
    <n v="0"/>
    <n v="0"/>
    <n v="0"/>
    <n v="0"/>
    <n v="0"/>
    <x v="8"/>
  </r>
  <r>
    <n v="1150"/>
    <n v="203061723"/>
    <s v="انظمة"/>
    <s v="المركز المالي"/>
    <x v="4"/>
    <x v="10"/>
    <x v="73"/>
    <n v="0"/>
    <s v="ذمم_ شان علم علم _ 4271"/>
    <n v="0"/>
    <n v="0"/>
    <n v="26446"/>
    <n v="26446"/>
    <n v="0"/>
    <n v="0"/>
    <n v="0"/>
    <n v="0"/>
    <n v="0"/>
    <x v="8"/>
  </r>
  <r>
    <n v="1151"/>
    <n v="203061724"/>
    <s v="انظمة"/>
    <s v="المركز المالي"/>
    <x v="4"/>
    <x v="10"/>
    <x v="73"/>
    <n v="0"/>
    <s v="4272"/>
    <n v="0"/>
    <n v="0"/>
    <n v="0"/>
    <n v="0"/>
    <n v="0"/>
    <n v="0"/>
    <n v="0"/>
    <n v="0"/>
    <n v="0"/>
    <x v="8"/>
  </r>
  <r>
    <n v="1152"/>
    <n v="203061725"/>
    <s v="انظمة"/>
    <s v="المركز المالي"/>
    <x v="4"/>
    <x v="10"/>
    <x v="73"/>
    <n v="0"/>
    <s v="ذمم_ معصم على على _ 4273"/>
    <n v="0"/>
    <n v="0"/>
    <n v="23831"/>
    <n v="23831"/>
    <n v="0"/>
    <n v="0"/>
    <n v="0"/>
    <n v="0"/>
    <n v="0"/>
    <x v="8"/>
  </r>
  <r>
    <n v="1153"/>
    <n v="203061726"/>
    <s v="انظمة"/>
    <s v="المركز المالي"/>
    <x v="4"/>
    <x v="10"/>
    <x v="73"/>
    <n v="0"/>
    <s v="ذمم_ مجاهد عاتق _ 4274"/>
    <n v="0"/>
    <n v="0"/>
    <n v="23591"/>
    <n v="23591"/>
    <n v="0"/>
    <n v="0"/>
    <n v="0"/>
    <n v="0"/>
    <n v="0"/>
    <x v="8"/>
  </r>
  <r>
    <n v="1154"/>
    <n v="203061727"/>
    <s v="انظمة"/>
    <s v="المركز المالي"/>
    <x v="4"/>
    <x v="10"/>
    <x v="73"/>
    <n v="0"/>
    <s v="4275"/>
    <n v="0"/>
    <n v="0"/>
    <n v="0"/>
    <n v="0"/>
    <n v="0"/>
    <n v="0"/>
    <n v="0"/>
    <n v="0"/>
    <n v="0"/>
    <x v="8"/>
  </r>
  <r>
    <n v="1155"/>
    <n v="203061728"/>
    <s v="انظمة"/>
    <s v="المركز المالي"/>
    <x v="4"/>
    <x v="10"/>
    <x v="73"/>
    <n v="0"/>
    <s v="4276"/>
    <n v="0"/>
    <n v="0"/>
    <n v="0"/>
    <n v="0"/>
    <n v="0"/>
    <n v="0"/>
    <n v="0"/>
    <n v="0"/>
    <n v="0"/>
    <x v="8"/>
  </r>
  <r>
    <n v="1156"/>
    <n v="203061729"/>
    <s v="انظمة"/>
    <s v="المركز المالي"/>
    <x v="4"/>
    <x v="10"/>
    <x v="73"/>
    <n v="0"/>
    <s v="ذمم_ ديليب كومار ساه تيلي_4280"/>
    <n v="0"/>
    <n v="0"/>
    <n v="23028"/>
    <n v="23028"/>
    <n v="0"/>
    <n v="0"/>
    <n v="0"/>
    <n v="0"/>
    <n v="0"/>
    <x v="8"/>
  </r>
  <r>
    <n v="1157"/>
    <n v="203061730"/>
    <s v="انظمة"/>
    <s v="المركز المالي"/>
    <x v="4"/>
    <x v="10"/>
    <x v="73"/>
    <n v="0"/>
    <s v="ذمم_ داسارات بانديت _4281"/>
    <n v="0"/>
    <n v="0"/>
    <n v="25639"/>
    <n v="25639"/>
    <n v="0"/>
    <n v="0"/>
    <n v="0"/>
    <n v="0"/>
    <n v="0"/>
    <x v="8"/>
  </r>
  <r>
    <n v="1158"/>
    <n v="203061731"/>
    <s v="انظمة"/>
    <s v="المركز المالي"/>
    <x v="4"/>
    <x v="10"/>
    <x v="73"/>
    <n v="0"/>
    <s v="ذمم_ رام بركاش ساه_4282"/>
    <n v="0"/>
    <n v="0"/>
    <n v="25518"/>
    <n v="25518"/>
    <n v="0"/>
    <n v="0"/>
    <n v="0"/>
    <n v="0"/>
    <n v="0"/>
    <x v="8"/>
  </r>
  <r>
    <n v="1159"/>
    <n v="203061732"/>
    <s v="انظمة"/>
    <s v="المركز المالي"/>
    <x v="4"/>
    <x v="10"/>
    <x v="73"/>
    <n v="0"/>
    <s v="ذمم_ براديب ساه تيلي_4283"/>
    <n v="0"/>
    <n v="0"/>
    <n v="27943"/>
    <n v="27943"/>
    <n v="0"/>
    <n v="0"/>
    <n v="0"/>
    <n v="0"/>
    <n v="0"/>
    <x v="8"/>
  </r>
  <r>
    <n v="1160"/>
    <n v="203061733"/>
    <s v="انظمة"/>
    <s v="المركز المالي"/>
    <x v="4"/>
    <x v="10"/>
    <x v="73"/>
    <n v="0"/>
    <s v="4284"/>
    <n v="0"/>
    <n v="0"/>
    <n v="0"/>
    <n v="0"/>
    <n v="0"/>
    <n v="0"/>
    <n v="0"/>
    <n v="0"/>
    <n v="0"/>
    <x v="8"/>
  </r>
  <r>
    <n v="1161"/>
    <n v="203061734"/>
    <s v="انظمة"/>
    <s v="المركز المالي"/>
    <x v="4"/>
    <x v="10"/>
    <x v="73"/>
    <n v="0"/>
    <s v="4285"/>
    <n v="0"/>
    <n v="0"/>
    <n v="0"/>
    <n v="0"/>
    <n v="0"/>
    <n v="0"/>
    <n v="0"/>
    <n v="0"/>
    <n v="0"/>
    <x v="8"/>
  </r>
  <r>
    <n v="1162"/>
    <n v="203061735"/>
    <s v="انظمة"/>
    <s v="المركز المالي"/>
    <x v="4"/>
    <x v="10"/>
    <x v="73"/>
    <n v="0"/>
    <s v="ذمم_مانيرام بلباس _4286"/>
    <n v="0"/>
    <n v="0"/>
    <n v="21800"/>
    <n v="21800"/>
    <n v="0"/>
    <n v="0"/>
    <n v="0"/>
    <n v="0"/>
    <n v="0"/>
    <x v="8"/>
  </r>
  <r>
    <n v="1163"/>
    <n v="203061736"/>
    <s v="انظمة"/>
    <s v="المركز المالي"/>
    <x v="4"/>
    <x v="10"/>
    <x v="73"/>
    <n v="0"/>
    <s v="ذمم_ كول بهادور بودهوكي_ 4287"/>
    <n v="0"/>
    <n v="0"/>
    <n v="25627"/>
    <n v="25627"/>
    <n v="0"/>
    <n v="0"/>
    <n v="0"/>
    <n v="0"/>
    <n v="0"/>
    <x v="8"/>
  </r>
  <r>
    <n v="1164"/>
    <n v="203061737"/>
    <s v="انظمة"/>
    <s v="المركز المالي"/>
    <x v="4"/>
    <x v="10"/>
    <x v="73"/>
    <n v="0"/>
    <s v="ذمم _كومار ثابا _4288"/>
    <n v="0"/>
    <n v="0"/>
    <n v="0"/>
    <n v="0"/>
    <n v="0"/>
    <n v="0"/>
    <n v="0"/>
    <n v="0"/>
    <n v="0"/>
    <x v="8"/>
  </r>
  <r>
    <n v="1165"/>
    <n v="203061738"/>
    <s v="انظمة"/>
    <s v="المركز المالي"/>
    <x v="4"/>
    <x v="10"/>
    <x v="73"/>
    <n v="0"/>
    <s v="4289"/>
    <n v="0"/>
    <n v="0"/>
    <n v="0"/>
    <n v="0"/>
    <n v="0"/>
    <n v="0"/>
    <n v="0"/>
    <n v="0"/>
    <n v="0"/>
    <x v="8"/>
  </r>
  <r>
    <n v="1166"/>
    <n v="203061739"/>
    <s v="انظمة"/>
    <s v="المركز المالي"/>
    <x v="4"/>
    <x v="10"/>
    <x v="73"/>
    <n v="0"/>
    <s v="ذمم _ سومان راي_ 4290"/>
    <n v="0"/>
    <n v="0"/>
    <n v="22880"/>
    <n v="22880"/>
    <n v="0"/>
    <n v="0"/>
    <n v="0"/>
    <n v="0"/>
    <n v="0"/>
    <x v="8"/>
  </r>
  <r>
    <n v="1167"/>
    <n v="203061740"/>
    <s v="انظمة"/>
    <s v="المركز المالي"/>
    <x v="4"/>
    <x v="10"/>
    <x v="73"/>
    <n v="0"/>
    <s v="فيم بهادور بك_4291"/>
    <n v="0"/>
    <n v="0"/>
    <n v="23640"/>
    <n v="23640"/>
    <n v="0"/>
    <n v="0"/>
    <n v="0"/>
    <n v="0"/>
    <n v="0"/>
    <x v="8"/>
  </r>
  <r>
    <n v="1168"/>
    <n v="203061741"/>
    <s v="انظمة"/>
    <s v="المركز المالي"/>
    <x v="4"/>
    <x v="10"/>
    <x v="73"/>
    <n v="0"/>
    <s v="4292"/>
    <n v="0"/>
    <n v="0"/>
    <n v="0"/>
    <n v="0"/>
    <n v="0"/>
    <n v="0"/>
    <n v="0"/>
    <n v="0"/>
    <n v="0"/>
    <x v="8"/>
  </r>
  <r>
    <n v="1169"/>
    <n v="203061742"/>
    <s v="انظمة"/>
    <s v="المركز المالي"/>
    <x v="4"/>
    <x v="10"/>
    <x v="73"/>
    <n v="0"/>
    <s v="ذمم _بال دهان ماجار_4293"/>
    <n v="0"/>
    <n v="0"/>
    <n v="22094"/>
    <n v="22094"/>
    <n v="0"/>
    <n v="0"/>
    <n v="0"/>
    <n v="0"/>
    <n v="0"/>
    <x v="8"/>
  </r>
  <r>
    <n v="1170"/>
    <n v="203061743"/>
    <s v="انظمة"/>
    <s v="المركز المالي"/>
    <x v="4"/>
    <x v="10"/>
    <x v="73"/>
    <n v="0"/>
    <s v="ذمم_ اودابا ثابا _4294"/>
    <n v="0"/>
    <n v="0"/>
    <n v="22814"/>
    <n v="22814"/>
    <n v="0"/>
    <n v="0"/>
    <n v="0"/>
    <n v="0"/>
    <n v="0"/>
    <x v="8"/>
  </r>
  <r>
    <n v="1171"/>
    <n v="203061744"/>
    <s v="انظمة"/>
    <s v="المركز المالي"/>
    <x v="4"/>
    <x v="10"/>
    <x v="73"/>
    <n v="0"/>
    <s v="ذمم_ هاني رجب فرج غنيم الصيرفي_4295"/>
    <n v="0"/>
    <n v="0"/>
    <n v="51316"/>
    <n v="51316"/>
    <n v="0"/>
    <n v="0"/>
    <n v="0"/>
    <n v="0"/>
    <n v="0"/>
    <x v="8"/>
  </r>
  <r>
    <n v="1172"/>
    <n v="203061745"/>
    <s v="انظمة"/>
    <s v="المركز المالي"/>
    <x v="4"/>
    <x v="10"/>
    <x v="73"/>
    <n v="0"/>
    <s v="4296"/>
    <n v="0"/>
    <n v="0"/>
    <n v="0"/>
    <n v="0"/>
    <n v="0"/>
    <n v="0"/>
    <n v="0"/>
    <n v="0"/>
    <n v="0"/>
    <x v="8"/>
  </r>
  <r>
    <n v="1173"/>
    <n v="203061746"/>
    <s v="انظمة"/>
    <s v="المركز المالي"/>
    <x v="4"/>
    <x v="10"/>
    <x v="73"/>
    <n v="0"/>
    <s v="ذمم_ عزت عفيفي صابر البحيري_4297"/>
    <n v="0"/>
    <n v="0"/>
    <n v="52680"/>
    <n v="52680"/>
    <n v="0"/>
    <n v="0"/>
    <n v="0"/>
    <n v="0"/>
    <n v="0"/>
    <x v="8"/>
  </r>
  <r>
    <n v="1174"/>
    <n v="203061747"/>
    <s v="انظمة"/>
    <s v="المركز المالي"/>
    <x v="4"/>
    <x v="10"/>
    <x v="73"/>
    <n v="0"/>
    <s v="ذمم _ نبيل محمد ابراهيم سالمان _4298"/>
    <n v="0"/>
    <n v="0"/>
    <n v="87552"/>
    <n v="87552"/>
    <n v="0"/>
    <n v="0"/>
    <n v="0"/>
    <n v="0"/>
    <n v="0"/>
    <x v="8"/>
  </r>
  <r>
    <n v="1175"/>
    <n v="203061748"/>
    <s v="انظمة"/>
    <s v="المركز المالي"/>
    <x v="4"/>
    <x v="10"/>
    <x v="73"/>
    <n v="0"/>
    <s v="ذمم _ محمد محمد حسن سليم _4318"/>
    <n v="0"/>
    <n v="0"/>
    <n v="27288"/>
    <n v="27288"/>
    <n v="0"/>
    <n v="0"/>
    <n v="0"/>
    <n v="0"/>
    <n v="0"/>
    <x v="8"/>
  </r>
  <r>
    <n v="1176"/>
    <n v="203061750"/>
    <s v="انظمة"/>
    <s v="المركز المالي"/>
    <x v="4"/>
    <x v="10"/>
    <x v="73"/>
    <n v="0"/>
    <s v="ذمم _ السيد درويش مصطفى سويلم _4321"/>
    <n v="0"/>
    <n v="0"/>
    <n v="42725"/>
    <n v="42725"/>
    <n v="0"/>
    <n v="0"/>
    <n v="0"/>
    <n v="0"/>
    <n v="0"/>
    <x v="8"/>
  </r>
  <r>
    <n v="1177"/>
    <n v="203061751"/>
    <s v="انظمة"/>
    <s v="المركز المالي"/>
    <x v="4"/>
    <x v="10"/>
    <x v="73"/>
    <n v="0"/>
    <s v="ذمم_ يوسف محمد احمد الشامي_ 4279"/>
    <n v="0"/>
    <n v="0"/>
    <n v="35737"/>
    <n v="35737"/>
    <n v="0"/>
    <n v="0"/>
    <n v="0"/>
    <n v="0"/>
    <n v="0"/>
    <x v="8"/>
  </r>
  <r>
    <n v="1178"/>
    <n v="203061752"/>
    <s v="انظمة"/>
    <s v="المركز المالي"/>
    <x v="4"/>
    <x v="10"/>
    <x v="73"/>
    <n v="0"/>
    <s v="4299"/>
    <n v="0"/>
    <n v="0"/>
    <n v="0"/>
    <n v="0"/>
    <n v="0"/>
    <n v="0"/>
    <n v="0"/>
    <n v="0"/>
    <n v="0"/>
    <x v="8"/>
  </r>
  <r>
    <n v="1179"/>
    <n v="203061753"/>
    <s v="انظمة"/>
    <s v="المركز المالي"/>
    <x v="4"/>
    <x v="10"/>
    <x v="73"/>
    <n v="0"/>
    <s v="ذمم_ امين حسن احمد عبدالعال_4300"/>
    <n v="0"/>
    <n v="0"/>
    <n v="53111.25"/>
    <n v="53111.25"/>
    <n v="0"/>
    <n v="0"/>
    <n v="0"/>
    <n v="0"/>
    <n v="0"/>
    <x v="8"/>
  </r>
  <r>
    <n v="1180"/>
    <n v="203061754"/>
    <s v="انظمة"/>
    <s v="المركز المالي"/>
    <x v="4"/>
    <x v="10"/>
    <x v="73"/>
    <n v="0"/>
    <s v="4301"/>
    <n v="0"/>
    <n v="0"/>
    <n v="0"/>
    <n v="0"/>
    <n v="0"/>
    <n v="0"/>
    <n v="0"/>
    <n v="0"/>
    <n v="0"/>
    <x v="8"/>
  </r>
  <r>
    <n v="1181"/>
    <n v="203061755"/>
    <s v="انظمة"/>
    <s v="المركز المالي"/>
    <x v="4"/>
    <x v="10"/>
    <x v="73"/>
    <n v="0"/>
    <s v="4302"/>
    <n v="0"/>
    <n v="0"/>
    <n v="0"/>
    <n v="0"/>
    <n v="0"/>
    <n v="0"/>
    <n v="0"/>
    <n v="0"/>
    <n v="0"/>
    <x v="8"/>
  </r>
  <r>
    <n v="1182"/>
    <n v="203061756"/>
    <s v="انظمة"/>
    <s v="المركز المالي"/>
    <x v="4"/>
    <x v="10"/>
    <x v="73"/>
    <n v="0"/>
    <s v="4303"/>
    <n v="0"/>
    <n v="0"/>
    <n v="0"/>
    <n v="0"/>
    <n v="0"/>
    <n v="0"/>
    <n v="0"/>
    <n v="0"/>
    <n v="0"/>
    <x v="8"/>
  </r>
  <r>
    <n v="1183"/>
    <n v="203061757"/>
    <s v="انظمة"/>
    <s v="المركز المالي"/>
    <x v="4"/>
    <x v="10"/>
    <x v="73"/>
    <n v="0"/>
    <s v="ذمم_ محمد اسماعيل محمد شريف_4304"/>
    <n v="0"/>
    <n v="0"/>
    <n v="27158"/>
    <n v="27158"/>
    <n v="0"/>
    <n v="0"/>
    <n v="0"/>
    <n v="0"/>
    <n v="0"/>
    <x v="8"/>
  </r>
  <r>
    <n v="1184"/>
    <n v="203061758"/>
    <s v="انظمة"/>
    <s v="المركز المالي"/>
    <x v="4"/>
    <x v="10"/>
    <x v="73"/>
    <n v="0"/>
    <s v="ذمم_انس احمد ظاهر خان _4305"/>
    <n v="0"/>
    <n v="0"/>
    <n v="36005.75"/>
    <n v="36005.75"/>
    <n v="0"/>
    <n v="0"/>
    <n v="0"/>
    <n v="0"/>
    <n v="0"/>
    <x v="8"/>
  </r>
  <r>
    <n v="1185"/>
    <n v="203061759"/>
    <s v="انظمة"/>
    <s v="المركز المالي"/>
    <x v="4"/>
    <x v="10"/>
    <x v="73"/>
    <n v="0"/>
    <s v="4306"/>
    <n v="0"/>
    <n v="0"/>
    <n v="0"/>
    <n v="0"/>
    <n v="0"/>
    <n v="0"/>
    <n v="0"/>
    <n v="0"/>
    <n v="0"/>
    <x v="8"/>
  </r>
  <r>
    <n v="1186"/>
    <n v="203061760"/>
    <s v="انظمة"/>
    <s v="المركز المالي"/>
    <x v="4"/>
    <x v="10"/>
    <x v="73"/>
    <n v="0"/>
    <s v="ذمم_ محمد ظافر اقبال وحيد بخش _4307"/>
    <n v="0"/>
    <n v="0"/>
    <n v="21759"/>
    <n v="21759"/>
    <n v="0"/>
    <n v="0"/>
    <n v="0"/>
    <n v="0"/>
    <n v="0"/>
    <x v="8"/>
  </r>
  <r>
    <n v="1187"/>
    <n v="203061761"/>
    <s v="انظمة"/>
    <s v="المركز المالي"/>
    <x v="4"/>
    <x v="10"/>
    <x v="73"/>
    <n v="0"/>
    <s v="4308"/>
    <n v="0"/>
    <n v="0"/>
    <n v="0"/>
    <n v="0"/>
    <n v="0"/>
    <n v="0"/>
    <n v="0"/>
    <n v="0"/>
    <n v="0"/>
    <x v="8"/>
  </r>
  <r>
    <n v="1188"/>
    <n v="203061762"/>
    <s v="انظمة"/>
    <s v="المركز المالي"/>
    <x v="4"/>
    <x v="10"/>
    <x v="73"/>
    <n v="0"/>
    <s v="ذمم_ نجيب الله فرمان علي خان _4309"/>
    <n v="0"/>
    <n v="0"/>
    <n v="32671"/>
    <n v="32671"/>
    <n v="0"/>
    <n v="0"/>
    <n v="0"/>
    <n v="0"/>
    <n v="0"/>
    <x v="8"/>
  </r>
  <r>
    <n v="1189"/>
    <n v="203061763"/>
    <s v="انظمة"/>
    <s v="المركز المالي"/>
    <x v="4"/>
    <x v="10"/>
    <x v="73"/>
    <n v="0"/>
    <s v="ذمم _ ماتلوب حسين محمد حنيف_4310"/>
    <n v="0"/>
    <n v="0"/>
    <n v="29530"/>
    <n v="29530"/>
    <n v="0"/>
    <n v="0"/>
    <n v="0"/>
    <n v="0"/>
    <n v="0"/>
    <x v="8"/>
  </r>
  <r>
    <n v="1190"/>
    <n v="203061764"/>
    <s v="انظمة"/>
    <s v="المركز المالي"/>
    <x v="4"/>
    <x v="10"/>
    <x v="73"/>
    <n v="0"/>
    <s v="ذمم _ مجاهد شاه زجاهات علي شاه _4311"/>
    <n v="0"/>
    <n v="0"/>
    <n v="22874"/>
    <n v="22874"/>
    <n v="0"/>
    <n v="0"/>
    <n v="0"/>
    <n v="0"/>
    <n v="0"/>
    <x v="8"/>
  </r>
  <r>
    <n v="1191"/>
    <n v="203061765"/>
    <s v="انظمة"/>
    <s v="المركز المالي"/>
    <x v="4"/>
    <x v="10"/>
    <x v="73"/>
    <n v="0"/>
    <s v="ذمم_ نعمان علي يارده علي خان _4312"/>
    <n v="0"/>
    <n v="0"/>
    <n v="28937"/>
    <n v="28937"/>
    <n v="0"/>
    <n v="0"/>
    <n v="0"/>
    <n v="0"/>
    <n v="0"/>
    <x v="8"/>
  </r>
  <r>
    <n v="1192"/>
    <n v="203061766"/>
    <s v="انظمة"/>
    <s v="المركز المالي"/>
    <x v="4"/>
    <x v="10"/>
    <x v="73"/>
    <n v="0"/>
    <s v="4313"/>
    <n v="0"/>
    <n v="0"/>
    <n v="0"/>
    <n v="0"/>
    <n v="0"/>
    <n v="0"/>
    <n v="0"/>
    <n v="0"/>
    <n v="0"/>
    <x v="8"/>
  </r>
  <r>
    <n v="1193"/>
    <n v="203061767"/>
    <s v="انظمة"/>
    <s v="المركز المالي"/>
    <x v="4"/>
    <x v="10"/>
    <x v="73"/>
    <n v="0"/>
    <s v="ذمم _ محمد اشفق شاه مراد خان _4314"/>
    <n v="0"/>
    <n v="0"/>
    <n v="363"/>
    <n v="363"/>
    <n v="0"/>
    <n v="0"/>
    <n v="0"/>
    <n v="0"/>
    <n v="0"/>
    <x v="8"/>
  </r>
  <r>
    <n v="1194"/>
    <n v="203061768"/>
    <s v="انظمة"/>
    <s v="المركز المالي"/>
    <x v="4"/>
    <x v="10"/>
    <x v="73"/>
    <n v="0"/>
    <s v="علي صادق محمد صادق_4315"/>
    <n v="0"/>
    <n v="0"/>
    <n v="23534"/>
    <n v="23534"/>
    <n v="0"/>
    <n v="0"/>
    <n v="0"/>
    <n v="0"/>
    <n v="0"/>
    <x v="8"/>
  </r>
  <r>
    <n v="1195"/>
    <n v="203061770"/>
    <s v="انظمة"/>
    <s v="المركز المالي"/>
    <x v="4"/>
    <x v="10"/>
    <x v="73"/>
    <n v="0"/>
    <s v="ذمم _ رام سودهار شارما _4317"/>
    <n v="0"/>
    <n v="0"/>
    <n v="66559"/>
    <n v="66559"/>
    <n v="0"/>
    <n v="0"/>
    <n v="0"/>
    <n v="0"/>
    <n v="0"/>
    <x v="8"/>
  </r>
  <r>
    <n v="1196"/>
    <n v="203061771"/>
    <s v="انظمة"/>
    <s v="المركز المالي"/>
    <x v="4"/>
    <x v="10"/>
    <x v="73"/>
    <n v="0"/>
    <s v="ذمم _ خالد صديق الحوتى _1089"/>
    <n v="0"/>
    <n v="0"/>
    <n v="158897"/>
    <n v="158897"/>
    <n v="0"/>
    <n v="0"/>
    <n v="0"/>
    <n v="0"/>
    <n v="0"/>
    <x v="8"/>
  </r>
  <r>
    <n v="1197"/>
    <n v="203061772"/>
    <s v="انظمة"/>
    <s v="المركز المالي"/>
    <x v="4"/>
    <x v="10"/>
    <x v="73"/>
    <n v="0"/>
    <s v="4320"/>
    <n v="0"/>
    <n v="0"/>
    <n v="0"/>
    <n v="0"/>
    <n v="0"/>
    <n v="0"/>
    <n v="0"/>
    <n v="0"/>
    <n v="0"/>
    <x v="8"/>
  </r>
  <r>
    <n v="1198"/>
    <n v="203061773"/>
    <s v="انظمة"/>
    <s v="المركز المالي"/>
    <x v="4"/>
    <x v="10"/>
    <x v="73"/>
    <n v="0"/>
    <s v="ذمم _ محمد احسان الله صديق_4319"/>
    <n v="0"/>
    <n v="0"/>
    <n v="68953"/>
    <n v="68953"/>
    <n v="0"/>
    <n v="0"/>
    <n v="0"/>
    <n v="0"/>
    <n v="0"/>
    <x v="8"/>
  </r>
  <r>
    <n v="1199"/>
    <n v="203061779"/>
    <s v="انظمة"/>
    <s v="المركز المالي"/>
    <x v="4"/>
    <x v="10"/>
    <x v="73"/>
    <n v="0"/>
    <s v="ذمم_ ابراهيم محمد ابراهيم الرفاعى _ 1092"/>
    <n v="0"/>
    <n v="0"/>
    <n v="389122.45"/>
    <n v="389122.45"/>
    <n v="0"/>
    <n v="0"/>
    <n v="0"/>
    <n v="0"/>
    <n v="0"/>
    <x v="8"/>
  </r>
  <r>
    <n v="1200"/>
    <n v="203061780"/>
    <s v="انظمة"/>
    <s v="المركز المالي"/>
    <x v="4"/>
    <x v="10"/>
    <x v="73"/>
    <n v="0"/>
    <s v="ذمم_ مبشر صابر شيما _ 1093"/>
    <n v="0"/>
    <n v="0"/>
    <n v="107611.62"/>
    <n v="107611.62"/>
    <n v="0"/>
    <n v="0"/>
    <n v="0"/>
    <n v="0"/>
    <n v="0"/>
    <x v="8"/>
  </r>
  <r>
    <n v="1201"/>
    <n v="203061782"/>
    <s v="انظمة"/>
    <s v="المركز المالي"/>
    <x v="4"/>
    <x v="10"/>
    <x v="73"/>
    <n v="0"/>
    <s v="ذمم_ محمد ارشاد اريان ثهوبي _ 1095"/>
    <n v="0"/>
    <n v="0"/>
    <n v="207044"/>
    <n v="207044"/>
    <n v="0"/>
    <n v="0"/>
    <n v="0"/>
    <n v="0"/>
    <n v="0"/>
    <x v="8"/>
  </r>
  <r>
    <n v="1202"/>
    <n v="203061783"/>
    <s v="انظمة"/>
    <s v="المركز المالي"/>
    <x v="4"/>
    <x v="10"/>
    <x v="73"/>
    <n v="0"/>
    <s v="1096"/>
    <n v="0"/>
    <n v="0"/>
    <n v="0"/>
    <n v="0"/>
    <n v="0"/>
    <n v="0"/>
    <n v="0"/>
    <n v="0"/>
    <n v="0"/>
    <x v="8"/>
  </r>
  <r>
    <n v="1203"/>
    <n v="203061785"/>
    <s v="انظمة"/>
    <s v="المركز المالي"/>
    <x v="4"/>
    <x v="10"/>
    <x v="73"/>
    <n v="0"/>
    <s v="ذمم_  أسامة محمد عبد الظاهر  _ 4323"/>
    <n v="0"/>
    <n v="0"/>
    <n v="43575"/>
    <n v="43575"/>
    <n v="0"/>
    <n v="0"/>
    <n v="0"/>
    <n v="0"/>
    <n v="0"/>
    <x v="8"/>
  </r>
  <r>
    <n v="1204"/>
    <n v="203061786"/>
    <s v="انظمة"/>
    <s v="المركز المالي"/>
    <x v="4"/>
    <x v="10"/>
    <x v="73"/>
    <n v="0"/>
    <s v="ذمم_محمد ياسر ابوسريع  _ 4324"/>
    <n v="0"/>
    <n v="0"/>
    <n v="42897"/>
    <n v="42897"/>
    <n v="0"/>
    <n v="0"/>
    <n v="0"/>
    <n v="0"/>
    <n v="0"/>
    <x v="8"/>
  </r>
  <r>
    <n v="1205"/>
    <n v="203061787"/>
    <s v="انظمة"/>
    <s v="المركز المالي"/>
    <x v="4"/>
    <x v="10"/>
    <x v="73"/>
    <n v="0"/>
    <s v="ذمم_حمدي سيف النصر علي   _ 4325"/>
    <n v="0"/>
    <n v="0"/>
    <n v="108036"/>
    <n v="108036"/>
    <n v="0"/>
    <n v="0"/>
    <n v="0"/>
    <n v="0"/>
    <n v="0"/>
    <x v="8"/>
  </r>
  <r>
    <n v="1206"/>
    <n v="203061788"/>
    <s v="انظمة"/>
    <s v="المركز المالي"/>
    <x v="4"/>
    <x v="10"/>
    <x v="73"/>
    <n v="0"/>
    <s v="ذمم_ محمد ارشد عبد المنان   _ 4326"/>
    <n v="0"/>
    <n v="0"/>
    <n v="3932"/>
    <n v="3932"/>
    <n v="0"/>
    <n v="0"/>
    <n v="0"/>
    <n v="0"/>
    <n v="0"/>
    <x v="8"/>
  </r>
  <r>
    <n v="1207"/>
    <n v="203061789"/>
    <s v="انظمة"/>
    <s v="المركز المالي"/>
    <x v="4"/>
    <x v="10"/>
    <x v="73"/>
    <n v="0"/>
    <s v="ذمم_ امجد حسين  _ 4327"/>
    <n v="0"/>
    <n v="0"/>
    <n v="25293"/>
    <n v="25293"/>
    <n v="0"/>
    <n v="0"/>
    <n v="0"/>
    <n v="0"/>
    <n v="0"/>
    <x v="8"/>
  </r>
  <r>
    <n v="1208"/>
    <n v="203061790"/>
    <s v="انظمة"/>
    <s v="المركز المالي"/>
    <x v="4"/>
    <x v="10"/>
    <x v="73"/>
    <n v="0"/>
    <s v="4328"/>
    <n v="0"/>
    <n v="0"/>
    <n v="0"/>
    <n v="0"/>
    <n v="0"/>
    <n v="0"/>
    <n v="0"/>
    <n v="0"/>
    <n v="0"/>
    <x v="8"/>
  </r>
  <r>
    <n v="1209"/>
    <n v="203061791"/>
    <s v="انظمة"/>
    <s v="المركز المالي"/>
    <x v="4"/>
    <x v="10"/>
    <x v="73"/>
    <n v="0"/>
    <s v="ذمم_ عبد السلام مازى _ 4329"/>
    <n v="0"/>
    <n v="0"/>
    <n v="29131"/>
    <n v="29131"/>
    <n v="0"/>
    <n v="0"/>
    <n v="0"/>
    <n v="0"/>
    <n v="0"/>
    <x v="8"/>
  </r>
  <r>
    <n v="1210"/>
    <n v="203061792"/>
    <s v="انظمة"/>
    <s v="المركز المالي"/>
    <x v="4"/>
    <x v="10"/>
    <x v="73"/>
    <n v="0"/>
    <s v="ذمم_  الشبراوى عبد البديع حسن الجندى _ 1097"/>
    <n v="0"/>
    <n v="0"/>
    <n v="64479"/>
    <n v="64479"/>
    <n v="0"/>
    <n v="0"/>
    <n v="0"/>
    <n v="0"/>
    <n v="0"/>
    <x v="8"/>
  </r>
  <r>
    <n v="1211"/>
    <n v="203061793"/>
    <s v="انظمة"/>
    <s v="المركز المالي"/>
    <x v="4"/>
    <x v="10"/>
    <x v="73"/>
    <n v="0"/>
    <s v="ذمم_ سليمان يوسف يوسف _ 4330"/>
    <n v="0"/>
    <n v="0"/>
    <n v="26340"/>
    <n v="26340"/>
    <n v="0"/>
    <n v="0"/>
    <n v="0"/>
    <n v="0"/>
    <n v="0"/>
    <x v="8"/>
  </r>
  <r>
    <n v="1212"/>
    <n v="203061794"/>
    <s v="انظمة"/>
    <s v="المركز المالي"/>
    <x v="4"/>
    <x v="10"/>
    <x v="73"/>
    <n v="0"/>
    <s v="ذمم_ شاروخ خان خان _ 4331"/>
    <n v="0"/>
    <n v="0"/>
    <n v="298"/>
    <n v="298"/>
    <n v="0"/>
    <n v="0"/>
    <n v="0"/>
    <n v="0"/>
    <n v="0"/>
    <x v="8"/>
  </r>
  <r>
    <n v="1213"/>
    <n v="203061796"/>
    <s v="انظمة"/>
    <s v="المركز المالي"/>
    <x v="4"/>
    <x v="10"/>
    <x v="73"/>
    <n v="0"/>
    <s v="ذمم_ احمد يحي حسونه _ 4332"/>
    <n v="0"/>
    <n v="0"/>
    <n v="63715"/>
    <n v="63715"/>
    <n v="0"/>
    <n v="0"/>
    <n v="0"/>
    <n v="0"/>
    <n v="0"/>
    <x v="8"/>
  </r>
  <r>
    <n v="1214"/>
    <n v="203061797"/>
    <s v="انظمة"/>
    <s v="المركز المالي"/>
    <x v="4"/>
    <x v="10"/>
    <x v="73"/>
    <n v="0"/>
    <s v="ذمم_ السيد مهدي سليم _ 4333"/>
    <n v="0"/>
    <n v="0"/>
    <n v="40245"/>
    <n v="40245"/>
    <n v="0"/>
    <n v="0"/>
    <n v="0"/>
    <n v="0"/>
    <n v="0"/>
    <x v="8"/>
  </r>
  <r>
    <n v="1215"/>
    <n v="203061798"/>
    <s v="انظمة"/>
    <s v="المركز المالي"/>
    <x v="4"/>
    <x v="10"/>
    <x v="73"/>
    <n v="0"/>
    <s v="4334"/>
    <n v="0"/>
    <n v="0"/>
    <n v="0"/>
    <n v="0"/>
    <n v="0"/>
    <n v="0"/>
    <n v="0"/>
    <n v="0"/>
    <n v="0"/>
    <x v="8"/>
  </r>
  <r>
    <n v="1216"/>
    <n v="203061800"/>
    <s v="انظمة"/>
    <s v="المركز المالي"/>
    <x v="4"/>
    <x v="10"/>
    <x v="73"/>
    <n v="0"/>
    <s v="ذمم _ عبدالله مسعود مسعود _4338"/>
    <n v="0"/>
    <n v="0"/>
    <n v="0"/>
    <n v="0"/>
    <n v="0"/>
    <n v="0"/>
    <n v="0"/>
    <n v="0"/>
    <n v="0"/>
    <x v="8"/>
  </r>
  <r>
    <n v="1217"/>
    <n v="203061801"/>
    <s v="انظمة"/>
    <s v="المركز المالي"/>
    <x v="4"/>
    <x v="10"/>
    <x v="73"/>
    <n v="0"/>
    <s v="ذمم _ محمد سليمان محمد حنيف_4339"/>
    <n v="0"/>
    <n v="0"/>
    <n v="0"/>
    <n v="0"/>
    <n v="0"/>
    <n v="0"/>
    <n v="0"/>
    <n v="0"/>
    <n v="0"/>
    <x v="8"/>
  </r>
  <r>
    <n v="1218"/>
    <n v="203061802"/>
    <s v="انظمة"/>
    <s v="المركز المالي"/>
    <x v="4"/>
    <x v="10"/>
    <x v="73"/>
    <n v="0"/>
    <s v="ذمم _ صدام حسين صابر حسين_4340"/>
    <n v="0"/>
    <n v="0"/>
    <n v="0"/>
    <n v="0"/>
    <n v="0"/>
    <n v="0"/>
    <n v="0"/>
    <n v="0"/>
    <n v="0"/>
    <x v="8"/>
  </r>
  <r>
    <n v="1219"/>
    <n v="203061803"/>
    <s v="انظمة"/>
    <s v="المركز المالي"/>
    <x v="4"/>
    <x v="10"/>
    <x v="73"/>
    <n v="0"/>
    <s v="4341"/>
    <n v="0"/>
    <n v="0"/>
    <n v="0"/>
    <n v="0"/>
    <n v="0"/>
    <n v="0"/>
    <n v="0"/>
    <n v="0"/>
    <n v="0"/>
    <x v="8"/>
  </r>
  <r>
    <n v="1220"/>
    <n v="203061804"/>
    <s v="انظمة"/>
    <s v="المركز المالي"/>
    <x v="4"/>
    <x v="10"/>
    <x v="73"/>
    <n v="0"/>
    <s v="ذمم _ جمشيد خان شميم خان _4342"/>
    <n v="0"/>
    <n v="0"/>
    <n v="19730"/>
    <n v="19730"/>
    <n v="0"/>
    <n v="0"/>
    <n v="0"/>
    <n v="0"/>
    <n v="0"/>
    <x v="8"/>
  </r>
  <r>
    <n v="1221"/>
    <n v="203061805"/>
    <s v="انظمة"/>
    <s v="المركز المالي"/>
    <x v="4"/>
    <x v="10"/>
    <x v="73"/>
    <n v="0"/>
    <s v="ذمم _ رامو شيارام _4343"/>
    <n v="0"/>
    <n v="0"/>
    <n v="20760"/>
    <n v="20760"/>
    <n v="0"/>
    <n v="0"/>
    <n v="0"/>
    <n v="0"/>
    <n v="0"/>
    <x v="8"/>
  </r>
  <r>
    <n v="1222"/>
    <n v="203061806"/>
    <s v="انظمة"/>
    <s v="المركز المالي"/>
    <x v="4"/>
    <x v="10"/>
    <x v="73"/>
    <n v="0"/>
    <s v="ذمم _ محمد عرفان عرفان _4344"/>
    <n v="0"/>
    <n v="0"/>
    <n v="0"/>
    <n v="0"/>
    <n v="0"/>
    <n v="0"/>
    <n v="0"/>
    <n v="0"/>
    <n v="0"/>
    <x v="8"/>
  </r>
  <r>
    <n v="1223"/>
    <n v="203061808"/>
    <s v="انظمة"/>
    <s v="المركز المالي"/>
    <x v="4"/>
    <x v="10"/>
    <x v="73"/>
    <n v="0"/>
    <s v="ذمم _ محمد حسن مجاهد علي _1091"/>
    <n v="0"/>
    <n v="0"/>
    <n v="415632"/>
    <n v="415632"/>
    <n v="0"/>
    <n v="0"/>
    <n v="0"/>
    <n v="0"/>
    <n v="0"/>
    <x v="8"/>
  </r>
  <r>
    <n v="1224"/>
    <n v="203061809"/>
    <s v="انظمة"/>
    <s v="المركز المالي"/>
    <x v="4"/>
    <x v="10"/>
    <x v="73"/>
    <n v="0"/>
    <s v="ذمم_ لؤي صبحي داوود النجار _1098"/>
    <n v="0"/>
    <n v="0"/>
    <n v="282365.68"/>
    <n v="282365.68"/>
    <n v="0"/>
    <n v="0"/>
    <n v="0"/>
    <n v="0"/>
    <n v="0"/>
    <x v="8"/>
  </r>
  <r>
    <n v="1225"/>
    <n v="203061810"/>
    <s v="انظمة"/>
    <s v="المركز المالي"/>
    <x v="4"/>
    <x v="10"/>
    <x v="73"/>
    <n v="0"/>
    <s v="ذمم _ لويدسون فوينتس باتريسيو_4348"/>
    <n v="0"/>
    <n v="0"/>
    <n v="44695"/>
    <n v="44695"/>
    <n v="0"/>
    <n v="0"/>
    <n v="0"/>
    <n v="0"/>
    <n v="0"/>
    <x v="8"/>
  </r>
  <r>
    <n v="1226"/>
    <n v="203061811"/>
    <s v="انظمة"/>
    <s v="المركز المالي"/>
    <x v="4"/>
    <x v="10"/>
    <x v="73"/>
    <n v="0"/>
    <s v="ذمم _ اوليفرفرانسيسكو كاسترو_4349"/>
    <n v="0"/>
    <n v="0"/>
    <n v="44478"/>
    <n v="44478"/>
    <n v="0"/>
    <n v="0"/>
    <n v="0"/>
    <n v="0"/>
    <n v="0"/>
    <x v="8"/>
  </r>
  <r>
    <n v="1227"/>
    <n v="203061812"/>
    <s v="انظمة"/>
    <s v="المركز المالي"/>
    <x v="4"/>
    <x v="10"/>
    <x v="73"/>
    <n v="0"/>
    <s v="ذمم _ داروين بريستوزا كاسترو _ 4350"/>
    <n v="0"/>
    <n v="0"/>
    <n v="0"/>
    <n v="0"/>
    <n v="0"/>
    <n v="0"/>
    <n v="0"/>
    <n v="0"/>
    <n v="0"/>
    <x v="8"/>
  </r>
  <r>
    <n v="1228"/>
    <n v="203061813"/>
    <s v="انظمة"/>
    <s v="المركز المالي"/>
    <x v="4"/>
    <x v="10"/>
    <x v="73"/>
    <n v="0"/>
    <s v="ذمم _ رولاند كوربليزو _4351"/>
    <n v="0"/>
    <n v="0"/>
    <n v="41633"/>
    <n v="41633"/>
    <n v="0"/>
    <n v="0"/>
    <n v="0"/>
    <n v="0"/>
    <n v="0"/>
    <x v="8"/>
  </r>
  <r>
    <n v="1229"/>
    <n v="203061814"/>
    <s v="انظمة"/>
    <s v="المركز المالي"/>
    <x v="4"/>
    <x v="10"/>
    <x v="73"/>
    <n v="0"/>
    <s v="1102"/>
    <n v="0"/>
    <n v="0"/>
    <n v="0"/>
    <n v="0"/>
    <n v="0"/>
    <n v="0"/>
    <n v="0"/>
    <n v="0"/>
    <n v="0"/>
    <x v="8"/>
  </r>
  <r>
    <n v="1230"/>
    <n v="203061815"/>
    <s v="انظمة"/>
    <s v="المركز المالي"/>
    <x v="4"/>
    <x v="10"/>
    <x v="73"/>
    <n v="0"/>
    <s v="ذمم _ محروس السيد حسن الاغا _4352"/>
    <n v="0"/>
    <n v="0"/>
    <n v="54342"/>
    <n v="54342"/>
    <n v="0"/>
    <n v="0"/>
    <n v="0"/>
    <n v="0"/>
    <n v="0"/>
    <x v="8"/>
  </r>
  <r>
    <n v="1231"/>
    <n v="203061816"/>
    <s v="انظمة"/>
    <s v="المركز المالي"/>
    <x v="4"/>
    <x v="10"/>
    <x v="73"/>
    <n v="0"/>
    <s v="4354"/>
    <n v="0"/>
    <n v="0"/>
    <n v="0"/>
    <n v="0"/>
    <n v="0"/>
    <n v="0"/>
    <n v="0"/>
    <n v="0"/>
    <n v="0"/>
    <x v="8"/>
  </r>
  <r>
    <n v="1232"/>
    <n v="203061817"/>
    <s v="انظمة"/>
    <s v="المركز المالي"/>
    <x v="4"/>
    <x v="10"/>
    <x v="73"/>
    <n v="0"/>
    <s v="ذمم _ شادي عاطف علي محمد _4353"/>
    <n v="0"/>
    <n v="0"/>
    <n v="54866"/>
    <n v="54866"/>
    <n v="0"/>
    <n v="0"/>
    <n v="0"/>
    <n v="0"/>
    <n v="0"/>
    <x v="8"/>
  </r>
  <r>
    <n v="1233"/>
    <n v="203061818"/>
    <s v="انظمة"/>
    <s v="المركز المالي"/>
    <x v="4"/>
    <x v="10"/>
    <x v="73"/>
    <n v="0"/>
    <s v="ذمم _ جنس ساليجو دابوك _ 1105"/>
    <n v="0"/>
    <n v="0"/>
    <n v="14483"/>
    <n v="14483"/>
    <n v="0"/>
    <n v="0"/>
    <n v="0"/>
    <n v="0"/>
    <n v="0"/>
    <x v="8"/>
  </r>
  <r>
    <n v="1234"/>
    <n v="203061819"/>
    <s v="انظمة"/>
    <s v="المركز المالي"/>
    <x v="4"/>
    <x v="10"/>
    <x v="73"/>
    <n v="0"/>
    <s v="ذمم _ مارسيليو اولجان بلداد_ 4356"/>
    <n v="0"/>
    <n v="0"/>
    <n v="38529"/>
    <n v="38529"/>
    <n v="0"/>
    <n v="0"/>
    <n v="0"/>
    <n v="0"/>
    <n v="0"/>
    <x v="8"/>
  </r>
  <r>
    <n v="1235"/>
    <n v="203061820"/>
    <s v="انظمة"/>
    <s v="المركز المالي"/>
    <x v="4"/>
    <x v="10"/>
    <x v="73"/>
    <n v="0"/>
    <s v="4357"/>
    <n v="0"/>
    <n v="0"/>
    <n v="0"/>
    <n v="0"/>
    <n v="0"/>
    <n v="0"/>
    <n v="0"/>
    <n v="0"/>
    <n v="0"/>
    <x v="8"/>
  </r>
  <r>
    <n v="1236"/>
    <n v="203061821"/>
    <s v="انظمة"/>
    <s v="المركز المالي"/>
    <x v="4"/>
    <x v="10"/>
    <x v="73"/>
    <n v="0"/>
    <s v="ذمم _ جيري ماتابانج استرادا _4355"/>
    <n v="0"/>
    <n v="0"/>
    <n v="15451"/>
    <n v="15451"/>
    <n v="0"/>
    <n v="0"/>
    <n v="0"/>
    <n v="0"/>
    <n v="0"/>
    <x v="8"/>
  </r>
  <r>
    <n v="1237"/>
    <n v="203061822"/>
    <s v="انظمة"/>
    <s v="المركز المالي"/>
    <x v="4"/>
    <x v="10"/>
    <x v="73"/>
    <n v="0"/>
    <s v="ذمم _ جاندا بهادور جاها_ 4364"/>
    <n v="0"/>
    <n v="0"/>
    <n v="1"/>
    <n v="1"/>
    <n v="0"/>
    <n v="0"/>
    <n v="0"/>
    <n v="0"/>
    <n v="0"/>
    <x v="8"/>
  </r>
  <r>
    <n v="1238"/>
    <n v="203061823"/>
    <s v="انظمة"/>
    <s v="المركز المالي"/>
    <x v="4"/>
    <x v="10"/>
    <x v="73"/>
    <n v="0"/>
    <s v="ذمم _ بوم بهادور تضا_ 4365"/>
    <n v="0"/>
    <n v="0"/>
    <n v="24168"/>
    <n v="24168"/>
    <n v="0"/>
    <n v="0"/>
    <n v="0"/>
    <n v="0"/>
    <n v="0"/>
    <x v="8"/>
  </r>
  <r>
    <n v="1239"/>
    <n v="203061824"/>
    <s v="انظمة"/>
    <s v="المركز المالي"/>
    <x v="4"/>
    <x v="10"/>
    <x v="73"/>
    <n v="0"/>
    <s v="ذمم _ يام بهادور باريا_ 4366"/>
    <n v="0"/>
    <n v="0"/>
    <n v="0"/>
    <n v="0"/>
    <n v="0"/>
    <n v="0"/>
    <n v="0"/>
    <n v="0"/>
    <n v="0"/>
    <x v="8"/>
  </r>
  <r>
    <n v="1240"/>
    <n v="203061825"/>
    <s v="انظمة"/>
    <s v="المركز المالي"/>
    <x v="4"/>
    <x v="10"/>
    <x v="73"/>
    <n v="0"/>
    <s v="ذمم _ بوبهادور ماندال_ 4367"/>
    <n v="0"/>
    <n v="0"/>
    <n v="34644"/>
    <n v="34644"/>
    <n v="0"/>
    <n v="0"/>
    <n v="0"/>
    <n v="0"/>
    <n v="0"/>
    <x v="8"/>
  </r>
  <r>
    <n v="1241"/>
    <n v="203061826"/>
    <s v="انظمة"/>
    <s v="المركز المالي"/>
    <x v="4"/>
    <x v="10"/>
    <x v="73"/>
    <n v="0"/>
    <s v="ذمم _ شيب كومار ساردار_ 4368"/>
    <n v="0"/>
    <n v="0"/>
    <n v="25082"/>
    <n v="25082"/>
    <n v="0"/>
    <n v="0"/>
    <n v="0"/>
    <n v="0"/>
    <n v="0"/>
    <x v="8"/>
  </r>
  <r>
    <n v="1242"/>
    <n v="203061827"/>
    <s v="انظمة"/>
    <s v="المركز المالي"/>
    <x v="4"/>
    <x v="10"/>
    <x v="73"/>
    <n v="0"/>
    <s v="ذمم _ شريدهار كومارعلي_ 4369"/>
    <n v="0"/>
    <n v="0"/>
    <n v="30568"/>
    <n v="30568"/>
    <n v="0"/>
    <n v="0"/>
    <n v="0"/>
    <n v="0"/>
    <n v="0"/>
    <x v="8"/>
  </r>
  <r>
    <n v="1243"/>
    <n v="203061828"/>
    <s v="انظمة"/>
    <s v="المركز المالي"/>
    <x v="4"/>
    <x v="10"/>
    <x v="73"/>
    <n v="0"/>
    <s v="ذمم _ راج كومار جورنج_ 4370"/>
    <n v="0"/>
    <n v="0"/>
    <n v="27114"/>
    <n v="27114"/>
    <n v="0"/>
    <n v="0"/>
    <n v="0"/>
    <n v="0"/>
    <n v="0"/>
    <x v="8"/>
  </r>
  <r>
    <n v="1244"/>
    <n v="203061829"/>
    <s v="انظمة"/>
    <s v="المركز المالي"/>
    <x v="4"/>
    <x v="10"/>
    <x v="73"/>
    <n v="0"/>
    <s v="4371"/>
    <n v="0"/>
    <n v="0"/>
    <n v="0"/>
    <n v="0"/>
    <n v="0"/>
    <n v="0"/>
    <n v="0"/>
    <n v="0"/>
    <n v="0"/>
    <x v="8"/>
  </r>
  <r>
    <n v="1245"/>
    <n v="203061833"/>
    <s v="انظمة"/>
    <s v="المركز المالي"/>
    <x v="4"/>
    <x v="10"/>
    <x v="73"/>
    <n v="0"/>
    <s v="ذمم _ محمد امين محمد رفيق _ 4358"/>
    <n v="0"/>
    <n v="0"/>
    <n v="0"/>
    <n v="0"/>
    <n v="0"/>
    <n v="0"/>
    <n v="0"/>
    <n v="0"/>
    <n v="0"/>
    <x v="8"/>
  </r>
  <r>
    <n v="1246"/>
    <n v="203061834"/>
    <s v="انظمة"/>
    <s v="المركز المالي"/>
    <x v="4"/>
    <x v="10"/>
    <x v="73"/>
    <n v="0"/>
    <s v="ذمم _ محمد عمر محمد سليم _ 4359"/>
    <n v="0"/>
    <n v="0"/>
    <n v="50390"/>
    <n v="50390"/>
    <n v="0"/>
    <n v="0"/>
    <n v="0"/>
    <n v="0"/>
    <n v="0"/>
    <x v="8"/>
  </r>
  <r>
    <n v="1247"/>
    <n v="203061835"/>
    <s v="انظمة"/>
    <s v="المركز المالي"/>
    <x v="4"/>
    <x v="10"/>
    <x v="73"/>
    <n v="0"/>
    <s v="ذمم _ عاصم على عاشق حسين _ 4360"/>
    <n v="0"/>
    <n v="0"/>
    <n v="23124"/>
    <n v="23124"/>
    <n v="0"/>
    <n v="0"/>
    <n v="0"/>
    <n v="0"/>
    <n v="0"/>
    <x v="8"/>
  </r>
  <r>
    <n v="1248"/>
    <n v="203061836"/>
    <s v="انظمة"/>
    <s v="المركز المالي"/>
    <x v="4"/>
    <x v="10"/>
    <x v="73"/>
    <n v="0"/>
    <s v="4361"/>
    <n v="0"/>
    <n v="0"/>
    <n v="0"/>
    <n v="0"/>
    <n v="0"/>
    <n v="0"/>
    <n v="0"/>
    <n v="0"/>
    <n v="0"/>
    <x v="8"/>
  </r>
  <r>
    <n v="1249"/>
    <n v="203061837"/>
    <s v="انظمة"/>
    <s v="المركز المالي"/>
    <x v="4"/>
    <x v="10"/>
    <x v="73"/>
    <n v="0"/>
    <s v="ذمم _ غلام مرتضى محمد اسلم _ 4362"/>
    <n v="0"/>
    <n v="0"/>
    <n v="0"/>
    <n v="0"/>
    <n v="0"/>
    <n v="0"/>
    <n v="0"/>
    <n v="0"/>
    <n v="0"/>
    <x v="8"/>
  </r>
  <r>
    <n v="1250"/>
    <n v="203061838"/>
    <s v="انظمة"/>
    <s v="المركز المالي"/>
    <x v="4"/>
    <x v="10"/>
    <x v="73"/>
    <n v="0"/>
    <s v="4363"/>
    <n v="0"/>
    <n v="0"/>
    <n v="0"/>
    <n v="0"/>
    <n v="0"/>
    <n v="0"/>
    <n v="0"/>
    <n v="0"/>
    <n v="0"/>
    <x v="8"/>
  </r>
  <r>
    <n v="1251"/>
    <n v="203061839"/>
    <s v="انظمة"/>
    <s v="المركز المالي"/>
    <x v="4"/>
    <x v="10"/>
    <x v="73"/>
    <n v="0"/>
    <s v="1099"/>
    <n v="0"/>
    <n v="0"/>
    <n v="0"/>
    <n v="0"/>
    <n v="0"/>
    <n v="0"/>
    <n v="0"/>
    <n v="0"/>
    <n v="0"/>
    <x v="8"/>
  </r>
  <r>
    <n v="1252"/>
    <n v="203061840"/>
    <s v="انظمة"/>
    <s v="المركز المالي"/>
    <x v="4"/>
    <x v="10"/>
    <x v="73"/>
    <n v="0"/>
    <s v="1100"/>
    <n v="0"/>
    <n v="0"/>
    <n v="0"/>
    <n v="0"/>
    <n v="0"/>
    <n v="0"/>
    <n v="0"/>
    <n v="0"/>
    <n v="0"/>
    <x v="8"/>
  </r>
  <r>
    <n v="1253"/>
    <n v="203061842"/>
    <s v="انظمة"/>
    <s v="المركز المالي"/>
    <x v="4"/>
    <x v="10"/>
    <x v="73"/>
    <n v="0"/>
    <s v="1103"/>
    <n v="0"/>
    <n v="0"/>
    <n v="0"/>
    <n v="0"/>
    <n v="0"/>
    <n v="0"/>
    <n v="0"/>
    <n v="0"/>
    <n v="0"/>
    <x v="8"/>
  </r>
  <r>
    <n v="1254"/>
    <n v="203061844"/>
    <s v="انظمة"/>
    <s v="المركز المالي"/>
    <x v="4"/>
    <x v="10"/>
    <x v="73"/>
    <n v="0"/>
    <s v="4346"/>
    <n v="0"/>
    <n v="0"/>
    <n v="0"/>
    <n v="0"/>
    <n v="0"/>
    <n v="0"/>
    <n v="0"/>
    <n v="0"/>
    <n v="0"/>
    <x v="8"/>
  </r>
  <r>
    <n v="1255"/>
    <n v="203061845"/>
    <s v="انظمة"/>
    <s v="المركز المالي"/>
    <x v="4"/>
    <x v="10"/>
    <x v="73"/>
    <n v="0"/>
    <s v="4347"/>
    <n v="0"/>
    <n v="0"/>
    <n v="0"/>
    <n v="0"/>
    <n v="0"/>
    <n v="0"/>
    <n v="0"/>
    <n v="0"/>
    <n v="0"/>
    <x v="8"/>
  </r>
  <r>
    <n v="1256"/>
    <n v="203061846"/>
    <s v="انظمة"/>
    <s v="المركز المالي"/>
    <x v="4"/>
    <x v="10"/>
    <x v="73"/>
    <n v="0"/>
    <s v="ذمم _ ابراهيم جميل ذكي _ 4335"/>
    <n v="0"/>
    <n v="0"/>
    <n v="39070"/>
    <n v="39070"/>
    <n v="0"/>
    <n v="0"/>
    <n v="0"/>
    <n v="0"/>
    <n v="0"/>
    <x v="8"/>
  </r>
  <r>
    <n v="1257"/>
    <n v="203061847"/>
    <s v="انظمة"/>
    <s v="المركز المالي"/>
    <x v="4"/>
    <x v="10"/>
    <x v="73"/>
    <n v="0"/>
    <s v="ذمم _ نافيز سليم قادر _ 4336"/>
    <n v="0"/>
    <n v="0"/>
    <n v="71912"/>
    <n v="71912"/>
    <n v="0"/>
    <n v="0"/>
    <n v="0"/>
    <n v="0"/>
    <n v="0"/>
    <x v="8"/>
  </r>
  <r>
    <n v="1258"/>
    <n v="203061848"/>
    <s v="انظمة"/>
    <s v="المركز المالي"/>
    <x v="4"/>
    <x v="10"/>
    <x v="73"/>
    <n v="0"/>
    <s v="ذمم _ منصور جبر عزاز _ 4337"/>
    <n v="0"/>
    <n v="0"/>
    <n v="42241"/>
    <n v="42241"/>
    <n v="0"/>
    <n v="0"/>
    <n v="0"/>
    <n v="0"/>
    <n v="0"/>
    <x v="8"/>
  </r>
  <r>
    <n v="1259"/>
    <n v="203061849"/>
    <s v="انظمة"/>
    <s v="المركز المالي"/>
    <x v="4"/>
    <x v="10"/>
    <x v="73"/>
    <n v="0"/>
    <s v="4372"/>
    <n v="0"/>
    <n v="0"/>
    <n v="0"/>
    <n v="0"/>
    <n v="0"/>
    <n v="0"/>
    <n v="0"/>
    <n v="0"/>
    <n v="0"/>
    <x v="8"/>
  </r>
  <r>
    <n v="1260"/>
    <n v="203061850"/>
    <s v="انظمة"/>
    <s v="المركز المالي"/>
    <x v="4"/>
    <x v="10"/>
    <x v="73"/>
    <n v="0"/>
    <s v="ذمم_ شارلي ازور ميركادو_ 4373"/>
    <n v="0"/>
    <n v="0"/>
    <n v="42519"/>
    <n v="42519"/>
    <n v="0"/>
    <n v="0"/>
    <n v="0"/>
    <n v="0"/>
    <n v="0"/>
    <x v="8"/>
  </r>
  <r>
    <n v="1261"/>
    <n v="203061851"/>
    <s v="انظمة"/>
    <s v="المركز المالي"/>
    <x v="4"/>
    <x v="10"/>
    <x v="73"/>
    <n v="0"/>
    <s v="ذمم_ كريستوف سالس بوينافيتي_ 4374"/>
    <n v="0"/>
    <n v="0"/>
    <n v="39550"/>
    <n v="39550"/>
    <n v="0"/>
    <n v="0"/>
    <n v="0"/>
    <n v="0"/>
    <n v="0"/>
    <x v="8"/>
  </r>
  <r>
    <n v="1262"/>
    <n v="203061852"/>
    <s v="انظمة"/>
    <s v="المركز المالي"/>
    <x v="4"/>
    <x v="10"/>
    <x v="73"/>
    <n v="0"/>
    <s v="ذمم _ ناصر محمد عفيفي شادي_ 4375"/>
    <n v="0"/>
    <n v="0"/>
    <n v="90085"/>
    <n v="90085"/>
    <n v="0"/>
    <n v="0"/>
    <n v="0"/>
    <n v="0"/>
    <n v="0"/>
    <x v="8"/>
  </r>
  <r>
    <n v="1263"/>
    <n v="203061853"/>
    <s v="انظمة"/>
    <s v="المركز المالي"/>
    <x v="4"/>
    <x v="10"/>
    <x v="73"/>
    <n v="0"/>
    <s v="ذمم _ سليم شفيق احمد _4384"/>
    <n v="0"/>
    <n v="0"/>
    <n v="29904"/>
    <n v="29904"/>
    <n v="0"/>
    <n v="0"/>
    <n v="0"/>
    <n v="0"/>
    <n v="0"/>
    <x v="8"/>
  </r>
  <r>
    <n v="1264"/>
    <n v="203061854"/>
    <s v="انظمة"/>
    <s v="المركز المالي"/>
    <x v="4"/>
    <x v="10"/>
    <x v="73"/>
    <n v="0"/>
    <s v="ذمم _ محمد جنيد خان  _4385"/>
    <n v="0"/>
    <n v="0"/>
    <n v="0"/>
    <n v="0"/>
    <n v="0"/>
    <n v="0"/>
    <n v="0"/>
    <n v="0"/>
    <n v="0"/>
    <x v="8"/>
  </r>
  <r>
    <n v="1265"/>
    <n v="203061855"/>
    <s v="انظمة"/>
    <s v="المركز المالي"/>
    <x v="4"/>
    <x v="10"/>
    <x v="73"/>
    <n v="0"/>
    <s v="ذمم _ ايشان خان خان  _4386"/>
    <n v="0"/>
    <n v="0"/>
    <n v="0"/>
    <n v="0"/>
    <n v="0"/>
    <n v="0"/>
    <n v="0"/>
    <n v="0"/>
    <n v="0"/>
    <x v="8"/>
  </r>
  <r>
    <n v="1266"/>
    <n v="203061856"/>
    <s v="انظمة"/>
    <s v="المركز المالي"/>
    <x v="4"/>
    <x v="10"/>
    <x v="73"/>
    <n v="0"/>
    <s v="ذمم _ فيروز احمد احمد _4387"/>
    <n v="0"/>
    <n v="0"/>
    <n v="20251"/>
    <n v="20251"/>
    <n v="0"/>
    <n v="0"/>
    <n v="0"/>
    <n v="0"/>
    <n v="0"/>
    <x v="8"/>
  </r>
  <r>
    <n v="1267"/>
    <n v="203061857"/>
    <s v="انظمة"/>
    <s v="المركز المالي"/>
    <x v="4"/>
    <x v="10"/>
    <x v="73"/>
    <n v="0"/>
    <s v="ذمم _ محمود محمد عبد اللطيف  _4789"/>
    <n v="0"/>
    <n v="0"/>
    <n v="92486"/>
    <n v="92486"/>
    <n v="0"/>
    <n v="0"/>
    <n v="0"/>
    <n v="0"/>
    <n v="0"/>
    <x v="8"/>
  </r>
  <r>
    <n v="1268"/>
    <n v="203061858"/>
    <s v="انظمة"/>
    <s v="المركز المالي"/>
    <x v="4"/>
    <x v="10"/>
    <x v="73"/>
    <n v="0"/>
    <s v="4391"/>
    <n v="0"/>
    <n v="0"/>
    <n v="0"/>
    <n v="0"/>
    <n v="0"/>
    <n v="0"/>
    <n v="0"/>
    <n v="0"/>
    <n v="0"/>
    <x v="8"/>
  </r>
  <r>
    <n v="1269"/>
    <n v="203061859"/>
    <s v="انظمة"/>
    <s v="المركز المالي"/>
    <x v="4"/>
    <x v="10"/>
    <x v="73"/>
    <n v="0"/>
    <s v="4393"/>
    <n v="0"/>
    <n v="0"/>
    <n v="0"/>
    <n v="0"/>
    <n v="0"/>
    <n v="0"/>
    <n v="0"/>
    <n v="0"/>
    <n v="0"/>
    <x v="8"/>
  </r>
  <r>
    <n v="1270"/>
    <n v="203061860"/>
    <s v="انظمة"/>
    <s v="المركز المالي"/>
    <x v="4"/>
    <x v="10"/>
    <x v="73"/>
    <n v="0"/>
    <s v="ذمم _ محمد سيد احمد مصطفى  _4394"/>
    <n v="0"/>
    <n v="0"/>
    <n v="51581"/>
    <n v="51581"/>
    <n v="0"/>
    <n v="0"/>
    <n v="0"/>
    <n v="0"/>
    <n v="0"/>
    <x v="8"/>
  </r>
  <r>
    <n v="1271"/>
    <n v="203061861"/>
    <s v="انظمة"/>
    <s v="المركز المالي"/>
    <x v="4"/>
    <x v="10"/>
    <x v="73"/>
    <n v="0"/>
    <s v="4392"/>
    <n v="0"/>
    <n v="0"/>
    <n v="0"/>
    <n v="0"/>
    <n v="0"/>
    <n v="0"/>
    <n v="0"/>
    <n v="0"/>
    <n v="0"/>
    <x v="8"/>
  </r>
  <r>
    <n v="1272"/>
    <n v="203061862"/>
    <s v="انظمة"/>
    <s v="المركز المالي"/>
    <x v="4"/>
    <x v="10"/>
    <x v="73"/>
    <n v="0"/>
    <s v="ذمم _ شريف عادل محمد رياض  _4388"/>
    <n v="0"/>
    <n v="0"/>
    <n v="43697"/>
    <n v="43697"/>
    <n v="0"/>
    <n v="0"/>
    <n v="0"/>
    <n v="0"/>
    <n v="0"/>
    <x v="8"/>
  </r>
  <r>
    <n v="1273"/>
    <n v="203061863"/>
    <s v="انظمة"/>
    <s v="المركز المالي"/>
    <x v="4"/>
    <x v="10"/>
    <x v="73"/>
    <n v="0"/>
    <s v="ذمم _ مصطفى صبحى فوزى كامل  _4390"/>
    <n v="0"/>
    <n v="0"/>
    <n v="0"/>
    <n v="0"/>
    <n v="0"/>
    <n v="0"/>
    <n v="0"/>
    <n v="0"/>
    <n v="0"/>
    <x v="8"/>
  </r>
  <r>
    <n v="1274"/>
    <n v="203061864"/>
    <s v="انظمة"/>
    <s v="المركز المالي"/>
    <x v="4"/>
    <x v="10"/>
    <x v="73"/>
    <n v="0"/>
    <s v="ذمم_ احمد علاء سالم 1108"/>
    <n v="0"/>
    <n v="0"/>
    <n v="54656.67"/>
    <n v="54656.67"/>
    <n v="0"/>
    <n v="0"/>
    <n v="0"/>
    <n v="0"/>
    <n v="0"/>
    <x v="8"/>
  </r>
  <r>
    <n v="1275"/>
    <n v="203061865"/>
    <s v="انظمة"/>
    <s v="المركز المالي"/>
    <x v="4"/>
    <x v="10"/>
    <x v="73"/>
    <n v="0"/>
    <s v="ذمم_ خالد رفعت احمد 4395"/>
    <n v="0"/>
    <n v="0"/>
    <n v="51474"/>
    <n v="51474"/>
    <n v="0"/>
    <n v="0"/>
    <n v="0"/>
    <n v="0"/>
    <n v="0"/>
    <x v="8"/>
  </r>
  <r>
    <n v="1276"/>
    <n v="203061866"/>
    <s v="انظمة"/>
    <s v="المركز المالي"/>
    <x v="4"/>
    <x v="10"/>
    <x v="73"/>
    <n v="0"/>
    <s v="1106"/>
    <n v="0"/>
    <n v="0"/>
    <n v="0"/>
    <n v="0"/>
    <n v="0"/>
    <n v="0"/>
    <n v="0"/>
    <n v="0"/>
    <n v="0"/>
    <x v="8"/>
  </r>
  <r>
    <n v="1277"/>
    <n v="203061867"/>
    <s v="انظمة"/>
    <s v="المركز المالي"/>
    <x v="4"/>
    <x v="10"/>
    <x v="73"/>
    <n v="0"/>
    <s v="1107"/>
    <n v="0"/>
    <n v="0"/>
    <n v="0"/>
    <n v="0"/>
    <n v="0"/>
    <n v="0"/>
    <n v="0"/>
    <n v="0"/>
    <n v="0"/>
    <x v="8"/>
  </r>
  <r>
    <n v="1278"/>
    <n v="203061868"/>
    <s v="انظمة"/>
    <s v="المركز المالي"/>
    <x v="4"/>
    <x v="10"/>
    <x v="73"/>
    <n v="0"/>
    <s v="ذمم _ سيد مصطفى افضل _4383"/>
    <n v="0"/>
    <n v="0"/>
    <n v="79170"/>
    <n v="79170"/>
    <n v="0"/>
    <n v="0"/>
    <n v="0"/>
    <n v="0"/>
    <n v="0"/>
    <x v="8"/>
  </r>
  <r>
    <n v="1279"/>
    <n v="203061869"/>
    <s v="انظمة"/>
    <s v="المركز المالي"/>
    <x v="4"/>
    <x v="10"/>
    <x v="73"/>
    <n v="0"/>
    <s v="4400"/>
    <n v="0"/>
    <n v="0"/>
    <n v="0"/>
    <n v="0"/>
    <n v="0"/>
    <n v="0"/>
    <n v="0"/>
    <n v="0"/>
    <n v="0"/>
    <x v="8"/>
  </r>
  <r>
    <n v="1280"/>
    <n v="203061870"/>
    <s v="انظمة"/>
    <s v="المركز المالي"/>
    <x v="4"/>
    <x v="10"/>
    <x v="73"/>
    <n v="0"/>
    <s v="4401"/>
    <n v="0"/>
    <n v="0"/>
    <n v="0"/>
    <n v="0"/>
    <n v="0"/>
    <n v="0"/>
    <n v="0"/>
    <n v="0"/>
    <n v="0"/>
    <x v="8"/>
  </r>
  <r>
    <n v="1281"/>
    <n v="203061871"/>
    <s v="انظمة"/>
    <s v="المركز المالي"/>
    <x v="4"/>
    <x v="10"/>
    <x v="73"/>
    <n v="0"/>
    <s v="ذمم_ محمد نعيم بشير احمد 4402"/>
    <n v="0"/>
    <n v="0"/>
    <n v="22886"/>
    <n v="22886"/>
    <n v="0"/>
    <n v="0"/>
    <n v="0"/>
    <n v="0"/>
    <n v="0"/>
    <x v="8"/>
  </r>
  <r>
    <n v="1282"/>
    <n v="203061872"/>
    <s v="انظمة"/>
    <s v="المركز المالي"/>
    <x v="4"/>
    <x v="10"/>
    <x v="73"/>
    <n v="0"/>
    <s v="4403"/>
    <n v="0"/>
    <n v="0"/>
    <n v="0"/>
    <n v="0"/>
    <n v="0"/>
    <n v="0"/>
    <n v="0"/>
    <n v="0"/>
    <n v="0"/>
    <x v="8"/>
  </r>
  <r>
    <n v="1283"/>
    <n v="203061873"/>
    <s v="انظمة"/>
    <s v="المركز المالي"/>
    <x v="4"/>
    <x v="10"/>
    <x v="73"/>
    <n v="0"/>
    <s v="ذمم_ مبشر اسلم محمد اسلم 4404"/>
    <n v="0"/>
    <n v="0"/>
    <n v="26710"/>
    <n v="26710"/>
    <n v="0"/>
    <n v="0"/>
    <n v="0"/>
    <n v="0"/>
    <n v="0"/>
    <x v="8"/>
  </r>
  <r>
    <n v="1284"/>
    <n v="203061874"/>
    <s v="انظمة"/>
    <s v="المركز المالي"/>
    <x v="4"/>
    <x v="10"/>
    <x v="73"/>
    <n v="0"/>
    <s v="ذمم_ محمد منير راشد مامون 4405"/>
    <n v="0"/>
    <n v="0"/>
    <n v="25337"/>
    <n v="25337"/>
    <n v="0"/>
    <n v="0"/>
    <n v="0"/>
    <n v="0"/>
    <n v="0"/>
    <x v="8"/>
  </r>
  <r>
    <n v="1285"/>
    <n v="203061875"/>
    <s v="انظمة"/>
    <s v="المركز المالي"/>
    <x v="4"/>
    <x v="10"/>
    <x v="73"/>
    <n v="0"/>
    <s v="ذمم_ علم جير حسين  4406"/>
    <n v="0"/>
    <n v="0"/>
    <n v="19418"/>
    <n v="19418"/>
    <n v="0"/>
    <n v="0"/>
    <n v="0"/>
    <n v="0"/>
    <n v="0"/>
    <x v="8"/>
  </r>
  <r>
    <n v="1286"/>
    <n v="203061876"/>
    <s v="انظمة"/>
    <s v="المركز المالي"/>
    <x v="4"/>
    <x v="10"/>
    <x v="73"/>
    <n v="0"/>
    <s v="ذمم_ سوباش برودينا ابراهيم 4407"/>
    <n v="0"/>
    <n v="0"/>
    <n v="24400"/>
    <n v="24400"/>
    <n v="0"/>
    <n v="0"/>
    <n v="0"/>
    <n v="0"/>
    <n v="0"/>
    <x v="8"/>
  </r>
  <r>
    <n v="1287"/>
    <n v="203061877"/>
    <s v="انظمة"/>
    <s v="المركز المالي"/>
    <x v="4"/>
    <x v="10"/>
    <x v="73"/>
    <n v="0"/>
    <s v="ذمم_ شاهبران شان مياه 4408"/>
    <n v="0"/>
    <n v="0"/>
    <n v="24720"/>
    <n v="24720"/>
    <n v="0"/>
    <n v="0"/>
    <n v="0"/>
    <n v="0"/>
    <n v="0"/>
    <x v="8"/>
  </r>
  <r>
    <n v="1288"/>
    <n v="203061878"/>
    <s v="انظمة"/>
    <s v="المركز المالي"/>
    <x v="4"/>
    <x v="10"/>
    <x v="73"/>
    <n v="0"/>
    <s v="ذمم_ ارتيميو سيرابين غولا 4409"/>
    <n v="0"/>
    <n v="0"/>
    <n v="46883"/>
    <n v="46883"/>
    <n v="0"/>
    <n v="0"/>
    <n v="0"/>
    <n v="0"/>
    <n v="0"/>
    <x v="8"/>
  </r>
  <r>
    <n v="1289"/>
    <n v="203061879"/>
    <s v="انظمة"/>
    <s v="المركز المالي"/>
    <x v="4"/>
    <x v="10"/>
    <x v="73"/>
    <n v="0"/>
    <s v="ذمم_ اروين انطونيو اريولا 4410"/>
    <n v="0"/>
    <n v="0"/>
    <n v="40146"/>
    <n v="40146"/>
    <n v="0"/>
    <n v="0"/>
    <n v="0"/>
    <n v="0"/>
    <n v="0"/>
    <x v="8"/>
  </r>
  <r>
    <n v="1290"/>
    <n v="203061880"/>
    <s v="انظمة"/>
    <s v="المركز المالي"/>
    <x v="4"/>
    <x v="10"/>
    <x v="73"/>
    <n v="0"/>
    <s v="ذمم_ جيسى كاتالان لاجماى 4411"/>
    <n v="0"/>
    <n v="0"/>
    <n v="0"/>
    <n v="0"/>
    <n v="0"/>
    <n v="0"/>
    <n v="0"/>
    <n v="0"/>
    <n v="0"/>
    <x v="8"/>
  </r>
  <r>
    <n v="1291"/>
    <n v="203061881"/>
    <s v="انظمة"/>
    <s v="المركز المالي"/>
    <x v="4"/>
    <x v="10"/>
    <x v="73"/>
    <n v="0"/>
    <s v="ذمم_ جيت بهادور تامانج 4422"/>
    <n v="0"/>
    <n v="0"/>
    <n v="23703"/>
    <n v="23703"/>
    <n v="0"/>
    <n v="0"/>
    <n v="0"/>
    <n v="0"/>
    <n v="0"/>
    <x v="8"/>
  </r>
  <r>
    <n v="1292"/>
    <n v="203061882"/>
    <s v="انظمة"/>
    <s v="المركز المالي"/>
    <x v="4"/>
    <x v="10"/>
    <x v="73"/>
    <n v="0"/>
    <s v="ذمم_ دهان بهادور تامانج 4412"/>
    <n v="0"/>
    <n v="0"/>
    <n v="0"/>
    <n v="0"/>
    <n v="0"/>
    <n v="0"/>
    <n v="0"/>
    <n v="0"/>
    <n v="0"/>
    <x v="8"/>
  </r>
  <r>
    <n v="1293"/>
    <n v="203061883"/>
    <s v="انظمة"/>
    <s v="المركز المالي"/>
    <x v="4"/>
    <x v="10"/>
    <x v="73"/>
    <n v="0"/>
    <s v="4426"/>
    <n v="0"/>
    <n v="0"/>
    <n v="0"/>
    <n v="0"/>
    <n v="0"/>
    <n v="0"/>
    <n v="0"/>
    <n v="0"/>
    <n v="0"/>
    <x v="8"/>
  </r>
  <r>
    <n v="1294"/>
    <n v="203061884"/>
    <s v="انظمة"/>
    <s v="المركز المالي"/>
    <x v="4"/>
    <x v="10"/>
    <x v="73"/>
    <n v="0"/>
    <s v="4415"/>
    <n v="0"/>
    <n v="0"/>
    <n v="0"/>
    <n v="0"/>
    <n v="0"/>
    <n v="0"/>
    <n v="0"/>
    <n v="0"/>
    <n v="0"/>
    <x v="8"/>
  </r>
  <r>
    <n v="1295"/>
    <n v="203061885"/>
    <s v="انظمة"/>
    <s v="المركز المالي"/>
    <x v="4"/>
    <x v="10"/>
    <x v="73"/>
    <n v="0"/>
    <s v="ذمم_ راج كومار تانج 4413"/>
    <n v="0"/>
    <n v="0"/>
    <n v="23457"/>
    <n v="23457"/>
    <n v="0"/>
    <n v="0"/>
    <n v="0"/>
    <n v="0"/>
    <n v="0"/>
    <x v="8"/>
  </r>
  <r>
    <n v="1296"/>
    <n v="203061886"/>
    <s v="انظمة"/>
    <s v="المركز المالي"/>
    <x v="4"/>
    <x v="10"/>
    <x v="73"/>
    <n v="0"/>
    <s v="ذمم_ اشيش دونغ 4416"/>
    <n v="0"/>
    <n v="0"/>
    <n v="25050"/>
    <n v="25050"/>
    <n v="0"/>
    <n v="0"/>
    <n v="0"/>
    <n v="0"/>
    <n v="0"/>
    <x v="8"/>
  </r>
  <r>
    <n v="1297"/>
    <n v="203061887"/>
    <s v="انظمة"/>
    <s v="المركز المالي"/>
    <x v="4"/>
    <x v="10"/>
    <x v="73"/>
    <n v="0"/>
    <s v="ذمم_ اوتام ثابا ماغار 4424"/>
    <n v="0"/>
    <n v="0"/>
    <n v="0"/>
    <n v="0"/>
    <n v="0"/>
    <n v="0"/>
    <n v="0"/>
    <n v="0"/>
    <n v="0"/>
    <x v="8"/>
  </r>
  <r>
    <n v="1298"/>
    <n v="203061888"/>
    <s v="انظمة"/>
    <s v="المركز المالي"/>
    <x v="4"/>
    <x v="10"/>
    <x v="73"/>
    <n v="0"/>
    <s v="4414"/>
    <n v="0"/>
    <n v="0"/>
    <n v="0"/>
    <n v="0"/>
    <n v="0"/>
    <n v="0"/>
    <n v="0"/>
    <n v="0"/>
    <n v="0"/>
    <x v="8"/>
  </r>
  <r>
    <n v="1299"/>
    <n v="203061889"/>
    <s v="انظمة"/>
    <s v="المركز المالي"/>
    <x v="4"/>
    <x v="10"/>
    <x v="73"/>
    <n v="0"/>
    <s v="ذمم_ سوم بهادور شريستا 4427"/>
    <n v="0"/>
    <n v="0"/>
    <n v="30743"/>
    <n v="30743"/>
    <n v="0"/>
    <n v="0"/>
    <n v="0"/>
    <n v="0"/>
    <n v="0"/>
    <x v="8"/>
  </r>
  <r>
    <n v="1300"/>
    <n v="203061890"/>
    <s v="انظمة"/>
    <s v="المركز المالي"/>
    <x v="4"/>
    <x v="10"/>
    <x v="73"/>
    <n v="0"/>
    <s v="ذمم_ شيتال شريستا 4429"/>
    <n v="0"/>
    <n v="0"/>
    <n v="27370"/>
    <n v="27370"/>
    <n v="0"/>
    <n v="0"/>
    <n v="0"/>
    <n v="0"/>
    <n v="0"/>
    <x v="8"/>
  </r>
  <r>
    <n v="1301"/>
    <n v="203061891"/>
    <s v="انظمة"/>
    <s v="المركز المالي"/>
    <x v="4"/>
    <x v="10"/>
    <x v="73"/>
    <n v="0"/>
    <s v="ذمم_ غانجا براساد غيمير 4425"/>
    <n v="0"/>
    <n v="0"/>
    <n v="28112"/>
    <n v="28112"/>
    <n v="0"/>
    <n v="0"/>
    <n v="0"/>
    <n v="0"/>
    <n v="0"/>
    <x v="8"/>
  </r>
  <r>
    <n v="1302"/>
    <n v="203061892"/>
    <s v="انظمة"/>
    <s v="المركز المالي"/>
    <x v="4"/>
    <x v="10"/>
    <x v="73"/>
    <n v="0"/>
    <s v="ذمم_ شيت بهادور على ماغار 4428"/>
    <n v="0"/>
    <n v="0"/>
    <n v="28835"/>
    <n v="28835"/>
    <n v="0"/>
    <n v="0"/>
    <n v="0"/>
    <n v="0"/>
    <n v="0"/>
    <x v="8"/>
  </r>
  <r>
    <n v="1303"/>
    <n v="203061893"/>
    <s v="انظمة"/>
    <s v="المركز المالي"/>
    <x v="4"/>
    <x v="10"/>
    <x v="73"/>
    <n v="0"/>
    <s v="ذمم_ ساتروغان ماندال 4419"/>
    <n v="0"/>
    <n v="0"/>
    <n v="28787"/>
    <n v="28787"/>
    <n v="0"/>
    <n v="0"/>
    <n v="0"/>
    <n v="0"/>
    <n v="0"/>
    <x v="8"/>
  </r>
  <r>
    <n v="1304"/>
    <n v="203061894"/>
    <s v="انظمة"/>
    <s v="المركز المالي"/>
    <x v="4"/>
    <x v="10"/>
    <x v="73"/>
    <n v="0"/>
    <s v="ذمم_ برنا بهادور نيوبان 4421"/>
    <n v="0"/>
    <n v="0"/>
    <n v="21157"/>
    <n v="21157"/>
    <n v="0"/>
    <n v="0"/>
    <n v="0"/>
    <n v="0"/>
    <n v="0"/>
    <x v="8"/>
  </r>
  <r>
    <n v="1305"/>
    <n v="203061895"/>
    <s v="انظمة"/>
    <s v="المركز المالي"/>
    <x v="4"/>
    <x v="10"/>
    <x v="73"/>
    <n v="0"/>
    <s v="ذمم_ لاكسمى ماندال 4418"/>
    <n v="0"/>
    <n v="0"/>
    <n v="23835"/>
    <n v="23835"/>
    <n v="0"/>
    <n v="0"/>
    <n v="0"/>
    <n v="0"/>
    <n v="0"/>
    <x v="8"/>
  </r>
  <r>
    <n v="1306"/>
    <n v="203061896"/>
    <s v="انظمة"/>
    <s v="المركز المالي"/>
    <x v="4"/>
    <x v="10"/>
    <x v="73"/>
    <n v="0"/>
    <s v="ذمم_ ناريان ماندال 4420"/>
    <n v="0"/>
    <n v="0"/>
    <n v="26958"/>
    <n v="26958"/>
    <n v="0"/>
    <n v="0"/>
    <n v="0"/>
    <n v="0"/>
    <n v="0"/>
    <x v="8"/>
  </r>
  <r>
    <n v="1307"/>
    <n v="203061897"/>
    <s v="انظمة"/>
    <s v="المركز المالي"/>
    <x v="4"/>
    <x v="10"/>
    <x v="73"/>
    <n v="0"/>
    <s v="ذمم_ بريم لامبيو 4417"/>
    <n v="0"/>
    <n v="0"/>
    <n v="26212"/>
    <n v="26212"/>
    <n v="0"/>
    <n v="0"/>
    <n v="0"/>
    <n v="0"/>
    <n v="0"/>
    <x v="8"/>
  </r>
  <r>
    <n v="1308"/>
    <n v="203061898"/>
    <s v="انظمة"/>
    <s v="المركز المالي"/>
    <x v="4"/>
    <x v="10"/>
    <x v="73"/>
    <n v="0"/>
    <s v="ذمم_ سوريش كومار ماندال 4423"/>
    <n v="0"/>
    <n v="0"/>
    <n v="28395"/>
    <n v="28395"/>
    <n v="0"/>
    <n v="0"/>
    <n v="0"/>
    <n v="0"/>
    <n v="0"/>
    <x v="8"/>
  </r>
  <r>
    <n v="1309"/>
    <n v="203061899"/>
    <s v="انظمة"/>
    <s v="المركز المالي"/>
    <x v="4"/>
    <x v="10"/>
    <x v="73"/>
    <n v="0"/>
    <s v="ذمم _ هشام محمد عبدالرحيم الطوخي  _4430"/>
    <n v="0"/>
    <n v="0"/>
    <n v="34919"/>
    <n v="34919"/>
    <n v="0"/>
    <n v="0"/>
    <n v="0"/>
    <n v="0"/>
    <n v="0"/>
    <x v="8"/>
  </r>
  <r>
    <n v="1310"/>
    <n v="203061900"/>
    <s v="انظمة"/>
    <s v="المركز المالي"/>
    <x v="4"/>
    <x v="10"/>
    <x v="73"/>
    <n v="0"/>
    <s v="ذمم _ محمد حسن حسن  _4431"/>
    <n v="0"/>
    <n v="0"/>
    <n v="20482"/>
    <n v="20482"/>
    <n v="0"/>
    <n v="0"/>
    <n v="0"/>
    <n v="0"/>
    <n v="0"/>
    <x v="8"/>
  </r>
  <r>
    <n v="1311"/>
    <n v="203061901"/>
    <s v="انظمة"/>
    <s v="المركز المالي"/>
    <x v="4"/>
    <x v="10"/>
    <x v="73"/>
    <n v="0"/>
    <s v="ذمم _ فرحان خان خان  _4432"/>
    <n v="0"/>
    <n v="0"/>
    <n v="22818"/>
    <n v="22818"/>
    <n v="0"/>
    <n v="0"/>
    <n v="0"/>
    <n v="0"/>
    <n v="0"/>
    <x v="8"/>
  </r>
  <r>
    <n v="1312"/>
    <n v="203061902"/>
    <s v="انظمة"/>
    <s v="المركز المالي"/>
    <x v="4"/>
    <x v="10"/>
    <x v="73"/>
    <n v="0"/>
    <s v="ذمم _ اسرائيل ياسين ياسين   _4433"/>
    <n v="0"/>
    <n v="0"/>
    <n v="25375"/>
    <n v="25375"/>
    <n v="0"/>
    <n v="0"/>
    <n v="0"/>
    <n v="0"/>
    <n v="0"/>
    <x v="8"/>
  </r>
  <r>
    <n v="1313"/>
    <n v="203061903"/>
    <s v="انظمة"/>
    <s v="المركز المالي"/>
    <x v="4"/>
    <x v="10"/>
    <x v="73"/>
    <n v="0"/>
    <s v="ذمم _ محمد ساهيل ساهيل  _4434"/>
    <n v="0"/>
    <n v="0"/>
    <n v="18983"/>
    <n v="18983"/>
    <n v="0"/>
    <n v="0"/>
    <n v="0"/>
    <n v="0"/>
    <n v="0"/>
    <x v="8"/>
  </r>
  <r>
    <n v="1314"/>
    <n v="203061904"/>
    <s v="انظمة"/>
    <s v="المركز المالي"/>
    <x v="4"/>
    <x v="10"/>
    <x v="73"/>
    <n v="0"/>
    <s v="ذمم_ كريم جمال مصطفي محمد _1109"/>
    <n v="0"/>
    <n v="0"/>
    <n v="186477"/>
    <n v="186477"/>
    <n v="0"/>
    <n v="0"/>
    <n v="0"/>
    <n v="0"/>
    <n v="0"/>
    <x v="8"/>
  </r>
  <r>
    <n v="1315"/>
    <n v="203061905"/>
    <s v="انظمة"/>
    <s v="المركز المالي"/>
    <x v="4"/>
    <x v="10"/>
    <x v="73"/>
    <n v="0"/>
    <s v="ذمم_ محمد اسف مصطفي _ 1110"/>
    <n v="0"/>
    <n v="0"/>
    <n v="84240"/>
    <n v="84240"/>
    <n v="0"/>
    <n v="0"/>
    <n v="0"/>
    <n v="0"/>
    <n v="0"/>
    <x v="8"/>
  </r>
  <r>
    <n v="1316"/>
    <n v="203061906"/>
    <s v="انظمة"/>
    <s v="المركز المالي"/>
    <x v="4"/>
    <x v="10"/>
    <x v="73"/>
    <n v="0"/>
    <s v="4396"/>
    <n v="0"/>
    <n v="0"/>
    <n v="0"/>
    <n v="0"/>
    <n v="0"/>
    <n v="0"/>
    <n v="0"/>
    <n v="0"/>
    <n v="0"/>
    <x v="8"/>
  </r>
  <r>
    <n v="1317"/>
    <n v="203061907"/>
    <s v="انظمة"/>
    <s v="المركز المالي"/>
    <x v="4"/>
    <x v="10"/>
    <x v="73"/>
    <n v="0"/>
    <s v="4397"/>
    <n v="0"/>
    <n v="0"/>
    <n v="0"/>
    <n v="0"/>
    <n v="0"/>
    <n v="0"/>
    <n v="0"/>
    <n v="0"/>
    <n v="0"/>
    <x v="8"/>
  </r>
  <r>
    <n v="1318"/>
    <n v="203061908"/>
    <s v="انظمة"/>
    <s v="المركز المالي"/>
    <x v="4"/>
    <x v="10"/>
    <x v="73"/>
    <n v="0"/>
    <s v="ذمم _ محمد السيد محمد احمد _ 4398"/>
    <n v="0"/>
    <n v="0"/>
    <n v="33924"/>
    <n v="33924"/>
    <n v="0"/>
    <n v="0"/>
    <n v="0"/>
    <n v="0"/>
    <n v="0"/>
    <x v="8"/>
  </r>
  <r>
    <n v="1319"/>
    <n v="203061909"/>
    <s v="انظمة"/>
    <s v="المركز المالي"/>
    <x v="4"/>
    <x v="10"/>
    <x v="73"/>
    <n v="0"/>
    <s v="4399"/>
    <n v="0"/>
    <n v="0"/>
    <n v="0"/>
    <n v="0"/>
    <n v="0"/>
    <n v="0"/>
    <n v="0"/>
    <n v="0"/>
    <n v="0"/>
    <x v="8"/>
  </r>
  <r>
    <n v="1320"/>
    <n v="203061911"/>
    <s v="انظمة"/>
    <s v="المركز المالي"/>
    <x v="4"/>
    <x v="10"/>
    <x v="73"/>
    <n v="0"/>
    <s v="ذمم _ محمد رضا عبدالحميد جاب الله _4439"/>
    <n v="0"/>
    <n v="0"/>
    <n v="0"/>
    <n v="0"/>
    <n v="0"/>
    <n v="0"/>
    <n v="0"/>
    <n v="0"/>
    <n v="0"/>
    <x v="8"/>
  </r>
  <r>
    <n v="1321"/>
    <n v="203061912"/>
    <s v="انظمة"/>
    <s v="المركز المالي"/>
    <x v="4"/>
    <x v="10"/>
    <x v="73"/>
    <n v="0"/>
    <s v="ذمم _ وليد عبدالحميد عبداللة السيد _4437"/>
    <n v="0"/>
    <n v="0"/>
    <n v="69596"/>
    <n v="69596"/>
    <n v="0"/>
    <n v="0"/>
    <n v="0"/>
    <n v="0"/>
    <n v="0"/>
    <x v="8"/>
  </r>
  <r>
    <n v="1322"/>
    <n v="203061913"/>
    <s v="انظمة"/>
    <s v="المركز المالي"/>
    <x v="4"/>
    <x v="10"/>
    <x v="73"/>
    <n v="0"/>
    <s v="ذمم _ حسين عواد سليمان _4438"/>
    <n v="0"/>
    <n v="0"/>
    <n v="55664"/>
    <n v="55664"/>
    <n v="0"/>
    <n v="0"/>
    <n v="0"/>
    <n v="0"/>
    <n v="0"/>
    <x v="8"/>
  </r>
  <r>
    <n v="1323"/>
    <n v="203061914"/>
    <s v="انظمة"/>
    <s v="المركز المالي"/>
    <x v="4"/>
    <x v="10"/>
    <x v="73"/>
    <n v="0"/>
    <s v="ذمم _ وليد احمد عبدالعال _4449"/>
    <n v="0"/>
    <n v="0"/>
    <n v="51080"/>
    <n v="51080"/>
    <n v="0"/>
    <n v="0"/>
    <n v="0"/>
    <n v="0"/>
    <n v="0"/>
    <x v="8"/>
  </r>
  <r>
    <n v="1324"/>
    <n v="203061915"/>
    <s v="انظمة"/>
    <s v="المركز المالي"/>
    <x v="4"/>
    <x v="10"/>
    <x v="73"/>
    <n v="0"/>
    <s v="ذمم _ ماهر احمد النحراوي _4448"/>
    <n v="0"/>
    <n v="0"/>
    <n v="43560"/>
    <n v="43560"/>
    <n v="0"/>
    <n v="0"/>
    <n v="0"/>
    <n v="0"/>
    <n v="0"/>
    <x v="8"/>
  </r>
  <r>
    <n v="1325"/>
    <n v="203061916"/>
    <s v="انظمة"/>
    <s v="المركز المالي"/>
    <x v="4"/>
    <x v="10"/>
    <x v="73"/>
    <n v="0"/>
    <s v="ذمم _ ياسر محمود عادل  _1111"/>
    <n v="0"/>
    <n v="0"/>
    <n v="120113"/>
    <n v="120113"/>
    <n v="0"/>
    <n v="0"/>
    <n v="0"/>
    <n v="0"/>
    <n v="0"/>
    <x v="8"/>
  </r>
  <r>
    <n v="1326"/>
    <n v="203061917"/>
    <s v="انظمة"/>
    <s v="المركز المالي"/>
    <x v="4"/>
    <x v="10"/>
    <x v="73"/>
    <n v="0"/>
    <s v="ذمم _محمد عبدالعزيز حامد العواد _4442"/>
    <n v="0"/>
    <n v="0"/>
    <n v="39160"/>
    <n v="39160"/>
    <n v="0"/>
    <n v="0"/>
    <n v="0"/>
    <n v="0"/>
    <n v="0"/>
    <x v="8"/>
  </r>
  <r>
    <n v="1327"/>
    <n v="203061918"/>
    <s v="انظمة"/>
    <s v="المركز المالي"/>
    <x v="4"/>
    <x v="10"/>
    <x v="73"/>
    <n v="0"/>
    <s v="ذمم _ احمد سمير ابراهيم السيد _4444"/>
    <n v="0"/>
    <n v="0"/>
    <n v="51537"/>
    <n v="51537"/>
    <n v="0"/>
    <n v="0"/>
    <n v="0"/>
    <n v="0"/>
    <n v="0"/>
    <x v="8"/>
  </r>
  <r>
    <n v="1328"/>
    <n v="203061919"/>
    <s v="انظمة"/>
    <s v="المركز المالي"/>
    <x v="4"/>
    <x v="10"/>
    <x v="73"/>
    <n v="0"/>
    <s v="ذمم _محمد محمد وهبه  _4443"/>
    <n v="0"/>
    <n v="0"/>
    <n v="55652"/>
    <n v="55652"/>
    <n v="0"/>
    <n v="0"/>
    <n v="0"/>
    <n v="0"/>
    <n v="0"/>
    <x v="8"/>
  </r>
  <r>
    <n v="1329"/>
    <n v="203061920"/>
    <s v="انظمة"/>
    <s v="المركز المالي"/>
    <x v="4"/>
    <x v="10"/>
    <x v="73"/>
    <n v="0"/>
    <s v="ذمم _ معاذ جمال السنباط  _4445"/>
    <n v="0"/>
    <n v="0"/>
    <n v="0"/>
    <n v="0"/>
    <n v="0"/>
    <n v="0"/>
    <n v="0"/>
    <n v="0"/>
    <n v="0"/>
    <x v="8"/>
  </r>
  <r>
    <n v="1330"/>
    <n v="203061921"/>
    <s v="انظمة"/>
    <s v="المركز المالي"/>
    <x v="4"/>
    <x v="10"/>
    <x v="73"/>
    <n v="0"/>
    <s v="ذمم _محمد سعد طاهر _4446"/>
    <n v="0"/>
    <n v="0"/>
    <n v="52779"/>
    <n v="52779"/>
    <n v="0"/>
    <n v="0"/>
    <n v="0"/>
    <n v="0"/>
    <n v="0"/>
    <x v="8"/>
  </r>
  <r>
    <n v="1331"/>
    <n v="203061922"/>
    <s v="انظمة"/>
    <s v="المركز المالي"/>
    <x v="4"/>
    <x v="10"/>
    <x v="73"/>
    <n v="0"/>
    <s v="ذمم _ سامح فتحي محمد  _4447"/>
    <n v="0"/>
    <n v="0"/>
    <n v="53810"/>
    <n v="53810"/>
    <n v="0"/>
    <n v="0"/>
    <n v="0"/>
    <n v="0"/>
    <n v="0"/>
    <x v="8"/>
  </r>
  <r>
    <n v="1332"/>
    <n v="203061923"/>
    <s v="انظمة"/>
    <s v="المركز المالي"/>
    <x v="4"/>
    <x v="10"/>
    <x v="73"/>
    <n v="0"/>
    <s v="ذمم _ سومان مولا _4441"/>
    <n v="0"/>
    <n v="0"/>
    <n v="23874"/>
    <n v="23874"/>
    <n v="0"/>
    <n v="0"/>
    <n v="0"/>
    <n v="0"/>
    <n v="0"/>
    <x v="8"/>
  </r>
  <r>
    <n v="1333"/>
    <n v="203061924"/>
    <s v="انظمة"/>
    <s v="المركز المالي"/>
    <x v="4"/>
    <x v="10"/>
    <x v="73"/>
    <n v="0"/>
    <s v="ذمم _ حمدي السيد الناغي _4453"/>
    <n v="0"/>
    <n v="0"/>
    <n v="51263"/>
    <n v="51263"/>
    <n v="0"/>
    <n v="0"/>
    <n v="0"/>
    <n v="0"/>
    <n v="0"/>
    <x v="8"/>
  </r>
  <r>
    <n v="1334"/>
    <n v="203061925"/>
    <s v="انظمة"/>
    <s v="المركز المالي"/>
    <x v="4"/>
    <x v="10"/>
    <x v="73"/>
    <n v="0"/>
    <s v="4450"/>
    <n v="0"/>
    <n v="0"/>
    <n v="0"/>
    <n v="0"/>
    <n v="0"/>
    <n v="0"/>
    <n v="0"/>
    <n v="0"/>
    <n v="0"/>
    <x v="8"/>
  </r>
  <r>
    <n v="1335"/>
    <n v="203061926"/>
    <s v="انظمة"/>
    <s v="المركز المالي"/>
    <x v="4"/>
    <x v="10"/>
    <x v="73"/>
    <n v="0"/>
    <s v="4440"/>
    <n v="0"/>
    <n v="0"/>
    <n v="0"/>
    <n v="0"/>
    <n v="0"/>
    <n v="0"/>
    <n v="0"/>
    <n v="0"/>
    <n v="0"/>
    <x v="8"/>
  </r>
  <r>
    <n v="1336"/>
    <n v="203061928"/>
    <s v="انظمة"/>
    <s v="المركز المالي"/>
    <x v="4"/>
    <x v="10"/>
    <x v="73"/>
    <n v="0"/>
    <s v="4451"/>
    <n v="0"/>
    <n v="0"/>
    <n v="0"/>
    <n v="0"/>
    <n v="0"/>
    <n v="0"/>
    <n v="0"/>
    <n v="0"/>
    <n v="0"/>
    <x v="8"/>
  </r>
  <r>
    <n v="1337"/>
    <n v="203061929"/>
    <s v="انظمة"/>
    <s v="المركز المالي"/>
    <x v="4"/>
    <x v="10"/>
    <x v="73"/>
    <n v="0"/>
    <s v="ذمم _رمضان عبدالتواب ابراهيم _4452"/>
    <n v="0"/>
    <n v="0"/>
    <n v="65499"/>
    <n v="65499"/>
    <n v="0"/>
    <n v="0"/>
    <n v="0"/>
    <n v="0"/>
    <n v="0"/>
    <x v="8"/>
  </r>
  <r>
    <n v="1338"/>
    <n v="203061930"/>
    <s v="انظمة"/>
    <s v="المركز المالي"/>
    <x v="4"/>
    <x v="10"/>
    <x v="73"/>
    <n v="0"/>
    <s v="4436"/>
    <n v="0"/>
    <n v="0"/>
    <n v="0"/>
    <n v="0"/>
    <n v="0"/>
    <n v="0"/>
    <n v="0"/>
    <n v="0"/>
    <n v="0"/>
    <x v="8"/>
  </r>
  <r>
    <n v="1339"/>
    <n v="203061931"/>
    <s v="انظمة"/>
    <s v="المركز المالي"/>
    <x v="4"/>
    <x v="10"/>
    <x v="73"/>
    <n v="0"/>
    <s v="ذمم _ محمد مسعود رانا  _ 4454"/>
    <n v="0"/>
    <n v="0"/>
    <n v="24406"/>
    <n v="24406"/>
    <n v="0"/>
    <n v="0"/>
    <n v="0"/>
    <n v="0"/>
    <n v="0"/>
    <x v="8"/>
  </r>
  <r>
    <n v="1340"/>
    <n v="203061932"/>
    <s v="انظمة"/>
    <s v="المركز المالي"/>
    <x v="4"/>
    <x v="10"/>
    <x v="73"/>
    <n v="0"/>
    <s v="ذمم _ محمد ادريس علي اكبر  _ 4455"/>
    <n v="0"/>
    <n v="0"/>
    <n v="25781"/>
    <n v="25781"/>
    <n v="0"/>
    <n v="0"/>
    <n v="0"/>
    <n v="0"/>
    <n v="0"/>
    <x v="8"/>
  </r>
  <r>
    <n v="1341"/>
    <n v="203061933"/>
    <s v="انظمة"/>
    <s v="المركز المالي"/>
    <x v="4"/>
    <x v="10"/>
    <x v="73"/>
    <n v="0"/>
    <s v="ذمم _ كوكان راج عبدالسبحان  _ 4456"/>
    <n v="0"/>
    <n v="0"/>
    <n v="27026"/>
    <n v="27026"/>
    <n v="0"/>
    <n v="0"/>
    <n v="0"/>
    <n v="0"/>
    <n v="0"/>
    <x v="8"/>
  </r>
  <r>
    <n v="1342"/>
    <n v="203061934"/>
    <s v="انظمة"/>
    <s v="المركز المالي"/>
    <x v="4"/>
    <x v="10"/>
    <x v="73"/>
    <n v="0"/>
    <s v="ذمم _ اسامة مصطفي ابراهيم شلبي _ 4457"/>
    <n v="0"/>
    <n v="0"/>
    <n v="51040.61"/>
    <n v="51040.61"/>
    <n v="0"/>
    <n v="0"/>
    <n v="0"/>
    <n v="0"/>
    <n v="0"/>
    <x v="8"/>
  </r>
  <r>
    <n v="1343"/>
    <n v="203061935"/>
    <s v="انظمة"/>
    <s v="المركز المالي"/>
    <x v="4"/>
    <x v="10"/>
    <x v="73"/>
    <n v="0"/>
    <s v="ذمم _ وليد محمد ابراهيم الفلاح  _ 4458"/>
    <n v="0"/>
    <n v="0"/>
    <n v="70763"/>
    <n v="70763"/>
    <n v="0"/>
    <n v="0"/>
    <n v="0"/>
    <n v="0"/>
    <n v="0"/>
    <x v="8"/>
  </r>
  <r>
    <n v="1344"/>
    <n v="203061936"/>
    <s v="انظمة"/>
    <s v="المركز المالي"/>
    <x v="4"/>
    <x v="10"/>
    <x v="73"/>
    <n v="0"/>
    <s v="ذمم _ محمود محمد عبد الهادى عبد الرازق  _ 4459"/>
    <n v="0"/>
    <n v="0"/>
    <n v="85862"/>
    <n v="85862"/>
    <n v="0"/>
    <n v="0"/>
    <n v="0"/>
    <n v="0"/>
    <n v="0"/>
    <x v="8"/>
  </r>
  <r>
    <n v="1345"/>
    <n v="203061937"/>
    <s v="انظمة"/>
    <s v="المركز المالي"/>
    <x v="4"/>
    <x v="10"/>
    <x v="73"/>
    <n v="0"/>
    <s v="ذمم_ اكرم الحق _4460"/>
    <n v="0"/>
    <n v="0"/>
    <n v="26368"/>
    <n v="26368"/>
    <n v="0"/>
    <n v="0"/>
    <n v="0"/>
    <n v="0"/>
    <n v="0"/>
    <x v="8"/>
  </r>
  <r>
    <n v="1346"/>
    <n v="203061938"/>
    <s v="انظمة"/>
    <s v="المركز المالي"/>
    <x v="4"/>
    <x v="10"/>
    <x v="73"/>
    <n v="0"/>
    <s v="ذمم_محمد حنيف _4461"/>
    <n v="0"/>
    <n v="0"/>
    <n v="25953"/>
    <n v="25953"/>
    <n v="0"/>
    <n v="0"/>
    <n v="0"/>
    <n v="0"/>
    <n v="0"/>
    <x v="8"/>
  </r>
  <r>
    <n v="1347"/>
    <n v="203061939"/>
    <s v="انظمة"/>
    <s v="المركز المالي"/>
    <x v="4"/>
    <x v="10"/>
    <x v="73"/>
    <n v="0"/>
    <s v="ذمم _ شاه جلال كابر مياه _4462"/>
    <n v="0"/>
    <n v="0"/>
    <n v="24839"/>
    <n v="24839"/>
    <n v="0"/>
    <n v="0"/>
    <n v="0"/>
    <n v="0"/>
    <n v="0"/>
    <x v="8"/>
  </r>
  <r>
    <n v="1348"/>
    <n v="203061940"/>
    <s v="انظمة"/>
    <s v="المركز المالي"/>
    <x v="4"/>
    <x v="10"/>
    <x v="73"/>
    <n v="0"/>
    <s v="ذمم _ عزيزول حق يمن _4463"/>
    <n v="0"/>
    <n v="0"/>
    <n v="22332"/>
    <n v="22332"/>
    <n v="0"/>
    <n v="0"/>
    <n v="0"/>
    <n v="0"/>
    <n v="0"/>
    <x v="8"/>
  </r>
  <r>
    <n v="1349"/>
    <n v="203061941"/>
    <s v="انظمة"/>
    <s v="المركز المالي"/>
    <x v="4"/>
    <x v="10"/>
    <x v="73"/>
    <n v="0"/>
    <s v="1112"/>
    <n v="0"/>
    <n v="0"/>
    <n v="0"/>
    <n v="0"/>
    <n v="0"/>
    <n v="0"/>
    <n v="0"/>
    <n v="0"/>
    <n v="0"/>
    <x v="8"/>
  </r>
  <r>
    <n v="1350"/>
    <n v="203061942"/>
    <s v="انظمة"/>
    <s v="المركز المالي"/>
    <x v="4"/>
    <x v="10"/>
    <x v="73"/>
    <n v="0"/>
    <s v="ذمم_ محمد ابراهيم محمود ابراهيم-4466"/>
    <n v="0"/>
    <n v="0"/>
    <n v="67157"/>
    <n v="67157"/>
    <n v="0"/>
    <n v="0"/>
    <n v="0"/>
    <n v="0"/>
    <n v="0"/>
    <x v="8"/>
  </r>
  <r>
    <n v="1351"/>
    <n v="203061943"/>
    <s v="انظمة"/>
    <s v="المركز المالي"/>
    <x v="4"/>
    <x v="10"/>
    <x v="73"/>
    <n v="0"/>
    <s v="ذمم_ شريف احمد شعبان احمد -4467"/>
    <n v="0"/>
    <n v="0"/>
    <n v="70175"/>
    <n v="70175"/>
    <n v="0"/>
    <n v="0"/>
    <n v="0"/>
    <n v="0"/>
    <n v="0"/>
    <x v="8"/>
  </r>
  <r>
    <n v="1352"/>
    <n v="203061944"/>
    <s v="انظمة"/>
    <s v="المركز المالي"/>
    <x v="4"/>
    <x v="10"/>
    <x v="73"/>
    <n v="0"/>
    <s v="ذمم_ محمد احمد شعبان احمد -4468"/>
    <n v="0"/>
    <n v="0"/>
    <n v="71987"/>
    <n v="71987"/>
    <n v="0"/>
    <n v="0"/>
    <n v="0"/>
    <n v="0"/>
    <n v="0"/>
    <x v="8"/>
  </r>
  <r>
    <n v="1353"/>
    <n v="203061945"/>
    <s v="انظمة"/>
    <s v="المركز المالي"/>
    <x v="4"/>
    <x v="10"/>
    <x v="73"/>
    <n v="0"/>
    <s v="ذمم_ ياسر عبد الله بسيونى عبد العال -4469"/>
    <n v="0"/>
    <n v="0"/>
    <n v="44122"/>
    <n v="44122"/>
    <n v="0"/>
    <n v="0"/>
    <n v="0"/>
    <n v="0"/>
    <n v="0"/>
    <x v="8"/>
  </r>
  <r>
    <n v="1354"/>
    <n v="203061946"/>
    <s v="انظمة"/>
    <s v="المركز المالي"/>
    <x v="4"/>
    <x v="10"/>
    <x v="73"/>
    <n v="0"/>
    <s v="ذمم_ محمد اسماعيل محمود حمدون -4470"/>
    <n v="0"/>
    <n v="0"/>
    <n v="33147"/>
    <n v="33147"/>
    <n v="0"/>
    <n v="0"/>
    <n v="0"/>
    <n v="0"/>
    <n v="0"/>
    <x v="8"/>
  </r>
  <r>
    <n v="1355"/>
    <n v="203061947"/>
    <s v="انظمة"/>
    <s v="المركز المالي"/>
    <x v="4"/>
    <x v="10"/>
    <x v="73"/>
    <n v="0"/>
    <s v="4471"/>
    <n v="0"/>
    <n v="0"/>
    <n v="0"/>
    <n v="0"/>
    <n v="0"/>
    <n v="0"/>
    <n v="0"/>
    <n v="0"/>
    <n v="0"/>
    <x v="8"/>
  </r>
  <r>
    <n v="1356"/>
    <n v="203061948"/>
    <s v="انظمة"/>
    <s v="المركز المالي"/>
    <x v="4"/>
    <x v="10"/>
    <x v="73"/>
    <n v="0"/>
    <s v="4472"/>
    <n v="0"/>
    <n v="0"/>
    <n v="0"/>
    <n v="0"/>
    <n v="0"/>
    <n v="0"/>
    <n v="0"/>
    <n v="0"/>
    <n v="0"/>
    <x v="8"/>
  </r>
  <r>
    <n v="1357"/>
    <n v="203061949"/>
    <s v="انظمة"/>
    <s v="المركز المالي"/>
    <x v="4"/>
    <x v="10"/>
    <x v="73"/>
    <n v="0"/>
    <s v="ذمم_ محمد سيد متولى منصور -4473"/>
    <n v="0"/>
    <n v="0"/>
    <n v="0"/>
    <n v="0"/>
    <n v="0"/>
    <n v="0"/>
    <n v="0"/>
    <n v="0"/>
    <n v="0"/>
    <x v="8"/>
  </r>
  <r>
    <n v="1358"/>
    <n v="203061950"/>
    <s v="انظمة"/>
    <s v="المركز المالي"/>
    <x v="4"/>
    <x v="10"/>
    <x v="73"/>
    <n v="0"/>
    <s v="ذمم_ شريف سعيد عبد العزيز -4474"/>
    <n v="0"/>
    <n v="0"/>
    <n v="0"/>
    <n v="0"/>
    <n v="0"/>
    <n v="0"/>
    <n v="0"/>
    <n v="0"/>
    <n v="0"/>
    <x v="8"/>
  </r>
  <r>
    <n v="1359"/>
    <n v="203061951"/>
    <s v="انظمة"/>
    <s v="المركز المالي"/>
    <x v="4"/>
    <x v="10"/>
    <x v="73"/>
    <n v="0"/>
    <s v="ذمم_ محمود حلمى ابراهيم فريج -4475"/>
    <n v="0"/>
    <n v="0"/>
    <n v="35440"/>
    <n v="35440"/>
    <n v="0"/>
    <n v="0"/>
    <n v="0"/>
    <n v="0"/>
    <n v="0"/>
    <x v="8"/>
  </r>
  <r>
    <n v="1360"/>
    <n v="203061952"/>
    <s v="انظمة"/>
    <s v="المركز المالي"/>
    <x v="4"/>
    <x v="10"/>
    <x v="73"/>
    <n v="0"/>
    <s v="ذمم_ احمد فوزى احمد جاد -4478"/>
    <n v="0"/>
    <n v="0"/>
    <n v="197"/>
    <n v="197"/>
    <n v="0"/>
    <n v="0"/>
    <n v="0"/>
    <n v="0"/>
    <n v="0"/>
    <x v="8"/>
  </r>
  <r>
    <n v="1361"/>
    <n v="203061953"/>
    <s v="انظمة"/>
    <s v="المركز المالي"/>
    <x v="4"/>
    <x v="10"/>
    <x v="73"/>
    <n v="0"/>
    <s v="ذمم_احمدعوض طلبه جاد_4479"/>
    <n v="0"/>
    <n v="0"/>
    <n v="51036"/>
    <n v="51036"/>
    <n v="0"/>
    <n v="0"/>
    <n v="0"/>
    <n v="0"/>
    <n v="0"/>
    <x v="8"/>
  </r>
  <r>
    <n v="1362"/>
    <n v="203061954"/>
    <s v="انظمة"/>
    <s v="المركز المالي"/>
    <x v="4"/>
    <x v="10"/>
    <x v="73"/>
    <n v="0"/>
    <s v="ذمم _ دينيش بيشو كارما _ 4480"/>
    <n v="0"/>
    <n v="0"/>
    <n v="27841"/>
    <n v="27841"/>
    <n v="0"/>
    <n v="0"/>
    <n v="0"/>
    <n v="0"/>
    <n v="0"/>
    <x v="8"/>
  </r>
  <r>
    <n v="1363"/>
    <n v="203061955"/>
    <s v="انظمة"/>
    <s v="المركز المالي"/>
    <x v="4"/>
    <x v="10"/>
    <x v="73"/>
    <n v="0"/>
    <s v="ذمم _ لاكسمان  بهادر خاتري _ 4482"/>
    <n v="0"/>
    <n v="0"/>
    <n v="0"/>
    <n v="0"/>
    <n v="0"/>
    <n v="0"/>
    <n v="0"/>
    <n v="0"/>
    <n v="0"/>
    <x v="8"/>
  </r>
  <r>
    <n v="1364"/>
    <n v="203061956"/>
    <s v="انظمة"/>
    <s v="المركز المالي"/>
    <x v="4"/>
    <x v="10"/>
    <x v="73"/>
    <n v="0"/>
    <s v="ذمم _ شيام راج راي _ 4483"/>
    <n v="0"/>
    <n v="0"/>
    <n v="29439"/>
    <n v="29439"/>
    <n v="0"/>
    <n v="0"/>
    <n v="0"/>
    <n v="0"/>
    <n v="0"/>
    <x v="8"/>
  </r>
  <r>
    <n v="1365"/>
    <n v="203061957"/>
    <s v="انظمة"/>
    <s v="المركز المالي"/>
    <x v="4"/>
    <x v="10"/>
    <x v="73"/>
    <n v="0"/>
    <s v="ذمم _ بيشنو كي سي _ 4484"/>
    <n v="0"/>
    <n v="0"/>
    <n v="0"/>
    <n v="0"/>
    <n v="0"/>
    <n v="0"/>
    <n v="0"/>
    <n v="0"/>
    <n v="0"/>
    <x v="8"/>
  </r>
  <r>
    <n v="1366"/>
    <n v="203061958"/>
    <s v="انظمة"/>
    <s v="المركز المالي"/>
    <x v="4"/>
    <x v="10"/>
    <x v="73"/>
    <n v="0"/>
    <s v="ذمم _دورغا بهادر غارتي _ 4485"/>
    <n v="0"/>
    <n v="0"/>
    <n v="24278"/>
    <n v="24278"/>
    <n v="0"/>
    <n v="0"/>
    <n v="0"/>
    <n v="0"/>
    <n v="0"/>
    <x v="8"/>
  </r>
  <r>
    <n v="1367"/>
    <n v="203061959"/>
    <s v="انظمة"/>
    <s v="المركز المالي"/>
    <x v="4"/>
    <x v="10"/>
    <x v="73"/>
    <n v="0"/>
    <s v="ذمم _هوم كومارب _ 4486"/>
    <n v="0"/>
    <n v="0"/>
    <n v="24541"/>
    <n v="24541"/>
    <n v="0"/>
    <n v="0"/>
    <n v="0"/>
    <n v="0"/>
    <n v="0"/>
    <x v="8"/>
  </r>
  <r>
    <n v="1368"/>
    <n v="203061960"/>
    <s v="انظمة"/>
    <s v="المركز المالي"/>
    <x v="4"/>
    <x v="10"/>
    <x v="73"/>
    <n v="0"/>
    <s v="ذمم _بيشنو كونوار _ 4487"/>
    <n v="0"/>
    <n v="0"/>
    <n v="21983"/>
    <n v="21983"/>
    <n v="0"/>
    <n v="0"/>
    <n v="0"/>
    <n v="0"/>
    <n v="0"/>
    <x v="8"/>
  </r>
  <r>
    <n v="1369"/>
    <n v="203061961"/>
    <s v="انظمة"/>
    <s v="المركز المالي"/>
    <x v="4"/>
    <x v="10"/>
    <x v="73"/>
    <n v="0"/>
    <s v="ذمم _بيريث داني _ 4488"/>
    <n v="0"/>
    <n v="0"/>
    <n v="22177"/>
    <n v="22177"/>
    <n v="0"/>
    <n v="0"/>
    <n v="0"/>
    <n v="0"/>
    <n v="0"/>
    <x v="8"/>
  </r>
  <r>
    <n v="1370"/>
    <n v="203061962"/>
    <s v="انظمة"/>
    <s v="المركز المالي"/>
    <x v="4"/>
    <x v="10"/>
    <x v="73"/>
    <n v="0"/>
    <s v="ذمم _بهوبندرا مكيم ماغار _ 4489"/>
    <n v="0"/>
    <n v="0"/>
    <n v="25661"/>
    <n v="25661"/>
    <n v="0"/>
    <n v="0"/>
    <n v="0"/>
    <n v="0"/>
    <n v="0"/>
    <x v="8"/>
  </r>
  <r>
    <n v="1371"/>
    <n v="203061963"/>
    <s v="انظمة"/>
    <s v="المركز المالي"/>
    <x v="4"/>
    <x v="10"/>
    <x v="73"/>
    <n v="0"/>
    <s v="ذمم _بوجراج ب _ 4490"/>
    <n v="0"/>
    <n v="0"/>
    <n v="27672"/>
    <n v="27672"/>
    <n v="0"/>
    <n v="0"/>
    <n v="0"/>
    <n v="0"/>
    <n v="0"/>
    <x v="8"/>
  </r>
  <r>
    <n v="1372"/>
    <n v="203061964"/>
    <s v="انظمة"/>
    <s v="المركز المالي"/>
    <x v="4"/>
    <x v="10"/>
    <x v="73"/>
    <n v="0"/>
    <s v="ذمم _بيمال يوغي _ 4491"/>
    <n v="0"/>
    <n v="0"/>
    <n v="19708"/>
    <n v="19708"/>
    <n v="0"/>
    <n v="0"/>
    <n v="0"/>
    <n v="0"/>
    <n v="0"/>
    <x v="8"/>
  </r>
  <r>
    <n v="1373"/>
    <n v="203061965"/>
    <s v="انظمة"/>
    <s v="المركز المالي"/>
    <x v="4"/>
    <x v="10"/>
    <x v="73"/>
    <n v="0"/>
    <s v="ذمم _خيم  براساد غار المغار _ 4492"/>
    <n v="0"/>
    <n v="0"/>
    <n v="22306"/>
    <n v="22306"/>
    <n v="0"/>
    <n v="0"/>
    <n v="0"/>
    <n v="0"/>
    <n v="0"/>
    <x v="8"/>
  </r>
  <r>
    <n v="1374"/>
    <n v="203061966"/>
    <s v="انظمة"/>
    <s v="المركز المالي"/>
    <x v="4"/>
    <x v="10"/>
    <x v="73"/>
    <n v="0"/>
    <s v="ذمم _مادو ب ك _ 4493"/>
    <n v="0"/>
    <n v="0"/>
    <n v="27945"/>
    <n v="27945"/>
    <n v="0"/>
    <n v="0"/>
    <n v="0"/>
    <n v="0"/>
    <n v="0"/>
    <x v="8"/>
  </r>
  <r>
    <n v="1375"/>
    <n v="203061967"/>
    <s v="انظمة"/>
    <s v="المركز المالي"/>
    <x v="4"/>
    <x v="10"/>
    <x v="73"/>
    <n v="0"/>
    <s v="ذمم _ ديل بهادور راي _ 4494"/>
    <n v="0"/>
    <n v="0"/>
    <n v="29852"/>
    <n v="29852"/>
    <n v="0"/>
    <n v="0"/>
    <n v="0"/>
    <n v="0"/>
    <n v="0"/>
    <x v="8"/>
  </r>
  <r>
    <n v="1376"/>
    <n v="203061968"/>
    <s v="انظمة"/>
    <s v="المركز المالي"/>
    <x v="4"/>
    <x v="10"/>
    <x v="73"/>
    <n v="0"/>
    <s v="ذمم _ يام كومار شريستا _ 4495"/>
    <n v="0"/>
    <n v="0"/>
    <n v="0"/>
    <n v="0"/>
    <n v="0"/>
    <n v="0"/>
    <n v="0"/>
    <n v="0"/>
    <n v="0"/>
    <x v="8"/>
  </r>
  <r>
    <n v="1377"/>
    <n v="203061969"/>
    <s v="انظمة"/>
    <s v="المركز المالي"/>
    <x v="4"/>
    <x v="10"/>
    <x v="73"/>
    <n v="0"/>
    <s v="ذمم _باسوف سونار_ 4496"/>
    <n v="0"/>
    <n v="0"/>
    <n v="0"/>
    <n v="0"/>
    <n v="0"/>
    <n v="0"/>
    <n v="0"/>
    <n v="0"/>
    <n v="0"/>
    <x v="8"/>
  </r>
  <r>
    <n v="1378"/>
    <n v="203061970"/>
    <s v="انظمة"/>
    <s v="المركز المالي"/>
    <x v="4"/>
    <x v="10"/>
    <x v="73"/>
    <n v="0"/>
    <s v="ذمم _بابا رام سونار _ 4497"/>
    <n v="0"/>
    <n v="0"/>
    <n v="0"/>
    <n v="0"/>
    <n v="0"/>
    <n v="0"/>
    <n v="0"/>
    <n v="0"/>
    <n v="0"/>
    <x v="8"/>
  </r>
  <r>
    <n v="1379"/>
    <n v="203061971"/>
    <s v="انظمة"/>
    <s v="المركز المالي"/>
    <x v="4"/>
    <x v="10"/>
    <x v="73"/>
    <n v="0"/>
    <s v="ذمم _مانديف سينغ سعود _ 4498"/>
    <n v="0"/>
    <n v="0"/>
    <n v="26036"/>
    <n v="26036"/>
    <n v="0"/>
    <n v="0"/>
    <n v="0"/>
    <n v="0"/>
    <n v="0"/>
    <x v="8"/>
  </r>
  <r>
    <n v="1380"/>
    <n v="203061972"/>
    <s v="انظمة"/>
    <s v="المركز المالي"/>
    <x v="4"/>
    <x v="10"/>
    <x v="73"/>
    <n v="0"/>
    <s v="ذمم _سوسيت كومار موخيا _ 4499"/>
    <n v="0"/>
    <n v="0"/>
    <n v="27973"/>
    <n v="27973"/>
    <n v="0"/>
    <n v="0"/>
    <n v="0"/>
    <n v="0"/>
    <n v="0"/>
    <x v="8"/>
  </r>
  <r>
    <n v="1381"/>
    <n v="203061973"/>
    <s v="انظمة"/>
    <s v="المركز المالي"/>
    <x v="4"/>
    <x v="10"/>
    <x v="73"/>
    <n v="0"/>
    <s v="ذمم _ناندا بهادور جحيدي _ 4500"/>
    <n v="0"/>
    <n v="0"/>
    <n v="22518"/>
    <n v="22518"/>
    <n v="0"/>
    <n v="0"/>
    <n v="0"/>
    <n v="0"/>
    <n v="0"/>
    <x v="8"/>
  </r>
  <r>
    <n v="1382"/>
    <n v="203061974"/>
    <s v="انظمة"/>
    <s v="المركز المالي"/>
    <x v="4"/>
    <x v="10"/>
    <x v="73"/>
    <n v="0"/>
    <s v="ذمم _منيرج سونوار _ 4501"/>
    <n v="0"/>
    <n v="0"/>
    <n v="23196"/>
    <n v="23196"/>
    <n v="0"/>
    <n v="0"/>
    <n v="0"/>
    <n v="0"/>
    <n v="0"/>
    <x v="8"/>
  </r>
  <r>
    <n v="1383"/>
    <n v="203061975"/>
    <s v="انظمة"/>
    <s v="المركز المالي"/>
    <x v="4"/>
    <x v="10"/>
    <x v="73"/>
    <n v="0"/>
    <s v="ذمم _راجندار سونوار _ 4502"/>
    <n v="0"/>
    <n v="0"/>
    <n v="22726"/>
    <n v="22726"/>
    <n v="0"/>
    <n v="0"/>
    <n v="0"/>
    <n v="0"/>
    <n v="0"/>
    <x v="8"/>
  </r>
  <r>
    <n v="1384"/>
    <n v="203061976"/>
    <s v="انظمة"/>
    <s v="المركز المالي"/>
    <x v="4"/>
    <x v="10"/>
    <x v="73"/>
    <n v="0"/>
    <s v="4503"/>
    <n v="0"/>
    <n v="0"/>
    <n v="0"/>
    <n v="0"/>
    <n v="0"/>
    <n v="0"/>
    <n v="0"/>
    <n v="0"/>
    <n v="0"/>
    <x v="8"/>
  </r>
  <r>
    <n v="1385"/>
    <n v="203061977"/>
    <s v="انظمة"/>
    <s v="المركز المالي"/>
    <x v="4"/>
    <x v="10"/>
    <x v="73"/>
    <n v="0"/>
    <s v="ذمم _سانتوش غارتي ماغار_ 4504"/>
    <n v="0"/>
    <n v="0"/>
    <n v="18809"/>
    <n v="18809"/>
    <n v="0"/>
    <n v="0"/>
    <n v="0"/>
    <n v="0"/>
    <n v="0"/>
    <x v="8"/>
  </r>
  <r>
    <n v="1386"/>
    <n v="203061978"/>
    <s v="انظمة"/>
    <s v="المركز المالي"/>
    <x v="4"/>
    <x v="10"/>
    <x v="73"/>
    <n v="0"/>
    <s v="ذمم _بجاية بون _ 4505"/>
    <n v="0"/>
    <n v="0"/>
    <n v="20685"/>
    <n v="20685"/>
    <n v="0"/>
    <n v="0"/>
    <n v="0"/>
    <n v="0"/>
    <n v="0"/>
    <x v="8"/>
  </r>
  <r>
    <n v="1387"/>
    <n v="203061979"/>
    <s v="انظمة"/>
    <s v="المركز المالي"/>
    <x v="4"/>
    <x v="10"/>
    <x v="73"/>
    <n v="0"/>
    <s v="4506"/>
    <n v="0"/>
    <n v="0"/>
    <n v="0"/>
    <n v="0"/>
    <n v="0"/>
    <n v="0"/>
    <n v="0"/>
    <n v="0"/>
    <n v="0"/>
    <x v="8"/>
  </r>
  <r>
    <n v="1388"/>
    <n v="203061980"/>
    <s v="انظمة"/>
    <s v="المركز المالي"/>
    <x v="4"/>
    <x v="10"/>
    <x v="73"/>
    <n v="0"/>
    <s v="1114"/>
    <n v="0"/>
    <n v="0"/>
    <n v="0"/>
    <n v="0"/>
    <n v="0"/>
    <n v="0"/>
    <n v="0"/>
    <n v="0"/>
    <n v="0"/>
    <x v="8"/>
  </r>
  <r>
    <n v="1389"/>
    <n v="203061981"/>
    <s v="انظمة"/>
    <s v="المركز المالي"/>
    <x v="4"/>
    <x v="10"/>
    <x v="73"/>
    <n v="0"/>
    <s v="4508"/>
    <n v="0"/>
    <n v="0"/>
    <n v="0"/>
    <n v="0"/>
    <n v="0"/>
    <n v="0"/>
    <n v="0"/>
    <n v="0"/>
    <n v="0"/>
    <x v="8"/>
  </r>
  <r>
    <n v="1390"/>
    <n v="203061982"/>
    <s v="انظمة"/>
    <s v="المركز المالي"/>
    <x v="4"/>
    <x v="10"/>
    <x v="73"/>
    <n v="0"/>
    <s v="ذمم _ وليد محمد عطية سليمان_4509"/>
    <n v="0"/>
    <n v="0"/>
    <n v="58452"/>
    <n v="58452"/>
    <n v="0"/>
    <n v="0"/>
    <n v="0"/>
    <n v="0"/>
    <n v="0"/>
    <x v="8"/>
  </r>
  <r>
    <n v="1391"/>
    <n v="203061983"/>
    <s v="انظمة"/>
    <s v="المركز المالي"/>
    <x v="4"/>
    <x v="10"/>
    <x v="73"/>
    <n v="0"/>
    <s v="ذمم _ نادر محمد سلام الصغير _1116"/>
    <n v="0"/>
    <n v="0"/>
    <n v="68977"/>
    <n v="68977"/>
    <n v="0"/>
    <n v="0"/>
    <n v="0"/>
    <n v="0"/>
    <n v="0"/>
    <x v="8"/>
  </r>
  <r>
    <n v="1392"/>
    <n v="203061984"/>
    <s v="انظمة"/>
    <s v="المركز المالي"/>
    <x v="4"/>
    <x v="10"/>
    <x v="73"/>
    <n v="0"/>
    <s v="ذمم_ماجد احمد الزمامرى_1113"/>
    <n v="0"/>
    <n v="0"/>
    <n v="107245.6"/>
    <n v="107245.6"/>
    <n v="0"/>
    <n v="0"/>
    <n v="0"/>
    <n v="0"/>
    <n v="0"/>
    <x v="8"/>
  </r>
  <r>
    <n v="1393"/>
    <n v="203061985"/>
    <s v="انظمة"/>
    <s v="المركز المالي"/>
    <x v="4"/>
    <x v="10"/>
    <x v="73"/>
    <n v="0"/>
    <s v="ذمم _ بنيامين بحر يوسف اندراوس _ 1115"/>
    <n v="0"/>
    <n v="0"/>
    <n v="850"/>
    <n v="850"/>
    <n v="0"/>
    <n v="0"/>
    <n v="0"/>
    <n v="0"/>
    <n v="0"/>
    <x v="8"/>
  </r>
  <r>
    <n v="1394"/>
    <n v="203061986"/>
    <s v="انظمة"/>
    <s v="المركز المالي"/>
    <x v="4"/>
    <x v="10"/>
    <x v="73"/>
    <n v="0"/>
    <s v="ذمم _ احمد على ابراهيم عبد المقصود_ 4465"/>
    <n v="0"/>
    <n v="0"/>
    <n v="0"/>
    <n v="0"/>
    <n v="0"/>
    <n v="0"/>
    <n v="0"/>
    <n v="0"/>
    <n v="0"/>
    <x v="8"/>
  </r>
  <r>
    <n v="1395"/>
    <n v="203061987"/>
    <s v="انظمة"/>
    <s v="المركز المالي"/>
    <x v="4"/>
    <x v="10"/>
    <x v="73"/>
    <n v="0"/>
    <s v="ذمم _ على محمد عبد الوهاب الجمل_4476"/>
    <n v="0"/>
    <n v="0"/>
    <n v="43245"/>
    <n v="43245"/>
    <n v="0"/>
    <n v="0"/>
    <n v="0"/>
    <n v="0"/>
    <n v="0"/>
    <x v="8"/>
  </r>
  <r>
    <n v="1396"/>
    <n v="203061988"/>
    <s v="انظمة"/>
    <s v="المركز المالي"/>
    <x v="4"/>
    <x v="10"/>
    <x v="73"/>
    <n v="0"/>
    <s v="ذمم _ حسام الدين محمود احمد الجوينى_4477"/>
    <n v="0"/>
    <n v="0"/>
    <n v="43263"/>
    <n v="43263"/>
    <n v="0"/>
    <n v="0"/>
    <n v="0"/>
    <n v="0"/>
    <n v="0"/>
    <x v="8"/>
  </r>
  <r>
    <n v="1397"/>
    <n v="203061989"/>
    <s v="انظمة"/>
    <s v="المركز المالي"/>
    <x v="4"/>
    <x v="10"/>
    <x v="73"/>
    <n v="0"/>
    <s v="ذمم _ سوهيل رانا_4481"/>
    <n v="0"/>
    <n v="0"/>
    <n v="24991"/>
    <n v="24991"/>
    <n v="0"/>
    <n v="0"/>
    <n v="0"/>
    <n v="0"/>
    <n v="0"/>
    <x v="8"/>
  </r>
  <r>
    <n v="1398"/>
    <n v="203061990"/>
    <s v="انظمة"/>
    <s v="المركز المالي"/>
    <x v="4"/>
    <x v="10"/>
    <x v="73"/>
    <n v="0"/>
    <s v="4507"/>
    <n v="0"/>
    <n v="0"/>
    <n v="0"/>
    <n v="0"/>
    <n v="0"/>
    <n v="0"/>
    <n v="0"/>
    <n v="0"/>
    <n v="0"/>
    <x v="8"/>
  </r>
  <r>
    <n v="1399"/>
    <n v="203061991"/>
    <s v="انظمة"/>
    <s v="المركز المالي"/>
    <x v="4"/>
    <x v="10"/>
    <x v="73"/>
    <n v="0"/>
    <s v="ذمم_يونس سابد على_4464"/>
    <n v="0"/>
    <n v="0"/>
    <n v="25827"/>
    <n v="25827"/>
    <n v="0"/>
    <n v="0"/>
    <n v="0"/>
    <n v="0"/>
    <n v="0"/>
    <x v="8"/>
  </r>
  <r>
    <n v="1400"/>
    <n v="203061994"/>
    <s v="انظمة"/>
    <s v="المركز المالي"/>
    <x v="4"/>
    <x v="10"/>
    <x v="73"/>
    <n v="0"/>
    <s v="1117"/>
    <n v="0"/>
    <n v="0"/>
    <n v="0"/>
    <n v="0"/>
    <n v="0"/>
    <n v="0"/>
    <n v="0"/>
    <n v="0"/>
    <n v="0"/>
    <x v="8"/>
  </r>
  <r>
    <n v="1401"/>
    <n v="203061997"/>
    <s v="انظمة"/>
    <s v="المركز المالي"/>
    <x v="4"/>
    <x v="10"/>
    <x v="73"/>
    <n v="0"/>
    <s v="1118"/>
    <n v="0"/>
    <n v="0"/>
    <n v="0"/>
    <n v="0"/>
    <n v="0"/>
    <n v="0"/>
    <n v="0"/>
    <n v="0"/>
    <n v="0"/>
    <x v="8"/>
  </r>
  <r>
    <n v="1402"/>
    <n v="203061998"/>
    <s v="انظمة"/>
    <s v="المركز المالي"/>
    <x v="4"/>
    <x v="10"/>
    <x v="73"/>
    <n v="0"/>
    <s v="ذمم_ باسم محمد عطيه قحف_ 1119"/>
    <n v="0"/>
    <n v="0"/>
    <n v="201580"/>
    <n v="201580"/>
    <n v="0"/>
    <n v="0"/>
    <n v="0"/>
    <n v="0"/>
    <n v="0"/>
    <x v="8"/>
  </r>
  <r>
    <n v="1403"/>
    <n v="203061999"/>
    <s v="انظمة"/>
    <s v="المركز المالي"/>
    <x v="4"/>
    <x v="10"/>
    <x v="73"/>
    <n v="0"/>
    <s v="ذمم_ محمد افتخار احمد 1120"/>
    <n v="0"/>
    <n v="0"/>
    <n v="80226.400000000009"/>
    <n v="80226.400000000009"/>
    <n v="0"/>
    <n v="0"/>
    <n v="0"/>
    <n v="0"/>
    <n v="0"/>
    <x v="8"/>
  </r>
  <r>
    <n v="1404"/>
    <n v="203062000"/>
    <s v="انظمة"/>
    <s v="المركز المالي"/>
    <x v="4"/>
    <x v="10"/>
    <x v="73"/>
    <n v="0"/>
    <s v="ذمم _ محمد حفيظ الدين _1121"/>
    <n v="0"/>
    <n v="0"/>
    <n v="143342"/>
    <n v="143342"/>
    <n v="0"/>
    <n v="0"/>
    <n v="0"/>
    <n v="0"/>
    <n v="0"/>
    <x v="8"/>
  </r>
  <r>
    <n v="1405"/>
    <n v="203062001"/>
    <s v="انظمة"/>
    <s v="المركز المالي"/>
    <x v="4"/>
    <x v="10"/>
    <x v="73"/>
    <n v="0"/>
    <s v="ذمم _ عبد الرحمن سليمان محمد عبودي_4510"/>
    <n v="0"/>
    <n v="0"/>
    <n v="16309"/>
    <n v="16309"/>
    <n v="0"/>
    <n v="0"/>
    <n v="0"/>
    <n v="0"/>
    <n v="0"/>
    <x v="8"/>
  </r>
  <r>
    <n v="1406"/>
    <n v="203062002"/>
    <s v="انظمة"/>
    <s v="المركز المالي"/>
    <x v="4"/>
    <x v="10"/>
    <x v="73"/>
    <n v="0"/>
    <s v="ذمم_ طه محمد 4513"/>
    <n v="0"/>
    <n v="0"/>
    <n v="51245"/>
    <n v="51245"/>
    <n v="0"/>
    <n v="0"/>
    <n v="0"/>
    <n v="0"/>
    <n v="0"/>
    <x v="8"/>
  </r>
  <r>
    <n v="1407"/>
    <n v="203062003"/>
    <s v="انظمة"/>
    <s v="المركز المالي"/>
    <x v="4"/>
    <x v="10"/>
    <x v="73"/>
    <n v="0"/>
    <s v="ذمم_ احمد احمد هلال العجمى 106"/>
    <n v="0"/>
    <n v="0"/>
    <n v="444729"/>
    <n v="444729"/>
    <n v="0"/>
    <n v="0"/>
    <n v="0"/>
    <n v="0"/>
    <n v="0"/>
    <x v="8"/>
  </r>
  <r>
    <n v="1408"/>
    <n v="203062004"/>
    <s v="انظمة"/>
    <s v="المركز المالي"/>
    <x v="4"/>
    <x v="10"/>
    <x v="73"/>
    <n v="0"/>
    <s v="ذمم_ محمد مهين الدين 4516"/>
    <n v="0"/>
    <n v="0"/>
    <n v="21756"/>
    <n v="21756"/>
    <n v="0"/>
    <n v="0"/>
    <n v="0"/>
    <n v="0"/>
    <n v="0"/>
    <x v="8"/>
  </r>
  <r>
    <n v="1409"/>
    <n v="203062005"/>
    <s v="انظمة"/>
    <s v="المركز المالي"/>
    <x v="4"/>
    <x v="10"/>
    <x v="73"/>
    <n v="0"/>
    <s v="ذمم_ ذاكر حسين 4514"/>
    <n v="0"/>
    <n v="0"/>
    <n v="1317"/>
    <n v="1317"/>
    <n v="0"/>
    <n v="0"/>
    <n v="0"/>
    <n v="0"/>
    <n v="0"/>
    <x v="8"/>
  </r>
  <r>
    <n v="1410"/>
    <n v="203062006"/>
    <s v="انظمة"/>
    <s v="المركز المالي"/>
    <x v="4"/>
    <x v="10"/>
    <x v="73"/>
    <n v="0"/>
    <s v="ذمم_ محمد جامشيد علم  4518"/>
    <n v="0"/>
    <n v="0"/>
    <n v="19148"/>
    <n v="19148"/>
    <n v="0"/>
    <n v="0"/>
    <n v="0"/>
    <n v="0"/>
    <n v="0"/>
    <x v="8"/>
  </r>
  <r>
    <n v="1411"/>
    <n v="203062007"/>
    <s v="انظمة"/>
    <s v="المركز المالي"/>
    <x v="4"/>
    <x v="10"/>
    <x v="73"/>
    <n v="0"/>
    <s v="ذمم_ محمد عبد الحليم 4517"/>
    <n v="0"/>
    <n v="0"/>
    <n v="20362"/>
    <n v="20362"/>
    <n v="0"/>
    <n v="0"/>
    <n v="0"/>
    <n v="0"/>
    <n v="0"/>
    <x v="8"/>
  </r>
  <r>
    <n v="1412"/>
    <n v="203062008"/>
    <s v="انظمة"/>
    <s v="المركز المالي"/>
    <x v="4"/>
    <x v="10"/>
    <x v="73"/>
    <n v="0"/>
    <s v="ذمم_ محمد سوهاج مابول حق  4515"/>
    <n v="0"/>
    <n v="0"/>
    <n v="20098"/>
    <n v="20098"/>
    <n v="0"/>
    <n v="0"/>
    <n v="0"/>
    <n v="0"/>
    <n v="0"/>
    <x v="8"/>
  </r>
  <r>
    <n v="1413"/>
    <n v="203062009"/>
    <s v="انظمة"/>
    <s v="المركز المالي"/>
    <x v="4"/>
    <x v="10"/>
    <x v="73"/>
    <n v="0"/>
    <s v="ذمم_ بيرولا شيخ الله 4512"/>
    <n v="0"/>
    <n v="0"/>
    <n v="74441"/>
    <n v="74441"/>
    <n v="0"/>
    <n v="0"/>
    <n v="0"/>
    <n v="0"/>
    <n v="0"/>
    <x v="8"/>
  </r>
  <r>
    <n v="1414"/>
    <n v="203062010"/>
    <s v="انظمة"/>
    <s v="المركز المالي"/>
    <x v="4"/>
    <x v="10"/>
    <x v="73"/>
    <n v="0"/>
    <s v="ذمم_ انس جمال محمود 4511"/>
    <n v="0"/>
    <n v="0"/>
    <n v="9382.26"/>
    <n v="9382.26"/>
    <n v="0"/>
    <n v="0"/>
    <n v="0"/>
    <n v="0"/>
    <n v="0"/>
    <x v="8"/>
  </r>
  <r>
    <n v="1415"/>
    <n v="203062011"/>
    <s v="انظمة"/>
    <s v="المركز المالي"/>
    <x v="4"/>
    <x v="10"/>
    <x v="73"/>
    <n v="0"/>
    <s v="ذمم _ ابو القاسم _4528"/>
    <n v="0"/>
    <n v="0"/>
    <n v="24940"/>
    <n v="24940"/>
    <n v="0"/>
    <n v="0"/>
    <n v="0"/>
    <n v="0"/>
    <n v="0"/>
    <x v="8"/>
  </r>
  <r>
    <n v="1416"/>
    <n v="203062012"/>
    <s v="انظمة"/>
    <s v="المركز المالي"/>
    <x v="4"/>
    <x v="10"/>
    <x v="73"/>
    <n v="0"/>
    <s v="ذمم _ ارسلان غفران _4529"/>
    <n v="0"/>
    <n v="0"/>
    <n v="27157"/>
    <n v="27157"/>
    <n v="0"/>
    <n v="0"/>
    <n v="0"/>
    <n v="0"/>
    <n v="0"/>
    <x v="8"/>
  </r>
  <r>
    <n v="1417"/>
    <n v="203062013"/>
    <s v="انظمة"/>
    <s v="المركز المالي"/>
    <x v="4"/>
    <x v="10"/>
    <x v="73"/>
    <n v="0"/>
    <s v="ذمم _ محمد يوسف_4524"/>
    <n v="0"/>
    <n v="0"/>
    <n v="22045"/>
    <n v="22045"/>
    <n v="0"/>
    <n v="0"/>
    <n v="0"/>
    <n v="0"/>
    <n v="0"/>
    <x v="8"/>
  </r>
  <r>
    <n v="1418"/>
    <n v="203062014"/>
    <s v="انظمة"/>
    <s v="المركز المالي"/>
    <x v="4"/>
    <x v="10"/>
    <x v="73"/>
    <n v="0"/>
    <s v="ذمم _ محمد ممتاز _4520"/>
    <n v="0"/>
    <n v="0"/>
    <n v="25346"/>
    <n v="25346"/>
    <n v="0"/>
    <n v="0"/>
    <n v="0"/>
    <n v="0"/>
    <n v="0"/>
    <x v="8"/>
  </r>
  <r>
    <n v="1419"/>
    <n v="203062015"/>
    <s v="انظمة"/>
    <s v="المركز المالي"/>
    <x v="4"/>
    <x v="10"/>
    <x v="73"/>
    <n v="0"/>
    <s v="ذمم _ عاقب انصار _4521"/>
    <n v="0"/>
    <n v="0"/>
    <n v="0"/>
    <n v="0"/>
    <n v="0"/>
    <n v="0"/>
    <n v="0"/>
    <n v="0"/>
    <n v="0"/>
    <x v="8"/>
  </r>
  <r>
    <n v="1420"/>
    <n v="203062016"/>
    <s v="انظمة"/>
    <s v="المركز المالي"/>
    <x v="4"/>
    <x v="10"/>
    <x v="73"/>
    <n v="0"/>
    <s v="ذمم _ عبد الحفيظ  ممتاز على _4522"/>
    <n v="0"/>
    <n v="0"/>
    <n v="29068"/>
    <n v="29068"/>
    <n v="0"/>
    <n v="0"/>
    <n v="0"/>
    <n v="0"/>
    <n v="0"/>
    <x v="8"/>
  </r>
  <r>
    <n v="1421"/>
    <n v="203062017"/>
    <s v="انظمة"/>
    <s v="المركز المالي"/>
    <x v="4"/>
    <x v="10"/>
    <x v="73"/>
    <n v="0"/>
    <s v="ذمم _ بابول بهوان _4525"/>
    <n v="0"/>
    <n v="0"/>
    <n v="21380"/>
    <n v="21380"/>
    <n v="0"/>
    <n v="0"/>
    <n v="0"/>
    <n v="0"/>
    <n v="0"/>
    <x v="8"/>
  </r>
  <r>
    <n v="1422"/>
    <n v="203062018"/>
    <s v="انظمة"/>
    <s v="المركز المالي"/>
    <x v="4"/>
    <x v="10"/>
    <x v="73"/>
    <n v="0"/>
    <s v="ذمم _ محمد شاكيل خاه _4523"/>
    <n v="0"/>
    <n v="0"/>
    <n v="20244"/>
    <n v="20244"/>
    <n v="0"/>
    <n v="0"/>
    <n v="0"/>
    <n v="0"/>
    <n v="0"/>
    <x v="8"/>
  </r>
  <r>
    <n v="1423"/>
    <n v="203062019"/>
    <s v="انظمة"/>
    <s v="المركز المالي"/>
    <x v="4"/>
    <x v="10"/>
    <x v="73"/>
    <n v="0"/>
    <s v="ذمم _ محمد لاتون مياه_4527"/>
    <n v="0"/>
    <n v="0"/>
    <n v="23642"/>
    <n v="23642"/>
    <n v="0"/>
    <n v="0"/>
    <n v="0"/>
    <n v="0"/>
    <n v="0"/>
    <x v="8"/>
  </r>
  <r>
    <n v="1424"/>
    <n v="203062020"/>
    <s v="انظمة"/>
    <s v="المركز المالي"/>
    <x v="4"/>
    <x v="10"/>
    <x v="73"/>
    <n v="0"/>
    <s v="ذمم _ محمد رشيد مياه_4526"/>
    <n v="0"/>
    <n v="0"/>
    <n v="20982"/>
    <n v="20982"/>
    <n v="0"/>
    <n v="0"/>
    <n v="0"/>
    <n v="0"/>
    <n v="0"/>
    <x v="8"/>
  </r>
  <r>
    <n v="1425"/>
    <n v="203062021"/>
    <s v="انظمة"/>
    <s v="المركز المالي"/>
    <x v="4"/>
    <x v="10"/>
    <x v="73"/>
    <n v="0"/>
    <s v="ذمم _ مجدى فكرى سراج عامر_4530"/>
    <n v="0"/>
    <n v="0"/>
    <n v="37959"/>
    <n v="37959"/>
    <n v="0"/>
    <n v="0"/>
    <n v="0"/>
    <n v="0"/>
    <n v="0"/>
    <x v="8"/>
  </r>
  <r>
    <n v="1426"/>
    <n v="203062022"/>
    <s v="انظمة"/>
    <s v="المركز المالي"/>
    <x v="4"/>
    <x v="10"/>
    <x v="73"/>
    <n v="0"/>
    <s v="ذمم _ محمد كامل محمود البربرى_4533"/>
    <n v="0"/>
    <n v="0"/>
    <n v="51369"/>
    <n v="51369"/>
    <n v="0"/>
    <n v="0"/>
    <n v="0"/>
    <n v="0"/>
    <n v="0"/>
    <x v="8"/>
  </r>
  <r>
    <n v="1427"/>
    <n v="203062023"/>
    <s v="انظمة"/>
    <s v="المركز المالي"/>
    <x v="4"/>
    <x v="10"/>
    <x v="73"/>
    <n v="0"/>
    <s v="ذمم _ محمد فتحى طعيمه_4531"/>
    <n v="0"/>
    <n v="0"/>
    <n v="54455"/>
    <n v="54455"/>
    <n v="0"/>
    <n v="0"/>
    <n v="0"/>
    <n v="0"/>
    <n v="0"/>
    <x v="8"/>
  </r>
  <r>
    <n v="1428"/>
    <n v="203062024"/>
    <s v="انظمة"/>
    <s v="المركز المالي"/>
    <x v="4"/>
    <x v="10"/>
    <x v="73"/>
    <n v="0"/>
    <s v="ذمم _ محمد السعيد السعيد عبد العال_4532"/>
    <n v="0"/>
    <n v="0"/>
    <n v="12834"/>
    <n v="12834"/>
    <n v="0"/>
    <n v="0"/>
    <n v="0"/>
    <n v="0"/>
    <n v="0"/>
    <x v="8"/>
  </r>
  <r>
    <n v="1429"/>
    <n v="203062025"/>
    <s v="انظمة"/>
    <s v="المركز المالي"/>
    <x v="4"/>
    <x v="10"/>
    <x v="73"/>
    <n v="0"/>
    <s v="ذمم _ حمادة محمد السيد حافظ الحلو_4534"/>
    <n v="0"/>
    <n v="0"/>
    <n v="16056"/>
    <n v="16056"/>
    <n v="0"/>
    <n v="0"/>
    <n v="0"/>
    <n v="0"/>
    <n v="0"/>
    <x v="8"/>
  </r>
  <r>
    <n v="1430"/>
    <n v="203062026"/>
    <s v="انظمة"/>
    <s v="المركز المالي"/>
    <x v="4"/>
    <x v="10"/>
    <x v="73"/>
    <n v="0"/>
    <s v="ذمم _ هيثم عامر الاحمدى  _1122"/>
    <n v="0"/>
    <n v="0"/>
    <n v="303918.67"/>
    <n v="303918.67"/>
    <n v="0"/>
    <n v="0"/>
    <n v="0"/>
    <n v="0"/>
    <n v="0"/>
    <x v="8"/>
  </r>
  <r>
    <n v="1431"/>
    <n v="203062027"/>
    <s v="انظمة"/>
    <s v="المركز المالي"/>
    <x v="4"/>
    <x v="10"/>
    <x v="73"/>
    <n v="0"/>
    <s v="ذمم - راسيل  حسين_4535"/>
    <n v="0"/>
    <n v="0"/>
    <n v="20973"/>
    <n v="20973"/>
    <n v="0"/>
    <n v="0"/>
    <n v="0"/>
    <n v="0"/>
    <n v="0"/>
    <x v="8"/>
  </r>
  <r>
    <n v="1432"/>
    <n v="203062028"/>
    <s v="انظمة"/>
    <s v="المركز المالي"/>
    <x v="4"/>
    <x v="10"/>
    <x v="73"/>
    <n v="0"/>
    <s v="1123"/>
    <n v="0"/>
    <n v="0"/>
    <n v="0"/>
    <n v="0"/>
    <n v="0"/>
    <n v="0"/>
    <n v="0"/>
    <n v="0"/>
    <n v="0"/>
    <x v="8"/>
  </r>
  <r>
    <n v="1433"/>
    <n v="203062029"/>
    <s v="انظمة"/>
    <s v="المركز المالي"/>
    <x v="4"/>
    <x v="10"/>
    <x v="73"/>
    <n v="0"/>
    <s v="ذمم _ ضياء بوتا _ 4519"/>
    <n v="0"/>
    <n v="0"/>
    <n v="79749"/>
    <n v="79749"/>
    <n v="0"/>
    <n v="0"/>
    <n v="0"/>
    <n v="0"/>
    <n v="0"/>
    <x v="8"/>
  </r>
  <r>
    <n v="1434"/>
    <n v="203062030"/>
    <s v="انظمة"/>
    <s v="المركز المالي"/>
    <x v="4"/>
    <x v="10"/>
    <x v="73"/>
    <n v="0"/>
    <s v="ذمم _تيك بهادور سونار_ 4537"/>
    <n v="0"/>
    <n v="0"/>
    <n v="26506"/>
    <n v="26506"/>
    <n v="0"/>
    <n v="0"/>
    <n v="0"/>
    <n v="0"/>
    <n v="0"/>
    <x v="8"/>
  </r>
  <r>
    <n v="1435"/>
    <n v="203062031"/>
    <s v="انظمة"/>
    <s v="المركز المالي"/>
    <x v="4"/>
    <x v="10"/>
    <x v="73"/>
    <n v="0"/>
    <s v="ذمم _بيشنو برساد بودها ماجار_ 4538"/>
    <n v="0"/>
    <n v="0"/>
    <n v="21731"/>
    <n v="21731"/>
    <n v="0"/>
    <n v="0"/>
    <n v="0"/>
    <n v="0"/>
    <n v="0"/>
    <x v="8"/>
  </r>
  <r>
    <n v="1436"/>
    <n v="203062032"/>
    <s v="انظمة"/>
    <s v="المركز المالي"/>
    <x v="4"/>
    <x v="10"/>
    <x v="73"/>
    <n v="0"/>
    <s v="ذمم _رجتيش باسوان_ 4539"/>
    <n v="0"/>
    <n v="0"/>
    <n v="24847"/>
    <n v="24847"/>
    <n v="0"/>
    <n v="0"/>
    <n v="0"/>
    <n v="0"/>
    <n v="0"/>
    <x v="8"/>
  </r>
  <r>
    <n v="1437"/>
    <n v="203062033"/>
    <s v="انظمة"/>
    <s v="المركز المالي"/>
    <x v="4"/>
    <x v="10"/>
    <x v="73"/>
    <n v="0"/>
    <s v="ذمم _كريشنا بهادور نيبالي_ 4540"/>
    <n v="0"/>
    <n v="0"/>
    <n v="28245"/>
    <n v="28245"/>
    <n v="0"/>
    <n v="0"/>
    <n v="0"/>
    <n v="0"/>
    <n v="0"/>
    <x v="8"/>
  </r>
  <r>
    <n v="1438"/>
    <n v="203062034"/>
    <s v="انظمة"/>
    <s v="المركز المالي"/>
    <x v="4"/>
    <x v="10"/>
    <x v="73"/>
    <n v="0"/>
    <s v="4541"/>
    <n v="0"/>
    <n v="0"/>
    <n v="0"/>
    <n v="0"/>
    <n v="0"/>
    <n v="0"/>
    <n v="0"/>
    <n v="0"/>
    <n v="0"/>
    <x v="8"/>
  </r>
  <r>
    <n v="1439"/>
    <n v="203062035"/>
    <s v="انظمة"/>
    <s v="المركز المالي"/>
    <x v="4"/>
    <x v="10"/>
    <x v="73"/>
    <n v="0"/>
    <s v="ذمم _ اسامة عبدالباقي"/>
    <n v="0"/>
    <n v="0"/>
    <n v="0"/>
    <n v="0"/>
    <n v="0"/>
    <n v="0"/>
    <n v="0"/>
    <n v="0"/>
    <n v="0"/>
    <x v="8"/>
  </r>
  <r>
    <n v="1440"/>
    <n v="203062036"/>
    <s v="انظمة"/>
    <s v="المركز المالي"/>
    <x v="4"/>
    <x v="10"/>
    <x v="73"/>
    <n v="0"/>
    <s v="ذمم_ محمد كمال سليم ابوموجه 1126"/>
    <n v="0"/>
    <n v="0"/>
    <n v="15255"/>
    <n v="15255"/>
    <n v="0"/>
    <n v="0"/>
    <n v="0"/>
    <n v="0"/>
    <n v="0"/>
    <x v="8"/>
  </r>
  <r>
    <n v="1441"/>
    <n v="203062037"/>
    <s v="انظمة"/>
    <s v="المركز المالي"/>
    <x v="4"/>
    <x v="10"/>
    <x v="73"/>
    <n v="0"/>
    <s v="ذمم _ مامون بيفاري _عماله خارجية"/>
    <n v="0"/>
    <n v="0"/>
    <n v="41264"/>
    <n v="41264"/>
    <n v="0"/>
    <n v="0"/>
    <n v="0"/>
    <n v="0"/>
    <n v="0"/>
    <x v="8"/>
  </r>
  <r>
    <n v="1442"/>
    <n v="203062038"/>
    <s v="انظمة"/>
    <s v="المركز المالي"/>
    <x v="4"/>
    <x v="10"/>
    <x v="73"/>
    <n v="0"/>
    <s v="ذمم _ اجمل كوبا كوزجي._1124"/>
    <n v="0"/>
    <n v="0"/>
    <n v="146688"/>
    <n v="146688"/>
    <n v="0"/>
    <n v="0"/>
    <n v="0"/>
    <n v="0"/>
    <n v="0"/>
    <x v="8"/>
  </r>
  <r>
    <n v="1443"/>
    <n v="203062039"/>
    <s v="انظمة"/>
    <s v="المركز المالي"/>
    <x v="4"/>
    <x v="10"/>
    <x v="73"/>
    <n v="0"/>
    <s v="ذمم _ انيش كودبادي محمد _ 1125"/>
    <n v="0"/>
    <n v="0"/>
    <n v="120608"/>
    <n v="120608"/>
    <n v="0"/>
    <n v="0"/>
    <n v="0"/>
    <n v="0"/>
    <n v="0"/>
    <x v="8"/>
  </r>
  <r>
    <n v="1444"/>
    <n v="203062040"/>
    <s v="انظمة"/>
    <s v="المركز المالي"/>
    <x v="4"/>
    <x v="10"/>
    <x v="73"/>
    <n v="0"/>
    <s v="ذمم_ احمد السيد حسنين السيد_ 1127"/>
    <n v="0"/>
    <n v="0"/>
    <n v="199460"/>
    <n v="199460"/>
    <n v="0"/>
    <n v="0"/>
    <n v="0"/>
    <n v="0"/>
    <n v="0"/>
    <x v="8"/>
  </r>
  <r>
    <n v="1445"/>
    <n v="203062041"/>
    <s v="انظمة"/>
    <s v="المركز المالي"/>
    <x v="4"/>
    <x v="10"/>
    <x v="73"/>
    <n v="0"/>
    <s v="ذمم_ عبد الرحمن 4547"/>
    <n v="0"/>
    <n v="0"/>
    <n v="905"/>
    <n v="905"/>
    <n v="0"/>
    <n v="0"/>
    <n v="0"/>
    <n v="0"/>
    <n v="0"/>
    <x v="8"/>
  </r>
  <r>
    <n v="1446"/>
    <n v="203062042"/>
    <s v="انظمة"/>
    <s v="المركز المالي"/>
    <x v="4"/>
    <x v="10"/>
    <x v="73"/>
    <n v="0"/>
    <s v="ذمم_ سيف الاسلام  4548"/>
    <n v="0"/>
    <n v="0"/>
    <n v="20702"/>
    <n v="20702"/>
    <n v="0"/>
    <n v="0"/>
    <n v="0"/>
    <n v="0"/>
    <n v="0"/>
    <x v="8"/>
  </r>
  <r>
    <n v="1447"/>
    <n v="203062043"/>
    <s v="انظمة"/>
    <s v="المركز المالي"/>
    <x v="4"/>
    <x v="10"/>
    <x v="73"/>
    <n v="0"/>
    <s v="ذمم_ محمظ نظيم حسن  4549"/>
    <n v="0"/>
    <n v="0"/>
    <n v="23465"/>
    <n v="23465"/>
    <n v="0"/>
    <n v="0"/>
    <n v="0"/>
    <n v="0"/>
    <n v="0"/>
    <x v="8"/>
  </r>
  <r>
    <n v="1448"/>
    <n v="203062044"/>
    <s v="انظمة"/>
    <s v="المركز المالي"/>
    <x v="4"/>
    <x v="10"/>
    <x v="73"/>
    <n v="0"/>
    <s v="ذمم_ محمد سوفكير رحمن4550"/>
    <n v="0"/>
    <n v="0"/>
    <n v="21604"/>
    <n v="21604"/>
    <n v="0"/>
    <n v="0"/>
    <n v="0"/>
    <n v="0"/>
    <n v="0"/>
    <x v="8"/>
  </r>
  <r>
    <n v="1449"/>
    <n v="203062045"/>
    <s v="انظمة"/>
    <s v="المركز المالي"/>
    <x v="4"/>
    <x v="10"/>
    <x v="73"/>
    <n v="0"/>
    <s v="ذمم_  ربيع حسين  4551"/>
    <n v="0"/>
    <n v="0"/>
    <n v="23120"/>
    <n v="23120"/>
    <n v="0"/>
    <n v="0"/>
    <n v="0"/>
    <n v="0"/>
    <n v="0"/>
    <x v="8"/>
  </r>
  <r>
    <n v="1450"/>
    <n v="203062046"/>
    <s v="انظمة"/>
    <s v="المركز المالي"/>
    <x v="4"/>
    <x v="10"/>
    <x v="73"/>
    <n v="0"/>
    <s v="ذمم_  جابار مامرجان يامسون_ 1129"/>
    <n v="0"/>
    <n v="0"/>
    <n v="103438"/>
    <n v="103438"/>
    <n v="0"/>
    <n v="0"/>
    <n v="0"/>
    <n v="0"/>
    <n v="0"/>
    <x v="8"/>
  </r>
  <r>
    <n v="1451"/>
    <n v="203062047"/>
    <s v="انظمة"/>
    <s v="المركز المالي"/>
    <x v="4"/>
    <x v="10"/>
    <x v="73"/>
    <n v="0"/>
    <s v="ذمم _رامبى ايفان جلستا_ 4542"/>
    <n v="0"/>
    <n v="0"/>
    <n v="14037"/>
    <n v="14037"/>
    <n v="0"/>
    <n v="0"/>
    <n v="0"/>
    <n v="0"/>
    <n v="0"/>
    <x v="8"/>
  </r>
  <r>
    <n v="1452"/>
    <n v="203062048"/>
    <s v="انظمة"/>
    <s v="المركز المالي"/>
    <x v="4"/>
    <x v="10"/>
    <x v="73"/>
    <n v="0"/>
    <s v="ذمم _جيفرى ارجانا_ 4543"/>
    <n v="0"/>
    <n v="0"/>
    <n v="37449"/>
    <n v="37449"/>
    <n v="0"/>
    <n v="0"/>
    <n v="0"/>
    <n v="0"/>
    <n v="0"/>
    <x v="8"/>
  </r>
  <r>
    <n v="1453"/>
    <n v="203062049"/>
    <s v="انظمة"/>
    <s v="المركز المالي"/>
    <x v="4"/>
    <x v="10"/>
    <x v="73"/>
    <n v="0"/>
    <s v="ذمم _ فرمى ماثيو_ 4544"/>
    <n v="0"/>
    <n v="0"/>
    <n v="13860"/>
    <n v="13860"/>
    <n v="0"/>
    <n v="0"/>
    <n v="0"/>
    <n v="0"/>
    <n v="0"/>
    <x v="8"/>
  </r>
  <r>
    <n v="1454"/>
    <n v="203062050"/>
    <s v="انظمة"/>
    <s v="المركز المالي"/>
    <x v="4"/>
    <x v="10"/>
    <x v="73"/>
    <n v="0"/>
    <s v="ذمم _ الفى جينتو _ 4545"/>
    <n v="0"/>
    <n v="0"/>
    <n v="37136"/>
    <n v="37136"/>
    <n v="0"/>
    <n v="0"/>
    <n v="0"/>
    <n v="0"/>
    <n v="0"/>
    <x v="8"/>
  </r>
  <r>
    <n v="1455"/>
    <n v="203062051"/>
    <s v="انظمة"/>
    <s v="المركز المالي"/>
    <x v="4"/>
    <x v="10"/>
    <x v="73"/>
    <n v="0"/>
    <s v="ذمم _جارى باسكيوا_ 4546"/>
    <n v="0"/>
    <n v="0"/>
    <n v="31734"/>
    <n v="31734"/>
    <n v="0"/>
    <n v="0"/>
    <n v="0"/>
    <n v="0"/>
    <n v="0"/>
    <x v="8"/>
  </r>
  <r>
    <n v="1456"/>
    <n v="203062052"/>
    <s v="انظمة"/>
    <s v="المركز المالي"/>
    <x v="4"/>
    <x v="10"/>
    <x v="73"/>
    <n v="0"/>
    <s v="ذمم_محمد عادل عبد المجيد سماره-1130"/>
    <n v="0"/>
    <n v="0"/>
    <n v="0"/>
    <n v="0"/>
    <n v="0"/>
    <n v="0"/>
    <n v="0"/>
    <n v="0"/>
    <n v="0"/>
    <x v="8"/>
  </r>
  <r>
    <n v="1457"/>
    <n v="203062053"/>
    <s v="انظمة"/>
    <s v="المركز المالي"/>
    <x v="4"/>
    <x v="10"/>
    <x v="73"/>
    <n v="0"/>
    <s v="ذمم _ عبدالرحمن غسان العلوان_1128"/>
    <n v="0"/>
    <n v="0"/>
    <n v="42579"/>
    <n v="42579"/>
    <n v="0"/>
    <n v="0"/>
    <n v="0"/>
    <n v="0"/>
    <n v="0"/>
    <x v="8"/>
  </r>
  <r>
    <n v="1458"/>
    <n v="203062054"/>
    <s v="انظمة"/>
    <s v="المركز المالي"/>
    <x v="4"/>
    <x v="10"/>
    <x v="73"/>
    <n v="0"/>
    <s v="ذمم _ ديباك بون_ 4536"/>
    <n v="0"/>
    <n v="0"/>
    <n v="20426"/>
    <n v="20426"/>
    <n v="0"/>
    <n v="0"/>
    <n v="0"/>
    <n v="0"/>
    <n v="0"/>
    <x v="8"/>
  </r>
  <r>
    <n v="1459"/>
    <n v="203062055"/>
    <s v="انظمة"/>
    <s v="المركز المالي"/>
    <x v="4"/>
    <x v="10"/>
    <x v="73"/>
    <n v="0"/>
    <s v="1132"/>
    <n v="0"/>
    <n v="0"/>
    <n v="0"/>
    <n v="0"/>
    <n v="0"/>
    <n v="0"/>
    <n v="0"/>
    <n v="0"/>
    <n v="0"/>
    <x v="8"/>
  </r>
  <r>
    <n v="1460"/>
    <n v="203062056"/>
    <s v="انظمة"/>
    <s v="المركز المالي"/>
    <x v="4"/>
    <x v="10"/>
    <x v="73"/>
    <n v="0"/>
    <s v="ذمم_ محمد هداية 1131"/>
    <n v="0"/>
    <n v="0"/>
    <n v="0"/>
    <n v="0"/>
    <n v="0"/>
    <n v="0"/>
    <n v="0"/>
    <n v="0"/>
    <n v="0"/>
    <x v="8"/>
  </r>
  <r>
    <n v="1461"/>
    <n v="203062057"/>
    <s v="انظمة"/>
    <s v="المركز المالي"/>
    <x v="4"/>
    <x v="10"/>
    <x v="73"/>
    <n v="0"/>
    <s v="4552"/>
    <n v="0"/>
    <n v="0"/>
    <n v="0"/>
    <n v="0"/>
    <n v="0"/>
    <n v="0"/>
    <n v="0"/>
    <n v="0"/>
    <n v="0"/>
    <x v="8"/>
  </r>
  <r>
    <n v="1462"/>
    <n v="203062058"/>
    <s v="انظمة"/>
    <s v="المركز المالي"/>
    <x v="4"/>
    <x v="10"/>
    <x v="73"/>
    <n v="0"/>
    <s v="1133"/>
    <n v="0"/>
    <n v="0"/>
    <n v="0"/>
    <n v="0"/>
    <n v="0"/>
    <n v="0"/>
    <n v="0"/>
    <n v="0"/>
    <n v="0"/>
    <x v="8"/>
  </r>
  <r>
    <n v="1463"/>
    <n v="203062060"/>
    <s v="انظمة"/>
    <s v="المركز المالي"/>
    <x v="4"/>
    <x v="10"/>
    <x v="73"/>
    <n v="0"/>
    <s v="ذمم _ فهد محمد غرمان العمري_3140"/>
    <n v="0"/>
    <n v="0"/>
    <n v="106309"/>
    <n v="106309"/>
    <n v="0"/>
    <n v="0"/>
    <n v="0"/>
    <n v="0"/>
    <n v="0"/>
    <x v="8"/>
  </r>
  <r>
    <n v="1464"/>
    <n v="203062061"/>
    <s v="انظمة"/>
    <s v="المركز المالي"/>
    <x v="4"/>
    <x v="10"/>
    <x v="73"/>
    <n v="0"/>
    <s v="ذمم _ عبد الرحمن غريب  الشمري_3141"/>
    <n v="0"/>
    <n v="0"/>
    <n v="0.33"/>
    <n v="0.33"/>
    <n v="0"/>
    <n v="0"/>
    <n v="0"/>
    <n v="0"/>
    <n v="0"/>
    <x v="8"/>
  </r>
  <r>
    <n v="1465"/>
    <n v="203062062"/>
    <s v="انظمة"/>
    <s v="المركز المالي"/>
    <x v="4"/>
    <x v="10"/>
    <x v="73"/>
    <n v="0"/>
    <s v="1135"/>
    <n v="0"/>
    <n v="0"/>
    <n v="0"/>
    <n v="0"/>
    <n v="0"/>
    <n v="0"/>
    <n v="0"/>
    <n v="0"/>
    <n v="0"/>
    <x v="8"/>
  </r>
  <r>
    <n v="1466"/>
    <n v="203062063"/>
    <s v="انظمة"/>
    <s v="المركز المالي"/>
    <x v="4"/>
    <x v="10"/>
    <x v="73"/>
    <n v="0"/>
    <s v="ذمم_ عبد السلام عبد الحميد شيخ 4553"/>
    <n v="0"/>
    <n v="0"/>
    <n v="50114"/>
    <n v="50114"/>
    <n v="0"/>
    <n v="0"/>
    <n v="0"/>
    <n v="0"/>
    <n v="0"/>
    <x v="8"/>
  </r>
  <r>
    <n v="1467"/>
    <n v="203062064"/>
    <s v="انظمة"/>
    <s v="المركز المالي"/>
    <x v="4"/>
    <x v="10"/>
    <x v="73"/>
    <n v="0"/>
    <s v="ذمم_محمود ابو المكارم عبدالحميد -1134"/>
    <n v="0"/>
    <n v="0"/>
    <n v="1017"/>
    <n v="1017"/>
    <n v="0"/>
    <n v="0"/>
    <n v="0"/>
    <n v="0"/>
    <n v="0"/>
    <x v="8"/>
  </r>
  <r>
    <n v="1468"/>
    <n v="203062065"/>
    <s v="انظمة"/>
    <s v="المركز المالي"/>
    <x v="4"/>
    <x v="10"/>
    <x v="73"/>
    <n v="0"/>
    <s v="ذمم_عوض محمد عوض الحربى -3143"/>
    <n v="0"/>
    <n v="0"/>
    <n v="151932"/>
    <n v="151932"/>
    <n v="0"/>
    <n v="0"/>
    <n v="0"/>
    <n v="0"/>
    <n v="0"/>
    <x v="8"/>
  </r>
  <r>
    <n v="1469"/>
    <n v="203062066"/>
    <s v="انظمة"/>
    <s v="المركز المالي"/>
    <x v="4"/>
    <x v="10"/>
    <x v="73"/>
    <n v="0"/>
    <s v="ذمم_خالد فهد سعيد الفهيد -3144"/>
    <n v="0"/>
    <n v="0"/>
    <n v="0"/>
    <n v="0"/>
    <n v="0"/>
    <n v="0"/>
    <n v="0"/>
    <n v="0"/>
    <n v="0"/>
    <x v="8"/>
  </r>
  <r>
    <n v="1470"/>
    <n v="203062067"/>
    <s v="انظمة"/>
    <s v="المركز المالي"/>
    <x v="4"/>
    <x v="10"/>
    <x v="73"/>
    <n v="0"/>
    <s v="ذمم_سلمان سليمان الرشيدى -3145"/>
    <n v="0"/>
    <n v="0"/>
    <n v="106426"/>
    <n v="106426"/>
    <n v="0"/>
    <n v="0"/>
    <n v="0"/>
    <n v="0"/>
    <n v="0"/>
    <x v="8"/>
  </r>
  <r>
    <n v="1471"/>
    <n v="203062068"/>
    <s v="انظمة"/>
    <s v="المركز المالي"/>
    <x v="4"/>
    <x v="10"/>
    <x v="73"/>
    <n v="0"/>
    <s v="3146"/>
    <n v="0"/>
    <n v="0"/>
    <n v="0"/>
    <n v="0"/>
    <n v="0"/>
    <n v="0"/>
    <n v="0"/>
    <n v="0"/>
    <n v="0"/>
    <x v="8"/>
  </r>
  <r>
    <n v="1472"/>
    <n v="203062069"/>
    <s v="انظمة"/>
    <s v="المركز المالي"/>
    <x v="4"/>
    <x v="10"/>
    <x v="73"/>
    <n v="0"/>
    <s v="ذمم_عبد العزيز منيف فهد العلوى -3142"/>
    <n v="0"/>
    <n v="0"/>
    <n v="9349"/>
    <n v="9349"/>
    <n v="0"/>
    <n v="0"/>
    <n v="0"/>
    <n v="0"/>
    <n v="0"/>
    <x v="8"/>
  </r>
  <r>
    <n v="1473"/>
    <n v="203062070"/>
    <s v="انظمة"/>
    <s v="المركز المالي"/>
    <x v="4"/>
    <x v="10"/>
    <x v="73"/>
    <n v="0"/>
    <s v="ذمم_ميشيل ساليخاو دابوش -1136"/>
    <n v="0"/>
    <n v="0"/>
    <n v="16429"/>
    <n v="16429"/>
    <n v="0"/>
    <n v="0"/>
    <n v="0"/>
    <n v="0"/>
    <n v="0"/>
    <x v="8"/>
  </r>
  <r>
    <n v="1474"/>
    <n v="203062071"/>
    <s v="انظمة"/>
    <s v="المركز المالي"/>
    <x v="4"/>
    <x v="10"/>
    <x v="73"/>
    <n v="0"/>
    <s v="ذمم _ لورينزو بونيلا ديزون _1137"/>
    <n v="0"/>
    <n v="0"/>
    <n v="68412"/>
    <n v="68412"/>
    <n v="0"/>
    <n v="0"/>
    <n v="0"/>
    <n v="0"/>
    <n v="0"/>
    <x v="8"/>
  </r>
  <r>
    <n v="1475"/>
    <n v="203062072"/>
    <s v="انظمة"/>
    <s v="المركز المالي"/>
    <x v="4"/>
    <x v="10"/>
    <x v="73"/>
    <n v="0"/>
    <s v="1138"/>
    <n v="0"/>
    <n v="0"/>
    <n v="0"/>
    <n v="0"/>
    <n v="0"/>
    <n v="0"/>
    <n v="0"/>
    <n v="0"/>
    <n v="0"/>
    <x v="8"/>
  </r>
  <r>
    <n v="1476"/>
    <n v="203062073"/>
    <s v="انظمة"/>
    <s v="المركز المالي"/>
    <x v="4"/>
    <x v="10"/>
    <x v="73"/>
    <n v="0"/>
    <s v="ذمم_ كيين دانيال  _1140"/>
    <n v="0"/>
    <n v="0"/>
    <n v="39130"/>
    <n v="39130"/>
    <n v="0"/>
    <n v="0"/>
    <n v="0"/>
    <n v="0"/>
    <n v="0"/>
    <x v="8"/>
  </r>
  <r>
    <n v="1477"/>
    <n v="203062075"/>
    <s v="انظمة"/>
    <s v="المركز المالي"/>
    <x v="4"/>
    <x v="10"/>
    <x v="73"/>
    <n v="0"/>
    <s v="ذمم_ عصام غسان الطير 4554"/>
    <n v="0"/>
    <n v="0"/>
    <n v="96662"/>
    <n v="96662"/>
    <n v="0"/>
    <n v="0"/>
    <n v="0"/>
    <n v="0"/>
    <n v="0"/>
    <x v="8"/>
  </r>
  <r>
    <n v="1478"/>
    <n v="203062076"/>
    <s v="انظمة"/>
    <s v="المركز المالي"/>
    <x v="4"/>
    <x v="10"/>
    <x v="73"/>
    <n v="0"/>
    <s v="ذمم _ محمد هاريس رحمن دالي_"/>
    <n v="0"/>
    <n v="0"/>
    <n v="0"/>
    <n v="0"/>
    <n v="0"/>
    <n v="0"/>
    <n v="0"/>
    <n v="0"/>
    <n v="0"/>
    <x v="8"/>
  </r>
  <r>
    <n v="1479"/>
    <n v="203062077"/>
    <s v="انظمة"/>
    <s v="المركز المالي"/>
    <x v="4"/>
    <x v="10"/>
    <x v="73"/>
    <n v="0"/>
    <s v="ذمم_  محمد قمرو زمان -4557"/>
    <n v="0"/>
    <n v="0"/>
    <n v="29530"/>
    <n v="29530"/>
    <n v="0"/>
    <n v="0"/>
    <n v="0"/>
    <n v="0"/>
    <n v="0"/>
    <x v="8"/>
  </r>
  <r>
    <n v="1480"/>
    <n v="203062078"/>
    <s v="انظمة"/>
    <s v="المركز المالي"/>
    <x v="4"/>
    <x v="10"/>
    <x v="73"/>
    <n v="0"/>
    <s v="ذمم_  محمد ابراهيم مصنع الالمنيوم -بنجلاديش"/>
    <n v="0"/>
    <n v="0"/>
    <n v="0"/>
    <n v="0"/>
    <n v="0"/>
    <n v="0"/>
    <n v="0"/>
    <n v="0"/>
    <n v="0"/>
    <x v="8"/>
  </r>
  <r>
    <n v="1481"/>
    <n v="203062079"/>
    <s v="انظمة"/>
    <s v="المركز المالي"/>
    <x v="4"/>
    <x v="10"/>
    <x v="73"/>
    <n v="0"/>
    <s v="ذمم _ احمد سعيد حسنين _ 4555"/>
    <n v="0"/>
    <n v="0"/>
    <n v="58536"/>
    <n v="58536"/>
    <n v="0"/>
    <n v="0"/>
    <n v="0"/>
    <n v="0"/>
    <n v="0"/>
    <x v="8"/>
  </r>
  <r>
    <n v="1482"/>
    <n v="203062080"/>
    <s v="انظمة"/>
    <s v="المركز المالي"/>
    <x v="4"/>
    <x v="10"/>
    <x v="73"/>
    <n v="0"/>
    <s v="4556"/>
    <n v="0"/>
    <n v="0"/>
    <n v="0"/>
    <n v="0"/>
    <n v="0"/>
    <n v="0"/>
    <n v="0"/>
    <n v="0"/>
    <n v="0"/>
    <x v="8"/>
  </r>
  <r>
    <n v="1483"/>
    <n v="203062081"/>
    <s v="انظمة"/>
    <s v="المركز المالي"/>
    <x v="4"/>
    <x v="10"/>
    <x v="73"/>
    <n v="0"/>
    <s v="ذمم_ نيبو فارغيس كونجمون باديتاثيل 1139"/>
    <n v="0"/>
    <n v="0"/>
    <n v="759"/>
    <n v="759"/>
    <n v="0"/>
    <n v="0"/>
    <n v="0"/>
    <n v="0"/>
    <n v="0"/>
    <x v="8"/>
  </r>
  <r>
    <n v="1484"/>
    <n v="203062082"/>
    <s v="انظمة"/>
    <s v="المركز المالي"/>
    <x v="4"/>
    <x v="10"/>
    <x v="73"/>
    <n v="0"/>
    <s v="ذمم _ محمد احمد ابراهيم _1141"/>
    <n v="0"/>
    <n v="0"/>
    <n v="99686"/>
    <n v="99686"/>
    <n v="0"/>
    <n v="0"/>
    <n v="0"/>
    <n v="0"/>
    <n v="0"/>
    <x v="8"/>
  </r>
  <r>
    <n v="1485"/>
    <n v="203062083"/>
    <s v="انظمة"/>
    <s v="المركز المالي"/>
    <x v="4"/>
    <x v="10"/>
    <x v="73"/>
    <n v="0"/>
    <s v="ذمم_ريالدو جاتاران ماكوميتا 1143"/>
    <n v="0"/>
    <n v="0"/>
    <n v="52124"/>
    <n v="52124"/>
    <n v="0"/>
    <n v="0"/>
    <n v="0"/>
    <n v="0"/>
    <n v="0"/>
    <x v="8"/>
  </r>
  <r>
    <n v="1486"/>
    <n v="203062084"/>
    <s v="انظمة"/>
    <s v="المركز المالي"/>
    <x v="4"/>
    <x v="10"/>
    <x v="73"/>
    <n v="0"/>
    <s v="ذمم_ جوبينال يابنز كالوب 4559"/>
    <n v="0"/>
    <n v="0"/>
    <n v="14015"/>
    <n v="14015"/>
    <n v="0"/>
    <n v="0"/>
    <n v="0"/>
    <n v="0"/>
    <n v="0"/>
    <x v="8"/>
  </r>
  <r>
    <n v="1487"/>
    <n v="203062085"/>
    <s v="انظمة"/>
    <s v="المركز المالي"/>
    <x v="4"/>
    <x v="10"/>
    <x v="73"/>
    <n v="0"/>
    <s v="ذمم_رول ديفينا دجنالان 4560"/>
    <n v="0"/>
    <n v="0"/>
    <n v="40745"/>
    <n v="40745"/>
    <n v="0"/>
    <n v="0"/>
    <n v="0"/>
    <n v="0"/>
    <n v="0"/>
    <x v="8"/>
  </r>
  <r>
    <n v="1488"/>
    <n v="203062086"/>
    <s v="انظمة"/>
    <s v="المركز المالي"/>
    <x v="4"/>
    <x v="10"/>
    <x v="73"/>
    <n v="0"/>
    <s v="ذمم_ جون توازون ميركادو 4561"/>
    <n v="0"/>
    <n v="0"/>
    <n v="26386"/>
    <n v="26386"/>
    <n v="0"/>
    <n v="0"/>
    <n v="0"/>
    <n v="0"/>
    <n v="0"/>
    <x v="8"/>
  </r>
  <r>
    <n v="1489"/>
    <n v="203062087"/>
    <s v="انظمة"/>
    <s v="المركز المالي"/>
    <x v="4"/>
    <x v="10"/>
    <x v="73"/>
    <n v="0"/>
    <s v="ذمم_ ريكس كاغنو جارش 4558"/>
    <n v="0"/>
    <n v="0"/>
    <n v="68614"/>
    <n v="68614"/>
    <n v="0"/>
    <n v="0"/>
    <n v="0"/>
    <n v="0"/>
    <n v="0"/>
    <x v="8"/>
  </r>
  <r>
    <n v="1490"/>
    <n v="203062088"/>
    <s v="انظمة"/>
    <s v="المركز المالي"/>
    <x v="4"/>
    <x v="10"/>
    <x v="73"/>
    <n v="0"/>
    <s v="ذمم_ بوييت كاليواج مانغالندان 4562"/>
    <n v="0"/>
    <n v="0"/>
    <n v="36711"/>
    <n v="36711"/>
    <n v="0"/>
    <n v="0"/>
    <n v="0"/>
    <n v="0"/>
    <n v="0"/>
    <x v="8"/>
  </r>
  <r>
    <n v="1491"/>
    <n v="203062090"/>
    <s v="انظمة"/>
    <s v="المركز المالي"/>
    <x v="4"/>
    <x v="10"/>
    <x v="73"/>
    <n v="0"/>
    <s v="ذمم_ابو الكلام ابو الكاسيم_ عمالة خارجيه"/>
    <n v="0"/>
    <n v="0"/>
    <n v="33981"/>
    <n v="33981"/>
    <n v="0"/>
    <n v="0"/>
    <n v="0"/>
    <n v="0"/>
    <n v="0"/>
    <x v="8"/>
  </r>
  <r>
    <n v="1492"/>
    <n v="203062091"/>
    <s v="انظمة"/>
    <s v="المركز المالي"/>
    <x v="4"/>
    <x v="10"/>
    <x v="73"/>
    <n v="0"/>
    <s v="ذمم_مينتو اولادير_ عمالة خارجيه"/>
    <n v="0"/>
    <n v="0"/>
    <n v="30453"/>
    <n v="30453"/>
    <n v="0"/>
    <n v="0"/>
    <n v="0"/>
    <n v="0"/>
    <n v="0"/>
    <x v="8"/>
  </r>
  <r>
    <n v="1493"/>
    <n v="203062092"/>
    <s v="انظمة"/>
    <s v="المركز المالي"/>
    <x v="4"/>
    <x v="10"/>
    <x v="73"/>
    <n v="0"/>
    <s v="ذمم_احمد شاهزاد_ عمالة خارجيه"/>
    <n v="0"/>
    <n v="0"/>
    <n v="89441"/>
    <n v="89441"/>
    <n v="0"/>
    <n v="0"/>
    <n v="0"/>
    <n v="0"/>
    <n v="0"/>
    <x v="8"/>
  </r>
  <r>
    <n v="1494"/>
    <n v="203062093"/>
    <s v="انظمة"/>
    <s v="المركز المالي"/>
    <x v="4"/>
    <x v="10"/>
    <x v="73"/>
    <n v="0"/>
    <s v="ذمم_محمد علي الامين_ عمالة خارجيه"/>
    <n v="0"/>
    <n v="0"/>
    <n v="61755"/>
    <n v="61755"/>
    <n v="0"/>
    <n v="0"/>
    <n v="0"/>
    <n v="0"/>
    <n v="0"/>
    <x v="8"/>
  </r>
  <r>
    <n v="1495"/>
    <n v="203062094"/>
    <s v="انظمة"/>
    <s v="المركز المالي"/>
    <x v="4"/>
    <x v="10"/>
    <x v="73"/>
    <n v="0"/>
    <s v="ذمم_محمد مياه محمد كوثر_ عمالة خارجيه"/>
    <n v="0"/>
    <n v="0"/>
    <n v="41260"/>
    <n v="41260"/>
    <n v="0"/>
    <n v="0"/>
    <n v="0"/>
    <n v="0"/>
    <n v="0"/>
    <x v="8"/>
  </r>
  <r>
    <n v="1496"/>
    <n v="203062095"/>
    <s v="انظمة"/>
    <s v="المركز المالي"/>
    <x v="4"/>
    <x v="10"/>
    <x v="73"/>
    <n v="0"/>
    <s v="ذمم_سهيل سيكدار_ عمالة خارجيه"/>
    <n v="0"/>
    <n v="0"/>
    <n v="0"/>
    <n v="0"/>
    <n v="0"/>
    <n v="0"/>
    <n v="0"/>
    <n v="0"/>
    <n v="0"/>
    <x v="8"/>
  </r>
  <r>
    <n v="1497"/>
    <n v="203062096"/>
    <s v="انظمة"/>
    <s v="المركز المالي"/>
    <x v="4"/>
    <x v="10"/>
    <x v="73"/>
    <n v="0"/>
    <s v="ذمم _ عامر عبدالرحيم قصراوي _1142"/>
    <n v="0"/>
    <n v="0"/>
    <n v="82519"/>
    <n v="82519"/>
    <n v="0"/>
    <n v="0"/>
    <n v="0"/>
    <n v="0"/>
    <n v="0"/>
    <x v="8"/>
  </r>
  <r>
    <n v="1498"/>
    <n v="203062098"/>
    <s v="انظمة"/>
    <s v="المركز المالي"/>
    <x v="4"/>
    <x v="10"/>
    <x v="73"/>
    <n v="0"/>
    <s v="1144"/>
    <n v="0"/>
    <n v="0"/>
    <n v="0"/>
    <n v="0"/>
    <n v="0"/>
    <n v="0"/>
    <n v="0"/>
    <n v="0"/>
    <n v="0"/>
    <x v="8"/>
  </r>
  <r>
    <n v="1499"/>
    <n v="203062099"/>
    <s v="انظمة"/>
    <s v="المركز المالي"/>
    <x v="4"/>
    <x v="10"/>
    <x v="73"/>
    <n v="0"/>
    <s v="ذمم _ رينو توراليبا _4563"/>
    <n v="0"/>
    <n v="0"/>
    <n v="80018"/>
    <n v="80018"/>
    <n v="0"/>
    <n v="0"/>
    <n v="0"/>
    <n v="0"/>
    <n v="0"/>
    <x v="8"/>
  </r>
  <r>
    <n v="1500"/>
    <n v="203062100"/>
    <s v="انظمة"/>
    <s v="المركز المالي"/>
    <x v="4"/>
    <x v="10"/>
    <x v="73"/>
    <n v="0"/>
    <s v="ذمم _ مدثر محمد محمود حسن_ 4564"/>
    <n v="0"/>
    <n v="0"/>
    <n v="93965"/>
    <n v="93965"/>
    <n v="0"/>
    <n v="0"/>
    <n v="0"/>
    <n v="0"/>
    <n v="0"/>
    <x v="8"/>
  </r>
  <r>
    <n v="1501"/>
    <n v="203062101"/>
    <s v="انظمة"/>
    <s v="المركز المالي"/>
    <x v="4"/>
    <x v="10"/>
    <x v="73"/>
    <n v="0"/>
    <s v="ذمم _ مارك انطوني روقي لازارو-4565"/>
    <n v="0"/>
    <n v="0"/>
    <n v="39368"/>
    <n v="39368"/>
    <n v="0"/>
    <n v="0"/>
    <n v="0"/>
    <n v="0"/>
    <n v="0"/>
    <x v="8"/>
  </r>
  <r>
    <n v="1502"/>
    <n v="203062103"/>
    <s v="انظمة"/>
    <s v="المركز المالي"/>
    <x v="4"/>
    <x v="10"/>
    <x v="73"/>
    <n v="0"/>
    <s v="ذمم _ ايمن ماجد ابراهيم السعدني_1147"/>
    <n v="0"/>
    <n v="0"/>
    <n v="1511"/>
    <n v="1511"/>
    <n v="0"/>
    <n v="0"/>
    <n v="0"/>
    <n v="0"/>
    <n v="0"/>
    <x v="8"/>
  </r>
  <r>
    <n v="1503"/>
    <n v="203062104"/>
    <s v="انظمة"/>
    <s v="المركز المالي"/>
    <x v="4"/>
    <x v="10"/>
    <x v="73"/>
    <n v="0"/>
    <s v="ذمم _رأفت محمد عبد الوهاب صديق-1148"/>
    <n v="0"/>
    <n v="0"/>
    <n v="0"/>
    <n v="0"/>
    <n v="0"/>
    <n v="0"/>
    <n v="0"/>
    <n v="0"/>
    <n v="0"/>
    <x v="8"/>
  </r>
  <r>
    <n v="1504"/>
    <n v="203062105"/>
    <s v="انظمة"/>
    <s v="المركز المالي"/>
    <x v="4"/>
    <x v="10"/>
    <x v="73"/>
    <n v="0"/>
    <s v="1145"/>
    <n v="0"/>
    <n v="0"/>
    <n v="0"/>
    <n v="0"/>
    <n v="0"/>
    <n v="0"/>
    <n v="0"/>
    <n v="0"/>
    <n v="0"/>
    <x v="8"/>
  </r>
  <r>
    <n v="1505"/>
    <n v="203062106"/>
    <s v="انظمة"/>
    <s v="المركز المالي"/>
    <x v="4"/>
    <x v="10"/>
    <x v="73"/>
    <n v="0"/>
    <s v="ذمم _ لال بهادور شوشداري_ 4568"/>
    <n v="0"/>
    <n v="0"/>
    <n v="24187"/>
    <n v="24187"/>
    <n v="0"/>
    <n v="0"/>
    <n v="0"/>
    <n v="0"/>
    <n v="0"/>
    <x v="8"/>
  </r>
  <r>
    <n v="1506"/>
    <n v="203062107"/>
    <s v="انظمة"/>
    <s v="المركز المالي"/>
    <x v="4"/>
    <x v="10"/>
    <x v="73"/>
    <n v="0"/>
    <s v="ذمم _ تانكا بهادور روات _ 4569"/>
    <n v="0"/>
    <n v="0"/>
    <n v="19716"/>
    <n v="19716"/>
    <n v="0"/>
    <n v="0"/>
    <n v="0"/>
    <n v="0"/>
    <n v="0"/>
    <x v="8"/>
  </r>
  <r>
    <n v="1507"/>
    <n v="203062108"/>
    <s v="انظمة"/>
    <s v="المركز المالي"/>
    <x v="4"/>
    <x v="10"/>
    <x v="73"/>
    <n v="0"/>
    <s v="ذمم _ جيتندرا دهامي _ 4570"/>
    <n v="0"/>
    <n v="0"/>
    <n v="18583"/>
    <n v="18583"/>
    <n v="0"/>
    <n v="0"/>
    <n v="0"/>
    <n v="0"/>
    <n v="0"/>
    <x v="8"/>
  </r>
  <r>
    <n v="1508"/>
    <n v="203062109"/>
    <s v="انظمة"/>
    <s v="المركز المالي"/>
    <x v="4"/>
    <x v="10"/>
    <x v="73"/>
    <n v="0"/>
    <s v="ذمم _ بسرام ثاكور _ 4571"/>
    <n v="0"/>
    <n v="0"/>
    <n v="27727"/>
    <n v="27727"/>
    <n v="0"/>
    <n v="0"/>
    <n v="0"/>
    <n v="0"/>
    <n v="0"/>
    <x v="8"/>
  </r>
  <r>
    <n v="1509"/>
    <n v="203062110"/>
    <s v="انظمة"/>
    <s v="المركز المالي"/>
    <x v="4"/>
    <x v="10"/>
    <x v="73"/>
    <n v="0"/>
    <s v="ذمم _ دارميندار دامي ثاور _ 4572"/>
    <n v="0"/>
    <n v="0"/>
    <n v="19572"/>
    <n v="19572"/>
    <n v="0"/>
    <n v="0"/>
    <n v="0"/>
    <n v="0"/>
    <n v="0"/>
    <x v="8"/>
  </r>
  <r>
    <n v="1510"/>
    <n v="203062112"/>
    <s v="انظمة"/>
    <s v="المركز المالي"/>
    <x v="4"/>
    <x v="10"/>
    <x v="73"/>
    <n v="0"/>
    <s v="ذمم _ الفين يوسنج فالنسيا-4573"/>
    <n v="0"/>
    <n v="0"/>
    <n v="8317"/>
    <n v="8317"/>
    <n v="0"/>
    <n v="0"/>
    <n v="0"/>
    <n v="0"/>
    <n v="0"/>
    <x v="8"/>
  </r>
  <r>
    <n v="1511"/>
    <n v="203062113"/>
    <s v="انظمة"/>
    <s v="المركز المالي"/>
    <x v="4"/>
    <x v="10"/>
    <x v="73"/>
    <n v="0"/>
    <s v="4566"/>
    <n v="0"/>
    <n v="0"/>
    <n v="0"/>
    <n v="0"/>
    <n v="0"/>
    <n v="0"/>
    <n v="0"/>
    <n v="0"/>
    <n v="0"/>
    <x v="8"/>
  </r>
  <r>
    <n v="1512"/>
    <n v="203062114"/>
    <s v="انظمة"/>
    <s v="المركز المالي"/>
    <x v="4"/>
    <x v="10"/>
    <x v="73"/>
    <n v="0"/>
    <s v="ذمم _ حسام عبدالرحمن كرزون  _ 4567"/>
    <n v="0"/>
    <n v="0"/>
    <n v="1675.8400000000001"/>
    <n v="1675.8400000000001"/>
    <n v="0"/>
    <n v="0"/>
    <n v="0"/>
    <n v="0"/>
    <n v="0"/>
    <x v="8"/>
  </r>
  <r>
    <n v="1513"/>
    <n v="203062115"/>
    <s v="انظمة"/>
    <s v="المركز المالي"/>
    <x v="4"/>
    <x v="10"/>
    <x v="73"/>
    <n v="0"/>
    <s v="ذمم _شكيب جاسم نجيب-1146"/>
    <n v="0"/>
    <n v="0"/>
    <n v="151225"/>
    <n v="151225"/>
    <n v="0"/>
    <n v="0"/>
    <n v="0"/>
    <n v="0"/>
    <n v="0"/>
    <x v="8"/>
  </r>
  <r>
    <n v="1514"/>
    <n v="203062117"/>
    <s v="انظمة"/>
    <s v="المركز المالي"/>
    <x v="4"/>
    <x v="10"/>
    <x v="73"/>
    <n v="0"/>
    <s v="ذمم _ عبدالسلام احمد تسقيه _ 4574"/>
    <n v="0"/>
    <n v="0"/>
    <n v="0"/>
    <n v="0"/>
    <n v="0"/>
    <n v="0"/>
    <n v="0"/>
    <n v="0"/>
    <n v="0"/>
    <x v="8"/>
  </r>
  <r>
    <n v="1515"/>
    <n v="203062118"/>
    <s v="انظمة"/>
    <s v="المركز المالي"/>
    <x v="4"/>
    <x v="10"/>
    <x v="73"/>
    <n v="0"/>
    <s v="ذمم_محمد مجيد  مد ارشد -عماله خارجيه"/>
    <n v="0"/>
    <n v="0"/>
    <n v="10366"/>
    <n v="10366"/>
    <n v="0"/>
    <n v="0"/>
    <n v="0"/>
    <n v="0"/>
    <n v="0"/>
    <x v="8"/>
  </r>
  <r>
    <n v="1516"/>
    <n v="203062119"/>
    <s v="انظمة"/>
    <s v="المركز المالي"/>
    <x v="4"/>
    <x v="10"/>
    <x v="73"/>
    <n v="0"/>
    <s v="ذمم _ سوزون خان _ 4576"/>
    <n v="0"/>
    <n v="0"/>
    <n v="21039"/>
    <n v="21039"/>
    <n v="0"/>
    <n v="0"/>
    <n v="0"/>
    <n v="0"/>
    <n v="0"/>
    <x v="8"/>
  </r>
  <r>
    <n v="1517"/>
    <n v="203062120"/>
    <s v="انظمة"/>
    <s v="المركز المالي"/>
    <x v="4"/>
    <x v="10"/>
    <x v="73"/>
    <n v="0"/>
    <s v="ذمم _ دونالد بلداد جيريرو _ 4577"/>
    <n v="0"/>
    <n v="0"/>
    <n v="46220"/>
    <n v="46220"/>
    <n v="0"/>
    <n v="0"/>
    <n v="0"/>
    <n v="0"/>
    <n v="0"/>
    <x v="8"/>
  </r>
  <r>
    <n v="1518"/>
    <n v="203062121"/>
    <s v="انظمة"/>
    <s v="المركز المالي"/>
    <x v="4"/>
    <x v="10"/>
    <x v="73"/>
    <n v="0"/>
    <s v="ذمم _ دانيلو جوجنو _ 4578"/>
    <n v="0"/>
    <n v="0"/>
    <n v="51282"/>
    <n v="51282"/>
    <n v="0"/>
    <n v="0"/>
    <n v="0"/>
    <n v="0"/>
    <n v="0"/>
    <x v="8"/>
  </r>
  <r>
    <n v="1519"/>
    <n v="203062122"/>
    <s v="انظمة"/>
    <s v="المركز المالي"/>
    <x v="4"/>
    <x v="10"/>
    <x v="73"/>
    <n v="0"/>
    <s v="ذمم _ ريزالدى الاغاو _ 4579"/>
    <n v="0"/>
    <n v="0"/>
    <n v="37828"/>
    <n v="37828"/>
    <n v="0"/>
    <n v="0"/>
    <n v="0"/>
    <n v="0"/>
    <n v="0"/>
    <x v="8"/>
  </r>
  <r>
    <n v="1520"/>
    <n v="203062123"/>
    <s v="انظمة"/>
    <s v="المركز المالي"/>
    <x v="4"/>
    <x v="10"/>
    <x v="73"/>
    <n v="0"/>
    <s v="ذمم _ محمد انس _ 4580"/>
    <n v="0"/>
    <n v="0"/>
    <n v="5989"/>
    <n v="5989"/>
    <n v="0"/>
    <n v="0"/>
    <n v="0"/>
    <n v="0"/>
    <n v="0"/>
    <x v="8"/>
  </r>
  <r>
    <n v="1521"/>
    <n v="203062124"/>
    <s v="انظمة"/>
    <s v="المركز المالي"/>
    <x v="4"/>
    <x v="10"/>
    <x v="73"/>
    <n v="0"/>
    <s v="ذمم_ جنيد بوكودان عمير 1149"/>
    <n v="0"/>
    <n v="0"/>
    <n v="47790"/>
    <n v="47790"/>
    <n v="0"/>
    <n v="0"/>
    <n v="0"/>
    <n v="0"/>
    <n v="0"/>
    <x v="8"/>
  </r>
  <r>
    <n v="1522"/>
    <n v="203062125"/>
    <s v="انظمة"/>
    <s v="المركز المالي"/>
    <x v="4"/>
    <x v="10"/>
    <x v="73"/>
    <n v="0"/>
    <s v="ذمم_ محمد الصادق امين صادق 1150"/>
    <n v="0"/>
    <n v="0"/>
    <n v="176205"/>
    <n v="176205"/>
    <n v="0"/>
    <n v="0"/>
    <n v="0"/>
    <n v="0"/>
    <n v="0"/>
    <x v="8"/>
  </r>
  <r>
    <n v="1523"/>
    <n v="203062126"/>
    <s v="انظمة"/>
    <s v="المركز المالي"/>
    <x v="4"/>
    <x v="10"/>
    <x v="73"/>
    <n v="0"/>
    <s v="ذمم _ امير عبد العاطى طير البر _ 4575 مغلق"/>
    <n v="0"/>
    <n v="0"/>
    <n v="21471"/>
    <n v="21471"/>
    <n v="0"/>
    <n v="0"/>
    <n v="0"/>
    <n v="0"/>
    <n v="0"/>
    <x v="8"/>
  </r>
  <r>
    <n v="1524"/>
    <n v="203062127"/>
    <s v="انظمة"/>
    <s v="المركز المالي"/>
    <x v="4"/>
    <x v="10"/>
    <x v="73"/>
    <n v="0"/>
    <s v="ذمم _ رجب حسن حسن علوان _ 4581"/>
    <n v="0"/>
    <n v="0"/>
    <n v="40020"/>
    <n v="40020"/>
    <n v="0"/>
    <n v="0"/>
    <n v="0"/>
    <n v="0"/>
    <n v="0"/>
    <x v="8"/>
  </r>
  <r>
    <n v="1525"/>
    <n v="203062128"/>
    <s v="انظمة"/>
    <s v="المركز المالي"/>
    <x v="4"/>
    <x v="10"/>
    <x v="73"/>
    <n v="0"/>
    <s v="ذمم _ محمد فؤاد سراج الدين _ 4582"/>
    <n v="0"/>
    <n v="0"/>
    <n v="55943"/>
    <n v="55943"/>
    <n v="0"/>
    <n v="0"/>
    <n v="0"/>
    <n v="0"/>
    <n v="0"/>
    <x v="8"/>
  </r>
  <r>
    <n v="1526"/>
    <n v="203062130"/>
    <s v="انظمة"/>
    <s v="المركز المالي"/>
    <x v="4"/>
    <x v="10"/>
    <x v="73"/>
    <n v="0"/>
    <s v="ذمم _ شهادات حسين _ 4588"/>
    <n v="0"/>
    <n v="0"/>
    <n v="21189"/>
    <n v="21189"/>
    <n v="0"/>
    <n v="0"/>
    <n v="0"/>
    <n v="0"/>
    <n v="0"/>
    <x v="8"/>
  </r>
  <r>
    <n v="1527"/>
    <n v="203062131"/>
    <s v="انظمة"/>
    <s v="المركز المالي"/>
    <x v="4"/>
    <x v="10"/>
    <x v="73"/>
    <n v="0"/>
    <s v="ذمم _ جاهر اقبال _ 4589"/>
    <n v="0"/>
    <n v="0"/>
    <n v="18222"/>
    <n v="18222"/>
    <n v="0"/>
    <n v="0"/>
    <n v="0"/>
    <n v="0"/>
    <n v="0"/>
    <x v="8"/>
  </r>
  <r>
    <n v="1528"/>
    <n v="203062132"/>
    <s v="انظمة"/>
    <s v="المركز المالي"/>
    <x v="4"/>
    <x v="10"/>
    <x v="73"/>
    <n v="0"/>
    <s v="ذمم _ محمد عاشق _ 4587"/>
    <n v="0"/>
    <n v="0"/>
    <n v="20940"/>
    <n v="20940"/>
    <n v="0"/>
    <n v="0"/>
    <n v="0"/>
    <n v="0"/>
    <n v="0"/>
    <x v="8"/>
  </r>
  <r>
    <n v="1529"/>
    <n v="203062133"/>
    <s v="انظمة"/>
    <s v="المركز المالي"/>
    <x v="4"/>
    <x v="10"/>
    <x v="73"/>
    <n v="0"/>
    <s v="ذمم _ محمود احمد غنيم_4585"/>
    <n v="0"/>
    <n v="0"/>
    <n v="61050.68"/>
    <n v="61050.68"/>
    <n v="0"/>
    <n v="0"/>
    <n v="0"/>
    <n v="0"/>
    <n v="0"/>
    <x v="8"/>
  </r>
  <r>
    <n v="1530"/>
    <n v="203062134"/>
    <s v="انظمة"/>
    <s v="المركز المالي"/>
    <x v="4"/>
    <x v="10"/>
    <x v="73"/>
    <n v="0"/>
    <s v="ذمم_ تميم محمد عبده النشرتى 4583"/>
    <n v="0"/>
    <n v="0"/>
    <n v="0"/>
    <n v="0"/>
    <n v="0"/>
    <n v="0"/>
    <n v="0"/>
    <n v="0"/>
    <n v="0"/>
    <x v="8"/>
  </r>
  <r>
    <n v="1531"/>
    <n v="203062135"/>
    <s v="انظمة"/>
    <s v="المركز المالي"/>
    <x v="4"/>
    <x v="10"/>
    <x v="73"/>
    <n v="0"/>
    <s v="ذمم_محمد لطفى محمد مصطفى_4584"/>
    <n v="0"/>
    <n v="0"/>
    <n v="33414"/>
    <n v="33414"/>
    <n v="0"/>
    <n v="0"/>
    <n v="0"/>
    <n v="0"/>
    <n v="0"/>
    <x v="8"/>
  </r>
  <r>
    <n v="1532"/>
    <n v="203062136"/>
    <s v="انظمة"/>
    <s v="المركز المالي"/>
    <x v="4"/>
    <x v="10"/>
    <x v="73"/>
    <n v="0"/>
    <s v="ذمم_ برنا بهادور جورونج 4596"/>
    <n v="0"/>
    <n v="0"/>
    <n v="23710"/>
    <n v="23710"/>
    <n v="0"/>
    <n v="0"/>
    <n v="0"/>
    <n v="0"/>
    <n v="0"/>
    <x v="8"/>
  </r>
  <r>
    <n v="1533"/>
    <n v="203062137"/>
    <s v="انظمة"/>
    <s v="المركز المالي"/>
    <x v="4"/>
    <x v="10"/>
    <x v="73"/>
    <n v="0"/>
    <s v="ذمم_ سومان بولون 4598"/>
    <n v="0"/>
    <n v="0"/>
    <n v="0"/>
    <n v="0"/>
    <n v="0"/>
    <n v="0"/>
    <n v="0"/>
    <n v="0"/>
    <n v="0"/>
    <x v="8"/>
  </r>
  <r>
    <n v="1534"/>
    <n v="203062138"/>
    <s v="انظمة"/>
    <s v="المركز المالي"/>
    <x v="4"/>
    <x v="10"/>
    <x v="73"/>
    <n v="0"/>
    <s v="ذمم_ رام شاندرا ثارو 4591"/>
    <n v="0"/>
    <n v="0"/>
    <n v="20859"/>
    <n v="20859"/>
    <n v="0"/>
    <n v="0"/>
    <n v="0"/>
    <n v="0"/>
    <n v="0"/>
    <x v="8"/>
  </r>
  <r>
    <n v="1535"/>
    <n v="203062139"/>
    <s v="انظمة"/>
    <s v="المركز المالي"/>
    <x v="4"/>
    <x v="10"/>
    <x v="73"/>
    <n v="0"/>
    <s v="ذمم_ تيج بهادور باسنيت 4595"/>
    <n v="0"/>
    <n v="0"/>
    <n v="22966"/>
    <n v="22966"/>
    <n v="0"/>
    <n v="0"/>
    <n v="0"/>
    <n v="0"/>
    <n v="0"/>
    <x v="8"/>
  </r>
  <r>
    <n v="1536"/>
    <n v="203062140"/>
    <s v="انظمة"/>
    <s v="المركز المالي"/>
    <x v="4"/>
    <x v="10"/>
    <x v="73"/>
    <n v="0"/>
    <s v="ذمم_ راجيش ثارو 4605"/>
    <n v="0"/>
    <n v="0"/>
    <n v="19951"/>
    <n v="19951"/>
    <n v="0"/>
    <n v="0"/>
    <n v="0"/>
    <n v="0"/>
    <n v="0"/>
    <x v="8"/>
  </r>
  <r>
    <n v="1537"/>
    <n v="203062141"/>
    <s v="انظمة"/>
    <s v="المركز المالي"/>
    <x v="4"/>
    <x v="10"/>
    <x v="73"/>
    <n v="0"/>
    <s v="ذمم_ ناريش كومار رابيداس 4592"/>
    <n v="0"/>
    <n v="0"/>
    <n v="23081"/>
    <n v="23081"/>
    <n v="0"/>
    <n v="0"/>
    <n v="0"/>
    <n v="0"/>
    <n v="0"/>
    <x v="8"/>
  </r>
  <r>
    <n v="1538"/>
    <n v="203062142"/>
    <s v="انظمة"/>
    <s v="المركز المالي"/>
    <x v="4"/>
    <x v="10"/>
    <x v="73"/>
    <n v="0"/>
    <s v="ذمم_ براهامديف ماهاتو 4599"/>
    <n v="0"/>
    <n v="0"/>
    <n v="18387"/>
    <n v="18387"/>
    <n v="0"/>
    <n v="0"/>
    <n v="0"/>
    <n v="0"/>
    <n v="0"/>
    <x v="8"/>
  </r>
  <r>
    <n v="1539"/>
    <n v="203062143"/>
    <s v="انظمة"/>
    <s v="المركز المالي"/>
    <x v="4"/>
    <x v="10"/>
    <x v="73"/>
    <n v="0"/>
    <s v="ذمم_ كيم بهادور داندى 4604"/>
    <n v="0"/>
    <n v="0"/>
    <n v="23244"/>
    <n v="23244"/>
    <n v="0"/>
    <n v="0"/>
    <n v="0"/>
    <n v="0"/>
    <n v="0"/>
    <x v="8"/>
  </r>
  <r>
    <n v="1540"/>
    <n v="203062144"/>
    <s v="انظمة"/>
    <s v="المركز المالي"/>
    <x v="4"/>
    <x v="10"/>
    <x v="73"/>
    <n v="0"/>
    <s v="ذمم_ نورول هدى خان 4597"/>
    <n v="0"/>
    <n v="0"/>
    <n v="18888"/>
    <n v="18888"/>
    <n v="0"/>
    <n v="0"/>
    <n v="0"/>
    <n v="0"/>
    <n v="0"/>
    <x v="8"/>
  </r>
  <r>
    <n v="1541"/>
    <n v="203062145"/>
    <s v="انظمة"/>
    <s v="المركز المالي"/>
    <x v="4"/>
    <x v="10"/>
    <x v="73"/>
    <n v="0"/>
    <s v="ذمم_ ميجا راج ك سي 4603"/>
    <n v="0"/>
    <n v="0"/>
    <n v="19074"/>
    <n v="19074"/>
    <n v="0"/>
    <n v="0"/>
    <n v="0"/>
    <n v="0"/>
    <n v="0"/>
    <x v="8"/>
  </r>
  <r>
    <n v="1542"/>
    <n v="203062146"/>
    <s v="انظمة"/>
    <s v="المركز المالي"/>
    <x v="4"/>
    <x v="10"/>
    <x v="73"/>
    <n v="0"/>
    <s v="ذمم_ براين كومار شودارى 4602"/>
    <n v="0"/>
    <n v="0"/>
    <n v="22437"/>
    <n v="22437"/>
    <n v="0"/>
    <n v="0"/>
    <n v="0"/>
    <n v="0"/>
    <n v="0"/>
    <x v="8"/>
  </r>
  <r>
    <n v="1543"/>
    <n v="203062147"/>
    <s v="انظمة"/>
    <s v="المركز المالي"/>
    <x v="4"/>
    <x v="10"/>
    <x v="73"/>
    <n v="0"/>
    <s v="ذمم_  ريم بهادور اولى 4593"/>
    <n v="0"/>
    <n v="0"/>
    <n v="23867"/>
    <n v="23867"/>
    <n v="0"/>
    <n v="0"/>
    <n v="0"/>
    <n v="0"/>
    <n v="0"/>
    <x v="8"/>
  </r>
  <r>
    <n v="1544"/>
    <n v="203062148"/>
    <s v="انظمة"/>
    <s v="المركز المالي"/>
    <x v="4"/>
    <x v="10"/>
    <x v="73"/>
    <n v="0"/>
    <s v="ذمم_ ساتروهان ملاح 4601"/>
    <n v="0"/>
    <n v="0"/>
    <n v="23476"/>
    <n v="23476"/>
    <n v="0"/>
    <n v="0"/>
    <n v="0"/>
    <n v="0"/>
    <n v="0"/>
    <x v="8"/>
  </r>
  <r>
    <n v="1545"/>
    <n v="203062149"/>
    <s v="انظمة"/>
    <s v="المركز المالي"/>
    <x v="4"/>
    <x v="10"/>
    <x v="73"/>
    <n v="0"/>
    <s v="ذمم_ مانوج براجا 4594"/>
    <n v="0"/>
    <n v="0"/>
    <n v="17579"/>
    <n v="17579"/>
    <n v="0"/>
    <n v="0"/>
    <n v="0"/>
    <n v="0"/>
    <n v="0"/>
    <x v="8"/>
  </r>
  <r>
    <n v="1546"/>
    <n v="203062150"/>
    <s v="انظمة"/>
    <s v="المركز المالي"/>
    <x v="4"/>
    <x v="10"/>
    <x v="73"/>
    <n v="0"/>
    <s v="ذمم_ رام بهادور هجره 4600"/>
    <n v="0"/>
    <n v="0"/>
    <n v="18389"/>
    <n v="18389"/>
    <n v="0"/>
    <n v="0"/>
    <n v="0"/>
    <n v="0"/>
    <n v="0"/>
    <x v="8"/>
  </r>
  <r>
    <n v="1547"/>
    <n v="203062151"/>
    <s v="انظمة"/>
    <s v="المركز المالي"/>
    <x v="4"/>
    <x v="10"/>
    <x v="73"/>
    <n v="0"/>
    <s v="ذمم_ هم بهادور ثارو 4590"/>
    <n v="0"/>
    <n v="0"/>
    <n v="19456"/>
    <n v="19456"/>
    <n v="0"/>
    <n v="0"/>
    <n v="0"/>
    <n v="0"/>
    <n v="0"/>
    <x v="8"/>
  </r>
  <r>
    <n v="1548"/>
    <n v="203062152"/>
    <s v="انظمة"/>
    <s v="المركز المالي"/>
    <x v="4"/>
    <x v="10"/>
    <x v="73"/>
    <n v="0"/>
    <s v="ذمم_ محمد مؤمن حسين  4607"/>
    <n v="0"/>
    <n v="0"/>
    <n v="20109"/>
    <n v="20109"/>
    <n v="0"/>
    <n v="0"/>
    <n v="0"/>
    <n v="0"/>
    <n v="0"/>
    <x v="8"/>
  </r>
  <r>
    <n v="1549"/>
    <n v="203062153"/>
    <s v="انظمة"/>
    <s v="المركز المالي"/>
    <x v="4"/>
    <x v="10"/>
    <x v="73"/>
    <n v="0"/>
    <s v="ذمم _ جورج سانشيز امارو_4611"/>
    <n v="0"/>
    <n v="0"/>
    <n v="41682"/>
    <n v="41682"/>
    <n v="0"/>
    <n v="0"/>
    <n v="0"/>
    <n v="0"/>
    <n v="0"/>
    <x v="8"/>
  </r>
  <r>
    <n v="1550"/>
    <n v="203062154"/>
    <s v="انظمة"/>
    <s v="المركز المالي"/>
    <x v="4"/>
    <x v="10"/>
    <x v="73"/>
    <n v="0"/>
    <s v="ذمم _ الدرين اليجو رانادا_1152"/>
    <n v="0"/>
    <n v="0"/>
    <n v="123684"/>
    <n v="123684"/>
    <n v="0"/>
    <n v="0"/>
    <n v="0"/>
    <n v="0"/>
    <n v="0"/>
    <x v="8"/>
  </r>
  <r>
    <n v="1551"/>
    <n v="203062155"/>
    <s v="انظمة"/>
    <s v="المركز المالي"/>
    <x v="4"/>
    <x v="10"/>
    <x v="73"/>
    <n v="0"/>
    <s v="ذمم _اوزول رابونجيشي -4612"/>
    <n v="0"/>
    <n v="0"/>
    <n v="6317"/>
    <n v="6317"/>
    <n v="0"/>
    <n v="0"/>
    <n v="0"/>
    <n v="0"/>
    <n v="0"/>
    <x v="8"/>
  </r>
  <r>
    <n v="1552"/>
    <n v="203062156"/>
    <s v="انظمة"/>
    <s v="المركز المالي"/>
    <x v="4"/>
    <x v="10"/>
    <x v="73"/>
    <n v="0"/>
    <s v="ذمم_ عبد العزيز ابراهيم عبد المعطى -4614"/>
    <n v="0"/>
    <n v="0"/>
    <n v="0"/>
    <n v="0"/>
    <n v="0"/>
    <n v="0"/>
    <n v="0"/>
    <n v="0"/>
    <n v="0"/>
    <x v="8"/>
  </r>
  <r>
    <n v="1553"/>
    <n v="203062157"/>
    <s v="انظمة"/>
    <s v="المركز المالي"/>
    <x v="4"/>
    <x v="10"/>
    <x v="73"/>
    <n v="0"/>
    <s v="ذمم_ حمادة محمد حسونة -4613"/>
    <n v="0"/>
    <n v="0"/>
    <n v="57470"/>
    <n v="57470"/>
    <n v="0"/>
    <n v="0"/>
    <n v="0"/>
    <n v="0"/>
    <n v="0"/>
    <x v="8"/>
  </r>
  <r>
    <n v="1554"/>
    <n v="203062158"/>
    <s v="انظمة"/>
    <s v="المركز المالي"/>
    <x v="4"/>
    <x v="10"/>
    <x v="73"/>
    <n v="0"/>
    <s v="ذمم_ محمود كامل سمرى -1153"/>
    <n v="0"/>
    <n v="0"/>
    <n v="117927.45"/>
    <n v="117927.45"/>
    <n v="0"/>
    <n v="0"/>
    <n v="0"/>
    <n v="0"/>
    <n v="0"/>
    <x v="8"/>
  </r>
  <r>
    <n v="1555"/>
    <n v="203062159"/>
    <s v="انظمة"/>
    <s v="المركز المالي"/>
    <x v="4"/>
    <x v="10"/>
    <x v="73"/>
    <n v="0"/>
    <s v="ذمم_ معراج الاسلام -عماله خارجيه"/>
    <n v="0"/>
    <n v="0"/>
    <n v="8455"/>
    <n v="8455"/>
    <n v="0"/>
    <n v="0"/>
    <n v="0"/>
    <n v="0"/>
    <n v="0"/>
    <x v="8"/>
  </r>
  <r>
    <n v="1556"/>
    <n v="203062160"/>
    <s v="انظمة"/>
    <s v="المركز المالي"/>
    <x v="4"/>
    <x v="10"/>
    <x v="73"/>
    <n v="0"/>
    <s v="ذمم _ طارق محمد علي احمد _1151"/>
    <n v="0"/>
    <n v="0"/>
    <n v="346911.95"/>
    <n v="346911.95"/>
    <n v="0"/>
    <n v="0"/>
    <n v="0"/>
    <n v="0"/>
    <n v="0"/>
    <x v="8"/>
  </r>
  <r>
    <n v="1557"/>
    <n v="203062161"/>
    <s v="انظمة"/>
    <s v="المركز المالي"/>
    <x v="4"/>
    <x v="10"/>
    <x v="73"/>
    <n v="0"/>
    <s v="ذمم_ علاء السيد عبدالفتاح متولي_4586"/>
    <n v="0"/>
    <n v="0"/>
    <n v="0"/>
    <n v="0"/>
    <n v="0"/>
    <n v="0"/>
    <n v="0"/>
    <n v="0"/>
    <n v="0"/>
    <x v="8"/>
  </r>
  <r>
    <n v="1558"/>
    <n v="203062162"/>
    <s v="انظمة"/>
    <s v="المركز المالي"/>
    <x v="4"/>
    <x v="10"/>
    <x v="73"/>
    <n v="0"/>
    <s v="ذمم _ محمد معراج _4606"/>
    <n v="0"/>
    <n v="0"/>
    <n v="18987"/>
    <n v="18987"/>
    <n v="0"/>
    <n v="0"/>
    <n v="0"/>
    <n v="0"/>
    <n v="0"/>
    <x v="8"/>
  </r>
  <r>
    <n v="1559"/>
    <n v="203062163"/>
    <s v="انظمة"/>
    <s v="المركز المالي"/>
    <x v="4"/>
    <x v="10"/>
    <x v="73"/>
    <n v="0"/>
    <s v="ذمم _ محمد حسان _4608"/>
    <n v="0"/>
    <n v="0"/>
    <n v="0"/>
    <n v="0"/>
    <n v="0"/>
    <n v="0"/>
    <n v="0"/>
    <n v="0"/>
    <n v="0"/>
    <x v="8"/>
  </r>
  <r>
    <n v="1560"/>
    <n v="203062164"/>
    <s v="انظمة"/>
    <s v="المركز المالي"/>
    <x v="4"/>
    <x v="10"/>
    <x v="73"/>
    <n v="0"/>
    <s v="ذمم _ احمد سمير الوهيبي درازه_4609"/>
    <n v="0"/>
    <n v="0"/>
    <n v="39436"/>
    <n v="39436"/>
    <n v="0"/>
    <n v="0"/>
    <n v="0"/>
    <n v="0"/>
    <n v="0"/>
    <x v="8"/>
  </r>
  <r>
    <n v="1561"/>
    <n v="203062165"/>
    <s v="انظمة"/>
    <s v="المركز المالي"/>
    <x v="4"/>
    <x v="10"/>
    <x v="73"/>
    <n v="0"/>
    <s v="ذمم _ السيد محمد كمال شعير_4610"/>
    <n v="0"/>
    <n v="0"/>
    <n v="35835"/>
    <n v="35835"/>
    <n v="0"/>
    <n v="0"/>
    <n v="0"/>
    <n v="0"/>
    <n v="0"/>
    <x v="8"/>
  </r>
  <r>
    <n v="1562"/>
    <n v="203062166"/>
    <s v="انظمة"/>
    <s v="المركز المالي"/>
    <x v="4"/>
    <x v="10"/>
    <x v="73"/>
    <n v="0"/>
    <s v="ذمم_ سوكى داس 4615"/>
    <n v="0"/>
    <n v="0"/>
    <n v="26027"/>
    <n v="26027"/>
    <n v="0"/>
    <n v="0"/>
    <n v="0"/>
    <n v="0"/>
    <n v="0"/>
    <x v="8"/>
  </r>
  <r>
    <n v="1563"/>
    <n v="203062167"/>
    <s v="انظمة"/>
    <s v="المركز المالي"/>
    <x v="4"/>
    <x v="10"/>
    <x v="73"/>
    <n v="0"/>
    <s v="ذمم_ سير بهادور سونار 4616"/>
    <n v="0"/>
    <n v="0"/>
    <n v="20941"/>
    <n v="20941"/>
    <n v="0"/>
    <n v="0"/>
    <n v="0"/>
    <n v="0"/>
    <n v="0"/>
    <x v="8"/>
  </r>
  <r>
    <n v="1564"/>
    <n v="203062168"/>
    <s v="انظمة"/>
    <s v="المركز المالي"/>
    <x v="4"/>
    <x v="10"/>
    <x v="73"/>
    <n v="0"/>
    <s v="ذمم_ راجيش سونار 4617"/>
    <n v="0"/>
    <n v="0"/>
    <n v="19091"/>
    <n v="19091"/>
    <n v="0"/>
    <n v="0"/>
    <n v="0"/>
    <n v="0"/>
    <n v="0"/>
    <x v="8"/>
  </r>
  <r>
    <n v="1565"/>
    <n v="203062169"/>
    <s v="انظمة"/>
    <s v="المركز المالي"/>
    <x v="4"/>
    <x v="10"/>
    <x v="73"/>
    <n v="0"/>
    <s v="ذمم_ ماجو لال شوادرى 4618"/>
    <n v="0"/>
    <n v="0"/>
    <n v="18965"/>
    <n v="18965"/>
    <n v="0"/>
    <n v="0"/>
    <n v="0"/>
    <n v="0"/>
    <n v="0"/>
    <x v="8"/>
  </r>
  <r>
    <n v="1566"/>
    <n v="203062170"/>
    <s v="انظمة"/>
    <s v="المركز المالي"/>
    <x v="4"/>
    <x v="10"/>
    <x v="73"/>
    <n v="0"/>
    <s v="ذمم_ محمد شاه جيهان 4619"/>
    <n v="0"/>
    <n v="0"/>
    <n v="23060"/>
    <n v="23060"/>
    <n v="0"/>
    <n v="0"/>
    <n v="0"/>
    <n v="0"/>
    <n v="0"/>
    <x v="8"/>
  </r>
  <r>
    <n v="1567"/>
    <n v="203062171"/>
    <s v="انظمة"/>
    <s v="المركز المالي"/>
    <x v="4"/>
    <x v="10"/>
    <x v="73"/>
    <n v="0"/>
    <s v="ذمم_ عباس عبد المالك 4620"/>
    <n v="0"/>
    <n v="0"/>
    <n v="20251"/>
    <n v="20251"/>
    <n v="0"/>
    <n v="0"/>
    <n v="0"/>
    <n v="0"/>
    <n v="0"/>
    <x v="8"/>
  </r>
  <r>
    <n v="1568"/>
    <n v="203062172"/>
    <s v="انظمة"/>
    <s v="المركز المالي"/>
    <x v="4"/>
    <x v="10"/>
    <x v="73"/>
    <n v="0"/>
    <s v="ذمم_ خالد صبرى فرج احمد 4621"/>
    <n v="0"/>
    <n v="0"/>
    <n v="54698"/>
    <n v="54698"/>
    <n v="0"/>
    <n v="0"/>
    <n v="0"/>
    <n v="0"/>
    <n v="0"/>
    <x v="8"/>
  </r>
  <r>
    <n v="1569"/>
    <n v="203062173"/>
    <s v="انظمة"/>
    <s v="المركز المالي"/>
    <x v="4"/>
    <x v="10"/>
    <x v="73"/>
    <n v="0"/>
    <s v="ذمم _ وائل بشار السراقبي"/>
    <n v="0"/>
    <n v="0"/>
    <n v="0"/>
    <n v="0"/>
    <n v="0"/>
    <n v="0"/>
    <n v="0"/>
    <n v="0"/>
    <n v="0"/>
    <x v="8"/>
  </r>
  <r>
    <n v="1570"/>
    <n v="203062174"/>
    <s v="انظمة"/>
    <s v="المركز المالي"/>
    <x v="4"/>
    <x v="10"/>
    <x v="73"/>
    <n v="0"/>
    <s v="ذمم _ محمد شيخ فريد _ 4623"/>
    <n v="0"/>
    <n v="0"/>
    <n v="19030"/>
    <n v="19030"/>
    <n v="0"/>
    <n v="0"/>
    <n v="0"/>
    <n v="0"/>
    <n v="0"/>
    <x v="8"/>
  </r>
  <r>
    <n v="1571"/>
    <n v="203062175"/>
    <s v="انظمة"/>
    <s v="المركز المالي"/>
    <x v="4"/>
    <x v="10"/>
    <x v="73"/>
    <n v="0"/>
    <s v="ذمم _ وليد ابراهيم محمود ابراهيم _ 4624"/>
    <n v="0"/>
    <n v="0"/>
    <n v="53761"/>
    <n v="53761"/>
    <n v="0"/>
    <n v="0"/>
    <n v="0"/>
    <n v="0"/>
    <n v="0"/>
    <x v="8"/>
  </r>
  <r>
    <n v="1572"/>
    <n v="203062176"/>
    <s v="انظمة"/>
    <s v="المركز المالي"/>
    <x v="4"/>
    <x v="10"/>
    <x v="73"/>
    <n v="0"/>
    <s v="ذمم _ احمد محمد احمد طعيمة _ 4626"/>
    <n v="0"/>
    <n v="0"/>
    <n v="45040"/>
    <n v="45040"/>
    <n v="0"/>
    <n v="0"/>
    <n v="0"/>
    <n v="0"/>
    <n v="0"/>
    <x v="8"/>
  </r>
  <r>
    <n v="1573"/>
    <n v="203062177"/>
    <s v="انظمة"/>
    <s v="المركز المالي"/>
    <x v="4"/>
    <x v="10"/>
    <x v="73"/>
    <n v="0"/>
    <s v="ذمم _ محمد علي احمد احمد _ 4625"/>
    <n v="0"/>
    <n v="0"/>
    <n v="63176"/>
    <n v="63176"/>
    <n v="0"/>
    <n v="0"/>
    <n v="0"/>
    <n v="0"/>
    <n v="0"/>
    <x v="8"/>
  </r>
  <r>
    <n v="1574"/>
    <n v="203062178"/>
    <s v="انظمة"/>
    <s v="المركز المالي"/>
    <x v="4"/>
    <x v="10"/>
    <x v="73"/>
    <n v="0"/>
    <s v="ذمم _ اسلام كامرول _ 4627"/>
    <n v="0"/>
    <n v="0"/>
    <n v="19544"/>
    <n v="19544"/>
    <n v="0"/>
    <n v="0"/>
    <n v="0"/>
    <n v="0"/>
    <n v="0"/>
    <x v="8"/>
  </r>
  <r>
    <n v="1575"/>
    <n v="203062179"/>
    <s v="انظمة"/>
    <s v="المركز المالي"/>
    <x v="4"/>
    <x v="10"/>
    <x v="73"/>
    <n v="0"/>
    <s v="ذمم _ محمد عليم مياه _ 4628"/>
    <n v="0"/>
    <n v="0"/>
    <n v="22604"/>
    <n v="22604"/>
    <n v="0"/>
    <n v="0"/>
    <n v="0"/>
    <n v="0"/>
    <n v="0"/>
    <x v="8"/>
  </r>
  <r>
    <n v="1576"/>
    <n v="203062180"/>
    <s v="انظمة"/>
    <s v="المركز المالي"/>
    <x v="4"/>
    <x v="10"/>
    <x v="73"/>
    <n v="0"/>
    <s v="ذمم _ محمد نيوم حسين _ 4629"/>
    <n v="0"/>
    <n v="0"/>
    <n v="23447"/>
    <n v="23447"/>
    <n v="0"/>
    <n v="0"/>
    <n v="0"/>
    <n v="0"/>
    <n v="0"/>
    <x v="8"/>
  </r>
  <r>
    <n v="1577"/>
    <n v="203062181"/>
    <s v="انظمة"/>
    <s v="المركز المالي"/>
    <x v="4"/>
    <x v="10"/>
    <x v="73"/>
    <n v="0"/>
    <s v="ذمم _ حبيب الرحمن _ 4630"/>
    <n v="0"/>
    <n v="0"/>
    <n v="20219"/>
    <n v="20219"/>
    <n v="0"/>
    <n v="0"/>
    <n v="0"/>
    <n v="0"/>
    <n v="0"/>
    <x v="8"/>
  </r>
  <r>
    <n v="1578"/>
    <n v="203062182"/>
    <s v="انظمة"/>
    <s v="المركز المالي"/>
    <x v="4"/>
    <x v="10"/>
    <x v="73"/>
    <n v="0"/>
    <s v="ذمم _ محمد مشرف _ 4631"/>
    <n v="0"/>
    <n v="0"/>
    <n v="20165"/>
    <n v="20165"/>
    <n v="0"/>
    <n v="0"/>
    <n v="0"/>
    <n v="0"/>
    <n v="0"/>
    <x v="8"/>
  </r>
  <r>
    <n v="1579"/>
    <n v="203062183"/>
    <s v="انظمة"/>
    <s v="المركز المالي"/>
    <x v="4"/>
    <x v="10"/>
    <x v="73"/>
    <n v="0"/>
    <s v="ذمم _ رسماء بطحي  غازي العتيبي_3001"/>
    <n v="0"/>
    <n v="0"/>
    <n v="13000"/>
    <n v="13000"/>
    <n v="0"/>
    <n v="0"/>
    <n v="0"/>
    <n v="0"/>
    <n v="0"/>
    <x v="8"/>
  </r>
  <r>
    <n v="1580"/>
    <n v="203062184"/>
    <s v="انظمة"/>
    <s v="المركز المالي"/>
    <x v="4"/>
    <x v="10"/>
    <x v="73"/>
    <n v="0"/>
    <s v="ذمم _ جواهر سالم هلال العتيبي_3002"/>
    <n v="0"/>
    <n v="0"/>
    <n v="13000"/>
    <n v="13000"/>
    <n v="0"/>
    <n v="0"/>
    <n v="0"/>
    <n v="0"/>
    <n v="0"/>
    <x v="8"/>
  </r>
  <r>
    <n v="1581"/>
    <n v="203062185"/>
    <s v="انظمة"/>
    <s v="المركز المالي"/>
    <x v="4"/>
    <x v="10"/>
    <x v="73"/>
    <n v="0"/>
    <s v="ذمم _ عزه محمد الشهري_3003"/>
    <n v="0"/>
    <n v="0"/>
    <n v="13000"/>
    <n v="13000"/>
    <n v="0"/>
    <n v="0"/>
    <n v="0"/>
    <n v="0"/>
    <n v="0"/>
    <x v="8"/>
  </r>
  <r>
    <n v="1582"/>
    <n v="203062186"/>
    <s v="انظمة"/>
    <s v="المركز المالي"/>
    <x v="4"/>
    <x v="10"/>
    <x v="73"/>
    <n v="0"/>
    <s v="ذمم _عائشة نايف عمر العتيبي_3004"/>
    <n v="0"/>
    <n v="0"/>
    <n v="13000"/>
    <n v="13000"/>
    <n v="0"/>
    <n v="0"/>
    <n v="0"/>
    <n v="0"/>
    <n v="0"/>
    <x v="8"/>
  </r>
  <r>
    <n v="1583"/>
    <n v="203062187"/>
    <s v="انظمة"/>
    <s v="المركز المالي"/>
    <x v="4"/>
    <x v="10"/>
    <x v="73"/>
    <n v="0"/>
    <s v="وضحا طريقي عمر العتيبي_3007"/>
    <n v="0"/>
    <n v="0"/>
    <n v="13000"/>
    <n v="13000"/>
    <n v="0"/>
    <n v="0"/>
    <n v="0"/>
    <n v="0"/>
    <n v="0"/>
    <x v="8"/>
  </r>
  <r>
    <n v="1584"/>
    <n v="203062188"/>
    <s v="انظمة"/>
    <s v="المركز المالي"/>
    <x v="4"/>
    <x v="10"/>
    <x v="73"/>
    <n v="0"/>
    <s v="سليمان علي عبدالله المسلم التميمي_3010"/>
    <n v="0"/>
    <n v="0"/>
    <n v="13000"/>
    <n v="13000"/>
    <n v="0"/>
    <n v="0"/>
    <n v="0"/>
    <n v="0"/>
    <n v="0"/>
    <x v="8"/>
  </r>
  <r>
    <n v="1585"/>
    <n v="203062189"/>
    <s v="انظمة"/>
    <s v="المركز المالي"/>
    <x v="4"/>
    <x v="10"/>
    <x v="73"/>
    <n v="0"/>
    <s v="فيصل محمد عثمان خبراني_3011"/>
    <n v="0"/>
    <n v="0"/>
    <n v="85985.650000000009"/>
    <n v="85985.650000000009"/>
    <n v="0"/>
    <n v="0"/>
    <n v="0"/>
    <n v="0"/>
    <n v="0"/>
    <x v="8"/>
  </r>
  <r>
    <n v="1586"/>
    <n v="203062190"/>
    <s v="انظمة"/>
    <s v="المركز المالي"/>
    <x v="4"/>
    <x v="10"/>
    <x v="73"/>
    <n v="0"/>
    <s v="عيشة مروعي محمد خبراني_3012"/>
    <n v="0"/>
    <n v="0"/>
    <n v="0"/>
    <n v="0"/>
    <n v="0"/>
    <n v="0"/>
    <n v="0"/>
    <n v="0"/>
    <n v="0"/>
    <x v="8"/>
  </r>
  <r>
    <n v="1587"/>
    <n v="203062191"/>
    <s v="انظمة"/>
    <s v="المركز المالي"/>
    <x v="4"/>
    <x v="10"/>
    <x v="73"/>
    <n v="0"/>
    <s v="دلال نايف جاموس الشمري_3013"/>
    <n v="0"/>
    <n v="0"/>
    <n v="13000"/>
    <n v="13000"/>
    <n v="0"/>
    <n v="0"/>
    <n v="0"/>
    <n v="0"/>
    <n v="0"/>
    <x v="8"/>
  </r>
  <r>
    <n v="1588"/>
    <n v="203062192"/>
    <s v="انظمة"/>
    <s v="المركز المالي"/>
    <x v="4"/>
    <x v="10"/>
    <x v="73"/>
    <n v="0"/>
    <s v="فاطمه محمد عثمان خبراني_3014"/>
    <n v="0"/>
    <n v="0"/>
    <n v="0"/>
    <n v="0"/>
    <n v="0"/>
    <n v="0"/>
    <n v="0"/>
    <n v="0"/>
    <n v="0"/>
    <x v="8"/>
  </r>
  <r>
    <n v="1589"/>
    <n v="203062193"/>
    <s v="انظمة"/>
    <s v="المركز المالي"/>
    <x v="4"/>
    <x v="10"/>
    <x v="73"/>
    <n v="0"/>
    <s v="صيفية محمد عثمان خبراني_3015"/>
    <n v="0"/>
    <n v="0"/>
    <n v="3000"/>
    <n v="3000"/>
    <n v="0"/>
    <n v="0"/>
    <n v="0"/>
    <n v="0"/>
    <n v="0"/>
    <x v="8"/>
  </r>
  <r>
    <n v="1590"/>
    <n v="203062194"/>
    <s v="انظمة"/>
    <s v="المركز المالي"/>
    <x v="4"/>
    <x v="10"/>
    <x v="73"/>
    <n v="0"/>
    <s v="سحر حسن مروعي خبراني_3018"/>
    <n v="0"/>
    <n v="0"/>
    <n v="13000"/>
    <n v="13000"/>
    <n v="0"/>
    <n v="0"/>
    <n v="0"/>
    <n v="0"/>
    <n v="0"/>
    <x v="8"/>
  </r>
  <r>
    <n v="1591"/>
    <n v="203062195"/>
    <s v="انظمة"/>
    <s v="المركز المالي"/>
    <x v="4"/>
    <x v="10"/>
    <x v="73"/>
    <n v="0"/>
    <s v="متعبه علي عبدالله خبراني_3021"/>
    <n v="0"/>
    <n v="0"/>
    <n v="11000"/>
    <n v="11000"/>
    <n v="0"/>
    <n v="0"/>
    <n v="0"/>
    <n v="0"/>
    <n v="0"/>
    <x v="8"/>
  </r>
  <r>
    <n v="1592"/>
    <n v="203062196"/>
    <s v="انظمة"/>
    <s v="المركز المالي"/>
    <x v="4"/>
    <x v="10"/>
    <x v="73"/>
    <n v="0"/>
    <s v="ليلة عثمان خبراني_3022"/>
    <n v="0"/>
    <n v="0"/>
    <n v="13000"/>
    <n v="13000"/>
    <n v="0"/>
    <n v="0"/>
    <n v="0"/>
    <n v="0"/>
    <n v="0"/>
    <x v="8"/>
  </r>
  <r>
    <n v="1593"/>
    <n v="203062197"/>
    <s v="انظمة"/>
    <s v="المركز المالي"/>
    <x v="4"/>
    <x v="10"/>
    <x v="73"/>
    <n v="0"/>
    <s v="عبدالله سعد الشهراني_3024"/>
    <n v="0"/>
    <n v="0"/>
    <n v="156500"/>
    <n v="156500"/>
    <n v="0"/>
    <n v="0"/>
    <n v="0"/>
    <n v="0"/>
    <n v="0"/>
    <x v="8"/>
  </r>
  <r>
    <n v="1594"/>
    <n v="203062198"/>
    <s v="انظمة"/>
    <s v="المركز المالي"/>
    <x v="4"/>
    <x v="10"/>
    <x v="73"/>
    <n v="0"/>
    <s v="حنان مريح سعد الشهراني_3025"/>
    <n v="0"/>
    <n v="0"/>
    <n v="0"/>
    <n v="0"/>
    <n v="0"/>
    <n v="0"/>
    <n v="0"/>
    <n v="0"/>
    <n v="0"/>
    <x v="8"/>
  </r>
  <r>
    <n v="1595"/>
    <n v="203062199"/>
    <s v="انظمة"/>
    <s v="المركز المالي"/>
    <x v="4"/>
    <x v="10"/>
    <x v="73"/>
    <n v="0"/>
    <s v="شارع حسن شارع الرمثي_3026"/>
    <n v="0"/>
    <n v="0"/>
    <n v="13000"/>
    <n v="13000"/>
    <n v="0"/>
    <n v="0"/>
    <n v="0"/>
    <n v="0"/>
    <n v="0"/>
    <x v="8"/>
  </r>
  <r>
    <n v="1596"/>
    <n v="203062200"/>
    <s v="انظمة"/>
    <s v="المركز المالي"/>
    <x v="4"/>
    <x v="10"/>
    <x v="73"/>
    <n v="0"/>
    <s v="خيرية نافع محمد عسيري_3028"/>
    <n v="0"/>
    <n v="0"/>
    <n v="13000"/>
    <n v="13000"/>
    <n v="0"/>
    <n v="0"/>
    <n v="0"/>
    <n v="0"/>
    <n v="0"/>
    <x v="8"/>
  </r>
  <r>
    <n v="1597"/>
    <n v="203062201"/>
    <s v="انظمة"/>
    <s v="المركز المالي"/>
    <x v="4"/>
    <x v="10"/>
    <x v="73"/>
    <n v="0"/>
    <s v="مريم خليف مثني الحربي_3030"/>
    <n v="0"/>
    <n v="0"/>
    <n v="13000"/>
    <n v="13000"/>
    <n v="0"/>
    <n v="0"/>
    <n v="0"/>
    <n v="0"/>
    <n v="0"/>
    <x v="8"/>
  </r>
  <r>
    <n v="1598"/>
    <n v="203062202"/>
    <s v="انظمة"/>
    <s v="المركز المالي"/>
    <x v="4"/>
    <x v="10"/>
    <x v="73"/>
    <n v="0"/>
    <s v="سعود محمد عبدالله المعدي_3031"/>
    <n v="0"/>
    <n v="0"/>
    <n v="1000"/>
    <n v="1000"/>
    <n v="0"/>
    <n v="0"/>
    <n v="0"/>
    <n v="0"/>
    <n v="0"/>
    <x v="8"/>
  </r>
  <r>
    <n v="1599"/>
    <n v="203062203"/>
    <s v="انظمة"/>
    <s v="المركز المالي"/>
    <x v="4"/>
    <x v="10"/>
    <x v="73"/>
    <n v="0"/>
    <s v="نوره سعد عبدالله الشهراني_3033"/>
    <n v="0"/>
    <n v="0"/>
    <n v="13000"/>
    <n v="13000"/>
    <n v="0"/>
    <n v="0"/>
    <n v="0"/>
    <n v="0"/>
    <n v="0"/>
    <x v="8"/>
  </r>
  <r>
    <n v="1600"/>
    <n v="203062204"/>
    <s v="انظمة"/>
    <s v="المركز المالي"/>
    <x v="4"/>
    <x v="10"/>
    <x v="73"/>
    <n v="0"/>
    <s v="غدير  سعود السبيعي_3034"/>
    <n v="0"/>
    <n v="0"/>
    <n v="13000"/>
    <n v="13000"/>
    <n v="0"/>
    <n v="0"/>
    <n v="0"/>
    <n v="0"/>
    <n v="0"/>
    <x v="8"/>
  </r>
  <r>
    <n v="1601"/>
    <n v="203062205"/>
    <s v="انظمة"/>
    <s v="المركز المالي"/>
    <x v="4"/>
    <x v="10"/>
    <x v="73"/>
    <n v="0"/>
    <s v="سعاد محمد عثمان خبراني_3035"/>
    <n v="0"/>
    <n v="0"/>
    <n v="13000"/>
    <n v="13000"/>
    <n v="0"/>
    <n v="0"/>
    <n v="0"/>
    <n v="0"/>
    <n v="0"/>
    <x v="8"/>
  </r>
  <r>
    <n v="1602"/>
    <n v="203062206"/>
    <s v="انظمة"/>
    <s v="المركز المالي"/>
    <x v="4"/>
    <x v="10"/>
    <x v="73"/>
    <n v="0"/>
    <s v="جميله يحي احمد خبراني_3036"/>
    <n v="0"/>
    <n v="0"/>
    <n v="13000"/>
    <n v="13000"/>
    <n v="0"/>
    <n v="0"/>
    <n v="0"/>
    <n v="0"/>
    <n v="0"/>
    <x v="8"/>
  </r>
  <r>
    <n v="1603"/>
    <n v="203062207"/>
    <s v="انظمة"/>
    <s v="المركز المالي"/>
    <x v="4"/>
    <x v="10"/>
    <x v="73"/>
    <n v="0"/>
    <s v="مها صالح فنيس الاحمري_3038"/>
    <n v="0"/>
    <n v="0"/>
    <n v="13000"/>
    <n v="13000"/>
    <n v="0"/>
    <n v="0"/>
    <n v="0"/>
    <n v="0"/>
    <n v="0"/>
    <x v="8"/>
  </r>
  <r>
    <n v="1604"/>
    <n v="203062208"/>
    <s v="انظمة"/>
    <s v="المركز المالي"/>
    <x v="4"/>
    <x v="10"/>
    <x v="73"/>
    <n v="0"/>
    <s v="عائشة محمد يحي القحطاني_3039"/>
    <n v="0"/>
    <n v="0"/>
    <n v="13000"/>
    <n v="13000"/>
    <n v="0"/>
    <n v="0"/>
    <n v="0"/>
    <n v="0"/>
    <n v="0"/>
    <x v="8"/>
  </r>
  <r>
    <n v="1605"/>
    <n v="203062209"/>
    <s v="انظمة"/>
    <s v="المركز المالي"/>
    <x v="4"/>
    <x v="10"/>
    <x v="73"/>
    <n v="0"/>
    <s v="يزيد ابراهيم زيد السبيعي_3041"/>
    <n v="0"/>
    <n v="0"/>
    <n v="0"/>
    <n v="0"/>
    <n v="0"/>
    <n v="0"/>
    <n v="0"/>
    <n v="0"/>
    <n v="0"/>
    <x v="8"/>
  </r>
  <r>
    <n v="1606"/>
    <n v="203062210"/>
    <s v="انظمة"/>
    <s v="المركز المالي"/>
    <x v="4"/>
    <x v="10"/>
    <x v="73"/>
    <n v="0"/>
    <s v="مشاعل محمد ابن مسفر القحطاني_3042"/>
    <n v="0"/>
    <n v="0"/>
    <n v="13000"/>
    <n v="13000"/>
    <n v="0"/>
    <n v="0"/>
    <n v="0"/>
    <n v="0"/>
    <n v="0"/>
    <x v="8"/>
  </r>
  <r>
    <n v="1607"/>
    <n v="203062211"/>
    <s v="انظمة"/>
    <s v="المركز المالي"/>
    <x v="4"/>
    <x v="10"/>
    <x v="73"/>
    <n v="0"/>
    <s v="قذله علي عبدالله شعلان_3044"/>
    <n v="0"/>
    <n v="0"/>
    <n v="13000"/>
    <n v="13000"/>
    <n v="0"/>
    <n v="0"/>
    <n v="0"/>
    <n v="0"/>
    <n v="0"/>
    <x v="8"/>
  </r>
  <r>
    <n v="1608"/>
    <n v="203062212"/>
    <s v="انظمة"/>
    <s v="المركز المالي"/>
    <x v="4"/>
    <x v="10"/>
    <x v="73"/>
    <n v="0"/>
    <s v="صالحه عبود سعد الشهراني_3045"/>
    <n v="0"/>
    <n v="0"/>
    <n v="0"/>
    <n v="0"/>
    <n v="0"/>
    <n v="0"/>
    <n v="0"/>
    <n v="0"/>
    <n v="0"/>
    <x v="8"/>
  </r>
  <r>
    <n v="1609"/>
    <n v="203062213"/>
    <s v="انظمة"/>
    <s v="المركز المالي"/>
    <x v="4"/>
    <x v="10"/>
    <x v="73"/>
    <n v="0"/>
    <s v="----------------------لاغى _3046"/>
    <n v="0"/>
    <n v="0"/>
    <n v="0"/>
    <n v="0"/>
    <n v="0"/>
    <n v="0"/>
    <n v="0"/>
    <n v="0"/>
    <n v="0"/>
    <x v="8"/>
  </r>
  <r>
    <n v="1610"/>
    <n v="203062214"/>
    <s v="انظمة"/>
    <s v="المركز المالي"/>
    <x v="4"/>
    <x v="10"/>
    <x v="73"/>
    <n v="0"/>
    <s v="حسايف عارف فارع العتيبي_3047"/>
    <n v="0"/>
    <n v="0"/>
    <n v="13000"/>
    <n v="13000"/>
    <n v="0"/>
    <n v="0"/>
    <n v="0"/>
    <n v="0"/>
    <n v="0"/>
    <x v="8"/>
  </r>
  <r>
    <n v="1611"/>
    <n v="203062215"/>
    <s v="انظمة"/>
    <s v="المركز المالي"/>
    <x v="4"/>
    <x v="10"/>
    <x v="73"/>
    <n v="0"/>
    <s v="زايده مسفر ابن دليم القحطاني_3048"/>
    <n v="0"/>
    <n v="0"/>
    <n v="13000"/>
    <n v="13000"/>
    <n v="0"/>
    <n v="0"/>
    <n v="0"/>
    <n v="0"/>
    <n v="0"/>
    <x v="8"/>
  </r>
  <r>
    <n v="1612"/>
    <n v="203062216"/>
    <s v="انظمة"/>
    <s v="المركز المالي"/>
    <x v="4"/>
    <x v="10"/>
    <x v="73"/>
    <n v="0"/>
    <s v="زهره عايض القحطاني_3049"/>
    <n v="0"/>
    <n v="0"/>
    <n v="13000"/>
    <n v="13000"/>
    <n v="0"/>
    <n v="0"/>
    <n v="0"/>
    <n v="0"/>
    <n v="0"/>
    <x v="8"/>
  </r>
  <r>
    <n v="1613"/>
    <n v="203062217"/>
    <s v="انظمة"/>
    <s v="المركز المالي"/>
    <x v="4"/>
    <x v="10"/>
    <x v="73"/>
    <n v="0"/>
    <s v="مها حبيب عبيد الاحمري_3050"/>
    <n v="0"/>
    <n v="0"/>
    <n v="13000"/>
    <n v="13000"/>
    <n v="0"/>
    <n v="0"/>
    <n v="0"/>
    <n v="0"/>
    <n v="0"/>
    <x v="8"/>
  </r>
  <r>
    <n v="1614"/>
    <n v="203062218"/>
    <s v="انظمة"/>
    <s v="المركز المالي"/>
    <x v="4"/>
    <x v="10"/>
    <x v="73"/>
    <n v="0"/>
    <s v="ذمم_ايمان السيف_3052"/>
    <n v="0"/>
    <n v="0"/>
    <n v="60500"/>
    <n v="60500"/>
    <n v="0"/>
    <n v="0"/>
    <n v="0"/>
    <n v="0"/>
    <n v="0"/>
    <x v="8"/>
  </r>
  <r>
    <n v="1615"/>
    <n v="203062219"/>
    <s v="انظمة"/>
    <s v="المركز المالي"/>
    <x v="4"/>
    <x v="10"/>
    <x v="73"/>
    <n v="0"/>
    <s v="هيا عبدالله عبدالرحمن المعدي_3053"/>
    <n v="0"/>
    <n v="0"/>
    <n v="13000"/>
    <n v="13000"/>
    <n v="0"/>
    <n v="0"/>
    <n v="0"/>
    <n v="0"/>
    <n v="0"/>
    <x v="8"/>
  </r>
  <r>
    <n v="1616"/>
    <n v="203062220"/>
    <s v="انظمة"/>
    <s v="المركز المالي"/>
    <x v="4"/>
    <x v="10"/>
    <x v="73"/>
    <n v="0"/>
    <s v="علي ابراهيم زيد السبيعي_3056"/>
    <n v="0"/>
    <n v="0"/>
    <n v="0"/>
    <n v="0"/>
    <n v="0"/>
    <n v="0"/>
    <n v="0"/>
    <n v="0"/>
    <n v="0"/>
    <x v="8"/>
  </r>
  <r>
    <n v="1617"/>
    <n v="203062221"/>
    <s v="انظمة"/>
    <s v="المركز المالي"/>
    <x v="4"/>
    <x v="10"/>
    <x v="73"/>
    <n v="0"/>
    <s v="فاطمه شمروخ حويد العتيبي_3059"/>
    <n v="0"/>
    <n v="0"/>
    <n v="13000"/>
    <n v="13000"/>
    <n v="0"/>
    <n v="0"/>
    <n v="0"/>
    <n v="0"/>
    <n v="0"/>
    <x v="8"/>
  </r>
  <r>
    <n v="1618"/>
    <n v="203062222"/>
    <s v="انظمة"/>
    <s v="المركز المالي"/>
    <x v="4"/>
    <x v="10"/>
    <x v="73"/>
    <n v="0"/>
    <s v="فهد عطا الله سالم العازمي_3060"/>
    <n v="0"/>
    <n v="0"/>
    <n v="39000"/>
    <n v="39000"/>
    <n v="0"/>
    <n v="0"/>
    <n v="0"/>
    <n v="0"/>
    <n v="0"/>
    <x v="8"/>
  </r>
  <r>
    <n v="1619"/>
    <n v="203062223"/>
    <s v="انظمة"/>
    <s v="المركز المالي"/>
    <x v="4"/>
    <x v="10"/>
    <x v="73"/>
    <n v="0"/>
    <s v="سعود عبدالله سعود ال هلال_3061"/>
    <n v="0"/>
    <n v="0"/>
    <n v="0"/>
    <n v="0"/>
    <n v="0"/>
    <n v="0"/>
    <n v="0"/>
    <n v="0"/>
    <n v="0"/>
    <x v="8"/>
  </r>
  <r>
    <n v="1620"/>
    <n v="203062224"/>
    <s v="انظمة"/>
    <s v="المركز المالي"/>
    <x v="4"/>
    <x v="10"/>
    <x v="73"/>
    <n v="0"/>
    <s v="حمد علي بن عبدالله ال مغيره_3062"/>
    <n v="0"/>
    <n v="0"/>
    <n v="0"/>
    <n v="0"/>
    <n v="0"/>
    <n v="0"/>
    <n v="0"/>
    <n v="0"/>
    <n v="0"/>
    <x v="8"/>
  </r>
  <r>
    <n v="1621"/>
    <n v="203062225"/>
    <s v="انظمة"/>
    <s v="المركز المالي"/>
    <x v="4"/>
    <x v="10"/>
    <x v="73"/>
    <n v="0"/>
    <s v="هياء محمد بن عبدالله الحقباني_3064"/>
    <n v="0"/>
    <n v="0"/>
    <n v="13000"/>
    <n v="13000"/>
    <n v="0"/>
    <n v="0"/>
    <n v="0"/>
    <n v="0"/>
    <n v="0"/>
    <x v="8"/>
  </r>
  <r>
    <n v="1622"/>
    <n v="203062226"/>
    <s v="انظمة"/>
    <s v="المركز المالي"/>
    <x v="4"/>
    <x v="10"/>
    <x v="73"/>
    <n v="0"/>
    <s v="غزوي مناحي عمر العتيبي_3065"/>
    <n v="0"/>
    <n v="0"/>
    <n v="13000"/>
    <n v="13000"/>
    <n v="0"/>
    <n v="0"/>
    <n v="0"/>
    <n v="0"/>
    <n v="0"/>
    <x v="8"/>
  </r>
  <r>
    <n v="1623"/>
    <n v="203062227"/>
    <s v="انظمة"/>
    <s v="المركز المالي"/>
    <x v="4"/>
    <x v="10"/>
    <x v="73"/>
    <n v="0"/>
    <s v="الهنوف شباب محمد العتيبي_3066"/>
    <n v="0"/>
    <n v="0"/>
    <n v="13000"/>
    <n v="13000"/>
    <n v="0"/>
    <n v="0"/>
    <n v="0"/>
    <n v="0"/>
    <n v="0"/>
    <x v="8"/>
  </r>
  <r>
    <n v="1624"/>
    <n v="203062228"/>
    <s v="انظمة"/>
    <s v="المركز المالي"/>
    <x v="4"/>
    <x v="10"/>
    <x v="73"/>
    <n v="0"/>
    <s v="روابي شباب محمد العتيبي_3067"/>
    <n v="0"/>
    <n v="0"/>
    <n v="13000"/>
    <n v="13000"/>
    <n v="0"/>
    <n v="0"/>
    <n v="0"/>
    <n v="0"/>
    <n v="0"/>
    <x v="8"/>
  </r>
  <r>
    <n v="1625"/>
    <n v="203062229"/>
    <s v="انظمة"/>
    <s v="المركز المالي"/>
    <x v="4"/>
    <x v="10"/>
    <x v="73"/>
    <n v="0"/>
    <s v="عزيزة نائف عمر العتيبي_3068"/>
    <n v="0"/>
    <n v="0"/>
    <n v="13000"/>
    <n v="13000"/>
    <n v="0"/>
    <n v="0"/>
    <n v="0"/>
    <n v="0"/>
    <n v="0"/>
    <x v="8"/>
  </r>
  <r>
    <n v="1626"/>
    <n v="203062230"/>
    <s v="انظمة"/>
    <s v="المركز المالي"/>
    <x v="4"/>
    <x v="10"/>
    <x v="73"/>
    <n v="0"/>
    <s v="ابتهال ابراهيم زيد السبيعي_3070"/>
    <n v="0"/>
    <n v="0"/>
    <n v="13000"/>
    <n v="13000"/>
    <n v="0"/>
    <n v="0"/>
    <n v="0"/>
    <n v="0"/>
    <n v="0"/>
    <x v="8"/>
  </r>
  <r>
    <n v="1627"/>
    <n v="203062231"/>
    <s v="انظمة"/>
    <s v="المركز المالي"/>
    <x v="4"/>
    <x v="10"/>
    <x v="73"/>
    <n v="0"/>
    <s v="هياء ابراهيم زيد السبيعي_3071"/>
    <n v="0"/>
    <n v="0"/>
    <n v="13000"/>
    <n v="13000"/>
    <n v="0"/>
    <n v="0"/>
    <n v="0"/>
    <n v="0"/>
    <n v="0"/>
    <x v="8"/>
  </r>
  <r>
    <n v="1628"/>
    <n v="203062232"/>
    <s v="انظمة"/>
    <s v="المركز المالي"/>
    <x v="4"/>
    <x v="10"/>
    <x v="73"/>
    <n v="0"/>
    <s v="ضاري طلال نايف الشمري_3072"/>
    <n v="0"/>
    <n v="0"/>
    <n v="13000"/>
    <n v="13000"/>
    <n v="0"/>
    <n v="0"/>
    <n v="0"/>
    <n v="0"/>
    <n v="0"/>
    <x v="8"/>
  </r>
  <r>
    <n v="1629"/>
    <n v="203062233"/>
    <s v="انظمة"/>
    <s v="المركز المالي"/>
    <x v="4"/>
    <x v="10"/>
    <x v="73"/>
    <n v="0"/>
    <s v="نوره علي حمد الخطيب_3073"/>
    <n v="0"/>
    <n v="0"/>
    <n v="0"/>
    <n v="0"/>
    <n v="0"/>
    <n v="0"/>
    <n v="0"/>
    <n v="0"/>
    <n v="0"/>
    <x v="8"/>
  </r>
  <r>
    <n v="1630"/>
    <n v="203062234"/>
    <s v="انظمة"/>
    <s v="المركز المالي"/>
    <x v="4"/>
    <x v="10"/>
    <x v="73"/>
    <n v="0"/>
    <s v="نوير مرزوق سلطان العتيبي_3074"/>
    <n v="0"/>
    <n v="0"/>
    <n v="13000"/>
    <n v="13000"/>
    <n v="0"/>
    <n v="0"/>
    <n v="0"/>
    <n v="0"/>
    <n v="0"/>
    <x v="8"/>
  </r>
  <r>
    <n v="1631"/>
    <n v="203062235"/>
    <s v="انظمة"/>
    <s v="المركز المالي"/>
    <x v="4"/>
    <x v="10"/>
    <x v="73"/>
    <n v="0"/>
    <s v="بدرية نايف جاموس الشمري_3075"/>
    <n v="0"/>
    <n v="0"/>
    <n v="9000"/>
    <n v="9000"/>
    <n v="0"/>
    <n v="0"/>
    <n v="0"/>
    <n v="0"/>
    <n v="0"/>
    <x v="8"/>
  </r>
  <r>
    <n v="1632"/>
    <n v="203062236"/>
    <s v="انظمة"/>
    <s v="المركز المالي"/>
    <x v="4"/>
    <x v="10"/>
    <x v="73"/>
    <n v="0"/>
    <s v="رغد علي عبدالله ال مغيره_3076"/>
    <n v="0"/>
    <n v="0"/>
    <n v="13000"/>
    <n v="13000"/>
    <n v="0"/>
    <n v="0"/>
    <n v="0"/>
    <n v="0"/>
    <n v="0"/>
    <x v="8"/>
  </r>
  <r>
    <n v="1633"/>
    <n v="203062237"/>
    <s v="انظمة"/>
    <s v="المركز المالي"/>
    <x v="4"/>
    <x v="10"/>
    <x v="73"/>
    <n v="0"/>
    <s v="غيداء ناصر بن حمد التميمي_3077"/>
    <n v="0"/>
    <n v="0"/>
    <n v="13000"/>
    <n v="13000"/>
    <n v="0"/>
    <n v="0"/>
    <n v="0"/>
    <n v="0"/>
    <n v="0"/>
    <x v="8"/>
  </r>
  <r>
    <n v="1634"/>
    <n v="203062238"/>
    <s v="انظمة"/>
    <s v="المركز المالي"/>
    <x v="4"/>
    <x v="10"/>
    <x v="73"/>
    <n v="0"/>
    <s v="حنان مسفر ابن دليم القحطاني_3078"/>
    <n v="0"/>
    <n v="0"/>
    <n v="13000"/>
    <n v="13000"/>
    <n v="0"/>
    <n v="0"/>
    <n v="0"/>
    <n v="0"/>
    <n v="0"/>
    <x v="8"/>
  </r>
  <r>
    <n v="1635"/>
    <n v="203062239"/>
    <s v="انظمة"/>
    <s v="المركز المالي"/>
    <x v="4"/>
    <x v="10"/>
    <x v="73"/>
    <n v="0"/>
    <s v="رشاء عبدالرحمن شفلوت علي_3079"/>
    <n v="0"/>
    <n v="0"/>
    <n v="13000"/>
    <n v="13000"/>
    <n v="0"/>
    <n v="0"/>
    <n v="0"/>
    <n v="0"/>
    <n v="0"/>
    <x v="8"/>
  </r>
  <r>
    <n v="1636"/>
    <n v="203062240"/>
    <s v="انظمة"/>
    <s v="المركز المالي"/>
    <x v="4"/>
    <x v="10"/>
    <x v="73"/>
    <n v="0"/>
    <s v="سعد مريح سعد الشهراني_3080"/>
    <n v="0"/>
    <n v="0"/>
    <n v="13000"/>
    <n v="13000"/>
    <n v="0"/>
    <n v="0"/>
    <n v="0"/>
    <n v="0"/>
    <n v="0"/>
    <x v="8"/>
  </r>
  <r>
    <n v="1637"/>
    <n v="203062241"/>
    <s v="انظمة"/>
    <s v="المركز المالي"/>
    <x v="4"/>
    <x v="10"/>
    <x v="73"/>
    <n v="0"/>
    <s v="مني علي سعد ال زيدان_3081"/>
    <n v="0"/>
    <n v="0"/>
    <n v="13000"/>
    <n v="13000"/>
    <n v="0"/>
    <n v="0"/>
    <n v="0"/>
    <n v="0"/>
    <n v="0"/>
    <x v="8"/>
  </r>
  <r>
    <n v="1638"/>
    <n v="203062242"/>
    <s v="انظمة"/>
    <s v="المركز المالي"/>
    <x v="4"/>
    <x v="10"/>
    <x v="73"/>
    <n v="0"/>
    <s v="زينب عبدالله صالح الحربي_3083"/>
    <n v="0"/>
    <n v="0"/>
    <n v="11000"/>
    <n v="11000"/>
    <n v="0"/>
    <n v="0"/>
    <n v="0"/>
    <n v="0"/>
    <n v="0"/>
    <x v="8"/>
  </r>
  <r>
    <n v="1639"/>
    <n v="203062243"/>
    <s v="انظمة"/>
    <s v="المركز المالي"/>
    <x v="4"/>
    <x v="10"/>
    <x v="73"/>
    <n v="0"/>
    <s v="محمد عطيه سالم العازمي_3084"/>
    <n v="0"/>
    <n v="0"/>
    <n v="13000"/>
    <n v="13000"/>
    <n v="0"/>
    <n v="0"/>
    <n v="0"/>
    <n v="0"/>
    <n v="0"/>
    <x v="8"/>
  </r>
  <r>
    <n v="1640"/>
    <n v="203062244"/>
    <s v="انظمة"/>
    <s v="المركز المالي"/>
    <x v="4"/>
    <x v="10"/>
    <x v="73"/>
    <n v="0"/>
    <s v="احمد عطا الله سالم السياف العازمي_3086"/>
    <n v="0"/>
    <n v="0"/>
    <n v="103325"/>
    <n v="103325"/>
    <n v="0"/>
    <n v="0"/>
    <n v="0"/>
    <n v="0"/>
    <n v="0"/>
    <x v="8"/>
  </r>
  <r>
    <n v="1641"/>
    <n v="203062245"/>
    <s v="انظمة"/>
    <s v="المركز المالي"/>
    <x v="4"/>
    <x v="10"/>
    <x v="73"/>
    <n v="0"/>
    <s v="العنود عثمان محمد الشمري_3087"/>
    <n v="0"/>
    <n v="0"/>
    <n v="5000"/>
    <n v="5000"/>
    <n v="0"/>
    <n v="0"/>
    <n v="0"/>
    <n v="0"/>
    <n v="0"/>
    <x v="8"/>
  </r>
  <r>
    <n v="1642"/>
    <n v="203062246"/>
    <s v="انظمة"/>
    <s v="المركز المالي"/>
    <x v="4"/>
    <x v="10"/>
    <x v="73"/>
    <n v="0"/>
    <s v="نوره ابراهيم عبد العزيز_3088"/>
    <n v="0"/>
    <n v="0"/>
    <n v="13000"/>
    <n v="13000"/>
    <n v="0"/>
    <n v="0"/>
    <n v="0"/>
    <n v="0"/>
    <n v="0"/>
    <x v="8"/>
  </r>
  <r>
    <n v="1643"/>
    <n v="203062247"/>
    <s v="انظمة"/>
    <s v="المركز المالي"/>
    <x v="4"/>
    <x v="10"/>
    <x v="73"/>
    <n v="0"/>
    <s v="فاطمة علي السبيعي_3089"/>
    <n v="0"/>
    <n v="0"/>
    <n v="13000"/>
    <n v="13000"/>
    <n v="0"/>
    <n v="0"/>
    <n v="0"/>
    <n v="0"/>
    <n v="0"/>
    <x v="8"/>
  </r>
  <r>
    <n v="1644"/>
    <n v="203062248"/>
    <s v="انظمة"/>
    <s v="المركز المالي"/>
    <x v="4"/>
    <x v="10"/>
    <x v="73"/>
    <n v="0"/>
    <s v="نوال عايض عبدالله القحطاني_3091"/>
    <n v="0"/>
    <n v="0"/>
    <n v="0"/>
    <n v="0"/>
    <n v="0"/>
    <n v="0"/>
    <n v="0"/>
    <n v="0"/>
    <n v="0"/>
    <x v="8"/>
  </r>
  <r>
    <n v="1645"/>
    <n v="203062249"/>
    <s v="انظمة"/>
    <s v="المركز المالي"/>
    <x v="4"/>
    <x v="10"/>
    <x v="73"/>
    <n v="0"/>
    <s v="عهود عثمان محمد الشمري_3092"/>
    <n v="0"/>
    <n v="0"/>
    <n v="13000"/>
    <n v="13000"/>
    <n v="0"/>
    <n v="0"/>
    <n v="0"/>
    <n v="0"/>
    <n v="0"/>
    <x v="8"/>
  </r>
  <r>
    <n v="1646"/>
    <n v="203062250"/>
    <s v="انظمة"/>
    <s v="المركز المالي"/>
    <x v="4"/>
    <x v="10"/>
    <x v="73"/>
    <n v="0"/>
    <s v="اميره العتيبي_3093"/>
    <n v="0"/>
    <n v="0"/>
    <n v="13000"/>
    <n v="13000"/>
    <n v="0"/>
    <n v="0"/>
    <n v="0"/>
    <n v="0"/>
    <n v="0"/>
    <x v="8"/>
  </r>
  <r>
    <n v="1647"/>
    <n v="203062251"/>
    <s v="انظمة"/>
    <s v="المركز المالي"/>
    <x v="4"/>
    <x v="10"/>
    <x v="73"/>
    <n v="0"/>
    <s v="هاجر العتيبي_3094"/>
    <n v="0"/>
    <n v="0"/>
    <n v="13000"/>
    <n v="13000"/>
    <n v="0"/>
    <n v="0"/>
    <n v="0"/>
    <n v="0"/>
    <n v="0"/>
    <x v="8"/>
  </r>
  <r>
    <n v="1648"/>
    <n v="203062252"/>
    <s v="انظمة"/>
    <s v="المركز المالي"/>
    <x v="4"/>
    <x v="10"/>
    <x v="73"/>
    <n v="0"/>
    <s v="عواطف العتيبي_3095"/>
    <n v="0"/>
    <n v="0"/>
    <n v="13000"/>
    <n v="13000"/>
    <n v="0"/>
    <n v="0"/>
    <n v="0"/>
    <n v="0"/>
    <n v="0"/>
    <x v="8"/>
  </r>
  <r>
    <n v="1649"/>
    <n v="203062253"/>
    <s v="انظمة"/>
    <s v="المركز المالي"/>
    <x v="4"/>
    <x v="10"/>
    <x v="73"/>
    <n v="0"/>
    <s v="عديمة القسامي_3096"/>
    <n v="0"/>
    <n v="0"/>
    <n v="13000"/>
    <n v="13000"/>
    <n v="0"/>
    <n v="0"/>
    <n v="0"/>
    <n v="0"/>
    <n v="0"/>
    <x v="8"/>
  </r>
  <r>
    <n v="1650"/>
    <n v="203062254"/>
    <s v="انظمة"/>
    <s v="المركز المالي"/>
    <x v="4"/>
    <x v="10"/>
    <x v="73"/>
    <n v="0"/>
    <s v="محمد علي العويس_3097"/>
    <n v="0"/>
    <n v="0"/>
    <n v="0"/>
    <n v="0"/>
    <n v="0"/>
    <n v="0"/>
    <n v="0"/>
    <n v="0"/>
    <n v="0"/>
    <x v="8"/>
  </r>
  <r>
    <n v="1651"/>
    <n v="203062255"/>
    <s v="انظمة"/>
    <s v="المركز المالي"/>
    <x v="4"/>
    <x v="10"/>
    <x v="73"/>
    <n v="0"/>
    <s v="حنان الحارثي_3098"/>
    <n v="0"/>
    <n v="0"/>
    <n v="13000"/>
    <n v="13000"/>
    <n v="0"/>
    <n v="0"/>
    <n v="0"/>
    <n v="0"/>
    <n v="0"/>
    <x v="8"/>
  </r>
  <r>
    <n v="1652"/>
    <n v="203062256"/>
    <s v="انظمة"/>
    <s v="المركز المالي"/>
    <x v="4"/>
    <x v="10"/>
    <x v="73"/>
    <n v="0"/>
    <s v="منيرة خليف سالم الشمري_3099"/>
    <n v="0"/>
    <n v="0"/>
    <n v="0"/>
    <n v="0"/>
    <n v="0"/>
    <n v="0"/>
    <n v="0"/>
    <n v="0"/>
    <n v="0"/>
    <x v="8"/>
  </r>
  <r>
    <n v="1653"/>
    <n v="203062257"/>
    <s v="انظمة"/>
    <s v="المركز المالي"/>
    <x v="4"/>
    <x v="10"/>
    <x v="73"/>
    <n v="0"/>
    <s v="نهير سلمان سليمان العازمي_3101"/>
    <n v="0"/>
    <n v="0"/>
    <n v="13000"/>
    <n v="13000"/>
    <n v="0"/>
    <n v="0"/>
    <n v="0"/>
    <n v="0"/>
    <n v="0"/>
    <x v="8"/>
  </r>
  <r>
    <n v="1654"/>
    <n v="203062258"/>
    <s v="انظمة"/>
    <s v="المركز المالي"/>
    <x v="4"/>
    <x v="10"/>
    <x v="73"/>
    <n v="0"/>
    <s v="مها ناصر مبارك الشهراني_3102"/>
    <n v="0"/>
    <n v="0"/>
    <n v="13000"/>
    <n v="13000"/>
    <n v="0"/>
    <n v="0"/>
    <n v="0"/>
    <n v="0"/>
    <n v="0"/>
    <x v="8"/>
  </r>
  <r>
    <n v="1655"/>
    <n v="203062259"/>
    <s v="انظمة"/>
    <s v="المركز المالي"/>
    <x v="4"/>
    <x v="10"/>
    <x v="73"/>
    <n v="0"/>
    <s v="حليمه ناصر علي الاسمري_3104"/>
    <n v="0"/>
    <n v="0"/>
    <n v="0"/>
    <n v="0"/>
    <n v="0"/>
    <n v="0"/>
    <n v="0"/>
    <n v="0"/>
    <n v="0"/>
    <x v="8"/>
  </r>
  <r>
    <n v="1656"/>
    <n v="203062260"/>
    <s v="انظمة"/>
    <s v="المركز المالي"/>
    <x v="4"/>
    <x v="10"/>
    <x v="73"/>
    <n v="0"/>
    <s v="نوره حماد حمد الدوسري_3106"/>
    <n v="0"/>
    <n v="0"/>
    <n v="13000"/>
    <n v="13000"/>
    <n v="0"/>
    <n v="0"/>
    <n v="0"/>
    <n v="0"/>
    <n v="0"/>
    <x v="8"/>
  </r>
  <r>
    <n v="1657"/>
    <n v="203062261"/>
    <s v="انظمة"/>
    <s v="المركز المالي"/>
    <x v="4"/>
    <x v="10"/>
    <x v="73"/>
    <n v="0"/>
    <s v="عمره محمد علي القحطاني_3107"/>
    <n v="0"/>
    <n v="0"/>
    <n v="0"/>
    <n v="0"/>
    <n v="0"/>
    <n v="0"/>
    <n v="0"/>
    <n v="0"/>
    <n v="0"/>
    <x v="8"/>
  </r>
  <r>
    <n v="1658"/>
    <n v="203062262"/>
    <s v="انظمة"/>
    <s v="المركز المالي"/>
    <x v="4"/>
    <x v="10"/>
    <x v="73"/>
    <n v="0"/>
    <s v="بشاير علي عبدالله القحطاني_3108"/>
    <n v="0"/>
    <n v="0"/>
    <n v="13000"/>
    <n v="13000"/>
    <n v="0"/>
    <n v="0"/>
    <n v="0"/>
    <n v="0"/>
    <n v="0"/>
    <x v="8"/>
  </r>
  <r>
    <n v="1659"/>
    <n v="203062263"/>
    <s v="انظمة"/>
    <s v="المركز المالي"/>
    <x v="4"/>
    <x v="10"/>
    <x v="73"/>
    <n v="0"/>
    <s v="ريم عبدالله بن هادي النجراني_3109"/>
    <n v="0"/>
    <n v="0"/>
    <n v="13000"/>
    <n v="13000"/>
    <n v="0"/>
    <n v="0"/>
    <n v="0"/>
    <n v="0"/>
    <n v="0"/>
    <x v="8"/>
  </r>
  <r>
    <n v="1660"/>
    <n v="203062264"/>
    <s v="انظمة"/>
    <s v="المركز المالي"/>
    <x v="4"/>
    <x v="10"/>
    <x v="73"/>
    <n v="0"/>
    <s v="فاطمه محمد سعيد القحطاني_3111"/>
    <n v="0"/>
    <n v="0"/>
    <n v="13000"/>
    <n v="13000"/>
    <n v="0"/>
    <n v="0"/>
    <n v="0"/>
    <n v="0"/>
    <n v="0"/>
    <x v="8"/>
  </r>
  <r>
    <n v="1661"/>
    <n v="203062265"/>
    <s v="انظمة"/>
    <s v="المركز المالي"/>
    <x v="4"/>
    <x v="10"/>
    <x v="73"/>
    <n v="0"/>
    <s v="فاطمه مسفر دليم القحطاني_3112"/>
    <n v="0"/>
    <n v="0"/>
    <n v="0"/>
    <n v="0"/>
    <n v="0"/>
    <n v="0"/>
    <n v="0"/>
    <n v="0"/>
    <n v="0"/>
    <x v="8"/>
  </r>
  <r>
    <n v="1662"/>
    <n v="203062266"/>
    <s v="انظمة"/>
    <s v="المركز المالي"/>
    <x v="4"/>
    <x v="10"/>
    <x v="73"/>
    <n v="0"/>
    <s v="العنود سالم بن عبدالله القحطاني_3116"/>
    <n v="0"/>
    <n v="0"/>
    <n v="13000"/>
    <n v="13000"/>
    <n v="0"/>
    <n v="0"/>
    <n v="0"/>
    <n v="0"/>
    <n v="0"/>
    <x v="8"/>
  </r>
  <r>
    <n v="1663"/>
    <n v="203062267"/>
    <s v="انظمة"/>
    <s v="المركز المالي"/>
    <x v="4"/>
    <x v="10"/>
    <x v="73"/>
    <n v="0"/>
    <s v="منيرة عطيه زايد الحارثي_3118"/>
    <n v="0"/>
    <n v="0"/>
    <n v="13000"/>
    <n v="13000"/>
    <n v="0"/>
    <n v="0"/>
    <n v="0"/>
    <n v="0"/>
    <n v="0"/>
    <x v="8"/>
  </r>
  <r>
    <n v="1664"/>
    <n v="203062268"/>
    <s v="انظمة"/>
    <s v="المركز المالي"/>
    <x v="4"/>
    <x v="10"/>
    <x v="73"/>
    <n v="0"/>
    <s v="هياء محمد سطام الشمري_3119"/>
    <n v="0"/>
    <n v="0"/>
    <n v="13000"/>
    <n v="13000"/>
    <n v="0"/>
    <n v="0"/>
    <n v="0"/>
    <n v="0"/>
    <n v="0"/>
    <x v="8"/>
  </r>
  <r>
    <n v="1665"/>
    <n v="203062269"/>
    <s v="انظمة"/>
    <s v="المركز المالي"/>
    <x v="4"/>
    <x v="10"/>
    <x v="73"/>
    <n v="0"/>
    <s v="عائشة ظافر محمد الشهراني_3120"/>
    <n v="0"/>
    <n v="0"/>
    <n v="13000"/>
    <n v="13000"/>
    <n v="0"/>
    <n v="0"/>
    <n v="0"/>
    <n v="0"/>
    <n v="0"/>
    <x v="8"/>
  </r>
  <r>
    <n v="1666"/>
    <n v="203062270"/>
    <s v="انظمة"/>
    <s v="المركز المالي"/>
    <x v="4"/>
    <x v="10"/>
    <x v="73"/>
    <n v="0"/>
    <s v="مها علي حمد السبيعي_3121"/>
    <n v="0"/>
    <n v="0"/>
    <n v="13000"/>
    <n v="13000"/>
    <n v="0"/>
    <n v="0"/>
    <n v="0"/>
    <n v="0"/>
    <n v="0"/>
    <x v="8"/>
  </r>
  <r>
    <n v="1667"/>
    <n v="203062271"/>
    <s v="انظمة"/>
    <s v="المركز المالي"/>
    <x v="4"/>
    <x v="10"/>
    <x v="73"/>
    <n v="0"/>
    <s v="سعده سلمان سليمان العازمي_3122"/>
    <n v="0"/>
    <n v="0"/>
    <n v="0"/>
    <n v="0"/>
    <n v="0"/>
    <n v="0"/>
    <n v="0"/>
    <n v="0"/>
    <n v="0"/>
    <x v="8"/>
  </r>
  <r>
    <n v="1668"/>
    <n v="203062272"/>
    <s v="انظمة"/>
    <s v="المركز المالي"/>
    <x v="4"/>
    <x v="10"/>
    <x v="73"/>
    <n v="0"/>
    <s v="خيرية علي القحطاني_3123"/>
    <n v="0"/>
    <n v="0"/>
    <n v="13000"/>
    <n v="13000"/>
    <n v="0"/>
    <n v="0"/>
    <n v="0"/>
    <n v="0"/>
    <n v="0"/>
    <x v="8"/>
  </r>
  <r>
    <n v="1669"/>
    <n v="203062273"/>
    <s v="انظمة"/>
    <s v="المركز المالي"/>
    <x v="4"/>
    <x v="10"/>
    <x v="73"/>
    <n v="0"/>
    <s v="سعيد سعد عبدالله الشهراني_3124"/>
    <n v="0"/>
    <n v="0"/>
    <n v="13000"/>
    <n v="13000"/>
    <n v="0"/>
    <n v="0"/>
    <n v="0"/>
    <n v="0"/>
    <n v="0"/>
    <x v="8"/>
  </r>
  <r>
    <n v="1670"/>
    <n v="203062274"/>
    <s v="انظمة"/>
    <s v="المركز المالي"/>
    <x v="4"/>
    <x v="10"/>
    <x v="73"/>
    <n v="0"/>
    <s v="عبدالله سعود زيد السبيعي_3125"/>
    <n v="0"/>
    <n v="0"/>
    <n v="0"/>
    <n v="0"/>
    <n v="0"/>
    <n v="0"/>
    <n v="0"/>
    <n v="0"/>
    <n v="0"/>
    <x v="8"/>
  </r>
  <r>
    <n v="1671"/>
    <n v="203062275"/>
    <s v="انظمة"/>
    <s v="المركز المالي"/>
    <x v="4"/>
    <x v="10"/>
    <x v="73"/>
    <n v="0"/>
    <s v="نوري طريقي عمر العتيبي_3126"/>
    <n v="0"/>
    <n v="0"/>
    <n v="13000"/>
    <n v="13000"/>
    <n v="0"/>
    <n v="0"/>
    <n v="0"/>
    <n v="0"/>
    <n v="0"/>
    <x v="8"/>
  </r>
  <r>
    <n v="1672"/>
    <n v="203062276"/>
    <s v="انظمة"/>
    <s v="المركز المالي"/>
    <x v="4"/>
    <x v="10"/>
    <x v="73"/>
    <n v="0"/>
    <s v="رفعه سالم عبدالله الدوسري_3127"/>
    <n v="0"/>
    <n v="0"/>
    <n v="13000"/>
    <n v="13000"/>
    <n v="0"/>
    <n v="0"/>
    <n v="0"/>
    <n v="0"/>
    <n v="0"/>
    <x v="8"/>
  </r>
  <r>
    <n v="1673"/>
    <n v="203062277"/>
    <s v="انظمة"/>
    <s v="المركز المالي"/>
    <x v="4"/>
    <x v="10"/>
    <x v="73"/>
    <n v="0"/>
    <s v="نوره حمد علي السبيعي_3128"/>
    <n v="0"/>
    <n v="0"/>
    <n v="13000"/>
    <n v="13000"/>
    <n v="0"/>
    <n v="0"/>
    <n v="0"/>
    <n v="0"/>
    <n v="0"/>
    <x v="8"/>
  </r>
  <r>
    <n v="1674"/>
    <n v="203062278"/>
    <s v="انظمة"/>
    <s v="المركز المالي"/>
    <x v="4"/>
    <x v="10"/>
    <x v="73"/>
    <n v="0"/>
    <s v="حنان حمد علي السبيعي_3129"/>
    <n v="0"/>
    <n v="0"/>
    <n v="13000"/>
    <n v="13000"/>
    <n v="0"/>
    <n v="0"/>
    <n v="0"/>
    <n v="0"/>
    <n v="0"/>
    <x v="8"/>
  </r>
  <r>
    <n v="1675"/>
    <n v="203062279"/>
    <s v="انظمة"/>
    <s v="المركز المالي"/>
    <x v="4"/>
    <x v="10"/>
    <x v="73"/>
    <n v="0"/>
    <s v="نشميه محمد علي السبيعي_3130"/>
    <n v="0"/>
    <n v="0"/>
    <n v="13000"/>
    <n v="13000"/>
    <n v="0"/>
    <n v="0"/>
    <n v="0"/>
    <n v="0"/>
    <n v="0"/>
    <x v="8"/>
  </r>
  <r>
    <n v="1676"/>
    <n v="203062280"/>
    <s v="انظمة"/>
    <s v="المركز المالي"/>
    <x v="4"/>
    <x v="10"/>
    <x v="73"/>
    <n v="0"/>
    <s v="الهنوف محمد علي السبيعي_3132"/>
    <n v="0"/>
    <n v="0"/>
    <n v="13000"/>
    <n v="13000"/>
    <n v="0"/>
    <n v="0"/>
    <n v="0"/>
    <n v="0"/>
    <n v="0"/>
    <x v="8"/>
  </r>
  <r>
    <n v="1677"/>
    <n v="203062281"/>
    <s v="انظمة"/>
    <s v="المركز المالي"/>
    <x v="4"/>
    <x v="10"/>
    <x v="73"/>
    <n v="0"/>
    <s v="مرام صالح فنيس الاحمري_3133"/>
    <n v="0"/>
    <n v="0"/>
    <n v="13000"/>
    <n v="13000"/>
    <n v="0"/>
    <n v="0"/>
    <n v="0"/>
    <n v="0"/>
    <n v="0"/>
    <x v="8"/>
  </r>
  <r>
    <n v="1678"/>
    <n v="203062282"/>
    <s v="انظمة"/>
    <s v="المركز المالي"/>
    <x v="4"/>
    <x v="10"/>
    <x v="73"/>
    <n v="0"/>
    <s v="عطره حسن مبارك الشهراني_3134"/>
    <n v="0"/>
    <n v="0"/>
    <n v="13000"/>
    <n v="13000"/>
    <n v="0"/>
    <n v="0"/>
    <n v="0"/>
    <n v="0"/>
    <n v="0"/>
    <x v="8"/>
  </r>
  <r>
    <n v="1679"/>
    <n v="203062283"/>
    <s v="انظمة"/>
    <s v="المركز المالي"/>
    <x v="4"/>
    <x v="10"/>
    <x v="73"/>
    <n v="0"/>
    <s v="اماني حسن الحلو العنزي_3135"/>
    <n v="0"/>
    <n v="0"/>
    <n v="0"/>
    <n v="0"/>
    <n v="0"/>
    <n v="0"/>
    <n v="0"/>
    <n v="0"/>
    <n v="0"/>
    <x v="8"/>
  </r>
  <r>
    <n v="1680"/>
    <n v="203062284"/>
    <s v="انظمة"/>
    <s v="المركز المالي"/>
    <x v="4"/>
    <x v="10"/>
    <x v="73"/>
    <n v="0"/>
    <s v="حصه خالد عبيد المطيري_3136"/>
    <n v="0"/>
    <n v="0"/>
    <n v="2000"/>
    <n v="2000"/>
    <n v="0"/>
    <n v="0"/>
    <n v="0"/>
    <n v="0"/>
    <n v="0"/>
    <x v="8"/>
  </r>
  <r>
    <n v="1681"/>
    <n v="203062285"/>
    <s v="انظمة"/>
    <s v="المركز المالي"/>
    <x v="4"/>
    <x v="10"/>
    <x v="73"/>
    <n v="0"/>
    <s v="رحاب داله غويزي الروقي_3137"/>
    <n v="0"/>
    <n v="0"/>
    <n v="0"/>
    <n v="0"/>
    <n v="0"/>
    <n v="0"/>
    <n v="0"/>
    <n v="0"/>
    <n v="0"/>
    <x v="8"/>
  </r>
  <r>
    <n v="1682"/>
    <n v="203062286"/>
    <s v="انظمة"/>
    <s v="المركز المالي"/>
    <x v="4"/>
    <x v="10"/>
    <x v="73"/>
    <n v="0"/>
    <s v="صالح سالم عايد العازمي_3138"/>
    <n v="0"/>
    <n v="0"/>
    <n v="13000"/>
    <n v="13000"/>
    <n v="0"/>
    <n v="0"/>
    <n v="0"/>
    <n v="0"/>
    <n v="0"/>
    <x v="8"/>
  </r>
  <r>
    <n v="1683"/>
    <n v="203062287"/>
    <s v="انظمة"/>
    <s v="المركز المالي"/>
    <x v="4"/>
    <x v="10"/>
    <x v="73"/>
    <n v="0"/>
    <s v="منيره مسفر ابن دليم القحطاني_3139"/>
    <n v="0"/>
    <n v="0"/>
    <n v="13000"/>
    <n v="13000"/>
    <n v="0"/>
    <n v="0"/>
    <n v="0"/>
    <n v="0"/>
    <n v="0"/>
    <x v="8"/>
  </r>
  <r>
    <n v="1684"/>
    <n v="203062288"/>
    <s v="انظمة"/>
    <s v="المركز المالي"/>
    <x v="4"/>
    <x v="10"/>
    <x v="73"/>
    <n v="0"/>
    <s v="نوال محمد بن راشد ال مغيره_3147"/>
    <n v="0"/>
    <n v="0"/>
    <n v="13000"/>
    <n v="13000"/>
    <n v="0"/>
    <n v="0"/>
    <n v="0"/>
    <n v="0"/>
    <n v="0"/>
    <x v="8"/>
  </r>
  <r>
    <n v="1685"/>
    <n v="203062289"/>
    <s v="انظمة"/>
    <s v="المركز المالي"/>
    <x v="4"/>
    <x v="10"/>
    <x v="73"/>
    <n v="0"/>
    <s v="فلوه مسفر ابن دليم القحطاني_3148"/>
    <n v="0"/>
    <n v="0"/>
    <n v="13000"/>
    <n v="13000"/>
    <n v="0"/>
    <n v="0"/>
    <n v="0"/>
    <n v="0"/>
    <n v="0"/>
    <x v="8"/>
  </r>
  <r>
    <n v="1686"/>
    <n v="203062290"/>
    <s v="انظمة"/>
    <s v="المركز المالي"/>
    <x v="4"/>
    <x v="10"/>
    <x v="73"/>
    <n v="0"/>
    <s v="عبد الله سلمان سعيد ال حفيان_3149"/>
    <n v="0"/>
    <n v="0"/>
    <n v="0"/>
    <n v="0"/>
    <n v="0"/>
    <n v="0"/>
    <n v="0"/>
    <n v="0"/>
    <n v="0"/>
    <x v="8"/>
  </r>
  <r>
    <n v="1687"/>
    <n v="203062291"/>
    <s v="انظمة"/>
    <s v="المركز المالي"/>
    <x v="4"/>
    <x v="10"/>
    <x v="73"/>
    <n v="0"/>
    <s v="منيره عبود سعد الشهراني_3150"/>
    <n v="0"/>
    <n v="0"/>
    <n v="13000"/>
    <n v="13000"/>
    <n v="0"/>
    <n v="0"/>
    <n v="0"/>
    <n v="0"/>
    <n v="0"/>
    <x v="8"/>
  </r>
  <r>
    <n v="1688"/>
    <n v="203062292"/>
    <s v="انظمة"/>
    <s v="المركز المالي"/>
    <x v="4"/>
    <x v="10"/>
    <x v="73"/>
    <n v="0"/>
    <s v="نجوي سعيد حارث عسيري_3151"/>
    <n v="0"/>
    <n v="0"/>
    <n v="13000"/>
    <n v="13000"/>
    <n v="0"/>
    <n v="0"/>
    <n v="0"/>
    <n v="0"/>
    <n v="0"/>
    <x v="8"/>
  </r>
  <r>
    <n v="1689"/>
    <n v="203062293"/>
    <s v="انظمة"/>
    <s v="المركز المالي"/>
    <x v="4"/>
    <x v="10"/>
    <x v="73"/>
    <n v="0"/>
    <s v="فاطمه علي ناصر الشهراني_3152"/>
    <n v="0"/>
    <n v="0"/>
    <n v="13000"/>
    <n v="13000"/>
    <n v="0"/>
    <n v="0"/>
    <n v="0"/>
    <n v="0"/>
    <n v="0"/>
    <x v="8"/>
  </r>
  <r>
    <n v="1690"/>
    <n v="203062294"/>
    <s v="انظمة"/>
    <s v="المركز المالي"/>
    <x v="4"/>
    <x v="10"/>
    <x v="73"/>
    <n v="0"/>
    <s v="ميعاد محمد سالم الاحمري_3153"/>
    <n v="0"/>
    <n v="0"/>
    <n v="13000"/>
    <n v="13000"/>
    <n v="0"/>
    <n v="0"/>
    <n v="0"/>
    <n v="0"/>
    <n v="0"/>
    <x v="8"/>
  </r>
  <r>
    <n v="1691"/>
    <n v="203062295"/>
    <s v="انظمة"/>
    <s v="المركز المالي"/>
    <x v="4"/>
    <x v="10"/>
    <x v="73"/>
    <n v="0"/>
    <s v="فاطمه محمد احمد المنبهي_3154"/>
    <n v="0"/>
    <n v="0"/>
    <n v="13000"/>
    <n v="13000"/>
    <n v="0"/>
    <n v="0"/>
    <n v="0"/>
    <n v="0"/>
    <n v="0"/>
    <x v="8"/>
  </r>
  <r>
    <n v="1692"/>
    <n v="203062296"/>
    <s v="انظمة"/>
    <s v="المركز المالي"/>
    <x v="4"/>
    <x v="10"/>
    <x v="73"/>
    <n v="0"/>
    <s v="هيله مريح سعد الشهراني_3155"/>
    <n v="0"/>
    <n v="0"/>
    <n v="13000"/>
    <n v="13000"/>
    <n v="0"/>
    <n v="0"/>
    <n v="0"/>
    <n v="0"/>
    <n v="0"/>
    <x v="8"/>
  </r>
  <r>
    <n v="1693"/>
    <n v="203062297"/>
    <s v="انظمة"/>
    <s v="المركز المالي"/>
    <x v="4"/>
    <x v="10"/>
    <x v="73"/>
    <n v="0"/>
    <s v="سلمي يحي محمد الاسمري_3156"/>
    <n v="0"/>
    <n v="0"/>
    <n v="13000"/>
    <n v="13000"/>
    <n v="0"/>
    <n v="0"/>
    <n v="0"/>
    <n v="0"/>
    <n v="0"/>
    <x v="8"/>
  </r>
  <r>
    <n v="1694"/>
    <n v="203062298"/>
    <s v="انظمة"/>
    <s v="المركز المالي"/>
    <x v="4"/>
    <x v="10"/>
    <x v="73"/>
    <n v="0"/>
    <s v="فوزية مريح سعد الشهراني_3157"/>
    <n v="0"/>
    <n v="0"/>
    <n v="13000"/>
    <n v="13000"/>
    <n v="0"/>
    <n v="0"/>
    <n v="0"/>
    <n v="0"/>
    <n v="0"/>
    <x v="8"/>
  </r>
  <r>
    <n v="1695"/>
    <n v="203062299"/>
    <s v="انظمة"/>
    <s v="المركز المالي"/>
    <x v="4"/>
    <x v="10"/>
    <x v="73"/>
    <n v="0"/>
    <s v="صالحه سعيد مرعي القحطاني_3158"/>
    <n v="0"/>
    <n v="0"/>
    <n v="13000"/>
    <n v="13000"/>
    <n v="0"/>
    <n v="0"/>
    <n v="0"/>
    <n v="0"/>
    <n v="0"/>
    <x v="8"/>
  </r>
  <r>
    <n v="1696"/>
    <n v="203062300"/>
    <s v="انظمة"/>
    <s v="المركز المالي"/>
    <x v="4"/>
    <x v="10"/>
    <x v="73"/>
    <n v="0"/>
    <s v="عائشة حسن مبارك الشهراني_3159"/>
    <n v="0"/>
    <n v="0"/>
    <n v="13000"/>
    <n v="13000"/>
    <n v="0"/>
    <n v="0"/>
    <n v="0"/>
    <n v="0"/>
    <n v="0"/>
    <x v="8"/>
  </r>
  <r>
    <n v="1697"/>
    <n v="203062301"/>
    <s v="انظمة"/>
    <s v="المركز المالي"/>
    <x v="4"/>
    <x v="10"/>
    <x v="73"/>
    <n v="0"/>
    <s v="هيفاء علي محمد القحطاني_3160"/>
    <n v="0"/>
    <n v="0"/>
    <n v="13000"/>
    <n v="13000"/>
    <n v="0"/>
    <n v="0"/>
    <n v="0"/>
    <n v="0"/>
    <n v="0"/>
    <x v="8"/>
  </r>
  <r>
    <n v="1698"/>
    <n v="203062302"/>
    <s v="انظمة"/>
    <s v="المركز المالي"/>
    <x v="4"/>
    <x v="10"/>
    <x v="73"/>
    <n v="0"/>
    <s v="مشعاء مبارك حمد الدوسري_3161"/>
    <n v="0"/>
    <n v="0"/>
    <n v="13000"/>
    <n v="13000"/>
    <n v="0"/>
    <n v="0"/>
    <n v="0"/>
    <n v="0"/>
    <n v="0"/>
    <x v="8"/>
  </r>
  <r>
    <n v="1699"/>
    <n v="203062303"/>
    <s v="انظمة"/>
    <s v="المركز المالي"/>
    <x v="4"/>
    <x v="10"/>
    <x v="73"/>
    <n v="0"/>
    <s v="عطره مانع سالم الاحمري_3162"/>
    <n v="0"/>
    <n v="0"/>
    <n v="13000"/>
    <n v="13000"/>
    <n v="0"/>
    <n v="0"/>
    <n v="0"/>
    <n v="0"/>
    <n v="0"/>
    <x v="8"/>
  </r>
  <r>
    <n v="1700"/>
    <n v="203062304"/>
    <s v="انظمة"/>
    <s v="المركز المالي"/>
    <x v="4"/>
    <x v="10"/>
    <x v="73"/>
    <n v="0"/>
    <s v="مشيرة سعيد علي القحطاني_3163"/>
    <n v="0"/>
    <n v="0"/>
    <n v="13000"/>
    <n v="13000"/>
    <n v="0"/>
    <n v="0"/>
    <n v="0"/>
    <n v="0"/>
    <n v="0"/>
    <x v="8"/>
  </r>
  <r>
    <n v="1701"/>
    <n v="203062305"/>
    <s v="انظمة"/>
    <s v="المركز المالي"/>
    <x v="4"/>
    <x v="10"/>
    <x v="73"/>
    <n v="0"/>
    <s v="نواف سعد مشبب الاحمري_3164"/>
    <n v="0"/>
    <n v="0"/>
    <n v="2000"/>
    <n v="2000"/>
    <n v="0"/>
    <n v="0"/>
    <n v="0"/>
    <n v="0"/>
    <n v="0"/>
    <x v="8"/>
  </r>
  <r>
    <n v="1702"/>
    <n v="203062306"/>
    <s v="انظمة"/>
    <s v="المركز المالي"/>
    <x v="4"/>
    <x v="10"/>
    <x v="73"/>
    <n v="0"/>
    <s v="هدي محمد القحطاني_3165"/>
    <n v="0"/>
    <n v="0"/>
    <n v="13000"/>
    <n v="13000"/>
    <n v="0"/>
    <n v="0"/>
    <n v="0"/>
    <n v="0"/>
    <n v="0"/>
    <x v="8"/>
  </r>
  <r>
    <n v="1703"/>
    <n v="203062307"/>
    <s v="انظمة"/>
    <s v="المركز المالي"/>
    <x v="4"/>
    <x v="10"/>
    <x v="73"/>
    <n v="0"/>
    <s v="شيخه فهد صالح القحطاني_3166"/>
    <n v="0"/>
    <n v="0"/>
    <n v="4000"/>
    <n v="4000"/>
    <n v="0"/>
    <n v="0"/>
    <n v="0"/>
    <n v="0"/>
    <n v="0"/>
    <x v="8"/>
  </r>
  <r>
    <n v="1704"/>
    <n v="203062308"/>
    <s v="انظمة"/>
    <s v="المركز المالي"/>
    <x v="4"/>
    <x v="10"/>
    <x v="73"/>
    <n v="0"/>
    <s v="رجحاء عبدالله سعيد الشهراني_3167"/>
    <n v="0"/>
    <n v="0"/>
    <n v="13000"/>
    <n v="13000"/>
    <n v="0"/>
    <n v="0"/>
    <n v="0"/>
    <n v="0"/>
    <n v="0"/>
    <x v="8"/>
  </r>
  <r>
    <n v="1705"/>
    <n v="203062309"/>
    <s v="انظمة"/>
    <s v="المركز المالي"/>
    <x v="4"/>
    <x v="10"/>
    <x v="73"/>
    <n v="0"/>
    <s v="سامي يحي محمد الاسمري_3168"/>
    <n v="0"/>
    <n v="0"/>
    <n v="0"/>
    <n v="0"/>
    <n v="0"/>
    <n v="0"/>
    <n v="0"/>
    <n v="0"/>
    <n v="0"/>
    <x v="8"/>
  </r>
  <r>
    <n v="1706"/>
    <n v="203062310"/>
    <s v="انظمة"/>
    <s v="المركز المالي"/>
    <x v="4"/>
    <x v="10"/>
    <x v="73"/>
    <n v="0"/>
    <s v="وصايف مريح سعد الشهراني_3169"/>
    <n v="0"/>
    <n v="0"/>
    <n v="13000"/>
    <n v="13000"/>
    <n v="0"/>
    <n v="0"/>
    <n v="0"/>
    <n v="0"/>
    <n v="0"/>
    <x v="8"/>
  </r>
  <r>
    <n v="1707"/>
    <n v="203062311"/>
    <s v="انظمة"/>
    <s v="المركز المالي"/>
    <x v="4"/>
    <x v="10"/>
    <x v="73"/>
    <n v="0"/>
    <s v="مشاعل محمد حسن الشهراني_3170"/>
    <n v="0"/>
    <n v="0"/>
    <n v="13000"/>
    <n v="13000"/>
    <n v="0"/>
    <n v="0"/>
    <n v="0"/>
    <n v="0"/>
    <n v="0"/>
    <x v="8"/>
  </r>
  <r>
    <n v="1708"/>
    <n v="203062312"/>
    <s v="انظمة"/>
    <s v="المركز المالي"/>
    <x v="4"/>
    <x v="10"/>
    <x v="73"/>
    <n v="0"/>
    <s v="فوزية صديق بن عبده سهلي_3171"/>
    <n v="0"/>
    <n v="0"/>
    <n v="13000"/>
    <n v="13000"/>
    <n v="0"/>
    <n v="0"/>
    <n v="0"/>
    <n v="0"/>
    <n v="0"/>
    <x v="8"/>
  </r>
  <r>
    <n v="1709"/>
    <n v="203062313"/>
    <s v="انظمة"/>
    <s v="المركز المالي"/>
    <x v="4"/>
    <x v="10"/>
    <x v="73"/>
    <n v="0"/>
    <s v="رهام عبد الرحمن شفلوت القحاني_3172"/>
    <n v="0"/>
    <n v="0"/>
    <n v="0"/>
    <n v="0"/>
    <n v="0"/>
    <n v="0"/>
    <n v="0"/>
    <n v="0"/>
    <n v="0"/>
    <x v="8"/>
  </r>
  <r>
    <n v="1710"/>
    <n v="203062314"/>
    <s v="انظمة"/>
    <s v="المركز المالي"/>
    <x v="4"/>
    <x v="10"/>
    <x v="73"/>
    <n v="0"/>
    <s v="مهند عبد الله سعد الشهراني_3173"/>
    <n v="0"/>
    <n v="0"/>
    <n v="58500"/>
    <n v="58500"/>
    <n v="0"/>
    <n v="0"/>
    <n v="0"/>
    <n v="0"/>
    <n v="0"/>
    <x v="8"/>
  </r>
  <r>
    <n v="1711"/>
    <n v="203062315"/>
    <s v="انظمة"/>
    <s v="المركز المالي"/>
    <x v="4"/>
    <x v="10"/>
    <x v="73"/>
    <n v="0"/>
    <s v="وداد محمد ساري العتيبي_3174"/>
    <n v="0"/>
    <n v="0"/>
    <n v="13000"/>
    <n v="13000"/>
    <n v="0"/>
    <n v="0"/>
    <n v="0"/>
    <n v="0"/>
    <n v="0"/>
    <x v="8"/>
  </r>
  <r>
    <n v="1712"/>
    <n v="203062316"/>
    <s v="انظمة"/>
    <s v="المركز المالي"/>
    <x v="4"/>
    <x v="10"/>
    <x v="73"/>
    <n v="0"/>
    <s v="المها بندر عبدالله العتيبي_3175"/>
    <n v="0"/>
    <n v="0"/>
    <n v="13000"/>
    <n v="13000"/>
    <n v="0"/>
    <n v="0"/>
    <n v="0"/>
    <n v="0"/>
    <n v="0"/>
    <x v="8"/>
  </r>
  <r>
    <n v="1713"/>
    <n v="203062317"/>
    <s v="انظمة"/>
    <s v="المركز المالي"/>
    <x v="4"/>
    <x v="10"/>
    <x v="73"/>
    <n v="0"/>
    <s v="نجود صالح عبدالله الريشي_3177"/>
    <n v="0"/>
    <n v="0"/>
    <n v="13000"/>
    <n v="13000"/>
    <n v="0"/>
    <n v="0"/>
    <n v="0"/>
    <n v="0"/>
    <n v="0"/>
    <x v="8"/>
  </r>
  <r>
    <n v="1714"/>
    <n v="203062318"/>
    <s v="انظمة"/>
    <s v="المركز المالي"/>
    <x v="4"/>
    <x v="10"/>
    <x v="73"/>
    <n v="0"/>
    <s v="سميه محمد حسن الشهراني_3178"/>
    <n v="0"/>
    <n v="0"/>
    <n v="13000"/>
    <n v="13000"/>
    <n v="0"/>
    <n v="0"/>
    <n v="0"/>
    <n v="0"/>
    <n v="0"/>
    <x v="8"/>
  </r>
  <r>
    <n v="1715"/>
    <n v="203062319"/>
    <s v="انظمة"/>
    <s v="المركز المالي"/>
    <x v="4"/>
    <x v="10"/>
    <x v="73"/>
    <n v="0"/>
    <s v="غيداء علي محمد القحطاني_3179"/>
    <n v="0"/>
    <n v="0"/>
    <n v="13000"/>
    <n v="13000"/>
    <n v="0"/>
    <n v="0"/>
    <n v="0"/>
    <n v="0"/>
    <n v="0"/>
    <x v="8"/>
  </r>
  <r>
    <n v="1716"/>
    <n v="203062320"/>
    <s v="انظمة"/>
    <s v="المركز المالي"/>
    <x v="4"/>
    <x v="10"/>
    <x v="73"/>
    <n v="0"/>
    <s v="اسرار احمد سعيد الاحمري_3180"/>
    <n v="0"/>
    <n v="0"/>
    <n v="13000"/>
    <n v="13000"/>
    <n v="0"/>
    <n v="0"/>
    <n v="0"/>
    <n v="0"/>
    <n v="0"/>
    <x v="8"/>
  </r>
  <r>
    <n v="1717"/>
    <n v="203062321"/>
    <s v="انظمة"/>
    <s v="المركز المالي"/>
    <x v="4"/>
    <x v="10"/>
    <x v="73"/>
    <n v="0"/>
    <s v="شريفه سفلوت محمد القحطاني_3181"/>
    <n v="0"/>
    <n v="0"/>
    <n v="13000"/>
    <n v="13000"/>
    <n v="0"/>
    <n v="0"/>
    <n v="0"/>
    <n v="0"/>
    <n v="0"/>
    <x v="8"/>
  </r>
  <r>
    <n v="1718"/>
    <n v="203062322"/>
    <s v="انظمة"/>
    <s v="المركز المالي"/>
    <x v="4"/>
    <x v="10"/>
    <x v="73"/>
    <n v="0"/>
    <s v="اصايل احمد سعيد الاحمري_3182"/>
    <n v="0"/>
    <n v="0"/>
    <n v="0"/>
    <n v="0"/>
    <n v="0"/>
    <n v="0"/>
    <n v="0"/>
    <n v="0"/>
    <n v="0"/>
    <x v="8"/>
  </r>
  <r>
    <n v="1719"/>
    <n v="203062323"/>
    <s v="انظمة"/>
    <s v="المركز المالي"/>
    <x v="4"/>
    <x v="10"/>
    <x v="73"/>
    <n v="0"/>
    <s v="ظافره محمد سعيد القحطاني_3183"/>
    <n v="0"/>
    <n v="0"/>
    <n v="13000"/>
    <n v="13000"/>
    <n v="0"/>
    <n v="0"/>
    <n v="0"/>
    <n v="0"/>
    <n v="0"/>
    <x v="8"/>
  </r>
  <r>
    <n v="1720"/>
    <n v="203062324"/>
    <s v="انظمة"/>
    <s v="المركز المالي"/>
    <x v="4"/>
    <x v="10"/>
    <x v="73"/>
    <n v="0"/>
    <s v="مريم عبد الله ابراهيم الدخان_3184"/>
    <n v="0"/>
    <n v="0"/>
    <n v="13000"/>
    <n v="13000"/>
    <n v="0"/>
    <n v="0"/>
    <n v="0"/>
    <n v="0"/>
    <n v="0"/>
    <x v="8"/>
  </r>
  <r>
    <n v="1721"/>
    <n v="203062325"/>
    <s v="انظمة"/>
    <s v="المركز المالي"/>
    <x v="4"/>
    <x v="10"/>
    <x v="73"/>
    <n v="0"/>
    <s v="ذمم_ محمود جلال ابو طير -1154"/>
    <n v="0"/>
    <n v="0"/>
    <n v="148832"/>
    <n v="148832"/>
    <n v="0"/>
    <n v="0"/>
    <n v="0"/>
    <n v="0"/>
    <n v="0"/>
    <x v="8"/>
  </r>
  <r>
    <n v="1722"/>
    <n v="203062326"/>
    <s v="انظمة"/>
    <s v="المركز المالي"/>
    <x v="4"/>
    <x v="10"/>
    <x v="73"/>
    <n v="0"/>
    <s v="ذمم _محمد شكيل مياه -4637"/>
    <n v="0"/>
    <n v="0"/>
    <n v="16145"/>
    <n v="16145"/>
    <n v="0"/>
    <n v="0"/>
    <n v="0"/>
    <n v="0"/>
    <n v="0"/>
    <x v="8"/>
  </r>
  <r>
    <n v="1723"/>
    <n v="203062327"/>
    <s v="انظمة"/>
    <s v="المركز المالي"/>
    <x v="4"/>
    <x v="10"/>
    <x v="73"/>
    <n v="0"/>
    <s v="ذمم _ ديليراج نيبالى -4638"/>
    <n v="0"/>
    <n v="0"/>
    <n v="22704"/>
    <n v="22704"/>
    <n v="0"/>
    <n v="0"/>
    <n v="0"/>
    <n v="0"/>
    <n v="0"/>
    <x v="8"/>
  </r>
  <r>
    <n v="1724"/>
    <n v="203062328"/>
    <s v="انظمة"/>
    <s v="المركز المالي"/>
    <x v="4"/>
    <x v="10"/>
    <x v="73"/>
    <n v="0"/>
    <s v="ذمم_صلاح الدين عبد الحى_ عمالة خارجية"/>
    <n v="0"/>
    <n v="0"/>
    <n v="39622"/>
    <n v="39622"/>
    <n v="0"/>
    <n v="0"/>
    <n v="0"/>
    <n v="0"/>
    <n v="0"/>
    <x v="8"/>
  </r>
  <r>
    <n v="1725"/>
    <n v="203062329"/>
    <s v="انظمة"/>
    <s v="المركز المالي"/>
    <x v="4"/>
    <x v="10"/>
    <x v="73"/>
    <n v="0"/>
    <s v="ذمم_شوجى مهين _عمالة خارجية"/>
    <n v="0"/>
    <n v="0"/>
    <n v="47165"/>
    <n v="47165"/>
    <n v="0"/>
    <n v="0"/>
    <n v="0"/>
    <n v="0"/>
    <n v="0"/>
    <x v="8"/>
  </r>
  <r>
    <n v="1726"/>
    <n v="203062330"/>
    <s v="انظمة"/>
    <s v="المركز المالي"/>
    <x v="4"/>
    <x v="10"/>
    <x v="73"/>
    <n v="0"/>
    <s v="ذمم  _ ادجار ألان جونزا جاكروز_1155"/>
    <n v="0"/>
    <n v="0"/>
    <n v="105511"/>
    <n v="105511"/>
    <n v="0"/>
    <n v="0"/>
    <n v="0"/>
    <n v="0"/>
    <n v="0"/>
    <x v="8"/>
  </r>
  <r>
    <n v="1727"/>
    <n v="203062331"/>
    <s v="انظمة"/>
    <s v="المركز المالي"/>
    <x v="4"/>
    <x v="10"/>
    <x v="73"/>
    <n v="0"/>
    <s v="نايف محمد حمود العلوي الشمري_3176"/>
    <n v="0"/>
    <n v="0"/>
    <n v="0"/>
    <n v="0"/>
    <n v="0"/>
    <n v="0"/>
    <n v="0"/>
    <n v="0"/>
    <n v="0"/>
    <x v="8"/>
  </r>
  <r>
    <n v="1728"/>
    <n v="203062332"/>
    <s v="انظمة"/>
    <s v="المركز المالي"/>
    <x v="4"/>
    <x v="10"/>
    <x v="73"/>
    <n v="0"/>
    <s v="ذمم _ محمد عابد عابد_4622"/>
    <n v="0"/>
    <n v="0"/>
    <n v="36239"/>
    <n v="36239"/>
    <n v="0"/>
    <n v="0"/>
    <n v="0"/>
    <n v="0"/>
    <n v="0"/>
    <x v="8"/>
  </r>
  <r>
    <n v="1729"/>
    <n v="203062333"/>
    <s v="انظمة"/>
    <s v="المركز المالي"/>
    <x v="4"/>
    <x v="10"/>
    <x v="73"/>
    <n v="0"/>
    <s v="ذمم_ مصطفي امين صابر صابر_4632"/>
    <n v="0"/>
    <n v="0"/>
    <n v="67033"/>
    <n v="67033"/>
    <n v="0"/>
    <n v="0"/>
    <n v="0"/>
    <n v="0"/>
    <n v="0"/>
    <x v="8"/>
  </r>
  <r>
    <n v="1730"/>
    <n v="203062334"/>
    <s v="انظمة"/>
    <s v="المركز المالي"/>
    <x v="4"/>
    <x v="10"/>
    <x v="73"/>
    <n v="0"/>
    <s v="ذمم _ اسماعيل عطيه عبد المنعم محمود _4633"/>
    <n v="0"/>
    <n v="0"/>
    <n v="46461"/>
    <n v="46461"/>
    <n v="0"/>
    <n v="0"/>
    <n v="0"/>
    <n v="0"/>
    <n v="0"/>
    <x v="8"/>
  </r>
  <r>
    <n v="1731"/>
    <n v="203062335"/>
    <s v="انظمة"/>
    <s v="المركز المالي"/>
    <x v="4"/>
    <x v="10"/>
    <x v="73"/>
    <n v="0"/>
    <s v="ذمم _ محمد منصور محمد حجاب_4634"/>
    <n v="0"/>
    <n v="0"/>
    <n v="44946"/>
    <n v="44946"/>
    <n v="0"/>
    <n v="0"/>
    <n v="0"/>
    <n v="0"/>
    <n v="0"/>
    <x v="8"/>
  </r>
  <r>
    <n v="1732"/>
    <n v="203062336"/>
    <s v="انظمة"/>
    <s v="المركز المالي"/>
    <x v="4"/>
    <x v="10"/>
    <x v="73"/>
    <n v="0"/>
    <s v="ذمم _ رضا حسن محمود شتا_4635"/>
    <n v="0"/>
    <n v="0"/>
    <n v="42266"/>
    <n v="42266"/>
    <n v="0"/>
    <n v="0"/>
    <n v="0"/>
    <n v="0"/>
    <n v="0"/>
    <x v="8"/>
  </r>
  <r>
    <n v="1733"/>
    <n v="203062337"/>
    <s v="انظمة"/>
    <s v="المركز المالي"/>
    <x v="4"/>
    <x v="10"/>
    <x v="73"/>
    <n v="0"/>
    <s v="ذمم _ محمود محمود عبد الله كشك_4636"/>
    <n v="0"/>
    <n v="0"/>
    <n v="46443"/>
    <n v="46443"/>
    <n v="0"/>
    <n v="0"/>
    <n v="0"/>
    <n v="0"/>
    <n v="0"/>
    <x v="8"/>
  </r>
  <r>
    <n v="1734"/>
    <n v="203062338"/>
    <s v="انظمة"/>
    <s v="المركز المالي"/>
    <x v="4"/>
    <x v="10"/>
    <x v="73"/>
    <n v="0"/>
    <s v="ذمم  _ كارثى كين سيفا راج _1156"/>
    <n v="0"/>
    <n v="0"/>
    <n v="0"/>
    <n v="0"/>
    <n v="0"/>
    <n v="0"/>
    <n v="0"/>
    <n v="0"/>
    <n v="0"/>
    <x v="8"/>
  </r>
  <r>
    <n v="1735"/>
    <n v="203062339"/>
    <s v="انظمة"/>
    <s v="المركز المالي"/>
    <x v="4"/>
    <x v="10"/>
    <x v="73"/>
    <n v="0"/>
    <s v="ذمم _ محمد اسرافيل _4642"/>
    <n v="0"/>
    <n v="0"/>
    <n v="19470"/>
    <n v="19470"/>
    <n v="0"/>
    <n v="0"/>
    <n v="0"/>
    <n v="0"/>
    <n v="0"/>
    <x v="8"/>
  </r>
  <r>
    <n v="1736"/>
    <n v="203062340"/>
    <s v="انظمة"/>
    <s v="المركز المالي"/>
    <x v="4"/>
    <x v="10"/>
    <x v="73"/>
    <n v="0"/>
    <s v="ذمم _ اشرف على خان _4643"/>
    <n v="0"/>
    <n v="0"/>
    <n v="20672"/>
    <n v="20672"/>
    <n v="0"/>
    <n v="0"/>
    <n v="0"/>
    <n v="0"/>
    <n v="0"/>
    <x v="8"/>
  </r>
  <r>
    <n v="1737"/>
    <n v="203062341"/>
    <s v="انظمة"/>
    <s v="المركز المالي"/>
    <x v="4"/>
    <x v="10"/>
    <x v="73"/>
    <n v="0"/>
    <s v="ذمم _ موزنى مياه _4644"/>
    <n v="0"/>
    <n v="0"/>
    <n v="20144"/>
    <n v="20144"/>
    <n v="0"/>
    <n v="0"/>
    <n v="0"/>
    <n v="0"/>
    <n v="0"/>
    <x v="8"/>
  </r>
  <r>
    <n v="1738"/>
    <n v="203062342"/>
    <s v="انظمة"/>
    <s v="المركز المالي"/>
    <x v="4"/>
    <x v="10"/>
    <x v="73"/>
    <n v="0"/>
    <s v="ذمم _ محمد انى مياه _4645"/>
    <n v="0"/>
    <n v="0"/>
    <n v="21380"/>
    <n v="21380"/>
    <n v="0"/>
    <n v="0"/>
    <n v="0"/>
    <n v="0"/>
    <n v="0"/>
    <x v="8"/>
  </r>
  <r>
    <n v="1739"/>
    <n v="203062343"/>
    <s v="انظمة"/>
    <s v="المركز المالي"/>
    <x v="4"/>
    <x v="10"/>
    <x v="73"/>
    <n v="0"/>
    <s v="ذمم _ محمد روستم على مياه _4646"/>
    <n v="0"/>
    <n v="0"/>
    <n v="20732"/>
    <n v="20732"/>
    <n v="0"/>
    <n v="0"/>
    <n v="0"/>
    <n v="0"/>
    <n v="0"/>
    <x v="8"/>
  </r>
  <r>
    <n v="1740"/>
    <n v="203062344"/>
    <s v="انظمة"/>
    <s v="المركز المالي"/>
    <x v="4"/>
    <x v="10"/>
    <x v="73"/>
    <n v="0"/>
    <s v="ذمم _ توفزال حسين _4647"/>
    <n v="0"/>
    <n v="0"/>
    <n v="20277"/>
    <n v="20277"/>
    <n v="0"/>
    <n v="0"/>
    <n v="0"/>
    <n v="0"/>
    <n v="0"/>
    <x v="8"/>
  </r>
  <r>
    <n v="1741"/>
    <n v="203062345"/>
    <s v="انظمة"/>
    <s v="المركز المالي"/>
    <x v="4"/>
    <x v="10"/>
    <x v="73"/>
    <n v="0"/>
    <s v="ذمم _ بشوجيت داس  _4648"/>
    <n v="0"/>
    <n v="0"/>
    <n v="20022"/>
    <n v="20022"/>
    <n v="0"/>
    <n v="0"/>
    <n v="0"/>
    <n v="0"/>
    <n v="0"/>
    <x v="8"/>
  </r>
  <r>
    <n v="1742"/>
    <n v="203062346"/>
    <s v="انظمة"/>
    <s v="المركز المالي"/>
    <x v="4"/>
    <x v="10"/>
    <x v="73"/>
    <n v="0"/>
    <s v="ذمم _ رشاد رشاد الشهيدى محمد  -4639"/>
    <n v="0"/>
    <n v="0"/>
    <n v="48472"/>
    <n v="48472"/>
    <n v="0"/>
    <n v="0"/>
    <n v="0"/>
    <n v="0"/>
    <n v="0"/>
    <x v="8"/>
  </r>
  <r>
    <n v="1743"/>
    <n v="203062347"/>
    <s v="انظمة"/>
    <s v="المركز المالي"/>
    <x v="4"/>
    <x v="10"/>
    <x v="73"/>
    <n v="0"/>
    <s v="ذمم _ محمد رمضان خان -4640"/>
    <n v="0"/>
    <n v="0"/>
    <n v="116196"/>
    <n v="116196"/>
    <n v="0"/>
    <n v="0"/>
    <n v="0"/>
    <n v="0"/>
    <n v="0"/>
    <x v="8"/>
  </r>
  <r>
    <n v="1744"/>
    <n v="203062348"/>
    <s v="انظمة"/>
    <s v="المركز المالي"/>
    <x v="4"/>
    <x v="10"/>
    <x v="73"/>
    <n v="0"/>
    <s v="ذمم _ محمود نبجان شيخ -4641"/>
    <n v="0"/>
    <n v="0"/>
    <n v="25463"/>
    <n v="25463"/>
    <n v="0"/>
    <n v="0"/>
    <n v="0"/>
    <n v="0"/>
    <n v="0"/>
    <x v="8"/>
  </r>
  <r>
    <n v="1745"/>
    <n v="203062349"/>
    <s v="انظمة"/>
    <s v="المركز المالي"/>
    <x v="4"/>
    <x v="10"/>
    <x v="73"/>
    <n v="0"/>
    <s v="ذمم _ سنتسون اولناجان بلداد  _4649"/>
    <n v="0"/>
    <n v="0"/>
    <n v="38535"/>
    <n v="38535"/>
    <n v="0"/>
    <n v="0"/>
    <n v="0"/>
    <n v="0"/>
    <n v="0"/>
    <x v="8"/>
  </r>
  <r>
    <n v="1746"/>
    <n v="203062351"/>
    <s v="انظمة"/>
    <s v="المركز المالي"/>
    <x v="4"/>
    <x v="10"/>
    <x v="73"/>
    <n v="0"/>
    <s v="ذمم _ اسامه عبد الله محمد معدي _ 3185"/>
    <n v="0"/>
    <n v="0"/>
    <n v="13000"/>
    <n v="13000"/>
    <n v="0"/>
    <n v="0"/>
    <n v="0"/>
    <n v="0"/>
    <n v="0"/>
    <x v="8"/>
  </r>
  <r>
    <n v="1747"/>
    <n v="203062352"/>
    <s v="انظمة"/>
    <s v="المركز المالي"/>
    <x v="4"/>
    <x v="10"/>
    <x v="73"/>
    <n v="0"/>
    <s v="ذمم _ عبد الله ناصر عبد العزيز الصويغ_3186"/>
    <n v="0"/>
    <n v="0"/>
    <n v="12000"/>
    <n v="12000"/>
    <n v="0"/>
    <n v="0"/>
    <n v="0"/>
    <n v="0"/>
    <n v="0"/>
    <x v="8"/>
  </r>
  <r>
    <n v="1748"/>
    <n v="203062353"/>
    <s v="انظمة"/>
    <s v="المركز المالي"/>
    <x v="4"/>
    <x v="10"/>
    <x v="73"/>
    <n v="0"/>
    <s v="ذمم _ حصه سلطان حمود السبيعي_3187"/>
    <n v="0"/>
    <n v="0"/>
    <n v="19500"/>
    <n v="19500"/>
    <n v="0"/>
    <n v="0"/>
    <n v="0"/>
    <n v="0"/>
    <n v="0"/>
    <x v="8"/>
  </r>
  <r>
    <n v="1749"/>
    <n v="203062354"/>
    <s v="انظمة"/>
    <s v="المركز المالي"/>
    <x v="4"/>
    <x v="10"/>
    <x v="73"/>
    <n v="0"/>
    <s v="ذمم _ عفاف معيوب ثواب الرشيدي_3188"/>
    <n v="0"/>
    <n v="0"/>
    <n v="600"/>
    <n v="600"/>
    <n v="0"/>
    <n v="0"/>
    <n v="0"/>
    <n v="0"/>
    <n v="0"/>
    <x v="8"/>
  </r>
  <r>
    <n v="1750"/>
    <n v="203062355"/>
    <s v="انظمة"/>
    <s v="المركز المالي"/>
    <x v="4"/>
    <x v="10"/>
    <x v="73"/>
    <n v="0"/>
    <s v="ذمم _ محمد الامين انتاج  -4652"/>
    <n v="0"/>
    <n v="0"/>
    <n v="19932"/>
    <n v="19932"/>
    <n v="0"/>
    <n v="0"/>
    <n v="0"/>
    <n v="0"/>
    <n v="0"/>
    <x v="8"/>
  </r>
  <r>
    <n v="1751"/>
    <n v="203062356"/>
    <s v="انظمة"/>
    <s v="المركز المالي"/>
    <x v="4"/>
    <x v="10"/>
    <x v="73"/>
    <n v="0"/>
    <s v="ذمم _ رضوان محمد سليم العطار _1158"/>
    <n v="0"/>
    <n v="0"/>
    <n v="310939"/>
    <n v="310939"/>
    <n v="0"/>
    <n v="0"/>
    <n v="0"/>
    <n v="0"/>
    <n v="0"/>
    <x v="8"/>
  </r>
  <r>
    <n v="1752"/>
    <n v="203062357"/>
    <s v="انظمة"/>
    <s v="المركز المالي"/>
    <x v="4"/>
    <x v="10"/>
    <x v="73"/>
    <n v="0"/>
    <s v="ذمم _  ابراهيم حلمي ابراهيم فرج - 4650"/>
    <n v="0"/>
    <n v="0"/>
    <n v="49268.4"/>
    <n v="49268.4"/>
    <n v="0"/>
    <n v="0"/>
    <n v="0"/>
    <n v="0"/>
    <n v="0"/>
    <x v="8"/>
  </r>
  <r>
    <n v="1753"/>
    <n v="203062358"/>
    <s v="انظمة"/>
    <s v="المركز المالي"/>
    <x v="4"/>
    <x v="10"/>
    <x v="73"/>
    <n v="0"/>
    <s v="ذمم _ ذميز محمد بوتور _1159"/>
    <n v="0"/>
    <n v="0"/>
    <n v="90475"/>
    <n v="90475"/>
    <n v="0"/>
    <n v="0"/>
    <n v="0"/>
    <n v="0"/>
    <n v="0"/>
    <x v="8"/>
  </r>
  <r>
    <n v="1754"/>
    <n v="203062359"/>
    <s v="انظمة"/>
    <s v="المركز المالي"/>
    <x v="4"/>
    <x v="10"/>
    <x v="73"/>
    <n v="0"/>
    <s v="ذمم _ ماجد اقبال محمد طالب حسين _1160"/>
    <n v="0"/>
    <n v="0"/>
    <n v="186399"/>
    <n v="186399"/>
    <n v="0"/>
    <n v="0"/>
    <n v="0"/>
    <n v="0"/>
    <n v="0"/>
    <x v="8"/>
  </r>
  <r>
    <n v="1755"/>
    <n v="203062360"/>
    <s v="انظمة"/>
    <s v="المركز المالي"/>
    <x v="4"/>
    <x v="10"/>
    <x v="73"/>
    <n v="0"/>
    <s v="ذمم _ على وصفى عمر حمزة _1161"/>
    <n v="0"/>
    <n v="0"/>
    <n v="202918"/>
    <n v="202918"/>
    <n v="0"/>
    <n v="0"/>
    <n v="0"/>
    <n v="0"/>
    <n v="0"/>
    <x v="8"/>
  </r>
  <r>
    <n v="1756"/>
    <n v="203062361"/>
    <s v="انظمة"/>
    <s v="المركز المالي"/>
    <x v="4"/>
    <x v="10"/>
    <x v="73"/>
    <n v="0"/>
    <s v="ذمم _ بيير احمد -4654"/>
    <n v="0"/>
    <n v="0"/>
    <n v="19487"/>
    <n v="19487"/>
    <n v="0"/>
    <n v="0"/>
    <n v="0"/>
    <n v="0"/>
    <n v="0"/>
    <x v="8"/>
  </r>
  <r>
    <n v="1757"/>
    <n v="203062362"/>
    <s v="انظمة"/>
    <s v="المركز المالي"/>
    <x v="4"/>
    <x v="10"/>
    <x v="73"/>
    <n v="0"/>
    <s v="ذمم _ يوسف الرشيدي _ 1157"/>
    <n v="0"/>
    <n v="0"/>
    <n v="121424"/>
    <n v="121424"/>
    <n v="0"/>
    <n v="0"/>
    <n v="0"/>
    <n v="0"/>
    <n v="0"/>
    <x v="8"/>
  </r>
  <r>
    <n v="1758"/>
    <n v="203062363"/>
    <s v="انظمة"/>
    <s v="المركز المالي"/>
    <x v="4"/>
    <x v="10"/>
    <x v="73"/>
    <n v="0"/>
    <s v="ذمم _ ذكريا السيد ابراهيم -4656"/>
    <n v="0"/>
    <n v="0"/>
    <n v="52249"/>
    <n v="52249"/>
    <n v="0"/>
    <n v="0"/>
    <n v="0"/>
    <n v="0"/>
    <n v="0"/>
    <x v="8"/>
  </r>
  <r>
    <n v="1759"/>
    <n v="203062364"/>
    <s v="انظمة"/>
    <s v="المركز المالي"/>
    <x v="4"/>
    <x v="10"/>
    <x v="73"/>
    <n v="0"/>
    <s v="ذمم _ احمد حمدى عبد الرسول -4657"/>
    <n v="0"/>
    <n v="0"/>
    <n v="29948"/>
    <n v="29948"/>
    <n v="0"/>
    <n v="0"/>
    <n v="0"/>
    <n v="0"/>
    <n v="0"/>
    <x v="8"/>
  </r>
  <r>
    <n v="1760"/>
    <n v="203062365"/>
    <s v="انظمة"/>
    <s v="المركز المالي"/>
    <x v="4"/>
    <x v="10"/>
    <x v="73"/>
    <n v="0"/>
    <s v="ذمم _ احمد مصطفي الطوخي _1163"/>
    <n v="0"/>
    <n v="0"/>
    <n v="35965"/>
    <n v="35965"/>
    <n v="0"/>
    <n v="0"/>
    <n v="0"/>
    <n v="0"/>
    <n v="0"/>
    <x v="8"/>
  </r>
  <r>
    <n v="1761"/>
    <n v="203062366"/>
    <s v="انظمة"/>
    <s v="المركز المالي"/>
    <x v="4"/>
    <x v="10"/>
    <x v="73"/>
    <n v="0"/>
    <s v="ذمم _ محمد ابوالخير حسن  راضي_4661"/>
    <n v="0"/>
    <n v="0"/>
    <n v="28715"/>
    <n v="28715"/>
    <n v="0"/>
    <n v="0"/>
    <n v="0"/>
    <n v="0"/>
    <n v="0"/>
    <x v="8"/>
  </r>
  <r>
    <n v="1762"/>
    <n v="203062367"/>
    <s v="انظمة"/>
    <s v="المركز المالي"/>
    <x v="4"/>
    <x v="10"/>
    <x v="73"/>
    <n v="0"/>
    <s v="ذمم _  ALBERT LOUS_ 310"/>
    <n v="0"/>
    <n v="0"/>
    <n v="236897"/>
    <n v="236897"/>
    <n v="0"/>
    <n v="0"/>
    <n v="0"/>
    <n v="0"/>
    <n v="0"/>
    <x v="8"/>
  </r>
  <r>
    <n v="1763"/>
    <n v="203062368"/>
    <s v="انظمة"/>
    <s v="المركز المالي"/>
    <x v="4"/>
    <x v="10"/>
    <x v="73"/>
    <n v="0"/>
    <s v="ذمم _ جلال  احمد _ 310"/>
    <n v="0"/>
    <n v="0"/>
    <n v="0"/>
    <n v="0"/>
    <n v="0"/>
    <n v="0"/>
    <n v="0"/>
    <n v="0"/>
    <n v="0"/>
    <x v="8"/>
  </r>
  <r>
    <n v="1764"/>
    <n v="203062369"/>
    <s v="انظمة"/>
    <s v="المركز المالي"/>
    <x v="4"/>
    <x v="10"/>
    <x v="73"/>
    <n v="0"/>
    <s v="ذمم _ عبد الستار _ 310"/>
    <n v="0"/>
    <n v="0"/>
    <n v="94689"/>
    <n v="94689"/>
    <n v="0"/>
    <n v="0"/>
    <n v="0"/>
    <n v="0"/>
    <n v="0"/>
    <x v="8"/>
  </r>
  <r>
    <n v="1765"/>
    <n v="203062370"/>
    <s v="انظمة"/>
    <s v="المركز المالي"/>
    <x v="4"/>
    <x v="10"/>
    <x v="73"/>
    <n v="0"/>
    <s v="ذمم _ مصطفي افضل رحمان سهيل  _ 310"/>
    <n v="0"/>
    <n v="0"/>
    <n v="47871"/>
    <n v="47871"/>
    <n v="0"/>
    <n v="0"/>
    <n v="0"/>
    <n v="0"/>
    <n v="0"/>
    <x v="8"/>
  </r>
  <r>
    <n v="1766"/>
    <n v="203062371"/>
    <s v="انظمة"/>
    <s v="المركز المالي"/>
    <x v="4"/>
    <x v="10"/>
    <x v="73"/>
    <n v="0"/>
    <s v="ذمم _ محمد عبد الرحمن  _ 310"/>
    <n v="0"/>
    <n v="0"/>
    <n v="27928"/>
    <n v="27928"/>
    <n v="0"/>
    <n v="0"/>
    <n v="0"/>
    <n v="0"/>
    <n v="0"/>
    <x v="8"/>
  </r>
  <r>
    <n v="1767"/>
    <n v="203062373"/>
    <s v="انظمة"/>
    <s v="المركز المالي"/>
    <x v="4"/>
    <x v="10"/>
    <x v="73"/>
    <n v="0"/>
    <s v="ذمم _ ثرى بابلوب داش -4663"/>
    <n v="0"/>
    <n v="0"/>
    <n v="17868"/>
    <n v="17868"/>
    <n v="0"/>
    <n v="0"/>
    <n v="0"/>
    <n v="0"/>
    <n v="0"/>
    <x v="8"/>
  </r>
  <r>
    <n v="1768"/>
    <n v="203062374"/>
    <s v="انظمة"/>
    <s v="المركز المالي"/>
    <x v="4"/>
    <x v="10"/>
    <x v="73"/>
    <n v="0"/>
    <s v="ذمم _ اسلام ابراهيم زهران _4658"/>
    <n v="0"/>
    <n v="0"/>
    <n v="45094"/>
    <n v="45094"/>
    <n v="0"/>
    <n v="0"/>
    <n v="0"/>
    <n v="0"/>
    <n v="0"/>
    <x v="8"/>
  </r>
  <r>
    <n v="1769"/>
    <n v="203062375"/>
    <s v="انظمة"/>
    <s v="المركز المالي"/>
    <x v="4"/>
    <x v="10"/>
    <x v="73"/>
    <n v="0"/>
    <s v="ذمم _ خورشيد علي عامر حنيني_4659"/>
    <n v="0"/>
    <n v="0"/>
    <n v="37598"/>
    <n v="37598"/>
    <n v="0"/>
    <n v="0"/>
    <n v="0"/>
    <n v="0"/>
    <n v="0"/>
    <x v="8"/>
  </r>
  <r>
    <n v="1770"/>
    <n v="203062376"/>
    <s v="انظمة"/>
    <s v="المركز المالي"/>
    <x v="4"/>
    <x v="10"/>
    <x v="73"/>
    <n v="0"/>
    <s v="ذمم _ عدنان خان افزال وحيد _4660"/>
    <n v="0"/>
    <n v="0"/>
    <n v="24777"/>
    <n v="24777"/>
    <n v="0"/>
    <n v="0"/>
    <n v="0"/>
    <n v="0"/>
    <n v="0"/>
    <x v="8"/>
  </r>
  <r>
    <n v="1771"/>
    <n v="203062377"/>
    <s v="انظمة"/>
    <s v="المركز المالي"/>
    <x v="4"/>
    <x v="10"/>
    <x v="73"/>
    <n v="0"/>
    <s v="ذمم _ كوكان داس _ 4664"/>
    <n v="0"/>
    <n v="0"/>
    <n v="18840"/>
    <n v="18840"/>
    <n v="0"/>
    <n v="0"/>
    <n v="0"/>
    <n v="0"/>
    <n v="0"/>
    <x v="8"/>
  </r>
  <r>
    <n v="1772"/>
    <n v="203062378"/>
    <s v="انظمة"/>
    <s v="المركز المالي"/>
    <x v="4"/>
    <x v="10"/>
    <x v="73"/>
    <n v="0"/>
    <s v="ذمم _ محمد سليم نوازن خان _ 4665"/>
    <n v="0"/>
    <n v="0"/>
    <n v="21388"/>
    <n v="21388"/>
    <n v="0"/>
    <n v="0"/>
    <n v="0"/>
    <n v="0"/>
    <n v="0"/>
    <x v="8"/>
  </r>
  <r>
    <n v="1773"/>
    <n v="203062379"/>
    <s v="انظمة"/>
    <s v="المركز المالي"/>
    <x v="4"/>
    <x v="10"/>
    <x v="73"/>
    <n v="0"/>
    <s v="ذمم _ حبيب نواز حكيم الله خان _ 4666."/>
    <n v="0"/>
    <n v="0"/>
    <n v="0"/>
    <n v="0"/>
    <n v="0"/>
    <n v="0"/>
    <n v="0"/>
    <n v="0"/>
    <n v="0"/>
    <x v="8"/>
  </r>
  <r>
    <n v="1774"/>
    <n v="203062380"/>
    <s v="انظمة"/>
    <s v="المركز المالي"/>
    <x v="4"/>
    <x v="10"/>
    <x v="73"/>
    <n v="0"/>
    <s v="ذمم _ مهره محمد مسفر القحطاني_3190"/>
    <n v="0"/>
    <n v="0"/>
    <n v="13000"/>
    <n v="13000"/>
    <n v="0"/>
    <n v="0"/>
    <n v="0"/>
    <n v="0"/>
    <n v="0"/>
    <x v="8"/>
  </r>
  <r>
    <n v="1775"/>
    <n v="203062381"/>
    <s v="انظمة"/>
    <s v="المركز المالي"/>
    <x v="4"/>
    <x v="10"/>
    <x v="73"/>
    <n v="0"/>
    <s v="ذمم _ محمد السيد الخولي _ 4668."/>
    <n v="0"/>
    <n v="0"/>
    <n v="46920"/>
    <n v="46920"/>
    <n v="0"/>
    <n v="0"/>
    <n v="0"/>
    <n v="0"/>
    <n v="0"/>
    <x v="8"/>
  </r>
  <r>
    <n v="1776"/>
    <n v="203062382"/>
    <s v="انظمة"/>
    <s v="المركز المالي"/>
    <x v="4"/>
    <x v="10"/>
    <x v="73"/>
    <n v="0"/>
    <s v="ذمم _ احمد محمد ابراهيم  _ 4667."/>
    <n v="0"/>
    <n v="0"/>
    <n v="36735"/>
    <n v="36735"/>
    <n v="0"/>
    <n v="0"/>
    <n v="0"/>
    <n v="0"/>
    <n v="0"/>
    <x v="8"/>
  </r>
  <r>
    <n v="1777"/>
    <n v="203062383"/>
    <s v="انظمة"/>
    <s v="المركز المالي"/>
    <x v="4"/>
    <x v="10"/>
    <x v="73"/>
    <n v="0"/>
    <s v="سارة محمد حسن الشهراني_3189"/>
    <n v="0"/>
    <n v="0"/>
    <n v="13000"/>
    <n v="13000"/>
    <n v="0"/>
    <n v="0"/>
    <n v="0"/>
    <n v="0"/>
    <n v="0"/>
    <x v="8"/>
  </r>
  <r>
    <n v="1778"/>
    <n v="203062384"/>
    <s v="انظمة"/>
    <s v="المركز المالي"/>
    <x v="4"/>
    <x v="10"/>
    <x v="73"/>
    <n v="0"/>
    <s v="ذمم _ حكيم خان امان  _ 4669."/>
    <n v="0"/>
    <n v="0"/>
    <n v="21603"/>
    <n v="21603"/>
    <n v="0"/>
    <n v="0"/>
    <n v="0"/>
    <n v="0"/>
    <n v="0"/>
    <x v="8"/>
  </r>
  <r>
    <n v="1779"/>
    <n v="203062385"/>
    <s v="انظمة"/>
    <s v="المركز المالي"/>
    <x v="4"/>
    <x v="10"/>
    <x v="73"/>
    <n v="0"/>
    <s v="ذمم _ السيد سالم محمد المدني _ 4670."/>
    <n v="0"/>
    <n v="0"/>
    <n v="39609"/>
    <n v="39609"/>
    <n v="0"/>
    <n v="0"/>
    <n v="0"/>
    <n v="0"/>
    <n v="0"/>
    <x v="8"/>
  </r>
  <r>
    <n v="1780"/>
    <n v="203062386"/>
    <s v="انظمة"/>
    <s v="المركز المالي"/>
    <x v="4"/>
    <x v="10"/>
    <x v="73"/>
    <n v="0"/>
    <s v="ذمم _ محمد محمود محمد محمود _4671"/>
    <n v="0"/>
    <n v="0"/>
    <n v="32917"/>
    <n v="32917"/>
    <n v="0"/>
    <n v="0"/>
    <n v="0"/>
    <n v="0"/>
    <n v="0"/>
    <x v="8"/>
  </r>
  <r>
    <n v="1781"/>
    <n v="203062387"/>
    <s v="انظمة"/>
    <s v="المركز المالي"/>
    <x v="4"/>
    <x v="10"/>
    <x v="73"/>
    <n v="0"/>
    <s v="ذمم _ سيد عبد المنصور _310"/>
    <n v="0"/>
    <n v="0"/>
    <n v="0"/>
    <n v="0"/>
    <n v="0"/>
    <n v="0"/>
    <n v="0"/>
    <n v="0"/>
    <n v="0"/>
    <x v="8"/>
  </r>
  <r>
    <n v="1782"/>
    <n v="203062388"/>
    <s v="انظمة"/>
    <s v="المركز المالي"/>
    <x v="4"/>
    <x v="10"/>
    <x v="73"/>
    <n v="0"/>
    <s v="ذمم_ حكيم الدين امين الدين -4672"/>
    <n v="0"/>
    <n v="0"/>
    <n v="0"/>
    <n v="0"/>
    <n v="0"/>
    <n v="0"/>
    <n v="0"/>
    <n v="0"/>
    <n v="0"/>
    <x v="8"/>
  </r>
  <r>
    <n v="1783"/>
    <n v="203062389"/>
    <s v="انظمة"/>
    <s v="المركز المالي"/>
    <x v="4"/>
    <x v="10"/>
    <x v="73"/>
    <n v="0"/>
    <s v="ذمم _ جون فيليب فالوباليل _4653"/>
    <n v="0"/>
    <n v="0"/>
    <n v="121315"/>
    <n v="121315"/>
    <n v="0"/>
    <n v="0"/>
    <n v="0"/>
    <n v="0"/>
    <n v="0"/>
    <x v="8"/>
  </r>
  <r>
    <n v="1784"/>
    <n v="203062390"/>
    <s v="انظمة"/>
    <s v="المركز المالي"/>
    <x v="4"/>
    <x v="10"/>
    <x v="73"/>
    <n v="0"/>
    <s v="ذمم _ يوسف عايد مرزوق الشمري_1165"/>
    <n v="0"/>
    <n v="0"/>
    <n v="60450"/>
    <n v="60450"/>
    <n v="0"/>
    <n v="0"/>
    <n v="0"/>
    <n v="0"/>
    <n v="0"/>
    <x v="8"/>
  </r>
  <r>
    <n v="1785"/>
    <n v="203062391"/>
    <s v="انظمة"/>
    <s v="المركز المالي"/>
    <x v="4"/>
    <x v="10"/>
    <x v="73"/>
    <n v="0"/>
    <s v="ذمم _ عبدالهادي محمد سالم _ 4673"/>
    <n v="0"/>
    <n v="0"/>
    <n v="0"/>
    <n v="0"/>
    <n v="0"/>
    <n v="0"/>
    <n v="0"/>
    <n v="0"/>
    <n v="0"/>
    <x v="8"/>
  </r>
  <r>
    <n v="1786"/>
    <n v="203062392"/>
    <s v="انظمة"/>
    <s v="المركز المالي"/>
    <x v="4"/>
    <x v="10"/>
    <x v="73"/>
    <n v="0"/>
    <s v="ذمم _ محمود سعيد طه عليوه_ 1162"/>
    <n v="0"/>
    <n v="0"/>
    <n v="0"/>
    <n v="0"/>
    <n v="0"/>
    <n v="0"/>
    <n v="0"/>
    <n v="0"/>
    <n v="0"/>
    <x v="8"/>
  </r>
  <r>
    <n v="1787"/>
    <n v="203062393"/>
    <s v="انظمة"/>
    <s v="المركز المالي"/>
    <x v="4"/>
    <x v="10"/>
    <x v="73"/>
    <n v="0"/>
    <s v="ذمم _ لؤي اشرف يوسف احمد محمود _ 1164"/>
    <n v="0"/>
    <n v="0"/>
    <n v="69981"/>
    <n v="69981"/>
    <n v="0"/>
    <n v="0"/>
    <n v="0"/>
    <n v="0"/>
    <n v="0"/>
    <x v="8"/>
  </r>
  <r>
    <n v="1788"/>
    <n v="203062394"/>
    <s v="انظمة"/>
    <s v="المركز المالي"/>
    <x v="4"/>
    <x v="10"/>
    <x v="73"/>
    <n v="0"/>
    <s v="ذمم _ شابو كاندير امبان انتو_4651"/>
    <n v="0"/>
    <n v="0"/>
    <n v="52727"/>
    <n v="52727"/>
    <n v="0"/>
    <n v="0"/>
    <n v="0"/>
    <n v="0"/>
    <n v="0"/>
    <x v="8"/>
  </r>
  <r>
    <n v="1789"/>
    <n v="203062395"/>
    <s v="انظمة"/>
    <s v="المركز المالي"/>
    <x v="4"/>
    <x v="10"/>
    <x v="73"/>
    <n v="0"/>
    <s v="ذمم _ محمد محمود محمد علوان _ 4655"/>
    <n v="0"/>
    <n v="0"/>
    <n v="44245.4"/>
    <n v="44245.4"/>
    <n v="0"/>
    <n v="0"/>
    <n v="0"/>
    <n v="0"/>
    <n v="0"/>
    <x v="8"/>
  </r>
  <r>
    <n v="1790"/>
    <n v="203062396"/>
    <s v="انظمة"/>
    <s v="المركز المالي"/>
    <x v="4"/>
    <x v="10"/>
    <x v="73"/>
    <n v="0"/>
    <s v="ذمم_ حسن ابراهيم حسان ابراهيم-4674"/>
    <n v="0"/>
    <n v="0"/>
    <n v="102242"/>
    <n v="102242"/>
    <n v="0"/>
    <n v="0"/>
    <n v="0"/>
    <n v="0"/>
    <n v="0"/>
    <x v="8"/>
  </r>
  <r>
    <n v="1791"/>
    <n v="203062397"/>
    <s v="انظمة"/>
    <s v="المركز المالي"/>
    <x v="4"/>
    <x v="10"/>
    <x v="73"/>
    <n v="0"/>
    <s v="ذمم _ عمار سيف قائد العقيبي_1166"/>
    <n v="0"/>
    <n v="0"/>
    <n v="144747"/>
    <n v="144747"/>
    <n v="0"/>
    <n v="0"/>
    <n v="0"/>
    <n v="0"/>
    <n v="0"/>
    <x v="8"/>
  </r>
  <r>
    <n v="1792"/>
    <n v="203062398"/>
    <s v="انظمة"/>
    <s v="المركز المالي"/>
    <x v="4"/>
    <x v="10"/>
    <x v="73"/>
    <n v="0"/>
    <s v="ذمم _عبدالعزيز محمد حمادة عنيق _310"/>
    <n v="0"/>
    <n v="0"/>
    <n v="348667"/>
    <n v="348667"/>
    <n v="0"/>
    <n v="0"/>
    <n v="0"/>
    <n v="0"/>
    <n v="0"/>
    <x v="8"/>
  </r>
  <r>
    <n v="1793"/>
    <n v="203062399"/>
    <s v="انظمة"/>
    <s v="المركز المالي"/>
    <x v="4"/>
    <x v="10"/>
    <x v="73"/>
    <n v="0"/>
    <s v="ذمم _ كومار افضل افضل محمود_1167"/>
    <n v="0"/>
    <n v="0"/>
    <n v="123864.22"/>
    <n v="123864.22"/>
    <n v="0"/>
    <n v="0"/>
    <n v="0"/>
    <n v="0"/>
    <n v="0"/>
    <x v="8"/>
  </r>
  <r>
    <n v="1794"/>
    <n v="203062400"/>
    <s v="انظمة"/>
    <s v="المركز المالي"/>
    <x v="4"/>
    <x v="10"/>
    <x v="73"/>
    <n v="0"/>
    <s v="ذمم _مصطفي مليجي محمد المليجي _4662"/>
    <n v="0"/>
    <n v="0"/>
    <n v="32165"/>
    <n v="32165"/>
    <n v="0"/>
    <n v="0"/>
    <n v="0"/>
    <n v="0"/>
    <n v="0"/>
    <x v="8"/>
  </r>
  <r>
    <n v="1795"/>
    <n v="203062401"/>
    <s v="انظمة"/>
    <s v="المركز المالي"/>
    <x v="4"/>
    <x v="10"/>
    <x v="73"/>
    <n v="0"/>
    <s v="ذمم _ ابو نصار _4679"/>
    <n v="0"/>
    <n v="0"/>
    <n v="21039"/>
    <n v="21039"/>
    <n v="0"/>
    <n v="0"/>
    <n v="0"/>
    <n v="0"/>
    <n v="0"/>
    <x v="8"/>
  </r>
  <r>
    <n v="1796"/>
    <n v="203062402"/>
    <s v="انظمة"/>
    <s v="المركز المالي"/>
    <x v="4"/>
    <x v="10"/>
    <x v="73"/>
    <n v="0"/>
    <s v="ذمم _ عاصف شعيب _4680"/>
    <n v="0"/>
    <n v="0"/>
    <n v="20952"/>
    <n v="20952"/>
    <n v="0"/>
    <n v="0"/>
    <n v="0"/>
    <n v="0"/>
    <n v="0"/>
    <x v="8"/>
  </r>
  <r>
    <n v="1797"/>
    <n v="203062403"/>
    <s v="انظمة"/>
    <s v="المركز المالي"/>
    <x v="4"/>
    <x v="10"/>
    <x v="73"/>
    <n v="0"/>
    <s v="ذمم_ شاهفاز عابد الحي _4681"/>
    <n v="0"/>
    <n v="0"/>
    <n v="20414"/>
    <n v="20414"/>
    <n v="0"/>
    <n v="0"/>
    <n v="0"/>
    <n v="0"/>
    <n v="0"/>
    <x v="8"/>
  </r>
  <r>
    <n v="1798"/>
    <n v="203062404"/>
    <s v="انظمة"/>
    <s v="المركز المالي"/>
    <x v="4"/>
    <x v="10"/>
    <x v="73"/>
    <n v="0"/>
    <s v="ذمم_ياسر فاروق جمال الدين العادلي_1169"/>
    <n v="0"/>
    <n v="0"/>
    <n v="214284.78"/>
    <n v="214284.78"/>
    <n v="0"/>
    <n v="0"/>
    <n v="0"/>
    <n v="0"/>
    <n v="0"/>
    <x v="8"/>
  </r>
  <r>
    <n v="1799"/>
    <n v="203062405"/>
    <s v="انظمة"/>
    <s v="المركز المالي"/>
    <x v="4"/>
    <x v="10"/>
    <x v="73"/>
    <n v="0"/>
    <s v="ذمم_محمد افتخار علم_1170"/>
    <n v="0"/>
    <n v="0"/>
    <n v="151068"/>
    <n v="151068"/>
    <n v="0"/>
    <n v="0"/>
    <n v="0"/>
    <n v="0"/>
    <n v="0"/>
    <x v="8"/>
  </r>
  <r>
    <n v="1800"/>
    <n v="203062406"/>
    <s v="انظمة"/>
    <s v="المركز المالي"/>
    <x v="4"/>
    <x v="10"/>
    <x v="73"/>
    <n v="0"/>
    <s v="ذمم_سيديش سانجاي اتافالي_1171"/>
    <n v="0"/>
    <n v="0"/>
    <n v="0"/>
    <n v="0"/>
    <n v="0"/>
    <n v="0"/>
    <n v="0"/>
    <n v="0"/>
    <n v="0"/>
    <x v="8"/>
  </r>
  <r>
    <n v="1801"/>
    <n v="203062407"/>
    <s v="انظمة"/>
    <s v="المركز المالي"/>
    <x v="4"/>
    <x v="10"/>
    <x v="73"/>
    <n v="0"/>
    <s v="ذمم_محمد  أفضل_4682"/>
    <n v="0"/>
    <n v="0"/>
    <n v="20916"/>
    <n v="20916"/>
    <n v="0"/>
    <n v="0"/>
    <n v="0"/>
    <n v="0"/>
    <n v="0"/>
    <x v="8"/>
  </r>
  <r>
    <n v="1802"/>
    <n v="203062408"/>
    <s v="انظمة"/>
    <s v="المركز المالي"/>
    <x v="4"/>
    <x v="10"/>
    <x v="73"/>
    <n v="0"/>
    <s v="ذمم_محمد جواد_4683"/>
    <n v="0"/>
    <n v="0"/>
    <n v="17562"/>
    <n v="17562"/>
    <n v="0"/>
    <n v="0"/>
    <n v="0"/>
    <n v="0"/>
    <n v="0"/>
    <x v="8"/>
  </r>
  <r>
    <n v="1803"/>
    <n v="203062409"/>
    <s v="انظمة"/>
    <s v="المركز المالي"/>
    <x v="4"/>
    <x v="10"/>
    <x v="73"/>
    <n v="0"/>
    <s v="ذمم_صبحي صديق علي_4684"/>
    <n v="0"/>
    <n v="0"/>
    <n v="18990"/>
    <n v="18990"/>
    <n v="0"/>
    <n v="0"/>
    <n v="0"/>
    <n v="0"/>
    <n v="0"/>
    <x v="8"/>
  </r>
  <r>
    <n v="1804"/>
    <n v="203062410"/>
    <s v="انظمة"/>
    <s v="المركز المالي"/>
    <x v="4"/>
    <x v="10"/>
    <x v="73"/>
    <n v="0"/>
    <s v="ذمم_ايتواري اسلو_4685"/>
    <n v="0"/>
    <n v="0"/>
    <n v="20781.5"/>
    <n v="20781.5"/>
    <n v="0"/>
    <n v="0"/>
    <n v="0"/>
    <n v="0"/>
    <n v="0"/>
    <x v="8"/>
  </r>
  <r>
    <n v="1805"/>
    <n v="203062411"/>
    <s v="انظمة"/>
    <s v="المركز المالي"/>
    <x v="4"/>
    <x v="10"/>
    <x v="73"/>
    <n v="0"/>
    <s v="ذمم_افجال علم_4686"/>
    <n v="0"/>
    <n v="0"/>
    <n v="15131"/>
    <n v="15131"/>
    <n v="0"/>
    <n v="0"/>
    <n v="0"/>
    <n v="0"/>
    <n v="0"/>
    <x v="8"/>
  </r>
  <r>
    <n v="1806"/>
    <n v="203062412"/>
    <s v="انظمة"/>
    <s v="المركز المالي"/>
    <x v="4"/>
    <x v="10"/>
    <x v="73"/>
    <n v="0"/>
    <s v="ذمم_تبريج علم_4687"/>
    <n v="0"/>
    <n v="0"/>
    <n v="21018"/>
    <n v="21018"/>
    <n v="0"/>
    <n v="0"/>
    <n v="0"/>
    <n v="0"/>
    <n v="0"/>
    <x v="8"/>
  </r>
  <r>
    <n v="1807"/>
    <n v="203062413"/>
    <s v="انظمة"/>
    <s v="المركز المالي"/>
    <x v="4"/>
    <x v="10"/>
    <x v="73"/>
    <n v="0"/>
    <s v="ذمم_محمد مياجان_4688"/>
    <n v="0"/>
    <n v="0"/>
    <n v="16373"/>
    <n v="16373"/>
    <n v="0"/>
    <n v="0"/>
    <n v="0"/>
    <n v="0"/>
    <n v="0"/>
    <x v="8"/>
  </r>
  <r>
    <n v="1808"/>
    <n v="203062414"/>
    <s v="انظمة"/>
    <s v="المركز المالي"/>
    <x v="4"/>
    <x v="10"/>
    <x v="73"/>
    <n v="0"/>
    <s v="ذمم_تيلاك باهاري_4689"/>
    <n v="0"/>
    <n v="0"/>
    <n v="22936"/>
    <n v="22936"/>
    <n v="0"/>
    <n v="0"/>
    <n v="0"/>
    <n v="0"/>
    <n v="0"/>
    <x v="8"/>
  </r>
  <r>
    <n v="1809"/>
    <n v="203062415"/>
    <s v="انظمة"/>
    <s v="المركز المالي"/>
    <x v="4"/>
    <x v="10"/>
    <x v="73"/>
    <n v="0"/>
    <s v="ذمم_ألوج ملاح_4690"/>
    <n v="0"/>
    <n v="0"/>
    <n v="4405"/>
    <n v="4405"/>
    <n v="0"/>
    <n v="0"/>
    <n v="0"/>
    <n v="0"/>
    <n v="0"/>
    <x v="8"/>
  </r>
  <r>
    <n v="1810"/>
    <n v="203062416"/>
    <s v="انظمة"/>
    <s v="المركز المالي"/>
    <x v="4"/>
    <x v="10"/>
    <x v="73"/>
    <n v="0"/>
    <s v="ذمم_كاملش ملاح_4691"/>
    <n v="0"/>
    <n v="0"/>
    <n v="20774"/>
    <n v="20774"/>
    <n v="0"/>
    <n v="0"/>
    <n v="0"/>
    <n v="0"/>
    <n v="0"/>
    <x v="8"/>
  </r>
  <r>
    <n v="1811"/>
    <n v="203062417"/>
    <s v="انظمة"/>
    <s v="المركز المالي"/>
    <x v="4"/>
    <x v="10"/>
    <x v="73"/>
    <n v="0"/>
    <s v="ذمم_تيكا رام دانجي_4692"/>
    <n v="0"/>
    <n v="0"/>
    <n v="22581"/>
    <n v="22581"/>
    <n v="0"/>
    <n v="0"/>
    <n v="0"/>
    <n v="0"/>
    <n v="0"/>
    <x v="8"/>
  </r>
  <r>
    <n v="1812"/>
    <n v="203062418"/>
    <s v="انظمة"/>
    <s v="المركز المالي"/>
    <x v="4"/>
    <x v="10"/>
    <x v="73"/>
    <n v="0"/>
    <s v="ذمم_ساتيانارايان ثارو_4693"/>
    <n v="0"/>
    <n v="0"/>
    <n v="20152"/>
    <n v="20152"/>
    <n v="0"/>
    <n v="0"/>
    <n v="0"/>
    <n v="0"/>
    <n v="0"/>
    <x v="8"/>
  </r>
  <r>
    <n v="1813"/>
    <n v="203062419"/>
    <s v="انظمة"/>
    <s v="المركز المالي"/>
    <x v="4"/>
    <x v="10"/>
    <x v="73"/>
    <n v="0"/>
    <s v="ذمم_رامكوال ساه رونيار_4694"/>
    <n v="0"/>
    <n v="0"/>
    <n v="21765"/>
    <n v="21765"/>
    <n v="0"/>
    <n v="0"/>
    <n v="0"/>
    <n v="0"/>
    <n v="0"/>
    <x v="8"/>
  </r>
  <r>
    <n v="1814"/>
    <n v="203062420"/>
    <s v="انظمة"/>
    <s v="المركز المالي"/>
    <x v="4"/>
    <x v="10"/>
    <x v="73"/>
    <n v="0"/>
    <s v="ذمم_هوم نات كاجمير_4695"/>
    <n v="0"/>
    <n v="0"/>
    <n v="23544"/>
    <n v="23544"/>
    <n v="0"/>
    <n v="0"/>
    <n v="0"/>
    <n v="0"/>
    <n v="0"/>
    <x v="8"/>
  </r>
  <r>
    <n v="1815"/>
    <n v="203062421"/>
    <s v="انظمة"/>
    <s v="المركز المالي"/>
    <x v="4"/>
    <x v="10"/>
    <x v="73"/>
    <n v="0"/>
    <s v="ذمم_كادجا بهادور ثابا_4696"/>
    <n v="0"/>
    <n v="0"/>
    <n v="23798"/>
    <n v="23798"/>
    <n v="0"/>
    <n v="0"/>
    <n v="0"/>
    <n v="0"/>
    <n v="0"/>
    <x v="8"/>
  </r>
  <r>
    <n v="1816"/>
    <n v="203062422"/>
    <s v="انظمة"/>
    <s v="المركز المالي"/>
    <x v="4"/>
    <x v="10"/>
    <x v="73"/>
    <n v="0"/>
    <s v="ذمم_لاكسمي براساد لاكاندري_4697"/>
    <n v="0"/>
    <n v="0"/>
    <n v="18629"/>
    <n v="18629"/>
    <n v="0"/>
    <n v="0"/>
    <n v="0"/>
    <n v="0"/>
    <n v="0"/>
    <x v="8"/>
  </r>
  <r>
    <n v="1817"/>
    <n v="203062423"/>
    <s v="انظمة"/>
    <s v="المركز المالي"/>
    <x v="4"/>
    <x v="10"/>
    <x v="73"/>
    <n v="0"/>
    <s v="ذمم_بيد نارايان كاجمير_4698"/>
    <n v="0"/>
    <n v="0"/>
    <n v="23313"/>
    <n v="23313"/>
    <n v="0"/>
    <n v="0"/>
    <n v="0"/>
    <n v="0"/>
    <n v="0"/>
    <x v="8"/>
  </r>
  <r>
    <n v="1818"/>
    <n v="203062424"/>
    <s v="انظمة"/>
    <s v="المركز المالي"/>
    <x v="4"/>
    <x v="10"/>
    <x v="73"/>
    <n v="0"/>
    <s v="ذمم_رامجيت ملاح_4699"/>
    <n v="0"/>
    <n v="0"/>
    <n v="19541"/>
    <n v="19541"/>
    <n v="0"/>
    <n v="0"/>
    <n v="0"/>
    <n v="0"/>
    <n v="0"/>
    <x v="8"/>
  </r>
  <r>
    <n v="1819"/>
    <n v="203062425"/>
    <s v="انظمة"/>
    <s v="المركز المالي"/>
    <x v="4"/>
    <x v="10"/>
    <x v="73"/>
    <n v="0"/>
    <s v="ذمم_بانشرام ملاح_4700"/>
    <n v="0"/>
    <n v="0"/>
    <n v="18743"/>
    <n v="18743"/>
    <n v="0"/>
    <n v="0"/>
    <n v="0"/>
    <n v="0"/>
    <n v="0"/>
    <x v="8"/>
  </r>
  <r>
    <n v="1820"/>
    <n v="203062426"/>
    <s v="انظمة"/>
    <s v="المركز المالي"/>
    <x v="4"/>
    <x v="10"/>
    <x v="73"/>
    <n v="0"/>
    <s v="ذمم_بابو ملاح_4701"/>
    <n v="0"/>
    <n v="0"/>
    <n v="20878"/>
    <n v="20878"/>
    <n v="0"/>
    <n v="0"/>
    <n v="0"/>
    <n v="0"/>
    <n v="0"/>
    <x v="8"/>
  </r>
  <r>
    <n v="1821"/>
    <n v="203062427"/>
    <s v="انظمة"/>
    <s v="المركز المالي"/>
    <x v="4"/>
    <x v="10"/>
    <x v="73"/>
    <n v="0"/>
    <s v="ذمم_عمار الملاح_4702"/>
    <n v="0"/>
    <n v="0"/>
    <n v="20238"/>
    <n v="20238"/>
    <n v="0"/>
    <n v="0"/>
    <n v="0"/>
    <n v="0"/>
    <n v="0"/>
    <x v="8"/>
  </r>
  <r>
    <n v="1822"/>
    <n v="203062428"/>
    <s v="انظمة"/>
    <s v="المركز المالي"/>
    <x v="4"/>
    <x v="10"/>
    <x v="73"/>
    <n v="0"/>
    <s v="ذمم_شاندرا لال وايبا_4703"/>
    <n v="0"/>
    <n v="0"/>
    <n v="18064"/>
    <n v="18064"/>
    <n v="0"/>
    <n v="0"/>
    <n v="0"/>
    <n v="0"/>
    <n v="0"/>
    <x v="8"/>
  </r>
  <r>
    <n v="1823"/>
    <n v="203062429"/>
    <s v="انظمة"/>
    <s v="المركز المالي"/>
    <x v="4"/>
    <x v="10"/>
    <x v="73"/>
    <n v="0"/>
    <s v="ذمم_راتنا بهادور ثوكار_4704"/>
    <n v="0"/>
    <n v="0"/>
    <n v="18419"/>
    <n v="18419"/>
    <n v="0"/>
    <n v="0"/>
    <n v="0"/>
    <n v="0"/>
    <n v="0"/>
    <x v="8"/>
  </r>
  <r>
    <n v="1824"/>
    <n v="203062430"/>
    <s v="انظمة"/>
    <s v="المركز المالي"/>
    <x v="4"/>
    <x v="10"/>
    <x v="73"/>
    <n v="0"/>
    <s v="ذمم_راج مان مقتان_4705"/>
    <n v="0"/>
    <n v="0"/>
    <n v="20808"/>
    <n v="20808"/>
    <n v="0"/>
    <n v="0"/>
    <n v="0"/>
    <n v="0"/>
    <n v="0"/>
    <x v="8"/>
  </r>
  <r>
    <n v="1825"/>
    <n v="203062431"/>
    <s v="انظمة"/>
    <s v="المركز المالي"/>
    <x v="4"/>
    <x v="10"/>
    <x v="73"/>
    <n v="0"/>
    <s v="ذمم_مانوج سينغ_4706"/>
    <n v="0"/>
    <n v="0"/>
    <n v="18743"/>
    <n v="18743"/>
    <n v="0"/>
    <n v="0"/>
    <n v="0"/>
    <n v="0"/>
    <n v="0"/>
    <x v="8"/>
  </r>
  <r>
    <n v="1826"/>
    <n v="203062432"/>
    <s v="انظمة"/>
    <s v="المركز المالي"/>
    <x v="4"/>
    <x v="10"/>
    <x v="73"/>
    <n v="0"/>
    <s v="ذمم_داسكندار ملاح_4707"/>
    <n v="0"/>
    <n v="0"/>
    <n v="23683"/>
    <n v="23683"/>
    <n v="0"/>
    <n v="0"/>
    <n v="0"/>
    <n v="0"/>
    <n v="0"/>
    <x v="8"/>
  </r>
  <r>
    <n v="1827"/>
    <n v="203062433"/>
    <s v="انظمة"/>
    <s v="المركز المالي"/>
    <x v="4"/>
    <x v="10"/>
    <x v="73"/>
    <n v="0"/>
    <s v="ذمم_غوري شكار ملاح_4708"/>
    <n v="0"/>
    <n v="0"/>
    <n v="20091"/>
    <n v="20091"/>
    <n v="0"/>
    <n v="0"/>
    <n v="0"/>
    <n v="0"/>
    <n v="0"/>
    <x v="8"/>
  </r>
  <r>
    <n v="1828"/>
    <n v="203062434"/>
    <s v="انظمة"/>
    <s v="المركز المالي"/>
    <x v="4"/>
    <x v="10"/>
    <x v="73"/>
    <n v="0"/>
    <s v="ذمم_جاي رام ملاح_4709"/>
    <n v="0"/>
    <n v="0"/>
    <n v="21624"/>
    <n v="21624"/>
    <n v="0"/>
    <n v="0"/>
    <n v="0"/>
    <n v="0"/>
    <n v="0"/>
    <x v="8"/>
  </r>
  <r>
    <n v="1829"/>
    <n v="203062435"/>
    <s v="انظمة"/>
    <s v="المركز المالي"/>
    <x v="4"/>
    <x v="10"/>
    <x v="73"/>
    <n v="0"/>
    <s v="ذمم_دينيش لاكاندري_4710"/>
    <n v="0"/>
    <n v="0"/>
    <n v="22672"/>
    <n v="22672"/>
    <n v="0"/>
    <n v="0"/>
    <n v="0"/>
    <n v="0"/>
    <n v="0"/>
    <x v="8"/>
  </r>
  <r>
    <n v="1830"/>
    <n v="203062436"/>
    <s v="انظمة"/>
    <s v="المركز المالي"/>
    <x v="4"/>
    <x v="10"/>
    <x v="73"/>
    <n v="0"/>
    <s v="ذمم_سوم لال تامانج_4711"/>
    <n v="0"/>
    <n v="0"/>
    <n v="23960"/>
    <n v="23960"/>
    <n v="0"/>
    <n v="0"/>
    <n v="0"/>
    <n v="0"/>
    <n v="0"/>
    <x v="8"/>
  </r>
  <r>
    <n v="1831"/>
    <n v="203062437"/>
    <s v="انظمة"/>
    <s v="المركز المالي"/>
    <x v="4"/>
    <x v="10"/>
    <x v="73"/>
    <n v="0"/>
    <s v="ذمم_شوتلال ملاح_4712"/>
    <n v="0"/>
    <n v="0"/>
    <n v="24195"/>
    <n v="24195"/>
    <n v="0"/>
    <n v="0"/>
    <n v="0"/>
    <n v="0"/>
    <n v="0"/>
    <x v="8"/>
  </r>
  <r>
    <n v="1832"/>
    <n v="203062438"/>
    <s v="انظمة"/>
    <s v="المركز المالي"/>
    <x v="4"/>
    <x v="10"/>
    <x v="73"/>
    <n v="0"/>
    <s v="ذمم_رامبهو ملاح_4713"/>
    <n v="0"/>
    <n v="0"/>
    <n v="22410"/>
    <n v="22410"/>
    <n v="0"/>
    <n v="0"/>
    <n v="0"/>
    <n v="0"/>
    <n v="0"/>
    <x v="8"/>
  </r>
  <r>
    <n v="1833"/>
    <n v="203062439"/>
    <s v="انظمة"/>
    <s v="المركز المالي"/>
    <x v="4"/>
    <x v="10"/>
    <x v="73"/>
    <n v="0"/>
    <s v="ذمم _ نايف عطااللة العازمي _ المنصورة-3196"/>
    <n v="0"/>
    <n v="0"/>
    <n v="8000"/>
    <n v="8000"/>
    <n v="0"/>
    <n v="0"/>
    <n v="0"/>
    <n v="0"/>
    <n v="0"/>
    <x v="8"/>
  </r>
  <r>
    <n v="1834"/>
    <n v="203062440"/>
    <s v="انظمة"/>
    <s v="المركز المالي"/>
    <x v="4"/>
    <x v="10"/>
    <x v="73"/>
    <n v="0"/>
    <s v="ذمم _ حصة العتيبي _ المنصورة-3197"/>
    <n v="0"/>
    <n v="0"/>
    <n v="12000"/>
    <n v="12000"/>
    <n v="0"/>
    <n v="0"/>
    <n v="0"/>
    <n v="0"/>
    <n v="0"/>
    <x v="8"/>
  </r>
  <r>
    <n v="1835"/>
    <n v="203062441"/>
    <s v="انظمة"/>
    <s v="المركز المالي"/>
    <x v="4"/>
    <x v="10"/>
    <x v="73"/>
    <n v="0"/>
    <s v="ذمم _ رند محمد المعدي _ المنصورة-3198"/>
    <n v="0"/>
    <n v="0"/>
    <n v="7000"/>
    <n v="7000"/>
    <n v="0"/>
    <n v="0"/>
    <n v="0"/>
    <n v="0"/>
    <n v="0"/>
    <x v="8"/>
  </r>
  <r>
    <n v="1836"/>
    <n v="203062442"/>
    <s v="انظمة"/>
    <s v="المركز المالي"/>
    <x v="4"/>
    <x v="10"/>
    <x v="73"/>
    <n v="0"/>
    <s v="ذمم _ حصة محمد مسفر السلمي _ المنصورة-3199"/>
    <n v="0"/>
    <n v="0"/>
    <n v="13000"/>
    <n v="13000"/>
    <n v="0"/>
    <n v="0"/>
    <n v="0"/>
    <n v="0"/>
    <n v="0"/>
    <x v="8"/>
  </r>
  <r>
    <n v="1837"/>
    <n v="203062443"/>
    <s v="انظمة"/>
    <s v="المركز المالي"/>
    <x v="4"/>
    <x v="10"/>
    <x v="73"/>
    <n v="0"/>
    <s v="ذمم _ محمد صلاح عدلان ابراهيم _ 4678"/>
    <n v="0"/>
    <n v="0"/>
    <n v="101664.62"/>
    <n v="101664.62"/>
    <n v="0"/>
    <n v="0"/>
    <n v="0"/>
    <n v="0"/>
    <n v="0"/>
    <x v="8"/>
  </r>
  <r>
    <n v="1838"/>
    <n v="203062444"/>
    <s v="انظمة"/>
    <s v="المركز المالي"/>
    <x v="4"/>
    <x v="10"/>
    <x v="73"/>
    <n v="0"/>
    <s v="ذمم _محمد فاروق مياة _ 4716"/>
    <n v="0"/>
    <n v="0"/>
    <n v="19428"/>
    <n v="19428"/>
    <n v="0"/>
    <n v="0"/>
    <n v="0"/>
    <n v="0"/>
    <n v="0"/>
    <x v="8"/>
  </r>
  <r>
    <n v="1839"/>
    <n v="203062445"/>
    <s v="انظمة"/>
    <s v="المركز المالي"/>
    <x v="4"/>
    <x v="10"/>
    <x v="73"/>
    <n v="0"/>
    <s v="ذمم _ محمود سميح محمد الشاذلي  _ 4715"/>
    <n v="0"/>
    <n v="0"/>
    <n v="27528"/>
    <n v="27528"/>
    <n v="0"/>
    <n v="0"/>
    <n v="0"/>
    <n v="0"/>
    <n v="0"/>
    <x v="8"/>
  </r>
  <r>
    <n v="1840"/>
    <n v="203062446"/>
    <s v="انظمة"/>
    <s v="المركز المالي"/>
    <x v="4"/>
    <x v="10"/>
    <x v="73"/>
    <n v="0"/>
    <s v="ذمم _ شاة جيبيل اسلام _ 4717"/>
    <n v="0"/>
    <n v="0"/>
    <n v="10214"/>
    <n v="10214"/>
    <n v="0"/>
    <n v="0"/>
    <n v="0"/>
    <n v="0"/>
    <n v="0"/>
    <x v="8"/>
  </r>
  <r>
    <n v="1841"/>
    <n v="203062447"/>
    <s v="انظمة"/>
    <s v="المركز المالي"/>
    <x v="4"/>
    <x v="10"/>
    <x v="73"/>
    <n v="0"/>
    <s v="ذمم _ محمد راسل برود هاني _ 4718"/>
    <n v="0"/>
    <n v="0"/>
    <n v="20679"/>
    <n v="20679"/>
    <n v="0"/>
    <n v="0"/>
    <n v="0"/>
    <n v="0"/>
    <n v="0"/>
    <x v="8"/>
  </r>
  <r>
    <n v="1842"/>
    <n v="203062448"/>
    <s v="انظمة"/>
    <s v="المركز المالي"/>
    <x v="4"/>
    <x v="10"/>
    <x v="73"/>
    <n v="0"/>
    <s v="ذمم _ محمود عبداللة احمد شعبان _ 4723"/>
    <n v="0"/>
    <n v="0"/>
    <n v="42973"/>
    <n v="42973"/>
    <n v="0"/>
    <n v="0"/>
    <n v="0"/>
    <n v="0"/>
    <n v="0"/>
    <x v="8"/>
  </r>
  <r>
    <n v="1843"/>
    <n v="203062449"/>
    <s v="انظمة"/>
    <s v="المركز المالي"/>
    <x v="4"/>
    <x v="10"/>
    <x v="73"/>
    <n v="0"/>
    <s v="ذمم _ رضا عبدالنبي احمد فريج _ 4719"/>
    <n v="0"/>
    <n v="0"/>
    <n v="40132.32"/>
    <n v="40132.32"/>
    <n v="0"/>
    <n v="0"/>
    <n v="0"/>
    <n v="0"/>
    <n v="0"/>
    <x v="8"/>
  </r>
  <r>
    <n v="1844"/>
    <n v="203062450"/>
    <s v="انظمة"/>
    <s v="المركز المالي"/>
    <x v="4"/>
    <x v="10"/>
    <x v="73"/>
    <n v="0"/>
    <s v="ذمم _ فاروق خان محمد عمر _ 4725"/>
    <n v="0"/>
    <n v="0"/>
    <n v="25178"/>
    <n v="25178"/>
    <n v="0"/>
    <n v="0"/>
    <n v="0"/>
    <n v="0"/>
    <n v="0"/>
    <x v="8"/>
  </r>
  <r>
    <n v="1845"/>
    <n v="203062451"/>
    <s v="انظمة"/>
    <s v="المركز المالي"/>
    <x v="4"/>
    <x v="10"/>
    <x v="73"/>
    <n v="0"/>
    <s v="ذمم _ عطاء الرحمن شعيب _ 4726"/>
    <n v="0"/>
    <n v="0"/>
    <n v="19930.5"/>
    <n v="19930.5"/>
    <n v="0"/>
    <n v="0"/>
    <n v="0"/>
    <n v="0"/>
    <n v="0"/>
    <x v="8"/>
  </r>
  <r>
    <n v="1846"/>
    <n v="203062452"/>
    <s v="انظمة"/>
    <s v="المركز المالي"/>
    <x v="4"/>
    <x v="10"/>
    <x v="73"/>
    <n v="0"/>
    <s v="ذمم _ منيب احمد مالك _ 4727"/>
    <n v="0"/>
    <n v="0"/>
    <n v="24806.5"/>
    <n v="24806.5"/>
    <n v="0"/>
    <n v="0"/>
    <n v="0"/>
    <n v="0"/>
    <n v="0"/>
    <x v="8"/>
  </r>
  <r>
    <n v="1847"/>
    <n v="203062453"/>
    <s v="انظمة"/>
    <s v="المركز المالي"/>
    <x v="4"/>
    <x v="10"/>
    <x v="73"/>
    <n v="0"/>
    <s v="ذمم _ محمد ياسين زمان _ 4728"/>
    <n v="0"/>
    <n v="0"/>
    <n v="20362"/>
    <n v="20362"/>
    <n v="0"/>
    <n v="0"/>
    <n v="0"/>
    <n v="0"/>
    <n v="0"/>
    <x v="8"/>
  </r>
  <r>
    <n v="1848"/>
    <n v="203062454"/>
    <s v="انظمة"/>
    <s v="المركز المالي"/>
    <x v="4"/>
    <x v="10"/>
    <x v="73"/>
    <n v="0"/>
    <s v="ذمم _ شجات حسين بشير_ 4729"/>
    <n v="0"/>
    <n v="0"/>
    <n v="20977"/>
    <n v="20977"/>
    <n v="0"/>
    <n v="0"/>
    <n v="0"/>
    <n v="0"/>
    <n v="0"/>
    <x v="8"/>
  </r>
  <r>
    <n v="1849"/>
    <n v="203062455"/>
    <s v="انظمة"/>
    <s v="المركز المالي"/>
    <x v="4"/>
    <x v="10"/>
    <x v="73"/>
    <n v="0"/>
    <s v="ذمم _ فضل كريم عبدالوكيل 4730"/>
    <n v="0"/>
    <n v="0"/>
    <n v="26171"/>
    <n v="26171"/>
    <n v="0"/>
    <n v="0"/>
    <n v="0"/>
    <n v="0"/>
    <n v="0"/>
    <x v="8"/>
  </r>
  <r>
    <n v="1850"/>
    <n v="203062456"/>
    <s v="انظمة"/>
    <s v="المركز المالي"/>
    <x v="4"/>
    <x v="10"/>
    <x v="73"/>
    <n v="0"/>
    <s v="ذمم _ محمد شفيق محمد مسكين _4731"/>
    <n v="0"/>
    <n v="0"/>
    <n v="25944.5"/>
    <n v="25944.5"/>
    <n v="0"/>
    <n v="0"/>
    <n v="0"/>
    <n v="0"/>
    <n v="0"/>
    <x v="8"/>
  </r>
  <r>
    <n v="1851"/>
    <n v="203062457"/>
    <s v="انظمة"/>
    <s v="المركز المالي"/>
    <x v="4"/>
    <x v="10"/>
    <x v="73"/>
    <n v="0"/>
    <s v="ذمم _ محمد حياة شيرين _4732"/>
    <n v="0"/>
    <n v="0"/>
    <n v="25660.5"/>
    <n v="25660.5"/>
    <n v="0"/>
    <n v="0"/>
    <n v="0"/>
    <n v="0"/>
    <n v="0"/>
    <x v="8"/>
  </r>
  <r>
    <n v="1852"/>
    <n v="203062458"/>
    <s v="انظمة"/>
    <s v="المركز المالي"/>
    <x v="4"/>
    <x v="10"/>
    <x v="73"/>
    <n v="0"/>
    <s v="ذمم _ محمد بشار محمد سعيد_1168"/>
    <n v="0"/>
    <n v="0"/>
    <n v="0"/>
    <n v="0"/>
    <n v="0"/>
    <n v="0"/>
    <n v="0"/>
    <n v="0"/>
    <n v="0"/>
    <x v="8"/>
  </r>
  <r>
    <n v="1853"/>
    <n v="203062459"/>
    <s v="انظمة"/>
    <s v="المركز المالي"/>
    <x v="4"/>
    <x v="10"/>
    <x v="73"/>
    <n v="0"/>
    <s v="ذمم _ سيد عبدالظهير محمد _ 4744"/>
    <n v="0"/>
    <n v="0"/>
    <n v="65952.430000000008"/>
    <n v="65952.430000000008"/>
    <n v="0"/>
    <n v="0"/>
    <n v="0"/>
    <n v="0"/>
    <n v="0"/>
    <x v="8"/>
  </r>
  <r>
    <n v="1854"/>
    <n v="203062460"/>
    <s v="انظمة"/>
    <s v="المركز المالي"/>
    <x v="4"/>
    <x v="10"/>
    <x v="73"/>
    <n v="0"/>
    <s v="ذمم _ عماد السعيد محمد الجزار_4675"/>
    <n v="0"/>
    <n v="0"/>
    <n v="36792"/>
    <n v="36792"/>
    <n v="0"/>
    <n v="0"/>
    <n v="0"/>
    <n v="0"/>
    <n v="0"/>
    <x v="8"/>
  </r>
  <r>
    <n v="1855"/>
    <n v="203062461"/>
    <s v="انظمة"/>
    <s v="المركز المالي"/>
    <x v="4"/>
    <x v="10"/>
    <x v="73"/>
    <n v="0"/>
    <s v="ذمم _ محمد سعيد اسماعيل زيان _4676"/>
    <n v="0"/>
    <n v="0"/>
    <n v="39085"/>
    <n v="39085"/>
    <n v="0"/>
    <n v="0"/>
    <n v="0"/>
    <n v="0"/>
    <n v="0"/>
    <x v="8"/>
  </r>
  <r>
    <n v="1856"/>
    <n v="203062462"/>
    <s v="انظمة"/>
    <s v="المركز المالي"/>
    <x v="4"/>
    <x v="10"/>
    <x v="73"/>
    <n v="0"/>
    <s v="ذمم _ محمد زهيب محمد صادق _4734"/>
    <n v="0"/>
    <n v="0"/>
    <n v="22045.5"/>
    <n v="22045.5"/>
    <n v="0"/>
    <n v="0"/>
    <n v="0"/>
    <n v="0"/>
    <n v="0"/>
    <x v="8"/>
  </r>
  <r>
    <n v="1857"/>
    <n v="203062463"/>
    <s v="انظمة"/>
    <s v="المركز المالي"/>
    <x v="4"/>
    <x v="10"/>
    <x v="73"/>
    <n v="0"/>
    <s v="ذمم _ محمد ستار عبد الغني _4735"/>
    <n v="0"/>
    <n v="0"/>
    <n v="26467"/>
    <n v="26467"/>
    <n v="0"/>
    <n v="0"/>
    <n v="0"/>
    <n v="0"/>
    <n v="0"/>
    <x v="8"/>
  </r>
  <r>
    <n v="1858"/>
    <n v="203062464"/>
    <s v="انظمة"/>
    <s v="المركز المالي"/>
    <x v="4"/>
    <x v="10"/>
    <x v="73"/>
    <n v="0"/>
    <s v="ذمم _ محمد عويس ارشد خان _4736"/>
    <n v="0"/>
    <n v="0"/>
    <n v="21776"/>
    <n v="21776"/>
    <n v="0"/>
    <n v="0"/>
    <n v="0"/>
    <n v="0"/>
    <n v="0"/>
    <x v="8"/>
  </r>
  <r>
    <n v="1859"/>
    <n v="203062465"/>
    <s v="انظمة"/>
    <s v="المركز المالي"/>
    <x v="4"/>
    <x v="10"/>
    <x v="73"/>
    <n v="0"/>
    <s v="ذمم _ محمد رحيل محمد صداقات _4737"/>
    <n v="0"/>
    <n v="0"/>
    <n v="23463.5"/>
    <n v="23463.5"/>
    <n v="0"/>
    <n v="0"/>
    <n v="0"/>
    <n v="0"/>
    <n v="0"/>
    <x v="8"/>
  </r>
  <r>
    <n v="1860"/>
    <n v="203062466"/>
    <s v="انظمة"/>
    <s v="المركز المالي"/>
    <x v="4"/>
    <x v="10"/>
    <x v="73"/>
    <n v="0"/>
    <s v="ذمم _ سيد زكر علي سيد عشرات _4738"/>
    <n v="0"/>
    <n v="0"/>
    <n v="25196"/>
    <n v="25196"/>
    <n v="0"/>
    <n v="0"/>
    <n v="0"/>
    <n v="0"/>
    <n v="0"/>
    <x v="8"/>
  </r>
  <r>
    <n v="1861"/>
    <n v="203062467"/>
    <s v="انظمة"/>
    <s v="المركز المالي"/>
    <x v="4"/>
    <x v="10"/>
    <x v="73"/>
    <n v="0"/>
    <s v="ذمم _ ياسر محمود خالد محمود _4739"/>
    <n v="0"/>
    <n v="0"/>
    <n v="20954"/>
    <n v="20954"/>
    <n v="0"/>
    <n v="0"/>
    <n v="0"/>
    <n v="0"/>
    <n v="0"/>
    <x v="8"/>
  </r>
  <r>
    <n v="1862"/>
    <n v="203062468"/>
    <s v="انظمة"/>
    <s v="المركز المالي"/>
    <x v="4"/>
    <x v="10"/>
    <x v="73"/>
    <n v="0"/>
    <s v="ذمم _ حسن احمد محمد حنيف _4740"/>
    <n v="0"/>
    <n v="0"/>
    <n v="20235"/>
    <n v="20235"/>
    <n v="0"/>
    <n v="0"/>
    <n v="0"/>
    <n v="0"/>
    <n v="0"/>
    <x v="8"/>
  </r>
  <r>
    <n v="1863"/>
    <n v="203062469"/>
    <s v="انظمة"/>
    <s v="المركز المالي"/>
    <x v="4"/>
    <x v="10"/>
    <x v="73"/>
    <n v="0"/>
    <s v="ذمم _ كودا بكس كوسو بكس _4741"/>
    <n v="0"/>
    <n v="0"/>
    <n v="21875.5"/>
    <n v="21875.5"/>
    <n v="0"/>
    <n v="0"/>
    <n v="0"/>
    <n v="0"/>
    <n v="0"/>
    <x v="8"/>
  </r>
  <r>
    <n v="1864"/>
    <n v="203062470"/>
    <s v="انظمة"/>
    <s v="المركز المالي"/>
    <x v="4"/>
    <x v="10"/>
    <x v="73"/>
    <n v="0"/>
    <s v="ذمم _ محمد زبير خان خان حسين _4742"/>
    <n v="0"/>
    <n v="0"/>
    <n v="25362"/>
    <n v="25362"/>
    <n v="0"/>
    <n v="0"/>
    <n v="0"/>
    <n v="0"/>
    <n v="0"/>
    <x v="8"/>
  </r>
  <r>
    <n v="1865"/>
    <n v="203062471"/>
    <s v="انظمة"/>
    <s v="المركز المالي"/>
    <x v="4"/>
    <x v="10"/>
    <x v="73"/>
    <n v="0"/>
    <s v="ذمم _ محمد علي مير بهادور _4743"/>
    <n v="0"/>
    <n v="0"/>
    <n v="24828"/>
    <n v="24828"/>
    <n v="0"/>
    <n v="0"/>
    <n v="0"/>
    <n v="0"/>
    <n v="0"/>
    <x v="8"/>
  </r>
  <r>
    <n v="1866"/>
    <n v="203062472"/>
    <s v="انظمة"/>
    <s v="المركز المالي"/>
    <x v="4"/>
    <x v="10"/>
    <x v="73"/>
    <n v="0"/>
    <s v="ذمم _ منير حسين _4745"/>
    <n v="0"/>
    <n v="0"/>
    <n v="20327"/>
    <n v="20327"/>
    <n v="0"/>
    <n v="0"/>
    <n v="0"/>
    <n v="0"/>
    <n v="0"/>
    <x v="8"/>
  </r>
  <r>
    <n v="1867"/>
    <n v="203062473"/>
    <s v="انظمة"/>
    <s v="المركز المالي"/>
    <x v="4"/>
    <x v="10"/>
    <x v="73"/>
    <n v="0"/>
    <s v="ذمم _ عارف حسين شفيق _4746"/>
    <n v="0"/>
    <n v="0"/>
    <n v="19572"/>
    <n v="19572"/>
    <n v="0"/>
    <n v="0"/>
    <n v="0"/>
    <n v="0"/>
    <n v="0"/>
    <x v="8"/>
  </r>
  <r>
    <n v="1868"/>
    <n v="203062474"/>
    <s v="انظمة"/>
    <s v="المركز المالي"/>
    <x v="4"/>
    <x v="10"/>
    <x v="73"/>
    <n v="0"/>
    <s v="ذمم _ محمد منير حسين _4747"/>
    <n v="0"/>
    <n v="0"/>
    <n v="19243"/>
    <n v="19243"/>
    <n v="0"/>
    <n v="0"/>
    <n v="0"/>
    <n v="0"/>
    <n v="0"/>
    <x v="8"/>
  </r>
  <r>
    <n v="1869"/>
    <n v="203062475"/>
    <s v="انظمة"/>
    <s v="المركز المالي"/>
    <x v="4"/>
    <x v="10"/>
    <x v="73"/>
    <n v="0"/>
    <s v="ذم _ سارة عازمي فيضي العازمي _3191"/>
    <n v="0"/>
    <n v="0"/>
    <n v="13000"/>
    <n v="13000"/>
    <n v="0"/>
    <n v="0"/>
    <n v="0"/>
    <n v="0"/>
    <n v="0"/>
    <x v="8"/>
  </r>
  <r>
    <n v="1870"/>
    <n v="203062476"/>
    <s v="انظمة"/>
    <s v="المركز المالي"/>
    <x v="4"/>
    <x v="10"/>
    <x v="73"/>
    <n v="0"/>
    <s v="ذمم _ محمد انتظار محمد افتخار خان_1173"/>
    <n v="0"/>
    <n v="0"/>
    <n v="113780"/>
    <n v="113780"/>
    <n v="0"/>
    <n v="0"/>
    <n v="0"/>
    <n v="0"/>
    <n v="0"/>
    <x v="8"/>
  </r>
  <r>
    <n v="1871"/>
    <n v="203062477"/>
    <s v="انظمة"/>
    <s v="المركز المالي"/>
    <x v="4"/>
    <x v="10"/>
    <x v="73"/>
    <n v="0"/>
    <s v="ذمم _ صابر السعيد احمد السيد _4714"/>
    <n v="0"/>
    <n v="0"/>
    <n v="44586"/>
    <n v="44586"/>
    <n v="0"/>
    <n v="0"/>
    <n v="0"/>
    <n v="0"/>
    <n v="0"/>
    <x v="8"/>
  </r>
  <r>
    <n v="1872"/>
    <n v="203062478"/>
    <s v="انظمة"/>
    <s v="المركز المالي"/>
    <x v="4"/>
    <x v="10"/>
    <x v="73"/>
    <n v="0"/>
    <s v="ذمم _ فضل الله فضل الرحمن _ 4750"/>
    <n v="0"/>
    <n v="0"/>
    <n v="22325"/>
    <n v="22325"/>
    <n v="0"/>
    <n v="0"/>
    <n v="0"/>
    <n v="0"/>
    <n v="0"/>
    <x v="8"/>
  </r>
  <r>
    <n v="1873"/>
    <n v="203062479"/>
    <s v="انظمة"/>
    <s v="المركز المالي"/>
    <x v="4"/>
    <x v="10"/>
    <x v="73"/>
    <n v="0"/>
    <s v="ذمم _ غلام مصطفي نزار _ 4751"/>
    <n v="0"/>
    <n v="0"/>
    <n v="24153"/>
    <n v="24153"/>
    <n v="0"/>
    <n v="0"/>
    <n v="0"/>
    <n v="0"/>
    <n v="0"/>
    <x v="8"/>
  </r>
  <r>
    <n v="1874"/>
    <n v="203062480"/>
    <s v="انظمة"/>
    <s v="المركز المالي"/>
    <x v="4"/>
    <x v="10"/>
    <x v="73"/>
    <n v="0"/>
    <s v="ذمم _ سونيل كومار امات بودها ناندان_ 1172"/>
    <n v="0"/>
    <n v="0"/>
    <n v="125112"/>
    <n v="125112"/>
    <n v="0"/>
    <n v="0"/>
    <n v="0"/>
    <n v="0"/>
    <n v="0"/>
    <x v="8"/>
  </r>
  <r>
    <n v="1875"/>
    <n v="203062481"/>
    <s v="انظمة"/>
    <s v="المركز المالي"/>
    <x v="4"/>
    <x v="10"/>
    <x v="73"/>
    <n v="0"/>
    <s v="ذمم _ محمد حماد أصف محمد أصف_4720"/>
    <n v="0"/>
    <n v="0"/>
    <n v="82138"/>
    <n v="82138"/>
    <n v="0"/>
    <n v="0"/>
    <n v="0"/>
    <n v="0"/>
    <n v="0"/>
    <x v="8"/>
  </r>
  <r>
    <n v="1876"/>
    <n v="203062482"/>
    <s v="انظمة"/>
    <s v="المركز المالي"/>
    <x v="4"/>
    <x v="10"/>
    <x v="73"/>
    <n v="0"/>
    <s v="ذمم _ سوباش شلبان سوباش _ 4721"/>
    <n v="0"/>
    <n v="0"/>
    <n v="0"/>
    <n v="0"/>
    <n v="0"/>
    <n v="0"/>
    <n v="0"/>
    <n v="0"/>
    <n v="0"/>
    <x v="8"/>
  </r>
  <r>
    <n v="1877"/>
    <n v="203062483"/>
    <s v="انظمة"/>
    <s v="المركز المالي"/>
    <x v="4"/>
    <x v="10"/>
    <x v="73"/>
    <n v="0"/>
    <s v="ذمم _ رانجيت برابهاكاران بيلاي شاندر _ 4722"/>
    <n v="0"/>
    <n v="0"/>
    <n v="137676"/>
    <n v="137676"/>
    <n v="0"/>
    <n v="0"/>
    <n v="0"/>
    <n v="0"/>
    <n v="0"/>
    <x v="8"/>
  </r>
  <r>
    <n v="1878"/>
    <n v="203062484"/>
    <s v="انظمة"/>
    <s v="المركز المالي"/>
    <x v="4"/>
    <x v="10"/>
    <x v="73"/>
    <n v="0"/>
    <s v="ذمم مشراف جويد اشرف _ 4724"/>
    <n v="0"/>
    <n v="0"/>
    <n v="1"/>
    <n v="1"/>
    <n v="0"/>
    <n v="0"/>
    <n v="0"/>
    <n v="0"/>
    <n v="0"/>
    <x v="8"/>
  </r>
  <r>
    <n v="1879"/>
    <n v="203062485"/>
    <s v="انظمة"/>
    <s v="المركز المالي"/>
    <x v="4"/>
    <x v="10"/>
    <x v="73"/>
    <n v="0"/>
    <s v="ذمم _ محمد عمر فاروق _ 4733"/>
    <n v="0"/>
    <n v="0"/>
    <n v="37060"/>
    <n v="37060"/>
    <n v="0"/>
    <n v="0"/>
    <n v="0"/>
    <n v="0"/>
    <n v="0"/>
    <x v="8"/>
  </r>
  <r>
    <n v="1880"/>
    <n v="203062486"/>
    <s v="انظمة"/>
    <s v="المركز المالي"/>
    <x v="4"/>
    <x v="10"/>
    <x v="73"/>
    <n v="0"/>
    <s v="ذمم_ سامي علي محمد ابو سلامه_4748"/>
    <n v="0"/>
    <n v="0"/>
    <n v="0"/>
    <n v="0"/>
    <n v="0"/>
    <n v="0"/>
    <n v="0"/>
    <n v="0"/>
    <n v="0"/>
    <x v="8"/>
  </r>
  <r>
    <n v="1881"/>
    <n v="203062487"/>
    <s v="انظمة"/>
    <s v="المركز المالي"/>
    <x v="4"/>
    <x v="10"/>
    <x v="73"/>
    <n v="0"/>
    <s v="ذمم _ محمد فوزي فرج العبد _ 4749"/>
    <n v="0"/>
    <n v="0"/>
    <n v="38838"/>
    <n v="38838"/>
    <n v="0"/>
    <n v="0"/>
    <n v="0"/>
    <n v="0"/>
    <n v="0"/>
    <x v="8"/>
  </r>
  <r>
    <n v="1882"/>
    <n v="203062488"/>
    <s v="انظمة"/>
    <s v="المركز المالي"/>
    <x v="4"/>
    <x v="10"/>
    <x v="73"/>
    <n v="0"/>
    <s v="ذمم_رفيق بيارى _عمالة خارجية"/>
    <n v="0"/>
    <n v="0"/>
    <n v="8427"/>
    <n v="8427"/>
    <n v="0"/>
    <n v="0"/>
    <n v="0"/>
    <n v="0"/>
    <n v="0"/>
    <x v="8"/>
  </r>
  <r>
    <n v="1883"/>
    <n v="203062489"/>
    <s v="انظمة"/>
    <s v="المركز المالي"/>
    <x v="4"/>
    <x v="10"/>
    <x v="73"/>
    <n v="0"/>
    <s v="ريم محمد حماد عنيق_3192"/>
    <n v="0"/>
    <n v="0"/>
    <n v="13000"/>
    <n v="13000"/>
    <n v="0"/>
    <n v="0"/>
    <n v="0"/>
    <n v="0"/>
    <n v="0"/>
    <x v="8"/>
  </r>
  <r>
    <n v="1884"/>
    <n v="203062490"/>
    <s v="انظمة"/>
    <s v="المركز المالي"/>
    <x v="4"/>
    <x v="10"/>
    <x v="73"/>
    <n v="0"/>
    <s v="ندي حمد زيد الشتري_3193"/>
    <n v="0"/>
    <n v="0"/>
    <n v="13000"/>
    <n v="13000"/>
    <n v="0"/>
    <n v="0"/>
    <n v="0"/>
    <n v="0"/>
    <n v="0"/>
    <x v="8"/>
  </r>
  <r>
    <n v="1885"/>
    <n v="203062491"/>
    <s v="انظمة"/>
    <s v="المركز المالي"/>
    <x v="4"/>
    <x v="10"/>
    <x v="73"/>
    <n v="0"/>
    <s v="**********"/>
    <n v="0"/>
    <n v="0"/>
    <n v="0"/>
    <n v="0"/>
    <n v="0"/>
    <n v="0"/>
    <n v="0"/>
    <n v="0"/>
    <n v="0"/>
    <x v="8"/>
  </r>
  <r>
    <n v="1886"/>
    <n v="203062492"/>
    <s v="انظمة"/>
    <s v="المركز المالي"/>
    <x v="4"/>
    <x v="10"/>
    <x v="73"/>
    <n v="0"/>
    <s v="**************"/>
    <n v="0"/>
    <n v="0"/>
    <n v="0"/>
    <n v="0"/>
    <n v="0"/>
    <n v="0"/>
    <n v="0"/>
    <n v="0"/>
    <n v="0"/>
    <x v="8"/>
  </r>
  <r>
    <n v="1887"/>
    <n v="203062493"/>
    <s v="انظمة"/>
    <s v="المركز المالي"/>
    <x v="4"/>
    <x v="10"/>
    <x v="73"/>
    <n v="0"/>
    <s v="*************"/>
    <n v="0"/>
    <n v="0"/>
    <n v="0"/>
    <n v="0"/>
    <n v="0"/>
    <n v="0"/>
    <n v="0"/>
    <n v="0"/>
    <n v="0"/>
    <x v="8"/>
  </r>
  <r>
    <n v="1888"/>
    <n v="203062494"/>
    <s v="انظمة"/>
    <s v="المركز المالي"/>
    <x v="4"/>
    <x v="10"/>
    <x v="73"/>
    <n v="0"/>
    <s v="ذمم _ عارف بن رابح بن سعود  الرشيدي_3194"/>
    <n v="0"/>
    <n v="0"/>
    <n v="92491"/>
    <n v="92491"/>
    <n v="0"/>
    <n v="0"/>
    <n v="0"/>
    <n v="0"/>
    <n v="0"/>
    <x v="8"/>
  </r>
  <r>
    <n v="1889"/>
    <n v="203062495"/>
    <s v="انظمة"/>
    <s v="المركز المالي"/>
    <x v="4"/>
    <x v="10"/>
    <x v="73"/>
    <n v="0"/>
    <s v="ذمم _ متعب خليف مثني الحربي_3195"/>
    <n v="0"/>
    <n v="0"/>
    <n v="13000"/>
    <n v="13000"/>
    <n v="0"/>
    <n v="0"/>
    <n v="0"/>
    <n v="0"/>
    <n v="0"/>
    <x v="8"/>
  </r>
  <r>
    <n v="1890"/>
    <n v="203062496"/>
    <s v="انظمة"/>
    <s v="المركز المالي"/>
    <x v="4"/>
    <x v="10"/>
    <x v="73"/>
    <n v="0"/>
    <s v="ذمم_عبد القيوم قادر غلام _عمالة خارجية"/>
    <n v="0"/>
    <n v="0"/>
    <n v="8864"/>
    <n v="8864"/>
    <n v="0"/>
    <n v="0"/>
    <n v="0"/>
    <n v="0"/>
    <n v="0"/>
    <x v="8"/>
  </r>
  <r>
    <n v="1891"/>
    <n v="203062497"/>
    <s v="انظمة"/>
    <s v="المركز المالي"/>
    <x v="4"/>
    <x v="10"/>
    <x v="73"/>
    <n v="0"/>
    <s v="ذمم_محمد ناصر يوسف _عمالة خارجية"/>
    <n v="0"/>
    <n v="0"/>
    <n v="150"/>
    <n v="150"/>
    <n v="0"/>
    <n v="0"/>
    <n v="0"/>
    <n v="0"/>
    <n v="0"/>
    <x v="8"/>
  </r>
  <r>
    <n v="1892"/>
    <n v="203062498"/>
    <s v="انظمة"/>
    <s v="المركز المالي"/>
    <x v="4"/>
    <x v="10"/>
    <x v="73"/>
    <n v="0"/>
    <s v="ذمم_احمد غازى الخلف _عمالة خارجية"/>
    <n v="0"/>
    <n v="0"/>
    <n v="111390"/>
    <n v="111390"/>
    <n v="0"/>
    <n v="0"/>
    <n v="0"/>
    <n v="0"/>
    <n v="0"/>
    <x v="8"/>
  </r>
  <r>
    <n v="1893"/>
    <n v="203062499"/>
    <s v="انظمة"/>
    <s v="المركز المالي"/>
    <x v="4"/>
    <x v="10"/>
    <x v="73"/>
    <n v="0"/>
    <s v="ذمم_ مشتاق احمد محمد سيد خان -4752"/>
    <n v="0"/>
    <n v="0"/>
    <n v="22260"/>
    <n v="22260"/>
    <n v="0"/>
    <n v="0"/>
    <n v="0"/>
    <n v="0"/>
    <n v="0"/>
    <x v="8"/>
  </r>
  <r>
    <n v="1894"/>
    <n v="203062500"/>
    <s v="انظمة"/>
    <s v="المركز المالي"/>
    <x v="4"/>
    <x v="10"/>
    <x v="73"/>
    <n v="0"/>
    <s v="ذمم_ علام بسيونى طلبه -4753"/>
    <n v="0"/>
    <n v="0"/>
    <n v="46935.999989999997"/>
    <n v="46936"/>
    <n v="0"/>
    <n v="1.0000003385357559E-5"/>
    <n v="-1.0000003385357559E-5"/>
    <n v="0"/>
    <n v="-1.0000003385357559E-5"/>
    <x v="8"/>
  </r>
  <r>
    <n v="1895"/>
    <n v="203062501"/>
    <s v="انظمة"/>
    <s v="المركز المالي"/>
    <x v="4"/>
    <x v="10"/>
    <x v="73"/>
    <n v="0"/>
    <s v="ذمم_ محمد عصام محمد راضى -4754"/>
    <n v="0"/>
    <n v="0"/>
    <n v="46249"/>
    <n v="46249"/>
    <n v="0"/>
    <n v="0"/>
    <n v="0"/>
    <n v="0"/>
    <n v="0"/>
    <x v="8"/>
  </r>
  <r>
    <n v="1896"/>
    <n v="203062502"/>
    <s v="انظمة"/>
    <s v="المركز المالي"/>
    <x v="4"/>
    <x v="10"/>
    <x v="73"/>
    <n v="0"/>
    <s v="ذمم_ ارشيد محمد سعيد -4756"/>
    <n v="0"/>
    <n v="0"/>
    <n v="20458"/>
    <n v="20458"/>
    <n v="0"/>
    <n v="0"/>
    <n v="0"/>
    <n v="0"/>
    <n v="0"/>
    <x v="8"/>
  </r>
  <r>
    <n v="1897"/>
    <n v="203062503"/>
    <s v="انظمة"/>
    <s v="المركز المالي"/>
    <x v="4"/>
    <x v="10"/>
    <x v="73"/>
    <n v="0"/>
    <s v="ذمم_ حبيب الرحمن -4757"/>
    <n v="0"/>
    <n v="0"/>
    <n v="21328"/>
    <n v="21328"/>
    <n v="0"/>
    <n v="0"/>
    <n v="0"/>
    <n v="0"/>
    <n v="0"/>
    <x v="8"/>
  </r>
  <r>
    <n v="1898"/>
    <n v="203062504"/>
    <s v="انظمة"/>
    <s v="المركز المالي"/>
    <x v="4"/>
    <x v="10"/>
    <x v="73"/>
    <n v="0"/>
    <s v="ذمم _ جواد فاروق _1174"/>
    <n v="0"/>
    <n v="0"/>
    <n v="88553"/>
    <n v="88553"/>
    <n v="0"/>
    <n v="0"/>
    <n v="0"/>
    <n v="0"/>
    <n v="0"/>
    <x v="8"/>
  </r>
  <r>
    <n v="1899"/>
    <n v="203062505"/>
    <s v="انظمة"/>
    <s v="المركز المالي"/>
    <x v="4"/>
    <x v="10"/>
    <x v="73"/>
    <n v="0"/>
    <s v="ذمم _ مانجو سورب _ 4755"/>
    <n v="0"/>
    <n v="0"/>
    <n v="92815"/>
    <n v="92815"/>
    <n v="0"/>
    <n v="0"/>
    <n v="0"/>
    <n v="0"/>
    <n v="0"/>
    <x v="8"/>
  </r>
  <r>
    <n v="1900"/>
    <n v="203062506"/>
    <s v="انظمة"/>
    <s v="المركز المالي"/>
    <x v="4"/>
    <x v="10"/>
    <x v="73"/>
    <n v="0"/>
    <s v="ذمم_مد اختر اوسين -عماله خارجيه"/>
    <n v="0"/>
    <n v="0"/>
    <n v="9652"/>
    <n v="9652"/>
    <n v="0"/>
    <n v="0"/>
    <n v="0"/>
    <n v="0"/>
    <n v="0"/>
    <x v="8"/>
  </r>
  <r>
    <n v="1901"/>
    <n v="203062507"/>
    <s v="انظمة"/>
    <s v="المركز المالي"/>
    <x v="4"/>
    <x v="10"/>
    <x v="73"/>
    <n v="0"/>
    <s v="ذمم_جيبابد حسين خان -عماله خارجيه"/>
    <n v="0"/>
    <n v="0"/>
    <n v="8406"/>
    <n v="8406"/>
    <n v="0"/>
    <n v="0"/>
    <n v="0"/>
    <n v="0"/>
    <n v="0"/>
    <x v="8"/>
  </r>
  <r>
    <n v="1902"/>
    <n v="203062508"/>
    <s v="انظمة"/>
    <s v="المركز المالي"/>
    <x v="4"/>
    <x v="10"/>
    <x v="73"/>
    <n v="0"/>
    <s v="ذمم_سراج رشيد شوكيدار -عماله خارجيه"/>
    <n v="0"/>
    <n v="0"/>
    <n v="43269"/>
    <n v="43269"/>
    <n v="0"/>
    <n v="0"/>
    <n v="0"/>
    <n v="0"/>
    <n v="0"/>
    <x v="8"/>
  </r>
  <r>
    <n v="1903"/>
    <n v="203062509"/>
    <s v="انظمة"/>
    <s v="المركز المالي"/>
    <x v="4"/>
    <x v="10"/>
    <x v="73"/>
    <n v="0"/>
    <s v="ذمم_مد شاه علم -عماله خارجيه"/>
    <n v="0"/>
    <n v="0"/>
    <n v="21428"/>
    <n v="21428"/>
    <n v="0"/>
    <n v="0"/>
    <n v="0"/>
    <n v="0"/>
    <n v="0"/>
    <x v="8"/>
  </r>
  <r>
    <n v="1904"/>
    <n v="203062510"/>
    <s v="انظمة"/>
    <s v="المركز المالي"/>
    <x v="4"/>
    <x v="10"/>
    <x v="73"/>
    <n v="0"/>
    <s v="ذمم_فاروق اوكوم -عماله خارجيه"/>
    <n v="0"/>
    <n v="0"/>
    <n v="21190"/>
    <n v="21190"/>
    <n v="0"/>
    <n v="0"/>
    <n v="0"/>
    <n v="0"/>
    <n v="0"/>
    <x v="8"/>
  </r>
  <r>
    <n v="1905"/>
    <n v="203062511"/>
    <s v="انظمة"/>
    <s v="المركز المالي"/>
    <x v="4"/>
    <x v="10"/>
    <x v="73"/>
    <n v="0"/>
    <s v="ذمم_مد جلال مياه-عماله خارجيه"/>
    <n v="0"/>
    <n v="0"/>
    <n v="8462"/>
    <n v="8462"/>
    <n v="0"/>
    <n v="0"/>
    <n v="0"/>
    <n v="0"/>
    <n v="0"/>
    <x v="8"/>
  </r>
  <r>
    <n v="1906"/>
    <n v="203062512"/>
    <s v="انظمة"/>
    <s v="المركز المالي"/>
    <x v="4"/>
    <x v="10"/>
    <x v="73"/>
    <n v="0"/>
    <s v="ذمم_ مد مشرف حسين _عمالة خارجية"/>
    <n v="0"/>
    <n v="0"/>
    <n v="0"/>
    <n v="0"/>
    <n v="0"/>
    <n v="0"/>
    <n v="0"/>
    <n v="0"/>
    <n v="0"/>
    <x v="8"/>
  </r>
  <r>
    <n v="1907"/>
    <n v="203062513"/>
    <s v="انظمة"/>
    <s v="المركز المالي"/>
    <x v="4"/>
    <x v="10"/>
    <x v="73"/>
    <n v="0"/>
    <s v="ذمم_سيف الاسلام_4759"/>
    <n v="0"/>
    <n v="0"/>
    <n v="22196"/>
    <n v="22196"/>
    <n v="0"/>
    <n v="0"/>
    <n v="0"/>
    <n v="0"/>
    <n v="0"/>
    <x v="8"/>
  </r>
  <r>
    <n v="1908"/>
    <n v="203062514"/>
    <s v="انظمة"/>
    <s v="المركز المالي"/>
    <x v="4"/>
    <x v="10"/>
    <x v="73"/>
    <n v="0"/>
    <s v="ذمم_إسماعيل حسين_4758"/>
    <n v="0"/>
    <n v="0"/>
    <n v="19264"/>
    <n v="19264"/>
    <n v="0"/>
    <n v="0"/>
    <n v="0"/>
    <n v="0"/>
    <n v="0"/>
    <x v="8"/>
  </r>
  <r>
    <n v="1909"/>
    <n v="203062515"/>
    <s v="انظمة"/>
    <s v="المركز المالي"/>
    <x v="4"/>
    <x v="10"/>
    <x v="73"/>
    <n v="0"/>
    <s v="ذمم_محمد مصطفي_4775"/>
    <n v="0"/>
    <n v="0"/>
    <n v="22663.5"/>
    <n v="22663.5"/>
    <n v="0"/>
    <n v="0"/>
    <n v="0"/>
    <n v="0"/>
    <n v="0"/>
    <x v="8"/>
  </r>
  <r>
    <n v="1910"/>
    <n v="203062516"/>
    <s v="انظمة"/>
    <s v="المركز المالي"/>
    <x v="4"/>
    <x v="10"/>
    <x v="73"/>
    <n v="0"/>
    <s v="ذمم_سعد رجب احمد الاغا_4767"/>
    <n v="0"/>
    <n v="0"/>
    <n v="36794"/>
    <n v="36794"/>
    <n v="0"/>
    <n v="0"/>
    <n v="0"/>
    <n v="0"/>
    <n v="0"/>
    <x v="8"/>
  </r>
  <r>
    <n v="1911"/>
    <n v="203062517"/>
    <s v="انظمة"/>
    <s v="المركز المالي"/>
    <x v="4"/>
    <x v="10"/>
    <x v="73"/>
    <n v="0"/>
    <s v="ذمم_عبد الناصر رجب احمد الاغا_4766"/>
    <n v="0"/>
    <n v="0"/>
    <n v="36344"/>
    <n v="36344"/>
    <n v="0"/>
    <n v="0"/>
    <n v="0"/>
    <n v="0"/>
    <n v="0"/>
    <x v="8"/>
  </r>
  <r>
    <n v="1912"/>
    <n v="203062518"/>
    <s v="انظمة"/>
    <s v="المركز المالي"/>
    <x v="4"/>
    <x v="10"/>
    <x v="73"/>
    <n v="0"/>
    <s v="ذمم_محمد احمد محمد عثمان_1176"/>
    <n v="0"/>
    <n v="0"/>
    <n v="138817"/>
    <n v="138817"/>
    <n v="0"/>
    <n v="0"/>
    <n v="0"/>
    <n v="0"/>
    <n v="0"/>
    <x v="8"/>
  </r>
  <r>
    <n v="1913"/>
    <n v="203062519"/>
    <s v="انظمة"/>
    <s v="المركز المالي"/>
    <x v="4"/>
    <x v="10"/>
    <x v="73"/>
    <n v="0"/>
    <s v="ذمم_احمد جمال زين عزيز الدين_4777"/>
    <n v="0"/>
    <n v="0"/>
    <n v="35031"/>
    <n v="35031"/>
    <n v="0"/>
    <n v="0"/>
    <n v="0"/>
    <n v="0"/>
    <n v="0"/>
    <x v="8"/>
  </r>
  <r>
    <n v="1914"/>
    <n v="203062520"/>
    <s v="انظمة"/>
    <s v="المركز المالي"/>
    <x v="4"/>
    <x v="10"/>
    <x v="73"/>
    <n v="0"/>
    <s v="ذمم _ ياسر احمد ماهر احمد _ 1177"/>
    <n v="0"/>
    <n v="0"/>
    <n v="284395"/>
    <n v="284395"/>
    <n v="0"/>
    <n v="0"/>
    <n v="0"/>
    <n v="0"/>
    <n v="0"/>
    <x v="8"/>
  </r>
  <r>
    <n v="1915"/>
    <n v="203062521"/>
    <s v="انظمة"/>
    <s v="المركز المالي"/>
    <x v="4"/>
    <x v="10"/>
    <x v="73"/>
    <n v="0"/>
    <s v="ذمم _ رفعت  صلاح محمد الزيني_ 4760"/>
    <n v="0"/>
    <n v="0"/>
    <n v="41432"/>
    <n v="41432"/>
    <n v="0"/>
    <n v="0"/>
    <n v="0"/>
    <n v="0"/>
    <n v="0"/>
    <x v="8"/>
  </r>
  <r>
    <n v="1916"/>
    <n v="203062522"/>
    <s v="انظمة"/>
    <s v="المركز المالي"/>
    <x v="4"/>
    <x v="10"/>
    <x v="73"/>
    <n v="0"/>
    <s v="ذمم _ شريف شيخ _4761"/>
    <n v="0"/>
    <n v="0"/>
    <n v="23289"/>
    <n v="23289"/>
    <n v="0"/>
    <n v="0"/>
    <n v="0"/>
    <n v="0"/>
    <n v="0"/>
    <x v="8"/>
  </r>
  <r>
    <n v="1917"/>
    <n v="203062523"/>
    <s v="انظمة"/>
    <s v="المركز المالي"/>
    <x v="4"/>
    <x v="10"/>
    <x v="73"/>
    <n v="0"/>
    <s v="ذمم _ اختر اوسين _4762"/>
    <n v="0"/>
    <n v="0"/>
    <n v="1657"/>
    <n v="1657"/>
    <n v="0"/>
    <n v="0"/>
    <n v="0"/>
    <n v="0"/>
    <n v="0"/>
    <x v="8"/>
  </r>
  <r>
    <n v="1918"/>
    <n v="203062524"/>
    <s v="انظمة"/>
    <s v="المركز المالي"/>
    <x v="4"/>
    <x v="10"/>
    <x v="73"/>
    <n v="0"/>
    <s v="ذمم _ ابو موسي غازي_ 4763"/>
    <n v="0"/>
    <n v="0"/>
    <n v="22091"/>
    <n v="22091"/>
    <n v="0"/>
    <n v="0"/>
    <n v="0"/>
    <n v="0"/>
    <n v="0"/>
    <x v="8"/>
  </r>
  <r>
    <n v="1919"/>
    <n v="203062525"/>
    <s v="انظمة"/>
    <s v="المركز المالي"/>
    <x v="4"/>
    <x v="10"/>
    <x v="73"/>
    <n v="0"/>
    <s v="ذمم _ اسماعيل ابو طاهر اسماعيل _ 4764"/>
    <n v="0"/>
    <n v="0"/>
    <n v="1567"/>
    <n v="1567"/>
    <n v="0"/>
    <n v="0"/>
    <n v="0"/>
    <n v="0"/>
    <n v="0"/>
    <x v="8"/>
  </r>
  <r>
    <n v="1920"/>
    <n v="203062526"/>
    <s v="انظمة"/>
    <s v="المركز المالي"/>
    <x v="4"/>
    <x v="10"/>
    <x v="73"/>
    <n v="0"/>
    <s v="ذمم _ زبشان رحيم داد خات احمد _4768"/>
    <n v="0"/>
    <n v="0"/>
    <n v="54867"/>
    <n v="54867"/>
    <n v="0"/>
    <n v="0"/>
    <n v="0"/>
    <n v="0"/>
    <n v="0"/>
    <x v="8"/>
  </r>
  <r>
    <n v="1921"/>
    <n v="203062527"/>
    <s v="انظمة"/>
    <s v="المركز المالي"/>
    <x v="4"/>
    <x v="10"/>
    <x v="73"/>
    <n v="0"/>
    <s v="ذمم _ محمد راسل راسيل محمد _ 4770"/>
    <n v="0"/>
    <n v="0"/>
    <n v="20368"/>
    <n v="20368"/>
    <n v="0"/>
    <n v="0"/>
    <n v="0"/>
    <n v="0"/>
    <n v="0"/>
    <x v="8"/>
  </r>
  <r>
    <n v="1922"/>
    <n v="203062528"/>
    <s v="انظمة"/>
    <s v="المركز المالي"/>
    <x v="4"/>
    <x v="10"/>
    <x v="73"/>
    <n v="0"/>
    <s v="ذمم _ محمد زاهد ال اسلام _ 4771"/>
    <n v="0"/>
    <n v="0"/>
    <n v="22813"/>
    <n v="22813"/>
    <n v="0"/>
    <n v="0"/>
    <n v="0"/>
    <n v="0"/>
    <n v="0"/>
    <x v="8"/>
  </r>
  <r>
    <n v="1923"/>
    <n v="203062529"/>
    <s v="انظمة"/>
    <s v="المركز المالي"/>
    <x v="4"/>
    <x v="10"/>
    <x v="73"/>
    <n v="0"/>
    <s v="ذمم _ اولاد محمد عب ال غوني _4772"/>
    <n v="0"/>
    <n v="0"/>
    <n v="21885"/>
    <n v="21885"/>
    <n v="0"/>
    <n v="0"/>
    <n v="0"/>
    <n v="0"/>
    <n v="0"/>
    <x v="8"/>
  </r>
  <r>
    <n v="1924"/>
    <n v="203062530"/>
    <s v="انظمة"/>
    <s v="المركز المالي"/>
    <x v="4"/>
    <x v="10"/>
    <x v="73"/>
    <n v="0"/>
    <s v="ذمم _ شادي حسين محمد النجار _ 4773"/>
    <n v="0"/>
    <n v="0"/>
    <n v="6780"/>
    <n v="6780"/>
    <n v="0"/>
    <n v="0"/>
    <n v="0"/>
    <n v="0"/>
    <n v="0"/>
    <x v="8"/>
  </r>
  <r>
    <n v="1925"/>
    <n v="203062531"/>
    <s v="انظمة"/>
    <s v="المركز المالي"/>
    <x v="4"/>
    <x v="10"/>
    <x v="73"/>
    <n v="0"/>
    <s v="ذمم _ اشرف عبدالعظيم كامل علي _ 4774"/>
    <n v="0"/>
    <n v="0"/>
    <n v="51521"/>
    <n v="51521"/>
    <n v="0"/>
    <n v="0"/>
    <n v="0"/>
    <n v="0"/>
    <n v="0"/>
    <x v="8"/>
  </r>
  <r>
    <n v="1926"/>
    <n v="203062532"/>
    <s v="انظمة"/>
    <s v="المركز المالي"/>
    <x v="4"/>
    <x v="10"/>
    <x v="73"/>
    <n v="0"/>
    <s v="ذمم _ مد مشرف حسين _ 4787"/>
    <n v="0"/>
    <n v="0"/>
    <n v="24529.5"/>
    <n v="24529.5"/>
    <n v="0"/>
    <n v="0"/>
    <n v="0"/>
    <n v="0"/>
    <n v="0"/>
    <x v="8"/>
  </r>
  <r>
    <n v="1927"/>
    <n v="203062533"/>
    <s v="انظمة"/>
    <s v="المركز المالي"/>
    <x v="4"/>
    <x v="10"/>
    <x v="73"/>
    <n v="0"/>
    <s v="ذمم _ محمد تميم عزيز تميم _ 4788"/>
    <n v="0"/>
    <n v="0"/>
    <n v="25904"/>
    <n v="25904"/>
    <n v="0"/>
    <n v="0"/>
    <n v="0"/>
    <n v="0"/>
    <n v="0"/>
    <x v="8"/>
  </r>
  <r>
    <n v="1928"/>
    <n v="203062534"/>
    <s v="انظمة"/>
    <s v="المركز المالي"/>
    <x v="4"/>
    <x v="10"/>
    <x v="73"/>
    <n v="0"/>
    <s v="ذمم _ غازي محمد غازي محمد عوضين _ 4792"/>
    <n v="0"/>
    <n v="0"/>
    <n v="38675"/>
    <n v="38675"/>
    <n v="0"/>
    <n v="0"/>
    <n v="0"/>
    <n v="0"/>
    <n v="0"/>
    <x v="8"/>
  </r>
  <r>
    <n v="1929"/>
    <n v="203062535"/>
    <s v="انظمة"/>
    <s v="المركز المالي"/>
    <x v="4"/>
    <x v="10"/>
    <x v="73"/>
    <n v="0"/>
    <s v="ذمم _ محمد هاردهان _ 4799"/>
    <n v="0"/>
    <n v="0"/>
    <n v="22705"/>
    <n v="22705"/>
    <n v="0"/>
    <n v="0"/>
    <n v="0"/>
    <n v="0"/>
    <n v="0"/>
    <x v="8"/>
  </r>
  <r>
    <n v="1930"/>
    <n v="203062536"/>
    <s v="انظمة"/>
    <s v="المركز المالي"/>
    <x v="4"/>
    <x v="10"/>
    <x v="73"/>
    <n v="0"/>
    <s v="ذمم _ ثرى داس _ 4800"/>
    <n v="0"/>
    <n v="0"/>
    <n v="20767"/>
    <n v="20767"/>
    <n v="0"/>
    <n v="0"/>
    <n v="0"/>
    <n v="0"/>
    <n v="0"/>
    <x v="8"/>
  </r>
  <r>
    <n v="1931"/>
    <n v="203062537"/>
    <s v="انظمة"/>
    <s v="المركز المالي"/>
    <x v="4"/>
    <x v="10"/>
    <x v="73"/>
    <n v="0"/>
    <s v="ذمم _ جويتو  _ 4801"/>
    <n v="0"/>
    <n v="0"/>
    <n v="45638"/>
    <n v="45638"/>
    <n v="0"/>
    <n v="0"/>
    <n v="0"/>
    <n v="0"/>
    <n v="0"/>
    <x v="8"/>
  </r>
  <r>
    <n v="1932"/>
    <n v="203062538"/>
    <s v="انظمة"/>
    <s v="المركز المالي"/>
    <x v="4"/>
    <x v="10"/>
    <x v="73"/>
    <n v="0"/>
    <s v="ذمم _ جونى بانجويد  _ 4802"/>
    <n v="0"/>
    <n v="0"/>
    <n v="43137"/>
    <n v="43137"/>
    <n v="0"/>
    <n v="0"/>
    <n v="0"/>
    <n v="0"/>
    <n v="0"/>
    <x v="8"/>
  </r>
  <r>
    <n v="1933"/>
    <n v="203062539"/>
    <s v="انظمة"/>
    <s v="المركز المالي"/>
    <x v="4"/>
    <x v="10"/>
    <x v="73"/>
    <n v="0"/>
    <s v="ذمم _ غونسالو جر كينتو ميلينديش  _ 4803"/>
    <n v="0"/>
    <n v="0"/>
    <n v="44579"/>
    <n v="44579"/>
    <n v="0"/>
    <n v="0"/>
    <n v="0"/>
    <n v="0"/>
    <n v="0"/>
    <x v="8"/>
  </r>
  <r>
    <n v="1934"/>
    <n v="203062540"/>
    <s v="انظمة"/>
    <s v="المركز المالي"/>
    <x v="4"/>
    <x v="10"/>
    <x v="73"/>
    <n v="0"/>
    <s v="ذمم _ جويمير بيدال مونديجار _ 4804"/>
    <n v="0"/>
    <n v="0"/>
    <n v="41700"/>
    <n v="41700"/>
    <n v="0"/>
    <n v="0"/>
    <n v="0"/>
    <n v="0"/>
    <n v="0"/>
    <x v="8"/>
  </r>
  <r>
    <n v="1935"/>
    <n v="203062541"/>
    <s v="انظمة"/>
    <s v="المركز المالي"/>
    <x v="4"/>
    <x v="10"/>
    <x v="73"/>
    <n v="0"/>
    <s v="ذمم _ جوينى اواو فيرنانديز _ 4805"/>
    <n v="0"/>
    <n v="0"/>
    <n v="44229"/>
    <n v="44229"/>
    <n v="0"/>
    <n v="0"/>
    <n v="0"/>
    <n v="0"/>
    <n v="0"/>
    <x v="8"/>
  </r>
  <r>
    <n v="1936"/>
    <n v="203062542"/>
    <s v="انظمة"/>
    <s v="المركز المالي"/>
    <x v="4"/>
    <x v="10"/>
    <x v="73"/>
    <n v="0"/>
    <s v="ذمم _ ايمن محمد عبد السلام مندور _ 4806"/>
    <n v="0"/>
    <n v="0"/>
    <n v="38824"/>
    <n v="38824"/>
    <n v="0"/>
    <n v="0"/>
    <n v="0"/>
    <n v="0"/>
    <n v="0"/>
    <x v="8"/>
  </r>
  <r>
    <n v="1937"/>
    <n v="203062543"/>
    <s v="انظمة"/>
    <s v="المركز المالي"/>
    <x v="4"/>
    <x v="10"/>
    <x v="73"/>
    <n v="0"/>
    <s v="ذمم _ وليد سامى عبد الماجد _ 4795"/>
    <n v="0"/>
    <n v="0"/>
    <n v="43112"/>
    <n v="43112"/>
    <n v="0"/>
    <n v="0"/>
    <n v="0"/>
    <n v="0"/>
    <n v="0"/>
    <x v="8"/>
  </r>
  <r>
    <n v="1938"/>
    <n v="203062544"/>
    <s v="انظمة"/>
    <s v="المركز المالي"/>
    <x v="4"/>
    <x v="10"/>
    <x v="73"/>
    <n v="0"/>
    <s v="ذمم _ سمير سيد بيومى على _ 4798"/>
    <n v="0"/>
    <n v="0"/>
    <n v="55441"/>
    <n v="55441"/>
    <n v="0"/>
    <n v="0"/>
    <n v="0"/>
    <n v="0"/>
    <n v="0"/>
    <x v="8"/>
  </r>
  <r>
    <n v="1939"/>
    <n v="203062545"/>
    <s v="انظمة"/>
    <s v="المركز المالي"/>
    <x v="4"/>
    <x v="10"/>
    <x v="73"/>
    <n v="0"/>
    <s v="ذمم _ مبروك رجب عبد الله _ 4807"/>
    <n v="0"/>
    <n v="0"/>
    <n v="36689"/>
    <n v="36689"/>
    <n v="0"/>
    <n v="0"/>
    <n v="0"/>
    <n v="0"/>
    <n v="0"/>
    <x v="8"/>
  </r>
  <r>
    <n v="1940"/>
    <n v="203062546"/>
    <s v="انظمة"/>
    <s v="المركز المالي"/>
    <x v="4"/>
    <x v="10"/>
    <x v="73"/>
    <n v="0"/>
    <s v="ذمم _ ربيع محمد علوان _ 4808"/>
    <n v="0"/>
    <n v="0"/>
    <n v="42705"/>
    <n v="42705"/>
    <n v="0"/>
    <n v="0"/>
    <n v="0"/>
    <n v="0"/>
    <n v="0"/>
    <x v="8"/>
  </r>
  <r>
    <n v="1941"/>
    <n v="203062547"/>
    <s v="انظمة"/>
    <s v="المركز المالي"/>
    <x v="4"/>
    <x v="10"/>
    <x v="73"/>
    <n v="0"/>
    <s v="ذمم _ علاء صلاح عبد الرحمن نعيم _ 4809"/>
    <n v="0"/>
    <n v="0"/>
    <n v="47507"/>
    <n v="47507"/>
    <n v="0"/>
    <n v="0"/>
    <n v="0"/>
    <n v="0"/>
    <n v="0"/>
    <x v="8"/>
  </r>
  <r>
    <n v="1942"/>
    <n v="203062548"/>
    <s v="انظمة"/>
    <s v="المركز المالي"/>
    <x v="4"/>
    <x v="10"/>
    <x v="73"/>
    <n v="0"/>
    <s v="ذمم _ على سيد متولى منصور _ 4810"/>
    <n v="0"/>
    <n v="0"/>
    <n v="33553"/>
    <n v="33553"/>
    <n v="0"/>
    <n v="0"/>
    <n v="0"/>
    <n v="0"/>
    <n v="0"/>
    <x v="8"/>
  </r>
  <r>
    <n v="1943"/>
    <n v="203062549"/>
    <s v="انظمة"/>
    <s v="المركز المالي"/>
    <x v="4"/>
    <x v="10"/>
    <x v="73"/>
    <n v="0"/>
    <s v="ذمم _ محمد عبد الكريم خان _ KAFD310"/>
    <n v="0"/>
    <n v="0"/>
    <n v="6000"/>
    <n v="6000"/>
    <n v="0"/>
    <n v="0"/>
    <n v="0"/>
    <n v="0"/>
    <n v="0"/>
    <x v="8"/>
  </r>
  <r>
    <n v="1944"/>
    <n v="203062550"/>
    <s v="انظمة"/>
    <s v="المركز المالي"/>
    <x v="4"/>
    <x v="10"/>
    <x v="73"/>
    <n v="0"/>
    <s v="ذمم _ على رازا محمد سالم _ KAFD310"/>
    <n v="0"/>
    <n v="0"/>
    <n v="6000"/>
    <n v="6000"/>
    <n v="0"/>
    <n v="0"/>
    <n v="0"/>
    <n v="0"/>
    <n v="0"/>
    <x v="8"/>
  </r>
  <r>
    <n v="1945"/>
    <n v="203062551"/>
    <s v="انظمة"/>
    <s v="المركز المالي"/>
    <x v="4"/>
    <x v="10"/>
    <x v="73"/>
    <n v="0"/>
    <s v="ذمم _ ساجان ثنغويلا _ KAFD310"/>
    <n v="0"/>
    <n v="0"/>
    <n v="61848"/>
    <n v="61848"/>
    <n v="0"/>
    <n v="0"/>
    <n v="0"/>
    <n v="0"/>
    <n v="0"/>
    <x v="8"/>
  </r>
  <r>
    <n v="1946"/>
    <n v="203062552"/>
    <s v="انظمة"/>
    <s v="المركز المالي"/>
    <x v="4"/>
    <x v="10"/>
    <x v="73"/>
    <n v="0"/>
    <s v="ذمم _ بيريندار ماندال _ 4813"/>
    <n v="0"/>
    <n v="0"/>
    <n v="23667"/>
    <n v="23667"/>
    <n v="0"/>
    <n v="0"/>
    <n v="0"/>
    <n v="0"/>
    <n v="0"/>
    <x v="8"/>
  </r>
  <r>
    <n v="1947"/>
    <n v="203062553"/>
    <s v="انظمة"/>
    <s v="المركز المالي"/>
    <x v="4"/>
    <x v="10"/>
    <x v="73"/>
    <n v="0"/>
    <s v="ذمم _ حماده فايز عبد لعزيز _ 4815"/>
    <n v="0"/>
    <n v="0"/>
    <n v="35416"/>
    <n v="35416"/>
    <n v="0"/>
    <n v="0"/>
    <n v="0"/>
    <n v="0"/>
    <n v="0"/>
    <x v="8"/>
  </r>
  <r>
    <n v="1948"/>
    <n v="203062554"/>
    <s v="انظمة"/>
    <s v="المركز المالي"/>
    <x v="4"/>
    <x v="10"/>
    <x v="73"/>
    <n v="0"/>
    <s v="ذمم _ خالد محمود يوسف _ 4816"/>
    <n v="0"/>
    <n v="0"/>
    <n v="39847"/>
    <n v="39847"/>
    <n v="0"/>
    <n v="0"/>
    <n v="0"/>
    <n v="0"/>
    <n v="0"/>
    <x v="8"/>
  </r>
  <r>
    <n v="1949"/>
    <n v="203062555"/>
    <s v="انظمة"/>
    <s v="المركز المالي"/>
    <x v="4"/>
    <x v="10"/>
    <x v="73"/>
    <n v="0"/>
    <s v="ذمم _ محمد حلمى عبد الدايم _ 4817"/>
    <n v="0"/>
    <n v="0"/>
    <n v="40856"/>
    <n v="40856"/>
    <n v="0"/>
    <n v="0"/>
    <n v="0"/>
    <n v="0"/>
    <n v="0"/>
    <x v="8"/>
  </r>
  <r>
    <n v="1950"/>
    <n v="203062556"/>
    <s v="انظمة"/>
    <s v="المركز المالي"/>
    <x v="4"/>
    <x v="10"/>
    <x v="73"/>
    <n v="0"/>
    <s v="ذمم _ ماجد محمد السيد مهدى _ 4818"/>
    <n v="0"/>
    <n v="0"/>
    <n v="51662"/>
    <n v="51662"/>
    <n v="0"/>
    <n v="0"/>
    <n v="0"/>
    <n v="0"/>
    <n v="0"/>
    <x v="8"/>
  </r>
  <r>
    <n v="1951"/>
    <n v="203062557"/>
    <s v="انظمة"/>
    <s v="المركز المالي"/>
    <x v="4"/>
    <x v="10"/>
    <x v="73"/>
    <n v="0"/>
    <s v="ذمم _ رمضان سعيد عيد السيد _ 4822"/>
    <n v="0"/>
    <n v="0"/>
    <n v="44082"/>
    <n v="44082"/>
    <n v="0"/>
    <n v="0"/>
    <n v="0"/>
    <n v="0"/>
    <n v="0"/>
    <x v="8"/>
  </r>
  <r>
    <n v="1952"/>
    <n v="203062558"/>
    <s v="انظمة"/>
    <s v="المركز المالي"/>
    <x v="4"/>
    <x v="10"/>
    <x v="73"/>
    <n v="0"/>
    <s v="ذمم _ البينو جرديل روزاريو  _ 4820"/>
    <n v="0"/>
    <n v="0"/>
    <n v="48357"/>
    <n v="48357"/>
    <n v="0"/>
    <n v="0"/>
    <n v="0"/>
    <n v="0"/>
    <n v="0"/>
    <x v="8"/>
  </r>
  <r>
    <n v="1953"/>
    <n v="203062559"/>
    <s v="انظمة"/>
    <s v="المركز المالي"/>
    <x v="4"/>
    <x v="10"/>
    <x v="73"/>
    <n v="0"/>
    <s v="ذمم _ ادوين بومباسى امانتج _ 4821"/>
    <n v="0"/>
    <n v="0"/>
    <n v="40170"/>
    <n v="40170"/>
    <n v="0"/>
    <n v="0"/>
    <n v="0"/>
    <n v="0"/>
    <n v="0"/>
    <x v="8"/>
  </r>
  <r>
    <n v="1954"/>
    <n v="203062560"/>
    <s v="انظمة"/>
    <s v="المركز المالي"/>
    <x v="4"/>
    <x v="10"/>
    <x v="73"/>
    <n v="0"/>
    <s v="ذمم _ جمالى سعيد قرنى سنوسى _ 4814"/>
    <n v="0"/>
    <n v="0"/>
    <n v="66402"/>
    <n v="66402"/>
    <n v="0"/>
    <n v="0"/>
    <n v="0"/>
    <n v="0"/>
    <n v="0"/>
    <x v="8"/>
  </r>
  <r>
    <n v="1955"/>
    <n v="203062561"/>
    <s v="انظمة"/>
    <s v="المركز المالي"/>
    <x v="4"/>
    <x v="10"/>
    <x v="73"/>
    <n v="0"/>
    <s v="ذمم _ مجدي احمد عبد السلام محمد _ 4819"/>
    <n v="0"/>
    <n v="0"/>
    <n v="79602.69"/>
    <n v="79602.69"/>
    <n v="0"/>
    <n v="0"/>
    <n v="0"/>
    <n v="0"/>
    <n v="0"/>
    <x v="8"/>
  </r>
  <r>
    <n v="1956"/>
    <n v="203062562"/>
    <s v="انظمة"/>
    <s v="المركز المالي"/>
    <x v="4"/>
    <x v="10"/>
    <x v="73"/>
    <n v="0"/>
    <s v="ذمم _ طاهر زمان _ عمالة خارجية"/>
    <n v="0"/>
    <n v="0"/>
    <n v="0"/>
    <n v="0"/>
    <n v="0"/>
    <n v="0"/>
    <n v="0"/>
    <n v="0"/>
    <n v="0"/>
    <x v="8"/>
  </r>
  <r>
    <n v="1957"/>
    <n v="203062563"/>
    <s v="انظمة"/>
    <s v="المركز المالي"/>
    <x v="4"/>
    <x v="10"/>
    <x v="73"/>
    <n v="0"/>
    <s v="ذمم _ مصطفى محمد غازى _ 1179"/>
    <n v="0"/>
    <n v="0"/>
    <n v="111927"/>
    <n v="111927"/>
    <n v="0"/>
    <n v="0"/>
    <n v="0"/>
    <n v="0"/>
    <n v="0"/>
    <x v="8"/>
  </r>
  <r>
    <n v="1958"/>
    <n v="203062564"/>
    <s v="انظمة"/>
    <s v="المركز المالي"/>
    <x v="4"/>
    <x v="10"/>
    <x v="73"/>
    <n v="0"/>
    <s v="ذمم _ على اسامة طارق _ عمالة خارجية"/>
    <n v="0"/>
    <n v="0"/>
    <n v="40342"/>
    <n v="40342"/>
    <n v="0"/>
    <n v="0"/>
    <n v="0"/>
    <n v="0"/>
    <n v="0"/>
    <x v="8"/>
  </r>
  <r>
    <n v="1959"/>
    <n v="203062565"/>
    <s v="انظمة"/>
    <s v="المركز المالي"/>
    <x v="4"/>
    <x v="10"/>
    <x v="73"/>
    <n v="0"/>
    <s v="ذمم _ اظهار الحق _ عمالة خارجية"/>
    <n v="0"/>
    <n v="0"/>
    <n v="0"/>
    <n v="0"/>
    <n v="0"/>
    <n v="0"/>
    <n v="0"/>
    <n v="0"/>
    <n v="0"/>
    <x v="8"/>
  </r>
  <r>
    <n v="1960"/>
    <n v="203062566"/>
    <s v="انظمة"/>
    <s v="المركز المالي"/>
    <x v="4"/>
    <x v="10"/>
    <x v="73"/>
    <n v="0"/>
    <s v="ذمم _ اسلام السيد السيد ابو الفضل _ 1180"/>
    <n v="0"/>
    <n v="0"/>
    <n v="54562"/>
    <n v="54562"/>
    <n v="0"/>
    <n v="0"/>
    <n v="0"/>
    <n v="0"/>
    <n v="0"/>
    <x v="8"/>
  </r>
  <r>
    <n v="1961"/>
    <n v="203062567"/>
    <s v="انظمة"/>
    <s v="المركز المالي"/>
    <x v="4"/>
    <x v="10"/>
    <x v="73"/>
    <n v="0"/>
    <s v="ذمم _ محمد عبده العرب موسي _ 4824"/>
    <n v="0"/>
    <n v="0"/>
    <n v="36962"/>
    <n v="36962"/>
    <n v="0"/>
    <n v="0"/>
    <n v="0"/>
    <n v="0"/>
    <n v="0"/>
    <x v="8"/>
  </r>
  <r>
    <n v="1962"/>
    <n v="203062568"/>
    <s v="انظمة"/>
    <s v="المركز المالي"/>
    <x v="4"/>
    <x v="10"/>
    <x v="73"/>
    <n v="0"/>
    <s v="ذمم _ مصطفى محمود السيد ابراهيم _ 4825"/>
    <n v="0"/>
    <n v="0"/>
    <n v="28295"/>
    <n v="28295"/>
    <n v="0"/>
    <n v="0"/>
    <n v="0"/>
    <n v="0"/>
    <n v="0"/>
    <x v="8"/>
  </r>
  <r>
    <n v="1963"/>
    <n v="203062569"/>
    <s v="انظمة"/>
    <s v="المركز المالي"/>
    <x v="4"/>
    <x v="10"/>
    <x v="73"/>
    <n v="0"/>
    <s v="ذمم _ السيد جمالى احمد عمارة  _ 4823"/>
    <n v="0"/>
    <n v="0"/>
    <n v="46406"/>
    <n v="46406"/>
    <n v="0"/>
    <n v="0"/>
    <n v="0"/>
    <n v="0"/>
    <n v="0"/>
    <x v="8"/>
  </r>
  <r>
    <n v="1964"/>
    <n v="203062570"/>
    <s v="انظمة"/>
    <s v="المركز المالي"/>
    <x v="4"/>
    <x v="10"/>
    <x v="73"/>
    <n v="0"/>
    <s v="ذمم _ احمد محمد صادق حسن _ 1181"/>
    <n v="0"/>
    <n v="0"/>
    <n v="369000"/>
    <n v="369000"/>
    <n v="0"/>
    <n v="0"/>
    <n v="0"/>
    <n v="0"/>
    <n v="0"/>
    <x v="8"/>
  </r>
  <r>
    <n v="1965"/>
    <n v="203062571"/>
    <s v="انظمة"/>
    <s v="المركز المالي"/>
    <x v="4"/>
    <x v="10"/>
    <x v="73"/>
    <n v="0"/>
    <s v="ذمم_زوهيب احمد_ عمالة خارجيه"/>
    <n v="0"/>
    <n v="0"/>
    <n v="59053.75"/>
    <n v="59053.75"/>
    <n v="0"/>
    <n v="0"/>
    <n v="0"/>
    <n v="0"/>
    <n v="0"/>
    <x v="8"/>
  </r>
  <r>
    <n v="1966"/>
    <n v="203062572"/>
    <s v="انظمة"/>
    <s v="المركز المالي"/>
    <x v="4"/>
    <x v="10"/>
    <x v="73"/>
    <n v="0"/>
    <s v="ذمم_محمد شعيب خان_ عمالة خارجيه"/>
    <n v="0"/>
    <n v="0"/>
    <n v="61615"/>
    <n v="61615"/>
    <n v="0"/>
    <n v="0"/>
    <n v="0"/>
    <n v="0"/>
    <n v="0"/>
    <x v="8"/>
  </r>
  <r>
    <n v="1967"/>
    <n v="203062573"/>
    <s v="انظمة"/>
    <s v="المركز المالي"/>
    <x v="4"/>
    <x v="10"/>
    <x v="73"/>
    <n v="0"/>
    <s v="ذمم _ مصطفى احمد رجاء عبد الوهاب _ 1183"/>
    <n v="0"/>
    <n v="0"/>
    <n v="161000"/>
    <n v="161000"/>
    <n v="0"/>
    <n v="0"/>
    <n v="0"/>
    <n v="0"/>
    <n v="0"/>
    <x v="8"/>
  </r>
  <r>
    <n v="1968"/>
    <n v="203062574"/>
    <s v="انظمة"/>
    <s v="المركز المالي"/>
    <x v="4"/>
    <x v="10"/>
    <x v="73"/>
    <n v="0"/>
    <s v="ذمم _ حلمى محمود احمد سهمود _ 1182"/>
    <n v="0"/>
    <n v="0"/>
    <n v="54992"/>
    <n v="54992"/>
    <n v="0"/>
    <n v="0"/>
    <n v="0"/>
    <n v="0"/>
    <n v="0"/>
    <x v="8"/>
  </r>
  <r>
    <n v="1969"/>
    <n v="203062575"/>
    <s v="انظمة"/>
    <s v="المركز المالي"/>
    <x v="4"/>
    <x v="10"/>
    <x v="73"/>
    <n v="0"/>
    <s v="ذمم _ محمد إبراهيم محمد الرفاعي _ 1184"/>
    <n v="0"/>
    <n v="0"/>
    <n v="54966"/>
    <n v="54966"/>
    <n v="0"/>
    <n v="0"/>
    <n v="0"/>
    <n v="0"/>
    <n v="0"/>
    <x v="8"/>
  </r>
  <r>
    <n v="1970"/>
    <n v="203062576"/>
    <s v="انظمة"/>
    <s v="المركز المالي"/>
    <x v="4"/>
    <x v="10"/>
    <x v="73"/>
    <n v="0"/>
    <s v="ذمم_مد مجاهد_ عمالة خارجيه"/>
    <n v="0"/>
    <n v="0"/>
    <n v="46615"/>
    <n v="46615"/>
    <n v="0"/>
    <n v="0"/>
    <n v="0"/>
    <n v="0"/>
    <n v="0"/>
    <x v="8"/>
  </r>
  <r>
    <n v="1971"/>
    <n v="203062577"/>
    <s v="انظمة"/>
    <s v="المركز المالي"/>
    <x v="4"/>
    <x v="10"/>
    <x v="73"/>
    <n v="0"/>
    <s v="ذمم احمد عبد الرازق السيد _ 4851"/>
    <n v="0"/>
    <n v="0"/>
    <n v="0"/>
    <n v="0"/>
    <n v="0"/>
    <n v="0"/>
    <n v="0"/>
    <n v="0"/>
    <n v="0"/>
    <x v="8"/>
  </r>
  <r>
    <n v="1972"/>
    <n v="203062578"/>
    <s v="انظمة"/>
    <s v="المركز المالي"/>
    <x v="4"/>
    <x v="10"/>
    <x v="73"/>
    <n v="0"/>
    <s v="ذمم محمد مشيئ الرحمن _ 4852"/>
    <n v="0"/>
    <n v="0"/>
    <n v="0"/>
    <n v="0"/>
    <n v="0"/>
    <n v="0"/>
    <n v="0"/>
    <n v="0"/>
    <n v="0"/>
    <x v="8"/>
  </r>
  <r>
    <n v="1973"/>
    <n v="203062579"/>
    <s v="انظمة"/>
    <s v="المركز المالي"/>
    <x v="4"/>
    <x v="10"/>
    <x v="73"/>
    <n v="0"/>
    <s v="********"/>
    <n v="0"/>
    <n v="0"/>
    <n v="0"/>
    <n v="0"/>
    <n v="0"/>
    <n v="0"/>
    <n v="0"/>
    <n v="0"/>
    <n v="0"/>
    <x v="8"/>
  </r>
  <r>
    <n v="1974"/>
    <n v="203062580"/>
    <s v="انظمة"/>
    <s v="المركز المالي"/>
    <x v="4"/>
    <x v="10"/>
    <x v="73"/>
    <n v="0"/>
    <s v="**************."/>
    <n v="0"/>
    <n v="0"/>
    <n v="0"/>
    <n v="0"/>
    <n v="0"/>
    <n v="0"/>
    <n v="0"/>
    <n v="0"/>
    <n v="0"/>
    <x v="8"/>
  </r>
  <r>
    <n v="1975"/>
    <n v="203062581"/>
    <s v="انظمة"/>
    <s v="المركز المالي"/>
    <x v="4"/>
    <x v="10"/>
    <x v="73"/>
    <n v="0"/>
    <s v="ذمم_شاهزيب خان_ عمالة خارجيه"/>
    <n v="0"/>
    <n v="0"/>
    <n v="47137.5"/>
    <n v="47137.5"/>
    <n v="0"/>
    <n v="0"/>
    <n v="0"/>
    <n v="0"/>
    <n v="0"/>
    <x v="8"/>
  </r>
  <r>
    <n v="1976"/>
    <n v="203063200"/>
    <s v="انظمة"/>
    <s v="المركز المالي"/>
    <x v="4"/>
    <x v="10"/>
    <x v="73"/>
    <n v="0"/>
    <s v="ذمم_ندي ابراهيم مبارك 3200"/>
    <n v="0"/>
    <n v="0"/>
    <n v="13000"/>
    <n v="13000"/>
    <n v="0"/>
    <n v="0"/>
    <n v="0"/>
    <n v="0"/>
    <n v="0"/>
    <x v="8"/>
  </r>
  <r>
    <n v="1977"/>
    <n v="203063201"/>
    <s v="انظمة"/>
    <s v="المركز المالي"/>
    <x v="4"/>
    <x v="10"/>
    <x v="73"/>
    <n v="0"/>
    <s v="ذمم_ منى مهند سالم الاحمرى3201"/>
    <n v="0"/>
    <n v="0"/>
    <n v="13000"/>
    <n v="13000"/>
    <n v="0"/>
    <n v="0"/>
    <n v="0"/>
    <n v="0"/>
    <n v="0"/>
    <x v="8"/>
  </r>
  <r>
    <n v="1978"/>
    <n v="203063202"/>
    <s v="انظمة"/>
    <s v="المركز المالي"/>
    <x v="4"/>
    <x v="10"/>
    <x v="73"/>
    <n v="0"/>
    <s v="ذمم_ منيره محمد مسفر3202"/>
    <n v="0"/>
    <n v="0"/>
    <n v="13000"/>
    <n v="13000"/>
    <n v="0"/>
    <n v="0"/>
    <n v="0"/>
    <n v="0"/>
    <n v="0"/>
    <x v="8"/>
  </r>
  <r>
    <n v="1979"/>
    <n v="203063203"/>
    <s v="انظمة"/>
    <s v="المركز المالي"/>
    <x v="4"/>
    <x v="10"/>
    <x v="73"/>
    <n v="0"/>
    <s v="ذمم_صابرين ظافر على3203"/>
    <n v="0"/>
    <n v="0"/>
    <n v="13000"/>
    <n v="13000"/>
    <n v="0"/>
    <n v="0"/>
    <n v="0"/>
    <n v="0"/>
    <n v="0"/>
    <x v="8"/>
  </r>
  <r>
    <n v="1980"/>
    <n v="203063204"/>
    <s v="انظمة"/>
    <s v="المركز المالي"/>
    <x v="4"/>
    <x v="10"/>
    <x v="73"/>
    <n v="0"/>
    <s v="ذمم_ريان على حسن3204"/>
    <n v="0"/>
    <n v="0"/>
    <n v="13000"/>
    <n v="13000"/>
    <n v="0"/>
    <n v="0"/>
    <n v="0"/>
    <n v="0"/>
    <n v="0"/>
    <x v="8"/>
  </r>
  <r>
    <n v="1981"/>
    <n v="203063205"/>
    <s v="انظمة"/>
    <s v="المركز المالي"/>
    <x v="4"/>
    <x v="10"/>
    <x v="73"/>
    <n v="0"/>
    <s v="ذمم_محمد عبد الله الشهرانى3205"/>
    <n v="0"/>
    <n v="0"/>
    <n v="13000"/>
    <n v="13000"/>
    <n v="0"/>
    <n v="0"/>
    <n v="0"/>
    <n v="0"/>
    <n v="0"/>
    <x v="8"/>
  </r>
  <r>
    <n v="1982"/>
    <n v="203063206"/>
    <s v="انظمة"/>
    <s v="المركز المالي"/>
    <x v="4"/>
    <x v="10"/>
    <x v="73"/>
    <n v="0"/>
    <s v="ذمم_هديل على حسن3206"/>
    <n v="0"/>
    <n v="0"/>
    <n v="13000"/>
    <n v="13000"/>
    <n v="0"/>
    <n v="0"/>
    <n v="0"/>
    <n v="0"/>
    <n v="0"/>
    <x v="8"/>
  </r>
  <r>
    <n v="1983"/>
    <n v="203063207"/>
    <s v="انظمة"/>
    <s v="المركز المالي"/>
    <x v="4"/>
    <x v="10"/>
    <x v="73"/>
    <n v="0"/>
    <s v="ذمم_زينه محمد احمد3207"/>
    <n v="0"/>
    <n v="0"/>
    <n v="6000"/>
    <n v="6000"/>
    <n v="0"/>
    <n v="0"/>
    <n v="0"/>
    <n v="0"/>
    <n v="0"/>
    <x v="8"/>
  </r>
  <r>
    <n v="1984"/>
    <n v="203063208"/>
    <s v="انظمة"/>
    <s v="المركز المالي"/>
    <x v="4"/>
    <x v="10"/>
    <x v="73"/>
    <n v="0"/>
    <s v="ذمم_ريماس صالح محمد3208"/>
    <n v="0"/>
    <n v="0"/>
    <n v="0"/>
    <n v="0"/>
    <n v="0"/>
    <n v="0"/>
    <n v="0"/>
    <n v="0"/>
    <n v="0"/>
    <x v="8"/>
  </r>
  <r>
    <n v="1985"/>
    <n v="203063209"/>
    <s v="انظمة"/>
    <s v="المركز المالي"/>
    <x v="4"/>
    <x v="10"/>
    <x v="73"/>
    <n v="0"/>
    <s v="ذمم_منيره احمد القحطانى3209"/>
    <n v="0"/>
    <n v="0"/>
    <n v="13000"/>
    <n v="13000"/>
    <n v="0"/>
    <n v="0"/>
    <n v="0"/>
    <n v="0"/>
    <n v="0"/>
    <x v="8"/>
  </r>
  <r>
    <n v="1986"/>
    <n v="203063210"/>
    <s v="انظمة"/>
    <s v="المركز المالي"/>
    <x v="4"/>
    <x v="10"/>
    <x v="73"/>
    <n v="0"/>
    <s v="ذمم_محمد نوزال امين_4779"/>
    <n v="0"/>
    <n v="0"/>
    <n v="24061.5"/>
    <n v="24061.5"/>
    <n v="0"/>
    <n v="0"/>
    <n v="0"/>
    <n v="0"/>
    <n v="0"/>
    <x v="8"/>
  </r>
  <r>
    <n v="1987"/>
    <n v="203063211"/>
    <s v="انظمة"/>
    <s v="المركز المالي"/>
    <x v="4"/>
    <x v="10"/>
    <x v="73"/>
    <n v="0"/>
    <s v="ذمم_اشرف الحق_4785"/>
    <n v="0"/>
    <n v="0"/>
    <n v="21751"/>
    <n v="21751"/>
    <n v="0"/>
    <n v="0"/>
    <n v="0"/>
    <n v="0"/>
    <n v="0"/>
    <x v="8"/>
  </r>
  <r>
    <n v="1988"/>
    <n v="203063212"/>
    <s v="انظمة"/>
    <s v="المركز المالي"/>
    <x v="4"/>
    <x v="10"/>
    <x v="73"/>
    <n v="0"/>
    <s v="ذمم_ممدوح سيد مصطفي محمد_4790"/>
    <n v="0"/>
    <n v="0"/>
    <n v="36038"/>
    <n v="36038"/>
    <n v="0"/>
    <n v="0"/>
    <n v="0"/>
    <n v="0"/>
    <n v="0"/>
    <x v="8"/>
  </r>
  <r>
    <n v="1989"/>
    <n v="203063213"/>
    <s v="انظمة"/>
    <s v="المركز المالي"/>
    <x v="4"/>
    <x v="10"/>
    <x v="73"/>
    <n v="0"/>
    <s v="ذمم_ابراهيم اسماعيل عبد الفتاح محمد_4791"/>
    <n v="0"/>
    <n v="0"/>
    <n v="37965"/>
    <n v="37965"/>
    <n v="0"/>
    <n v="0"/>
    <n v="0"/>
    <n v="0"/>
    <n v="0"/>
    <x v="8"/>
  </r>
  <r>
    <n v="1990"/>
    <n v="203063214"/>
    <s v="انظمة"/>
    <s v="المركز المالي"/>
    <x v="4"/>
    <x v="10"/>
    <x v="73"/>
    <n v="0"/>
    <s v="ذمم _ ملحة مسفر ديلم القحطاني"/>
    <n v="0"/>
    <n v="0"/>
    <n v="47000"/>
    <n v="47000"/>
    <n v="0"/>
    <n v="0"/>
    <n v="0"/>
    <n v="0"/>
    <n v="0"/>
    <x v="8"/>
  </r>
  <r>
    <n v="1991"/>
    <n v="203063215"/>
    <s v="انظمة"/>
    <s v="المركز المالي"/>
    <x v="4"/>
    <x v="10"/>
    <x v="73"/>
    <n v="0"/>
    <s v="ذمم _ عزيز ال رحمن مامون _4793"/>
    <n v="0"/>
    <n v="0"/>
    <n v="21634"/>
    <n v="21634"/>
    <n v="0"/>
    <n v="0"/>
    <n v="0"/>
    <n v="0"/>
    <n v="0"/>
    <x v="8"/>
  </r>
  <r>
    <n v="1992"/>
    <n v="203063216"/>
    <s v="انظمة"/>
    <s v="المركز المالي"/>
    <x v="4"/>
    <x v="10"/>
    <x v="73"/>
    <n v="0"/>
    <s v="ذمم _ مد فخر ال اسلام _4794"/>
    <n v="0"/>
    <n v="0"/>
    <n v="21797"/>
    <n v="21797"/>
    <n v="0"/>
    <n v="0"/>
    <n v="0"/>
    <n v="0"/>
    <n v="0"/>
    <x v="8"/>
  </r>
  <r>
    <n v="1993"/>
    <n v="203063217"/>
    <s v="انظمة"/>
    <s v="المركز المالي"/>
    <x v="4"/>
    <x v="10"/>
    <x v="73"/>
    <n v="0"/>
    <s v="ذمم_ فيروز محمد ادريس _4782"/>
    <n v="0"/>
    <n v="0"/>
    <n v="35684"/>
    <n v="35684"/>
    <n v="0"/>
    <n v="0"/>
    <n v="0"/>
    <n v="0"/>
    <n v="0"/>
    <x v="8"/>
  </r>
  <r>
    <n v="1994"/>
    <n v="203063218"/>
    <s v="انظمة"/>
    <s v="المركز المالي"/>
    <x v="4"/>
    <x v="10"/>
    <x v="73"/>
    <n v="0"/>
    <s v="ذمم_ محمد سيا علام _4776"/>
    <n v="0"/>
    <n v="0"/>
    <n v="33366"/>
    <n v="33366"/>
    <n v="0"/>
    <n v="0"/>
    <n v="0"/>
    <n v="0"/>
    <n v="0"/>
    <x v="8"/>
  </r>
  <r>
    <n v="1995"/>
    <n v="203063219"/>
    <s v="انظمة"/>
    <s v="المركز المالي"/>
    <x v="4"/>
    <x v="10"/>
    <x v="73"/>
    <n v="0"/>
    <s v="ذمم_ حسن زابدال فخر _4786"/>
    <n v="0"/>
    <n v="0"/>
    <n v="33101"/>
    <n v="33101"/>
    <n v="0"/>
    <n v="0"/>
    <n v="0"/>
    <n v="0"/>
    <n v="0"/>
    <x v="8"/>
  </r>
  <r>
    <n v="1996"/>
    <n v="203063220"/>
    <s v="انظمة"/>
    <s v="المركز المالي"/>
    <x v="4"/>
    <x v="10"/>
    <x v="73"/>
    <n v="0"/>
    <s v="ذمم_ شاه علام _4784"/>
    <n v="0"/>
    <n v="0"/>
    <n v="34734"/>
    <n v="34734"/>
    <n v="0"/>
    <n v="0"/>
    <n v="0"/>
    <n v="0"/>
    <n v="0"/>
    <x v="8"/>
  </r>
  <r>
    <n v="1997"/>
    <n v="203063221"/>
    <s v="انظمة"/>
    <s v="المركز المالي"/>
    <x v="4"/>
    <x v="10"/>
    <x v="73"/>
    <n v="0"/>
    <s v="ذمم_ محمد طارق حسن _4783"/>
    <n v="0"/>
    <n v="0"/>
    <n v="37862"/>
    <n v="37862"/>
    <n v="0"/>
    <n v="0"/>
    <n v="0"/>
    <n v="0"/>
    <n v="0"/>
    <x v="8"/>
  </r>
  <r>
    <n v="1998"/>
    <n v="203063222"/>
    <s v="انظمة"/>
    <s v="المركز المالي"/>
    <x v="4"/>
    <x v="10"/>
    <x v="73"/>
    <n v="0"/>
    <s v="ذمم_ محمد منير _4778"/>
    <n v="0"/>
    <n v="0"/>
    <n v="29691"/>
    <n v="29691"/>
    <n v="0"/>
    <n v="0"/>
    <n v="0"/>
    <n v="0"/>
    <n v="0"/>
    <x v="8"/>
  </r>
  <r>
    <n v="1999"/>
    <n v="203063223"/>
    <s v="انظمة"/>
    <s v="المركز المالي"/>
    <x v="4"/>
    <x v="10"/>
    <x v="73"/>
    <n v="0"/>
    <s v="ذمم_ جرجيس علم اتولا _4780"/>
    <n v="0"/>
    <n v="0"/>
    <n v="44034"/>
    <n v="44034"/>
    <n v="0"/>
    <n v="0"/>
    <n v="0"/>
    <n v="0"/>
    <n v="0"/>
    <x v="8"/>
  </r>
  <r>
    <n v="2000"/>
    <n v="203063224"/>
    <s v="انظمة"/>
    <s v="المركز المالي"/>
    <x v="4"/>
    <x v="10"/>
    <x v="73"/>
    <n v="0"/>
    <s v="ذمم_ اذاد على محمد _4781"/>
    <n v="0"/>
    <n v="0"/>
    <n v="42284"/>
    <n v="42284"/>
    <n v="0"/>
    <n v="0"/>
    <n v="0"/>
    <n v="0"/>
    <n v="0"/>
    <x v="8"/>
  </r>
  <r>
    <n v="2001"/>
    <n v="203063225"/>
    <s v="انظمة"/>
    <s v="المركز المالي"/>
    <x v="4"/>
    <x v="10"/>
    <x v="73"/>
    <n v="0"/>
    <s v="ذمم _ اكرم خيرى كمال السيد _4796"/>
    <n v="0"/>
    <n v="0"/>
    <n v="0"/>
    <n v="0"/>
    <n v="0"/>
    <n v="0"/>
    <n v="0"/>
    <n v="0"/>
    <n v="0"/>
    <x v="8"/>
  </r>
  <r>
    <n v="2002"/>
    <n v="203063226"/>
    <s v="انظمة"/>
    <s v="المركز المالي"/>
    <x v="4"/>
    <x v="10"/>
    <x v="73"/>
    <n v="0"/>
    <s v="ذمم _ محمد عمر صادق _4797"/>
    <n v="0"/>
    <n v="0"/>
    <n v="44352"/>
    <n v="44352"/>
    <n v="0"/>
    <n v="0"/>
    <n v="0"/>
    <n v="0"/>
    <n v="0"/>
    <x v="8"/>
  </r>
  <r>
    <n v="2003"/>
    <n v="203063227"/>
    <s v="انظمة"/>
    <s v="المركز المالي"/>
    <x v="4"/>
    <x v="10"/>
    <x v="73"/>
    <n v="0"/>
    <s v="ذمم_محمد هارون طاهر حسن _4765"/>
    <n v="0"/>
    <n v="0"/>
    <n v="0"/>
    <n v="0"/>
    <n v="0"/>
    <n v="0"/>
    <n v="0"/>
    <n v="0"/>
    <n v="0"/>
    <x v="8"/>
  </r>
  <r>
    <n v="2004"/>
    <n v="203063228"/>
    <s v="انظمة"/>
    <s v="المركز المالي"/>
    <x v="4"/>
    <x v="10"/>
    <x v="73"/>
    <n v="0"/>
    <s v="ذمم _ عبدالرحمن فرج حمد الزبيدي_ 4769"/>
    <n v="0"/>
    <n v="0"/>
    <n v="0"/>
    <n v="0"/>
    <n v="0"/>
    <n v="0"/>
    <n v="0"/>
    <n v="0"/>
    <n v="0"/>
    <x v="8"/>
  </r>
  <r>
    <n v="2005"/>
    <n v="203063229"/>
    <s v="انظمة"/>
    <s v="المركز المالي"/>
    <x v="4"/>
    <x v="10"/>
    <x v="73"/>
    <n v="0"/>
    <s v="ذمم_ريماس احمد مترك ال علاس القحطاني 3210"/>
    <n v="0"/>
    <n v="0"/>
    <n v="13000"/>
    <n v="13000"/>
    <n v="0"/>
    <n v="0"/>
    <n v="0"/>
    <n v="0"/>
    <n v="0"/>
    <x v="8"/>
  </r>
  <r>
    <n v="2006"/>
    <n v="203063230"/>
    <s v="انظمة"/>
    <s v="المركز المالي"/>
    <x v="4"/>
    <x v="10"/>
    <x v="73"/>
    <n v="0"/>
    <s v="ذمم_سجي يحي محمد الاسمري 3212"/>
    <n v="0"/>
    <n v="0"/>
    <n v="0"/>
    <n v="0"/>
    <n v="0"/>
    <n v="0"/>
    <n v="0"/>
    <n v="0"/>
    <n v="0"/>
    <x v="8"/>
  </r>
  <r>
    <n v="2007"/>
    <n v="203063231"/>
    <s v="انظمة"/>
    <s v="المركز المالي"/>
    <x v="4"/>
    <x v="10"/>
    <x v="73"/>
    <n v="0"/>
    <s v="ذمم_خضراء مبارك الدوسرى 3213"/>
    <n v="0"/>
    <n v="0"/>
    <n v="13000"/>
    <n v="13000"/>
    <n v="0"/>
    <n v="0"/>
    <n v="0"/>
    <n v="0"/>
    <n v="0"/>
    <x v="8"/>
  </r>
  <r>
    <n v="2008"/>
    <n v="203063232"/>
    <s v="انظمة"/>
    <s v="المركز المالي"/>
    <x v="4"/>
    <x v="10"/>
    <x v="73"/>
    <n v="0"/>
    <s v="ذمم_بشائر نافع محمد عسيرى 3214"/>
    <n v="0"/>
    <n v="0"/>
    <n v="13000"/>
    <n v="13000"/>
    <n v="0"/>
    <n v="0"/>
    <n v="0"/>
    <n v="0"/>
    <n v="0"/>
    <x v="8"/>
  </r>
  <r>
    <n v="2009"/>
    <n v="203063233"/>
    <s v="انظمة"/>
    <s v="المركز المالي"/>
    <x v="4"/>
    <x v="10"/>
    <x v="73"/>
    <n v="0"/>
    <s v="ذمم_شروق محمد شرقى الكثيرى 3215"/>
    <n v="0"/>
    <n v="0"/>
    <n v="6000"/>
    <n v="6000"/>
    <n v="0"/>
    <n v="0"/>
    <n v="0"/>
    <n v="0"/>
    <n v="0"/>
    <x v="8"/>
  </r>
  <r>
    <n v="2010"/>
    <n v="203063234"/>
    <s v="انظمة"/>
    <s v="المركز المالي"/>
    <x v="4"/>
    <x v="10"/>
    <x v="73"/>
    <n v="0"/>
    <s v="ذمم_ريم عطيه زايد الحارثى 3216"/>
    <n v="0"/>
    <n v="0"/>
    <n v="13000"/>
    <n v="13000"/>
    <n v="0"/>
    <n v="0"/>
    <n v="0"/>
    <n v="0"/>
    <n v="0"/>
    <x v="8"/>
  </r>
  <r>
    <n v="2011"/>
    <n v="203063235"/>
    <s v="انظمة"/>
    <s v="المركز المالي"/>
    <x v="4"/>
    <x v="10"/>
    <x v="73"/>
    <n v="0"/>
    <s v="ذمم_شوق ناصر عساف الكثيرى 3217"/>
    <n v="0"/>
    <n v="0"/>
    <n v="5000"/>
    <n v="5000"/>
    <n v="0"/>
    <n v="0"/>
    <n v="0"/>
    <n v="0"/>
    <n v="0"/>
    <x v="8"/>
  </r>
  <r>
    <n v="2012"/>
    <n v="203063236"/>
    <s v="انظمة"/>
    <s v="المركز المالي"/>
    <x v="4"/>
    <x v="10"/>
    <x v="73"/>
    <n v="0"/>
    <s v="ذمم_امجاد عبد الرحمن عبد الرحيم المالكى  3218"/>
    <n v="0"/>
    <n v="0"/>
    <n v="8000"/>
    <n v="8000"/>
    <n v="0"/>
    <n v="0"/>
    <n v="0"/>
    <n v="0"/>
    <n v="0"/>
    <x v="8"/>
  </r>
  <r>
    <n v="2013"/>
    <n v="203063237"/>
    <s v="انظمة"/>
    <s v="المركز المالي"/>
    <x v="4"/>
    <x v="10"/>
    <x v="73"/>
    <n v="0"/>
    <s v="ذمم_ابتسام فيصل عبد الله القحطانى 3219"/>
    <n v="0"/>
    <n v="0"/>
    <n v="13000"/>
    <n v="13000"/>
    <n v="0"/>
    <n v="0"/>
    <n v="0"/>
    <n v="0"/>
    <n v="0"/>
    <x v="8"/>
  </r>
  <r>
    <n v="2014"/>
    <n v="203063238"/>
    <s v="انظمة"/>
    <s v="المركز المالي"/>
    <x v="4"/>
    <x v="10"/>
    <x v="73"/>
    <n v="0"/>
    <s v="ذمم_فجر ياسر بن مشبب حنيف 3220"/>
    <n v="0"/>
    <n v="0"/>
    <n v="13000"/>
    <n v="13000"/>
    <n v="0"/>
    <n v="0"/>
    <n v="0"/>
    <n v="0"/>
    <n v="0"/>
    <x v="8"/>
  </r>
  <r>
    <n v="2015"/>
    <n v="203063239"/>
    <s v="انظمة"/>
    <s v="المركز المالي"/>
    <x v="4"/>
    <x v="10"/>
    <x v="73"/>
    <n v="0"/>
    <s v="ذمم_مزون صالح فنيس الاحمرى 3221"/>
    <n v="0"/>
    <n v="0"/>
    <n v="13000"/>
    <n v="13000"/>
    <n v="0"/>
    <n v="0"/>
    <n v="0"/>
    <n v="0"/>
    <n v="0"/>
    <x v="8"/>
  </r>
  <r>
    <n v="2016"/>
    <n v="203063240"/>
    <s v="انظمة"/>
    <s v="المركز المالي"/>
    <x v="4"/>
    <x v="10"/>
    <x v="73"/>
    <n v="0"/>
    <s v="ذمم_مشعل محمد حسن الشهرانى 3222"/>
    <n v="0"/>
    <n v="0"/>
    <n v="13000"/>
    <n v="13000"/>
    <n v="0"/>
    <n v="0"/>
    <n v="0"/>
    <n v="0"/>
    <n v="0"/>
    <x v="8"/>
  </r>
  <r>
    <n v="2017"/>
    <n v="203063241"/>
    <s v="انظمة"/>
    <s v="المركز المالي"/>
    <x v="4"/>
    <x v="10"/>
    <x v="73"/>
    <n v="0"/>
    <s v="ذمم_رنيم عبد العزيز عطاء ابو حمسة 3223"/>
    <n v="0"/>
    <n v="0"/>
    <n v="13000"/>
    <n v="13000"/>
    <n v="0"/>
    <n v="0"/>
    <n v="0"/>
    <n v="0"/>
    <n v="0"/>
    <x v="8"/>
  </r>
  <r>
    <n v="2018"/>
    <n v="203063242"/>
    <s v="انظمة"/>
    <s v="المركز المالي"/>
    <x v="4"/>
    <x v="10"/>
    <x v="73"/>
    <n v="0"/>
    <s v="ذمم _ محمد دسوقي عبدالخالق مصطفي_ 4812"/>
    <n v="0"/>
    <n v="0"/>
    <n v="48143"/>
    <n v="48143"/>
    <n v="0"/>
    <n v="0"/>
    <n v="0"/>
    <n v="0"/>
    <n v="0"/>
    <x v="8"/>
  </r>
  <r>
    <n v="2019"/>
    <n v="203063243"/>
    <s v="انظمة"/>
    <s v="المركز المالي"/>
    <x v="4"/>
    <x v="10"/>
    <x v="73"/>
    <n v="0"/>
    <s v="ذمم _ محمود محمد محمود حموده _ 4811"/>
    <n v="0"/>
    <n v="0"/>
    <n v="51456"/>
    <n v="51456"/>
    <n v="0"/>
    <n v="0"/>
    <n v="0"/>
    <n v="0"/>
    <n v="0"/>
    <x v="8"/>
  </r>
  <r>
    <n v="2020"/>
    <n v="203063244"/>
    <s v="انظمة"/>
    <s v="المركز المالي"/>
    <x v="4"/>
    <x v="10"/>
    <x v="73"/>
    <n v="0"/>
    <s v="ذمم_سلمى شفلوت محمد القحطانى 3224"/>
    <n v="0"/>
    <n v="0"/>
    <n v="13000"/>
    <n v="13000"/>
    <n v="0"/>
    <n v="0"/>
    <n v="0"/>
    <n v="0"/>
    <n v="0"/>
    <x v="8"/>
  </r>
  <r>
    <n v="2021"/>
    <n v="203063245"/>
    <s v="انظمة"/>
    <s v="المركز المالي"/>
    <x v="4"/>
    <x v="10"/>
    <x v="73"/>
    <n v="0"/>
    <s v="ذمم_ريم عبد الله محمد عسيري 3225"/>
    <n v="0"/>
    <n v="0"/>
    <n v="11000"/>
    <n v="11000"/>
    <n v="0"/>
    <n v="0"/>
    <n v="0"/>
    <n v="0"/>
    <n v="0"/>
    <x v="8"/>
  </r>
  <r>
    <n v="2022"/>
    <n v="203063246"/>
    <s v="انظمة"/>
    <s v="المركز المالي"/>
    <x v="4"/>
    <x v="10"/>
    <x v="73"/>
    <n v="0"/>
    <s v="ذمم_عبد الله صالح ابن محمد القحطاني 3226"/>
    <n v="0"/>
    <n v="0"/>
    <n v="13000"/>
    <n v="13000"/>
    <n v="0"/>
    <n v="0"/>
    <n v="0"/>
    <n v="0"/>
    <n v="0"/>
    <x v="8"/>
  </r>
  <r>
    <n v="2023"/>
    <n v="203063247"/>
    <s v="انظمة"/>
    <s v="المركز المالي"/>
    <x v="4"/>
    <x v="10"/>
    <x v="73"/>
    <n v="0"/>
    <s v="ذمم_روان صالح ابن محمد القحطاني 3227"/>
    <n v="0"/>
    <n v="0"/>
    <n v="13000"/>
    <n v="13000"/>
    <n v="0"/>
    <n v="0"/>
    <n v="0"/>
    <n v="0"/>
    <n v="0"/>
    <x v="8"/>
  </r>
  <r>
    <n v="2024"/>
    <n v="203063248"/>
    <s v="انظمة"/>
    <s v="المركز المالي"/>
    <x v="4"/>
    <x v="10"/>
    <x v="73"/>
    <n v="0"/>
    <s v="ذمم_صالحه عبد الله محمد الشهراني 3228"/>
    <n v="0"/>
    <n v="0"/>
    <n v="13000"/>
    <n v="13000"/>
    <n v="0"/>
    <n v="0"/>
    <n v="0"/>
    <n v="0"/>
    <n v="0"/>
    <x v="8"/>
  </r>
  <r>
    <n v="2025"/>
    <n v="203063249"/>
    <s v="انظمة"/>
    <s v="المركز المالي"/>
    <x v="4"/>
    <x v="10"/>
    <x v="73"/>
    <n v="0"/>
    <s v="ذمم_فوزية شفلوت محمد القحطاني 3229"/>
    <n v="0"/>
    <n v="0"/>
    <n v="13000"/>
    <n v="13000"/>
    <n v="0"/>
    <n v="0"/>
    <n v="0"/>
    <n v="0"/>
    <n v="0"/>
    <x v="8"/>
  </r>
  <r>
    <n v="2026"/>
    <n v="203063250"/>
    <s v="انظمة"/>
    <s v="المركز المالي"/>
    <x v="4"/>
    <x v="10"/>
    <x v="73"/>
    <n v="0"/>
    <s v="ذمم_روان مرزوق حماد العتيبي3230"/>
    <n v="0"/>
    <n v="0"/>
    <n v="13000"/>
    <n v="13000"/>
    <n v="0"/>
    <n v="0"/>
    <n v="0"/>
    <n v="0"/>
    <n v="0"/>
    <x v="8"/>
  </r>
  <r>
    <n v="2027"/>
    <n v="203063251"/>
    <s v="انظمة"/>
    <s v="المركز المالي"/>
    <x v="4"/>
    <x v="10"/>
    <x v="73"/>
    <n v="0"/>
    <s v="ذمم_فاطمه نفاع بعيجان الرشيدي3231"/>
    <n v="0"/>
    <n v="0"/>
    <n v="13000"/>
    <n v="13000"/>
    <n v="0"/>
    <n v="0"/>
    <n v="0"/>
    <n v="0"/>
    <n v="0"/>
    <x v="8"/>
  </r>
  <r>
    <n v="2028"/>
    <n v="203063252"/>
    <s v="انظمة"/>
    <s v="المركز المالي"/>
    <x v="4"/>
    <x v="10"/>
    <x v="73"/>
    <n v="0"/>
    <s v="ذمم_لجين فهد صالح القحطاني 3232"/>
    <n v="0"/>
    <n v="0"/>
    <n v="13000"/>
    <n v="13000"/>
    <n v="0"/>
    <n v="0"/>
    <n v="0"/>
    <n v="0"/>
    <n v="0"/>
    <x v="8"/>
  </r>
  <r>
    <n v="2029"/>
    <n v="203063253"/>
    <s v="انظمة"/>
    <s v="المركز المالي"/>
    <x v="4"/>
    <x v="10"/>
    <x v="73"/>
    <n v="0"/>
    <s v="ذمم_ريناد عبد العزيز عطاء ابو حمسه 3233"/>
    <n v="0"/>
    <n v="0"/>
    <n v="13000"/>
    <n v="13000"/>
    <n v="0"/>
    <n v="0"/>
    <n v="0"/>
    <n v="0"/>
    <n v="0"/>
    <x v="8"/>
  </r>
  <r>
    <n v="2030"/>
    <n v="203063254"/>
    <s v="انظمة"/>
    <s v="المركز المالي"/>
    <x v="4"/>
    <x v="10"/>
    <x v="73"/>
    <n v="0"/>
    <s v="ذمم_نواف محمد حسن الشهراني 3234"/>
    <n v="0"/>
    <n v="0"/>
    <n v="13000"/>
    <n v="13000"/>
    <n v="0"/>
    <n v="0"/>
    <n v="0"/>
    <n v="0"/>
    <n v="0"/>
    <x v="8"/>
  </r>
  <r>
    <n v="2031"/>
    <n v="203063255"/>
    <s v="انظمة"/>
    <s v="المركز المالي"/>
    <x v="4"/>
    <x v="10"/>
    <x v="73"/>
    <n v="0"/>
    <s v="ذمم _ ميعاد علي محمد القحطاني_ 3235"/>
    <n v="0"/>
    <n v="0"/>
    <n v="13000"/>
    <n v="13000"/>
    <n v="0"/>
    <n v="0"/>
    <n v="0"/>
    <n v="0"/>
    <n v="0"/>
    <x v="8"/>
  </r>
  <r>
    <n v="2032"/>
    <n v="203063256"/>
    <s v="انظمة"/>
    <s v="المركز المالي"/>
    <x v="4"/>
    <x v="10"/>
    <x v="73"/>
    <n v="0"/>
    <s v="ذمم _ عبود سعد عبد الله الشهراني _ 3236"/>
    <n v="0"/>
    <n v="0"/>
    <n v="13000"/>
    <n v="13000"/>
    <n v="0"/>
    <n v="0"/>
    <n v="0"/>
    <n v="0"/>
    <n v="0"/>
    <x v="8"/>
  </r>
  <r>
    <n v="2033"/>
    <n v="203063257"/>
    <s v="انظمة"/>
    <s v="المركز المالي"/>
    <x v="4"/>
    <x v="10"/>
    <x v="73"/>
    <n v="0"/>
    <s v="ذمم _ عبد الله نايف جاموس الشمري _ 3237"/>
    <n v="0"/>
    <n v="0"/>
    <n v="115701"/>
    <n v="115701"/>
    <n v="0"/>
    <n v="0"/>
    <n v="0"/>
    <n v="0"/>
    <n v="0"/>
    <x v="8"/>
  </r>
  <r>
    <n v="2034"/>
    <n v="203063258"/>
    <s v="انظمة"/>
    <s v="المركز المالي"/>
    <x v="4"/>
    <x v="10"/>
    <x v="73"/>
    <n v="0"/>
    <s v="ذمم _ خيرية عبد الله محمد القحطاني _ 3238"/>
    <n v="0"/>
    <n v="0"/>
    <n v="6000"/>
    <n v="6000"/>
    <n v="0"/>
    <n v="0"/>
    <n v="0"/>
    <n v="0"/>
    <n v="0"/>
    <x v="8"/>
  </r>
  <r>
    <n v="2035"/>
    <n v="203063259"/>
    <s v="انظمة"/>
    <s v="المركز المالي"/>
    <x v="4"/>
    <x v="10"/>
    <x v="73"/>
    <n v="0"/>
    <s v="ذمم _ فيصل مغرق زيد السبييعي _3239"/>
    <n v="0"/>
    <n v="0"/>
    <n v="58300"/>
    <n v="58300"/>
    <n v="0"/>
    <n v="0"/>
    <n v="0"/>
    <n v="0"/>
    <n v="0"/>
    <x v="8"/>
  </r>
  <r>
    <n v="2036"/>
    <n v="203063260"/>
    <s v="انظمة"/>
    <s v="المركز المالي"/>
    <x v="4"/>
    <x v="10"/>
    <x v="73"/>
    <n v="0"/>
    <s v="ذمم _ أمل شافي بن عقيل الشمري _ 3240"/>
    <n v="0"/>
    <n v="0"/>
    <n v="13000"/>
    <n v="13000"/>
    <n v="0"/>
    <n v="0"/>
    <n v="0"/>
    <n v="0"/>
    <n v="0"/>
    <x v="8"/>
  </r>
  <r>
    <n v="2037"/>
    <n v="203063261"/>
    <s v="انظمة"/>
    <s v="المركز المالي"/>
    <x v="4"/>
    <x v="10"/>
    <x v="73"/>
    <n v="0"/>
    <s v="ذمم _ سعده مدلول بن دهام الشمري _ 3241"/>
    <n v="0"/>
    <n v="0"/>
    <n v="13000"/>
    <n v="13000"/>
    <n v="0"/>
    <n v="0"/>
    <n v="0"/>
    <n v="0"/>
    <n v="0"/>
    <x v="8"/>
  </r>
  <r>
    <n v="2038"/>
    <n v="203063262"/>
    <s v="انظمة"/>
    <s v="المركز المالي"/>
    <x v="4"/>
    <x v="10"/>
    <x v="73"/>
    <n v="0"/>
    <s v="ذمم _ سلمي مشبب محمد القحطاني _3242"/>
    <n v="0"/>
    <n v="0"/>
    <n v="13000"/>
    <n v="13000"/>
    <n v="0"/>
    <n v="0"/>
    <n v="0"/>
    <n v="0"/>
    <n v="0"/>
    <x v="8"/>
  </r>
  <r>
    <n v="2039"/>
    <n v="203063263"/>
    <s v="انظمة"/>
    <s v="المركز المالي"/>
    <x v="4"/>
    <x v="10"/>
    <x v="73"/>
    <n v="0"/>
    <s v="ذمم _ حنان محمد حسن ال ثابت _ 3243"/>
    <n v="0"/>
    <n v="0"/>
    <n v="13000"/>
    <n v="13000"/>
    <n v="0"/>
    <n v="0"/>
    <n v="0"/>
    <n v="0"/>
    <n v="0"/>
    <x v="8"/>
  </r>
  <r>
    <n v="2040"/>
    <n v="203063264"/>
    <s v="انظمة"/>
    <s v="المركز المالي"/>
    <x v="4"/>
    <x v="10"/>
    <x v="73"/>
    <n v="0"/>
    <s v="ذمم _ هند محمد حسن ال ثابت _ 3244"/>
    <n v="0"/>
    <n v="0"/>
    <n v="13000"/>
    <n v="13000"/>
    <n v="0"/>
    <n v="0"/>
    <n v="0"/>
    <n v="0"/>
    <n v="0"/>
    <x v="8"/>
  </r>
  <r>
    <n v="2041"/>
    <n v="203063265"/>
    <s v="انظمة"/>
    <s v="المركز المالي"/>
    <x v="4"/>
    <x v="10"/>
    <x v="73"/>
    <n v="0"/>
    <s v="ذمم _ مها حمود جار الله المزيني _ 3245"/>
    <n v="0"/>
    <n v="0"/>
    <n v="13000"/>
    <n v="13000"/>
    <n v="0"/>
    <n v="0"/>
    <n v="0"/>
    <n v="0"/>
    <n v="0"/>
    <x v="8"/>
  </r>
  <r>
    <n v="2042"/>
    <n v="203063266"/>
    <s v="انظمة"/>
    <s v="المركز المالي"/>
    <x v="4"/>
    <x v="10"/>
    <x v="73"/>
    <n v="0"/>
    <s v="ذمم _ عبد العزيز شافي بن عقيل الشمري _ 3246"/>
    <n v="0"/>
    <n v="0"/>
    <n v="13000"/>
    <n v="13000"/>
    <n v="0"/>
    <n v="0"/>
    <n v="0"/>
    <n v="0"/>
    <n v="0"/>
    <x v="8"/>
  </r>
  <r>
    <n v="2043"/>
    <n v="203063267"/>
    <s v="انظمة"/>
    <s v="المركز المالي"/>
    <x v="4"/>
    <x v="10"/>
    <x v="73"/>
    <n v="0"/>
    <s v="ذمم _ نوف علي احمد ال لبدان _ 3247"/>
    <n v="0"/>
    <n v="0"/>
    <n v="13000"/>
    <n v="13000"/>
    <n v="0"/>
    <n v="0"/>
    <n v="0"/>
    <n v="0"/>
    <n v="0"/>
    <x v="8"/>
  </r>
  <r>
    <n v="2044"/>
    <n v="203063268"/>
    <s v="انظمة"/>
    <s v="المركز المالي"/>
    <x v="4"/>
    <x v="10"/>
    <x v="73"/>
    <n v="0"/>
    <s v="ذمم _ سديم حربي محمد ال ثابت _ 3248"/>
    <n v="0"/>
    <n v="0"/>
    <n v="13000"/>
    <n v="13000"/>
    <n v="0"/>
    <n v="0"/>
    <n v="0"/>
    <n v="0"/>
    <n v="0"/>
    <x v="8"/>
  </r>
  <r>
    <n v="2045"/>
    <n v="203063269"/>
    <s v="انظمة"/>
    <s v="المركز المالي"/>
    <x v="4"/>
    <x v="10"/>
    <x v="73"/>
    <n v="0"/>
    <s v="ذمم _ شروق يحي علي عسيري _ 3248"/>
    <n v="0"/>
    <n v="0"/>
    <n v="13000"/>
    <n v="13000"/>
    <n v="0"/>
    <n v="0"/>
    <n v="0"/>
    <n v="0"/>
    <n v="0"/>
    <x v="8"/>
  </r>
  <r>
    <n v="2046"/>
    <n v="203063270"/>
    <s v="انظمة"/>
    <s v="المركز المالي"/>
    <x v="4"/>
    <x v="10"/>
    <x v="73"/>
    <n v="0"/>
    <s v="ذمم _ سعود محمد ابن مسفر القحطاني _3250"/>
    <n v="0"/>
    <n v="0"/>
    <n v="13000"/>
    <n v="13000"/>
    <n v="0"/>
    <n v="0"/>
    <n v="0"/>
    <n v="0"/>
    <n v="0"/>
    <x v="8"/>
  </r>
  <r>
    <n v="2047"/>
    <n v="203063271"/>
    <s v="انظمة"/>
    <s v="المركز المالي"/>
    <x v="4"/>
    <x v="10"/>
    <x v="73"/>
    <n v="0"/>
    <s v="ذمم _ ثمراء مريع علي القحطاني _ 3251"/>
    <n v="0"/>
    <n v="0"/>
    <n v="13000"/>
    <n v="13000"/>
    <n v="0"/>
    <n v="0"/>
    <n v="0"/>
    <n v="0"/>
    <n v="0"/>
    <x v="8"/>
  </r>
  <r>
    <n v="2048"/>
    <n v="203063272"/>
    <s v="انظمة"/>
    <s v="المركز المالي"/>
    <x v="4"/>
    <x v="10"/>
    <x v="73"/>
    <n v="0"/>
    <s v="ذمم_ رضا السيد رضوان 4827"/>
    <n v="0"/>
    <n v="0"/>
    <n v="47814"/>
    <n v="47814"/>
    <n v="0"/>
    <n v="0"/>
    <n v="0"/>
    <n v="0"/>
    <n v="0"/>
    <x v="8"/>
  </r>
  <r>
    <n v="2049"/>
    <n v="203063273"/>
    <s v="انظمة"/>
    <s v="المركز المالي"/>
    <x v="4"/>
    <x v="10"/>
    <x v="73"/>
    <n v="0"/>
    <s v="ذمم_ عبد العزيز حامد محمود السعيد 4829"/>
    <n v="0"/>
    <n v="0"/>
    <n v="16426"/>
    <n v="16426"/>
    <n v="0"/>
    <n v="0"/>
    <n v="0"/>
    <n v="0"/>
    <n v="0"/>
    <x v="8"/>
  </r>
  <r>
    <n v="2050"/>
    <n v="203063274"/>
    <s v="انظمة"/>
    <s v="المركز المالي"/>
    <x v="4"/>
    <x v="10"/>
    <x v="73"/>
    <n v="0"/>
    <s v="ذمم_ بسيونى عادل علوان 4832"/>
    <n v="0"/>
    <n v="0"/>
    <n v="29670"/>
    <n v="29670"/>
    <n v="0"/>
    <n v="0"/>
    <n v="0"/>
    <n v="0"/>
    <n v="0"/>
    <x v="8"/>
  </r>
  <r>
    <n v="2051"/>
    <n v="203063275"/>
    <s v="انظمة"/>
    <s v="المركز المالي"/>
    <x v="4"/>
    <x v="10"/>
    <x v="73"/>
    <n v="0"/>
    <s v="ذمم_ محمد سعد عبد البديع حسن 4833"/>
    <n v="0"/>
    <n v="0"/>
    <n v="31391"/>
    <n v="31391"/>
    <n v="0"/>
    <n v="0"/>
    <n v="0"/>
    <n v="0"/>
    <n v="0"/>
    <x v="8"/>
  </r>
  <r>
    <n v="2052"/>
    <n v="203063276"/>
    <s v="انظمة"/>
    <s v="المركز المالي"/>
    <x v="4"/>
    <x v="10"/>
    <x v="73"/>
    <n v="0"/>
    <s v="ذمم_ كريم عزيز باشا السحلى 4828"/>
    <n v="0"/>
    <n v="0"/>
    <n v="34782"/>
    <n v="34782"/>
    <n v="0"/>
    <n v="0"/>
    <n v="0"/>
    <n v="0"/>
    <n v="0"/>
    <x v="8"/>
  </r>
  <r>
    <n v="2053"/>
    <n v="203063277"/>
    <s v="انظمة"/>
    <s v="المركز المالي"/>
    <x v="4"/>
    <x v="10"/>
    <x v="73"/>
    <n v="0"/>
    <s v="ذمم_ رونيل اوربيغو ازوفاردو 4835_"/>
    <n v="0"/>
    <n v="0"/>
    <n v="40936"/>
    <n v="40936"/>
    <n v="0"/>
    <n v="0"/>
    <n v="0"/>
    <n v="0"/>
    <n v="0"/>
    <x v="8"/>
  </r>
  <r>
    <n v="2054"/>
    <n v="203063278"/>
    <s v="انظمة"/>
    <s v="المركز المالي"/>
    <x v="4"/>
    <x v="10"/>
    <x v="73"/>
    <n v="0"/>
    <s v="ذمم_ منال سعود هديان المطيري 3252"/>
    <n v="0"/>
    <n v="0"/>
    <n v="12000"/>
    <n v="12000"/>
    <n v="0"/>
    <n v="0"/>
    <n v="0"/>
    <n v="0"/>
    <n v="0"/>
    <x v="8"/>
  </r>
  <r>
    <n v="2055"/>
    <n v="203063279"/>
    <s v="انظمة"/>
    <s v="المركز المالي"/>
    <x v="4"/>
    <x v="10"/>
    <x v="73"/>
    <n v="0"/>
    <s v="ذمم_ طيف محمد علي عسيري 3253"/>
    <n v="0"/>
    <n v="0"/>
    <n v="12000"/>
    <n v="12000"/>
    <n v="0"/>
    <n v="0"/>
    <n v="0"/>
    <n v="0"/>
    <n v="0"/>
    <x v="8"/>
  </r>
  <r>
    <n v="2056"/>
    <n v="203063280"/>
    <s v="انظمة"/>
    <s v="المركز المالي"/>
    <x v="4"/>
    <x v="10"/>
    <x v="73"/>
    <n v="0"/>
    <s v="ذمم_ ماجد عبد الله فضاء العتيبي 3254"/>
    <n v="0"/>
    <n v="0"/>
    <n v="12000"/>
    <n v="12000"/>
    <n v="0"/>
    <n v="0"/>
    <n v="0"/>
    <n v="0"/>
    <n v="0"/>
    <x v="8"/>
  </r>
  <r>
    <n v="2057"/>
    <n v="203063281"/>
    <s v="انظمة"/>
    <s v="المركز المالي"/>
    <x v="4"/>
    <x v="10"/>
    <x v="73"/>
    <n v="0"/>
    <s v="ذمم _ مصطفي موسي محمد مصلح _ 1185"/>
    <n v="0"/>
    <n v="0"/>
    <n v="29262"/>
    <n v="29262"/>
    <n v="0"/>
    <n v="0"/>
    <n v="0"/>
    <n v="0"/>
    <n v="0"/>
    <x v="8"/>
  </r>
  <r>
    <n v="2058"/>
    <n v="203063282"/>
    <s v="انظمة"/>
    <s v="المركز المالي"/>
    <x v="4"/>
    <x v="10"/>
    <x v="73"/>
    <n v="0"/>
    <s v="ذمم_ احمد مصطفى مصطفى شلبى 4834"/>
    <n v="0"/>
    <n v="0"/>
    <n v="26976"/>
    <n v="26976"/>
    <n v="0"/>
    <n v="0"/>
    <n v="0"/>
    <n v="0"/>
    <n v="0"/>
    <x v="8"/>
  </r>
  <r>
    <n v="2059"/>
    <n v="203063283"/>
    <s v="انظمة"/>
    <s v="المركز المالي"/>
    <x v="4"/>
    <x v="10"/>
    <x v="73"/>
    <n v="0"/>
    <s v="ذمم_ تحت التعديل"/>
    <n v="0"/>
    <n v="0"/>
    <n v="0"/>
    <n v="0"/>
    <n v="0"/>
    <n v="0"/>
    <n v="0"/>
    <n v="0"/>
    <n v="0"/>
    <x v="8"/>
  </r>
  <r>
    <n v="2060"/>
    <n v="203063284"/>
    <s v="انظمة"/>
    <s v="المركز المالي"/>
    <x v="4"/>
    <x v="10"/>
    <x v="73"/>
    <n v="0"/>
    <s v="ذمم_ حسام محمد الزنفلى 4836"/>
    <n v="0"/>
    <n v="0"/>
    <n v="27362"/>
    <n v="27362"/>
    <n v="0"/>
    <n v="0"/>
    <n v="0"/>
    <n v="0"/>
    <n v="0"/>
    <x v="8"/>
  </r>
  <r>
    <n v="2061"/>
    <n v="203063285"/>
    <s v="انظمة"/>
    <s v="المركز المالي"/>
    <x v="4"/>
    <x v="10"/>
    <x v="73"/>
    <n v="0"/>
    <s v="ذمم_ البرت ربيرا باناغ 4837"/>
    <n v="0"/>
    <n v="0"/>
    <n v="41919"/>
    <n v="41919"/>
    <n v="0"/>
    <n v="0"/>
    <n v="0"/>
    <n v="0"/>
    <n v="0"/>
    <x v="8"/>
  </r>
  <r>
    <n v="2062"/>
    <n v="203063286"/>
    <s v="انظمة"/>
    <s v="المركز المالي"/>
    <x v="4"/>
    <x v="10"/>
    <x v="73"/>
    <n v="0"/>
    <s v="ذمم_ حسين شاه جيهان 4838"/>
    <n v="0"/>
    <n v="0"/>
    <n v="31756"/>
    <n v="31756"/>
    <n v="0"/>
    <n v="0"/>
    <n v="0"/>
    <n v="0"/>
    <n v="0"/>
    <x v="8"/>
  </r>
  <r>
    <n v="2063"/>
    <n v="203063288"/>
    <s v="انظمة"/>
    <s v="المركز المالي"/>
    <x v="4"/>
    <x v="10"/>
    <x v="73"/>
    <n v="0"/>
    <s v="ذمم_ محمد محمود حمزه 1186"/>
    <n v="0"/>
    <n v="0"/>
    <n v="182302"/>
    <n v="182302"/>
    <n v="0"/>
    <n v="0"/>
    <n v="0"/>
    <n v="0"/>
    <n v="0"/>
    <x v="8"/>
  </r>
  <r>
    <n v="2064"/>
    <n v="203063289"/>
    <s v="انظمة"/>
    <s v="المركز المالي"/>
    <x v="4"/>
    <x v="10"/>
    <x v="73"/>
    <n v="0"/>
    <s v="ذمم_ محمد جمال عبد الجواد احمد 4830"/>
    <n v="0"/>
    <n v="0"/>
    <n v="36525"/>
    <n v="36525"/>
    <n v="0"/>
    <n v="0"/>
    <n v="0"/>
    <n v="0"/>
    <n v="0"/>
    <x v="8"/>
  </r>
  <r>
    <n v="2065"/>
    <n v="203063290"/>
    <s v="انظمة"/>
    <s v="المركز المالي"/>
    <x v="4"/>
    <x v="10"/>
    <x v="73"/>
    <n v="0"/>
    <s v="ذمم_ جامشيد على عبد الله ريمان 4831"/>
    <n v="0"/>
    <n v="0"/>
    <n v="23691"/>
    <n v="23691"/>
    <n v="0"/>
    <n v="0"/>
    <n v="0"/>
    <n v="0"/>
    <n v="0"/>
    <x v="8"/>
  </r>
  <r>
    <n v="2066"/>
    <n v="203063291"/>
    <s v="انظمة"/>
    <s v="المركز المالي"/>
    <x v="4"/>
    <x v="10"/>
    <x v="73"/>
    <n v="0"/>
    <s v="امنه محمد احمد ابو علوط 3255"/>
    <n v="0"/>
    <n v="0"/>
    <n v="11000"/>
    <n v="11000"/>
    <n v="0"/>
    <n v="0"/>
    <n v="0"/>
    <n v="0"/>
    <n v="0"/>
    <x v="8"/>
  </r>
  <r>
    <n v="2067"/>
    <n v="203063292"/>
    <s v="انظمة"/>
    <s v="المركز المالي"/>
    <x v="4"/>
    <x v="10"/>
    <x v="73"/>
    <n v="0"/>
    <s v="سميرة نامس عائض الاحمري 3256"/>
    <n v="0"/>
    <n v="0"/>
    <n v="11000"/>
    <n v="11000"/>
    <n v="0"/>
    <n v="0"/>
    <n v="0"/>
    <n v="0"/>
    <n v="0"/>
    <x v="8"/>
  </r>
  <r>
    <n v="2068"/>
    <n v="203063293"/>
    <s v="انظمة"/>
    <s v="المركز المالي"/>
    <x v="4"/>
    <x v="10"/>
    <x v="73"/>
    <n v="0"/>
    <s v="سلمي عبدالرحمن محمد القحطاني 3257"/>
    <n v="0"/>
    <n v="0"/>
    <n v="11000"/>
    <n v="11000"/>
    <n v="0"/>
    <n v="0"/>
    <n v="0"/>
    <n v="0"/>
    <n v="0"/>
    <x v="8"/>
  </r>
  <r>
    <n v="2069"/>
    <n v="203063294"/>
    <s v="انظمة"/>
    <s v="المركز المالي"/>
    <x v="4"/>
    <x v="10"/>
    <x v="73"/>
    <n v="0"/>
    <s v="اريج ظافر علي منيعة 3258"/>
    <n v="0"/>
    <n v="0"/>
    <n v="11000"/>
    <n v="11000"/>
    <n v="0"/>
    <n v="0"/>
    <n v="0"/>
    <n v="0"/>
    <n v="0"/>
    <x v="8"/>
  </r>
  <r>
    <n v="2070"/>
    <n v="203063295"/>
    <s v="انظمة"/>
    <s v="المركز المالي"/>
    <x v="4"/>
    <x v="10"/>
    <x v="73"/>
    <n v="0"/>
    <s v="ليلي محمد احمد ابو علوط 3259"/>
    <n v="0"/>
    <n v="0"/>
    <n v="11000"/>
    <n v="11000"/>
    <n v="0"/>
    <n v="0"/>
    <n v="0"/>
    <n v="0"/>
    <n v="0"/>
    <x v="8"/>
  </r>
  <r>
    <n v="2071"/>
    <n v="203063296"/>
    <s v="انظمة"/>
    <s v="المركز المالي"/>
    <x v="4"/>
    <x v="10"/>
    <x v="73"/>
    <n v="0"/>
    <s v="غاده محمد حارث عسيري 3260"/>
    <n v="0"/>
    <n v="0"/>
    <n v="11000"/>
    <n v="11000"/>
    <n v="0"/>
    <n v="0"/>
    <n v="0"/>
    <n v="0"/>
    <n v="0"/>
    <x v="8"/>
  </r>
  <r>
    <n v="2072"/>
    <n v="203063297"/>
    <s v="انظمة"/>
    <s v="المركز المالي"/>
    <x v="4"/>
    <x v="10"/>
    <x v="73"/>
    <n v="0"/>
    <s v="ريم احمد علي ابو حمساء 3261"/>
    <n v="0"/>
    <n v="0"/>
    <n v="11000"/>
    <n v="11000"/>
    <n v="0"/>
    <n v="0"/>
    <n v="0"/>
    <n v="0"/>
    <n v="0"/>
    <x v="8"/>
  </r>
  <r>
    <n v="2073"/>
    <n v="203063298"/>
    <s v="انظمة"/>
    <s v="المركز المالي"/>
    <x v="4"/>
    <x v="10"/>
    <x v="73"/>
    <n v="0"/>
    <s v="في محمد ساير الشمري 3262"/>
    <n v="0"/>
    <n v="0"/>
    <n v="11000"/>
    <n v="11000"/>
    <n v="0"/>
    <n v="0"/>
    <n v="0"/>
    <n v="0"/>
    <n v="0"/>
    <x v="8"/>
  </r>
  <r>
    <n v="2074"/>
    <n v="203063299"/>
    <s v="انظمة"/>
    <s v="المركز المالي"/>
    <x v="4"/>
    <x v="10"/>
    <x v="73"/>
    <n v="0"/>
    <s v="نشمية هليل مفلح الشمري 3263"/>
    <n v="0"/>
    <n v="0"/>
    <n v="11000"/>
    <n v="11000"/>
    <n v="0"/>
    <n v="0"/>
    <n v="0"/>
    <n v="0"/>
    <n v="0"/>
    <x v="8"/>
  </r>
  <r>
    <n v="2075"/>
    <n v="203063300"/>
    <s v="انظمة"/>
    <s v="المركز المالي"/>
    <x v="4"/>
    <x v="10"/>
    <x v="73"/>
    <n v="0"/>
    <s v="مها نامس عائض الاحمري 3264"/>
    <n v="0"/>
    <n v="0"/>
    <n v="11000"/>
    <n v="11000"/>
    <n v="0"/>
    <n v="0"/>
    <n v="0"/>
    <n v="0"/>
    <n v="0"/>
    <x v="8"/>
  </r>
  <r>
    <n v="2076"/>
    <n v="203063301"/>
    <s v="انظمة"/>
    <s v="المركز المالي"/>
    <x v="4"/>
    <x v="10"/>
    <x v="73"/>
    <n v="0"/>
    <s v="ميعاد نامس عائض الاحمري 3265"/>
    <n v="0"/>
    <n v="0"/>
    <n v="11000"/>
    <n v="11000"/>
    <n v="0"/>
    <n v="0"/>
    <n v="0"/>
    <n v="0"/>
    <n v="0"/>
    <x v="8"/>
  </r>
  <r>
    <n v="2077"/>
    <n v="203063302"/>
    <s v="انظمة"/>
    <s v="المركز المالي"/>
    <x v="4"/>
    <x v="10"/>
    <x v="73"/>
    <n v="0"/>
    <s v="عطره محمد احمد ابو علوط 3266"/>
    <n v="0"/>
    <n v="0"/>
    <n v="11000"/>
    <n v="11000"/>
    <n v="0"/>
    <n v="0"/>
    <n v="0"/>
    <n v="0"/>
    <n v="0"/>
    <x v="8"/>
  </r>
  <r>
    <n v="2078"/>
    <n v="203063303"/>
    <s v="انظمة"/>
    <s v="المركز المالي"/>
    <x v="4"/>
    <x v="10"/>
    <x v="73"/>
    <n v="0"/>
    <s v="فارس شفلوت محمد القحطاني 3267"/>
    <n v="0"/>
    <n v="0"/>
    <n v="11000"/>
    <n v="11000"/>
    <n v="0"/>
    <n v="0"/>
    <n v="0"/>
    <n v="0"/>
    <n v="0"/>
    <x v="8"/>
  </r>
  <r>
    <n v="2079"/>
    <n v="203063304"/>
    <s v="انظمة"/>
    <s v="المركز المالي"/>
    <x v="4"/>
    <x v="10"/>
    <x v="73"/>
    <n v="0"/>
    <s v="نديه زايد جزير الشمري 3268"/>
    <n v="0"/>
    <n v="0"/>
    <n v="11000"/>
    <n v="11000"/>
    <n v="0"/>
    <n v="0"/>
    <n v="0"/>
    <n v="0"/>
    <n v="0"/>
    <x v="8"/>
  </r>
  <r>
    <n v="2080"/>
    <n v="203063305"/>
    <s v="انظمة"/>
    <s v="المركز المالي"/>
    <x v="4"/>
    <x v="10"/>
    <x v="73"/>
    <n v="0"/>
    <s v="فهد محمد معيوف الرشيدي 3269"/>
    <n v="0"/>
    <n v="0"/>
    <n v="39600"/>
    <n v="39600"/>
    <n v="0"/>
    <n v="0"/>
    <n v="0"/>
    <n v="0"/>
    <n v="0"/>
    <x v="8"/>
  </r>
  <r>
    <n v="2081"/>
    <n v="203063306"/>
    <s v="انظمة"/>
    <s v="المركز المالي"/>
    <x v="4"/>
    <x v="10"/>
    <x v="73"/>
    <n v="0"/>
    <s v="خديوية محمد حسين مقادمي 3270"/>
    <n v="0"/>
    <n v="0"/>
    <n v="10000"/>
    <n v="10000"/>
    <n v="0"/>
    <n v="0"/>
    <n v="0"/>
    <n v="0"/>
    <n v="0"/>
    <x v="8"/>
  </r>
  <r>
    <n v="2082"/>
    <n v="203063307"/>
    <s v="انظمة"/>
    <s v="المركز المالي"/>
    <x v="4"/>
    <x v="10"/>
    <x v="73"/>
    <n v="0"/>
    <s v="هيله رزيني سعيد عسيري 3271"/>
    <n v="0"/>
    <n v="0"/>
    <n v="11000"/>
    <n v="11000"/>
    <n v="0"/>
    <n v="0"/>
    <n v="0"/>
    <n v="0"/>
    <n v="0"/>
    <x v="8"/>
  </r>
  <r>
    <n v="2083"/>
    <n v="203063308"/>
    <s v="انظمة"/>
    <s v="المركز المالي"/>
    <x v="4"/>
    <x v="10"/>
    <x v="73"/>
    <n v="0"/>
    <s v="لميس عبد الرحمن محمد القحطاني 3272"/>
    <n v="0"/>
    <n v="0"/>
    <n v="11000"/>
    <n v="11000"/>
    <n v="0"/>
    <n v="0"/>
    <n v="0"/>
    <n v="0"/>
    <n v="0"/>
    <x v="8"/>
  </r>
  <r>
    <n v="2084"/>
    <n v="203063309"/>
    <s v="انظمة"/>
    <s v="المركز المالي"/>
    <x v="4"/>
    <x v="10"/>
    <x v="73"/>
    <n v="0"/>
    <s v="رنا منصور فهد السلمي 3273"/>
    <n v="0"/>
    <n v="0"/>
    <n v="39600"/>
    <n v="39600"/>
    <n v="0"/>
    <n v="0"/>
    <n v="0"/>
    <n v="0"/>
    <n v="0"/>
    <x v="8"/>
  </r>
  <r>
    <n v="2085"/>
    <n v="203063310"/>
    <s v="انظمة"/>
    <s v="المركز المالي"/>
    <x v="4"/>
    <x v="10"/>
    <x v="73"/>
    <n v="0"/>
    <s v="عزيزه علي عبد الله الشهراني 3274"/>
    <n v="0"/>
    <n v="0"/>
    <n v="39600"/>
    <n v="39600"/>
    <n v="0"/>
    <n v="0"/>
    <n v="0"/>
    <n v="0"/>
    <n v="0"/>
    <x v="8"/>
  </r>
  <r>
    <n v="2086"/>
    <n v="203063311"/>
    <s v="انظمة"/>
    <s v="المركز المالي"/>
    <x v="4"/>
    <x v="10"/>
    <x v="73"/>
    <n v="0"/>
    <s v="نحاء محمد سرحان السبيعي 3275"/>
    <n v="0"/>
    <n v="0"/>
    <n v="11000"/>
    <n v="11000"/>
    <n v="0"/>
    <n v="0"/>
    <n v="0"/>
    <n v="0"/>
    <n v="0"/>
    <x v="8"/>
  </r>
  <r>
    <n v="2087"/>
    <n v="203063312"/>
    <s v="انظمة"/>
    <s v="المركز المالي"/>
    <x v="4"/>
    <x v="10"/>
    <x v="73"/>
    <n v="0"/>
    <s v="ذمم_  احمد محمد عبد الوهاب محمد 4840"/>
    <n v="0"/>
    <n v="0"/>
    <n v="23754"/>
    <n v="23754"/>
    <n v="0"/>
    <n v="0"/>
    <n v="0"/>
    <n v="0"/>
    <n v="0"/>
    <x v="8"/>
  </r>
  <r>
    <n v="2088"/>
    <n v="203063313"/>
    <s v="انظمة"/>
    <s v="المركز المالي"/>
    <x v="4"/>
    <x v="10"/>
    <x v="73"/>
    <n v="0"/>
    <s v="ذمم_  فاطمه حماد علي الاسمري 3276"/>
    <n v="0"/>
    <n v="0"/>
    <n v="10000"/>
    <n v="10000"/>
    <n v="0"/>
    <n v="0"/>
    <n v="0"/>
    <n v="0"/>
    <n v="0"/>
    <x v="8"/>
  </r>
  <r>
    <n v="2089"/>
    <n v="203063314"/>
    <s v="انظمة"/>
    <s v="المركز المالي"/>
    <x v="4"/>
    <x v="10"/>
    <x v="73"/>
    <n v="0"/>
    <s v="ذمم_ ياسر عبد الله عون الشهراني 3277"/>
    <n v="0"/>
    <n v="0"/>
    <n v="10000"/>
    <n v="10000"/>
    <n v="0"/>
    <n v="0"/>
    <n v="0"/>
    <n v="0"/>
    <n v="0"/>
    <x v="8"/>
  </r>
  <r>
    <n v="2090"/>
    <n v="203063315"/>
    <s v="انظمة"/>
    <s v="المركز المالي"/>
    <x v="4"/>
    <x v="10"/>
    <x v="73"/>
    <n v="0"/>
    <s v="ذمم_ عبد العزيز علي سعد الشهراني 3278"/>
    <n v="0"/>
    <n v="0"/>
    <n v="2000"/>
    <n v="2000"/>
    <n v="0"/>
    <n v="0"/>
    <n v="0"/>
    <n v="0"/>
    <n v="0"/>
    <x v="8"/>
  </r>
  <r>
    <n v="2091"/>
    <n v="203063316"/>
    <s v="انظمة"/>
    <s v="المركز المالي"/>
    <x v="4"/>
    <x v="10"/>
    <x v="73"/>
    <n v="0"/>
    <s v="ذمم_ اياد كاسب عبيد الشمري 3279"/>
    <n v="0"/>
    <n v="0"/>
    <n v="10000"/>
    <n v="10000"/>
    <n v="0"/>
    <n v="0"/>
    <n v="0"/>
    <n v="0"/>
    <n v="0"/>
    <x v="8"/>
  </r>
  <r>
    <n v="2092"/>
    <n v="203063317"/>
    <s v="انظمة"/>
    <s v="المركز المالي"/>
    <x v="4"/>
    <x v="10"/>
    <x v="73"/>
    <n v="0"/>
    <s v="ذمم_ شيخه محمد عبد الله القرشي 3280"/>
    <n v="0"/>
    <n v="0"/>
    <n v="36000"/>
    <n v="36000"/>
    <n v="0"/>
    <n v="0"/>
    <n v="0"/>
    <n v="0"/>
    <n v="0"/>
    <x v="8"/>
  </r>
  <r>
    <n v="2093"/>
    <n v="203063318"/>
    <s v="انظمة"/>
    <s v="المركز المالي"/>
    <x v="4"/>
    <x v="10"/>
    <x v="73"/>
    <n v="0"/>
    <s v="ذمم_ محمد ناصر مهدي القحطاني 3281"/>
    <n v="0"/>
    <n v="0"/>
    <n v="36000"/>
    <n v="36000"/>
    <n v="0"/>
    <n v="0"/>
    <n v="0"/>
    <n v="0"/>
    <n v="0"/>
    <x v="8"/>
  </r>
  <r>
    <n v="2094"/>
    <n v="203063319"/>
    <s v="انظمة"/>
    <s v="المركز المالي"/>
    <x v="4"/>
    <x v="10"/>
    <x v="73"/>
    <n v="0"/>
    <s v="ذمم_ يوسف علي جامع الصبياني 3282"/>
    <n v="0"/>
    <n v="0"/>
    <n v="36000"/>
    <n v="36000"/>
    <n v="0"/>
    <n v="0"/>
    <n v="0"/>
    <n v="0"/>
    <n v="0"/>
    <x v="8"/>
  </r>
  <r>
    <n v="2095"/>
    <n v="203063320"/>
    <s v="انظمة"/>
    <s v="المركز المالي"/>
    <x v="4"/>
    <x v="10"/>
    <x v="73"/>
    <n v="0"/>
    <s v="ذمم_ عادل علي سعد ال زيدان 3283"/>
    <n v="0"/>
    <n v="0"/>
    <n v="2000"/>
    <n v="2000"/>
    <n v="0"/>
    <n v="0"/>
    <n v="0"/>
    <n v="0"/>
    <n v="0"/>
    <x v="8"/>
  </r>
  <r>
    <n v="2096"/>
    <n v="203063321"/>
    <s v="انظمة"/>
    <s v="المركز المالي"/>
    <x v="4"/>
    <x v="10"/>
    <x v="73"/>
    <n v="0"/>
    <s v="ذمم_ تركي محمد سعد العازمي العتيبي 3284"/>
    <n v="0"/>
    <n v="0"/>
    <n v="4000"/>
    <n v="4000"/>
    <n v="0"/>
    <n v="0"/>
    <n v="0"/>
    <n v="0"/>
    <n v="0"/>
    <x v="8"/>
  </r>
  <r>
    <n v="2097"/>
    <n v="203063322"/>
    <s v="انظمة"/>
    <s v="المركز المالي"/>
    <x v="4"/>
    <x v="10"/>
    <x v="73"/>
    <n v="0"/>
    <s v="ذمم_ جون كينث بيرناسول سيبرمو-4843"/>
    <n v="0"/>
    <n v="0"/>
    <n v="32839"/>
    <n v="32839"/>
    <n v="0"/>
    <n v="0"/>
    <n v="0"/>
    <n v="0"/>
    <n v="0"/>
    <x v="8"/>
  </r>
  <r>
    <n v="2098"/>
    <n v="203063323"/>
    <s v="انظمة"/>
    <s v="المركز المالي"/>
    <x v="4"/>
    <x v="10"/>
    <x v="73"/>
    <n v="0"/>
    <s v="ذمم_ مارلون تاياغ كاتاكوتان-4844"/>
    <n v="0"/>
    <n v="0"/>
    <n v="33756"/>
    <n v="33756"/>
    <n v="0"/>
    <n v="0"/>
    <n v="0"/>
    <n v="0"/>
    <n v="0"/>
    <x v="8"/>
  </r>
  <r>
    <n v="2099"/>
    <n v="203063324"/>
    <s v="انظمة"/>
    <s v="المركز المالي"/>
    <x v="4"/>
    <x v="10"/>
    <x v="73"/>
    <n v="0"/>
    <s v="ذمم_ مزنة محمد سطام الشمري 3285"/>
    <n v="0"/>
    <n v="0"/>
    <n v="9000"/>
    <n v="9000"/>
    <n v="0"/>
    <n v="0"/>
    <n v="0"/>
    <n v="0"/>
    <n v="0"/>
    <x v="8"/>
  </r>
  <r>
    <n v="2100"/>
    <n v="203063325"/>
    <s v="انظمة"/>
    <s v="المركز المالي"/>
    <x v="4"/>
    <x v="10"/>
    <x v="73"/>
    <n v="0"/>
    <s v="ذمم_ سحاب فهد حماد الشمري 3286"/>
    <n v="0"/>
    <n v="0"/>
    <n v="5000"/>
    <n v="5000"/>
    <n v="0"/>
    <n v="0"/>
    <n v="0"/>
    <n v="0"/>
    <n v="0"/>
    <x v="8"/>
  </r>
  <r>
    <n v="2101"/>
    <n v="203063326"/>
    <s v="انظمة"/>
    <s v="المركز المالي"/>
    <x v="4"/>
    <x v="10"/>
    <x v="73"/>
    <n v="0"/>
    <s v="ذمم_ عبد الستار رفعت عبد الستار 4839"/>
    <n v="0"/>
    <n v="0"/>
    <n v="18733"/>
    <n v="18733"/>
    <n v="0"/>
    <n v="0"/>
    <n v="0"/>
    <n v="0"/>
    <n v="0"/>
    <x v="8"/>
  </r>
  <r>
    <n v="2102"/>
    <n v="203063327"/>
    <s v="انظمة"/>
    <s v="المركز المالي"/>
    <x v="4"/>
    <x v="10"/>
    <x v="73"/>
    <n v="0"/>
    <s v="ذمم_ على الطنطاوى  1188"/>
    <n v="0"/>
    <n v="0"/>
    <n v="98323"/>
    <n v="98323"/>
    <n v="0"/>
    <n v="0"/>
    <n v="0"/>
    <n v="0"/>
    <n v="0"/>
    <x v="8"/>
  </r>
  <r>
    <n v="2103"/>
    <n v="203063328"/>
    <s v="انظمة"/>
    <s v="المركز المالي"/>
    <x v="4"/>
    <x v="10"/>
    <x v="73"/>
    <n v="0"/>
    <s v="ذمم_ ديونيسو كونسيبيون جونزاليس 1187"/>
    <n v="0"/>
    <n v="0"/>
    <n v="57058"/>
    <n v="57058"/>
    <n v="0"/>
    <n v="0"/>
    <n v="0"/>
    <n v="0"/>
    <n v="0"/>
    <x v="8"/>
  </r>
  <r>
    <n v="2104"/>
    <n v="203063329"/>
    <s v="انظمة"/>
    <s v="المركز المالي"/>
    <x v="4"/>
    <x v="10"/>
    <x v="73"/>
    <n v="0"/>
    <s v="ذمم_ وليد شريف علي 4841"/>
    <n v="0"/>
    <n v="0"/>
    <n v="28202"/>
    <n v="28202"/>
    <n v="0"/>
    <n v="0"/>
    <n v="0"/>
    <n v="0"/>
    <n v="0"/>
    <x v="8"/>
  </r>
  <r>
    <n v="2105"/>
    <n v="203063330"/>
    <s v="انظمة"/>
    <s v="المركز المالي"/>
    <x v="4"/>
    <x v="10"/>
    <x v="73"/>
    <n v="0"/>
    <s v="ذمم_ سمير عبد الحميد عبد الله الديب 4842"/>
    <n v="0"/>
    <n v="0"/>
    <n v="26299"/>
    <n v="26299"/>
    <n v="0"/>
    <n v="0"/>
    <n v="0"/>
    <n v="0"/>
    <n v="0"/>
    <x v="8"/>
  </r>
  <r>
    <n v="2106"/>
    <n v="203063331"/>
    <s v="انظمة"/>
    <s v="المركز المالي"/>
    <x v="4"/>
    <x v="10"/>
    <x v="73"/>
    <n v="0"/>
    <s v="ذمم_ كريسانتو راميلا فاغيبيتان 4845"/>
    <n v="0"/>
    <n v="0"/>
    <n v="59859"/>
    <n v="59859"/>
    <n v="0"/>
    <n v="0"/>
    <n v="0"/>
    <n v="0"/>
    <n v="0"/>
    <x v="8"/>
  </r>
  <r>
    <n v="2107"/>
    <n v="203063332"/>
    <s v="انظمة"/>
    <s v="المركز المالي"/>
    <x v="4"/>
    <x v="10"/>
    <x v="73"/>
    <n v="0"/>
    <s v="ذمم_ العربي السيد محمد طنطاوي 4846"/>
    <n v="0"/>
    <n v="0"/>
    <n v="26672"/>
    <n v="26672"/>
    <n v="0"/>
    <n v="0"/>
    <n v="0"/>
    <n v="0"/>
    <n v="0"/>
    <x v="8"/>
  </r>
  <r>
    <n v="2108"/>
    <n v="203063333"/>
    <s v="انظمة"/>
    <s v="المركز المالي"/>
    <x v="4"/>
    <x v="10"/>
    <x v="73"/>
    <n v="0"/>
    <s v="ذمم_ غدير محمد مسفر السلمي 3287"/>
    <n v="0"/>
    <n v="0"/>
    <n v="8000"/>
    <n v="8000"/>
    <n v="0"/>
    <n v="0"/>
    <n v="0"/>
    <n v="0"/>
    <n v="0"/>
    <x v="8"/>
  </r>
  <r>
    <n v="2109"/>
    <n v="203063334"/>
    <s v="انظمة"/>
    <s v="المركز المالي"/>
    <x v="4"/>
    <x v="10"/>
    <x v="73"/>
    <n v="0"/>
    <s v="ذمم_ مني ابراهيم حسين دهل 3288"/>
    <n v="0"/>
    <n v="0"/>
    <n v="8000"/>
    <n v="8000"/>
    <n v="0"/>
    <n v="0"/>
    <n v="0"/>
    <n v="0"/>
    <n v="0"/>
    <x v="8"/>
  </r>
  <r>
    <n v="2110"/>
    <n v="203063335"/>
    <s v="انظمة"/>
    <s v="المركز المالي"/>
    <x v="4"/>
    <x v="10"/>
    <x v="73"/>
    <n v="0"/>
    <s v="ذمم_ اشواق عطيه زايد الحارثي 3289"/>
    <n v="0"/>
    <n v="0"/>
    <n v="8000"/>
    <n v="8000"/>
    <n v="0"/>
    <n v="0"/>
    <n v="0"/>
    <n v="0"/>
    <n v="0"/>
    <x v="8"/>
  </r>
  <r>
    <n v="2111"/>
    <n v="203063336"/>
    <s v="انظمة"/>
    <s v="المركز المالي"/>
    <x v="4"/>
    <x v="10"/>
    <x v="73"/>
    <n v="0"/>
    <s v="ذمم_ عائشة عبدالله مسفر السلمي 3290"/>
    <n v="0"/>
    <n v="0"/>
    <n v="8000"/>
    <n v="8000"/>
    <n v="0"/>
    <n v="0"/>
    <n v="0"/>
    <n v="0"/>
    <n v="0"/>
    <x v="8"/>
  </r>
  <r>
    <n v="2112"/>
    <n v="203063337"/>
    <s v="انظمة"/>
    <s v="المركز المالي"/>
    <x v="4"/>
    <x v="10"/>
    <x v="73"/>
    <n v="0"/>
    <s v="ذمم_ عبدالله ناصر عبدالله الصيعري 3291"/>
    <n v="0"/>
    <n v="0"/>
    <n v="1000"/>
    <n v="1000"/>
    <n v="0"/>
    <n v="0"/>
    <n v="0"/>
    <n v="0"/>
    <n v="0"/>
    <x v="8"/>
  </r>
  <r>
    <n v="2113"/>
    <n v="203063338"/>
    <s v="انظمة"/>
    <s v="المركز المالي"/>
    <x v="4"/>
    <x v="10"/>
    <x v="73"/>
    <n v="0"/>
    <s v="ذمم_ ندي محمد سعيد مهره 3292"/>
    <n v="0"/>
    <n v="0"/>
    <n v="8000"/>
    <n v="8000"/>
    <n v="0"/>
    <n v="0"/>
    <n v="0"/>
    <n v="0"/>
    <n v="0"/>
    <x v="8"/>
  </r>
  <r>
    <n v="2114"/>
    <n v="203063339"/>
    <s v="انظمة"/>
    <s v="المركز المالي"/>
    <x v="4"/>
    <x v="10"/>
    <x v="73"/>
    <n v="0"/>
    <s v="ذمم_ غاميه صالح ابن محمد القحطاني 3293"/>
    <n v="0"/>
    <n v="0"/>
    <n v="7000"/>
    <n v="7000"/>
    <n v="0"/>
    <n v="0"/>
    <n v="0"/>
    <n v="0"/>
    <n v="0"/>
    <x v="8"/>
  </r>
  <r>
    <n v="2115"/>
    <n v="203063340"/>
    <s v="انظمة"/>
    <s v="المركز المالي"/>
    <x v="4"/>
    <x v="10"/>
    <x v="73"/>
    <n v="0"/>
    <s v="ذمم_ كايد محمد فضي الخياري الرشيدي 3294"/>
    <n v="0"/>
    <n v="0"/>
    <n v="52566"/>
    <n v="52566"/>
    <n v="0"/>
    <n v="0"/>
    <n v="0"/>
    <n v="0"/>
    <n v="0"/>
    <x v="8"/>
  </r>
  <r>
    <n v="2116"/>
    <n v="203063341"/>
    <s v="انظمة"/>
    <s v="المركز المالي"/>
    <x v="4"/>
    <x v="10"/>
    <x v="73"/>
    <n v="0"/>
    <s v="ذمم_ سلمي نامس عائض الاحمري 3295"/>
    <n v="0"/>
    <n v="0"/>
    <n v="8000"/>
    <n v="8000"/>
    <n v="0"/>
    <n v="0"/>
    <n v="0"/>
    <n v="0"/>
    <n v="0"/>
    <x v="8"/>
  </r>
  <r>
    <n v="2117"/>
    <n v="203063342"/>
    <s v="انظمة"/>
    <s v="المركز المالي"/>
    <x v="4"/>
    <x v="10"/>
    <x v="73"/>
    <n v="0"/>
    <s v="ذمم_ غالية سعيد محمد الشهري 3296"/>
    <n v="0"/>
    <n v="0"/>
    <n v="8000"/>
    <n v="8000"/>
    <n v="0"/>
    <n v="0"/>
    <n v="0"/>
    <n v="0"/>
    <n v="0"/>
    <x v="8"/>
  </r>
  <r>
    <n v="2118"/>
    <n v="203063343"/>
    <s v="انظمة"/>
    <s v="المركز المالي"/>
    <x v="4"/>
    <x v="10"/>
    <x v="73"/>
    <n v="0"/>
    <s v="ذمم_جوسيف اوردين _ عمالة خارجية"/>
    <n v="0"/>
    <n v="0"/>
    <n v="3311.98"/>
    <n v="3311.98"/>
    <n v="0"/>
    <n v="0"/>
    <n v="0"/>
    <n v="0"/>
    <n v="0"/>
    <x v="8"/>
  </r>
  <r>
    <n v="2119"/>
    <n v="203063344"/>
    <s v="انظمة"/>
    <s v="المركز المالي"/>
    <x v="4"/>
    <x v="10"/>
    <x v="73"/>
    <n v="0"/>
    <s v="ذمم _ اسامه سامى عبد الجواد -1196"/>
    <n v="0"/>
    <n v="0"/>
    <n v="65833"/>
    <n v="65833"/>
    <n v="0"/>
    <n v="0"/>
    <n v="0"/>
    <n v="0"/>
    <n v="0"/>
    <x v="8"/>
  </r>
  <r>
    <n v="2120"/>
    <n v="203063345"/>
    <s v="انظمة"/>
    <s v="المركز المالي"/>
    <x v="4"/>
    <x v="10"/>
    <x v="73"/>
    <n v="0"/>
    <s v="ذمم _ شورو هولار _ عمالة خارجية"/>
    <n v="0"/>
    <n v="0"/>
    <n v="29815"/>
    <n v="29815"/>
    <n v="0"/>
    <n v="0"/>
    <n v="0"/>
    <n v="0"/>
    <n v="0"/>
    <x v="8"/>
  </r>
  <r>
    <n v="2121"/>
    <n v="203063346"/>
    <s v="انظمة"/>
    <s v="المركز المالي"/>
    <x v="4"/>
    <x v="10"/>
    <x v="73"/>
    <n v="0"/>
    <s v="ذمم _ زاهر الاسلام _ عمالة خارجية"/>
    <n v="0"/>
    <n v="0"/>
    <n v="7625"/>
    <n v="7625"/>
    <n v="0"/>
    <n v="0"/>
    <n v="0"/>
    <n v="0"/>
    <n v="0"/>
    <x v="8"/>
  </r>
  <r>
    <n v="2122"/>
    <n v="203063347"/>
    <s v="انظمة"/>
    <s v="المركز المالي"/>
    <x v="4"/>
    <x v="10"/>
    <x v="73"/>
    <n v="0"/>
    <s v="ذمم _ انيش مانجاتو توماس _ 1190"/>
    <n v="0"/>
    <n v="0"/>
    <n v="71535"/>
    <n v="71535"/>
    <n v="0"/>
    <n v="0"/>
    <n v="0"/>
    <n v="0"/>
    <n v="0"/>
    <x v="8"/>
  </r>
  <r>
    <n v="2123"/>
    <n v="203063348"/>
    <s v="انظمة"/>
    <s v="المركز المالي"/>
    <x v="4"/>
    <x v="10"/>
    <x v="73"/>
    <n v="0"/>
    <s v="ذمم_ شمير على  1189"/>
    <n v="0"/>
    <n v="0"/>
    <n v="55901"/>
    <n v="55901"/>
    <n v="0"/>
    <n v="0"/>
    <n v="0"/>
    <n v="0"/>
    <n v="0"/>
    <x v="8"/>
  </r>
  <r>
    <n v="2124"/>
    <n v="203063349"/>
    <s v="انظمة"/>
    <s v="المركز المالي"/>
    <x v="4"/>
    <x v="10"/>
    <x v="73"/>
    <n v="0"/>
    <s v="ذمم_ رهف عايد مرزوق الشمري 3297"/>
    <n v="0"/>
    <n v="0"/>
    <n v="7000"/>
    <n v="7000"/>
    <n v="0"/>
    <n v="0"/>
    <n v="0"/>
    <n v="0"/>
    <n v="0"/>
    <x v="8"/>
  </r>
  <r>
    <n v="2125"/>
    <n v="203063350"/>
    <s v="انظمة"/>
    <s v="المركز المالي"/>
    <x v="4"/>
    <x v="10"/>
    <x v="73"/>
    <n v="0"/>
    <s v="ذمم_ سحر عايد مرزوق الشمري 3298"/>
    <n v="0"/>
    <n v="0"/>
    <n v="7000"/>
    <n v="7000"/>
    <n v="0"/>
    <n v="0"/>
    <n v="0"/>
    <n v="0"/>
    <n v="0"/>
    <x v="8"/>
  </r>
  <r>
    <n v="2126"/>
    <n v="203063351"/>
    <s v="انظمة"/>
    <s v="المركز المالي"/>
    <x v="4"/>
    <x v="10"/>
    <x v="73"/>
    <n v="0"/>
    <s v="ذمم_  جوزيف أوردين واو 4847"/>
    <n v="0"/>
    <n v="0"/>
    <n v="25906"/>
    <n v="25906"/>
    <n v="0"/>
    <n v="0"/>
    <n v="0"/>
    <n v="0"/>
    <n v="0"/>
    <x v="8"/>
  </r>
  <r>
    <n v="2127"/>
    <n v="203063352"/>
    <s v="انظمة"/>
    <s v="المركز المالي"/>
    <x v="4"/>
    <x v="10"/>
    <x v="73"/>
    <n v="0"/>
    <s v="ذمم_ محمد احمد عبد السلام متولي 4848"/>
    <n v="0"/>
    <n v="0"/>
    <n v="31293"/>
    <n v="31293"/>
    <n v="0"/>
    <n v="0"/>
    <n v="0"/>
    <n v="0"/>
    <n v="0"/>
    <x v="8"/>
  </r>
  <r>
    <n v="2128"/>
    <n v="203063353"/>
    <s v="انظمة"/>
    <s v="المركز المالي"/>
    <x v="4"/>
    <x v="10"/>
    <x v="73"/>
    <n v="0"/>
    <s v="ذمم _ السيد رضا السيد رضوان _ عمالة خارجية"/>
    <n v="0"/>
    <n v="0"/>
    <n v="20543"/>
    <n v="20543"/>
    <n v="0"/>
    <n v="0"/>
    <n v="0"/>
    <n v="0"/>
    <n v="0"/>
    <x v="8"/>
  </r>
  <r>
    <n v="2129"/>
    <n v="203063354"/>
    <s v="انظمة"/>
    <s v="المركز المالي"/>
    <x v="4"/>
    <x v="10"/>
    <x v="73"/>
    <n v="0"/>
    <s v="ذمم_بران تامبي برابها كران تامبي -1195"/>
    <n v="0"/>
    <n v="0"/>
    <n v="26205"/>
    <n v="26205"/>
    <n v="0"/>
    <n v="0"/>
    <n v="0"/>
    <n v="0"/>
    <n v="0"/>
    <x v="8"/>
  </r>
  <r>
    <n v="2130"/>
    <n v="203063355"/>
    <s v="انظمة"/>
    <s v="المركز المالي"/>
    <x v="4"/>
    <x v="10"/>
    <x v="73"/>
    <n v="0"/>
    <s v="ذمم_يسري بدوي -1194 -مكتب فني"/>
    <n v="0"/>
    <n v="0"/>
    <n v="54065"/>
    <n v="54065"/>
    <n v="0"/>
    <n v="0"/>
    <n v="0"/>
    <n v="0"/>
    <n v="0"/>
    <x v="8"/>
  </r>
  <r>
    <n v="2131"/>
    <n v="203063356"/>
    <s v="انظمة"/>
    <s v="المركز المالي"/>
    <x v="4"/>
    <x v="10"/>
    <x v="73"/>
    <n v="0"/>
    <s v="ذمم _ اسلام لطفي محمد رباص -1191"/>
    <n v="0"/>
    <n v="0"/>
    <n v="58243"/>
    <n v="58243"/>
    <n v="0"/>
    <n v="0"/>
    <n v="0"/>
    <n v="0"/>
    <n v="0"/>
    <x v="8"/>
  </r>
  <r>
    <n v="2132"/>
    <n v="203063357"/>
    <s v="انظمة"/>
    <s v="المركز المالي"/>
    <x v="4"/>
    <x v="10"/>
    <x v="73"/>
    <n v="0"/>
    <s v="ذمم_زوهيب احمد فقير محمد -4866"/>
    <n v="0"/>
    <n v="0"/>
    <n v="44842"/>
    <n v="44842"/>
    <n v="0"/>
    <n v="0"/>
    <n v="0"/>
    <n v="0"/>
    <n v="0"/>
    <x v="8"/>
  </r>
  <r>
    <n v="2133"/>
    <n v="203063358"/>
    <s v="انظمة"/>
    <s v="المركز المالي"/>
    <x v="4"/>
    <x v="10"/>
    <x v="73"/>
    <n v="0"/>
    <s v="ذمم_حسين احمد - عماله خارجية"/>
    <n v="0"/>
    <n v="0"/>
    <n v="26729"/>
    <n v="26729"/>
    <n v="0"/>
    <n v="0"/>
    <n v="0"/>
    <n v="0"/>
    <n v="0"/>
    <x v="8"/>
  </r>
  <r>
    <n v="2134"/>
    <n v="203063359"/>
    <s v="انظمة"/>
    <s v="المركز المالي"/>
    <x v="4"/>
    <x v="10"/>
    <x v="73"/>
    <n v="0"/>
    <s v="ذمم_ ضياء الله - عماله خارجية"/>
    <n v="0"/>
    <n v="0"/>
    <n v="42800"/>
    <n v="42800"/>
    <n v="0"/>
    <n v="0"/>
    <n v="0"/>
    <n v="0"/>
    <n v="0"/>
    <x v="8"/>
  </r>
  <r>
    <n v="2135"/>
    <n v="203063360"/>
    <s v="انظمة"/>
    <s v="المركز المالي"/>
    <x v="4"/>
    <x v="10"/>
    <x v="73"/>
    <n v="0"/>
    <s v="ذمم _ أحمد كرم رشاد المغربي _ 1192"/>
    <n v="0"/>
    <n v="0"/>
    <n v="7218"/>
    <n v="7218"/>
    <n v="0"/>
    <n v="0"/>
    <n v="0"/>
    <n v="0"/>
    <n v="0"/>
    <x v="8"/>
  </r>
  <r>
    <n v="2136"/>
    <n v="203063361"/>
    <s v="انظمة"/>
    <s v="المركز المالي"/>
    <x v="4"/>
    <x v="10"/>
    <x v="73"/>
    <n v="0"/>
    <s v="ذمم _ جابر كيزهاكوم برامبيل _ 1193"/>
    <n v="0"/>
    <n v="0"/>
    <n v="51209"/>
    <n v="51209"/>
    <n v="0"/>
    <n v="0"/>
    <n v="0"/>
    <n v="0"/>
    <n v="0"/>
    <x v="8"/>
  </r>
  <r>
    <n v="2137"/>
    <n v="203063362"/>
    <s v="انظمة"/>
    <s v="المركز المالي"/>
    <x v="4"/>
    <x v="10"/>
    <x v="73"/>
    <n v="0"/>
    <s v="ذمم _ رحمه شبيب نيف الشمري _ 3299"/>
    <n v="0"/>
    <n v="0"/>
    <n v="1000"/>
    <n v="1000"/>
    <n v="0"/>
    <n v="0"/>
    <n v="0"/>
    <n v="0"/>
    <n v="0"/>
    <x v="8"/>
  </r>
  <r>
    <n v="2138"/>
    <n v="203063363"/>
    <s v="انظمة"/>
    <s v="المركز المالي"/>
    <x v="4"/>
    <x v="10"/>
    <x v="73"/>
    <n v="0"/>
    <s v="ذمم _ نوره منور بن سطم الشمري  _ 3300"/>
    <n v="0"/>
    <n v="0"/>
    <n v="3000"/>
    <n v="3000"/>
    <n v="0"/>
    <n v="0"/>
    <n v="0"/>
    <n v="0"/>
    <n v="0"/>
    <x v="8"/>
  </r>
  <r>
    <n v="2139"/>
    <n v="203063364"/>
    <s v="انظمة"/>
    <s v="المركز المالي"/>
    <x v="4"/>
    <x v="10"/>
    <x v="73"/>
    <n v="0"/>
    <s v="ذمم _ أصاله خلف خضير الشمري _ 3301"/>
    <n v="0"/>
    <n v="0"/>
    <n v="6000"/>
    <n v="6000"/>
    <n v="0"/>
    <n v="0"/>
    <n v="0"/>
    <n v="0"/>
    <n v="0"/>
    <x v="8"/>
  </r>
  <r>
    <n v="2140"/>
    <n v="203063365"/>
    <s v="انظمة"/>
    <s v="المركز المالي"/>
    <x v="4"/>
    <x v="10"/>
    <x v="73"/>
    <n v="0"/>
    <s v="ذمم _ شهد عمر خالد الشمري _ 3302"/>
    <n v="0"/>
    <n v="0"/>
    <n v="2000"/>
    <n v="2000"/>
    <n v="0"/>
    <n v="0"/>
    <n v="0"/>
    <n v="0"/>
    <n v="0"/>
    <x v="8"/>
  </r>
  <r>
    <n v="2141"/>
    <n v="203063366"/>
    <s v="انظمة"/>
    <s v="المركز المالي"/>
    <x v="4"/>
    <x v="10"/>
    <x v="73"/>
    <n v="0"/>
    <s v="ذمم _ حسام علاء الدين حسونه _ 4849"/>
    <n v="0"/>
    <n v="0"/>
    <n v="20877"/>
    <n v="20877"/>
    <n v="0"/>
    <n v="0"/>
    <n v="0"/>
    <n v="0"/>
    <n v="0"/>
    <x v="8"/>
  </r>
  <r>
    <n v="2142"/>
    <n v="203063367"/>
    <s v="انظمة"/>
    <s v="المركز المالي"/>
    <x v="4"/>
    <x v="10"/>
    <x v="73"/>
    <n v="0"/>
    <s v="ذمم _ احمد رمضان احمد أبو سريع _ 4850"/>
    <n v="0"/>
    <n v="0"/>
    <n v="4828"/>
    <n v="4828"/>
    <n v="0"/>
    <n v="0"/>
    <n v="0"/>
    <n v="0"/>
    <n v="0"/>
    <x v="8"/>
  </r>
  <r>
    <n v="2143"/>
    <n v="203063368"/>
    <s v="انظمة"/>
    <s v="المركز المالي"/>
    <x v="4"/>
    <x v="10"/>
    <x v="73"/>
    <n v="0"/>
    <s v="ذمم _ احمد عبد الرازق السيد عبده _ 4851"/>
    <n v="0"/>
    <n v="0"/>
    <n v="7398"/>
    <n v="7398"/>
    <n v="0"/>
    <n v="0"/>
    <n v="0"/>
    <n v="0"/>
    <n v="0"/>
    <x v="8"/>
  </r>
  <r>
    <n v="2144"/>
    <n v="203063369"/>
    <s v="انظمة"/>
    <s v="المركز المالي"/>
    <x v="4"/>
    <x v="10"/>
    <x v="73"/>
    <n v="0"/>
    <s v="ذمم _ محمد مشير الرحمن _ 4852"/>
    <n v="0"/>
    <n v="0"/>
    <n v="3462"/>
    <n v="3462"/>
    <n v="0"/>
    <n v="0"/>
    <n v="0"/>
    <n v="0"/>
    <n v="0"/>
    <x v="8"/>
  </r>
  <r>
    <n v="2145"/>
    <n v="203063370"/>
    <s v="انظمة"/>
    <s v="المركز المالي"/>
    <x v="4"/>
    <x v="10"/>
    <x v="73"/>
    <n v="0"/>
    <s v="ذمم _ محمد افضل حسين _ 4853"/>
    <n v="0"/>
    <n v="0"/>
    <n v="10608"/>
    <n v="10608"/>
    <n v="0"/>
    <n v="0"/>
    <n v="0"/>
    <n v="0"/>
    <n v="0"/>
    <x v="8"/>
  </r>
  <r>
    <n v="2146"/>
    <n v="203063371"/>
    <s v="انظمة"/>
    <s v="المركز المالي"/>
    <x v="4"/>
    <x v="10"/>
    <x v="73"/>
    <n v="0"/>
    <s v="ذمم _ راشد ال اسلام _ 4854"/>
    <n v="0"/>
    <n v="0"/>
    <n v="10762"/>
    <n v="10762"/>
    <n v="0"/>
    <n v="0"/>
    <n v="0"/>
    <n v="0"/>
    <n v="0"/>
    <x v="8"/>
  </r>
  <r>
    <n v="2147"/>
    <n v="203063372"/>
    <s v="انظمة"/>
    <s v="المركز المالي"/>
    <x v="4"/>
    <x v="10"/>
    <x v="73"/>
    <n v="0"/>
    <s v="ذمم _ عمران مهدي مهدي خان _ 4855"/>
    <n v="0"/>
    <n v="0"/>
    <n v="16174"/>
    <n v="16174"/>
    <n v="0"/>
    <n v="0"/>
    <n v="0"/>
    <n v="0"/>
    <n v="0"/>
    <x v="8"/>
  </r>
  <r>
    <n v="2148"/>
    <n v="203063373"/>
    <s v="انظمة"/>
    <s v="المركز المالي"/>
    <x v="4"/>
    <x v="10"/>
    <x v="73"/>
    <n v="0"/>
    <s v="ذمم _أيمن كمال أمين إمام  _ 4857"/>
    <n v="0"/>
    <n v="0"/>
    <n v="61547"/>
    <n v="61547"/>
    <n v="0"/>
    <n v="0"/>
    <n v="0"/>
    <n v="0"/>
    <n v="0"/>
    <x v="8"/>
  </r>
  <r>
    <n v="2149"/>
    <n v="203063374"/>
    <s v="انظمة"/>
    <s v="المركز المالي"/>
    <x v="4"/>
    <x v="10"/>
    <x v="73"/>
    <n v="0"/>
    <s v="ذمم _أحمد عبد الباسط بدير عبد الباسط _ 4858"/>
    <n v="0"/>
    <n v="0"/>
    <n v="26155"/>
    <n v="26155"/>
    <n v="0"/>
    <n v="0"/>
    <n v="0"/>
    <n v="0"/>
    <n v="0"/>
    <x v="8"/>
  </r>
  <r>
    <n v="2150"/>
    <n v="203063375"/>
    <s v="انظمة"/>
    <s v="المركز المالي"/>
    <x v="4"/>
    <x v="10"/>
    <x v="73"/>
    <n v="0"/>
    <s v="ذمم _محمد شريف الاسلام  _ 4856"/>
    <n v="0"/>
    <n v="0"/>
    <n v="14173"/>
    <n v="14173"/>
    <n v="0"/>
    <n v="0"/>
    <n v="0"/>
    <n v="0"/>
    <n v="0"/>
    <x v="8"/>
  </r>
  <r>
    <n v="2151"/>
    <n v="203063376"/>
    <s v="انظمة"/>
    <s v="المركز المالي"/>
    <x v="4"/>
    <x v="10"/>
    <x v="73"/>
    <n v="0"/>
    <s v="ذمم _ غلام مصطفي _ 4859"/>
    <n v="0"/>
    <n v="0"/>
    <n v="12159"/>
    <n v="12159"/>
    <n v="0"/>
    <n v="0"/>
    <n v="0"/>
    <n v="0"/>
    <n v="0"/>
    <x v="8"/>
  </r>
  <r>
    <n v="2152"/>
    <n v="203063377"/>
    <s v="انظمة"/>
    <s v="المركز المالي"/>
    <x v="4"/>
    <x v="10"/>
    <x v="73"/>
    <n v="0"/>
    <s v="ذمم _ جشاد بويان تاج _ 4860"/>
    <n v="0"/>
    <n v="0"/>
    <n v="12428"/>
    <n v="12428"/>
    <n v="0"/>
    <n v="0"/>
    <n v="0"/>
    <n v="0"/>
    <n v="0"/>
    <x v="8"/>
  </r>
  <r>
    <n v="2153"/>
    <n v="203063378"/>
    <s v="انظمة"/>
    <s v="المركز المالي"/>
    <x v="4"/>
    <x v="10"/>
    <x v="73"/>
    <n v="0"/>
    <s v="ذمم _ مامون  الرشيد _ 4861"/>
    <n v="0"/>
    <n v="0"/>
    <n v="13519"/>
    <n v="13519"/>
    <n v="0"/>
    <n v="0"/>
    <n v="0"/>
    <n v="0"/>
    <n v="0"/>
    <x v="8"/>
  </r>
  <r>
    <n v="2154"/>
    <n v="203063379"/>
    <s v="انظمة"/>
    <s v="المركز المالي"/>
    <x v="4"/>
    <x v="10"/>
    <x v="73"/>
    <n v="0"/>
    <s v="ذمم _ محمد شاة جلال ليتون _ 4862"/>
    <n v="0"/>
    <n v="0"/>
    <n v="19351"/>
    <n v="19351"/>
    <n v="0"/>
    <n v="0"/>
    <n v="0"/>
    <n v="0"/>
    <n v="0"/>
    <x v="8"/>
  </r>
  <r>
    <n v="2155"/>
    <n v="203063380"/>
    <s v="انظمة"/>
    <s v="المركز المالي"/>
    <x v="4"/>
    <x v="10"/>
    <x v="73"/>
    <n v="0"/>
    <s v="ذمم _ طالب انصاري _ 4864"/>
    <n v="0"/>
    <n v="0"/>
    <n v="19233"/>
    <n v="19233"/>
    <n v="0"/>
    <n v="0"/>
    <n v="0"/>
    <n v="0"/>
    <n v="0"/>
    <x v="8"/>
  </r>
  <r>
    <n v="2156"/>
    <n v="203063381"/>
    <s v="انظمة"/>
    <s v="المركز المالي"/>
    <x v="4"/>
    <x v="10"/>
    <x v="73"/>
    <n v="0"/>
    <s v="ذمم _ نجران صديقي حسام الدين _ 4865"/>
    <n v="0"/>
    <n v="0"/>
    <n v="19073"/>
    <n v="19073"/>
    <n v="0"/>
    <n v="0"/>
    <n v="0"/>
    <n v="0"/>
    <n v="0"/>
    <x v="8"/>
  </r>
  <r>
    <n v="2157"/>
    <n v="203063382"/>
    <s v="انظمة"/>
    <s v="المركز المالي"/>
    <x v="4"/>
    <x v="10"/>
    <x v="73"/>
    <n v="0"/>
    <s v="ذمم _ علي انصاري _ 4863"/>
    <n v="0"/>
    <n v="0"/>
    <n v="16585"/>
    <n v="16585"/>
    <n v="0"/>
    <n v="0"/>
    <n v="0"/>
    <n v="0"/>
    <n v="0"/>
    <x v="8"/>
  </r>
  <r>
    <n v="2158"/>
    <n v="203063383"/>
    <s v="انظمة"/>
    <s v="المركز المالي"/>
    <x v="4"/>
    <x v="10"/>
    <x v="73"/>
    <n v="0"/>
    <s v="ذمم _ خالد محمد امين  حبيب _ 4867"/>
    <n v="0"/>
    <n v="0"/>
    <n v="18478"/>
    <n v="18478"/>
    <n v="0"/>
    <n v="0"/>
    <n v="0"/>
    <n v="0"/>
    <n v="0"/>
    <x v="8"/>
  </r>
  <r>
    <n v="2159"/>
    <n v="203063384"/>
    <s v="انظمة"/>
    <s v="المركز المالي"/>
    <x v="4"/>
    <x v="10"/>
    <x v="73"/>
    <n v="0"/>
    <s v="ذمم_بيشوى جيمس _ عمالة خارجية."/>
    <n v="0"/>
    <n v="0"/>
    <n v="36725.270000000004"/>
    <n v="36725.270000000004"/>
    <n v="0"/>
    <n v="0"/>
    <n v="0"/>
    <n v="0"/>
    <n v="0"/>
    <x v="8"/>
  </r>
  <r>
    <n v="2160"/>
    <n v="203063385"/>
    <s v="انظمة"/>
    <s v="المركز المالي"/>
    <x v="4"/>
    <x v="10"/>
    <x v="73"/>
    <n v="0"/>
    <s v="ذمم _ احمد ابراهيم عصام غريب _ 4868"/>
    <n v="0"/>
    <n v="0"/>
    <n v="18227"/>
    <n v="18227"/>
    <n v="0"/>
    <n v="0"/>
    <n v="0"/>
    <n v="0"/>
    <n v="0"/>
    <x v="8"/>
  </r>
  <r>
    <n v="2161"/>
    <n v="203063386"/>
    <s v="انظمة"/>
    <s v="المركز المالي"/>
    <x v="4"/>
    <x v="10"/>
    <x v="73"/>
    <n v="0"/>
    <s v="********************"/>
    <n v="0"/>
    <n v="0"/>
    <n v="0"/>
    <n v="0"/>
    <n v="0"/>
    <n v="0"/>
    <n v="0"/>
    <n v="0"/>
    <n v="0"/>
    <x v="8"/>
  </r>
  <r>
    <n v="2162"/>
    <n v="203063387"/>
    <s v="انظمة"/>
    <s v="المركز المالي"/>
    <x v="4"/>
    <x v="10"/>
    <x v="73"/>
    <n v="0"/>
    <s v="ذمم _ قاسم السيد قاسم حبيب_ 4870"/>
    <n v="0"/>
    <n v="0"/>
    <n v="11926"/>
    <n v="11926"/>
    <n v="0"/>
    <n v="0"/>
    <n v="0"/>
    <n v="0"/>
    <n v="0"/>
    <x v="8"/>
  </r>
  <r>
    <n v="2163"/>
    <n v="203063388"/>
    <s v="انظمة"/>
    <s v="المركز المالي"/>
    <x v="4"/>
    <x v="10"/>
    <x v="73"/>
    <n v="0"/>
    <s v="ذمم _ عمرو رفاعي حسن الرفاعي _ 4871"/>
    <n v="0"/>
    <n v="0"/>
    <n v="20831"/>
    <n v="20831"/>
    <n v="0"/>
    <n v="0"/>
    <n v="0"/>
    <n v="0"/>
    <n v="0"/>
    <x v="8"/>
  </r>
  <r>
    <n v="2164"/>
    <n v="203063389"/>
    <s v="انظمة"/>
    <s v="المركز المالي"/>
    <x v="4"/>
    <x v="10"/>
    <x v="73"/>
    <n v="0"/>
    <s v="ذمم_MICHAEL KUNDESN - مايكل _ 1203"/>
    <n v="0"/>
    <n v="0"/>
    <n v="73721.17"/>
    <n v="73721.17"/>
    <n v="0"/>
    <n v="0"/>
    <n v="0"/>
    <n v="0"/>
    <n v="0"/>
    <x v="8"/>
  </r>
  <r>
    <n v="2165"/>
    <n v="203063390"/>
    <s v="انظمة"/>
    <s v="المركز المالي"/>
    <x v="4"/>
    <x v="10"/>
    <x v="73"/>
    <n v="0"/>
    <s v="ذمم_ سعيد نعمان مشتاق - عماله خارجية"/>
    <n v="0"/>
    <n v="0"/>
    <n v="35476"/>
    <n v="35476"/>
    <n v="0"/>
    <n v="0"/>
    <n v="0"/>
    <n v="0"/>
    <n v="0"/>
    <x v="8"/>
  </r>
  <r>
    <n v="2166"/>
    <n v="203063391"/>
    <s v="انظمة"/>
    <s v="المركز المالي"/>
    <x v="4"/>
    <x v="10"/>
    <x v="73"/>
    <n v="0"/>
    <s v="ذمم _ ابراهيم رمزي -1199"/>
    <n v="0"/>
    <n v="0"/>
    <n v="35480"/>
    <n v="35480"/>
    <n v="0"/>
    <n v="0"/>
    <n v="0"/>
    <n v="0"/>
    <n v="0"/>
    <x v="8"/>
  </r>
  <r>
    <n v="2167"/>
    <n v="203063392"/>
    <s v="انظمة"/>
    <s v="المركز المالي"/>
    <x v="4"/>
    <x v="10"/>
    <x v="73"/>
    <n v="0"/>
    <s v="ذمم _ منال معيض جبرت الزهراني _ 3304"/>
    <n v="0"/>
    <n v="0"/>
    <n v="5000"/>
    <n v="5000"/>
    <n v="0"/>
    <n v="0"/>
    <n v="0"/>
    <n v="0"/>
    <n v="0"/>
    <x v="8"/>
  </r>
  <r>
    <n v="2168"/>
    <n v="203063393"/>
    <s v="انظمة"/>
    <s v="المركز المالي"/>
    <x v="4"/>
    <x v="10"/>
    <x v="73"/>
    <n v="0"/>
    <s v="ذمم _ ساره عبد الله عبد الرحمن الشهري _ 3305"/>
    <n v="0"/>
    <n v="0"/>
    <n v="5000"/>
    <n v="5000"/>
    <n v="0"/>
    <n v="0"/>
    <n v="0"/>
    <n v="0"/>
    <n v="0"/>
    <x v="8"/>
  </r>
  <r>
    <n v="2169"/>
    <n v="203063394"/>
    <s v="انظمة"/>
    <s v="المركز المالي"/>
    <x v="4"/>
    <x v="10"/>
    <x v="73"/>
    <n v="0"/>
    <s v="ذمم _ فجر محمد علي عسيري _ 3306"/>
    <n v="0"/>
    <n v="0"/>
    <n v="5000"/>
    <n v="5000"/>
    <n v="0"/>
    <n v="0"/>
    <n v="0"/>
    <n v="0"/>
    <n v="0"/>
    <x v="8"/>
  </r>
  <r>
    <n v="2170"/>
    <n v="203063395"/>
    <s v="انظمة"/>
    <s v="المركز المالي"/>
    <x v="4"/>
    <x v="10"/>
    <x v="73"/>
    <n v="0"/>
    <s v="ذمم _ شيفاء احمد لمعان الاحمري _ 3307"/>
    <n v="0"/>
    <n v="0"/>
    <n v="5000"/>
    <n v="5000"/>
    <n v="0"/>
    <n v="0"/>
    <n v="0"/>
    <n v="0"/>
    <n v="0"/>
    <x v="8"/>
  </r>
  <r>
    <n v="2171"/>
    <n v="203063396"/>
    <s v="انظمة"/>
    <s v="المركز المالي"/>
    <x v="4"/>
    <x v="10"/>
    <x v="73"/>
    <n v="0"/>
    <s v="ذمم _ هاجر فهد حماد الشمرى _ 3309"/>
    <n v="0"/>
    <n v="0"/>
    <n v="5000"/>
    <n v="5000"/>
    <n v="0"/>
    <n v="0"/>
    <n v="0"/>
    <n v="0"/>
    <n v="0"/>
    <x v="8"/>
  </r>
  <r>
    <n v="2172"/>
    <n v="203063397"/>
    <s v="انظمة"/>
    <s v="المركز المالي"/>
    <x v="4"/>
    <x v="10"/>
    <x v="73"/>
    <n v="0"/>
    <s v="ذمم _ اسماء سعيد صالح الزهرانى _ 3310"/>
    <n v="0"/>
    <n v="0"/>
    <n v="5000"/>
    <n v="5000"/>
    <n v="0"/>
    <n v="0"/>
    <n v="0"/>
    <n v="0"/>
    <n v="0"/>
    <x v="8"/>
  </r>
  <r>
    <n v="2173"/>
    <n v="203063398"/>
    <s v="انظمة"/>
    <s v="المركز المالي"/>
    <x v="4"/>
    <x v="10"/>
    <x v="73"/>
    <n v="0"/>
    <s v="ذمم _ امل سعيد صالح الزهرانى _ 3311"/>
    <n v="0"/>
    <n v="0"/>
    <n v="5000"/>
    <n v="5000"/>
    <n v="0"/>
    <n v="0"/>
    <n v="0"/>
    <n v="0"/>
    <n v="0"/>
    <x v="8"/>
  </r>
  <r>
    <n v="2174"/>
    <n v="203063399"/>
    <s v="انظمة"/>
    <s v="المركز المالي"/>
    <x v="4"/>
    <x v="10"/>
    <x v="73"/>
    <n v="0"/>
    <s v="ذمم _ مهند ممدوح براهيم غثي الخياري _ 3303"/>
    <n v="0"/>
    <n v="0"/>
    <n v="42000"/>
    <n v="42000"/>
    <n v="0"/>
    <n v="0"/>
    <n v="0"/>
    <n v="0"/>
    <n v="0"/>
    <x v="8"/>
  </r>
  <r>
    <n v="2175"/>
    <n v="203063400"/>
    <s v="انظمة"/>
    <s v="المركز المالي"/>
    <x v="4"/>
    <x v="10"/>
    <x v="73"/>
    <n v="0"/>
    <s v="ذمم _ شوق بدوي سفر عسيري _ 3308"/>
    <n v="0"/>
    <n v="0"/>
    <n v="5000"/>
    <n v="5000"/>
    <n v="0"/>
    <n v="0"/>
    <n v="0"/>
    <n v="0"/>
    <n v="0"/>
    <x v="8"/>
  </r>
  <r>
    <n v="2176"/>
    <n v="203063401"/>
    <s v="انظمة"/>
    <s v="المركز المالي"/>
    <x v="4"/>
    <x v="10"/>
    <x v="73"/>
    <n v="0"/>
    <s v="ذمم _ سيد محمد المتول عبد الوهاب _ 4869"/>
    <n v="0"/>
    <n v="0"/>
    <n v="21900"/>
    <n v="21900"/>
    <n v="0"/>
    <n v="0"/>
    <n v="0"/>
    <n v="0"/>
    <n v="0"/>
    <x v="8"/>
  </r>
  <r>
    <n v="2177"/>
    <n v="203063402"/>
    <s v="انظمة"/>
    <s v="المركز المالي"/>
    <x v="4"/>
    <x v="10"/>
    <x v="73"/>
    <n v="0"/>
    <s v="ذمم _ عمرو حمدي علي العمري _ 1197"/>
    <n v="0"/>
    <n v="0"/>
    <n v="45955"/>
    <n v="45955"/>
    <n v="0"/>
    <n v="0"/>
    <n v="0"/>
    <n v="0"/>
    <n v="0"/>
    <x v="8"/>
  </r>
  <r>
    <n v="2178"/>
    <n v="203063403"/>
    <s v="انظمة"/>
    <s v="المركز المالي"/>
    <x v="4"/>
    <x v="10"/>
    <x v="73"/>
    <n v="0"/>
    <s v="ذمم _ ابراهيم خليل _ 4873"/>
    <n v="0"/>
    <n v="0"/>
    <n v="12400"/>
    <n v="12400"/>
    <n v="0"/>
    <n v="0"/>
    <n v="0"/>
    <n v="0"/>
    <n v="0"/>
    <x v="8"/>
  </r>
  <r>
    <n v="2179"/>
    <n v="203063404"/>
    <s v="انظمة"/>
    <s v="المركز المالي"/>
    <x v="4"/>
    <x v="10"/>
    <x v="73"/>
    <n v="0"/>
    <s v="ذمم _ مد رياض ميا _ 4875"/>
    <n v="0"/>
    <n v="0"/>
    <n v="8272"/>
    <n v="8272"/>
    <n v="0"/>
    <n v="0"/>
    <n v="0"/>
    <n v="0"/>
    <n v="0"/>
    <x v="8"/>
  </r>
  <r>
    <n v="2180"/>
    <n v="203063405"/>
    <s v="انظمة"/>
    <s v="المركز المالي"/>
    <x v="4"/>
    <x v="10"/>
    <x v="73"/>
    <n v="0"/>
    <s v="ذمم _ابراهيم محمد ابراهيم حماد -4876"/>
    <n v="0"/>
    <n v="0"/>
    <n v="600"/>
    <n v="600"/>
    <n v="0"/>
    <n v="0"/>
    <n v="0"/>
    <n v="0"/>
    <n v="0"/>
    <x v="8"/>
  </r>
  <r>
    <n v="2181"/>
    <n v="203063406"/>
    <s v="انظمة"/>
    <s v="المركز المالي"/>
    <x v="4"/>
    <x v="10"/>
    <x v="73"/>
    <n v="0"/>
    <s v="ذمم _وليد عادل عابدين -1204"/>
    <n v="0"/>
    <n v="0"/>
    <n v="4200"/>
    <n v="4200"/>
    <n v="0"/>
    <n v="0"/>
    <n v="0"/>
    <n v="0"/>
    <n v="0"/>
    <x v="8"/>
  </r>
  <r>
    <n v="2182"/>
    <n v="203063407"/>
    <s v="انظمة"/>
    <s v="المركز المالي"/>
    <x v="4"/>
    <x v="10"/>
    <x v="73"/>
    <n v="0"/>
    <s v="ذمم _اسلام احمد السيد -1206"/>
    <n v="0"/>
    <n v="0"/>
    <n v="14539"/>
    <n v="14539"/>
    <n v="0"/>
    <n v="0"/>
    <n v="0"/>
    <n v="0"/>
    <n v="0"/>
    <x v="8"/>
  </r>
  <r>
    <n v="2183"/>
    <n v="203063408"/>
    <s v="انظمة"/>
    <s v="المركز المالي"/>
    <x v="4"/>
    <x v="10"/>
    <x v="73"/>
    <n v="0"/>
    <s v="ذمم _ غازى عامر -1202"/>
    <n v="0"/>
    <n v="0"/>
    <n v="29780"/>
    <n v="29780"/>
    <n v="0"/>
    <n v="0"/>
    <n v="0"/>
    <n v="0"/>
    <n v="0"/>
    <x v="8"/>
  </r>
  <r>
    <n v="2184"/>
    <n v="203063409"/>
    <s v="انظمة"/>
    <s v="المركز المالي"/>
    <x v="4"/>
    <x v="10"/>
    <x v="73"/>
    <n v="0"/>
    <s v="ذمم _ محمد صالح محمد نيروخ _ 1198"/>
    <n v="0"/>
    <n v="0"/>
    <n v="31964"/>
    <n v="31964"/>
    <n v="0"/>
    <n v="0"/>
    <n v="0"/>
    <n v="0"/>
    <n v="0"/>
    <x v="8"/>
  </r>
  <r>
    <n v="2185"/>
    <n v="203063410"/>
    <s v="انظمة"/>
    <s v="المركز المالي"/>
    <x v="4"/>
    <x v="10"/>
    <x v="73"/>
    <n v="0"/>
    <s v="ذمم _محمد إسماعيل عبد القادر خزيمي _ 1200"/>
    <n v="0"/>
    <n v="0"/>
    <n v="17404"/>
    <n v="17404"/>
    <n v="0"/>
    <n v="0"/>
    <n v="0"/>
    <n v="0"/>
    <n v="0"/>
    <x v="8"/>
  </r>
  <r>
    <n v="2186"/>
    <n v="203063411"/>
    <s v="انظمة"/>
    <s v="المركز المالي"/>
    <x v="4"/>
    <x v="10"/>
    <x v="73"/>
    <n v="0"/>
    <s v="ذمم _محمود يحيي عطايا نصر _ 1201"/>
    <n v="0"/>
    <n v="0"/>
    <n v="24755"/>
    <n v="24755"/>
    <n v="0"/>
    <n v="0"/>
    <n v="0"/>
    <n v="0"/>
    <n v="0"/>
    <x v="8"/>
  </r>
  <r>
    <n v="2187"/>
    <n v="203063412"/>
    <s v="انظمة"/>
    <s v="المركز المالي"/>
    <x v="4"/>
    <x v="10"/>
    <x v="73"/>
    <n v="0"/>
    <s v="ذمم _محمد سوفيكول علام  _ 4872"/>
    <n v="0"/>
    <n v="0"/>
    <n v="5062"/>
    <n v="5062"/>
    <n v="0"/>
    <n v="0"/>
    <n v="0"/>
    <n v="0"/>
    <n v="0"/>
    <x v="8"/>
  </r>
  <r>
    <n v="2188"/>
    <n v="203063413"/>
    <s v="انظمة"/>
    <s v="المركز المالي"/>
    <x v="4"/>
    <x v="10"/>
    <x v="73"/>
    <n v="0"/>
    <s v="ذمم _السيد صبري احمد إبراهيم _ 4874"/>
    <n v="0"/>
    <n v="0"/>
    <n v="12134"/>
    <n v="12134"/>
    <n v="0"/>
    <n v="0"/>
    <n v="0"/>
    <n v="0"/>
    <n v="0"/>
    <x v="8"/>
  </r>
  <r>
    <n v="2189"/>
    <n v="203063414"/>
    <s v="انظمة"/>
    <s v="المركز المالي"/>
    <x v="4"/>
    <x v="10"/>
    <x v="73"/>
    <n v="0"/>
    <s v="ذمم _مافجول اوسين -4878"/>
    <n v="0"/>
    <n v="0"/>
    <n v="6328"/>
    <n v="6328"/>
    <n v="0"/>
    <n v="0"/>
    <n v="0"/>
    <n v="0"/>
    <n v="0"/>
    <x v="8"/>
  </r>
  <r>
    <n v="2190"/>
    <n v="203063415"/>
    <s v="انظمة"/>
    <s v="المركز المالي"/>
    <x v="4"/>
    <x v="10"/>
    <x v="73"/>
    <n v="0"/>
    <s v="ذمم _فؤاد محمد صالح سالم _ 4877"/>
    <n v="0"/>
    <n v="0"/>
    <n v="20213"/>
    <n v="20213"/>
    <n v="0"/>
    <n v="0"/>
    <n v="0"/>
    <n v="0"/>
    <n v="0"/>
    <x v="8"/>
  </r>
  <r>
    <n v="2191"/>
    <n v="203063416"/>
    <s v="انظمة"/>
    <s v="المركز المالي"/>
    <x v="4"/>
    <x v="10"/>
    <x v="73"/>
    <n v="0"/>
    <s v="ذمم_محمد عدنان قمر _ عمالة خارجية"/>
    <n v="0"/>
    <n v="0"/>
    <n v="26401"/>
    <n v="26401"/>
    <n v="0"/>
    <n v="0"/>
    <n v="0"/>
    <n v="0"/>
    <n v="0"/>
    <x v="8"/>
  </r>
  <r>
    <n v="2192"/>
    <n v="203063417"/>
    <s v="انظمة"/>
    <s v="المركز المالي"/>
    <x v="4"/>
    <x v="10"/>
    <x v="73"/>
    <n v="0"/>
    <s v="*****************"/>
    <n v="0"/>
    <n v="0"/>
    <n v="0"/>
    <n v="0"/>
    <n v="0"/>
    <n v="0"/>
    <n v="0"/>
    <n v="0"/>
    <n v="0"/>
    <x v="8"/>
  </r>
  <r>
    <n v="2193"/>
    <n v="203063418"/>
    <s v="انظمة"/>
    <s v="المركز المالي"/>
    <x v="4"/>
    <x v="10"/>
    <x v="73"/>
    <n v="0"/>
    <s v="*."/>
    <n v="0"/>
    <n v="0"/>
    <n v="0"/>
    <n v="0"/>
    <n v="0"/>
    <n v="0"/>
    <n v="0"/>
    <n v="0"/>
    <n v="0"/>
    <x v="8"/>
  </r>
  <r>
    <n v="2194"/>
    <n v="203063419"/>
    <s v="انظمة"/>
    <s v="المركز المالي"/>
    <x v="4"/>
    <x v="10"/>
    <x v="73"/>
    <n v="0"/>
    <s v="ذمم_ محمد جابيد -عماله خارجيه"/>
    <n v="0"/>
    <n v="0"/>
    <n v="18121"/>
    <n v="18121"/>
    <n v="0"/>
    <n v="0"/>
    <n v="0"/>
    <n v="0"/>
    <n v="0"/>
    <x v="8"/>
  </r>
  <r>
    <n v="2195"/>
    <n v="203063420"/>
    <s v="انظمة"/>
    <s v="المركز المالي"/>
    <x v="4"/>
    <x v="10"/>
    <x v="73"/>
    <n v="0"/>
    <s v="ذمم_ محمد احسان -عماله خارجيه"/>
    <n v="0"/>
    <n v="0"/>
    <n v="815"/>
    <n v="815"/>
    <n v="0"/>
    <n v="0"/>
    <n v="0"/>
    <n v="0"/>
    <n v="0"/>
    <x v="8"/>
  </r>
  <r>
    <n v="2196"/>
    <n v="203063421"/>
    <s v="انظمة"/>
    <s v="المركز المالي"/>
    <x v="4"/>
    <x v="10"/>
    <x v="73"/>
    <n v="0"/>
    <s v="ذمم _ محمد سعيد متولى _ 4880"/>
    <n v="0"/>
    <n v="0"/>
    <n v="7488"/>
    <n v="7488"/>
    <n v="0"/>
    <n v="0"/>
    <n v="0"/>
    <n v="0"/>
    <n v="0"/>
    <x v="8"/>
  </r>
  <r>
    <n v="2197"/>
    <n v="203063422"/>
    <s v="انظمة"/>
    <s v="المركز المالي"/>
    <x v="4"/>
    <x v="10"/>
    <x v="73"/>
    <n v="0"/>
    <s v="ذمم _ احمد زينهم محمد _ 4883"/>
    <n v="0"/>
    <n v="0"/>
    <n v="7894"/>
    <n v="7894"/>
    <n v="0"/>
    <n v="0"/>
    <n v="0"/>
    <n v="0"/>
    <n v="0"/>
    <x v="8"/>
  </r>
  <r>
    <n v="2198"/>
    <n v="203063423"/>
    <s v="انظمة"/>
    <s v="المركز المالي"/>
    <x v="4"/>
    <x v="10"/>
    <x v="73"/>
    <n v="0"/>
    <s v="ذمم_طاهر صديق محمد صديق خان _عمالة خارجية"/>
    <n v="0"/>
    <n v="0"/>
    <n v="25753.119999999999"/>
    <n v="25753.119999999999"/>
    <n v="0"/>
    <n v="0"/>
    <n v="0"/>
    <n v="0"/>
    <n v="0"/>
    <x v="8"/>
  </r>
  <r>
    <n v="2199"/>
    <n v="203063424"/>
    <s v="انظمة"/>
    <s v="المركز المالي"/>
    <x v="4"/>
    <x v="10"/>
    <x v="73"/>
    <n v="0"/>
    <s v="ذمم_صقيب جافيد جافيد اختار _عمالة خارجية"/>
    <n v="0"/>
    <n v="0"/>
    <n v="20929.78"/>
    <n v="20929.78"/>
    <n v="0"/>
    <n v="0"/>
    <n v="0"/>
    <n v="0"/>
    <n v="0"/>
    <x v="8"/>
  </r>
  <r>
    <n v="2200"/>
    <n v="203063425"/>
    <s v="انظمة"/>
    <s v="المركز المالي"/>
    <x v="4"/>
    <x v="10"/>
    <x v="73"/>
    <n v="0"/>
    <s v="ذمم_عبد الغفار _عمالة خارجية"/>
    <n v="0"/>
    <n v="0"/>
    <n v="16161"/>
    <n v="16161"/>
    <n v="0"/>
    <n v="0"/>
    <n v="0"/>
    <n v="0"/>
    <n v="0"/>
    <x v="8"/>
  </r>
  <r>
    <n v="2201"/>
    <n v="203063426"/>
    <s v="انظمة"/>
    <s v="المركز المالي"/>
    <x v="4"/>
    <x v="10"/>
    <x v="73"/>
    <n v="0"/>
    <s v="ذمم_نصر كيا _عمالة خارجية"/>
    <n v="0"/>
    <n v="0"/>
    <n v="12259"/>
    <n v="12259"/>
    <n v="0"/>
    <n v="0"/>
    <n v="0"/>
    <n v="0"/>
    <n v="0"/>
    <x v="8"/>
  </r>
  <r>
    <n v="2202"/>
    <n v="203063427"/>
    <s v="انظمة"/>
    <s v="المركز المالي"/>
    <x v="4"/>
    <x v="10"/>
    <x v="73"/>
    <n v="0"/>
    <s v="ذمم_فيفي ال مياه _عمالة خارجية"/>
    <n v="0"/>
    <n v="0"/>
    <n v="12259"/>
    <n v="12259"/>
    <n v="0"/>
    <n v="0"/>
    <n v="0"/>
    <n v="0"/>
    <n v="0"/>
    <x v="8"/>
  </r>
  <r>
    <n v="2203"/>
    <n v="203063428"/>
    <s v="انظمة"/>
    <s v="المركز المالي"/>
    <x v="4"/>
    <x v="10"/>
    <x v="73"/>
    <n v="0"/>
    <s v="ذمم _سليم مانان خان -4879"/>
    <n v="0"/>
    <n v="0"/>
    <n v="6201"/>
    <n v="6201"/>
    <n v="0"/>
    <n v="0"/>
    <n v="0"/>
    <n v="0"/>
    <n v="0"/>
    <x v="8"/>
  </r>
  <r>
    <n v="2204"/>
    <n v="203063429"/>
    <s v="انظمة"/>
    <s v="المركز المالي"/>
    <x v="4"/>
    <x v="10"/>
    <x v="73"/>
    <n v="0"/>
    <s v="ذمم _ مد ازهار مد مياه _ 4881"/>
    <n v="0"/>
    <n v="0"/>
    <n v="6304"/>
    <n v="6304"/>
    <n v="0"/>
    <n v="0"/>
    <n v="0"/>
    <n v="0"/>
    <n v="0"/>
    <x v="8"/>
  </r>
  <r>
    <n v="2205"/>
    <n v="203063430"/>
    <s v="انظمة"/>
    <s v="المركز المالي"/>
    <x v="4"/>
    <x v="10"/>
    <x v="73"/>
    <n v="0"/>
    <s v="ذمم _ فيفيك كومار انيد راي _ 4882"/>
    <n v="0"/>
    <n v="0"/>
    <n v="9642"/>
    <n v="9642"/>
    <n v="0"/>
    <n v="0"/>
    <n v="0"/>
    <n v="0"/>
    <n v="0"/>
    <x v="8"/>
  </r>
  <r>
    <n v="2206"/>
    <n v="203063431"/>
    <s v="انظمة"/>
    <s v="المركز المالي"/>
    <x v="4"/>
    <x v="10"/>
    <x v="73"/>
    <n v="0"/>
    <s v="ذمم _ محمد إسحاق كيرادكا _ 1205"/>
    <n v="0"/>
    <n v="0"/>
    <n v="19496.3"/>
    <n v="19496.3"/>
    <n v="0"/>
    <n v="0"/>
    <n v="0"/>
    <n v="0"/>
    <n v="0"/>
    <x v="8"/>
  </r>
  <r>
    <n v="2207"/>
    <n v="203063432"/>
    <s v="انظمة"/>
    <s v="المركز المالي"/>
    <x v="4"/>
    <x v="10"/>
    <x v="73"/>
    <n v="0"/>
    <s v="ذمم _ محمد حسفان محمد حنيف _ 1207"/>
    <n v="0"/>
    <n v="0"/>
    <n v="6480"/>
    <n v="6480"/>
    <n v="0"/>
    <n v="0"/>
    <n v="0"/>
    <n v="0"/>
    <n v="0"/>
    <x v="8"/>
  </r>
  <r>
    <n v="2208"/>
    <n v="203063433"/>
    <s v="انظمة"/>
    <s v="المركز المالي"/>
    <x v="4"/>
    <x v="10"/>
    <x v="73"/>
    <n v="0"/>
    <s v="ذمم _ معتز محمد مجاور عبد الحافظ _ 1208"/>
    <n v="0"/>
    <n v="0"/>
    <n v="16410"/>
    <n v="16410"/>
    <n v="0"/>
    <n v="0"/>
    <n v="0"/>
    <n v="0"/>
    <n v="0"/>
    <x v="8"/>
  </r>
  <r>
    <n v="2209"/>
    <n v="203063434"/>
    <s v="انظمة"/>
    <s v="المركز المالي"/>
    <x v="4"/>
    <x v="10"/>
    <x v="73"/>
    <n v="0"/>
    <s v="ذمم _ محمد ظافر حسن العمري _ 3312"/>
    <n v="0"/>
    <n v="0"/>
    <n v="19600"/>
    <n v="19600"/>
    <n v="0"/>
    <n v="0"/>
    <n v="0"/>
    <n v="0"/>
    <n v="0"/>
    <x v="8"/>
  </r>
  <r>
    <n v="2210"/>
    <n v="203063435"/>
    <s v="انظمة"/>
    <s v="المركز المالي"/>
    <x v="4"/>
    <x v="10"/>
    <x v="73"/>
    <n v="0"/>
    <s v="ذمم _ صباح عبدالله مرعي القحطاني _ 3313"/>
    <n v="0"/>
    <n v="0"/>
    <n v="3000"/>
    <n v="3000"/>
    <n v="0"/>
    <n v="0"/>
    <n v="0"/>
    <n v="0"/>
    <n v="0"/>
    <x v="8"/>
  </r>
  <r>
    <n v="2211"/>
    <n v="203063436"/>
    <s v="انظمة"/>
    <s v="المركز المالي"/>
    <x v="4"/>
    <x v="10"/>
    <x v="73"/>
    <n v="0"/>
    <s v="ذمم _ ميس يحي محمد القحطاني _ 3314"/>
    <n v="0"/>
    <n v="0"/>
    <n v="3000"/>
    <n v="3000"/>
    <n v="0"/>
    <n v="0"/>
    <n v="0"/>
    <n v="0"/>
    <n v="0"/>
    <x v="8"/>
  </r>
  <r>
    <n v="2212"/>
    <n v="203063437"/>
    <s v="انظمة"/>
    <s v="المركز المالي"/>
    <x v="4"/>
    <x v="10"/>
    <x v="73"/>
    <n v="0"/>
    <s v="ذمم _ جواهر منير حنيف البقمي _ 3315"/>
    <n v="0"/>
    <n v="0"/>
    <n v="3000"/>
    <n v="3000"/>
    <n v="0"/>
    <n v="0"/>
    <n v="0"/>
    <n v="0"/>
    <n v="0"/>
    <x v="8"/>
  </r>
  <r>
    <n v="2213"/>
    <n v="203063438"/>
    <s v="انظمة"/>
    <s v="المركز المالي"/>
    <x v="4"/>
    <x v="10"/>
    <x v="73"/>
    <n v="0"/>
    <s v="ذمم _ نوره سعيد محمد الشهري _ 3316"/>
    <n v="0"/>
    <n v="0"/>
    <n v="3000"/>
    <n v="3000"/>
    <n v="0"/>
    <n v="0"/>
    <n v="0"/>
    <n v="0"/>
    <n v="0"/>
    <x v="8"/>
  </r>
  <r>
    <n v="2214"/>
    <n v="203063439"/>
    <s v="انظمة"/>
    <s v="المركز المالي"/>
    <x v="4"/>
    <x v="10"/>
    <x v="73"/>
    <n v="0"/>
    <s v="ذمم _ لوله علي عبدالله القطحاني _ 3317"/>
    <n v="0"/>
    <n v="0"/>
    <n v="3000"/>
    <n v="3000"/>
    <n v="0"/>
    <n v="0"/>
    <n v="0"/>
    <n v="0"/>
    <n v="0"/>
    <x v="8"/>
  </r>
  <r>
    <n v="2215"/>
    <n v="203063440"/>
    <s v="انظمة"/>
    <s v="المركز المالي"/>
    <x v="4"/>
    <x v="10"/>
    <x v="73"/>
    <n v="0"/>
    <s v="ذمم _ سعاد سعيد مروعي خبراني _ 3318"/>
    <n v="0"/>
    <n v="0"/>
    <n v="3000"/>
    <n v="3000"/>
    <n v="0"/>
    <n v="0"/>
    <n v="0"/>
    <n v="0"/>
    <n v="0"/>
    <x v="8"/>
  </r>
  <r>
    <n v="2216"/>
    <n v="203063441"/>
    <s v="انظمة"/>
    <s v="المركز المالي"/>
    <x v="4"/>
    <x v="10"/>
    <x v="73"/>
    <n v="0"/>
    <s v="ذمم _ اسلام جمال السيد الصراوى _ 1210"/>
    <n v="0"/>
    <n v="0"/>
    <n v="39038"/>
    <n v="39038"/>
    <n v="0"/>
    <n v="0"/>
    <n v="0"/>
    <n v="0"/>
    <n v="0"/>
    <x v="8"/>
  </r>
  <r>
    <n v="2217"/>
    <n v="203063442"/>
    <s v="انظمة"/>
    <s v="المركز المالي"/>
    <x v="4"/>
    <x v="10"/>
    <x v="73"/>
    <n v="0"/>
    <s v="ذمم _ على ياسر عبد السلام على _ 4886"/>
    <n v="0"/>
    <n v="0"/>
    <n v="2783"/>
    <n v="2783"/>
    <n v="0"/>
    <n v="0"/>
    <n v="0"/>
    <n v="0"/>
    <n v="0"/>
    <x v="8"/>
  </r>
  <r>
    <n v="2218"/>
    <n v="203063443"/>
    <s v="انظمة"/>
    <s v="المركز المالي"/>
    <x v="4"/>
    <x v="10"/>
    <x v="73"/>
    <n v="0"/>
    <s v="ذمم _ سندر كمارن  _ 1209"/>
    <n v="0"/>
    <n v="0"/>
    <n v="19159"/>
    <n v="19159"/>
    <n v="0"/>
    <n v="0"/>
    <n v="0"/>
    <n v="0"/>
    <n v="0"/>
    <x v="8"/>
  </r>
  <r>
    <n v="2219"/>
    <n v="203063444"/>
    <s v="انظمة"/>
    <s v="المركز المالي"/>
    <x v="4"/>
    <x v="10"/>
    <x v="73"/>
    <n v="0"/>
    <s v="ذمم _ احمد عبد الحليم عليوه المسلمى _ 1210"/>
    <n v="0"/>
    <n v="0"/>
    <n v="11950"/>
    <n v="11950"/>
    <n v="0"/>
    <n v="0"/>
    <n v="0"/>
    <n v="0"/>
    <n v="0"/>
    <x v="8"/>
  </r>
  <r>
    <n v="2220"/>
    <n v="203063445"/>
    <s v="انظمة"/>
    <s v="المركز المالي"/>
    <x v="4"/>
    <x v="10"/>
    <x v="73"/>
    <n v="0"/>
    <s v="ذمم _ حسين احمد حسين _ 4884"/>
    <n v="0"/>
    <n v="0"/>
    <n v="6884"/>
    <n v="6884"/>
    <n v="0"/>
    <n v="0"/>
    <n v="0"/>
    <n v="0"/>
    <n v="0"/>
    <x v="8"/>
  </r>
  <r>
    <n v="2221"/>
    <n v="203063446"/>
    <s v="انظمة"/>
    <s v="المركز المالي"/>
    <x v="4"/>
    <x v="10"/>
    <x v="73"/>
    <n v="0"/>
    <s v="ذمم _ ابرار احمد عبد الستار _ 4887"/>
    <n v="0"/>
    <n v="0"/>
    <n v="3000"/>
    <n v="3000"/>
    <n v="0"/>
    <n v="0"/>
    <n v="0"/>
    <n v="0"/>
    <n v="0"/>
    <x v="8"/>
  </r>
  <r>
    <n v="2222"/>
    <n v="203063447"/>
    <s v="انظمة"/>
    <s v="المركز المالي"/>
    <x v="4"/>
    <x v="10"/>
    <x v="73"/>
    <n v="0"/>
    <s v="ذمم _كوثر مياه _ 4885"/>
    <n v="0"/>
    <n v="0"/>
    <n v="6389"/>
    <n v="6389"/>
    <n v="0"/>
    <n v="0"/>
    <n v="0"/>
    <n v="0"/>
    <n v="0"/>
    <x v="8"/>
  </r>
  <r>
    <n v="2223"/>
    <n v="203063448"/>
    <s v="انظمة"/>
    <s v="المركز المالي"/>
    <x v="4"/>
    <x v="10"/>
    <x v="73"/>
    <n v="0"/>
    <s v="ذمم _ ساره خالد بن راشد السبيعي  _ 3319"/>
    <n v="0"/>
    <n v="0"/>
    <n v="2000"/>
    <n v="2000"/>
    <n v="0"/>
    <n v="0"/>
    <n v="0"/>
    <n v="0"/>
    <n v="0"/>
    <x v="8"/>
  </r>
  <r>
    <n v="2224"/>
    <n v="203063449"/>
    <s v="انظمة"/>
    <s v="المركز المالي"/>
    <x v="4"/>
    <x v="10"/>
    <x v="73"/>
    <n v="0"/>
    <s v="ذمم_هيثم ثابت _عمالة خارجية"/>
    <n v="0"/>
    <n v="0"/>
    <n v="5679"/>
    <n v="5679"/>
    <n v="0"/>
    <n v="0"/>
    <n v="0"/>
    <n v="0"/>
    <n v="0"/>
    <x v="8"/>
  </r>
  <r>
    <m/>
    <n v="203063450"/>
    <s v="انظمة"/>
    <s v="المركز المالي"/>
    <x v="4"/>
    <x v="10"/>
    <x v="73"/>
    <n v="0"/>
    <s v="ذمم _ عصام الدين صابر عبدالصمد _ 4888"/>
    <n v="0"/>
    <n v="0"/>
    <n v="7345"/>
    <n v="7345"/>
    <n v="0"/>
    <n v="0"/>
    <n v="0"/>
    <n v="0"/>
    <n v="0"/>
    <x v="8"/>
  </r>
  <r>
    <m/>
    <n v="203063451"/>
    <s v="انظمة"/>
    <s v="المركز المالي"/>
    <x v="4"/>
    <x v="10"/>
    <x v="73"/>
    <n v="0"/>
    <s v="ذمم _ ايهاب كامل خيري السيد _ 4889"/>
    <n v="0"/>
    <n v="0"/>
    <n v="2164"/>
    <n v="2164"/>
    <n v="0"/>
    <n v="0"/>
    <n v="0"/>
    <n v="0"/>
    <n v="0"/>
    <x v="8"/>
  </r>
  <r>
    <m/>
    <n v="203063452"/>
    <s v="انظمة"/>
    <s v="المركز المالي"/>
    <x v="4"/>
    <x v="10"/>
    <x v="73"/>
    <n v="0"/>
    <s v="ذمم _ اشرف عبده السيد قنديل _ 4890"/>
    <n v="0"/>
    <n v="0"/>
    <n v="1059"/>
    <n v="1059"/>
    <n v="0"/>
    <n v="0"/>
    <n v="0"/>
    <n v="0"/>
    <n v="0"/>
    <x v="8"/>
  </r>
  <r>
    <m/>
    <n v="203063453"/>
    <s v="انظمة"/>
    <s v="المركز المالي"/>
    <x v="4"/>
    <x v="10"/>
    <x v="73"/>
    <n v="0"/>
    <s v="ذمم _ محمد شميم إسماعيل _ 1212"/>
    <n v="0"/>
    <n v="0"/>
    <n v="7700"/>
    <n v="7700"/>
    <n v="0"/>
    <n v="0"/>
    <n v="0"/>
    <n v="0"/>
    <n v="0"/>
    <x v="8"/>
  </r>
  <r>
    <m/>
    <n v="203063454"/>
    <s v="انظمة"/>
    <s v="المركز المالي"/>
    <x v="4"/>
    <x v="10"/>
    <x v="73"/>
    <n v="0"/>
    <s v="ذمم _ محمود سيد متولى منصور _ 4892"/>
    <n v="0"/>
    <n v="0"/>
    <n v="0"/>
    <n v="0"/>
    <n v="0"/>
    <n v="0"/>
    <n v="0"/>
    <n v="0"/>
    <n v="0"/>
    <x v="8"/>
  </r>
  <r>
    <m/>
    <n v="203063455"/>
    <s v="انظمة"/>
    <s v="المركز المالي"/>
    <x v="4"/>
    <x v="10"/>
    <x v="73"/>
    <n v="0"/>
    <s v="ذمم_مد رجيب مياه _ عمالة خارجيه"/>
    <n v="0"/>
    <n v="0"/>
    <n v="919"/>
    <n v="919"/>
    <n v="0"/>
    <n v="0"/>
    <n v="0"/>
    <n v="0"/>
    <n v="0"/>
    <x v="8"/>
  </r>
  <r>
    <m/>
    <n v="203063456"/>
    <s v="انظمة"/>
    <s v="المركز المالي"/>
    <x v="4"/>
    <x v="10"/>
    <x v="73"/>
    <n v="0"/>
    <s v="ذمم_شاه علم_ عمالة خارجيه"/>
    <n v="0"/>
    <n v="0"/>
    <n v="919"/>
    <n v="919"/>
    <n v="0"/>
    <n v="0"/>
    <n v="0"/>
    <n v="0"/>
    <n v="0"/>
    <x v="8"/>
  </r>
  <r>
    <m/>
    <n v="203063457"/>
    <s v="انظمة"/>
    <s v="المركز المالي"/>
    <x v="4"/>
    <x v="10"/>
    <x v="73"/>
    <n v="0"/>
    <s v="ذمم_مد حسان _ عمالة خارجيه"/>
    <n v="0"/>
    <n v="0"/>
    <n v="919"/>
    <n v="919"/>
    <n v="0"/>
    <n v="0"/>
    <n v="0"/>
    <n v="0"/>
    <n v="0"/>
    <x v="8"/>
  </r>
  <r>
    <m/>
    <n v="203063458"/>
    <s v="انظمة"/>
    <s v="المركز المالي"/>
    <x v="4"/>
    <x v="10"/>
    <x v="73"/>
    <n v="0"/>
    <s v="ذمم_مد بابيل _ عمالة خارجيه"/>
    <n v="0"/>
    <n v="0"/>
    <n v="919"/>
    <n v="919"/>
    <n v="0"/>
    <n v="0"/>
    <n v="0"/>
    <n v="0"/>
    <n v="0"/>
    <x v="8"/>
  </r>
  <r>
    <m/>
    <n v="203063459"/>
    <s v="انظمة"/>
    <s v="المركز المالي"/>
    <x v="4"/>
    <x v="10"/>
    <x v="73"/>
    <n v="0"/>
    <s v="ذمم_ رحاب خان_ عمالة خارجيه"/>
    <n v="0"/>
    <n v="0"/>
    <n v="5220"/>
    <n v="5220"/>
    <n v="0"/>
    <n v="0"/>
    <n v="0"/>
    <n v="0"/>
    <n v="0"/>
    <x v="8"/>
  </r>
  <r>
    <m/>
    <n v="203063460"/>
    <s v="انظمة"/>
    <s v="المركز المالي"/>
    <x v="4"/>
    <x v="10"/>
    <x v="73"/>
    <n v="0"/>
    <s v="ذمم_ رضا محمد ابراهيم ابو الفضل 4893"/>
    <n v="0"/>
    <n v="0"/>
    <n v="0"/>
    <n v="0"/>
    <n v="0"/>
    <n v="0"/>
    <n v="0"/>
    <n v="0"/>
    <n v="0"/>
    <x v="8"/>
  </r>
  <r>
    <m/>
    <n v="203063461"/>
    <s v="انظمة"/>
    <s v="المركز المالي"/>
    <x v="4"/>
    <x v="10"/>
    <x v="73"/>
    <n v="0"/>
    <s v=" ذمم_ محمود مصطفى شحاته _4894"/>
    <n v="0"/>
    <n v="0"/>
    <n v="0"/>
    <n v="0"/>
    <n v="0"/>
    <n v="0"/>
    <n v="0"/>
    <n v="0"/>
    <n v="0"/>
    <x v="8"/>
  </r>
  <r>
    <m/>
    <n v="203063462"/>
    <s v="انظمة"/>
    <s v="المركز المالي"/>
    <x v="4"/>
    <x v="10"/>
    <x v="73"/>
    <n v="0"/>
    <s v="ذمم_ محمد اشرف العبد  4895"/>
    <n v="0"/>
    <n v="0"/>
    <n v="0"/>
    <n v="0"/>
    <n v="0"/>
    <n v="0"/>
    <n v="0"/>
    <n v="0"/>
    <n v="0"/>
    <x v="8"/>
  </r>
  <r>
    <n v="2225"/>
    <n v="203070001"/>
    <s v="انظمة"/>
    <s v="المركز المالي"/>
    <x v="1"/>
    <x v="2"/>
    <x v="19"/>
    <n v="0"/>
    <s v="VAT 15% الدفعة المقدمة للعملاء"/>
    <n v="0"/>
    <n v="0"/>
    <n v="11036528.130000001"/>
    <n v="11036528.12999"/>
    <n v="1.0000541806221008E-5"/>
    <n v="0"/>
    <n v="1.0000541806221008E-5"/>
    <n v="0"/>
    <n v="1.0000541806221008E-5"/>
    <x v="2"/>
  </r>
  <r>
    <n v="2226"/>
    <n v="203080101"/>
    <s v="انظمة"/>
    <s v="المركز المالي"/>
    <x v="1"/>
    <x v="2"/>
    <x v="19"/>
    <n v="0"/>
    <s v="عقد ايجار_19-20  مصنع انظمة الالمنيوم  _100000"/>
    <n v="0"/>
    <n v="0"/>
    <n v="126500"/>
    <n v="126500"/>
    <n v="0"/>
    <n v="0"/>
    <n v="0"/>
    <n v="0"/>
    <n v="0"/>
    <x v="2"/>
  </r>
  <r>
    <n v="2227"/>
    <n v="203080102"/>
    <s v="انظمة"/>
    <s v="المركز المالي"/>
    <x v="1"/>
    <x v="2"/>
    <x v="19"/>
    <n v="0"/>
    <s v="عقد ايجار_17-18 مصنع الزجاج _100000"/>
    <n v="0"/>
    <n v="0"/>
    <n v="126500"/>
    <n v="126500"/>
    <n v="0"/>
    <n v="0"/>
    <n v="0"/>
    <n v="0"/>
    <n v="0"/>
    <x v="2"/>
  </r>
  <r>
    <n v="2228"/>
    <n v="203080103"/>
    <s v="انظمة"/>
    <s v="المركز المالي"/>
    <x v="1"/>
    <x v="2"/>
    <x v="19"/>
    <n v="0"/>
    <s v="عقد ايجار_13-14  مصنع انظمة الالمنيوم  _100000"/>
    <n v="0"/>
    <n v="0"/>
    <n v="115000"/>
    <n v="115000"/>
    <n v="0"/>
    <n v="0"/>
    <n v="0"/>
    <n v="0"/>
    <n v="0"/>
    <x v="2"/>
  </r>
  <r>
    <n v="2229"/>
    <n v="203080104"/>
    <s v="انظمة"/>
    <s v="المركز المالي"/>
    <x v="4"/>
    <x v="10"/>
    <x v="20"/>
    <n v="0"/>
    <s v="عقد ايجار_7-8  مستودع انظمة الالمنيوم  _100000"/>
    <n v="0"/>
    <n v="0"/>
    <n v="112500"/>
    <n v="112500"/>
    <n v="0"/>
    <n v="0"/>
    <n v="0"/>
    <n v="0"/>
    <n v="0"/>
    <x v="8"/>
  </r>
  <r>
    <n v="2230"/>
    <n v="203080105"/>
    <s v="انظمة"/>
    <s v="المركز المالي"/>
    <x v="1"/>
    <x v="2"/>
    <x v="19"/>
    <n v="0"/>
    <s v="عقد ايجار_6  مستودع انظمة الالمنيوم  _45000_مكتب مشاريع النور"/>
    <n v="0"/>
    <n v="0"/>
    <n v="63250"/>
    <n v="63250"/>
    <n v="0"/>
    <n v="0"/>
    <n v="0"/>
    <n v="0"/>
    <n v="0"/>
    <x v="2"/>
  </r>
  <r>
    <n v="2231"/>
    <n v="203080106"/>
    <s v="انظمة"/>
    <s v="المركز المالي"/>
    <x v="1"/>
    <x v="2"/>
    <x v="19"/>
    <n v="0"/>
    <s v="عقد ايجار_ورشة 15 -16  _45000_ مكتب مشاريع النور"/>
    <n v="0"/>
    <n v="0"/>
    <n v="69000"/>
    <n v="69000"/>
    <n v="0"/>
    <n v="0"/>
    <n v="0"/>
    <n v="0"/>
    <n v="0"/>
    <x v="2"/>
  </r>
  <r>
    <n v="2232"/>
    <n v="203080107"/>
    <s v="انظمة"/>
    <s v="المركز المالي"/>
    <x v="4"/>
    <x v="10"/>
    <x v="20"/>
    <n v="0"/>
    <s v="عقد ايجار_شركة ارض المتاجرة-مصنع الحديد- 21 - 22"/>
    <n v="0"/>
    <n v="0"/>
    <n v="170199.5"/>
    <n v="169625"/>
    <n v="574.5"/>
    <n v="0"/>
    <n v="574.5"/>
    <n v="0"/>
    <n v="574.5"/>
    <x v="8"/>
  </r>
  <r>
    <n v="2233"/>
    <n v="203080201"/>
    <s v="انظمة"/>
    <s v="المركز المالي"/>
    <x v="1"/>
    <x v="2"/>
    <x v="19"/>
    <n v="0"/>
    <s v="عقد ايجار _70-71 مصنع واجهات الرياض_100000 _ احمد فهد الدسيماني"/>
    <n v="0"/>
    <n v="0"/>
    <n v="161000"/>
    <n v="161000"/>
    <n v="0"/>
    <n v="0"/>
    <n v="0"/>
    <n v="0"/>
    <n v="0"/>
    <x v="2"/>
  </r>
  <r>
    <n v="2234"/>
    <n v="203080202"/>
    <s v="انظمة"/>
    <s v="المركز المالي"/>
    <x v="1"/>
    <x v="2"/>
    <x v="19"/>
    <n v="0"/>
    <s v="عقد ايجار _مستودع رقم 2 _50000"/>
    <n v="0"/>
    <n v="0"/>
    <n v="34500"/>
    <n v="34500"/>
    <n v="0"/>
    <n v="0"/>
    <n v="0"/>
    <n v="0"/>
    <n v="0"/>
    <x v="2"/>
  </r>
  <r>
    <n v="2235"/>
    <n v="203080203"/>
    <s v="انظمة"/>
    <s v="المركز المالي"/>
    <x v="1"/>
    <x v="2"/>
    <x v="19"/>
    <n v="0"/>
    <s v="عقد ايجار _ورشة جوجوريو _"/>
    <n v="0"/>
    <n v="0"/>
    <n v="64500"/>
    <n v="64500"/>
    <n v="0"/>
    <n v="0"/>
    <n v="0"/>
    <n v="0"/>
    <n v="0"/>
    <x v="2"/>
  </r>
  <r>
    <n v="2236"/>
    <n v="203080204"/>
    <s v="انظمة"/>
    <s v="المركز المالي"/>
    <x v="1"/>
    <x v="2"/>
    <x v="19"/>
    <n v="0"/>
    <s v="عقد ايجار _ايمن التويجرى _عمارة الاميرة"/>
    <n v="0"/>
    <n v="0"/>
    <n v="70320"/>
    <n v="70320"/>
    <n v="0"/>
    <n v="0"/>
    <n v="0"/>
    <n v="0"/>
    <n v="0"/>
    <x v="2"/>
  </r>
  <r>
    <n v="2237"/>
    <n v="203080301"/>
    <s v="انظمة"/>
    <s v="المركز المالي"/>
    <x v="1"/>
    <x v="2"/>
    <x v="19"/>
    <n v="0"/>
    <s v="عقد ايجار _297-298_مصنع الحديد _100000"/>
    <n v="0"/>
    <n v="0"/>
    <n v="170307.04"/>
    <n v="170307.32"/>
    <n v="0"/>
    <n v="0.27999999999883585"/>
    <n v="-0.27999999999883585"/>
    <n v="0"/>
    <n v="-0.27999999999883585"/>
    <x v="2"/>
  </r>
  <r>
    <n v="2238"/>
    <n v="203080302"/>
    <s v="انظمة"/>
    <s v="المركز المالي"/>
    <x v="1"/>
    <x v="2"/>
    <x v="19"/>
    <n v="0"/>
    <s v="عقد ايجار _304-306_مصنع الحديد _90000"/>
    <n v="0"/>
    <n v="0"/>
    <n v="0"/>
    <n v="0"/>
    <n v="0"/>
    <n v="0"/>
    <n v="0"/>
    <n v="0"/>
    <n v="0"/>
    <x v="2"/>
  </r>
  <r>
    <n v="2239"/>
    <n v="203080401"/>
    <s v="انظمة"/>
    <s v="المركز المالي"/>
    <x v="1"/>
    <x v="2"/>
    <x v="19"/>
    <n v="0"/>
    <s v="عقد ايجار _ مصنع تقنية الطلاء_180000"/>
    <n v="0"/>
    <n v="0"/>
    <n v="0"/>
    <n v="0"/>
    <n v="0"/>
    <n v="0"/>
    <n v="0"/>
    <n v="0"/>
    <n v="0"/>
    <x v="2"/>
  </r>
  <r>
    <n v="2240"/>
    <n v="203080501"/>
    <s v="انظمة"/>
    <s v="المركز المالي"/>
    <x v="1"/>
    <x v="2"/>
    <x v="19"/>
    <n v="0"/>
    <s v="عقد ايجار عماره اسطنبول سكن العمال _230000"/>
    <n v="0"/>
    <n v="0"/>
    <n v="255000"/>
    <n v="255000"/>
    <n v="0"/>
    <n v="0"/>
    <n v="0"/>
    <n v="0"/>
    <n v="0"/>
    <x v="2"/>
  </r>
  <r>
    <n v="2241"/>
    <n v="203080502"/>
    <s v="انظمة"/>
    <s v="المركز المالي"/>
    <x v="1"/>
    <x v="2"/>
    <x v="19"/>
    <n v="0"/>
    <s v="عقد ايجار_سكن العمال شقة 68-شركة عبدالاله بن صالح المهيلب وشريكه"/>
    <n v="0"/>
    <n v="0"/>
    <n v="21750"/>
    <n v="21750"/>
    <n v="0"/>
    <n v="0"/>
    <n v="0"/>
    <n v="0"/>
    <n v="0"/>
    <x v="2"/>
  </r>
  <r>
    <n v="2242"/>
    <n v="203080601"/>
    <s v="انظمة"/>
    <s v="المركز المالي"/>
    <x v="1"/>
    <x v="2"/>
    <x v="19"/>
    <n v="0"/>
    <s v="عقد ايجار سكن النسيم القديم _16000"/>
    <n v="0"/>
    <n v="0"/>
    <n v="0"/>
    <n v="0"/>
    <n v="0"/>
    <n v="0"/>
    <n v="0"/>
    <n v="0"/>
    <n v="0"/>
    <x v="2"/>
  </r>
  <r>
    <n v="2243"/>
    <n v="203080602"/>
    <s v="انظمة"/>
    <s v="المركز المالي"/>
    <x v="1"/>
    <x v="2"/>
    <x v="19"/>
    <n v="0"/>
    <s v="عقد ايجار سكن النسيم الجديد1  _20000"/>
    <n v="0"/>
    <n v="0"/>
    <n v="0"/>
    <n v="0"/>
    <n v="0"/>
    <n v="0"/>
    <n v="0"/>
    <n v="0"/>
    <n v="0"/>
    <x v="2"/>
  </r>
  <r>
    <n v="2244"/>
    <n v="203080603"/>
    <s v="انظمة"/>
    <s v="المركز المالي"/>
    <x v="1"/>
    <x v="2"/>
    <x v="19"/>
    <n v="0"/>
    <s v="عقد ايجار سكن النسيم الجديد الهفوف  _26000"/>
    <n v="0"/>
    <n v="0"/>
    <n v="26000"/>
    <n v="26000"/>
    <n v="0"/>
    <n v="0"/>
    <n v="0"/>
    <n v="0"/>
    <n v="0"/>
    <x v="2"/>
  </r>
  <r>
    <n v="2245"/>
    <n v="203080701"/>
    <s v="انظمة"/>
    <s v="المركز المالي"/>
    <x v="1"/>
    <x v="2"/>
    <x v="19"/>
    <n v="0"/>
    <s v="عقد ايجار مصنع الابواب الخشبيه ورشة 363/364_80000"/>
    <n v="0"/>
    <n v="0"/>
    <n v="0"/>
    <n v="0"/>
    <n v="0"/>
    <n v="0"/>
    <n v="0"/>
    <n v="0"/>
    <n v="0"/>
    <x v="2"/>
  </r>
  <r>
    <n v="2246"/>
    <n v="203080702"/>
    <s v="انظمة"/>
    <s v="المركز المالي"/>
    <x v="1"/>
    <x v="2"/>
    <x v="19"/>
    <n v="0"/>
    <s v="عقد ايجار مصنع الابواب المعدنية _80000"/>
    <n v="0"/>
    <n v="0"/>
    <n v="0"/>
    <n v="0"/>
    <n v="0"/>
    <n v="0"/>
    <n v="0"/>
    <n v="0"/>
    <n v="0"/>
    <x v="2"/>
  </r>
  <r>
    <n v="2247"/>
    <n v="203080703"/>
    <s v="انظمة"/>
    <s v="المركز المالي"/>
    <x v="1"/>
    <x v="2"/>
    <x v="19"/>
    <n v="0"/>
    <s v="عقد ايجار مصنع الحديد  365و366"/>
    <n v="0"/>
    <n v="0"/>
    <n v="173250"/>
    <n v="173250"/>
    <n v="0"/>
    <n v="0"/>
    <n v="0"/>
    <n v="0"/>
    <n v="0"/>
    <x v="2"/>
  </r>
  <r>
    <n v="2248"/>
    <n v="203080704"/>
    <s v="انظمة"/>
    <s v="المركز المالي"/>
    <x v="1"/>
    <x v="2"/>
    <x v="19"/>
    <n v="0"/>
    <s v="عقد ايجار مصنع  جانبي بالشهر_بجوار الابواب الخشبيه"/>
    <n v="0"/>
    <n v="0"/>
    <n v="30000"/>
    <n v="30000"/>
    <n v="0"/>
    <n v="0"/>
    <n v="0"/>
    <n v="0"/>
    <n v="0"/>
    <x v="2"/>
  </r>
  <r>
    <n v="2249"/>
    <n v="203080705"/>
    <s v="انظمة"/>
    <s v="المركز المالي"/>
    <x v="1"/>
    <x v="2"/>
    <x v="19"/>
    <n v="0"/>
    <s v="عقد ايجار مصنع  هنجر شركة النخيش"/>
    <n v="0"/>
    <n v="0"/>
    <n v="0"/>
    <n v="0"/>
    <n v="0"/>
    <n v="0"/>
    <n v="0"/>
    <n v="0"/>
    <n v="0"/>
    <x v="2"/>
  </r>
  <r>
    <n v="2250"/>
    <n v="203080801"/>
    <s v="انظمة"/>
    <s v="المركز المالي"/>
    <x v="1"/>
    <x v="2"/>
    <x v="19"/>
    <n v="0"/>
    <s v="عقد ايجار سكن 3و4 عمارة الابناء_36680"/>
    <n v="0"/>
    <n v="0"/>
    <n v="0"/>
    <n v="0"/>
    <n v="0"/>
    <n v="0"/>
    <n v="0"/>
    <n v="0"/>
    <n v="0"/>
    <x v="2"/>
  </r>
  <r>
    <n v="2251"/>
    <n v="203080802"/>
    <s v="انظمة"/>
    <s v="المركز المالي"/>
    <x v="1"/>
    <x v="2"/>
    <x v="19"/>
    <n v="0"/>
    <s v="عقد ايجار شقة 209 و 210 سكن العمال-شركة العواد للاستثمارات"/>
    <n v="0"/>
    <n v="0"/>
    <n v="80000"/>
    <n v="80000"/>
    <n v="0"/>
    <n v="0"/>
    <n v="0"/>
    <n v="0"/>
    <n v="0"/>
    <x v="2"/>
  </r>
  <r>
    <n v="2252"/>
    <n v="203080903"/>
    <s v="انظمة"/>
    <s v="المركز المالي"/>
    <x v="1"/>
    <x v="2"/>
    <x v="19"/>
    <n v="0"/>
    <s v="عقد ايجار_ سكن الشباب في النسيم2 شقه 33000  _ محمد سعود"/>
    <n v="0"/>
    <n v="0"/>
    <n v="11250"/>
    <n v="11250"/>
    <n v="0"/>
    <n v="0"/>
    <n v="0"/>
    <n v="0"/>
    <n v="0"/>
    <x v="2"/>
  </r>
  <r>
    <n v="2253"/>
    <n v="203080904"/>
    <s v="انظمة"/>
    <s v="المركز المالي"/>
    <x v="1"/>
    <x v="2"/>
    <x v="19"/>
    <n v="0"/>
    <s v="عقد ايجار_ سكن شقة رقم -مكتب عبدالمجيد محمد عبدالرحمن التويجرى للعقارا"/>
    <n v="0"/>
    <n v="0"/>
    <n v="27625"/>
    <n v="27625"/>
    <n v="0"/>
    <n v="0"/>
    <n v="0"/>
    <n v="0"/>
    <n v="0"/>
    <x v="2"/>
  </r>
  <r>
    <n v="2254"/>
    <n v="203080905"/>
    <s v="انظمة"/>
    <s v="المركز المالي"/>
    <x v="1"/>
    <x v="2"/>
    <x v="19"/>
    <n v="0"/>
    <s v="عقد ايجار_ سكن 3شقة(10و11و12  -مكتب عبدالمجيد محمد عبدالرحمن التويجرى"/>
    <n v="0"/>
    <n v="0"/>
    <n v="25000"/>
    <n v="25000"/>
    <n v="0"/>
    <n v="0"/>
    <n v="0"/>
    <n v="0"/>
    <n v="0"/>
    <x v="2"/>
  </r>
  <r>
    <n v="2255"/>
    <n v="203080906"/>
    <s v="انظمة"/>
    <s v="المركز المالي"/>
    <x v="1"/>
    <x v="2"/>
    <x v="19"/>
    <n v="0"/>
    <s v="عقد ايجار_ سكن 6غرف-المناخ-التويجرى"/>
    <n v="0"/>
    <n v="0"/>
    <n v="26000"/>
    <n v="26000"/>
    <n v="0"/>
    <n v="0"/>
    <n v="0"/>
    <n v="0"/>
    <n v="0"/>
    <x v="2"/>
  </r>
  <r>
    <n v="2256"/>
    <n v="203081001"/>
    <s v="انظمة"/>
    <s v="المركز المالي"/>
    <x v="1"/>
    <x v="2"/>
    <x v="19"/>
    <n v="0"/>
    <s v="عقد ايجار سكن209 العمال اسطنبول. _21000"/>
    <n v="0"/>
    <n v="0"/>
    <n v="0"/>
    <n v="0"/>
    <n v="0"/>
    <n v="0"/>
    <n v="0"/>
    <n v="0"/>
    <n v="0"/>
    <x v="2"/>
  </r>
  <r>
    <n v="2257"/>
    <n v="203081002"/>
    <s v="انظمة"/>
    <s v="المركز المالي"/>
    <x v="1"/>
    <x v="2"/>
    <x v="19"/>
    <n v="0"/>
    <s v="عقد ايجار سكن210 العمال اسطنبول. _21000"/>
    <n v="0"/>
    <n v="0"/>
    <n v="0"/>
    <n v="0"/>
    <n v="0"/>
    <n v="0"/>
    <n v="0"/>
    <n v="0"/>
    <n v="0"/>
    <x v="2"/>
  </r>
  <r>
    <n v="2258"/>
    <n v="203081101"/>
    <s v="انظمة"/>
    <s v="المركز المالي"/>
    <x v="1"/>
    <x v="2"/>
    <x v="19"/>
    <n v="0"/>
    <s v="عقد ايجار _ فيلا دبلكس رقم 2073 _ عبداللةحمود التويجري"/>
    <n v="0"/>
    <n v="0"/>
    <n v="80000"/>
    <n v="80000"/>
    <n v="0"/>
    <n v="0"/>
    <n v="0"/>
    <n v="0"/>
    <n v="0"/>
    <x v="2"/>
  </r>
  <r>
    <n v="2259"/>
    <n v="203081102"/>
    <s v="انظمة"/>
    <s v="المركز المالي"/>
    <x v="1"/>
    <x v="2"/>
    <x v="19"/>
    <n v="0"/>
    <s v="عقد ايجار _شقة ( 10-11-14-15) _ شركة عبدالاله بن صالح المهيب و شريكه"/>
    <n v="0"/>
    <n v="0"/>
    <n v="87667"/>
    <n v="87667"/>
    <n v="0"/>
    <n v="0"/>
    <n v="0"/>
    <n v="0"/>
    <n v="0"/>
    <x v="2"/>
  </r>
  <r>
    <n v="2260"/>
    <n v="203081103"/>
    <s v="انظمة"/>
    <s v="المركز المالي"/>
    <x v="1"/>
    <x v="2"/>
    <x v="19"/>
    <n v="0"/>
    <s v="عقد ايجار _ورشة 1 - 2 - مصنع الحديد وقف محمد عبدالمحسن العبد الكريم"/>
    <n v="0"/>
    <n v="0"/>
    <n v="132500"/>
    <n v="132500"/>
    <n v="0"/>
    <n v="0"/>
    <n v="0"/>
    <n v="0"/>
    <n v="0"/>
    <x v="2"/>
  </r>
  <r>
    <n v="2261"/>
    <n v="203081104"/>
    <s v="انظمة"/>
    <s v="المركز المالي"/>
    <x v="1"/>
    <x v="2"/>
    <x v="19"/>
    <n v="0"/>
    <s v="عقد ايجار _شقة ( 48) _ شركة عبدالاله بن صالح المهيب و شريكه"/>
    <n v="0"/>
    <n v="0"/>
    <n v="16300"/>
    <n v="16300"/>
    <n v="0"/>
    <n v="0"/>
    <n v="0"/>
    <n v="0"/>
    <n v="0"/>
    <x v="2"/>
  </r>
  <r>
    <n v="2262"/>
    <n v="203081105"/>
    <s v="انظمة"/>
    <s v="المركز المالي"/>
    <x v="1"/>
    <x v="2"/>
    <x v="19"/>
    <n v="0"/>
    <s v="عقد ايجار _شقة ( مايكل) _ شركة عبدالاله بن صالح المهيب و شريكه"/>
    <n v="0"/>
    <n v="0"/>
    <n v="15150"/>
    <n v="15150"/>
    <n v="0"/>
    <n v="0"/>
    <n v="0"/>
    <n v="0"/>
    <n v="0"/>
    <x v="2"/>
  </r>
  <r>
    <n v="2263"/>
    <n v="204020101"/>
    <s v="انظمة"/>
    <s v="المركز المالي"/>
    <x v="0"/>
    <x v="5"/>
    <x v="82"/>
    <n v="0"/>
    <s v="مجمع اهلاك_ أثاث وتجهزات وديكورات الإدارة"/>
    <n v="0"/>
    <n v="445379.59"/>
    <n v="0"/>
    <n v="13351.470000000001"/>
    <n v="0"/>
    <n v="458731.06000000006"/>
    <n v="-458731.06000000006"/>
    <n v="0"/>
    <n v="-458731.06000000006"/>
    <x v="5"/>
  </r>
  <r>
    <n v="2264"/>
    <n v="204020102"/>
    <s v="انظمة"/>
    <s v="المركز المالي"/>
    <x v="0"/>
    <x v="5"/>
    <x v="82"/>
    <n v="0"/>
    <s v="مجمع اهلاك_ أجهزة وحاسبات وبرامج الإدارة"/>
    <n v="0"/>
    <n v="695872.20000000007"/>
    <n v="0"/>
    <n v="108455.41"/>
    <n v="0"/>
    <n v="804327.6100000001"/>
    <n v="-804327.6100000001"/>
    <n v="0"/>
    <n v="-804327.6100000001"/>
    <x v="5"/>
  </r>
  <r>
    <n v="2265"/>
    <n v="204020103"/>
    <s v="انظمة"/>
    <s v="المركز المالي"/>
    <x v="0"/>
    <x v="5"/>
    <x v="82"/>
    <n v="0"/>
    <s v="مجمع اهلاك_ سيارات الإدارة"/>
    <n v="0"/>
    <n v="236067.85"/>
    <n v="129570.36"/>
    <n v="48265.37"/>
    <n v="0"/>
    <n v="154762.86000000004"/>
    <n v="-154762.86000000004"/>
    <n v="0"/>
    <n v="-154762.86000000004"/>
    <x v="5"/>
  </r>
  <r>
    <n v="2267"/>
    <n v="204020201"/>
    <s v="انظمة"/>
    <s v="المركز المالي"/>
    <x v="0"/>
    <x v="5"/>
    <x v="82"/>
    <n v="0"/>
    <s v="مجمع اهلاك_ أثاث وتجهيزات وديكورات"/>
    <n v="0"/>
    <n v="844800.58000000007"/>
    <n v="0"/>
    <n v="14418.17"/>
    <n v="0"/>
    <n v="859218.75000000012"/>
    <n v="-859218.75000000012"/>
    <n v="0"/>
    <n v="-859218.75000000012"/>
    <x v="5"/>
  </r>
  <r>
    <n v="2268"/>
    <n v="204020202"/>
    <s v="انظمة"/>
    <s v="المركز المالي"/>
    <x v="0"/>
    <x v="5"/>
    <x v="82"/>
    <n v="0"/>
    <s v="مجمع اهلاك_ أجهزة وآلات"/>
    <n v="0"/>
    <n v="3416447.43"/>
    <n v="30500"/>
    <n v="425504.51"/>
    <n v="0"/>
    <n v="3811451.9400000004"/>
    <n v="-3811451.9400000004"/>
    <n v="0"/>
    <n v="-3811451.9400000004"/>
    <x v="5"/>
  </r>
  <r>
    <n v="2269"/>
    <n v="204020203"/>
    <s v="انظمة"/>
    <s v="المركز المالي"/>
    <x v="0"/>
    <x v="5"/>
    <x v="82"/>
    <n v="0"/>
    <s v="مجمع اهلاك_ سيارات"/>
    <n v="0"/>
    <n v="1654638.3900000001"/>
    <n v="0"/>
    <n v="175211.21"/>
    <n v="0"/>
    <n v="1829849.6"/>
    <n v="-1829849.6"/>
    <n v="0"/>
    <n v="-1829849.6"/>
    <x v="5"/>
  </r>
  <r>
    <n v="2270"/>
    <n v="204020204"/>
    <s v="انظمة"/>
    <s v="المركز المالي"/>
    <x v="0"/>
    <x v="5"/>
    <x v="82"/>
    <n v="0"/>
    <s v="مجمع اهلاك_ عدد وأدوات"/>
    <n v="0"/>
    <n v="1175357.3500000001"/>
    <n v="4735"/>
    <n v="361072.43"/>
    <n v="0"/>
    <n v="1531694.78"/>
    <n v="-1531694.78"/>
    <n v="0"/>
    <n v="-1531694.78"/>
    <x v="5"/>
  </r>
  <r>
    <n v="2271"/>
    <n v="204020205"/>
    <s v="انظمة"/>
    <s v="المركز المالي"/>
    <x v="0"/>
    <x v="5"/>
    <x v="82"/>
    <n v="0"/>
    <s v="مجمع اهلاك_ أثاث وتجهيزات السكن"/>
    <n v="0"/>
    <n v="152119.56"/>
    <n v="0"/>
    <n v="31634.73"/>
    <n v="0"/>
    <n v="183754.29"/>
    <n v="-183754.29"/>
    <n v="0"/>
    <n v="-183754.29"/>
    <x v="5"/>
  </r>
  <r>
    <n v="2272"/>
    <n v="204020206"/>
    <s v="انظمة"/>
    <s v="المركز المالي"/>
    <x v="0"/>
    <x v="5"/>
    <x v="82"/>
    <n v="0"/>
    <s v="مجمع اهلاك_ حاويات المصنع"/>
    <n v="0"/>
    <n v="49000"/>
    <n v="0"/>
    <n v="29570"/>
    <n v="0"/>
    <n v="78570"/>
    <n v="-78570"/>
    <n v="0"/>
    <n v="-78570"/>
    <x v="5"/>
  </r>
  <r>
    <n v="2273"/>
    <n v="204020207"/>
    <s v="انظمة"/>
    <s v="المركز المالي"/>
    <x v="0"/>
    <x v="5"/>
    <x v="82"/>
    <n v="0"/>
    <s v="مجمع اهلاك المصنع"/>
    <n v="0"/>
    <n v="15588.65"/>
    <n v="0"/>
    <n v="36098.36"/>
    <n v="0"/>
    <n v="51687.01"/>
    <n v="-51687.01"/>
    <n v="0"/>
    <n v="-51687.01"/>
    <x v="5"/>
  </r>
  <r>
    <n v="2274"/>
    <n v="204020208"/>
    <s v="انظمة"/>
    <s v="المركز المالي"/>
    <x v="0"/>
    <x v="5"/>
    <x v="82"/>
    <n v="0"/>
    <s v="مجمع اهلاك _ كريدل _ المصنع"/>
    <n v="0"/>
    <n v="55014.19"/>
    <n v="0"/>
    <n v="131684.11000000002"/>
    <n v="0"/>
    <n v="186698.30000000002"/>
    <n v="-186698.30000000002"/>
    <n v="0"/>
    <n v="-186698.30000000002"/>
    <x v="5"/>
  </r>
  <r>
    <m/>
    <n v="204020210"/>
    <s v="انظمة"/>
    <s v="المركز المالي"/>
    <x v="0"/>
    <x v="5"/>
    <x v="82"/>
    <n v="0"/>
    <s v="مجمع اهلاك _ كرفانات _ المصنع"/>
    <n v="0"/>
    <n v="0"/>
    <n v="0"/>
    <n v="8952.66"/>
    <n v="0"/>
    <n v="8952.66"/>
    <n v="-8952.66"/>
    <n v="0"/>
    <n v="-8952.66"/>
    <x v="5"/>
  </r>
  <r>
    <n v="2276"/>
    <n v="204020401"/>
    <s v="انظمة"/>
    <s v="المركز المالي"/>
    <x v="0"/>
    <x v="5"/>
    <x v="82"/>
    <n v="0"/>
    <s v="مجمع اهلاك_أثاث وتجهيزات وديكورات_مصنع الحديد"/>
    <n v="0"/>
    <n v="116723.26000000001"/>
    <n v="0"/>
    <n v="17199.79"/>
    <n v="0"/>
    <n v="133923.05000000002"/>
    <n v="-133923.05000000002"/>
    <n v="0"/>
    <n v="-133923.05000000002"/>
    <x v="5"/>
  </r>
  <r>
    <n v="2277"/>
    <n v="204020402"/>
    <s v="انظمة"/>
    <s v="المركز المالي"/>
    <x v="0"/>
    <x v="5"/>
    <x v="82"/>
    <n v="0"/>
    <s v="مجمع اهلاك_أجهزه والات_مصنع الحديد"/>
    <n v="0"/>
    <n v="1159750.06"/>
    <n v="0"/>
    <n v="314818.64"/>
    <n v="0"/>
    <n v="1474568.7000000002"/>
    <n v="-1474568.7000000002"/>
    <n v="0"/>
    <n v="-1474568.7000000002"/>
    <x v="5"/>
  </r>
  <r>
    <n v="2278"/>
    <n v="204020403"/>
    <s v="انظمة"/>
    <s v="المركز المالي"/>
    <x v="0"/>
    <x v="5"/>
    <x v="82"/>
    <n v="0"/>
    <s v="مجمع اهلاك_سيارات_مصنع الحديد"/>
    <n v="0"/>
    <n v="0"/>
    <n v="0"/>
    <n v="0"/>
    <n v="0"/>
    <n v="0"/>
    <n v="0"/>
    <n v="0"/>
    <n v="0"/>
    <x v="5"/>
  </r>
  <r>
    <n v="2279"/>
    <n v="204020404"/>
    <s v="انظمة"/>
    <s v="المركز المالي"/>
    <x v="0"/>
    <x v="5"/>
    <x v="82"/>
    <n v="0"/>
    <s v="مجمع اهلاك_عدد وادوات_مصنع الحديد"/>
    <n v="0"/>
    <n v="83305.09"/>
    <n v="7102.2"/>
    <n v="84865.36"/>
    <n v="0"/>
    <n v="161068.25"/>
    <n v="-161068.25"/>
    <n v="0"/>
    <n v="-161068.25"/>
    <x v="5"/>
  </r>
  <r>
    <n v="2280"/>
    <n v="204020405"/>
    <s v="انظمة"/>
    <s v="المركز المالي"/>
    <x v="0"/>
    <x v="5"/>
    <x v="82"/>
    <n v="0"/>
    <s v="مجمع اهلاك_اجهزه وحاسبات وبرامج_مصنع الحديد"/>
    <n v="0"/>
    <n v="28751.96"/>
    <n v="0"/>
    <n v="14430.380000000001"/>
    <n v="0"/>
    <n v="43182.34"/>
    <n v="-43182.34"/>
    <n v="0"/>
    <n v="-43182.34"/>
    <x v="5"/>
  </r>
  <r>
    <n v="2281"/>
    <n v="204020501"/>
    <s v="انظمة"/>
    <s v="المركز المالي"/>
    <x v="0"/>
    <x v="5"/>
    <x v="82"/>
    <n v="0"/>
    <s v="مجمع اهلاك_أثاث وتجهيزات وديكورات الزجاج"/>
    <n v="0"/>
    <n v="714326.36"/>
    <n v="0"/>
    <n v="4378.6400000000003"/>
    <n v="0"/>
    <n v="718705"/>
    <n v="-718705"/>
    <n v="0"/>
    <n v="-718705"/>
    <x v="5"/>
  </r>
  <r>
    <n v="2282"/>
    <n v="204020502"/>
    <s v="انظمة"/>
    <s v="المركز المالي"/>
    <x v="0"/>
    <x v="5"/>
    <x v="82"/>
    <n v="0"/>
    <s v="مجمع اهلاك_أجهزه والات_الزجاج"/>
    <n v="0"/>
    <n v="453333.7"/>
    <n v="0"/>
    <n v="57450.74"/>
    <n v="0"/>
    <n v="510784.44"/>
    <n v="-510784.44"/>
    <n v="0"/>
    <n v="-510784.44"/>
    <x v="5"/>
  </r>
  <r>
    <m/>
    <n v="204020601"/>
    <s v="انظمة"/>
    <s v="المركز المالي"/>
    <x v="0"/>
    <x v="6"/>
    <x v="83"/>
    <n v="0"/>
    <s v="مجمع اهلاك _ اصول حق استخدام_ عقود السيارات"/>
    <n v="0"/>
    <n v="49469.120000000003"/>
    <n v="14917"/>
    <n v="234749.94"/>
    <n v="0"/>
    <n v="269302.06"/>
    <n v="-269302.06"/>
    <n v="0"/>
    <n v="-269302.06"/>
    <x v="6"/>
  </r>
  <r>
    <m/>
    <n v="204020602"/>
    <s v="انظمة"/>
    <s v="المركز المالي"/>
    <x v="0"/>
    <x v="6"/>
    <x v="83"/>
    <n v="0"/>
    <s v="مجمع اهلاك _ اصول حق استخدام_ عقود الايجارات"/>
    <n v="0"/>
    <n v="1578935.75"/>
    <n v="0"/>
    <n v="555129.34"/>
    <n v="0"/>
    <n v="2134065.09"/>
    <n v="-2134065.09"/>
    <n v="0"/>
    <n v="-2134065.09"/>
    <x v="6"/>
  </r>
  <r>
    <n v="2283"/>
    <n v="204030116"/>
    <s v="انظمة"/>
    <s v="المركز المالي"/>
    <x v="1"/>
    <x v="30"/>
    <x v="80"/>
    <n v="0"/>
    <s v="تمويلات بنكية - شهر يناير 2022"/>
    <n v="0"/>
    <n v="0"/>
    <n v="0"/>
    <n v="0"/>
    <n v="0"/>
    <n v="0"/>
    <n v="0"/>
    <n v="0"/>
    <n v="0"/>
    <x v="22"/>
  </r>
  <r>
    <n v="2284"/>
    <n v="204030117"/>
    <s v="انظمة"/>
    <s v="المركز المالي"/>
    <x v="1"/>
    <x v="30"/>
    <x v="80"/>
    <n v="0"/>
    <s v="تمويلات بنكية - شهر مارس 2022"/>
    <n v="0"/>
    <n v="0"/>
    <n v="0"/>
    <n v="0"/>
    <n v="0"/>
    <n v="0"/>
    <n v="0"/>
    <n v="0"/>
    <n v="0"/>
    <x v="22"/>
  </r>
  <r>
    <n v="2285"/>
    <n v="204030118"/>
    <s v="انظمة"/>
    <s v="المركز المالي"/>
    <x v="1"/>
    <x v="30"/>
    <x v="80"/>
    <n v="0"/>
    <s v="تمويلات بنكية - شهر ابريل _ 2022"/>
    <n v="0"/>
    <n v="0"/>
    <n v="0"/>
    <n v="0"/>
    <n v="0"/>
    <n v="0"/>
    <n v="0"/>
    <n v="0"/>
    <n v="0"/>
    <x v="22"/>
  </r>
  <r>
    <n v="2286"/>
    <n v="204030119"/>
    <s v="انظمة"/>
    <s v="المركز المالي"/>
    <x v="1"/>
    <x v="30"/>
    <x v="80"/>
    <n v="0"/>
    <s v="تمويلات بنكية - شهر يونيه _ 2022"/>
    <n v="0"/>
    <n v="0"/>
    <n v="0"/>
    <n v="0"/>
    <n v="0"/>
    <n v="0"/>
    <n v="0"/>
    <n v="0"/>
    <n v="0"/>
    <x v="22"/>
  </r>
  <r>
    <n v="2287"/>
    <n v="204030120"/>
    <s v="انظمة"/>
    <s v="المركز المالي"/>
    <x v="1"/>
    <x v="30"/>
    <x v="80"/>
    <n v="0"/>
    <s v="تمويلات بنكية - شهر يوليو _ 2022"/>
    <n v="0"/>
    <n v="0"/>
    <n v="0"/>
    <n v="0"/>
    <n v="0"/>
    <n v="0"/>
    <n v="0"/>
    <n v="0"/>
    <n v="0"/>
    <x v="22"/>
  </r>
  <r>
    <n v="2288"/>
    <n v="204030121"/>
    <s v="انظمة"/>
    <s v="المركز المالي"/>
    <x v="1"/>
    <x v="30"/>
    <x v="80"/>
    <n v="0"/>
    <s v="تمويلات بنكية - شهر اغسطس _ 2022"/>
    <n v="0"/>
    <n v="0"/>
    <n v="0"/>
    <n v="0"/>
    <n v="0"/>
    <n v="0"/>
    <n v="0"/>
    <n v="0"/>
    <n v="0"/>
    <x v="22"/>
  </r>
  <r>
    <n v="2289"/>
    <n v="204030122"/>
    <s v="انظمة"/>
    <s v="المركز المالي"/>
    <x v="1"/>
    <x v="30"/>
    <x v="80"/>
    <n v="0"/>
    <s v="تمويلات بنكية - شهر سبتمبر _ 2022"/>
    <n v="0"/>
    <n v="0"/>
    <n v="0"/>
    <n v="0"/>
    <n v="0"/>
    <n v="0"/>
    <n v="0"/>
    <n v="0"/>
    <n v="0"/>
    <x v="22"/>
  </r>
  <r>
    <n v="2290"/>
    <n v="204030123"/>
    <s v="انظمة"/>
    <s v="المركز المالي"/>
    <x v="1"/>
    <x v="30"/>
    <x v="80"/>
    <n v="0"/>
    <s v="تمويلات بنكية - شهر مايو _ 2022"/>
    <n v="0"/>
    <n v="0"/>
    <n v="0"/>
    <n v="0"/>
    <n v="0"/>
    <n v="0"/>
    <n v="0"/>
    <n v="0"/>
    <n v="0"/>
    <x v="22"/>
  </r>
  <r>
    <n v="2291"/>
    <n v="204030124"/>
    <s v="انظمة"/>
    <s v="المركز المالي"/>
    <x v="1"/>
    <x v="30"/>
    <x v="80"/>
    <n v="0"/>
    <s v="تمويلات بنكية - شهراكتوبر _ 2022"/>
    <n v="0"/>
    <n v="0"/>
    <n v="0"/>
    <n v="0"/>
    <n v="0"/>
    <n v="0"/>
    <n v="0"/>
    <n v="0"/>
    <n v="0"/>
    <x v="22"/>
  </r>
  <r>
    <n v="2292"/>
    <n v="204030125"/>
    <s v="انظمة"/>
    <s v="المركز المالي"/>
    <x v="1"/>
    <x v="30"/>
    <x v="80"/>
    <n v="0"/>
    <s v="تمويلات بنكية - شهرنوفمبر _ 2022"/>
    <n v="0"/>
    <n v="0"/>
    <n v="0"/>
    <n v="0"/>
    <n v="0"/>
    <n v="0"/>
    <n v="0"/>
    <n v="0"/>
    <n v="0"/>
    <x v="22"/>
  </r>
  <r>
    <n v="2293"/>
    <n v="204030126"/>
    <s v="انظمة"/>
    <s v="المركز المالي"/>
    <x v="1"/>
    <x v="30"/>
    <x v="80"/>
    <n v="0"/>
    <s v="تمويلات بنكية - شهر ديسمبر  _ 2022"/>
    <n v="0"/>
    <n v="0"/>
    <n v="0"/>
    <n v="0"/>
    <n v="0"/>
    <n v="0"/>
    <n v="0"/>
    <n v="0"/>
    <n v="0"/>
    <x v="22"/>
  </r>
  <r>
    <n v="2294"/>
    <n v="204030127"/>
    <s v="انظمة"/>
    <s v="المركز المالي"/>
    <x v="1"/>
    <x v="30"/>
    <x v="80"/>
    <n v="0"/>
    <s v="تمويلات بنكية - شهر يناير   _ 2023"/>
    <n v="0"/>
    <n v="925391"/>
    <n v="925391"/>
    <n v="0"/>
    <n v="0"/>
    <n v="0"/>
    <n v="0"/>
    <n v="0"/>
    <n v="0"/>
    <x v="22"/>
  </r>
  <r>
    <n v="2295"/>
    <n v="204030128"/>
    <s v="انظمة"/>
    <s v="المركز المالي"/>
    <x v="1"/>
    <x v="30"/>
    <x v="80"/>
    <n v="0"/>
    <s v="تمويلات بنكية - شهر فبراير   _ 2023"/>
    <n v="0"/>
    <n v="0"/>
    <n v="0"/>
    <n v="0"/>
    <n v="0"/>
    <n v="0"/>
    <n v="0"/>
    <n v="0"/>
    <n v="0"/>
    <x v="22"/>
  </r>
  <r>
    <n v="2296"/>
    <n v="204030129"/>
    <s v="انظمة"/>
    <s v="المركز المالي"/>
    <x v="1"/>
    <x v="30"/>
    <x v="80"/>
    <n v="0"/>
    <s v="تمويلات بنكية - شهر مارس   _ 2023"/>
    <n v="0"/>
    <n v="2676118.7000000002"/>
    <n v="2676118.7000000002"/>
    <n v="0"/>
    <n v="0"/>
    <n v="0"/>
    <n v="0"/>
    <n v="0"/>
    <n v="0"/>
    <x v="22"/>
  </r>
  <r>
    <n v="2297"/>
    <n v="204030130"/>
    <s v="انظمة"/>
    <s v="المركز المالي"/>
    <x v="1"/>
    <x v="30"/>
    <x v="80"/>
    <n v="0"/>
    <s v="تمويلات بنكية - شهر ابريل   _ 2023"/>
    <n v="0"/>
    <n v="0"/>
    <n v="0"/>
    <n v="0"/>
    <n v="0"/>
    <n v="0"/>
    <n v="0"/>
    <n v="0"/>
    <n v="0"/>
    <x v="22"/>
  </r>
  <r>
    <n v="2298"/>
    <n v="204030131"/>
    <s v="انظمة"/>
    <s v="المركز المالي"/>
    <x v="1"/>
    <x v="30"/>
    <x v="80"/>
    <n v="0"/>
    <s v="تمويلات بنكية - شهر مايو   _ 2023"/>
    <n v="0"/>
    <n v="0"/>
    <n v="0"/>
    <n v="0"/>
    <n v="0"/>
    <n v="0"/>
    <n v="0"/>
    <n v="0"/>
    <n v="0"/>
    <x v="22"/>
  </r>
  <r>
    <n v="2299"/>
    <n v="204030132"/>
    <s v="انظمة"/>
    <s v="المركز المالي"/>
    <x v="1"/>
    <x v="30"/>
    <x v="80"/>
    <n v="0"/>
    <s v="تمويلات بنكية - شهر يونيه   _ 2023"/>
    <n v="0"/>
    <n v="801260.49"/>
    <n v="3477379.19"/>
    <n v="2676118.7000000002"/>
    <n v="0"/>
    <n v="4.6566128730773926E-10"/>
    <n v="-4.6566128730773926E-10"/>
    <n v="0"/>
    <n v="-4.6566128730773926E-10"/>
    <x v="22"/>
  </r>
  <r>
    <n v="2300"/>
    <n v="204030133"/>
    <s v="انظمة"/>
    <s v="المركز المالي"/>
    <x v="1"/>
    <x v="30"/>
    <x v="80"/>
    <n v="0"/>
    <s v="تمويلات بنكية - شهر يوليو    _ 2023"/>
    <n v="0"/>
    <n v="0"/>
    <n v="717046.07000000007"/>
    <n v="717046.07000000007"/>
    <n v="0"/>
    <n v="0"/>
    <n v="0"/>
    <n v="0"/>
    <n v="0"/>
    <x v="22"/>
  </r>
  <r>
    <n v="2301"/>
    <n v="204030134"/>
    <s v="انظمة"/>
    <s v="المركز المالي"/>
    <x v="1"/>
    <x v="30"/>
    <x v="80"/>
    <n v="0"/>
    <s v="تمويلات بنكية - شهر اغسطس   _ 2023"/>
    <n v="0"/>
    <n v="0"/>
    <n v="2490224.9300000002"/>
    <n v="2490224.9300000002"/>
    <n v="0"/>
    <n v="0"/>
    <n v="0"/>
    <n v="0"/>
    <n v="0"/>
    <x v="22"/>
  </r>
  <r>
    <n v="2302"/>
    <n v="204030135"/>
    <s v="انظمة"/>
    <s v="المركز المالي"/>
    <x v="1"/>
    <x v="30"/>
    <x v="80"/>
    <n v="0"/>
    <s v="تمويلات بنكية - شهر سبتمبر   _ 2023"/>
    <n v="0"/>
    <n v="0"/>
    <n v="2091788.53"/>
    <n v="2091788.5299900002"/>
    <n v="9.9998433142900467E-6"/>
    <n v="0"/>
    <n v="9.9998433142900467E-6"/>
    <n v="0"/>
    <n v="9.9998433142900467E-6"/>
    <x v="22"/>
  </r>
  <r>
    <n v="2303"/>
    <n v="204030136"/>
    <s v="انظمة"/>
    <s v="المركز المالي"/>
    <x v="1"/>
    <x v="30"/>
    <x v="80"/>
    <n v="0"/>
    <s v="تمويلات بنكية - شهر اكتوبر   _ 2023"/>
    <n v="0"/>
    <n v="0"/>
    <n v="2721222.2299900004"/>
    <n v="2721222.23"/>
    <n v="0"/>
    <n v="9.9996104836463928E-6"/>
    <n v="-9.9996104836463928E-6"/>
    <n v="0"/>
    <n v="-9.9996104836463928E-6"/>
    <x v="22"/>
  </r>
  <r>
    <n v="2304"/>
    <n v="204030137"/>
    <s v="انظمة"/>
    <s v="المركز المالي"/>
    <x v="1"/>
    <x v="30"/>
    <x v="80"/>
    <n v="0"/>
    <s v="تمويلات بنكية - شهر  نوفمبر  _ 2023"/>
    <n v="0"/>
    <n v="0"/>
    <n v="1530388.5999799999"/>
    <n v="1530388.5999799999"/>
    <n v="0"/>
    <n v="0"/>
    <n v="0"/>
    <n v="0"/>
    <n v="0"/>
    <x v="22"/>
  </r>
  <r>
    <n v="2305"/>
    <n v="204030138"/>
    <s v="انظمة"/>
    <s v="المركز المالي"/>
    <x v="1"/>
    <x v="30"/>
    <x v="80"/>
    <n v="0"/>
    <s v="تمويلات بنكية - شهر فبراير  _ 2024"/>
    <n v="0"/>
    <n v="0"/>
    <n v="0"/>
    <n v="2333997.56"/>
    <n v="0"/>
    <n v="2333997.56"/>
    <n v="-2333997.56"/>
    <n v="0"/>
    <n v="-2333997.56"/>
    <x v="22"/>
  </r>
  <r>
    <n v="2306"/>
    <n v="204030139"/>
    <s v="انظمة"/>
    <s v="المركز المالي"/>
    <x v="1"/>
    <x v="30"/>
    <x v="80"/>
    <n v="0"/>
    <s v="تمويلات بنكية - شهر  ديسمبر  _ 2023"/>
    <n v="0"/>
    <n v="0"/>
    <n v="425000"/>
    <n v="425000"/>
    <n v="0"/>
    <n v="0"/>
    <n v="0"/>
    <n v="0"/>
    <n v="0"/>
    <x v="22"/>
  </r>
  <r>
    <n v="2307"/>
    <n v="204030140"/>
    <s v="انظمة"/>
    <s v="المركز المالي"/>
    <x v="1"/>
    <x v="30"/>
    <x v="80"/>
    <n v="0"/>
    <s v="تمويلات بنكية - شهر يناير  _ 2024"/>
    <n v="0"/>
    <n v="0"/>
    <n v="0"/>
    <n v="1147500"/>
    <n v="0"/>
    <n v="1147500"/>
    <n v="-1147500"/>
    <n v="0"/>
    <n v="-1147500"/>
    <x v="22"/>
  </r>
  <r>
    <n v="2308"/>
    <n v="204030141"/>
    <s v="انظمة"/>
    <s v="المركز المالي"/>
    <x v="1"/>
    <x v="30"/>
    <x v="80"/>
    <n v="0"/>
    <s v="تمويلات بنكية - شهر مارس_ 2024"/>
    <n v="0"/>
    <n v="0"/>
    <n v="0"/>
    <n v="1823913.04"/>
    <n v="0"/>
    <n v="1823913.04"/>
    <n v="-1823913.04"/>
    <n v="0"/>
    <n v="-1823913.04"/>
    <x v="22"/>
  </r>
  <r>
    <n v="2309"/>
    <n v="204030142"/>
    <s v="انظمة"/>
    <s v="المركز المالي"/>
    <x v="1"/>
    <x v="30"/>
    <x v="80"/>
    <n v="0"/>
    <s v="تمويلات بنكية - شهر ابريل_ 2024"/>
    <n v="0"/>
    <n v="0"/>
    <n v="0"/>
    <n v="310073.2"/>
    <n v="0"/>
    <n v="310073.2"/>
    <n v="-310073.2"/>
    <n v="0"/>
    <n v="-310073.2"/>
    <x v="22"/>
  </r>
  <r>
    <n v="2310"/>
    <n v="204030143"/>
    <s v="انظمة"/>
    <s v="المركز المالي"/>
    <x v="1"/>
    <x v="30"/>
    <x v="80"/>
    <n v="0"/>
    <s v="تمويلات بنكية - شهر مايو _ 2024"/>
    <n v="0"/>
    <n v="0"/>
    <n v="0"/>
    <n v="829518"/>
    <n v="0"/>
    <n v="829518"/>
    <n v="-829518"/>
    <n v="0"/>
    <n v="-829518"/>
    <x v="22"/>
  </r>
  <r>
    <m/>
    <n v="204030144"/>
    <s v="انظمة"/>
    <s v="المركز المالي"/>
    <x v="1"/>
    <x v="30"/>
    <x v="80"/>
    <n v="0"/>
    <s v="تمويلات بنكية - شهر يونية _ 2024"/>
    <n v="0"/>
    <n v="0"/>
    <n v="0"/>
    <n v="524514.6"/>
    <n v="0"/>
    <n v="524514.6"/>
    <n v="-524514.6"/>
    <n v="0"/>
    <n v="-524514.6"/>
    <x v="22"/>
  </r>
  <r>
    <n v="2311"/>
    <n v="204030201"/>
    <s v="انظمة"/>
    <s v="المركز المالي"/>
    <x v="1"/>
    <x v="30"/>
    <x v="80"/>
    <n v="0"/>
    <s v="تمويلات بنك الرياض _قرض بنك الرياض"/>
    <n v="0"/>
    <n v="0"/>
    <n v="200000"/>
    <n v="20000000"/>
    <n v="0"/>
    <n v="19800000"/>
    <n v="-19800000"/>
    <n v="0"/>
    <n v="-19800000"/>
    <x v="22"/>
  </r>
  <r>
    <n v="2312"/>
    <n v="204030202"/>
    <s v="انظمة"/>
    <s v="المركز المالي"/>
    <x v="1"/>
    <x v="30"/>
    <x v="80"/>
    <n v="0"/>
    <s v="تمويلات بنك الرياض _ التزام  فؤائد مؤجلة قرض الرياض"/>
    <n v="0"/>
    <n v="0"/>
    <n v="1257717.06"/>
    <n v="1876956.08"/>
    <n v="0"/>
    <n v="619239.02"/>
    <n v="-619239.02"/>
    <n v="0"/>
    <n v="-619239.02"/>
    <x v="22"/>
  </r>
  <r>
    <n v="2313"/>
    <n v="204030203"/>
    <s v="انظمة"/>
    <s v="المركز المالي"/>
    <x v="1"/>
    <x v="30"/>
    <x v="80"/>
    <n v="0"/>
    <s v="تمويلات بنك الرياض _لاغي1"/>
    <n v="0"/>
    <n v="0"/>
    <n v="0"/>
    <n v="0"/>
    <n v="0"/>
    <n v="0"/>
    <n v="0"/>
    <n v="0"/>
    <n v="0"/>
    <x v="22"/>
  </r>
  <r>
    <n v="2314"/>
    <n v="204030204"/>
    <s v="انظمة"/>
    <s v="المركز المالي"/>
    <x v="1"/>
    <x v="30"/>
    <x v="80"/>
    <n v="0"/>
    <s v="تمويلات بنك الرياض _ لاغي"/>
    <n v="0"/>
    <n v="0"/>
    <n v="0"/>
    <n v="0"/>
    <n v="0"/>
    <n v="0"/>
    <n v="0"/>
    <n v="0"/>
    <n v="0"/>
    <x v="22"/>
  </r>
  <r>
    <n v="2315"/>
    <n v="204030301"/>
    <s v="انظمة"/>
    <s v="المركز المالي"/>
    <x v="1"/>
    <x v="30"/>
    <x v="80"/>
    <n v="0"/>
    <s v="تمويل _ شركة تمويل الأولى قسط مايو 2022"/>
    <n v="0"/>
    <n v="0"/>
    <n v="0"/>
    <n v="0"/>
    <n v="0"/>
    <n v="0"/>
    <n v="0"/>
    <n v="0"/>
    <n v="0"/>
    <x v="22"/>
  </r>
  <r>
    <n v="2316"/>
    <n v="204030302"/>
    <s v="انظمة"/>
    <s v="المركز المالي"/>
    <x v="1"/>
    <x v="30"/>
    <x v="80"/>
    <n v="0"/>
    <s v="تمويل _ شركة تمويل الأولى قسط شهر يونيو 2022"/>
    <n v="0"/>
    <n v="0"/>
    <n v="0"/>
    <n v="0"/>
    <n v="0"/>
    <n v="0"/>
    <n v="0"/>
    <n v="0"/>
    <n v="0"/>
    <x v="22"/>
  </r>
  <r>
    <n v="2317"/>
    <n v="204030303"/>
    <s v="انظمة"/>
    <s v="المركز المالي"/>
    <x v="1"/>
    <x v="30"/>
    <x v="80"/>
    <n v="0"/>
    <s v="تمويل _ شركة تمويل الأولى قسط شهر يوليو 2022"/>
    <n v="0"/>
    <n v="0"/>
    <n v="0"/>
    <n v="0"/>
    <n v="0"/>
    <n v="0"/>
    <n v="0"/>
    <n v="0"/>
    <n v="0"/>
    <x v="22"/>
  </r>
  <r>
    <n v="2318"/>
    <n v="204030304"/>
    <s v="انظمة"/>
    <s v="المركز المالي"/>
    <x v="1"/>
    <x v="30"/>
    <x v="80"/>
    <n v="0"/>
    <s v="تمويل _ شركة تمويل الأولى قسط شهر أغسطس 2022"/>
    <n v="0"/>
    <n v="0"/>
    <n v="0"/>
    <n v="0"/>
    <n v="0"/>
    <n v="0"/>
    <n v="0"/>
    <n v="0"/>
    <n v="0"/>
    <x v="22"/>
  </r>
  <r>
    <n v="2319"/>
    <n v="204030305"/>
    <s v="انظمة"/>
    <s v="المركز المالي"/>
    <x v="1"/>
    <x v="30"/>
    <x v="80"/>
    <n v="0"/>
    <s v="تمويل _ شركة تمويل الأولى قسط شهر سبتمبر 2022"/>
    <n v="0"/>
    <n v="0"/>
    <n v="0"/>
    <n v="0"/>
    <n v="0"/>
    <n v="0"/>
    <n v="0"/>
    <n v="0"/>
    <n v="0"/>
    <x v="22"/>
  </r>
  <r>
    <n v="2320"/>
    <n v="204030306"/>
    <s v="انظمة"/>
    <s v="المركز المالي"/>
    <x v="1"/>
    <x v="30"/>
    <x v="80"/>
    <n v="0"/>
    <s v="تمويل _ شركة تمويل الأولى قسط شهر أكتوبر 2022."/>
    <n v="0"/>
    <n v="0"/>
    <n v="0"/>
    <n v="0"/>
    <n v="0"/>
    <n v="0"/>
    <n v="0"/>
    <n v="0"/>
    <n v="0"/>
    <x v="22"/>
  </r>
  <r>
    <n v="2321"/>
    <n v="204030307"/>
    <s v="انظمة"/>
    <s v="المركز المالي"/>
    <x v="1"/>
    <x v="30"/>
    <x v="80"/>
    <n v="0"/>
    <s v="تمويل _ شركة تمويل الأولى قسط شهر نوفمبر 2022"/>
    <n v="0"/>
    <n v="0"/>
    <n v="0"/>
    <n v="0"/>
    <n v="0"/>
    <n v="0"/>
    <n v="0"/>
    <n v="0"/>
    <n v="0"/>
    <x v="22"/>
  </r>
  <r>
    <n v="2322"/>
    <n v="204030308"/>
    <s v="انظمة"/>
    <s v="المركز المالي"/>
    <x v="1"/>
    <x v="30"/>
    <x v="80"/>
    <n v="0"/>
    <s v="تمويل _ شركة تمويل الأولى قسط شهر ديسمبر 2022"/>
    <n v="0"/>
    <n v="0"/>
    <n v="0"/>
    <n v="0"/>
    <n v="0"/>
    <n v="0"/>
    <n v="0"/>
    <n v="0"/>
    <n v="0"/>
    <x v="22"/>
  </r>
  <r>
    <n v="2323"/>
    <n v="204040101"/>
    <s v="انظمة"/>
    <s v="المركز المالي"/>
    <x v="1"/>
    <x v="30"/>
    <x v="80"/>
    <n v="0"/>
    <s v="تمويل_ شركة تمويل الاولي قسط يناير 2023"/>
    <n v="0"/>
    <n v="179200"/>
    <n v="179200"/>
    <n v="0"/>
    <n v="0"/>
    <n v="0"/>
    <n v="0"/>
    <n v="0"/>
    <n v="0"/>
    <x v="22"/>
  </r>
  <r>
    <n v="2324"/>
    <n v="204040102"/>
    <s v="انظمة"/>
    <s v="المركز المالي"/>
    <x v="1"/>
    <x v="30"/>
    <x v="80"/>
    <n v="0"/>
    <s v="تمويل_ شركة تمويل الاولي قسط فبراير 2023"/>
    <n v="0"/>
    <n v="179200"/>
    <n v="179200"/>
    <n v="0"/>
    <n v="0"/>
    <n v="0"/>
    <n v="0"/>
    <n v="0"/>
    <n v="0"/>
    <x v="22"/>
  </r>
  <r>
    <n v="2325"/>
    <n v="204040103"/>
    <s v="انظمة"/>
    <s v="المركز المالي"/>
    <x v="1"/>
    <x v="30"/>
    <x v="80"/>
    <n v="0"/>
    <s v="تمويل_ شركة تمويل الاولي قسط مارس 2023"/>
    <n v="0"/>
    <n v="179200"/>
    <n v="179200"/>
    <n v="0"/>
    <n v="0"/>
    <n v="0"/>
    <n v="0"/>
    <n v="0"/>
    <n v="0"/>
    <x v="22"/>
  </r>
  <r>
    <n v="2326"/>
    <n v="204040104"/>
    <s v="انظمة"/>
    <s v="المركز المالي"/>
    <x v="1"/>
    <x v="30"/>
    <x v="80"/>
    <n v="0"/>
    <s v="تمويل_ شركة تمويل الاولي قسط ابريل 2023"/>
    <n v="0"/>
    <n v="179200"/>
    <n v="179200"/>
    <n v="0"/>
    <n v="0"/>
    <n v="0"/>
    <n v="0"/>
    <n v="0"/>
    <n v="0"/>
    <x v="22"/>
  </r>
  <r>
    <n v="2327"/>
    <n v="204040105"/>
    <s v="انظمة"/>
    <s v="المركز المالي"/>
    <x v="1"/>
    <x v="30"/>
    <x v="80"/>
    <n v="0"/>
    <s v="تمويل_ شركة تمويل الاولي قسط مايو 2023"/>
    <n v="0"/>
    <n v="179200"/>
    <n v="179200"/>
    <n v="0"/>
    <n v="0"/>
    <n v="0"/>
    <n v="0"/>
    <n v="0"/>
    <n v="0"/>
    <x v="22"/>
  </r>
  <r>
    <n v="2328"/>
    <n v="204040106"/>
    <s v="انظمة"/>
    <s v="المركز المالي"/>
    <x v="1"/>
    <x v="30"/>
    <x v="80"/>
    <n v="0"/>
    <s v="تمويل_ شركة تمويل الاولي قسط يونيه 2023"/>
    <n v="0"/>
    <n v="179200"/>
    <n v="179200"/>
    <n v="0"/>
    <n v="0"/>
    <n v="0"/>
    <n v="0"/>
    <n v="0"/>
    <n v="0"/>
    <x v="22"/>
  </r>
  <r>
    <n v="2329"/>
    <n v="204040107"/>
    <s v="انظمة"/>
    <s v="المركز المالي"/>
    <x v="1"/>
    <x v="30"/>
    <x v="80"/>
    <n v="0"/>
    <s v="تمويل_ شركة تمويل الاولي قسط يوليو 2023"/>
    <n v="0"/>
    <n v="179200"/>
    <n v="179200"/>
    <n v="0"/>
    <n v="0"/>
    <n v="0"/>
    <n v="0"/>
    <n v="0"/>
    <n v="0"/>
    <x v="22"/>
  </r>
  <r>
    <n v="2330"/>
    <n v="204040108"/>
    <s v="انظمة"/>
    <s v="المركز المالي"/>
    <x v="1"/>
    <x v="30"/>
    <x v="80"/>
    <n v="0"/>
    <s v="تمويل_ شركة تمويل الاولي قسط اغسطس 2023"/>
    <n v="0"/>
    <n v="179200"/>
    <n v="179200"/>
    <n v="0"/>
    <n v="0"/>
    <n v="0"/>
    <n v="0"/>
    <n v="0"/>
    <n v="0"/>
    <x v="22"/>
  </r>
  <r>
    <n v="2331"/>
    <n v="204040109"/>
    <s v="انظمة"/>
    <s v="المركز المالي"/>
    <x v="1"/>
    <x v="30"/>
    <x v="80"/>
    <n v="0"/>
    <s v="تمويل_ شركة تمويل الاولي قسط سبتمبر 2023"/>
    <n v="0"/>
    <n v="179200"/>
    <n v="179200"/>
    <n v="0"/>
    <n v="0"/>
    <n v="0"/>
    <n v="0"/>
    <n v="0"/>
    <n v="0"/>
    <x v="22"/>
  </r>
  <r>
    <n v="2332"/>
    <n v="204040110"/>
    <s v="انظمة"/>
    <s v="المركز المالي"/>
    <x v="1"/>
    <x v="30"/>
    <x v="80"/>
    <n v="0"/>
    <s v="تمويل_ شركة تمويل الاولي قسط اكتوبر 2023"/>
    <n v="0"/>
    <n v="179200"/>
    <n v="179200"/>
    <n v="0"/>
    <n v="0"/>
    <n v="0"/>
    <n v="0"/>
    <n v="0"/>
    <n v="0"/>
    <x v="22"/>
  </r>
  <r>
    <n v="2333"/>
    <n v="204040111"/>
    <s v="انظمة"/>
    <s v="المركز المالي"/>
    <x v="1"/>
    <x v="30"/>
    <x v="80"/>
    <n v="0"/>
    <s v="تمويل_ شركة تمويل الاولي قسط نوفمبر 2023"/>
    <n v="0"/>
    <n v="179200"/>
    <n v="179200"/>
    <n v="0"/>
    <n v="0"/>
    <n v="0"/>
    <n v="0"/>
    <n v="0"/>
    <n v="0"/>
    <x v="22"/>
  </r>
  <r>
    <n v="2334"/>
    <n v="204040112"/>
    <s v="انظمة"/>
    <s v="المركز المالي"/>
    <x v="1"/>
    <x v="30"/>
    <x v="80"/>
    <n v="0"/>
    <s v="تمويل_ شركة تمويل الاولي قسط ديسمبر 2023"/>
    <n v="0"/>
    <n v="179200"/>
    <n v="179200"/>
    <n v="0"/>
    <n v="0"/>
    <n v="0"/>
    <n v="0"/>
    <n v="0"/>
    <n v="0"/>
    <x v="22"/>
  </r>
  <r>
    <n v="2335"/>
    <n v="204040113"/>
    <s v="انظمة"/>
    <s v="المركز المالي"/>
    <x v="5"/>
    <x v="31"/>
    <x v="15"/>
    <n v="0"/>
    <s v="تمويل_ شركة تمويل الاولي قسط يناير 2024"/>
    <n v="0"/>
    <n v="179200"/>
    <n v="0"/>
    <n v="0"/>
    <n v="0"/>
    <n v="179200"/>
    <n v="-179200"/>
    <n v="0"/>
    <n v="-179200"/>
    <x v="22"/>
  </r>
  <r>
    <n v="2336"/>
    <n v="204040114"/>
    <s v="انظمة"/>
    <s v="المركز المالي"/>
    <x v="5"/>
    <x v="31"/>
    <x v="15"/>
    <n v="0"/>
    <s v="تمويل_ شركة تمويل الاولي قسط فبراير 2024"/>
    <n v="0"/>
    <n v="179200"/>
    <n v="0"/>
    <n v="0"/>
    <n v="0"/>
    <n v="179200"/>
    <n v="-179200"/>
    <n v="0"/>
    <n v="-179200"/>
    <x v="22"/>
  </r>
  <r>
    <n v="2337"/>
    <n v="204040115"/>
    <s v="انظمة"/>
    <s v="المركز المالي"/>
    <x v="5"/>
    <x v="31"/>
    <x v="15"/>
    <n v="0"/>
    <s v="تمويل_ شركة تمويل الاولي قسط مارس 2024"/>
    <n v="0"/>
    <n v="179200"/>
    <n v="0"/>
    <n v="0"/>
    <n v="0"/>
    <n v="179200"/>
    <n v="-179200"/>
    <n v="0"/>
    <n v="-179200"/>
    <x v="22"/>
  </r>
  <r>
    <n v="2338"/>
    <n v="204040116"/>
    <s v="انظمة"/>
    <s v="المركز المالي"/>
    <x v="5"/>
    <x v="31"/>
    <x v="15"/>
    <n v="0"/>
    <s v="تمويل_ شركة تمويل الاولي قسط ابريل 2024"/>
    <n v="0"/>
    <n v="179200"/>
    <n v="0"/>
    <n v="0"/>
    <n v="0"/>
    <n v="179200"/>
    <n v="-179200"/>
    <n v="0"/>
    <n v="-179200"/>
    <x v="22"/>
  </r>
  <r>
    <n v="2339"/>
    <n v="204040117"/>
    <s v="انظمة"/>
    <s v="المركز المالي"/>
    <x v="5"/>
    <x v="31"/>
    <x v="15"/>
    <n v="0"/>
    <s v="تمويل_ شركة تمويل الاولي قسط مايو 2024"/>
    <n v="0"/>
    <n v="179200"/>
    <n v="0"/>
    <n v="0"/>
    <n v="0"/>
    <n v="179200"/>
    <n v="-179200"/>
    <n v="0"/>
    <n v="-179200"/>
    <x v="22"/>
  </r>
  <r>
    <n v="2340"/>
    <n v="204040118"/>
    <s v="انظمة"/>
    <s v="المركز المالي"/>
    <x v="5"/>
    <x v="31"/>
    <x v="15"/>
    <n v="0"/>
    <s v="تمويل_ شركة تمويل الاولي قسط يونيه 2024"/>
    <n v="0"/>
    <n v="179200"/>
    <n v="0"/>
    <n v="0"/>
    <n v="0"/>
    <n v="179200"/>
    <n v="-179200"/>
    <n v="0"/>
    <n v="-179200"/>
    <x v="22"/>
  </r>
  <r>
    <n v="2341"/>
    <n v="204040119"/>
    <s v="انظمة"/>
    <s v="المركز المالي"/>
    <x v="5"/>
    <x v="31"/>
    <x v="15"/>
    <n v="0"/>
    <s v="تمويل_ شركة تمويل الاولي قسط يوليو 2024"/>
    <n v="0"/>
    <n v="179200"/>
    <n v="0"/>
    <n v="0"/>
    <n v="0"/>
    <n v="179200"/>
    <n v="-179200"/>
    <n v="0"/>
    <n v="-179200"/>
    <x v="22"/>
  </r>
  <r>
    <n v="2342"/>
    <n v="204040120"/>
    <s v="انظمة"/>
    <s v="المركز المالي"/>
    <x v="5"/>
    <x v="31"/>
    <x v="15"/>
    <n v="0"/>
    <s v="تمويل_ شركة تمويل الاولي قسط اغسطس 2024"/>
    <n v="0"/>
    <n v="179200"/>
    <n v="0"/>
    <n v="0"/>
    <n v="0"/>
    <n v="179200"/>
    <n v="-179200"/>
    <n v="0"/>
    <n v="-179200"/>
    <x v="22"/>
  </r>
  <r>
    <n v="2343"/>
    <n v="204040121"/>
    <s v="انظمة"/>
    <s v="المركز المالي"/>
    <x v="5"/>
    <x v="31"/>
    <x v="15"/>
    <n v="0"/>
    <s v="تمويل_ شركة تمويل الاولي قسط سبتمبر 2024"/>
    <n v="0"/>
    <n v="179200"/>
    <n v="0"/>
    <n v="0"/>
    <n v="0"/>
    <n v="179200"/>
    <n v="-179200"/>
    <n v="0"/>
    <n v="-179200"/>
    <x v="22"/>
  </r>
  <r>
    <n v="2344"/>
    <n v="204040122"/>
    <s v="انظمة"/>
    <s v="المركز المالي"/>
    <x v="5"/>
    <x v="31"/>
    <x v="15"/>
    <n v="0"/>
    <s v="تمويل_ شركة تمويل الاولي قسط اكتوبر 2024"/>
    <n v="0"/>
    <n v="179200"/>
    <n v="0"/>
    <n v="0"/>
    <n v="0"/>
    <n v="179200"/>
    <n v="-179200"/>
    <n v="0"/>
    <n v="-179200"/>
    <x v="22"/>
  </r>
  <r>
    <n v="2345"/>
    <n v="204040201"/>
    <s v="انظمة"/>
    <s v="المركز المالي"/>
    <x v="5"/>
    <x v="31"/>
    <x v="15"/>
    <n v="0"/>
    <s v="تمويل  بنك الرياض _القسط _ لاغي1"/>
    <n v="0"/>
    <n v="0"/>
    <n v="0"/>
    <n v="0"/>
    <n v="0"/>
    <n v="0"/>
    <n v="0"/>
    <n v="0"/>
    <n v="0"/>
    <x v="22"/>
  </r>
  <r>
    <n v="2346"/>
    <n v="204040202"/>
    <s v="انظمة"/>
    <s v="المركز المالي"/>
    <x v="5"/>
    <x v="31"/>
    <x v="15"/>
    <n v="0"/>
    <s v="تمويل  بنك الرياض _القسط _ لاغي2"/>
    <n v="0"/>
    <n v="0"/>
    <n v="0"/>
    <n v="0"/>
    <n v="0"/>
    <n v="0"/>
    <n v="0"/>
    <n v="0"/>
    <n v="0"/>
    <x v="22"/>
  </r>
  <r>
    <n v="2347"/>
    <n v="2010101002"/>
    <s v="انظمة"/>
    <s v="المركز المالي"/>
    <x v="1"/>
    <x v="1"/>
    <x v="84"/>
    <n v="0"/>
    <s v="مورد_ مصنع شركة المتولى للمنتجات الفولازيه"/>
    <n v="0"/>
    <n v="197868.18"/>
    <n v="3731662"/>
    <n v="3771916.95"/>
    <n v="0"/>
    <n v="238123.13000000035"/>
    <n v="-238123.13000000035"/>
    <n v="0"/>
    <n v="-238123.13000000035"/>
    <x v="1"/>
  </r>
  <r>
    <n v="2348"/>
    <n v="2010101003"/>
    <s v="انظمة"/>
    <s v="المركز المالي"/>
    <x v="1"/>
    <x v="1"/>
    <x v="84"/>
    <n v="0"/>
    <s v="مورد_ مؤسسة المنيوم العاصمة للتجارة"/>
    <n v="0"/>
    <n v="147429.97340000005"/>
    <n v="496330.11994999996"/>
    <n v="360067.13786000002"/>
    <n v="0"/>
    <n v="11166.99131000007"/>
    <n v="-11166.99131000007"/>
    <n v="0"/>
    <n v="-11166.99131000007"/>
    <x v="1"/>
  </r>
  <r>
    <n v="2349"/>
    <n v="2010101004"/>
    <s v="انظمة"/>
    <s v="المركز المالي"/>
    <x v="1"/>
    <x v="1"/>
    <x v="84"/>
    <n v="0"/>
    <s v="مورد_ شركة محسن سيف اليافعي وشركاؤه"/>
    <n v="0"/>
    <n v="253110.3848000002"/>
    <n v="510936.80751000001"/>
    <n v="494248.28966000001"/>
    <n v="0"/>
    <n v="236421.86695000023"/>
    <n v="-236421.86695000023"/>
    <n v="0"/>
    <n v="-236421.86695000023"/>
    <x v="1"/>
  </r>
  <r>
    <n v="2350"/>
    <n v="2010101006"/>
    <s v="انظمة"/>
    <s v="المركز المالي"/>
    <x v="1"/>
    <x v="1"/>
    <x v="84"/>
    <n v="0"/>
    <s v="مورد_ شركة الزامل القابضة - سليكون"/>
    <n v="0"/>
    <n v="397201.76"/>
    <n v="1375000"/>
    <n v="2221288.25"/>
    <n v="0"/>
    <n v="1243490.0099999998"/>
    <n v="-1243490.0099999998"/>
    <n v="0"/>
    <n v="-1243490.0099999998"/>
    <x v="1"/>
  </r>
  <r>
    <n v="2351"/>
    <n v="2010101007"/>
    <s v="انظمة"/>
    <s v="المركز المالي"/>
    <x v="1"/>
    <x v="1"/>
    <x v="84"/>
    <n v="0"/>
    <s v="مورد_ مصنع شركة موانع التسرب الفنية المحدودة - ربل"/>
    <n v="0"/>
    <n v="33515.611599999967"/>
    <n v="100000"/>
    <n v="106911.21939"/>
    <n v="0"/>
    <n v="40426.830989999959"/>
    <n v="-40426.830989999959"/>
    <n v="0"/>
    <n v="-40426.830989999959"/>
    <x v="1"/>
  </r>
  <r>
    <n v="2352"/>
    <n v="2010101008"/>
    <s v="انظمة"/>
    <s v="المركز المالي"/>
    <x v="1"/>
    <x v="1"/>
    <x v="84"/>
    <n v="0"/>
    <s v="مورد_ الشركة المتحدة للصناعات الزجاجية- الفوزان"/>
    <n v="0"/>
    <n v="61151.17"/>
    <n v="7968108.7199999997"/>
    <n v="13730752.040000001"/>
    <n v="0"/>
    <n v="5823794.4900000012"/>
    <n v="-5823794.4900000012"/>
    <n v="0"/>
    <n v="-5823794.4900000012"/>
    <x v="1"/>
  </r>
  <r>
    <n v="2353"/>
    <n v="2010101009"/>
    <s v="انظمة"/>
    <s v="المركز المالي"/>
    <x v="1"/>
    <x v="1"/>
    <x v="84"/>
    <n v="0"/>
    <s v="مورد_ مصنع برني للالمنيوم و المعادن"/>
    <n v="0"/>
    <n v="3436.15"/>
    <n v="3436.15"/>
    <n v="0"/>
    <n v="0"/>
    <n v="0"/>
    <n v="0"/>
    <n v="0"/>
    <n v="0"/>
    <x v="1"/>
  </r>
  <r>
    <n v="2354"/>
    <n v="2010101010"/>
    <s v="انظمة"/>
    <s v="المركز المالي"/>
    <x v="1"/>
    <x v="1"/>
    <x v="84"/>
    <n v="0"/>
    <s v="مورد_ شركة الاندلس القابضة - زجاج"/>
    <n v="0"/>
    <n v="748683.76"/>
    <n v="1475000"/>
    <n v="1316136.55"/>
    <n v="0"/>
    <n v="589820.31000000006"/>
    <n v="-589820.31000000006"/>
    <n v="0"/>
    <n v="-589820.31000000006"/>
    <x v="1"/>
  </r>
  <r>
    <n v="2355"/>
    <n v="2010101011"/>
    <s v="انظمة"/>
    <s v="المركز المالي"/>
    <x v="1"/>
    <x v="1"/>
    <x v="84"/>
    <n v="0"/>
    <s v="مورد_ شركة جاردين السعودية"/>
    <n v="0"/>
    <n v="0"/>
    <n v="141550.07"/>
    <n v="141550.07"/>
    <n v="0"/>
    <n v="0"/>
    <n v="0"/>
    <n v="0"/>
    <n v="0"/>
    <x v="1"/>
  </r>
  <r>
    <n v="2356"/>
    <n v="2010101013"/>
    <s v="انظمة"/>
    <s v="المركز المالي"/>
    <x v="1"/>
    <x v="1"/>
    <x v="84"/>
    <n v="0"/>
    <s v="مورد_ الشركة العربية المتحدة للزجاج المسطح"/>
    <n v="0"/>
    <n v="0"/>
    <n v="159228.82"/>
    <n v="159228.82"/>
    <n v="0"/>
    <n v="0"/>
    <n v="0"/>
    <n v="0"/>
    <n v="0"/>
    <x v="1"/>
  </r>
  <r>
    <n v="2357"/>
    <n v="2010101014"/>
    <s v="انظمة"/>
    <s v="المركز المالي"/>
    <x v="1"/>
    <x v="1"/>
    <x v="84"/>
    <n v="0"/>
    <s v="مورد_ مؤسسة طيف الشام للمقاولات"/>
    <n v="0"/>
    <n v="0"/>
    <n v="0"/>
    <n v="0"/>
    <n v="0"/>
    <n v="0"/>
    <n v="0"/>
    <n v="0"/>
    <n v="0"/>
    <x v="1"/>
  </r>
  <r>
    <n v="2358"/>
    <n v="2010101015"/>
    <s v="انظمة"/>
    <s v="المركز المالي"/>
    <x v="1"/>
    <x v="1"/>
    <x v="84"/>
    <n v="0"/>
    <s v="مورد_ شركة الزجاج المعماري - ارك جلاس"/>
    <n v="0"/>
    <n v="0"/>
    <n v="0"/>
    <n v="0"/>
    <n v="0"/>
    <n v="0"/>
    <n v="0"/>
    <n v="0"/>
    <n v="0"/>
    <x v="1"/>
  </r>
  <r>
    <n v="2359"/>
    <n v="2010101022"/>
    <s v="انظمة"/>
    <s v="المركز المالي"/>
    <x v="1"/>
    <x v="1"/>
    <x v="84"/>
    <n v="0"/>
    <s v="مورد_ شركة معمار للمعدات الانشائية والتجارة المحدودة"/>
    <n v="0"/>
    <n v="112077.54000000001"/>
    <n v="200000"/>
    <n v="250108.01"/>
    <n v="0"/>
    <n v="162185.55000000005"/>
    <n v="-162185.55000000005"/>
    <n v="0"/>
    <n v="-162185.55000000005"/>
    <x v="1"/>
  </r>
  <r>
    <n v="2360"/>
    <n v="2010101023"/>
    <s v="انظمة"/>
    <s v="المركز المالي"/>
    <x v="1"/>
    <x v="1"/>
    <x v="84"/>
    <n v="0"/>
    <s v="مورد_ شركة امداد الرياض (شركة نسما ترك التجاريه)"/>
    <n v="0"/>
    <n v="10392.67"/>
    <n v="0"/>
    <n v="0"/>
    <n v="0"/>
    <n v="10392.67"/>
    <n v="-10392.67"/>
    <n v="0"/>
    <n v="-10392.67"/>
    <x v="1"/>
  </r>
  <r>
    <n v="2361"/>
    <n v="2010101024"/>
    <s v="انظمة"/>
    <s v="المركز المالي"/>
    <x v="1"/>
    <x v="1"/>
    <x v="84"/>
    <n v="0"/>
    <s v="مورد_ شركة الدانوب السعودي للتجارة المحدودة - أنظمة"/>
    <n v="0"/>
    <n v="0"/>
    <n v="0"/>
    <n v="0"/>
    <n v="0"/>
    <n v="0"/>
    <n v="0"/>
    <n v="0"/>
    <n v="0"/>
    <x v="1"/>
  </r>
  <r>
    <n v="2362"/>
    <n v="2010101032"/>
    <s v="انظمة"/>
    <s v="المركز المالي"/>
    <x v="1"/>
    <x v="1"/>
    <x v="84"/>
    <n v="0"/>
    <s v="مورد_ شركة المواد الخصوصية للكيماويات -  الجفالي"/>
    <n v="0"/>
    <n v="52697.32"/>
    <n v="440000"/>
    <n v="744886.04998999997"/>
    <n v="0"/>
    <n v="357583.36998999992"/>
    <n v="-357583.36998999992"/>
    <n v="0"/>
    <n v="-357583.36998999992"/>
    <x v="1"/>
  </r>
  <r>
    <n v="2363"/>
    <n v="2010101033"/>
    <s v="انظمة"/>
    <s v="المركز المالي"/>
    <x v="1"/>
    <x v="1"/>
    <x v="84"/>
    <n v="0"/>
    <s v="مورد_ شركة هيلتي العربية السعودية"/>
    <n v="0"/>
    <n v="16793.969300000073"/>
    <n v="402420.34247000003"/>
    <n v="396392.95935000002"/>
    <n v="0"/>
    <n v="10766.586180000042"/>
    <n v="-10766.586180000042"/>
    <n v="0"/>
    <n v="-10766.586180000042"/>
    <x v="1"/>
  </r>
  <r>
    <n v="2364"/>
    <n v="2010101034"/>
    <s v="انظمة"/>
    <s v="المركز المالي"/>
    <x v="1"/>
    <x v="1"/>
    <x v="84"/>
    <n v="0"/>
    <s v="مورد_ شركة بيت التطور للتجارة"/>
    <n v="0"/>
    <n v="433482.02"/>
    <n v="3902205.8000000003"/>
    <n v="3988518.88"/>
    <n v="0"/>
    <n v="519795.10000000009"/>
    <n v="-519795.10000000009"/>
    <n v="0"/>
    <n v="-519795.10000000009"/>
    <x v="1"/>
  </r>
  <r>
    <n v="2365"/>
    <n v="2010101039"/>
    <s v="انظمة"/>
    <s v="المركز المالي"/>
    <x v="1"/>
    <x v="10"/>
    <x v="79"/>
    <n v="0"/>
    <s v="مورد_ الشركة السعودية للالات الصناعية المحدودة - سيمكو"/>
    <n v="0"/>
    <n v="4946.6000000000004"/>
    <n v="36491.1"/>
    <n v="30452"/>
    <n v="1092.5"/>
    <n v="0"/>
    <n v="1092.5"/>
    <n v="0"/>
    <n v="1092.5"/>
    <x v="8"/>
  </r>
  <r>
    <n v="2366"/>
    <n v="2010101040"/>
    <s v="انظمة"/>
    <s v="المركز المالي"/>
    <x v="1"/>
    <x v="1"/>
    <x v="84"/>
    <n v="0"/>
    <s v="مورد_ شركة شهاب الصناعية التجارية"/>
    <n v="0"/>
    <n v="8557.39"/>
    <n v="40000"/>
    <n v="47002"/>
    <n v="0"/>
    <n v="15559.39"/>
    <n v="-15559.39"/>
    <n v="0"/>
    <n v="-15559.39"/>
    <x v="1"/>
  </r>
  <r>
    <n v="2367"/>
    <n v="2010101044"/>
    <s v="انظمة"/>
    <s v="المركز المالي"/>
    <x v="1"/>
    <x v="1"/>
    <x v="84"/>
    <n v="0"/>
    <s v="مورد_ مؤسسة ماس السعودية للتجارة - ماكينات"/>
    <n v="69452.110300000015"/>
    <n v="0"/>
    <n v="395000"/>
    <n v="605514.1"/>
    <n v="0"/>
    <n v="141061.98969999998"/>
    <n v="-141061.98969999998"/>
    <n v="0"/>
    <n v="-141061.98969999998"/>
    <x v="1"/>
  </r>
  <r>
    <n v="2368"/>
    <n v="2010101060"/>
    <s v="انظمة"/>
    <s v="المركز المالي"/>
    <x v="1"/>
    <x v="10"/>
    <x v="79"/>
    <n v="0"/>
    <s v="مورد_ شركة هيرا للصناعة"/>
    <n v="0"/>
    <n v="0"/>
    <n v="119341"/>
    <n v="68453.75"/>
    <n v="50887.25"/>
    <n v="0"/>
    <n v="50887.25"/>
    <n v="0"/>
    <n v="50887.25"/>
    <x v="8"/>
  </r>
  <r>
    <n v="2369"/>
    <n v="2010101061"/>
    <s v="انظمة"/>
    <s v="المركز المالي"/>
    <x v="1"/>
    <x v="1"/>
    <x v="84"/>
    <n v="0"/>
    <s v="مورد_ مصنع الضحيان لألواح الالمنيوم"/>
    <n v="3.0000001192092895E-4"/>
    <n v="0"/>
    <n v="0"/>
    <n v="0"/>
    <n v="3.0000001192092895E-4"/>
    <n v="0"/>
    <n v="3.0000001192092895E-4"/>
    <n v="0"/>
    <n v="3.0000001192092895E-4"/>
    <x v="1"/>
  </r>
  <r>
    <n v="2370"/>
    <n v="2010101062"/>
    <s v="انظمة"/>
    <s v="المركز المالي"/>
    <x v="1"/>
    <x v="1"/>
    <x v="84"/>
    <n v="0"/>
    <s v="مورد_ محمد ابراهيم المدني للتجارة - قطع غيار وتر جيت"/>
    <n v="0"/>
    <n v="0"/>
    <n v="0"/>
    <n v="0"/>
    <n v="0"/>
    <n v="0"/>
    <n v="0"/>
    <n v="0"/>
    <n v="0"/>
    <x v="1"/>
  </r>
  <r>
    <n v="2371"/>
    <n v="2010101064"/>
    <s v="انظمة"/>
    <s v="المركز المالي"/>
    <x v="1"/>
    <x v="1"/>
    <x v="84"/>
    <n v="0"/>
    <s v="مورد_ شركة منتجات الالمنيوم الوبكو - أنظمة"/>
    <n v="0"/>
    <n v="3901025.6184999989"/>
    <n v="7923158.2999899993"/>
    <n v="6718753.2767999992"/>
    <n v="0"/>
    <n v="2696620.5953099979"/>
    <n v="-2696620.5953099979"/>
    <n v="0"/>
    <n v="-2696620.5953099979"/>
    <x v="1"/>
  </r>
  <r>
    <n v="2372"/>
    <n v="2010101070"/>
    <s v="انظمة"/>
    <s v="المركز المالي"/>
    <x v="1"/>
    <x v="1"/>
    <x v="84"/>
    <n v="0"/>
    <s v="مورد_ شركة مناع للزجاج"/>
    <n v="0"/>
    <n v="0"/>
    <n v="39761"/>
    <n v="39761"/>
    <n v="0"/>
    <n v="0"/>
    <n v="0"/>
    <n v="0"/>
    <n v="0"/>
    <x v="1"/>
  </r>
  <r>
    <n v="2373"/>
    <n v="2010101072"/>
    <s v="انظمة"/>
    <s v="المركز المالي"/>
    <x v="1"/>
    <x v="10"/>
    <x v="79"/>
    <n v="0"/>
    <s v="مورد_ شركة اتون للتجارة"/>
    <n v="0"/>
    <n v="13409.993400000036"/>
    <n v="139540.21"/>
    <n v="126129.99999"/>
    <n v="0.21660999997402541"/>
    <n v="0"/>
    <n v="0.21660999997402541"/>
    <n v="0"/>
    <n v="0.21660999997402541"/>
    <x v="8"/>
  </r>
  <r>
    <n v="2374"/>
    <n v="2010101074"/>
    <s v="انظمة"/>
    <s v="المركز المالي"/>
    <x v="1"/>
    <x v="1"/>
    <x v="84"/>
    <n v="0"/>
    <s v="مورد_ شركة ابناء احمد عمر باحليوه - براغي"/>
    <n v="0"/>
    <n v="49843.015300000014"/>
    <n v="222007.58000000002"/>
    <n v="274339.12594"/>
    <n v="0"/>
    <n v="102174.56124000001"/>
    <n v="-102174.56124000001"/>
    <n v="0"/>
    <n v="-102174.56124000001"/>
    <x v="1"/>
  </r>
  <r>
    <n v="2375"/>
    <n v="2010101092"/>
    <s v="انظمة"/>
    <s v="المركز المالي"/>
    <x v="1"/>
    <x v="1"/>
    <x v="84"/>
    <n v="0"/>
    <s v="مورد_ شركة ابناء ابرهيم عبد الرحمن المانع للتجارة و الصناعة"/>
    <n v="1.2000000476837158E-3"/>
    <n v="0"/>
    <n v="18092.400000000001"/>
    <n v="18092.39975"/>
    <n v="1.4500000470434316E-3"/>
    <n v="0"/>
    <n v="1.4500000470434316E-3"/>
    <n v="0"/>
    <n v="1.4500000470434316E-3"/>
    <x v="1"/>
  </r>
  <r>
    <n v="2376"/>
    <n v="2010101093"/>
    <s v="انظمة"/>
    <s v="المركز المالي"/>
    <x v="1"/>
    <x v="1"/>
    <x v="84"/>
    <n v="0"/>
    <s v="مورد_ شركة مجموعة التيسير تالكو الصناعية"/>
    <n v="74676.916100000148"/>
    <n v="0"/>
    <n v="4909186.37"/>
    <n v="8229234.8865600005"/>
    <n v="0"/>
    <n v="3245371.6004600003"/>
    <n v="-3245371.6004600003"/>
    <n v="0"/>
    <n v="-3245371.6004600003"/>
    <x v="1"/>
  </r>
  <r>
    <n v="2377"/>
    <n v="2010101095"/>
    <s v="انظمة"/>
    <s v="المركز المالي"/>
    <x v="1"/>
    <x v="1"/>
    <x v="84"/>
    <n v="0"/>
    <s v="مورد_ شركة الاندلس للتجارة - المنيوم و اكسسوارات"/>
    <n v="0"/>
    <n v="138078.69960000008"/>
    <n v="385299.19"/>
    <n v="314988.31440999999"/>
    <n v="0"/>
    <n v="67767.82401000004"/>
    <n v="-67767.82401000004"/>
    <n v="0"/>
    <n v="-67767.82401000004"/>
    <x v="1"/>
  </r>
  <r>
    <n v="2378"/>
    <n v="2010101096"/>
    <s v="انظمة"/>
    <s v="المركز المالي"/>
    <x v="1"/>
    <x v="1"/>
    <x v="84"/>
    <n v="0"/>
    <s v="مورد_ شركة عثمان عبد الرحمن العصيمي و شركاه التجارية"/>
    <n v="0"/>
    <n v="0"/>
    <n v="10833"/>
    <n v="10833"/>
    <n v="0"/>
    <n v="0"/>
    <n v="0"/>
    <n v="0"/>
    <n v="0"/>
    <x v="1"/>
  </r>
  <r>
    <n v="2379"/>
    <n v="2010101097"/>
    <s v="انظمة"/>
    <s v="المركز المالي"/>
    <x v="1"/>
    <x v="1"/>
    <x v="84"/>
    <n v="0"/>
    <s v="مورد_ شركة العاشوري للتجارة و الصناعة و المقاولات"/>
    <n v="0"/>
    <n v="734.81000000000006"/>
    <n v="0"/>
    <n v="0"/>
    <n v="0"/>
    <n v="734.81000000000006"/>
    <n v="-734.81000000000006"/>
    <n v="0"/>
    <n v="-734.81000000000006"/>
    <x v="1"/>
  </r>
  <r>
    <n v="2380"/>
    <n v="2010101100"/>
    <s v="انظمة"/>
    <s v="المركز المالي"/>
    <x v="1"/>
    <x v="1"/>
    <x v="84"/>
    <n v="0"/>
    <s v="مورد_ شركة هدايه السعوديه المحدوده"/>
    <n v="0"/>
    <n v="0"/>
    <n v="23759"/>
    <n v="23759"/>
    <n v="0"/>
    <n v="0"/>
    <n v="0"/>
    <n v="0"/>
    <n v="0"/>
    <x v="1"/>
  </r>
  <r>
    <n v="2381"/>
    <n v="2010101112"/>
    <s v="انظمة"/>
    <s v="المركز المالي"/>
    <x v="1"/>
    <x v="1"/>
    <x v="84"/>
    <n v="0"/>
    <s v="مورد_ شركة تجديف للتجارة"/>
    <n v="0"/>
    <n v="4929.05"/>
    <n v="200207.08000000002"/>
    <n v="195278.56"/>
    <n v="0"/>
    <n v="0.52999999996973202"/>
    <n v="-0.52999999996973202"/>
    <n v="0"/>
    <n v="-0.52999999996973202"/>
    <x v="1"/>
  </r>
  <r>
    <n v="2382"/>
    <n v="2010101115"/>
    <s v="انظمة"/>
    <s v="المركز المالي"/>
    <x v="1"/>
    <x v="1"/>
    <x v="84"/>
    <n v="0"/>
    <s v="مورد_ الشركة العربية لتشكيل وزخرفة الزجاج"/>
    <n v="0"/>
    <n v="0"/>
    <n v="37001.25"/>
    <n v="37001.25"/>
    <n v="0"/>
    <n v="0"/>
    <n v="0"/>
    <n v="0"/>
    <n v="0"/>
    <x v="1"/>
  </r>
  <r>
    <n v="2383"/>
    <n v="2010101120"/>
    <s v="انظمة"/>
    <s v="المركز المالي"/>
    <x v="1"/>
    <x v="1"/>
    <x v="84"/>
    <n v="0"/>
    <s v="مورد_ مؤسسة الواح الخليج للتجارة (تكنو بوند )"/>
    <n v="0"/>
    <n v="0"/>
    <n v="8987.83"/>
    <n v="8987.83"/>
    <n v="0"/>
    <n v="0"/>
    <n v="0"/>
    <n v="0"/>
    <n v="0"/>
    <x v="1"/>
  </r>
  <r>
    <n v="2384"/>
    <n v="2010101122"/>
    <s v="انظمة"/>
    <s v="المركز المالي"/>
    <x v="1"/>
    <x v="1"/>
    <x v="84"/>
    <n v="0"/>
    <s v="مورد_ شركة الاوساط الطيبة للتجارة -مؤسسة بيت الايثار"/>
    <n v="0"/>
    <n v="35570.090000000004"/>
    <n v="110010.18000000001"/>
    <n v="103182.69"/>
    <n v="0"/>
    <n v="28742.599999999991"/>
    <n v="-28742.599999999991"/>
    <n v="0"/>
    <n v="-28742.599999999991"/>
    <x v="1"/>
  </r>
  <r>
    <n v="2385"/>
    <n v="2010101138"/>
    <s v="انظمة"/>
    <s v="المركز المالي"/>
    <x v="1"/>
    <x v="1"/>
    <x v="84"/>
    <n v="0"/>
    <s v="مورد الخطوط المتخصصة للاعمال المعدنية"/>
    <n v="0"/>
    <n v="0"/>
    <n v="0"/>
    <n v="0"/>
    <n v="0"/>
    <n v="0"/>
    <n v="0"/>
    <n v="0"/>
    <n v="0"/>
    <x v="1"/>
  </r>
  <r>
    <n v="2386"/>
    <n v="2010101141"/>
    <s v="انظمة"/>
    <s v="المركز المالي"/>
    <x v="1"/>
    <x v="1"/>
    <x v="84"/>
    <n v="0"/>
    <s v="مؤسسة بوابة الشتر"/>
    <n v="0"/>
    <n v="0"/>
    <n v="0"/>
    <n v="0"/>
    <n v="0"/>
    <n v="0"/>
    <n v="0"/>
    <n v="0"/>
    <n v="0"/>
    <x v="1"/>
  </r>
  <r>
    <n v="2387"/>
    <n v="2010101144"/>
    <s v="انظمة"/>
    <s v="المركز المالي"/>
    <x v="1"/>
    <x v="1"/>
    <x v="84"/>
    <n v="0"/>
    <s v="مورد_ مؤسسة مكائن الخليج للتجارة - جوماكو"/>
    <n v="15090.09"/>
    <n v="0"/>
    <n v="156360"/>
    <n v="171450.09"/>
    <n v="0"/>
    <n v="0"/>
    <n v="0"/>
    <n v="0"/>
    <n v="0"/>
    <x v="1"/>
  </r>
  <r>
    <n v="2388"/>
    <n v="2010101147"/>
    <s v="انظمة"/>
    <s v="المركز المالي"/>
    <x v="1"/>
    <x v="1"/>
    <x v="84"/>
    <n v="0"/>
    <s v="مورد_ المصنع السعودي لفواصل الالمنيوم"/>
    <n v="0"/>
    <n v="0"/>
    <n v="0"/>
    <n v="0"/>
    <n v="0"/>
    <n v="0"/>
    <n v="0"/>
    <n v="0"/>
    <n v="0"/>
    <x v="1"/>
  </r>
  <r>
    <n v="2389"/>
    <n v="2010101149"/>
    <s v="انظمة"/>
    <s v="المركز المالي"/>
    <x v="1"/>
    <x v="10"/>
    <x v="79"/>
    <n v="0"/>
    <s v="مورد_ شركة  بروق الامان التجاريه"/>
    <n v="0"/>
    <n v="148891.11310000002"/>
    <n v="775000"/>
    <n v="596518.94207999995"/>
    <n v="29589.944820000092"/>
    <n v="0"/>
    <n v="29589.944820000092"/>
    <n v="0"/>
    <n v="29589.944820000092"/>
    <x v="8"/>
  </r>
  <r>
    <n v="2390"/>
    <n v="2010101150"/>
    <s v="انظمة"/>
    <s v="المركز المالي"/>
    <x v="1"/>
    <x v="1"/>
    <x v="84"/>
    <n v="0"/>
    <s v="مورد _شركة المطاط الفني المحدوده"/>
    <n v="0"/>
    <n v="1.899999976158142E-3"/>
    <n v="623114"/>
    <n v="623117.25020999997"/>
    <n v="0"/>
    <n v="3.2521100000012666"/>
    <n v="-3.2521100000012666"/>
    <n v="0"/>
    <n v="-3.2521100000012666"/>
    <x v="1"/>
  </r>
  <r>
    <n v="2391"/>
    <n v="2010101155"/>
    <s v="انظمة"/>
    <s v="المركز المالي"/>
    <x v="1"/>
    <x v="1"/>
    <x v="84"/>
    <n v="0"/>
    <s v="مورد_ شركة تقنيات الدهان للتجارة"/>
    <n v="0"/>
    <n v="0"/>
    <n v="55011.520000000004"/>
    <n v="55011.520000000004"/>
    <n v="0"/>
    <n v="0"/>
    <n v="0"/>
    <n v="0"/>
    <n v="0"/>
    <x v="1"/>
  </r>
  <r>
    <n v="2392"/>
    <n v="2010101157"/>
    <s v="انظمة"/>
    <s v="المركز المالي"/>
    <x v="1"/>
    <x v="1"/>
    <x v="84"/>
    <n v="0"/>
    <s v="مورد_ الشركة السعودية الامريكية للزجاج"/>
    <n v="0"/>
    <n v="3208999.29"/>
    <n v="8666836.1600000001"/>
    <n v="7588970.9699999997"/>
    <n v="0"/>
    <n v="2131134.0999999996"/>
    <n v="-2131134.0999999996"/>
    <n v="0"/>
    <n v="-2131134.0999999996"/>
    <x v="1"/>
  </r>
  <r>
    <n v="2393"/>
    <n v="2010101161"/>
    <s v="انظمة"/>
    <s v="المركز المالي"/>
    <x v="1"/>
    <x v="1"/>
    <x v="84"/>
    <n v="0"/>
    <s v="مورد_ مؤسسة الالات الدقيقة للتجارة"/>
    <n v="0"/>
    <n v="0"/>
    <n v="7935"/>
    <n v="7935"/>
    <n v="0"/>
    <n v="0"/>
    <n v="0"/>
    <n v="0"/>
    <n v="0"/>
    <x v="1"/>
  </r>
  <r>
    <n v="2394"/>
    <n v="2010101168"/>
    <s v="انظمة"/>
    <s v="المركز المالي"/>
    <x v="1"/>
    <x v="1"/>
    <x v="84"/>
    <n v="0"/>
    <s v="مورد_ شركة خبراء الالواح المركبة المحدوده."/>
    <n v="0"/>
    <n v="125372.59019999982"/>
    <n v="512213.29000000004"/>
    <n v="388745.28499000001"/>
    <n v="0"/>
    <n v="1904.5851899997797"/>
    <n v="-1904.5851899997797"/>
    <n v="0"/>
    <n v="-1904.5851899997797"/>
    <x v="1"/>
  </r>
  <r>
    <n v="2395"/>
    <n v="2010101169"/>
    <s v="انظمة"/>
    <s v="المركز المالي"/>
    <x v="1"/>
    <x v="1"/>
    <x v="84"/>
    <n v="0"/>
    <s v="مورد _ شركة شدادات الخرسانة المتقدمة"/>
    <n v="0"/>
    <n v="0"/>
    <n v="0"/>
    <n v="0"/>
    <n v="0"/>
    <n v="0"/>
    <n v="0"/>
    <n v="0"/>
    <n v="0"/>
    <x v="1"/>
  </r>
  <r>
    <n v="2396"/>
    <n v="2010101170"/>
    <s v="انظمة"/>
    <s v="المركز المالي"/>
    <x v="4"/>
    <x v="10"/>
    <x v="79"/>
    <n v="0"/>
    <s v="مورد _ شركة الخالدي للمقاولات المكانيكيه"/>
    <n v="11787.5"/>
    <n v="0"/>
    <n v="0"/>
    <n v="11730"/>
    <n v="57.5"/>
    <n v="0"/>
    <n v="57.5"/>
    <n v="0"/>
    <n v="57.5"/>
    <x v="8"/>
  </r>
  <r>
    <n v="2397"/>
    <n v="2010101173"/>
    <s v="انظمة"/>
    <s v="المركز المالي"/>
    <x v="4"/>
    <x v="10"/>
    <x v="79"/>
    <n v="0"/>
    <s v="مورد _ مؤسسة فنون الوحده التقنية للتجاره"/>
    <n v="5569"/>
    <n v="0"/>
    <n v="0"/>
    <n v="0"/>
    <n v="5569"/>
    <n v="0"/>
    <n v="5569"/>
    <n v="0"/>
    <n v="5569"/>
    <x v="8"/>
  </r>
  <r>
    <n v="2398"/>
    <n v="2010101177"/>
    <s v="انظمة"/>
    <s v="المركز المالي"/>
    <x v="1"/>
    <x v="1"/>
    <x v="84"/>
    <n v="0"/>
    <s v="موردمغلق _ شركة عصام قباني _ANM_وPO.200500100"/>
    <n v="0"/>
    <n v="0"/>
    <n v="0"/>
    <n v="0"/>
    <n v="0"/>
    <n v="0"/>
    <n v="0"/>
    <n v="0"/>
    <n v="0"/>
    <x v="1"/>
  </r>
  <r>
    <n v="2399"/>
    <n v="2010101182"/>
    <s v="انظمة"/>
    <s v="المركز المالي"/>
    <x v="1"/>
    <x v="1"/>
    <x v="84"/>
    <n v="0"/>
    <s v="مورد _ مؤسسة التلال الزجاجيه للتجاره"/>
    <n v="0"/>
    <n v="1703.23"/>
    <n v="66604.17"/>
    <n v="68472.88"/>
    <n v="0"/>
    <n v="3571.9400000000023"/>
    <n v="-3571.9400000000023"/>
    <n v="0"/>
    <n v="-3571.9400000000023"/>
    <x v="1"/>
  </r>
  <r>
    <n v="2400"/>
    <n v="2010101183"/>
    <s v="انظمة"/>
    <s v="المركز المالي"/>
    <x v="1"/>
    <x v="1"/>
    <x v="84"/>
    <n v="0"/>
    <s v="مورد_شركة الكفاءة المحدودة"/>
    <n v="20605.550100000055"/>
    <n v="0"/>
    <n v="817378.9"/>
    <n v="837988.86327999993"/>
    <n v="0"/>
    <n v="4.4131799997994676"/>
    <n v="-4.4131799997994676"/>
    <n v="0"/>
    <n v="-4.4131799997994676"/>
    <x v="1"/>
  </r>
  <r>
    <n v="2401"/>
    <n v="2010101185"/>
    <s v="انظمة"/>
    <s v="المركز المالي"/>
    <x v="1"/>
    <x v="10"/>
    <x v="79"/>
    <n v="0"/>
    <s v="مورد _ شركة سيكا العربيه السعودية المحدوده"/>
    <n v="0"/>
    <n v="0"/>
    <n v="24782.5"/>
    <n v="20642.5"/>
    <n v="4140"/>
    <n v="0"/>
    <n v="4140"/>
    <n v="0"/>
    <n v="4140"/>
    <x v="8"/>
  </r>
  <r>
    <n v="2402"/>
    <n v="2010101186"/>
    <s v="انظمة"/>
    <s v="المركز المالي"/>
    <x v="1"/>
    <x v="1"/>
    <x v="84"/>
    <n v="0"/>
    <s v="مورد_ شركة المصنع العالمى للاحذية الرياضية والبلاستيكية"/>
    <n v="0"/>
    <n v="0"/>
    <n v="0"/>
    <n v="0"/>
    <n v="0"/>
    <n v="0"/>
    <n v="0"/>
    <n v="0"/>
    <n v="0"/>
    <x v="1"/>
  </r>
  <r>
    <n v="2403"/>
    <n v="2010101188"/>
    <s v="انظمة"/>
    <s v="المركز المالي"/>
    <x v="1"/>
    <x v="1"/>
    <x v="84"/>
    <n v="0"/>
    <s v="مورد _ مصنع ابراهيم يوسف العوضي"/>
    <n v="9220.57"/>
    <n v="0"/>
    <n v="149592.06"/>
    <n v="203222.41"/>
    <n v="0"/>
    <n v="44409.78"/>
    <n v="-44409.78"/>
    <n v="0"/>
    <n v="-44409.78"/>
    <x v="1"/>
  </r>
  <r>
    <n v="2404"/>
    <n v="2010101191"/>
    <s v="انظمة"/>
    <s v="المركز المالي"/>
    <x v="4"/>
    <x v="10"/>
    <x v="79"/>
    <n v="0"/>
    <s v="مورد _ مؤسسة اوبين الابيض للمقاولات"/>
    <n v="29626"/>
    <n v="0"/>
    <n v="0"/>
    <n v="0"/>
    <n v="29626"/>
    <n v="0"/>
    <n v="29626"/>
    <n v="0"/>
    <n v="29626"/>
    <x v="8"/>
  </r>
  <r>
    <n v="2405"/>
    <n v="2010101194"/>
    <s v="انظمة"/>
    <s v="المركز المالي"/>
    <x v="1"/>
    <x v="1"/>
    <x v="84"/>
    <n v="0"/>
    <s v="مورد_ مؤسسة المنصات المتحركة للتجارة"/>
    <n v="0"/>
    <n v="59198"/>
    <n v="448770"/>
    <n v="542110"/>
    <n v="0"/>
    <n v="152538"/>
    <n v="-152538"/>
    <n v="0"/>
    <n v="-152538"/>
    <x v="1"/>
  </r>
  <r>
    <n v="2406"/>
    <n v="2010101195"/>
    <s v="انظمة"/>
    <s v="المركز المالي"/>
    <x v="1"/>
    <x v="1"/>
    <x v="84"/>
    <n v="0"/>
    <s v="مورد_ شركة منافع الصناعية المحدودة"/>
    <n v="28491.350000000002"/>
    <n v="0"/>
    <n v="102895"/>
    <n v="133486.25"/>
    <n v="0"/>
    <n v="2099.8999999999942"/>
    <n v="-2099.8999999999942"/>
    <n v="0"/>
    <n v="-2099.8999999999942"/>
    <x v="1"/>
  </r>
  <r>
    <n v="2407"/>
    <n v="2010101196"/>
    <s v="انظمة"/>
    <s v="المركز المالي"/>
    <x v="1"/>
    <x v="1"/>
    <x v="84"/>
    <n v="0"/>
    <s v="مورد_ شركة عبد العزيز وسعد المعجل"/>
    <n v="0"/>
    <n v="0"/>
    <n v="24733.05"/>
    <n v="24733.049980000003"/>
    <n v="1.9999995856778696E-5"/>
    <n v="0"/>
    <n v="1.9999995856778696E-5"/>
    <n v="0"/>
    <n v="1.9999995856778696E-5"/>
    <x v="1"/>
  </r>
  <r>
    <n v="2408"/>
    <n v="2010101197"/>
    <s v="انظمة"/>
    <s v="المركز المالي"/>
    <x v="1"/>
    <x v="1"/>
    <x v="84"/>
    <n v="0"/>
    <s v="مورد_ مؤسسة محمد خليل ثوينى للتكييف والتبريد"/>
    <n v="0"/>
    <n v="242620.65"/>
    <n v="261249.57"/>
    <n v="54715.85"/>
    <n v="0"/>
    <n v="36086.929999999993"/>
    <n v="-36086.929999999993"/>
    <n v="0"/>
    <n v="-36086.929999999993"/>
    <x v="1"/>
  </r>
  <r>
    <n v="2409"/>
    <n v="2010101198"/>
    <s v="انظمة"/>
    <s v="المركز المالي"/>
    <x v="1"/>
    <x v="1"/>
    <x v="84"/>
    <n v="0"/>
    <s v="مورد_ شركة العدد العربية للتجارة / مؤسسة المهرى للتجارة"/>
    <n v="0"/>
    <n v="0"/>
    <n v="0"/>
    <n v="0"/>
    <n v="0"/>
    <n v="0"/>
    <n v="0"/>
    <n v="0"/>
    <n v="0"/>
    <x v="1"/>
  </r>
  <r>
    <n v="2410"/>
    <n v="2010101200"/>
    <s v="انظمة"/>
    <s v="المركز المالي"/>
    <x v="4"/>
    <x v="10"/>
    <x v="79"/>
    <n v="0"/>
    <s v="مورد_ مصنع البتراء للصناعات المعدنية"/>
    <n v="8740"/>
    <n v="0"/>
    <n v="0"/>
    <n v="0"/>
    <n v="8740"/>
    <n v="0"/>
    <n v="8740"/>
    <n v="0"/>
    <n v="8740"/>
    <x v="8"/>
  </r>
  <r>
    <n v="2411"/>
    <n v="2010101201"/>
    <s v="انظمة"/>
    <s v="المركز المالي"/>
    <x v="1"/>
    <x v="1"/>
    <x v="84"/>
    <n v="0"/>
    <s v="مورد_ الخليج للسحب GULF EXTRUSIONS"/>
    <n v="0"/>
    <n v="2.0000000298023225E-3"/>
    <n v="0"/>
    <n v="0"/>
    <n v="0"/>
    <n v="2.0000000298023225E-3"/>
    <n v="-2.0000000298023225E-3"/>
    <n v="0"/>
    <n v="-2.0000000298023225E-3"/>
    <x v="1"/>
  </r>
  <r>
    <n v="2412"/>
    <n v="2010101203"/>
    <s v="انظمة"/>
    <s v="المركز المالي"/>
    <x v="1"/>
    <x v="1"/>
    <x v="84"/>
    <n v="0"/>
    <s v="مورد_ شركة دوم الواجهات المحدودة"/>
    <n v="0"/>
    <n v="0"/>
    <n v="33350"/>
    <n v="33350"/>
    <n v="0"/>
    <n v="0"/>
    <n v="0"/>
    <n v="0"/>
    <n v="0"/>
    <x v="1"/>
  </r>
  <r>
    <n v="2413"/>
    <n v="2010101204"/>
    <s v="انظمة"/>
    <s v="المركز المالي"/>
    <x v="1"/>
    <x v="1"/>
    <x v="84"/>
    <n v="0"/>
    <s v="مورد_ مؤسسة يوسف صالح الروق التجارية"/>
    <n v="0"/>
    <n v="0"/>
    <n v="0"/>
    <n v="0"/>
    <n v="0"/>
    <n v="0"/>
    <n v="0"/>
    <n v="0"/>
    <n v="0"/>
    <x v="1"/>
  </r>
  <r>
    <n v="2414"/>
    <n v="2010101206"/>
    <s v="انظمة"/>
    <s v="المركز المالي"/>
    <x v="1"/>
    <x v="1"/>
    <x v="84"/>
    <n v="0"/>
    <s v="مورد_ شركة الاندلس  - الابواب والمصاعد"/>
    <n v="0"/>
    <n v="26910"/>
    <n v="26910"/>
    <n v="0"/>
    <n v="0"/>
    <n v="0"/>
    <n v="0"/>
    <n v="0"/>
    <n v="0"/>
    <x v="1"/>
  </r>
  <r>
    <n v="2415"/>
    <n v="2010101207"/>
    <s v="انظمة"/>
    <s v="المركز المالي"/>
    <x v="1"/>
    <x v="1"/>
    <x v="84"/>
    <n v="0"/>
    <s v="مورد_ شركة التجهيزات والمشاريع العربية"/>
    <n v="0"/>
    <n v="0"/>
    <n v="0"/>
    <n v="0"/>
    <n v="0"/>
    <n v="0"/>
    <n v="0"/>
    <n v="0"/>
    <n v="0"/>
    <x v="1"/>
  </r>
  <r>
    <n v="2416"/>
    <n v="2010101208"/>
    <s v="انظمة"/>
    <s v="المركز المالي"/>
    <x v="1"/>
    <x v="1"/>
    <x v="84"/>
    <n v="0"/>
    <s v="مورد_ شركة ارميتال للانابيب الفولاذية"/>
    <n v="0"/>
    <n v="0"/>
    <n v="0"/>
    <n v="0"/>
    <n v="0"/>
    <n v="0"/>
    <n v="0"/>
    <n v="0"/>
    <n v="0"/>
    <x v="1"/>
  </r>
  <r>
    <n v="2417"/>
    <n v="2010101209"/>
    <s v="انظمة"/>
    <s v="المركز المالي"/>
    <x v="1"/>
    <x v="1"/>
    <x v="84"/>
    <n v="0"/>
    <s v="مورد_ مؤسسة عبير الاطلس للتجارة"/>
    <n v="0"/>
    <n v="0"/>
    <n v="66699.5"/>
    <n v="75037.5"/>
    <n v="0"/>
    <n v="8338"/>
    <n v="-8338"/>
    <n v="0"/>
    <n v="-8338"/>
    <x v="1"/>
  </r>
  <r>
    <n v="2418"/>
    <n v="2010101210"/>
    <s v="انظمة"/>
    <s v="المركز المالي"/>
    <x v="1"/>
    <x v="1"/>
    <x v="84"/>
    <n v="0"/>
    <s v="مورد_ مؤسسة عمر سعد الصانع للمقاولات"/>
    <n v="0"/>
    <n v="0"/>
    <n v="0"/>
    <n v="0"/>
    <n v="0"/>
    <n v="0"/>
    <n v="0"/>
    <n v="0"/>
    <n v="0"/>
    <x v="1"/>
  </r>
  <r>
    <n v="2419"/>
    <n v="2010101213"/>
    <s v="انظمة"/>
    <s v="المركز المالي"/>
    <x v="1"/>
    <x v="1"/>
    <x v="84"/>
    <n v="0"/>
    <s v="مورد_ شركة عبد الرزاق قنبر الانصارى"/>
    <n v="0"/>
    <n v="0"/>
    <n v="27283.75"/>
    <n v="27283.75"/>
    <n v="0"/>
    <n v="0"/>
    <n v="0"/>
    <n v="0"/>
    <n v="0"/>
    <x v="1"/>
  </r>
  <r>
    <n v="2420"/>
    <n v="2010101215"/>
    <s v="انظمة"/>
    <s v="المركز المالي"/>
    <x v="1"/>
    <x v="1"/>
    <x v="84"/>
    <n v="0"/>
    <s v="مورد_ شركة مصنع شبك وحديد التقنية العليا"/>
    <n v="0"/>
    <n v="23986.15"/>
    <n v="23986.15"/>
    <n v="0"/>
    <n v="0"/>
    <n v="0"/>
    <n v="0"/>
    <n v="0"/>
    <n v="0"/>
    <x v="1"/>
  </r>
  <r>
    <n v="2421"/>
    <n v="2010101218"/>
    <s v="انظمة"/>
    <s v="المركز المالي"/>
    <x v="1"/>
    <x v="1"/>
    <x v="84"/>
    <n v="0"/>
    <s v="مورد_ شركة صهر للتجارة"/>
    <n v="0"/>
    <n v="0"/>
    <n v="0"/>
    <n v="0"/>
    <n v="0"/>
    <n v="0"/>
    <n v="0"/>
    <n v="0"/>
    <n v="0"/>
    <x v="1"/>
  </r>
  <r>
    <n v="2422"/>
    <n v="2010101219"/>
    <s v="انظمة"/>
    <s v="المركز المالي"/>
    <x v="1"/>
    <x v="1"/>
    <x v="84"/>
    <n v="0"/>
    <s v="مورد خدمة _  شركة الاجزى  للمقاولات_"/>
    <n v="0"/>
    <n v="0"/>
    <n v="0"/>
    <n v="0"/>
    <n v="0"/>
    <n v="0"/>
    <n v="0"/>
    <n v="0"/>
    <n v="0"/>
    <x v="1"/>
  </r>
  <r>
    <n v="2423"/>
    <n v="2010101221"/>
    <s v="انظمة"/>
    <s v="المركز المالي"/>
    <x v="1"/>
    <x v="1"/>
    <x v="84"/>
    <n v="0"/>
    <s v="مورد_ شركة النافع للحديد"/>
    <n v="0"/>
    <n v="0"/>
    <n v="1159018.3"/>
    <n v="1159018.3"/>
    <n v="0"/>
    <n v="0"/>
    <n v="0"/>
    <n v="0"/>
    <n v="0"/>
    <x v="1"/>
  </r>
  <r>
    <n v="2424"/>
    <n v="2010101222"/>
    <s v="انظمة"/>
    <s v="المركز المالي"/>
    <x v="1"/>
    <x v="1"/>
    <x v="84"/>
    <n v="0"/>
    <s v="مورد_ شركة عصام  محمد خيري قباني لاعمال الزجاج"/>
    <n v="0"/>
    <n v="973484.92"/>
    <n v="1233216.6399699999"/>
    <n v="377799.69"/>
    <n v="0"/>
    <n v="118067.9700300002"/>
    <n v="-118067.9700300002"/>
    <n v="0"/>
    <n v="-118067.9700300002"/>
    <x v="1"/>
  </r>
  <r>
    <n v="2425"/>
    <n v="2010101223"/>
    <s v="انظمة"/>
    <s v="المركز المالي"/>
    <x v="1"/>
    <x v="1"/>
    <x v="84"/>
    <n v="0"/>
    <s v="مورد _ شركة بريق نجد للتجارة والمقاولات"/>
    <n v="0"/>
    <n v="0"/>
    <n v="0"/>
    <n v="0"/>
    <n v="0"/>
    <n v="0"/>
    <n v="0"/>
    <n v="0"/>
    <n v="0"/>
    <x v="1"/>
  </r>
  <r>
    <n v="2426"/>
    <n v="2010101224"/>
    <s v="انظمة"/>
    <s v="المركز المالي"/>
    <x v="1"/>
    <x v="1"/>
    <x v="84"/>
    <n v="0"/>
    <s v="مورد _ شركة الدرع للتجارة و المقاولات"/>
    <n v="0"/>
    <n v="0"/>
    <n v="0"/>
    <n v="0"/>
    <n v="0"/>
    <n v="0"/>
    <n v="0"/>
    <n v="0"/>
    <n v="0"/>
    <x v="1"/>
  </r>
  <r>
    <n v="2427"/>
    <n v="2010101225"/>
    <s v="انظمة"/>
    <s v="المركز المالي"/>
    <x v="1"/>
    <x v="1"/>
    <x v="84"/>
    <n v="0"/>
    <s v="مورد _ مؤسسة ركن المسبار التجارية"/>
    <n v="0"/>
    <n v="0"/>
    <n v="0"/>
    <n v="0"/>
    <n v="0"/>
    <n v="0"/>
    <n v="0"/>
    <n v="0"/>
    <n v="0"/>
    <x v="1"/>
  </r>
  <r>
    <n v="2428"/>
    <n v="2010101227"/>
    <s v="انظمة"/>
    <s v="المركز المالي"/>
    <x v="1"/>
    <x v="1"/>
    <x v="84"/>
    <n v="0"/>
    <s v="مورد_ مؤسسة اعمار المتميزة للتجارة"/>
    <n v="0"/>
    <n v="0"/>
    <n v="0"/>
    <n v="0"/>
    <n v="0"/>
    <n v="0"/>
    <n v="0"/>
    <n v="0"/>
    <n v="0"/>
    <x v="1"/>
  </r>
  <r>
    <n v="2429"/>
    <n v="2010101228"/>
    <s v="انظمة"/>
    <s v="المركز المالي"/>
    <x v="1"/>
    <x v="1"/>
    <x v="84"/>
    <n v="0"/>
    <s v="مورد_ شركة كريم العربى التجارية"/>
    <n v="0"/>
    <n v="0"/>
    <n v="0"/>
    <n v="0"/>
    <n v="0"/>
    <n v="0"/>
    <n v="0"/>
    <n v="0"/>
    <n v="0"/>
    <x v="1"/>
  </r>
  <r>
    <n v="2430"/>
    <n v="2010101229"/>
    <s v="انظمة"/>
    <s v="المركز المالي"/>
    <x v="1"/>
    <x v="1"/>
    <x v="84"/>
    <n v="0"/>
    <s v="مورد_ شركة مكونات البناء"/>
    <n v="0"/>
    <n v="0"/>
    <n v="0"/>
    <n v="0"/>
    <n v="0"/>
    <n v="0"/>
    <n v="0"/>
    <n v="0"/>
    <n v="0"/>
    <x v="1"/>
  </r>
  <r>
    <n v="2431"/>
    <n v="2010101230"/>
    <s v="انظمة"/>
    <s v="المركز المالي"/>
    <x v="1"/>
    <x v="1"/>
    <x v="84"/>
    <n v="0"/>
    <s v="مورد_ جارنت العربية - قطع غيار وتر جيت"/>
    <n v="0"/>
    <n v="0"/>
    <n v="0"/>
    <n v="0"/>
    <n v="0"/>
    <n v="0"/>
    <n v="0"/>
    <n v="0"/>
    <n v="0"/>
    <x v="1"/>
  </r>
  <r>
    <n v="2432"/>
    <n v="2010101231"/>
    <s v="انظمة"/>
    <s v="المركز المالي"/>
    <x v="1"/>
    <x v="1"/>
    <x v="84"/>
    <n v="0"/>
    <s v="مورد_ شركة السيف مشروع ساب _ ليندنر خامات"/>
    <n v="0"/>
    <n v="1094121.21"/>
    <n v="862836.45000000007"/>
    <n v="0"/>
    <n v="0"/>
    <n v="231284.75999999989"/>
    <n v="-231284.75999999989"/>
    <n v="0"/>
    <n v="-231284.75999999989"/>
    <x v="1"/>
  </r>
  <r>
    <n v="2433"/>
    <n v="2010101232"/>
    <s v="انظمة"/>
    <s v="المركز المالي"/>
    <x v="1"/>
    <x v="1"/>
    <x v="84"/>
    <n v="0"/>
    <s v="مورد_ مؤسسة نماء المتميزة للمعدات الصناعى"/>
    <n v="0"/>
    <n v="0"/>
    <n v="0"/>
    <n v="0"/>
    <n v="0"/>
    <n v="0"/>
    <n v="0"/>
    <n v="0"/>
    <n v="0"/>
    <x v="1"/>
  </r>
  <r>
    <n v="2434"/>
    <n v="2010101233"/>
    <s v="انظمة"/>
    <s v="المركز المالي"/>
    <x v="1"/>
    <x v="1"/>
    <x v="84"/>
    <n v="0"/>
    <s v="مورد_ شركة الروق التجارية"/>
    <n v="0"/>
    <n v="0"/>
    <n v="0"/>
    <n v="0"/>
    <n v="0"/>
    <n v="0"/>
    <n v="0"/>
    <n v="0"/>
    <n v="0"/>
    <x v="1"/>
  </r>
  <r>
    <n v="2435"/>
    <n v="2010101234"/>
    <s v="انظمة"/>
    <s v="المركز المالي"/>
    <x v="1"/>
    <x v="10"/>
    <x v="79"/>
    <n v="0"/>
    <s v="مورد_ الشركة الفنية للزجاج  - تكنوجلاس"/>
    <n v="0"/>
    <n v="0"/>
    <n v="1149234.24"/>
    <n v="855194.75"/>
    <n v="294039.49"/>
    <n v="0"/>
    <n v="294039.49"/>
    <n v="0"/>
    <n v="294039.49"/>
    <x v="8"/>
  </r>
  <r>
    <n v="2436"/>
    <n v="2010101236"/>
    <s v="انظمة"/>
    <s v="المركز المالي"/>
    <x v="1"/>
    <x v="1"/>
    <x v="84"/>
    <n v="0"/>
    <s v="مورد_ مؤسسة تراث الامارات للتجارة"/>
    <n v="0"/>
    <n v="243320.13099999994"/>
    <n v="4345588.91"/>
    <n v="4102328.9240100002"/>
    <n v="0"/>
    <n v="60.145010000094771"/>
    <n v="-60.145010000094771"/>
    <n v="0"/>
    <n v="-60.145010000094771"/>
    <x v="1"/>
  </r>
  <r>
    <n v="2437"/>
    <n v="2010101237"/>
    <s v="انظمة"/>
    <s v="المركز المالي"/>
    <x v="1"/>
    <x v="1"/>
    <x v="84"/>
    <n v="0"/>
    <s v="مورد_ مؤسسة مرجان العربية للتجارة"/>
    <n v="0"/>
    <n v="0"/>
    <n v="0"/>
    <n v="0"/>
    <n v="0"/>
    <n v="0"/>
    <n v="0"/>
    <n v="0"/>
    <n v="0"/>
    <x v="1"/>
  </r>
  <r>
    <n v="2438"/>
    <n v="2010101238"/>
    <s v="انظمة"/>
    <s v="المركز المالي"/>
    <x v="1"/>
    <x v="1"/>
    <x v="84"/>
    <n v="0"/>
    <s v="مورد_ شركة المكتب الفنى للاعمال الدولية"/>
    <n v="0"/>
    <n v="0"/>
    <n v="24725"/>
    <n v="24725"/>
    <n v="0"/>
    <n v="0"/>
    <n v="0"/>
    <n v="0"/>
    <n v="0"/>
    <x v="1"/>
  </r>
  <r>
    <n v="2439"/>
    <n v="2010101240"/>
    <s v="انظمة"/>
    <s v="المركز المالي"/>
    <x v="1"/>
    <x v="1"/>
    <x v="84"/>
    <n v="0"/>
    <s v="مورد_ شركة عالم القلعة للتجارة"/>
    <n v="0"/>
    <n v="0"/>
    <n v="0"/>
    <n v="0"/>
    <n v="0"/>
    <n v="0"/>
    <n v="0"/>
    <n v="0"/>
    <n v="0"/>
    <x v="1"/>
  </r>
  <r>
    <n v="2440"/>
    <n v="2010101241"/>
    <s v="انظمة"/>
    <s v="المركز المالي"/>
    <x v="1"/>
    <x v="1"/>
    <x v="84"/>
    <n v="0"/>
    <s v="مورد_ SGB BAROOM LIMITED"/>
    <n v="0"/>
    <n v="0"/>
    <n v="0"/>
    <n v="0"/>
    <n v="0"/>
    <n v="0"/>
    <n v="0"/>
    <n v="0"/>
    <n v="0"/>
    <x v="1"/>
  </r>
  <r>
    <n v="2441"/>
    <n v="2010101242"/>
    <s v="انظمة"/>
    <s v="المركز المالي"/>
    <x v="1"/>
    <x v="1"/>
    <x v="84"/>
    <n v="0"/>
    <s v="مورد_ شركة الحلول المطلقة للحديد"/>
    <n v="0"/>
    <n v="37512.18"/>
    <n v="37512.18"/>
    <n v="0"/>
    <n v="0"/>
    <n v="0"/>
    <n v="0"/>
    <n v="0"/>
    <n v="0"/>
    <x v="1"/>
  </r>
  <r>
    <n v="2442"/>
    <n v="2010101243"/>
    <s v="انظمة"/>
    <s v="المركز المالي"/>
    <x v="1"/>
    <x v="1"/>
    <x v="84"/>
    <n v="0"/>
    <s v="مورد_ ATC SAUDI CO"/>
    <n v="2.9999999329447744E-4"/>
    <n v="0"/>
    <n v="0"/>
    <n v="0"/>
    <n v="2.9999999329447744E-4"/>
    <n v="0"/>
    <n v="2.9999999329447744E-4"/>
    <n v="0"/>
    <n v="2.9999999329447744E-4"/>
    <x v="1"/>
  </r>
  <r>
    <n v="2443"/>
    <n v="2010101244"/>
    <s v="انظمة"/>
    <s v="المركز المالي"/>
    <x v="1"/>
    <x v="1"/>
    <x v="84"/>
    <n v="0"/>
    <s v="مورد_ مؤسسة قلعة الحاسوب التجارية"/>
    <n v="0"/>
    <n v="0"/>
    <n v="0"/>
    <n v="0"/>
    <n v="0"/>
    <n v="0"/>
    <n v="0"/>
    <n v="0"/>
    <n v="0"/>
    <x v="1"/>
  </r>
  <r>
    <n v="2444"/>
    <n v="2010101245"/>
    <s v="انظمة"/>
    <s v="المركز المالي"/>
    <x v="1"/>
    <x v="1"/>
    <x v="84"/>
    <n v="0"/>
    <s v="مورد_ شركة ديماس للتجارة والمقاولات"/>
    <n v="0"/>
    <n v="0"/>
    <n v="7271"/>
    <n v="14231.64"/>
    <n v="0"/>
    <n v="6960.6399999999994"/>
    <n v="-6960.6399999999994"/>
    <n v="0"/>
    <n v="-6960.6399999999994"/>
    <x v="1"/>
  </r>
  <r>
    <n v="2445"/>
    <n v="2010101246"/>
    <s v="انظمة"/>
    <s v="المركز المالي"/>
    <x v="1"/>
    <x v="1"/>
    <x v="84"/>
    <n v="0"/>
    <s v="مورد_ MASTER BUILDERS SOLUTIONS"/>
    <n v="0"/>
    <n v="0"/>
    <n v="0"/>
    <n v="0"/>
    <n v="0"/>
    <n v="0"/>
    <n v="0"/>
    <n v="0"/>
    <n v="0"/>
    <x v="1"/>
  </r>
  <r>
    <n v="2446"/>
    <n v="2010101247"/>
    <s v="انظمة"/>
    <s v="المركز المالي"/>
    <x v="1"/>
    <x v="1"/>
    <x v="84"/>
    <n v="0"/>
    <s v="مورد_ شركة ماب الاتحاد للتجارة والمقاولات"/>
    <n v="0"/>
    <n v="176289.42"/>
    <n v="240000"/>
    <n v="79397.914730000004"/>
    <n v="0"/>
    <n v="15687.334730000002"/>
    <n v="-15687.334730000002"/>
    <n v="0"/>
    <n v="-15687.334730000002"/>
    <x v="1"/>
  </r>
  <r>
    <n v="2447"/>
    <n v="2010101248"/>
    <s v="انظمة"/>
    <s v="المركز المالي"/>
    <x v="1"/>
    <x v="1"/>
    <x v="84"/>
    <n v="0"/>
    <s v="مورد_ شركة اسا ابلوى لانظمة المداخل السعودية ASSA ABLOY"/>
    <n v="0"/>
    <n v="169000"/>
    <n v="186250"/>
    <n v="17250"/>
    <n v="0"/>
    <n v="0"/>
    <n v="0"/>
    <n v="0"/>
    <n v="0"/>
    <x v="1"/>
  </r>
  <r>
    <n v="2448"/>
    <n v="2010101249"/>
    <s v="انظمة"/>
    <s v="المركز المالي"/>
    <x v="4"/>
    <x v="10"/>
    <x v="79"/>
    <n v="0"/>
    <s v="مورد_ شركة محترف التقنية الاحدث لتقنية المعلومات"/>
    <n v="1242"/>
    <n v="0"/>
    <n v="0"/>
    <n v="0"/>
    <n v="1242"/>
    <n v="0"/>
    <n v="1242"/>
    <n v="0"/>
    <n v="1242"/>
    <x v="8"/>
  </r>
  <r>
    <n v="2449"/>
    <n v="2010101250"/>
    <s v="انظمة"/>
    <s v="المركز المالي"/>
    <x v="1"/>
    <x v="10"/>
    <x v="79"/>
    <n v="0"/>
    <s v="مورد_ رضا شركة تجارة وتطوير المعدات والالاتREDA"/>
    <n v="0"/>
    <n v="0"/>
    <n v="0"/>
    <n v="0"/>
    <n v="0"/>
    <n v="0"/>
    <n v="0"/>
    <n v="0"/>
    <n v="0"/>
    <x v="8"/>
  </r>
  <r>
    <n v="2450"/>
    <n v="2010101251"/>
    <s v="انظمة"/>
    <s v="المركز المالي"/>
    <x v="4"/>
    <x v="10"/>
    <x v="79"/>
    <n v="0"/>
    <s v="مورد_ UNITED STEEL INDUSTRIES"/>
    <n v="10292.5"/>
    <n v="0"/>
    <n v="0"/>
    <n v="7475"/>
    <n v="2817.5"/>
    <n v="0"/>
    <n v="2817.5"/>
    <n v="0"/>
    <n v="2817.5"/>
    <x v="8"/>
  </r>
  <r>
    <n v="2451"/>
    <n v="2010101252"/>
    <s v="انظمة"/>
    <s v="المركز المالي"/>
    <x v="1"/>
    <x v="1"/>
    <x v="84"/>
    <n v="0"/>
    <s v="مورد_ شركة الشرق الاوسط الحديث المحدودة"/>
    <n v="0"/>
    <n v="0"/>
    <n v="193582.95"/>
    <n v="193582.95"/>
    <n v="0"/>
    <n v="0"/>
    <n v="0"/>
    <n v="0"/>
    <n v="0"/>
    <x v="1"/>
  </r>
  <r>
    <n v="2452"/>
    <n v="2010101253"/>
    <s v="انظمة"/>
    <s v="المركز المالي"/>
    <x v="1"/>
    <x v="1"/>
    <x v="84"/>
    <n v="0"/>
    <s v="مورد_ شركة برج الحضارة للتجارة"/>
    <n v="0"/>
    <n v="2.5000000000000001E-3"/>
    <n v="0"/>
    <n v="0"/>
    <n v="0"/>
    <n v="2.5000000000000001E-3"/>
    <n v="-2.5000000000000001E-3"/>
    <n v="0"/>
    <n v="-2.5000000000000001E-3"/>
    <x v="1"/>
  </r>
  <r>
    <n v="2453"/>
    <n v="2010101254"/>
    <s v="انظمة"/>
    <s v="المركز المالي"/>
    <x v="1"/>
    <x v="1"/>
    <x v="84"/>
    <n v="0"/>
    <s v="مورد_ مؤسسة عبدالله غازى العطاس للتجارة"/>
    <n v="0"/>
    <n v="16613.349999999999"/>
    <n v="195000"/>
    <n v="285537.05"/>
    <n v="0"/>
    <n v="107150.39999999997"/>
    <n v="-107150.39999999997"/>
    <n v="0"/>
    <n v="-107150.39999999997"/>
    <x v="1"/>
  </r>
  <r>
    <n v="2454"/>
    <n v="2010101255"/>
    <s v="انظمة"/>
    <s v="المركز المالي"/>
    <x v="1"/>
    <x v="1"/>
    <x v="84"/>
    <n v="0"/>
    <s v="مورد_ شركة المنشار الماسى للصناعة"/>
    <n v="0"/>
    <n v="17562.88"/>
    <n v="99694.5"/>
    <n v="141749.62"/>
    <n v="0"/>
    <n v="59618"/>
    <n v="-59618"/>
    <n v="0"/>
    <n v="-59618"/>
    <x v="1"/>
  </r>
  <r>
    <n v="2455"/>
    <n v="2010101256"/>
    <s v="انظمة"/>
    <s v="المركز المالي"/>
    <x v="1"/>
    <x v="1"/>
    <x v="84"/>
    <n v="0"/>
    <s v="مورد_ شركة ضمن البناء للمقاولات العامة"/>
    <n v="0"/>
    <n v="165607.56"/>
    <n v="2680160"/>
    <n v="2956196.0100000002"/>
    <n v="0"/>
    <n v="441643.5700000003"/>
    <n v="-441643.5700000003"/>
    <n v="0"/>
    <n v="-441643.5700000003"/>
    <x v="1"/>
  </r>
  <r>
    <n v="2456"/>
    <n v="2010101257"/>
    <s v="انظمة"/>
    <s v="المركز المالي"/>
    <x v="1"/>
    <x v="1"/>
    <x v="84"/>
    <n v="0"/>
    <s v="مورد_ SMART ACCESS SOLUTIONS COMPANY LTD.CO - دورما"/>
    <n v="0"/>
    <n v="723326.08600000001"/>
    <n v="716454"/>
    <n v="69265.77"/>
    <n v="0"/>
    <n v="76137.856000000029"/>
    <n v="-76137.856000000029"/>
    <n v="0"/>
    <n v="-76137.856000000029"/>
    <x v="1"/>
  </r>
  <r>
    <n v="2457"/>
    <n v="2010101258"/>
    <s v="انظمة"/>
    <s v="المركز المالي"/>
    <x v="1"/>
    <x v="1"/>
    <x v="84"/>
    <n v="0"/>
    <s v="مورد_ مؤسسة مهمات الاركان للتجارة"/>
    <n v="0"/>
    <n v="0"/>
    <n v="0"/>
    <n v="0"/>
    <n v="0"/>
    <n v="0"/>
    <n v="0"/>
    <n v="0"/>
    <n v="0"/>
    <x v="1"/>
  </r>
  <r>
    <n v="2458"/>
    <n v="2010101259"/>
    <s v="انظمة"/>
    <s v="المركز المالي"/>
    <x v="1"/>
    <x v="1"/>
    <x v="84"/>
    <n v="0"/>
    <s v="مورد_ نظم المعمار"/>
    <n v="261664"/>
    <n v="0"/>
    <n v="8.0500000000000007"/>
    <n v="261672.05000000002"/>
    <n v="0"/>
    <n v="2.9103830456733704E-11"/>
    <n v="-2.9103830456733704E-11"/>
    <n v="0"/>
    <n v="-2.9103830456733704E-11"/>
    <x v="1"/>
  </r>
  <r>
    <n v="2459"/>
    <n v="2010101260"/>
    <s v="انظمة"/>
    <s v="المركز المالي"/>
    <x v="1"/>
    <x v="1"/>
    <x v="84"/>
    <n v="0"/>
    <s v="مورد_ شركة فيزيكو السعودية للتجارة المحدودة"/>
    <n v="0"/>
    <n v="0"/>
    <n v="9545"/>
    <n v="9545"/>
    <n v="0"/>
    <n v="0"/>
    <n v="0"/>
    <n v="0"/>
    <n v="0"/>
    <x v="1"/>
  </r>
  <r>
    <n v="2460"/>
    <n v="2010101261"/>
    <s v="انظمة"/>
    <s v="المركز المالي"/>
    <x v="1"/>
    <x v="1"/>
    <x v="84"/>
    <n v="0"/>
    <s v="مورد_ مؤسسة بتلة محمد على البراهيم التجارية"/>
    <n v="1069.5"/>
    <n v="0"/>
    <n v="0"/>
    <n v="1650"/>
    <n v="0"/>
    <n v="580.5"/>
    <n v="-580.5"/>
    <n v="0"/>
    <n v="-580.5"/>
    <x v="1"/>
  </r>
  <r>
    <n v="2461"/>
    <n v="2010101262"/>
    <s v="انظمة"/>
    <s v="المركز المالي"/>
    <x v="1"/>
    <x v="1"/>
    <x v="84"/>
    <n v="0"/>
    <s v="مورد_شركة أنظمة المستقبل الحديث للمقاولات_رخام"/>
    <n v="0"/>
    <n v="0"/>
    <n v="313627.78000000003"/>
    <n v="313627.78000000003"/>
    <n v="0"/>
    <n v="0"/>
    <n v="0"/>
    <n v="0"/>
    <n v="0"/>
    <x v="1"/>
  </r>
  <r>
    <n v="2462"/>
    <n v="2010101263"/>
    <s v="انظمة"/>
    <s v="المركز المالي"/>
    <x v="1"/>
    <x v="1"/>
    <x v="84"/>
    <n v="0"/>
    <s v="مورد_شركة مركل للصناعة"/>
    <n v="0"/>
    <n v="0"/>
    <n v="0"/>
    <n v="0"/>
    <n v="0"/>
    <n v="0"/>
    <n v="0"/>
    <n v="0"/>
    <n v="0"/>
    <x v="1"/>
  </r>
  <r>
    <n v="2463"/>
    <n v="2010101264"/>
    <s v="انظمة"/>
    <s v="المركز المالي"/>
    <x v="1"/>
    <x v="1"/>
    <x v="84"/>
    <n v="0"/>
    <s v="مورد_شركة مصنع العاشور لحوامل الكابلات"/>
    <n v="0"/>
    <n v="0"/>
    <n v="0"/>
    <n v="0"/>
    <n v="0"/>
    <n v="0"/>
    <n v="0"/>
    <n v="0"/>
    <n v="0"/>
    <x v="1"/>
  </r>
  <r>
    <n v="2464"/>
    <n v="2010101265"/>
    <s v="انظمة"/>
    <s v="المركز المالي"/>
    <x v="4"/>
    <x v="10"/>
    <x v="79"/>
    <n v="0"/>
    <s v="مورد _مؤسسة حسان سالم ابراهيم السالم للتجارة رخام"/>
    <n v="102064"/>
    <n v="0"/>
    <n v="0"/>
    <n v="0"/>
    <n v="102064"/>
    <n v="0"/>
    <n v="102064"/>
    <n v="0"/>
    <n v="102064"/>
    <x v="8"/>
  </r>
  <r>
    <n v="2465"/>
    <n v="2010101266"/>
    <s v="انظمة"/>
    <s v="المركز المالي"/>
    <x v="4"/>
    <x v="10"/>
    <x v="79"/>
    <n v="0"/>
    <s v="مورد_مؤسسة نيلوفر السكة للسراميك"/>
    <n v="128174"/>
    <n v="0"/>
    <n v="0"/>
    <n v="0"/>
    <n v="128174"/>
    <n v="0"/>
    <n v="128174"/>
    <n v="0"/>
    <n v="128174"/>
    <x v="8"/>
  </r>
  <r>
    <n v="2466"/>
    <n v="2010101267"/>
    <s v="انظمة"/>
    <s v="المركز المالي"/>
    <x v="1"/>
    <x v="10"/>
    <x v="79"/>
    <n v="0"/>
    <s v="مورد_ مؤسسة منصات البداية التجاريه"/>
    <n v="0"/>
    <n v="0"/>
    <n v="101705.5"/>
    <n v="97968.5"/>
    <n v="3737"/>
    <n v="0"/>
    <n v="3737"/>
    <n v="0"/>
    <n v="3737"/>
    <x v="8"/>
  </r>
  <r>
    <n v="2467"/>
    <n v="2010101268"/>
    <s v="انظمة"/>
    <s v="المركز المالي"/>
    <x v="1"/>
    <x v="10"/>
    <x v="79"/>
    <n v="0"/>
    <s v="مورد_ مؤسسة اعمار المغارات للمقاولات"/>
    <n v="0"/>
    <n v="0"/>
    <n v="90200"/>
    <n v="18400"/>
    <n v="71800"/>
    <n v="0"/>
    <n v="71800"/>
    <n v="0"/>
    <n v="71800"/>
    <x v="8"/>
  </r>
  <r>
    <n v="2468"/>
    <n v="2010101269"/>
    <s v="انظمة"/>
    <s v="المركز المالي"/>
    <x v="1"/>
    <x v="1"/>
    <x v="84"/>
    <n v="0"/>
    <s v="مورد_ شركة رواد الزمن التجارية"/>
    <n v="0"/>
    <n v="0"/>
    <n v="50445.700000000004"/>
    <n v="50445.700000000004"/>
    <n v="0"/>
    <n v="0"/>
    <n v="0"/>
    <n v="0"/>
    <n v="0"/>
    <x v="1"/>
  </r>
  <r>
    <n v="2469"/>
    <n v="2010101270"/>
    <s v="انظمة"/>
    <s v="المركز المالي"/>
    <x v="1"/>
    <x v="1"/>
    <x v="84"/>
    <n v="0"/>
    <s v="مورد_ FOSAM COMPANY LIMITED"/>
    <n v="0"/>
    <n v="0"/>
    <n v="3450"/>
    <n v="3450"/>
    <n v="0"/>
    <n v="0"/>
    <n v="0"/>
    <n v="0"/>
    <n v="0"/>
    <x v="1"/>
  </r>
  <r>
    <n v="2470"/>
    <n v="2010101271"/>
    <s v="انظمة"/>
    <s v="المركز المالي"/>
    <x v="1"/>
    <x v="1"/>
    <x v="84"/>
    <n v="0"/>
    <s v="مورد_ محل شيهانة محمد حبيب محمد يوسف"/>
    <n v="0"/>
    <n v="0"/>
    <n v="0"/>
    <n v="0"/>
    <n v="0"/>
    <n v="0"/>
    <n v="0"/>
    <n v="0"/>
    <n v="0"/>
    <x v="1"/>
  </r>
  <r>
    <n v="2471"/>
    <n v="2010101272"/>
    <s v="انظمة"/>
    <s v="المركز المالي"/>
    <x v="1"/>
    <x v="1"/>
    <x v="84"/>
    <n v="0"/>
    <s v="مورد _ شركة تجار مواد البناء العالمية المحدودة"/>
    <n v="633677.6"/>
    <n v="0"/>
    <n v="200189.7"/>
    <n v="833867.3"/>
    <n v="0"/>
    <n v="0"/>
    <n v="0"/>
    <n v="0"/>
    <n v="0"/>
    <x v="1"/>
  </r>
  <r>
    <n v="2472"/>
    <n v="2010101273"/>
    <s v="انظمة"/>
    <s v="المركز المالي"/>
    <x v="1"/>
    <x v="1"/>
    <x v="84"/>
    <n v="0"/>
    <s v="مورد_ المصنع السعودى للسقالات المعدنية"/>
    <n v="0"/>
    <n v="3680"/>
    <n v="3680"/>
    <n v="0"/>
    <n v="0"/>
    <n v="0"/>
    <n v="0"/>
    <n v="0"/>
    <n v="0"/>
    <x v="1"/>
  </r>
  <r>
    <n v="2473"/>
    <n v="2010101274"/>
    <s v="انظمة"/>
    <s v="المركز المالي"/>
    <x v="1"/>
    <x v="1"/>
    <x v="84"/>
    <n v="0"/>
    <s v="مورد_ مؤسسة اطلس المتطورة للمعدات الصناعية"/>
    <n v="0"/>
    <n v="0"/>
    <n v="550858.32000000007"/>
    <n v="753276.8"/>
    <n v="0"/>
    <n v="202418.47999999998"/>
    <n v="-202418.47999999998"/>
    <n v="0"/>
    <n v="-202418.47999999998"/>
    <x v="1"/>
  </r>
  <r>
    <n v="2474"/>
    <n v="2010101275"/>
    <s v="انظمة"/>
    <s v="المركز المالي"/>
    <x v="4"/>
    <x v="10"/>
    <x v="79"/>
    <n v="0"/>
    <s v="مورد_ شركة الاسقف العربية للعزل الحرارى"/>
    <n v="1504547"/>
    <n v="0"/>
    <n v="194830.92"/>
    <n v="1019716.67"/>
    <n v="679661.24999999988"/>
    <n v="0"/>
    <n v="679661.24999999988"/>
    <n v="0"/>
    <n v="679661.24999999988"/>
    <x v="8"/>
  </r>
  <r>
    <n v="2475"/>
    <n v="2010101276"/>
    <s v="انظمة"/>
    <s v="المركز المالي"/>
    <x v="1"/>
    <x v="1"/>
    <x v="84"/>
    <n v="0"/>
    <s v="مورد_ شركة تقنية الالات والمعدات الحديثة"/>
    <n v="0"/>
    <n v="0"/>
    <n v="10120"/>
    <n v="10120"/>
    <n v="0"/>
    <n v="0"/>
    <n v="0"/>
    <n v="0"/>
    <n v="0"/>
    <x v="1"/>
  </r>
  <r>
    <n v="2476"/>
    <n v="2010101277"/>
    <s v="انظمة"/>
    <s v="المركز المالي"/>
    <x v="1"/>
    <x v="1"/>
    <x v="84"/>
    <n v="0"/>
    <s v="مورد _ شركة محمد محمود بدر الدين _ كلادينج"/>
    <n v="0"/>
    <n v="0"/>
    <n v="0"/>
    <n v="0"/>
    <n v="0"/>
    <n v="0"/>
    <n v="0"/>
    <n v="0"/>
    <n v="0"/>
    <x v="1"/>
  </r>
  <r>
    <n v="2477"/>
    <n v="2010101278"/>
    <s v="انظمة"/>
    <s v="المركز المالي"/>
    <x v="1"/>
    <x v="1"/>
    <x v="84"/>
    <n v="0"/>
    <s v="مورد_ شركة الجذور المبتكرة الصناعية"/>
    <n v="0"/>
    <n v="0"/>
    <n v="0"/>
    <n v="0"/>
    <n v="0"/>
    <n v="0"/>
    <n v="0"/>
    <n v="0"/>
    <n v="0"/>
    <x v="1"/>
  </r>
  <r>
    <n v="2478"/>
    <n v="2010101279"/>
    <s v="انظمة"/>
    <s v="المركز المالي"/>
    <x v="1"/>
    <x v="1"/>
    <x v="84"/>
    <n v="0"/>
    <s v="مورد_ شركة واجهات ذكية للتجارة"/>
    <n v="1.200000001117587E-3"/>
    <n v="0"/>
    <n v="75000"/>
    <n v="75000.001399999994"/>
    <n v="0"/>
    <n v="1.9999999494757503E-4"/>
    <n v="-1.9999999494757503E-4"/>
    <n v="0"/>
    <n v="-1.9999999494757503E-4"/>
    <x v="1"/>
  </r>
  <r>
    <n v="2479"/>
    <n v="2010101280"/>
    <s v="انظمة"/>
    <s v="المركز المالي"/>
    <x v="1"/>
    <x v="1"/>
    <x v="84"/>
    <n v="0"/>
    <s v="مورد_ شركة المصنع السعودي لصناعه الصوف"/>
    <n v="0"/>
    <n v="0"/>
    <n v="151767"/>
    <n v="158009.41868"/>
    <n v="0"/>
    <n v="6242.4186800000025"/>
    <n v="-6242.4186800000025"/>
    <n v="0"/>
    <n v="-6242.4186800000025"/>
    <x v="1"/>
  </r>
  <r>
    <n v="2480"/>
    <n v="2010101281"/>
    <s v="انظمة"/>
    <s v="المركز المالي"/>
    <x v="1"/>
    <x v="1"/>
    <x v="84"/>
    <n v="0"/>
    <s v="مورد_ شركة عبد الله ناصر العودان - كوميت - زجاج"/>
    <n v="0"/>
    <n v="250713.01"/>
    <n v="700000"/>
    <n v="587700.67000000004"/>
    <n v="0"/>
    <n v="138413.68000000005"/>
    <n v="-138413.68000000005"/>
    <n v="0"/>
    <n v="-138413.68000000005"/>
    <x v="1"/>
  </r>
  <r>
    <n v="2481"/>
    <n v="2010101282"/>
    <s v="انظمة"/>
    <s v="المركز المالي"/>
    <x v="1"/>
    <x v="1"/>
    <x v="84"/>
    <n v="0"/>
    <s v="مورد_ افاق الحلول للتجارة - معدات صناعية وقطع غيار"/>
    <n v="0"/>
    <n v="0"/>
    <n v="9142.5"/>
    <n v="9142.5"/>
    <n v="0"/>
    <n v="0"/>
    <n v="0"/>
    <n v="0"/>
    <n v="0"/>
    <x v="1"/>
  </r>
  <r>
    <n v="2482"/>
    <n v="2010101285"/>
    <s v="انظمة"/>
    <s v="المركز المالي"/>
    <x v="1"/>
    <x v="10"/>
    <x v="79"/>
    <n v="0"/>
    <s v="مورد_ شركة مقضب عمان التجارية"/>
    <n v="0"/>
    <n v="0"/>
    <n v="897461.15"/>
    <n v="843558.35"/>
    <n v="53902.800000000047"/>
    <n v="0"/>
    <n v="53902.800000000047"/>
    <n v="0"/>
    <n v="53902.800000000047"/>
    <x v="8"/>
  </r>
  <r>
    <n v="2483"/>
    <n v="2010101286"/>
    <s v="انظمة"/>
    <s v="المركز المالي"/>
    <x v="1"/>
    <x v="1"/>
    <x v="84"/>
    <n v="0"/>
    <s v="مورد_ مؤسسة المصدر الوطنى للمقاولات"/>
    <n v="0"/>
    <n v="0"/>
    <n v="21217.5"/>
    <n v="21217.5"/>
    <n v="0"/>
    <n v="0"/>
    <n v="0"/>
    <n v="0"/>
    <n v="0"/>
    <x v="1"/>
  </r>
  <r>
    <n v="2484"/>
    <n v="2010101287"/>
    <s v="انظمة"/>
    <s v="المركز المالي"/>
    <x v="1"/>
    <x v="1"/>
    <x v="84"/>
    <n v="0"/>
    <s v="مورد_شركة مصنع العاشورى للطاقة والاتصالات"/>
    <n v="0"/>
    <n v="0"/>
    <n v="6037.5"/>
    <n v="6037.5"/>
    <n v="0"/>
    <n v="0"/>
    <n v="0"/>
    <n v="0"/>
    <n v="0"/>
    <x v="1"/>
  </r>
  <r>
    <n v="2485"/>
    <n v="2010101288"/>
    <s v="انظمة"/>
    <s v="المركز المالي"/>
    <x v="1"/>
    <x v="1"/>
    <x v="84"/>
    <n v="0"/>
    <s v="مورد_ مؤسسة الشارد للتجارة"/>
    <n v="0"/>
    <n v="0"/>
    <n v="2348137"/>
    <n v="2358962.75"/>
    <n v="0"/>
    <n v="10825.75"/>
    <n v="-10825.75"/>
    <n v="0"/>
    <n v="-10825.75"/>
    <x v="1"/>
  </r>
  <r>
    <n v="2486"/>
    <n v="2010101289"/>
    <s v="انظمة"/>
    <s v="المركز المالي"/>
    <x v="1"/>
    <x v="10"/>
    <x v="79"/>
    <n v="0"/>
    <s v="مورد_ شركة العربية المختصة للصناعة"/>
    <n v="0"/>
    <n v="0"/>
    <n v="16680.75"/>
    <n v="0"/>
    <n v="16680.75"/>
    <n v="0"/>
    <n v="16680.75"/>
    <n v="0"/>
    <n v="16680.75"/>
    <x v="8"/>
  </r>
  <r>
    <n v="2487"/>
    <n v="2010101290"/>
    <s v="انظمة"/>
    <s v="المركز المالي"/>
    <x v="1"/>
    <x v="10"/>
    <x v="79"/>
    <n v="0"/>
    <s v="مورد_ شركة دهانات سابكوت المحدودة"/>
    <n v="0"/>
    <n v="0"/>
    <n v="1992.74"/>
    <n v="1992.73"/>
    <n v="9.9999999999909051E-3"/>
    <n v="0"/>
    <n v="9.9999999999909051E-3"/>
    <n v="0"/>
    <n v="9.9999999999909051E-3"/>
    <x v="8"/>
  </r>
  <r>
    <n v="2488"/>
    <n v="2010101291"/>
    <s v="انظمة"/>
    <s v="المركز المالي"/>
    <x v="1"/>
    <x v="1"/>
    <x v="84"/>
    <n v="0"/>
    <s v="مورد_ شركة الوعلان للتجارة"/>
    <n v="0"/>
    <n v="0"/>
    <n v="5277.02"/>
    <n v="5277.02"/>
    <n v="0"/>
    <n v="0"/>
    <n v="0"/>
    <n v="0"/>
    <n v="0"/>
    <x v="1"/>
  </r>
  <r>
    <n v="2489"/>
    <n v="2010101292"/>
    <s v="انظمة"/>
    <s v="المركز المالي"/>
    <x v="1"/>
    <x v="1"/>
    <x v="84"/>
    <n v="0"/>
    <s v="مورد_ شركة ملان لمنتجات الحديد"/>
    <n v="0"/>
    <n v="0"/>
    <n v="200473"/>
    <n v="200474.53"/>
    <n v="0"/>
    <n v="1.5299999999988358"/>
    <n v="-1.5299999999988358"/>
    <n v="0"/>
    <n v="-1.5299999999988358"/>
    <x v="1"/>
  </r>
  <r>
    <n v="2490"/>
    <n v="2010101293"/>
    <s v="انظمة"/>
    <s v="المركز المالي"/>
    <x v="1"/>
    <x v="1"/>
    <x v="84"/>
    <n v="0"/>
    <s v="مورد_ شركة الفلزات الحديثة للتجارة"/>
    <n v="0"/>
    <n v="0"/>
    <n v="34155"/>
    <n v="34155"/>
    <n v="0"/>
    <n v="0"/>
    <n v="0"/>
    <n v="0"/>
    <n v="0"/>
    <x v="1"/>
  </r>
  <r>
    <n v="2491"/>
    <n v="2010101294"/>
    <s v="انظمة"/>
    <s v="المركز المالي"/>
    <x v="1"/>
    <x v="1"/>
    <x v="84"/>
    <n v="0"/>
    <s v="مورد_ مؤسسة تاهيل الحلول التجارية"/>
    <n v="0"/>
    <n v="0"/>
    <n v="23000"/>
    <n v="23000"/>
    <n v="0"/>
    <n v="0"/>
    <n v="0"/>
    <n v="0"/>
    <n v="0"/>
    <x v="1"/>
  </r>
  <r>
    <n v="2492"/>
    <n v="2010101295"/>
    <s v="انظمة"/>
    <s v="المركز المالي"/>
    <x v="1"/>
    <x v="10"/>
    <x v="79"/>
    <n v="0"/>
    <s v="مورد_ مؤسسة الهدف القريب للتجارة"/>
    <n v="0"/>
    <n v="0"/>
    <n v="35765"/>
    <n v="29601"/>
    <n v="6164"/>
    <n v="0"/>
    <n v="6164"/>
    <n v="0"/>
    <n v="6164"/>
    <x v="8"/>
  </r>
  <r>
    <n v="2493"/>
    <n v="2010101297"/>
    <s v="انظمة"/>
    <s v="المركز المالي"/>
    <x v="1"/>
    <x v="10"/>
    <x v="79"/>
    <n v="0"/>
    <s v="مورد_ شركة تقنية القبب للصناعة"/>
    <n v="0"/>
    <n v="0"/>
    <n v="1000000"/>
    <n v="0"/>
    <n v="1000000"/>
    <n v="0"/>
    <n v="1000000"/>
    <n v="0"/>
    <n v="1000000"/>
    <x v="8"/>
  </r>
  <r>
    <n v="2494"/>
    <n v="2010101298"/>
    <s v="انظمة"/>
    <s v="المركز المالي"/>
    <x v="1"/>
    <x v="1"/>
    <x v="84"/>
    <n v="0"/>
    <s v="مورد_ مؤسسة درة العدد التجارية"/>
    <n v="0"/>
    <n v="0"/>
    <n v="289421.7"/>
    <n v="510857.27"/>
    <n v="0"/>
    <n v="221435.57"/>
    <n v="-221435.57"/>
    <n v="0"/>
    <n v="-221435.57"/>
    <x v="1"/>
  </r>
  <r>
    <n v="2495"/>
    <n v="2010101299"/>
    <s v="انظمة"/>
    <s v="المركز المالي"/>
    <x v="1"/>
    <x v="1"/>
    <x v="84"/>
    <n v="0"/>
    <s v="مورد_ مؤسسه الرابط الدولي -international link"/>
    <n v="0"/>
    <n v="0"/>
    <n v="11726"/>
    <n v="11726"/>
    <n v="0"/>
    <n v="0"/>
    <n v="0"/>
    <n v="0"/>
    <n v="0"/>
    <x v="1"/>
  </r>
  <r>
    <n v="2496"/>
    <n v="2010101300"/>
    <s v="انظمة"/>
    <s v="المركز المالي"/>
    <x v="1"/>
    <x v="1"/>
    <x v="84"/>
    <n v="0"/>
    <s v="مورد _ مؤسسة مفهوم الالات التجاريه"/>
    <n v="0"/>
    <n v="0"/>
    <n v="1430974.46"/>
    <n v="2221142.9300000002"/>
    <n v="0"/>
    <n v="790168.4700000002"/>
    <n v="-790168.4700000002"/>
    <n v="0"/>
    <n v="-790168.4700000002"/>
    <x v="1"/>
  </r>
  <r>
    <n v="2497"/>
    <n v="2010101301"/>
    <s v="انظمة"/>
    <s v="المركز المالي"/>
    <x v="1"/>
    <x v="10"/>
    <x v="79"/>
    <n v="0"/>
    <s v="مورد_ شركة عالم الهياكل المعدنية للمقاولات"/>
    <n v="0"/>
    <n v="0"/>
    <n v="293250"/>
    <n v="0"/>
    <n v="293250"/>
    <n v="0"/>
    <n v="293250"/>
    <n v="0"/>
    <n v="293250"/>
    <x v="8"/>
  </r>
  <r>
    <n v="2498"/>
    <n v="2010101302"/>
    <s v="انظمة"/>
    <s v="المركز المالي"/>
    <x v="1"/>
    <x v="1"/>
    <x v="84"/>
    <n v="0"/>
    <s v="مورد_ شركة الراجحى للبناء والتعمير"/>
    <n v="0"/>
    <n v="0"/>
    <n v="10900"/>
    <n v="10900"/>
    <n v="0"/>
    <n v="0"/>
    <n v="0"/>
    <n v="0"/>
    <n v="0"/>
    <x v="1"/>
  </r>
  <r>
    <n v="2499"/>
    <n v="2010101303"/>
    <s v="انظمة"/>
    <s v="المركز المالي"/>
    <x v="1"/>
    <x v="1"/>
    <x v="84"/>
    <n v="0"/>
    <s v="مورد_ شركة ثرى الفا للمقاولات شركة شخص واحد"/>
    <n v="0"/>
    <n v="0"/>
    <n v="225303.98"/>
    <n v="225303.98"/>
    <n v="0"/>
    <n v="0"/>
    <n v="0"/>
    <n v="0"/>
    <n v="0"/>
    <x v="1"/>
  </r>
  <r>
    <n v="2500"/>
    <n v="2010101304"/>
    <s v="انظمة"/>
    <s v="المركز المالي"/>
    <x v="1"/>
    <x v="10"/>
    <x v="79"/>
    <n v="0"/>
    <s v="مورد_ شركة بتراء الانشاءات للمقاولات"/>
    <n v="0"/>
    <n v="0"/>
    <n v="38855"/>
    <n v="0"/>
    <n v="38855"/>
    <n v="0"/>
    <n v="38855"/>
    <n v="0"/>
    <n v="38855"/>
    <x v="8"/>
  </r>
  <r>
    <n v="2501"/>
    <n v="2010101305"/>
    <s v="انظمة"/>
    <s v="المركز المالي"/>
    <x v="1"/>
    <x v="1"/>
    <x v="84"/>
    <n v="0"/>
    <s v="مورد_ مؤسسة النظام المبكر للتجارة"/>
    <n v="0"/>
    <n v="0"/>
    <n v="7417.5"/>
    <n v="7417.5"/>
    <n v="0"/>
    <n v="0"/>
    <n v="0"/>
    <n v="0"/>
    <n v="0"/>
    <x v="1"/>
  </r>
  <r>
    <n v="2502"/>
    <n v="2010101306"/>
    <s v="انظمة"/>
    <s v="المركز المالي"/>
    <x v="1"/>
    <x v="1"/>
    <x v="84"/>
    <n v="0"/>
    <s v="مورد_ مصنع جولدن جلاس للزجاج"/>
    <n v="0"/>
    <n v="0"/>
    <n v="4699"/>
    <n v="4699"/>
    <n v="0"/>
    <n v="0"/>
    <n v="0"/>
    <n v="0"/>
    <n v="0"/>
    <x v="1"/>
  </r>
  <r>
    <n v="2503"/>
    <n v="2010101307"/>
    <s v="انظمة"/>
    <s v="المركز المالي"/>
    <x v="1"/>
    <x v="1"/>
    <x v="84"/>
    <n v="0"/>
    <s v="مورد_ شركة ثلاثى الامداد للتجارة"/>
    <n v="0"/>
    <n v="0"/>
    <n v="376950"/>
    <n v="862452.3"/>
    <n v="0"/>
    <n v="485502.30000000005"/>
    <n v="-485502.30000000005"/>
    <n v="0"/>
    <n v="-485502.30000000005"/>
    <x v="1"/>
  </r>
  <r>
    <n v="2504"/>
    <n v="2010101308"/>
    <s v="انظمة"/>
    <s v="المركز المالي"/>
    <x v="1"/>
    <x v="10"/>
    <x v="79"/>
    <n v="0"/>
    <s v="مورد_ شركة الاخشاب العالمية المحدوده"/>
    <n v="0"/>
    <n v="0"/>
    <n v="13913.85"/>
    <n v="2362.9970000000003"/>
    <n v="11550.852999999999"/>
    <n v="0"/>
    <n v="11550.852999999999"/>
    <n v="0"/>
    <n v="11550.852999999999"/>
    <x v="8"/>
  </r>
  <r>
    <n v="2505"/>
    <n v="2010101309"/>
    <s v="انظمة"/>
    <s v="المركز المالي"/>
    <x v="1"/>
    <x v="1"/>
    <x v="84"/>
    <n v="0"/>
    <s v="مورد _ ورشة جلواء للحدادة والامنيوم"/>
    <n v="0"/>
    <n v="0"/>
    <n v="19435"/>
    <n v="19435"/>
    <n v="0"/>
    <n v="0"/>
    <n v="0"/>
    <n v="0"/>
    <n v="0"/>
    <x v="1"/>
  </r>
  <r>
    <n v="2506"/>
    <n v="2010101310"/>
    <s v="انظمة"/>
    <s v="المركز المالي"/>
    <x v="1"/>
    <x v="1"/>
    <x v="84"/>
    <n v="0"/>
    <s v="مورد_ شركة مجموعة التيسير تالكو الصناعية-جوتمان"/>
    <n v="0"/>
    <n v="0"/>
    <n v="4728315.54"/>
    <n v="4728315.5414399998"/>
    <n v="0"/>
    <n v="1.4399997889995575E-3"/>
    <n v="-1.4399997889995575E-3"/>
    <n v="0"/>
    <n v="-1.4399997889995575E-3"/>
    <x v="1"/>
  </r>
  <r>
    <n v="2507"/>
    <n v="2010101311"/>
    <s v="انظمة"/>
    <s v="المركز المالي"/>
    <x v="1"/>
    <x v="1"/>
    <x v="84"/>
    <n v="0"/>
    <s v="مورد_ شركة الهرم الرابع للصناعات المعدنية"/>
    <n v="0"/>
    <n v="0"/>
    <n v="38658"/>
    <n v="38658"/>
    <n v="0"/>
    <n v="0"/>
    <n v="0"/>
    <n v="0"/>
    <n v="0"/>
    <x v="1"/>
  </r>
  <r>
    <m/>
    <n v="2010101312"/>
    <s v="انظمة"/>
    <s v="المركز المالي"/>
    <x v="1"/>
    <x v="1"/>
    <x v="84"/>
    <n v="0"/>
    <s v="مورد_ شركة جوتن السعودية المحدودة"/>
    <n v="0"/>
    <n v="0"/>
    <n v="0"/>
    <n v="0"/>
    <n v="0"/>
    <n v="0"/>
    <n v="0"/>
    <n v="0"/>
    <n v="0"/>
    <x v="1"/>
  </r>
  <r>
    <m/>
    <n v="2010101313"/>
    <s v="انظمة"/>
    <s v="المركز المالي"/>
    <x v="1"/>
    <x v="1"/>
    <x v="84"/>
    <n v="0"/>
    <s v="مورد_ مؤسسة سبارك ويلد التجارية"/>
    <n v="0"/>
    <n v="0"/>
    <n v="0"/>
    <n v="0"/>
    <n v="0"/>
    <n v="0"/>
    <n v="0"/>
    <n v="0"/>
    <n v="0"/>
    <x v="1"/>
  </r>
  <r>
    <m/>
    <n v="2010101314"/>
    <s v="انظمة"/>
    <s v="المركز المالي"/>
    <x v="1"/>
    <x v="1"/>
    <x v="84"/>
    <n v="0"/>
    <s v="مورد_ شركة خبراء التجارة المحدودة"/>
    <n v="0"/>
    <n v="0"/>
    <n v="0"/>
    <n v="0"/>
    <n v="0"/>
    <n v="0"/>
    <n v="0"/>
    <n v="0"/>
    <n v="0"/>
    <x v="1"/>
  </r>
  <r>
    <n v="2508"/>
    <n v="2010102001"/>
    <s v="انظمة"/>
    <s v="المركز المالي"/>
    <x v="1"/>
    <x v="1"/>
    <x v="84"/>
    <n v="0"/>
    <s v="مورد متنوع _ ارميتال _تكنال"/>
    <n v="0"/>
    <n v="0"/>
    <n v="0"/>
    <n v="0"/>
    <n v="0"/>
    <n v="0"/>
    <n v="0"/>
    <n v="0"/>
    <n v="0"/>
    <x v="1"/>
  </r>
  <r>
    <n v="2509"/>
    <n v="2010102003"/>
    <s v="انظمة"/>
    <s v="المركز المالي"/>
    <x v="1"/>
    <x v="1"/>
    <x v="84"/>
    <n v="0"/>
    <s v="مورد متنوع _ارميتال_ جلاس تيك"/>
    <n v="0"/>
    <n v="263513.34999999998"/>
    <n v="1647683.71"/>
    <n v="1384170.36"/>
    <n v="0"/>
    <n v="0"/>
    <n v="0"/>
    <n v="0"/>
    <n v="0"/>
    <x v="1"/>
  </r>
  <r>
    <n v="2510"/>
    <n v="2010102004"/>
    <s v="انظمة"/>
    <s v="المركز المالي"/>
    <x v="1"/>
    <x v="1"/>
    <x v="84"/>
    <n v="0"/>
    <s v="مورد متنوع _ باكس _ خبراء الالواح"/>
    <n v="0"/>
    <n v="30422"/>
    <n v="0"/>
    <n v="0"/>
    <n v="0"/>
    <n v="30422"/>
    <n v="-30422"/>
    <n v="0"/>
    <n v="-30422"/>
    <x v="1"/>
  </r>
  <r>
    <n v="2511"/>
    <n v="2010102005"/>
    <s v="انظمة"/>
    <s v="المركز المالي"/>
    <x v="1"/>
    <x v="1"/>
    <x v="84"/>
    <n v="0"/>
    <s v="مورد متنوع _ارميتال_ ASSA ABLOY"/>
    <n v="0"/>
    <n v="193200"/>
    <n v="0"/>
    <n v="0"/>
    <n v="0"/>
    <n v="193200"/>
    <n v="-193200"/>
    <n v="0"/>
    <n v="-193200"/>
    <x v="1"/>
  </r>
  <r>
    <n v="2512"/>
    <n v="2010102006"/>
    <s v="انظمة"/>
    <s v="المركز المالي"/>
    <x v="1"/>
    <x v="1"/>
    <x v="84"/>
    <n v="0"/>
    <s v="مورد متنوع _ ارميتال _الدانوب"/>
    <n v="0"/>
    <n v="0"/>
    <n v="0"/>
    <n v="0"/>
    <n v="0"/>
    <n v="0"/>
    <n v="0"/>
    <n v="0"/>
    <n v="0"/>
    <x v="1"/>
  </r>
  <r>
    <n v="2513"/>
    <n v="2010102007"/>
    <s v="انظمة"/>
    <s v="المركز المالي"/>
    <x v="1"/>
    <x v="1"/>
    <x v="84"/>
    <n v="0"/>
    <s v="مورد متنوع _ ANM _ولوف"/>
    <n v="0"/>
    <n v="0"/>
    <n v="0"/>
    <n v="0"/>
    <n v="0"/>
    <n v="0"/>
    <n v="0"/>
    <n v="0"/>
    <n v="0"/>
    <x v="1"/>
  </r>
  <r>
    <n v="2514"/>
    <n v="2010102008"/>
    <s v="انظمة"/>
    <s v="المركز المالي"/>
    <x v="1"/>
    <x v="1"/>
    <x v="84"/>
    <n v="0"/>
    <s v="مورد متنوع _ العراب_ابناء ابراهيم المانع"/>
    <n v="0"/>
    <n v="0"/>
    <n v="0"/>
    <n v="0"/>
    <n v="0"/>
    <n v="0"/>
    <n v="0"/>
    <n v="0"/>
    <n v="0"/>
    <x v="1"/>
  </r>
  <r>
    <n v="2515"/>
    <n v="2010102009"/>
    <s v="انظمة"/>
    <s v="المركز المالي"/>
    <x v="1"/>
    <x v="1"/>
    <x v="84"/>
    <n v="0"/>
    <s v="مورد متنوع _ مصنع الصوف الصخري السعودي"/>
    <n v="0"/>
    <n v="0"/>
    <n v="0"/>
    <n v="0"/>
    <n v="0"/>
    <n v="0"/>
    <n v="0"/>
    <n v="0"/>
    <n v="0"/>
    <x v="1"/>
  </r>
  <r>
    <n v="2516"/>
    <n v="2010102010"/>
    <s v="انظمة"/>
    <s v="المركز المالي"/>
    <x v="1"/>
    <x v="1"/>
    <x v="84"/>
    <n v="0"/>
    <s v="مورد متنوع _ مجموعة  الجذور العربية"/>
    <n v="0"/>
    <n v="0"/>
    <n v="0"/>
    <n v="0"/>
    <n v="0"/>
    <n v="0"/>
    <n v="0"/>
    <n v="0"/>
    <n v="0"/>
    <x v="1"/>
  </r>
  <r>
    <n v="2517"/>
    <n v="2010102011"/>
    <s v="انظمة"/>
    <s v="المركز المالي"/>
    <x v="1"/>
    <x v="1"/>
    <x v="84"/>
    <n v="0"/>
    <s v="مورد متنوع _ ASSA ABOLY - ANM"/>
    <n v="0"/>
    <n v="0"/>
    <n v="0"/>
    <n v="0"/>
    <n v="0"/>
    <n v="0"/>
    <n v="0"/>
    <n v="0"/>
    <n v="0"/>
    <x v="1"/>
  </r>
  <r>
    <n v="2518"/>
    <n v="2010102012"/>
    <s v="انظمة"/>
    <s v="المركز المالي"/>
    <x v="1"/>
    <x v="1"/>
    <x v="84"/>
    <n v="0"/>
    <s v="مورد متنوع _ شركة الاندلس"/>
    <n v="0"/>
    <n v="0"/>
    <n v="0"/>
    <n v="0"/>
    <n v="0"/>
    <n v="0"/>
    <n v="0"/>
    <n v="0"/>
    <n v="0"/>
    <x v="1"/>
  </r>
  <r>
    <n v="2519"/>
    <n v="2010102013"/>
    <s v="انظمة"/>
    <s v="المركز المالي"/>
    <x v="1"/>
    <x v="1"/>
    <x v="84"/>
    <n v="0"/>
    <s v="مورد متنوع _ شوكو"/>
    <n v="0"/>
    <n v="0"/>
    <n v="0"/>
    <n v="0"/>
    <n v="0"/>
    <n v="0"/>
    <n v="0"/>
    <n v="0"/>
    <n v="0"/>
    <x v="1"/>
  </r>
  <r>
    <n v="2520"/>
    <n v="2010102014"/>
    <s v="انظمة"/>
    <s v="المركز المالي"/>
    <x v="1"/>
    <x v="1"/>
    <x v="84"/>
    <n v="0"/>
    <s v="مورد متنوع _ شركة تكنال / مصنع انظمة"/>
    <n v="0"/>
    <n v="0"/>
    <n v="0"/>
    <n v="0"/>
    <n v="0"/>
    <n v="0"/>
    <n v="0"/>
    <n v="0"/>
    <n v="0"/>
    <x v="1"/>
  </r>
  <r>
    <n v="2521"/>
    <n v="2010102015"/>
    <s v="انظمة"/>
    <s v="المركز المالي"/>
    <x v="1"/>
    <x v="1"/>
    <x v="84"/>
    <n v="0"/>
    <s v="مورد متنوع _ فورستر شابورجى"/>
    <n v="0"/>
    <n v="8.0000013113021848E-4"/>
    <n v="0"/>
    <n v="0"/>
    <n v="0"/>
    <n v="8.0000013113021848E-4"/>
    <n v="-8.0000013113021848E-4"/>
    <n v="0"/>
    <n v="-8.0000013113021848E-4"/>
    <x v="1"/>
  </r>
  <r>
    <n v="2522"/>
    <n v="2010102016"/>
    <s v="انظمة"/>
    <s v="المركز المالي"/>
    <x v="1"/>
    <x v="1"/>
    <x v="84"/>
    <n v="0"/>
    <s v="مورد متنوع _ شركة الاسقف العربية للعزل الحرارى"/>
    <n v="0"/>
    <n v="1019716.67"/>
    <n v="1019716.67"/>
    <n v="0"/>
    <n v="0"/>
    <n v="0"/>
    <n v="0"/>
    <n v="0"/>
    <n v="0"/>
    <x v="1"/>
  </r>
  <r>
    <n v="2523"/>
    <n v="2010102017"/>
    <s v="انظمة"/>
    <s v="المركز المالي"/>
    <x v="1"/>
    <x v="1"/>
    <x v="84"/>
    <n v="0"/>
    <s v="مورد متنوع _ مؤسسة نظم المعمار التجارية"/>
    <n v="0"/>
    <n v="0"/>
    <n v="227534"/>
    <n v="227534"/>
    <n v="0"/>
    <n v="0"/>
    <n v="0"/>
    <n v="0"/>
    <n v="0"/>
    <x v="1"/>
  </r>
  <r>
    <n v="2524"/>
    <n v="2010103001"/>
    <s v="انظمة"/>
    <s v="المركز المالي"/>
    <x v="1"/>
    <x v="1"/>
    <x v="84"/>
    <n v="0"/>
    <s v="مورد نقدي _ شركة ابراهيم الجفالي للمعدات الثقيلة0"/>
    <n v="0"/>
    <n v="0"/>
    <n v="0"/>
    <n v="0"/>
    <n v="0"/>
    <n v="0"/>
    <n v="0"/>
    <n v="0"/>
    <n v="0"/>
    <x v="1"/>
  </r>
  <r>
    <n v="2525"/>
    <n v="2010103002"/>
    <s v="انظمة"/>
    <s v="المركز المالي"/>
    <x v="1"/>
    <x v="1"/>
    <x v="84"/>
    <n v="0"/>
    <s v="مورد نقدي_ شركة مصنع المنهل للمياة المحدودة"/>
    <n v="0"/>
    <n v="0"/>
    <n v="66792"/>
    <n v="66792"/>
    <n v="0"/>
    <n v="0"/>
    <n v="0"/>
    <n v="0"/>
    <n v="0"/>
    <x v="1"/>
  </r>
  <r>
    <n v="2526"/>
    <n v="2010103003"/>
    <s v="انظمة"/>
    <s v="المركز المالي"/>
    <x v="1"/>
    <x v="1"/>
    <x v="84"/>
    <n v="0"/>
    <s v="مورد خدمة _ شركة التجارة العالمية 0"/>
    <n v="0"/>
    <n v="0"/>
    <n v="0"/>
    <n v="0"/>
    <n v="0"/>
    <n v="0"/>
    <n v="0"/>
    <n v="0"/>
    <n v="0"/>
    <x v="1"/>
  </r>
  <r>
    <n v="2527"/>
    <n v="2010103004"/>
    <s v="انظمة"/>
    <s v="المركز المالي"/>
    <x v="1"/>
    <x v="1"/>
    <x v="84"/>
    <n v="0"/>
    <s v="مورد نقدي _ شركة الدريس للصناعة 0"/>
    <n v="0"/>
    <n v="0"/>
    <n v="0"/>
    <n v="0"/>
    <n v="0"/>
    <n v="0"/>
    <n v="0"/>
    <n v="0"/>
    <n v="0"/>
    <x v="1"/>
  </r>
  <r>
    <n v="2528"/>
    <n v="2010103006"/>
    <s v="انظمة"/>
    <s v="المركز المالي"/>
    <x v="1"/>
    <x v="1"/>
    <x v="84"/>
    <n v="0"/>
    <s v="مورد نقدي _شركة المختبر الخليجي لخدمات المعايرة 0"/>
    <n v="0"/>
    <n v="0"/>
    <n v="0"/>
    <n v="0"/>
    <n v="0"/>
    <n v="0"/>
    <n v="0"/>
    <n v="0"/>
    <n v="0"/>
    <x v="1"/>
  </r>
  <r>
    <n v="2529"/>
    <n v="2010103007"/>
    <s v="انظمة"/>
    <s v="المركز المالي"/>
    <x v="1"/>
    <x v="1"/>
    <x v="84"/>
    <n v="0"/>
    <s v="مورد  نقدي _ شركة منصور المساعد للتجارة 0"/>
    <n v="0"/>
    <n v="0"/>
    <n v="25440"/>
    <n v="25440"/>
    <n v="0"/>
    <n v="0"/>
    <n v="0"/>
    <n v="0"/>
    <n v="0"/>
    <x v="1"/>
  </r>
  <r>
    <n v="2530"/>
    <n v="2010103008"/>
    <s v="انظمة"/>
    <s v="المركز المالي"/>
    <x v="1"/>
    <x v="1"/>
    <x v="84"/>
    <n v="0"/>
    <s v="مورد نقدي _الشركة الاهلية لتامين التعاون 0"/>
    <n v="0"/>
    <n v="6859.4400000000005"/>
    <n v="0"/>
    <n v="0"/>
    <n v="0"/>
    <n v="6859.4400000000005"/>
    <n v="-6859.4400000000005"/>
    <n v="0"/>
    <n v="-6859.4400000000005"/>
    <x v="1"/>
  </r>
  <r>
    <n v="2531"/>
    <n v="2010103009"/>
    <s v="انظمة"/>
    <s v="المركز المالي"/>
    <x v="1"/>
    <x v="1"/>
    <x v="84"/>
    <n v="0"/>
    <s v="مورد نقدي _مؤسسة عبد العزيز ابو عبيد0"/>
    <n v="0"/>
    <n v="0"/>
    <n v="0"/>
    <n v="0"/>
    <n v="0"/>
    <n v="0"/>
    <n v="0"/>
    <n v="0"/>
    <n v="0"/>
    <x v="1"/>
  </r>
  <r>
    <n v="2532"/>
    <n v="2010103010"/>
    <s v="انظمة"/>
    <s v="المركز المالي"/>
    <x v="1"/>
    <x v="1"/>
    <x v="84"/>
    <n v="0"/>
    <s v="مورد نقدي _شركة مسارات العالمية 0"/>
    <n v="0"/>
    <n v="15180"/>
    <n v="45323"/>
    <n v="40572"/>
    <n v="0"/>
    <n v="10429"/>
    <n v="-10429"/>
    <n v="0"/>
    <n v="-10429"/>
    <x v="1"/>
  </r>
  <r>
    <n v="2533"/>
    <n v="2010103011"/>
    <s v="انظمة"/>
    <s v="المركز المالي"/>
    <x v="1"/>
    <x v="1"/>
    <x v="84"/>
    <n v="0"/>
    <s v="مورد نقدي _ارميتال للصناعات المعدنية 0"/>
    <n v="0"/>
    <n v="3429921.36"/>
    <n v="1299137.9099999999"/>
    <n v="1927227.07"/>
    <n v="0"/>
    <n v="4058010.5199999996"/>
    <n v="-4058010.5199999996"/>
    <n v="0"/>
    <n v="-4058010.5199999996"/>
    <x v="1"/>
  </r>
  <r>
    <n v="2534"/>
    <n v="2010103014"/>
    <s v="انظمة"/>
    <s v="المركز المالي"/>
    <x v="1"/>
    <x v="1"/>
    <x v="84"/>
    <n v="0"/>
    <s v="مورد نقدي _مصنع تقنية ثلاثي الابعاد0"/>
    <n v="0"/>
    <n v="0"/>
    <n v="0"/>
    <n v="0"/>
    <n v="0"/>
    <n v="0"/>
    <n v="0"/>
    <n v="0"/>
    <n v="0"/>
    <x v="1"/>
  </r>
  <r>
    <n v="2535"/>
    <n v="2010103016"/>
    <s v="انظمة"/>
    <s v="المركز المالي"/>
    <x v="1"/>
    <x v="10"/>
    <x v="79"/>
    <n v="0"/>
    <s v="مورد نقدي _مؤسسة السهم المنافس 0"/>
    <n v="0"/>
    <n v="0"/>
    <n v="580"/>
    <n v="0"/>
    <n v="580"/>
    <n v="0"/>
    <n v="580"/>
    <n v="0"/>
    <n v="580"/>
    <x v="8"/>
  </r>
  <r>
    <n v="2536"/>
    <n v="2010103017"/>
    <s v="انظمة"/>
    <s v="المركز المالي"/>
    <x v="1"/>
    <x v="1"/>
    <x v="84"/>
    <n v="0"/>
    <s v="مورد نقدي _مؤسسة تأهيل المسكن0"/>
    <n v="0"/>
    <n v="8912.5"/>
    <n v="8977.5"/>
    <n v="65"/>
    <n v="0"/>
    <n v="0"/>
    <n v="0"/>
    <n v="0"/>
    <n v="0"/>
    <x v="1"/>
  </r>
  <r>
    <n v="2537"/>
    <n v="2010103019"/>
    <s v="انظمة"/>
    <s v="المركز المالي"/>
    <x v="1"/>
    <x v="1"/>
    <x v="84"/>
    <n v="0"/>
    <s v="مورد نقدي _اورجا داتا_برنامج المكتب 0"/>
    <n v="0"/>
    <n v="0"/>
    <n v="0"/>
    <n v="0"/>
    <n v="0"/>
    <n v="0"/>
    <n v="0"/>
    <n v="0"/>
    <n v="0"/>
    <x v="1"/>
  </r>
  <r>
    <n v="2538"/>
    <n v="2010103020"/>
    <s v="انظمة"/>
    <s v="المركز المالي"/>
    <x v="1"/>
    <x v="1"/>
    <x v="84"/>
    <n v="0"/>
    <s v="مورد نقدي _مؤسسة عبدالله ابراهيم فلاته لتقنية المعلومات-حلول مدينة الش"/>
    <n v="0"/>
    <n v="0"/>
    <n v="0"/>
    <n v="0"/>
    <n v="0"/>
    <n v="0"/>
    <n v="0"/>
    <n v="0"/>
    <n v="0"/>
    <x v="1"/>
  </r>
  <r>
    <n v="2539"/>
    <n v="2010103022"/>
    <s v="انظمة"/>
    <s v="المركز المالي"/>
    <x v="1"/>
    <x v="1"/>
    <x v="84"/>
    <n v="0"/>
    <s v="مورد نقدي _الشركة المعاينة المتطورة للفحص0"/>
    <n v="0"/>
    <n v="19110"/>
    <n v="25000"/>
    <n v="66872.5"/>
    <n v="0"/>
    <n v="60982.5"/>
    <n v="-60982.5"/>
    <n v="0"/>
    <n v="-60982.5"/>
    <x v="1"/>
  </r>
  <r>
    <n v="2540"/>
    <n v="2010103026"/>
    <s v="انظمة"/>
    <s v="المركز المالي"/>
    <x v="1"/>
    <x v="1"/>
    <x v="84"/>
    <n v="0"/>
    <s v="مورد نقدي _مؤسسة حريرة مطلق 0"/>
    <n v="0"/>
    <n v="0"/>
    <n v="0"/>
    <n v="0"/>
    <n v="0"/>
    <n v="0"/>
    <n v="0"/>
    <n v="0"/>
    <n v="0"/>
    <x v="1"/>
  </r>
  <r>
    <n v="2541"/>
    <n v="2010103028"/>
    <s v="انظمة"/>
    <s v="المركز المالي"/>
    <x v="1"/>
    <x v="1"/>
    <x v="84"/>
    <n v="0"/>
    <s v="مورد نقدي _مؤسسة حسن محمد المحروس0"/>
    <n v="0"/>
    <n v="0"/>
    <n v="0"/>
    <n v="0"/>
    <n v="0"/>
    <n v="0"/>
    <n v="0"/>
    <n v="0"/>
    <n v="0"/>
    <x v="1"/>
  </r>
  <r>
    <n v="2542"/>
    <n v="2010103029"/>
    <s v="انظمة"/>
    <s v="المركز المالي"/>
    <x v="1"/>
    <x v="1"/>
    <x v="84"/>
    <n v="0"/>
    <s v="مورد نقدي _مؤسسة مجد الخزامي 0"/>
    <n v="0"/>
    <n v="0"/>
    <n v="0"/>
    <n v="0"/>
    <n v="0"/>
    <n v="0"/>
    <n v="0"/>
    <n v="0"/>
    <n v="0"/>
    <x v="1"/>
  </r>
  <r>
    <n v="2543"/>
    <n v="2010103030"/>
    <s v="انظمة"/>
    <s v="المركز المالي"/>
    <x v="1"/>
    <x v="1"/>
    <x v="84"/>
    <n v="0"/>
    <s v="مورد نقدي _مؤسسة ولوف للتجارة 0"/>
    <n v="0"/>
    <n v="1103.49"/>
    <n v="1103"/>
    <n v="4108.3822499999997"/>
    <n v="0"/>
    <n v="4108.8722499999994"/>
    <n v="-4108.8722499999994"/>
    <n v="0"/>
    <n v="-4108.8722499999994"/>
    <x v="1"/>
  </r>
  <r>
    <n v="2544"/>
    <n v="2010103032"/>
    <s v="انظمة"/>
    <s v="المركز المالي"/>
    <x v="1"/>
    <x v="1"/>
    <x v="84"/>
    <n v="0"/>
    <s v="مورد نقدي _مصدر للتجهيزات الفنية 0"/>
    <n v="0"/>
    <n v="1.7999999970197678E-3"/>
    <n v="93867.85"/>
    <n v="130891.40555"/>
    <n v="0"/>
    <n v="37023.557349999988"/>
    <n v="-37023.557349999988"/>
    <n v="0"/>
    <n v="-37023.557349999988"/>
    <x v="1"/>
  </r>
  <r>
    <n v="2545"/>
    <n v="2010103033"/>
    <s v="انظمة"/>
    <s v="المركز المالي"/>
    <x v="1"/>
    <x v="1"/>
    <x v="84"/>
    <n v="0"/>
    <s v="مورد نقدي _شركة زيروكس 0"/>
    <n v="0"/>
    <n v="0"/>
    <n v="6061.9400000000005"/>
    <n v="8793.19"/>
    <n v="0"/>
    <n v="2731.25"/>
    <n v="-2731.25"/>
    <n v="0"/>
    <n v="-2731.25"/>
    <x v="1"/>
  </r>
  <r>
    <n v="2546"/>
    <n v="2010103034"/>
    <s v="انظمة"/>
    <s v="المركز المالي"/>
    <x v="1"/>
    <x v="1"/>
    <x v="84"/>
    <n v="0"/>
    <s v="مورد نقدي _مؤسسة منصات الغربية 0"/>
    <n v="0"/>
    <n v="0"/>
    <n v="0"/>
    <n v="0"/>
    <n v="0"/>
    <n v="0"/>
    <n v="0"/>
    <n v="0"/>
    <n v="0"/>
    <x v="1"/>
  </r>
  <r>
    <n v="2547"/>
    <n v="2010103036"/>
    <s v="انظمة"/>
    <s v="المركز المالي"/>
    <x v="1"/>
    <x v="1"/>
    <x v="84"/>
    <n v="0"/>
    <s v="مورد نقدي _جيسكو لاند تاشيرات فلبين 0"/>
    <n v="0"/>
    <n v="0"/>
    <n v="0"/>
    <n v="0"/>
    <n v="0"/>
    <n v="0"/>
    <n v="0"/>
    <n v="0"/>
    <n v="0"/>
    <x v="1"/>
  </r>
  <r>
    <n v="2548"/>
    <n v="2010103037"/>
    <s v="انظمة"/>
    <s v="المركز المالي"/>
    <x v="1"/>
    <x v="1"/>
    <x v="84"/>
    <n v="0"/>
    <s v="مورد نقدي _مؤسسة عبدلله ابراهيم 0"/>
    <n v="0"/>
    <n v="0"/>
    <n v="0"/>
    <n v="0"/>
    <n v="0"/>
    <n v="0"/>
    <n v="0"/>
    <n v="0"/>
    <n v="0"/>
    <x v="1"/>
  </r>
  <r>
    <n v="2549"/>
    <n v="2010103038"/>
    <s v="انظمة"/>
    <s v="المركز المالي"/>
    <x v="1"/>
    <x v="1"/>
    <x v="84"/>
    <n v="0"/>
    <s v="مورد نقدي _شركة المصيريعي للمعدات 0"/>
    <n v="0"/>
    <n v="0"/>
    <n v="0"/>
    <n v="0"/>
    <n v="0"/>
    <n v="0"/>
    <n v="0"/>
    <n v="0"/>
    <n v="0"/>
    <x v="1"/>
  </r>
  <r>
    <n v="2550"/>
    <n v="2010103039"/>
    <s v="انظمة"/>
    <s v="المركز المالي"/>
    <x v="1"/>
    <x v="1"/>
    <x v="84"/>
    <n v="0"/>
    <s v="مورد نقدي _الانامل الفضية للمقاولات 0"/>
    <n v="0"/>
    <n v="0"/>
    <n v="0"/>
    <n v="0"/>
    <n v="0"/>
    <n v="0"/>
    <n v="0"/>
    <n v="0"/>
    <n v="0"/>
    <x v="1"/>
  </r>
  <r>
    <n v="2551"/>
    <n v="2010103040"/>
    <s v="انظمة"/>
    <s v="المركز المالي"/>
    <x v="1"/>
    <x v="1"/>
    <x v="84"/>
    <n v="0"/>
    <s v="مورد نقدي _مؤسسة رؤية المساحة 0"/>
    <n v="0"/>
    <n v="0"/>
    <n v="40250"/>
    <n v="40250"/>
    <n v="0"/>
    <n v="0"/>
    <n v="0"/>
    <n v="0"/>
    <n v="0"/>
    <x v="1"/>
  </r>
  <r>
    <n v="2552"/>
    <n v="2010103041"/>
    <s v="انظمة"/>
    <s v="المركز المالي"/>
    <x v="1"/>
    <x v="1"/>
    <x v="84"/>
    <n v="0"/>
    <s v="مورد نقدي _ كلادينج 0_MITSUBISHI"/>
    <n v="0"/>
    <n v="0"/>
    <n v="0"/>
    <n v="0"/>
    <n v="0"/>
    <n v="0"/>
    <n v="0"/>
    <n v="0"/>
    <n v="0"/>
    <x v="1"/>
  </r>
  <r>
    <n v="2553"/>
    <n v="2010103042"/>
    <s v="انظمة"/>
    <s v="المركز المالي"/>
    <x v="1"/>
    <x v="1"/>
    <x v="84"/>
    <n v="0"/>
    <s v="مورد نقدي _ مؤسسة لمعة الاشعال 0"/>
    <n v="0"/>
    <n v="0"/>
    <n v="0"/>
    <n v="0"/>
    <n v="0"/>
    <n v="0"/>
    <n v="0"/>
    <n v="0"/>
    <n v="0"/>
    <x v="1"/>
  </r>
  <r>
    <n v="2554"/>
    <n v="2010103043"/>
    <s v="انظمة"/>
    <s v="المركز المالي"/>
    <x v="1"/>
    <x v="1"/>
    <x v="84"/>
    <n v="0"/>
    <s v="مورد نقدي _ شركة محمد وعبد الرحمن 0"/>
    <n v="0"/>
    <n v="0"/>
    <n v="0"/>
    <n v="0"/>
    <n v="0"/>
    <n v="0"/>
    <n v="0"/>
    <n v="0"/>
    <n v="0"/>
    <x v="1"/>
  </r>
  <r>
    <n v="2555"/>
    <n v="2010103045"/>
    <s v="انظمة"/>
    <s v="المركز المالي"/>
    <x v="1"/>
    <x v="1"/>
    <x v="84"/>
    <n v="0"/>
    <s v="مورد نقدي_ مجموعة الجذور العربيه"/>
    <n v="0"/>
    <n v="0"/>
    <n v="0"/>
    <n v="0"/>
    <n v="0"/>
    <n v="0"/>
    <n v="0"/>
    <n v="0"/>
    <n v="0"/>
    <x v="1"/>
  </r>
  <r>
    <n v="2556"/>
    <n v="2010103046"/>
    <s v="انظمة"/>
    <s v="المركز المالي"/>
    <x v="1"/>
    <x v="1"/>
    <x v="84"/>
    <n v="0"/>
    <s v="مورد نقدي _ كيمكو ايسوفر الشركه السعوديه الدوليه لصناعة المواد العازله"/>
    <n v="0"/>
    <n v="186756.63579999999"/>
    <n v="400000"/>
    <n v="546443.06000000006"/>
    <n v="0"/>
    <n v="333199.6958000001"/>
    <n v="-333199.6958000001"/>
    <n v="0"/>
    <n v="-333199.6958000001"/>
    <x v="1"/>
  </r>
  <r>
    <n v="2557"/>
    <n v="2010103047"/>
    <s v="انظمة"/>
    <s v="المركز المالي"/>
    <x v="1"/>
    <x v="1"/>
    <x v="84"/>
    <n v="0"/>
    <s v="مورد نقدي _ مؤسسة قمة العروبه للتجاره"/>
    <n v="0"/>
    <n v="0"/>
    <n v="0"/>
    <n v="0"/>
    <n v="0"/>
    <n v="0"/>
    <n v="0"/>
    <n v="0"/>
    <n v="0"/>
    <x v="1"/>
  </r>
  <r>
    <n v="2558"/>
    <n v="2010103048"/>
    <s v="انظمة"/>
    <s v="المركز المالي"/>
    <x v="1"/>
    <x v="1"/>
    <x v="84"/>
    <n v="0"/>
    <s v="مورد نقدي _ مؤسسة محمد ضناوي لخدمات البناء"/>
    <n v="0"/>
    <n v="0"/>
    <n v="0"/>
    <n v="0"/>
    <n v="0"/>
    <n v="0"/>
    <n v="0"/>
    <n v="0"/>
    <n v="0"/>
    <x v="1"/>
  </r>
  <r>
    <n v="2559"/>
    <n v="2010103049"/>
    <s v="انظمة"/>
    <s v="المركز المالي"/>
    <x v="1"/>
    <x v="1"/>
    <x v="84"/>
    <n v="0"/>
    <s v="مورد نقدي _ مؤسسة ضوء اسيا للمقاولات_كامل"/>
    <n v="0"/>
    <n v="0"/>
    <n v="0"/>
    <n v="0"/>
    <n v="0"/>
    <n v="0"/>
    <n v="0"/>
    <n v="0"/>
    <n v="0"/>
    <x v="1"/>
  </r>
  <r>
    <n v="2560"/>
    <n v="2010103050"/>
    <s v="انظمة"/>
    <s v="المركز المالي"/>
    <x v="1"/>
    <x v="1"/>
    <x v="84"/>
    <n v="0"/>
    <s v="مورد نقدي _ شركة محمد وعبد الرحمن البواردى"/>
    <n v="0"/>
    <n v="0"/>
    <n v="0"/>
    <n v="0"/>
    <n v="0"/>
    <n v="0"/>
    <n v="0"/>
    <n v="0"/>
    <n v="0"/>
    <x v="1"/>
  </r>
  <r>
    <n v="2561"/>
    <n v="2010103051"/>
    <s v="انظمة"/>
    <s v="المركز المالي"/>
    <x v="1"/>
    <x v="1"/>
    <x v="84"/>
    <n v="0"/>
    <s v="مورد نقدي _ مؤسسة سانا للتجاره"/>
    <n v="0"/>
    <n v="0"/>
    <n v="0"/>
    <n v="0"/>
    <n v="0"/>
    <n v="0"/>
    <n v="0"/>
    <n v="0"/>
    <n v="0"/>
    <x v="1"/>
  </r>
  <r>
    <n v="2562"/>
    <n v="2010103052"/>
    <s v="انظمة"/>
    <s v="المركز المالي"/>
    <x v="1"/>
    <x v="1"/>
    <x v="84"/>
    <n v="0"/>
    <s v="مورد نقدي_ مؤسسة عقول البيانات للتكنولوجيا"/>
    <n v="0"/>
    <n v="0"/>
    <n v="0"/>
    <n v="0"/>
    <n v="0"/>
    <n v="0"/>
    <n v="0"/>
    <n v="0"/>
    <n v="0"/>
    <x v="1"/>
  </r>
  <r>
    <n v="2563"/>
    <n v="2010103053"/>
    <s v="انظمة"/>
    <s v="المركز المالي"/>
    <x v="1"/>
    <x v="1"/>
    <x v="84"/>
    <n v="0"/>
    <s v="مورد نقدي_مؤسسة رائد خليل النمرى التجارية"/>
    <n v="0"/>
    <n v="0"/>
    <n v="0"/>
    <n v="0"/>
    <n v="0"/>
    <n v="0"/>
    <n v="0"/>
    <n v="0"/>
    <n v="0"/>
    <x v="1"/>
  </r>
  <r>
    <n v="2564"/>
    <n v="2010103054"/>
    <s v="انظمة"/>
    <s v="المركز المالي"/>
    <x v="1"/>
    <x v="1"/>
    <x v="84"/>
    <n v="0"/>
    <s v="مورد نقدي _ شركة لاس العربيه"/>
    <n v="0"/>
    <n v="0"/>
    <n v="0"/>
    <n v="0"/>
    <n v="0"/>
    <n v="0"/>
    <n v="0"/>
    <n v="0"/>
    <n v="0"/>
    <x v="1"/>
  </r>
  <r>
    <n v="2565"/>
    <n v="2010103065"/>
    <s v="انظمة"/>
    <s v="المركز المالي"/>
    <x v="1"/>
    <x v="1"/>
    <x v="84"/>
    <n v="0"/>
    <s v="مورد نقدي _ شركة مصنع تقنية الالواح _ تكنوبنل"/>
    <n v="1.9999999552965166E-4"/>
    <n v="0"/>
    <n v="248217.68"/>
    <n v="248217.67949000001"/>
    <n v="7.0999999297782779E-4"/>
    <n v="0"/>
    <n v="7.0999999297782779E-4"/>
    <n v="0"/>
    <n v="7.0999999297782779E-4"/>
    <x v="1"/>
  </r>
  <r>
    <n v="2566"/>
    <n v="2010103066"/>
    <s v="انظمة"/>
    <s v="المركز المالي"/>
    <x v="1"/>
    <x v="1"/>
    <x v="84"/>
    <n v="0"/>
    <s v="مورد نقدي _ مؤسسة ركن اليمان للمقاولات"/>
    <n v="0"/>
    <n v="0"/>
    <n v="0"/>
    <n v="0"/>
    <n v="0"/>
    <n v="0"/>
    <n v="0"/>
    <n v="0"/>
    <n v="0"/>
    <x v="1"/>
  </r>
  <r>
    <n v="2567"/>
    <n v="2010103067"/>
    <s v="انظمة"/>
    <s v="المركز المالي"/>
    <x v="1"/>
    <x v="1"/>
    <x v="84"/>
    <n v="0"/>
    <s v="مورد نقدي _ مؤسسة التعرفة الدوليه لتجارة البلاستيك"/>
    <n v="0"/>
    <n v="240"/>
    <n v="240"/>
    <n v="0"/>
    <n v="0"/>
    <n v="0"/>
    <n v="0"/>
    <n v="0"/>
    <n v="0"/>
    <x v="1"/>
  </r>
  <r>
    <n v="2568"/>
    <n v="2010103068"/>
    <s v="انظمة"/>
    <s v="المركز المالي"/>
    <x v="1"/>
    <x v="1"/>
    <x v="84"/>
    <n v="0"/>
    <s v="مورد نقدي_ شركة مدار لمواد البناء المحدوده"/>
    <n v="0"/>
    <n v="0"/>
    <n v="0"/>
    <n v="0"/>
    <n v="0"/>
    <n v="0"/>
    <n v="0"/>
    <n v="0"/>
    <n v="0"/>
    <x v="1"/>
  </r>
  <r>
    <n v="2569"/>
    <n v="2010103073"/>
    <s v="انظمة"/>
    <s v="المركز المالي"/>
    <x v="1"/>
    <x v="1"/>
    <x v="84"/>
    <n v="0"/>
    <s v="مورد نقدي_ مؤسسة تقنية الابواب التجاريه"/>
    <n v="156946"/>
    <n v="0"/>
    <n v="372137.5"/>
    <n v="546652.5"/>
    <n v="0"/>
    <n v="17569"/>
    <n v="-17569"/>
    <n v="0"/>
    <n v="-17569"/>
    <x v="1"/>
  </r>
  <r>
    <n v="2570"/>
    <n v="2010103074"/>
    <s v="انظمة"/>
    <s v="المركز المالي"/>
    <x v="1"/>
    <x v="1"/>
    <x v="84"/>
    <n v="0"/>
    <s v="مورد نقدي_ مؤسسة موضة السندس للتجارة"/>
    <n v="346.59000000000003"/>
    <n v="0"/>
    <n v="0"/>
    <n v="346.59000000000003"/>
    <n v="0"/>
    <n v="0"/>
    <n v="0"/>
    <n v="0"/>
    <n v="0"/>
    <x v="1"/>
  </r>
  <r>
    <n v="2571"/>
    <n v="2010103078"/>
    <s v="انظمة"/>
    <s v="المركز المالي"/>
    <x v="1"/>
    <x v="1"/>
    <x v="84"/>
    <n v="0"/>
    <s v="مورد نقدي _ بنزين ساسكو_2275 DRA_ شادي_12527"/>
    <n v="4317.49"/>
    <n v="0"/>
    <n v="0"/>
    <n v="4317.49"/>
    <n v="0"/>
    <n v="0"/>
    <n v="0"/>
    <n v="0"/>
    <n v="0"/>
    <x v="1"/>
  </r>
  <r>
    <n v="2572"/>
    <n v="2010103083"/>
    <s v="انظمة"/>
    <s v="المركز المالي"/>
    <x v="1"/>
    <x v="1"/>
    <x v="84"/>
    <n v="0"/>
    <s v="مورد نقدي _شركة عين الصيانه"/>
    <n v="0"/>
    <n v="0"/>
    <n v="14525.76"/>
    <n v="14525.76"/>
    <n v="0"/>
    <n v="0"/>
    <n v="0"/>
    <n v="0"/>
    <n v="0"/>
    <x v="1"/>
  </r>
  <r>
    <n v="2573"/>
    <n v="2010103085"/>
    <s v="انظمة"/>
    <s v="المركز المالي"/>
    <x v="1"/>
    <x v="1"/>
    <x v="84"/>
    <n v="0"/>
    <s v="مورد نقدي_ مؤسسة قيادات للتجارة وتقنية المعلومات"/>
    <n v="0"/>
    <n v="713"/>
    <n v="0"/>
    <n v="0"/>
    <n v="0"/>
    <n v="713"/>
    <n v="-713"/>
    <n v="0"/>
    <n v="-713"/>
    <x v="1"/>
  </r>
  <r>
    <n v="2574"/>
    <n v="2010103086"/>
    <s v="انظمة"/>
    <s v="المركز المالي"/>
    <x v="1"/>
    <x v="1"/>
    <x v="84"/>
    <n v="0"/>
    <s v="مورد نقدي _مؤسسة المتحدة واو فاشون للدعاية والاعلان"/>
    <n v="12480.76"/>
    <n v="0"/>
    <n v="51600.1"/>
    <n v="64080.859989999997"/>
    <n v="1.0000003385357559E-5"/>
    <n v="0"/>
    <n v="1.0000003385357559E-5"/>
    <n v="0"/>
    <n v="1.0000003385357559E-5"/>
    <x v="1"/>
  </r>
  <r>
    <n v="2575"/>
    <n v="2010103087"/>
    <s v="انظمة"/>
    <s v="المركز المالي"/>
    <x v="1"/>
    <x v="1"/>
    <x v="84"/>
    <n v="0"/>
    <s v="مورد نقدي_ شركة اتحاد الخليج للتامين"/>
    <n v="0"/>
    <n v="0"/>
    <n v="0"/>
    <n v="0"/>
    <n v="0"/>
    <n v="0"/>
    <n v="0"/>
    <n v="0"/>
    <n v="0"/>
    <x v="1"/>
  </r>
  <r>
    <n v="2576"/>
    <n v="2010103088"/>
    <s v="انظمة"/>
    <s v="المركز المالي"/>
    <x v="1"/>
    <x v="1"/>
    <x v="84"/>
    <n v="0"/>
    <s v="مورد نقدي_ شركة طريق الكون المحدوده"/>
    <n v="0"/>
    <n v="0"/>
    <n v="35406"/>
    <n v="35406"/>
    <n v="0"/>
    <n v="0"/>
    <n v="0"/>
    <n v="0"/>
    <n v="0"/>
    <x v="1"/>
  </r>
  <r>
    <n v="2577"/>
    <n v="2010103091"/>
    <s v="انظمة"/>
    <s v="المركز المالي"/>
    <x v="1"/>
    <x v="10"/>
    <x v="79"/>
    <n v="0"/>
    <s v="مورد نقدي_ شركة افلاك للصناعات الالكترونيه _بصمه"/>
    <n v="747.61020000000019"/>
    <n v="0"/>
    <n v="0"/>
    <n v="0"/>
    <n v="747.61020000000019"/>
    <n v="0"/>
    <n v="747.61020000000019"/>
    <n v="0"/>
    <n v="747.61020000000019"/>
    <x v="8"/>
  </r>
  <r>
    <n v="2578"/>
    <n v="2010103093"/>
    <s v="انظمة"/>
    <s v="المركز المالي"/>
    <x v="1"/>
    <x v="1"/>
    <x v="84"/>
    <n v="0"/>
    <s v="مورد نقدي _مؤسسة مصدر المعادن"/>
    <n v="0"/>
    <n v="0"/>
    <n v="0"/>
    <n v="0"/>
    <n v="0"/>
    <n v="0"/>
    <n v="0"/>
    <n v="0"/>
    <n v="0"/>
    <x v="1"/>
  </r>
  <r>
    <n v="2579"/>
    <n v="2010103094"/>
    <s v="انظمة"/>
    <s v="المركز المالي"/>
    <x v="1"/>
    <x v="1"/>
    <x v="84"/>
    <n v="0"/>
    <s v="مورد نقدي _ بنزين ساسكو 2275 GBB_ ربيع _ 02909"/>
    <n v="7868.3600000000006"/>
    <n v="0"/>
    <n v="0"/>
    <n v="7868.3600000000006"/>
    <n v="0"/>
    <n v="0"/>
    <n v="0"/>
    <n v="0"/>
    <n v="0"/>
    <x v="1"/>
  </r>
  <r>
    <n v="2580"/>
    <n v="2010103095"/>
    <s v="انظمة"/>
    <s v="المركز المالي"/>
    <x v="1"/>
    <x v="1"/>
    <x v="84"/>
    <n v="0"/>
    <s v="مورد نقدي _ بنزين ساسكو 2463 UNA_علاء احمد  _ 13036"/>
    <n v="1763.67"/>
    <n v="0"/>
    <n v="0"/>
    <n v="1763.67"/>
    <n v="0"/>
    <n v="0"/>
    <n v="0"/>
    <n v="0"/>
    <n v="0"/>
    <x v="1"/>
  </r>
  <r>
    <n v="2581"/>
    <n v="2010103096"/>
    <s v="انظمة"/>
    <s v="المركز المالي"/>
    <x v="1"/>
    <x v="1"/>
    <x v="84"/>
    <n v="0"/>
    <s v="مورد نقدي _ بنزين ساسكو 2496 ZEA_حسين سليم _ 12603"/>
    <n v="2098.0100000000002"/>
    <n v="0"/>
    <n v="0"/>
    <n v="2098.0100000000002"/>
    <n v="0"/>
    <n v="0"/>
    <n v="0"/>
    <n v="0"/>
    <n v="0"/>
    <x v="1"/>
  </r>
  <r>
    <n v="2582"/>
    <n v="2010103097"/>
    <s v="انظمة"/>
    <s v="المركز المالي"/>
    <x v="1"/>
    <x v="1"/>
    <x v="84"/>
    <n v="0"/>
    <s v="مورد نقدي _ بنزين ساسكو_ 4034 HVA _محروس _  13038"/>
    <n v="1053.5999999999999"/>
    <n v="0"/>
    <n v="0"/>
    <n v="1053.5999999999999"/>
    <n v="0"/>
    <n v="0"/>
    <n v="0"/>
    <n v="0"/>
    <n v="0"/>
    <x v="1"/>
  </r>
  <r>
    <n v="2583"/>
    <n v="2010103098"/>
    <s v="انظمة"/>
    <s v="المركز المالي"/>
    <x v="1"/>
    <x v="1"/>
    <x v="84"/>
    <n v="0"/>
    <s v="مورد نقدي _ بنزين ساسكو_ 4534 GDB _علاء احمد _   03176"/>
    <n v="1364.77"/>
    <n v="0"/>
    <n v="0"/>
    <n v="1364.77"/>
    <n v="0"/>
    <n v="0"/>
    <n v="0"/>
    <n v="0"/>
    <n v="0"/>
    <x v="1"/>
  </r>
  <r>
    <n v="2584"/>
    <n v="2010103099"/>
    <s v="انظمة"/>
    <s v="المركز المالي"/>
    <x v="1"/>
    <x v="1"/>
    <x v="84"/>
    <n v="0"/>
    <s v="  مورد نقدي _ بنزين ساسكو_6158 LUA_ احمد عبدالهادي_ 03274"/>
    <n v="3544.07"/>
    <n v="0"/>
    <n v="0"/>
    <n v="3544.07"/>
    <n v="0"/>
    <n v="0"/>
    <n v="0"/>
    <n v="0"/>
    <n v="0"/>
    <x v="1"/>
  </r>
  <r>
    <n v="2585"/>
    <n v="2010103100"/>
    <s v="انظمة"/>
    <s v="المركز المالي"/>
    <x v="1"/>
    <x v="1"/>
    <x v="84"/>
    <n v="0"/>
    <s v=" مورد نقدي _ بنزين ساسكو_6322 KJA_علاء احمد _13043"/>
    <n v="2830.79"/>
    <n v="0"/>
    <n v="0"/>
    <n v="2830.79"/>
    <n v="0"/>
    <n v="0"/>
    <n v="0"/>
    <n v="0"/>
    <n v="0"/>
    <x v="1"/>
  </r>
  <r>
    <n v="2586"/>
    <n v="2010103101"/>
    <s v="انظمة"/>
    <s v="المركز المالي"/>
    <x v="1"/>
    <x v="1"/>
    <x v="84"/>
    <n v="0"/>
    <s v=" مورد نقدي _ بنزين ساسكو_ 6776 ABB_ احمد  وحيد _ 03200( رضا سمير )"/>
    <n v="2986.59"/>
    <n v="0"/>
    <n v="0"/>
    <n v="2986.59"/>
    <n v="0"/>
    <n v="0"/>
    <n v="0"/>
    <n v="0"/>
    <n v="0"/>
    <x v="1"/>
  </r>
  <r>
    <n v="2587"/>
    <n v="2010103102"/>
    <s v="انظمة"/>
    <s v="المركز المالي"/>
    <x v="1"/>
    <x v="1"/>
    <x v="84"/>
    <n v="0"/>
    <s v=" مورد نقدي _ بنزين ساسكو_ باص لوحة رقم 4340 _ 54899( شريحه alj 7926 )"/>
    <n v="837.17000000000007"/>
    <n v="0"/>
    <n v="0"/>
    <n v="837.17000000000007"/>
    <n v="0"/>
    <n v="0"/>
    <n v="0"/>
    <n v="0"/>
    <n v="0"/>
    <x v="1"/>
  </r>
  <r>
    <n v="2588"/>
    <n v="2010103103"/>
    <s v="انظمة"/>
    <s v="المركز المالي"/>
    <x v="1"/>
    <x v="1"/>
    <x v="84"/>
    <n v="0"/>
    <s v=" مورد نقدي _ بنزين ساسكو_  8228 tua _ ربيع وحيد  _ 02948"/>
    <n v="3452.9900000000002"/>
    <n v="0"/>
    <n v="0"/>
    <n v="3452.9900000000002"/>
    <n v="0"/>
    <n v="0"/>
    <n v="0"/>
    <n v="0"/>
    <n v="0"/>
    <x v="1"/>
  </r>
  <r>
    <n v="2589"/>
    <n v="2010103104"/>
    <s v="انظمة"/>
    <s v="المركز المالي"/>
    <x v="1"/>
    <x v="1"/>
    <x v="84"/>
    <n v="0"/>
    <s v=" مورد نقدي _ بنزين ساسكو_8804 zva _ علاءاحمد _ 002950"/>
    <n v="5036.99"/>
    <n v="0"/>
    <n v="0"/>
    <n v="5036.99"/>
    <n v="0"/>
    <n v="0"/>
    <n v="0"/>
    <n v="0"/>
    <n v="0"/>
    <x v="1"/>
  </r>
  <r>
    <n v="2590"/>
    <n v="2010103105"/>
    <s v="انظمة"/>
    <s v="المركز المالي"/>
    <x v="1"/>
    <x v="1"/>
    <x v="84"/>
    <n v="0"/>
    <s v="مورد نقدي _ بنزين ساسكو_ 9287 HSA_سيد سويلم_53416"/>
    <n v="682.91"/>
    <n v="0"/>
    <n v="0"/>
    <n v="682.91"/>
    <n v="0"/>
    <n v="0"/>
    <n v="0"/>
    <n v="0"/>
    <n v="0"/>
    <x v="1"/>
  </r>
  <r>
    <n v="2591"/>
    <n v="2010103106"/>
    <s v="انظمة"/>
    <s v="المركز المالي"/>
    <x v="1"/>
    <x v="1"/>
    <x v="84"/>
    <n v="0"/>
    <s v="مورد نقدي _ بنزين ساسكو_  4311 BSB_ علاء احمد _02896-ملغي XXXXXXXXXXXX"/>
    <n v="211.26"/>
    <n v="0"/>
    <n v="0"/>
    <n v="211.26"/>
    <n v="0"/>
    <n v="0"/>
    <n v="0"/>
    <n v="0"/>
    <n v="0"/>
    <x v="1"/>
  </r>
  <r>
    <n v="2592"/>
    <n v="2010103107"/>
    <s v="انظمة"/>
    <s v="المركز المالي"/>
    <x v="1"/>
    <x v="1"/>
    <x v="84"/>
    <n v="0"/>
    <s v="مورد نقدي _ بنزين ساسكو_  بطاقة المترو_ابراهيم ذكي 6322-KJA"/>
    <n v="8359"/>
    <n v="0"/>
    <n v="0"/>
    <n v="8359"/>
    <n v="0"/>
    <n v="0"/>
    <n v="0"/>
    <n v="0"/>
    <n v="0"/>
    <x v="1"/>
  </r>
  <r>
    <n v="2593"/>
    <n v="2010103108"/>
    <s v="انظمة"/>
    <s v="المركز المالي"/>
    <x v="1"/>
    <x v="1"/>
    <x v="84"/>
    <n v="0"/>
    <s v="مورد نقدي _ بنزين ساسكو_  شريحه _2405 L SB_ حسين محمد"/>
    <n v="2308.75"/>
    <n v="0"/>
    <n v="0"/>
    <n v="2308.75"/>
    <n v="0"/>
    <n v="0"/>
    <n v="0"/>
    <n v="0"/>
    <n v="0"/>
    <x v="1"/>
  </r>
  <r>
    <n v="2594"/>
    <n v="2010103111"/>
    <s v="انظمة"/>
    <s v="المركز المالي"/>
    <x v="1"/>
    <x v="1"/>
    <x v="84"/>
    <n v="0"/>
    <s v="مورد نقدي_ مؤسسة خالد محمد المصيريعي للتجارة"/>
    <n v="0"/>
    <n v="0"/>
    <n v="0"/>
    <n v="0"/>
    <n v="0"/>
    <n v="0"/>
    <n v="0"/>
    <n v="0"/>
    <n v="0"/>
    <x v="1"/>
  </r>
  <r>
    <n v="2595"/>
    <n v="2010103116"/>
    <s v="انظمة"/>
    <s v="المركز المالي"/>
    <x v="1"/>
    <x v="1"/>
    <x v="84"/>
    <n v="0"/>
    <s v="مورد نقدي _ بنزين ساسكو_  مغلقXXXXXXXXXXX"/>
    <n v="0"/>
    <n v="0"/>
    <n v="0"/>
    <n v="0"/>
    <n v="0"/>
    <n v="0"/>
    <n v="0"/>
    <n v="0"/>
    <n v="0"/>
    <x v="1"/>
  </r>
  <r>
    <n v="2596"/>
    <n v="2010103117"/>
    <s v="انظمة"/>
    <s v="المركز المالي"/>
    <x v="1"/>
    <x v="1"/>
    <x v="84"/>
    <n v="0"/>
    <s v="مورد نقدي _ بنزين ساسكو xab  /  ملغية XXXXXXXXXXX"/>
    <n v="2659.66"/>
    <n v="0"/>
    <n v="0"/>
    <n v="2659.66"/>
    <n v="0"/>
    <n v="0"/>
    <n v="0"/>
    <n v="0"/>
    <n v="0"/>
    <x v="1"/>
  </r>
  <r>
    <n v="2597"/>
    <n v="2010103118"/>
    <s v="انظمة"/>
    <s v="المركز المالي"/>
    <x v="1"/>
    <x v="1"/>
    <x v="84"/>
    <n v="0"/>
    <s v="مورد نقدي _ مؤسسة عالم اللحام للتجارة"/>
    <n v="0"/>
    <n v="47490.05"/>
    <n v="85000"/>
    <n v="69483"/>
    <n v="0"/>
    <n v="31973.050000000003"/>
    <n v="-31973.050000000003"/>
    <n v="0"/>
    <n v="-31973.050000000003"/>
    <x v="1"/>
  </r>
  <r>
    <n v="2598"/>
    <n v="2010103119"/>
    <s v="انظمة"/>
    <s v="المركز المالي"/>
    <x v="1"/>
    <x v="1"/>
    <x v="84"/>
    <n v="0"/>
    <s v="مورد نقدي _ امل الحياه للمقاولات _ مياه الواتر جيت"/>
    <n v="0"/>
    <n v="0"/>
    <n v="15985"/>
    <n v="15985"/>
    <n v="0"/>
    <n v="0"/>
    <n v="0"/>
    <n v="0"/>
    <n v="0"/>
    <x v="1"/>
  </r>
  <r>
    <n v="2599"/>
    <n v="2010103120"/>
    <s v="انظمة"/>
    <s v="المركز المالي"/>
    <x v="1"/>
    <x v="1"/>
    <x v="84"/>
    <n v="0"/>
    <s v="مورد نقدي _ مؤسسة سفوف الرمال للمقاولات"/>
    <n v="0"/>
    <n v="0"/>
    <n v="46271.4"/>
    <n v="46271.4"/>
    <n v="0"/>
    <n v="0"/>
    <n v="0"/>
    <n v="0"/>
    <n v="0"/>
    <x v="1"/>
  </r>
  <r>
    <n v="2600"/>
    <n v="2010103121"/>
    <s v="انظمة"/>
    <s v="المركز المالي"/>
    <x v="1"/>
    <x v="1"/>
    <x v="84"/>
    <n v="0"/>
    <s v="مورد نقدي _سعاد حسين الحارثى"/>
    <n v="0"/>
    <n v="466509.51"/>
    <n v="537668.39"/>
    <n v="71158.880000000005"/>
    <n v="0"/>
    <n v="0"/>
    <n v="0"/>
    <n v="0"/>
    <n v="0"/>
    <x v="1"/>
  </r>
  <r>
    <n v="2601"/>
    <n v="2010103122"/>
    <s v="انظمة"/>
    <s v="المركز المالي"/>
    <x v="1"/>
    <x v="1"/>
    <x v="84"/>
    <n v="0"/>
    <s v="مورد نقدي _ بنزين ساسكو_ 3367 TXB_حسين سالم_"/>
    <n v="2500"/>
    <n v="0"/>
    <n v="0"/>
    <n v="2500"/>
    <n v="0"/>
    <n v="0"/>
    <n v="0"/>
    <n v="0"/>
    <n v="0"/>
    <x v="1"/>
  </r>
  <r>
    <n v="2602"/>
    <n v="2010103123"/>
    <s v="انظمة"/>
    <s v="المركز المالي"/>
    <x v="1"/>
    <x v="1"/>
    <x v="84"/>
    <n v="0"/>
    <s v="مورد نقدي _مؤسسة انوار القاطر لصيانة الالكترونيات"/>
    <n v="0"/>
    <n v="0"/>
    <n v="0"/>
    <n v="0"/>
    <n v="0"/>
    <n v="0"/>
    <n v="0"/>
    <n v="0"/>
    <n v="0"/>
    <x v="1"/>
  </r>
  <r>
    <n v="2603"/>
    <n v="2010103124"/>
    <s v="انظمة"/>
    <s v="المركز المالي"/>
    <x v="1"/>
    <x v="1"/>
    <x v="84"/>
    <n v="0"/>
    <s v="مورد نقدي _ بنزين ساسكو_ 9134 ZXB_احمد وحيد_"/>
    <n v="2000"/>
    <n v="0"/>
    <n v="0"/>
    <n v="2000"/>
    <n v="0"/>
    <n v="0"/>
    <n v="0"/>
    <n v="0"/>
    <n v="0"/>
    <x v="1"/>
  </r>
  <r>
    <n v="2604"/>
    <n v="2010103125"/>
    <s v="انظمة"/>
    <s v="المركز المالي"/>
    <x v="1"/>
    <x v="1"/>
    <x v="84"/>
    <n v="0"/>
    <s v="مورد نقدي _مصدر لمواد النجارة"/>
    <n v="0"/>
    <n v="0"/>
    <n v="21505"/>
    <n v="21505"/>
    <n v="0"/>
    <n v="0"/>
    <n v="0"/>
    <n v="0"/>
    <n v="0"/>
    <x v="1"/>
  </r>
  <r>
    <n v="2605"/>
    <n v="2010103126"/>
    <s v="انظمة"/>
    <s v="المركز المالي"/>
    <x v="1"/>
    <x v="1"/>
    <x v="84"/>
    <n v="0"/>
    <s v="مورد نقدي _ بنزين ساسكو_  GNA 3605  احمد العجمي"/>
    <n v="0"/>
    <n v="0"/>
    <n v="0"/>
    <n v="0"/>
    <n v="0"/>
    <n v="0"/>
    <n v="0"/>
    <n v="0"/>
    <n v="0"/>
    <x v="1"/>
  </r>
  <r>
    <n v="2606"/>
    <n v="2010103127"/>
    <s v="انظمة"/>
    <s v="المركز المالي"/>
    <x v="1"/>
    <x v="1"/>
    <x v="84"/>
    <n v="0"/>
    <s v="مورد نقدي _ مؤسسة عده ومسمار للتجارة"/>
    <n v="0"/>
    <n v="0"/>
    <n v="437668.39"/>
    <n v="437668.39"/>
    <n v="0"/>
    <n v="0"/>
    <n v="0"/>
    <n v="0"/>
    <n v="0"/>
    <x v="1"/>
  </r>
  <r>
    <n v="2607"/>
    <n v="2010103128"/>
    <s v="انظمة"/>
    <s v="المركز المالي"/>
    <x v="1"/>
    <x v="1"/>
    <x v="84"/>
    <n v="0"/>
    <s v="مورد نقدي _ بنزين ساسكو باص كوستر _  LXB  7321 - اسامه شلبي"/>
    <n v="0"/>
    <n v="0"/>
    <n v="0"/>
    <n v="0"/>
    <n v="0"/>
    <n v="0"/>
    <n v="0"/>
    <n v="0"/>
    <n v="0"/>
    <x v="1"/>
  </r>
  <r>
    <n v="2608"/>
    <n v="2010103129"/>
    <s v="انظمة"/>
    <s v="المركز المالي"/>
    <x v="1"/>
    <x v="1"/>
    <x v="84"/>
    <n v="0"/>
    <s v="مورد نقدي _ بنزين ساسكو  هايلوكس 2023 _  UXB 1953  احمد عبد الهادي"/>
    <n v="0"/>
    <n v="0"/>
    <n v="0"/>
    <n v="0"/>
    <n v="0"/>
    <n v="0"/>
    <n v="0"/>
    <n v="0"/>
    <n v="0"/>
    <x v="1"/>
  </r>
  <r>
    <n v="2609"/>
    <n v="2010103130"/>
    <s v="انظمة"/>
    <s v="المركز المالي"/>
    <x v="1"/>
    <x v="1"/>
    <x v="84"/>
    <n v="0"/>
    <s v="مورد نقدي_ شركة سند العروبة للتجارة"/>
    <n v="0"/>
    <n v="0"/>
    <n v="7013.8"/>
    <n v="7013.8"/>
    <n v="0"/>
    <n v="0"/>
    <n v="0"/>
    <n v="0"/>
    <n v="0"/>
    <x v="1"/>
  </r>
  <r>
    <n v="2610"/>
    <n v="2010103131"/>
    <s v="انظمة"/>
    <s v="المركز المالي"/>
    <x v="1"/>
    <x v="1"/>
    <x v="84"/>
    <n v="0"/>
    <s v="مورد نقدي _مؤسسة راكان هادى عبد الله الحربى"/>
    <n v="0"/>
    <n v="0"/>
    <n v="15950.5"/>
    <n v="15950.5"/>
    <n v="0"/>
    <n v="0"/>
    <n v="0"/>
    <n v="0"/>
    <n v="0"/>
    <x v="1"/>
  </r>
  <r>
    <n v="2611"/>
    <n v="2010103132"/>
    <s v="انظمة"/>
    <s v="المركز المالي"/>
    <x v="1"/>
    <x v="10"/>
    <x v="79"/>
    <n v="0"/>
    <s v="مورد نقدي _ الشركة العربية للمختبرات والتربة"/>
    <n v="0"/>
    <n v="0"/>
    <n v="4082.5"/>
    <n v="2472.5"/>
    <n v="1610"/>
    <n v="0"/>
    <n v="1610"/>
    <n v="0"/>
    <n v="1610"/>
    <x v="8"/>
  </r>
  <r>
    <n v="2612"/>
    <n v="2010104019"/>
    <s v="انظمة"/>
    <s v="المركز المالي"/>
    <x v="1"/>
    <x v="1"/>
    <x v="84"/>
    <n v="0"/>
    <s v="مورد خشب  _ شركة انفال السعودية للمشاريع المحدودة"/>
    <n v="0"/>
    <n v="0"/>
    <n v="0"/>
    <n v="0"/>
    <n v="0"/>
    <n v="0"/>
    <n v="0"/>
    <n v="0"/>
    <n v="0"/>
    <x v="1"/>
  </r>
  <r>
    <n v="2613"/>
    <n v="2010105001"/>
    <s v="انظمة"/>
    <s v="المركز المالي"/>
    <x v="1"/>
    <x v="1"/>
    <x v="84"/>
    <n v="0"/>
    <s v="مورد خدمة_ شركة مصنع الاهلي للالمنيوم _نافكو0"/>
    <n v="0"/>
    <n v="605.6"/>
    <n v="5006.6400000000003"/>
    <n v="5006.6400000000003"/>
    <n v="0"/>
    <n v="605.60000000000036"/>
    <n v="-605.60000000000036"/>
    <n v="0"/>
    <n v="-605.60000000000036"/>
    <x v="1"/>
  </r>
  <r>
    <n v="2614"/>
    <n v="2010105002"/>
    <s v="انظمة"/>
    <s v="المركز المالي"/>
    <x v="1"/>
    <x v="1"/>
    <x v="84"/>
    <n v="0"/>
    <s v="مورد خدمة_ شركة انماط الصناعيه للصناعه _دهان."/>
    <n v="0"/>
    <n v="9159.4699999999993"/>
    <n v="103077.18000000001"/>
    <n v="119857.36"/>
    <n v="0"/>
    <n v="25939.649999999994"/>
    <n v="-25939.649999999994"/>
    <n v="0"/>
    <n v="-25939.649999999994"/>
    <x v="1"/>
  </r>
  <r>
    <n v="2615"/>
    <n v="2010105003"/>
    <s v="انظمة"/>
    <s v="المركز المالي"/>
    <x v="1"/>
    <x v="1"/>
    <x v="84"/>
    <n v="0"/>
    <s v="مورد خدمة_ شركة رضا الوطنيه للدهانات _دهان0"/>
    <n v="0"/>
    <n v="120380.37"/>
    <n v="270000"/>
    <n v="185360.39"/>
    <n v="0"/>
    <n v="35740.760000000009"/>
    <n v="-35740.760000000009"/>
    <n v="0"/>
    <n v="-35740.760000000009"/>
    <x v="1"/>
  </r>
  <r>
    <n v="2616"/>
    <n v="2010105005"/>
    <s v="انظمة"/>
    <s v="المركز المالي"/>
    <x v="1"/>
    <x v="1"/>
    <x v="84"/>
    <n v="0"/>
    <s v="مورد خدمة_ شركة المكان العالى التجاريه-تذاكر سفر0"/>
    <n v="0"/>
    <n v="269655.57"/>
    <n v="604411.77"/>
    <n v="682652.23"/>
    <n v="0"/>
    <n v="347896.03"/>
    <n v="-347896.03"/>
    <n v="0"/>
    <n v="-347896.03"/>
    <x v="1"/>
  </r>
  <r>
    <n v="2617"/>
    <n v="2010105006"/>
    <s v="انظمة"/>
    <s v="المركز المالي"/>
    <x v="1"/>
    <x v="1"/>
    <x v="84"/>
    <n v="0"/>
    <s v="مورد خدمة_ مؤسسة سناس للتجاره - DHL0"/>
    <n v="0"/>
    <n v="1633.43"/>
    <n v="24556.77"/>
    <n v="22923.34"/>
    <n v="0"/>
    <n v="0"/>
    <n v="0"/>
    <n v="0"/>
    <n v="0"/>
    <x v="1"/>
  </r>
  <r>
    <n v="2618"/>
    <n v="2010105007"/>
    <s v="انظمة"/>
    <s v="المركز المالي"/>
    <x v="1"/>
    <x v="1"/>
    <x v="84"/>
    <n v="0"/>
    <s v="مورد خدمة_ التعاونية للتامين _انظمة_رقم_19329960.0"/>
    <n v="0"/>
    <n v="0"/>
    <n v="0"/>
    <n v="0"/>
    <n v="0"/>
    <n v="0"/>
    <n v="0"/>
    <n v="0"/>
    <n v="0"/>
    <x v="1"/>
  </r>
  <r>
    <n v="2619"/>
    <n v="2010105009"/>
    <s v="انظمة"/>
    <s v="المركز المالي"/>
    <x v="1"/>
    <x v="1"/>
    <x v="84"/>
    <n v="0"/>
    <s v="مورد خدمة_ شركة القصر جلاس الصناعيه_سكريت0"/>
    <n v="0"/>
    <n v="13832.44"/>
    <n v="17190"/>
    <n v="7190"/>
    <n v="0"/>
    <n v="3832.4400000000023"/>
    <n v="-3832.4400000000023"/>
    <n v="0"/>
    <n v="-3832.4400000000023"/>
    <x v="1"/>
  </r>
  <r>
    <n v="2620"/>
    <n v="2010105010"/>
    <s v="انظمة"/>
    <s v="المركز المالي"/>
    <x v="1"/>
    <x v="1"/>
    <x v="84"/>
    <n v="0"/>
    <s v="مورد خدمة_ شركة مصنع العالمية لتصنيع الزجاج المضاد للكسر _سكريت."/>
    <n v="0"/>
    <n v="14556"/>
    <n v="56279.73"/>
    <n v="41723.72999"/>
    <n v="1.0000003385357559E-5"/>
    <n v="0"/>
    <n v="1.0000003385357559E-5"/>
    <n v="0"/>
    <n v="1.0000003385357559E-5"/>
    <x v="1"/>
  </r>
  <r>
    <n v="2621"/>
    <n v="2010105012"/>
    <s v="انظمة"/>
    <s v="المركز المالي"/>
    <x v="1"/>
    <x v="1"/>
    <x v="84"/>
    <n v="0"/>
    <s v="مورد خدمة_ شركة خالد ظافر واخوانه - جمرك ..0"/>
    <n v="0"/>
    <n v="13043.77"/>
    <n v="157310.70000000001"/>
    <n v="154301.99"/>
    <n v="0"/>
    <n v="10035.059999999969"/>
    <n v="-10035.059999999969"/>
    <n v="0"/>
    <n v="-10035.059999999969"/>
    <x v="1"/>
  </r>
  <r>
    <n v="2622"/>
    <n v="2010105013"/>
    <s v="انظمة"/>
    <s v="المركز المالي"/>
    <x v="1"/>
    <x v="1"/>
    <x v="84"/>
    <n v="0"/>
    <s v="مورد خدمة_ شركة نما الدار للمقاولات المحدودة ."/>
    <n v="0"/>
    <n v="98223.1"/>
    <n v="235000"/>
    <n v="285373.65000000002"/>
    <n v="0"/>
    <n v="148596.75"/>
    <n v="-148596.75"/>
    <n v="0"/>
    <n v="-148596.75"/>
    <x v="1"/>
  </r>
  <r>
    <n v="2623"/>
    <n v="2010105014"/>
    <s v="انظمة"/>
    <s v="المركز المالي"/>
    <x v="1"/>
    <x v="1"/>
    <x v="84"/>
    <n v="0"/>
    <s v="مورد خدمة_ مجموعة النظم التطبيقية - برنامج دلتا ."/>
    <n v="0"/>
    <n v="0"/>
    <n v="3450"/>
    <n v="3450"/>
    <n v="0"/>
    <n v="0"/>
    <n v="0"/>
    <n v="0"/>
    <n v="0"/>
    <x v="1"/>
  </r>
  <r>
    <n v="2624"/>
    <n v="2010105017"/>
    <s v="انظمة"/>
    <s v="المركز المالي"/>
    <x v="1"/>
    <x v="1"/>
    <x v="84"/>
    <n v="0"/>
    <s v="مورد خدمة_ مؤسسة الشمري - تأجير فوركلفت."/>
    <n v="0"/>
    <n v="6000"/>
    <n v="228606"/>
    <n v="236695"/>
    <n v="0"/>
    <n v="14089"/>
    <n v="-14089"/>
    <n v="0"/>
    <n v="-14089"/>
    <x v="1"/>
  </r>
  <r>
    <n v="2625"/>
    <n v="2010105019"/>
    <s v="انظمة"/>
    <s v="المركز المالي"/>
    <x v="1"/>
    <x v="1"/>
    <x v="84"/>
    <n v="0"/>
    <s v="مورد خدمة_ شركة رفيفكم للمقاولات - عتيق"/>
    <n v="0"/>
    <n v="0"/>
    <n v="36647"/>
    <n v="36647.050000000003"/>
    <n v="0"/>
    <n v="5.0000000002910383E-2"/>
    <n v="-5.0000000002910383E-2"/>
    <n v="0"/>
    <n v="-5.0000000002910383E-2"/>
    <x v="1"/>
  </r>
  <r>
    <n v="2626"/>
    <n v="2010105025"/>
    <s v="انظمة"/>
    <s v="المركز المالي"/>
    <x v="1"/>
    <x v="1"/>
    <x v="84"/>
    <n v="0"/>
    <s v="مورد خدمة_ المصنع السعودي لجلفنة المعادن0"/>
    <n v="0"/>
    <n v="44808.11"/>
    <n v="780000"/>
    <n v="1021172.77"/>
    <n v="0"/>
    <n v="285980.88000000012"/>
    <n v="-285980.88000000012"/>
    <n v="0"/>
    <n v="-285980.88000000012"/>
    <x v="1"/>
  </r>
  <r>
    <n v="2627"/>
    <n v="2010105029"/>
    <s v="انظمة"/>
    <s v="المركز المالي"/>
    <x v="1"/>
    <x v="1"/>
    <x v="84"/>
    <n v="0"/>
    <s v="مورد خدمة_ بوبا للتأمين الطبي- مصنع واجهات الرياض للزجاج0"/>
    <n v="0"/>
    <n v="0"/>
    <n v="0"/>
    <n v="0"/>
    <n v="0"/>
    <n v="0"/>
    <n v="0"/>
    <n v="0"/>
    <n v="0"/>
    <x v="1"/>
  </r>
  <r>
    <n v="2628"/>
    <n v="2010105031"/>
    <s v="انظمة"/>
    <s v="المركز المالي"/>
    <x v="1"/>
    <x v="1"/>
    <x v="84"/>
    <n v="0"/>
    <s v="مورد خدمة_ مصنع تقنية الطلاء للصناعة0_ ملفي**************"/>
    <n v="0"/>
    <n v="0"/>
    <n v="0"/>
    <n v="0"/>
    <n v="0"/>
    <n v="0"/>
    <n v="0"/>
    <n v="0"/>
    <n v="0"/>
    <x v="1"/>
  </r>
  <r>
    <n v="2629"/>
    <n v="2010105032"/>
    <s v="انظمة"/>
    <s v="المركز المالي"/>
    <x v="1"/>
    <x v="1"/>
    <x v="84"/>
    <n v="0"/>
    <s v="مورد خدمة_ شركة اعمال صحارى للمقاولات - حاويات0"/>
    <n v="0"/>
    <n v="0"/>
    <n v="10000"/>
    <n v="10350"/>
    <n v="0"/>
    <n v="350"/>
    <n v="-350"/>
    <n v="0"/>
    <n v="-350"/>
    <x v="1"/>
  </r>
  <r>
    <n v="2630"/>
    <n v="2010105034"/>
    <s v="انظمة"/>
    <s v="المركز المالي"/>
    <x v="1"/>
    <x v="1"/>
    <x v="84"/>
    <n v="0"/>
    <s v="مورد خدمة_ شركة شاس للمقاولات - توريد مياه0"/>
    <n v="0"/>
    <n v="0"/>
    <n v="0"/>
    <n v="0"/>
    <n v="0"/>
    <n v="0"/>
    <n v="0"/>
    <n v="0"/>
    <n v="0"/>
    <x v="1"/>
  </r>
  <r>
    <n v="2631"/>
    <n v="2010105037"/>
    <s v="انظمة"/>
    <s v="المركز المالي"/>
    <x v="1"/>
    <x v="1"/>
    <x v="84"/>
    <n v="0"/>
    <s v="مورد خدمة_ مؤسسة السلامة المدنية لمعدات السلامة0"/>
    <n v="0"/>
    <n v="0"/>
    <n v="0"/>
    <n v="0"/>
    <n v="0"/>
    <n v="0"/>
    <n v="0"/>
    <n v="0"/>
    <n v="0"/>
    <x v="1"/>
  </r>
  <r>
    <n v="2632"/>
    <n v="2010105041"/>
    <s v="انظمة"/>
    <s v="المركز المالي"/>
    <x v="1"/>
    <x v="1"/>
    <x v="84"/>
    <n v="0"/>
    <s v="مورد خدمة _ مؤسسة اسرع رقم للمقاولات المعمارية_عمالة مؤجره0"/>
    <n v="0"/>
    <n v="0"/>
    <n v="0"/>
    <n v="0"/>
    <n v="0"/>
    <n v="0"/>
    <n v="0"/>
    <n v="0"/>
    <n v="0"/>
    <x v="1"/>
  </r>
  <r>
    <n v="2633"/>
    <n v="2010105045"/>
    <s v="انظمة"/>
    <s v="المركز المالي"/>
    <x v="1"/>
    <x v="1"/>
    <x v="84"/>
    <n v="0"/>
    <s v="مورد خدمة_ التعاونية للتامين _حديد_رقم_18728936"/>
    <n v="0"/>
    <n v="0"/>
    <n v="0"/>
    <n v="0"/>
    <n v="0"/>
    <n v="0"/>
    <n v="0"/>
    <n v="0"/>
    <n v="0"/>
    <x v="1"/>
  </r>
  <r>
    <n v="2634"/>
    <n v="2010105046"/>
    <s v="انظمة"/>
    <s v="المركز المالي"/>
    <x v="1"/>
    <x v="1"/>
    <x v="84"/>
    <n v="0"/>
    <s v="مورد _ مؤسسة وقت الاعمال."/>
    <n v="0"/>
    <n v="0"/>
    <n v="0"/>
    <n v="0"/>
    <n v="0"/>
    <n v="0"/>
    <n v="0"/>
    <n v="0"/>
    <n v="0"/>
    <x v="1"/>
  </r>
  <r>
    <n v="2635"/>
    <n v="2010105047"/>
    <s v="انظمة"/>
    <s v="المركز المالي"/>
    <x v="1"/>
    <x v="1"/>
    <x v="84"/>
    <n v="0"/>
    <s v="مورد خدمة_ التعاونية للتامين _زجاج_رقم_19028372"/>
    <n v="0"/>
    <n v="0"/>
    <n v="0"/>
    <n v="0"/>
    <n v="0"/>
    <n v="0"/>
    <n v="0"/>
    <n v="0"/>
    <n v="0"/>
    <x v="1"/>
  </r>
  <r>
    <n v="2636"/>
    <n v="2010105049"/>
    <s v="انظمة"/>
    <s v="المركز المالي"/>
    <x v="1"/>
    <x v="1"/>
    <x v="84"/>
    <n v="0"/>
    <s v="مورد خدمة _ الشركة العربيه الدولية_ايجار مصعد0"/>
    <n v="0"/>
    <n v="71056.11"/>
    <n v="87000"/>
    <n v="15989.380000000001"/>
    <n v="0"/>
    <n v="45.490000000005239"/>
    <n v="-45.490000000005239"/>
    <n v="0"/>
    <n v="-45.490000000005239"/>
    <x v="1"/>
  </r>
  <r>
    <n v="2637"/>
    <n v="2010105050"/>
    <s v="انظمة"/>
    <s v="المركز المالي"/>
    <x v="1"/>
    <x v="1"/>
    <x v="84"/>
    <n v="0"/>
    <s v="مورد خدمة _ شركة رابيدالعربيه السعودية المحدوده  _رافعات0"/>
    <n v="0"/>
    <n v="478149.8"/>
    <n v="1546503.52"/>
    <n v="1383546.91"/>
    <n v="0"/>
    <n v="315193.18999999994"/>
    <n v="-315193.18999999994"/>
    <n v="0"/>
    <n v="-315193.18999999994"/>
    <x v="1"/>
  </r>
  <r>
    <n v="2638"/>
    <n v="2010105052"/>
    <s v="انظمة"/>
    <s v="المركز المالي"/>
    <x v="1"/>
    <x v="1"/>
    <x v="84"/>
    <n v="0"/>
    <s v="مورد خدمة_ التعاونية للتامين _انظمة المقاولات _رقم_19268208"/>
    <n v="0"/>
    <n v="0"/>
    <n v="0"/>
    <n v="0"/>
    <n v="0"/>
    <n v="0"/>
    <n v="0"/>
    <n v="0"/>
    <n v="0"/>
    <x v="1"/>
  </r>
  <r>
    <n v="2639"/>
    <n v="2010105053"/>
    <s v="انظمة"/>
    <s v="المركز المالي"/>
    <x v="1"/>
    <x v="1"/>
    <x v="84"/>
    <n v="0"/>
    <s v="مورد خدمة_ التعاونية للتامين _تاهيل _رقم_177277510"/>
    <n v="0"/>
    <n v="0"/>
    <n v="0"/>
    <n v="0"/>
    <n v="0"/>
    <n v="0"/>
    <n v="0"/>
    <n v="0"/>
    <n v="0"/>
    <x v="1"/>
  </r>
  <r>
    <n v="2640"/>
    <n v="2010105054"/>
    <s v="انظمة"/>
    <s v="المركز المالي"/>
    <x v="1"/>
    <x v="1"/>
    <x v="84"/>
    <n v="0"/>
    <s v="مورد خدمة _ مؤسسة المنال المتالقة للمقاولات0"/>
    <n v="0"/>
    <n v="0"/>
    <n v="0"/>
    <n v="0"/>
    <n v="0"/>
    <n v="0"/>
    <n v="0"/>
    <n v="0"/>
    <n v="0"/>
    <x v="1"/>
  </r>
  <r>
    <n v="2641"/>
    <n v="2010105056"/>
    <s v="انظمة"/>
    <s v="المركز المالي"/>
    <x v="1"/>
    <x v="1"/>
    <x v="84"/>
    <n v="0"/>
    <s v="مورد خدمة _ شركة محمد عبد الله العريض المحدودة0"/>
    <n v="0"/>
    <n v="212966.6"/>
    <n v="550000"/>
    <n v="454557.05"/>
    <n v="0"/>
    <n v="117523.65000000002"/>
    <n v="-117523.65000000002"/>
    <n v="0"/>
    <n v="-117523.65000000002"/>
    <x v="1"/>
  </r>
  <r>
    <n v="2642"/>
    <n v="2010105057"/>
    <s v="انظمة"/>
    <s v="المركز المالي"/>
    <x v="1"/>
    <x v="1"/>
    <x v="84"/>
    <n v="0"/>
    <s v="مورد خدمه _ شركة ادفانسد كونستركشن تكنولوجي عيناتACTS"/>
    <n v="0"/>
    <n v="9402.25"/>
    <n v="34960"/>
    <n v="156055"/>
    <n v="0"/>
    <n v="130497.25"/>
    <n v="-130497.25"/>
    <n v="0"/>
    <n v="-130497.25"/>
    <x v="1"/>
  </r>
  <r>
    <n v="2643"/>
    <n v="2010105062"/>
    <s v="انظمة"/>
    <s v="المركز المالي"/>
    <x v="1"/>
    <x v="1"/>
    <x v="84"/>
    <n v="0"/>
    <s v="مورد خدمة_ التعاونية للتامين _الالمنيوم و الزجاج _رقم_19028517"/>
    <n v="0"/>
    <n v="0"/>
    <n v="0"/>
    <n v="0"/>
    <n v="0"/>
    <n v="0"/>
    <n v="0"/>
    <n v="0"/>
    <n v="0"/>
    <x v="1"/>
  </r>
  <r>
    <n v="2644"/>
    <n v="2010105064"/>
    <s v="انظمة"/>
    <s v="المركز المالي"/>
    <x v="1"/>
    <x v="1"/>
    <x v="84"/>
    <n v="0"/>
    <s v="مورد خدمة_ مصنع صحارى نجد للزجاج_سكريت"/>
    <n v="0"/>
    <n v="106.59"/>
    <n v="106.59"/>
    <n v="0"/>
    <n v="0"/>
    <n v="0"/>
    <n v="0"/>
    <n v="0"/>
    <n v="0"/>
    <x v="1"/>
  </r>
  <r>
    <n v="2645"/>
    <n v="2010105065"/>
    <s v="انظمة"/>
    <s v="المركز المالي"/>
    <x v="1"/>
    <x v="1"/>
    <x v="84"/>
    <n v="0"/>
    <s v="مورد خدمة_مؤسسة عبدالله عمر ابو بكر باعفيف للحديد"/>
    <n v="0"/>
    <n v="4738"/>
    <n v="0"/>
    <n v="0"/>
    <n v="0"/>
    <n v="4738"/>
    <n v="-4738"/>
    <n v="0"/>
    <n v="-4738"/>
    <x v="1"/>
  </r>
  <r>
    <n v="2646"/>
    <n v="2010105066"/>
    <s v="انظمة"/>
    <s v="المركز المالي"/>
    <x v="1"/>
    <x v="1"/>
    <x v="84"/>
    <n v="0"/>
    <s v="مورد خدمة_ مكتب فهد عبدالله القاسم محاسبون"/>
    <n v="0"/>
    <n v="55674.87"/>
    <n v="190000"/>
    <n v="181412.5"/>
    <n v="0"/>
    <n v="47087.369999999995"/>
    <n v="-47087.369999999995"/>
    <n v="0"/>
    <n v="-47087.369999999995"/>
    <x v="1"/>
  </r>
  <r>
    <n v="2647"/>
    <n v="2010105069"/>
    <s v="انظمة"/>
    <s v="المركز المالي"/>
    <x v="1"/>
    <x v="1"/>
    <x v="84"/>
    <n v="0"/>
    <s v="مورد خدمة_ اليانز للتامين التعاونى"/>
    <n v="0"/>
    <n v="9995"/>
    <n v="20000"/>
    <n v="25942.54"/>
    <n v="0"/>
    <n v="15937.54"/>
    <n v="-15937.54"/>
    <n v="0"/>
    <n v="-15937.54"/>
    <x v="1"/>
  </r>
  <r>
    <n v="2648"/>
    <n v="2010105070"/>
    <s v="انظمة"/>
    <s v="المركز المالي"/>
    <x v="1"/>
    <x v="1"/>
    <x v="84"/>
    <n v="0"/>
    <s v="مورد _ شركة مزايا الاداء لمقاولات _ مغلق"/>
    <n v="0"/>
    <n v="0"/>
    <n v="0"/>
    <n v="0"/>
    <n v="0"/>
    <n v="0"/>
    <n v="0"/>
    <n v="0"/>
    <n v="0"/>
    <x v="1"/>
  </r>
  <r>
    <n v="2649"/>
    <n v="2010105071"/>
    <s v="انظمة"/>
    <s v="المركز المالي"/>
    <x v="1"/>
    <x v="1"/>
    <x v="84"/>
    <n v="0"/>
    <s v="مورد خدمة_مؤسسة مزنة السبيعى للنقل البرى"/>
    <n v="0"/>
    <n v="585161.5"/>
    <n v="2693072"/>
    <n v="3044735.5"/>
    <n v="0"/>
    <n v="936825"/>
    <n v="-936825"/>
    <n v="0"/>
    <n v="-936825"/>
    <x v="1"/>
  </r>
  <r>
    <n v="2650"/>
    <n v="2010105075"/>
    <s v="انظمة"/>
    <s v="المركز المالي"/>
    <x v="1"/>
    <x v="1"/>
    <x v="84"/>
    <n v="0"/>
    <s v="مورد مؤسسة وقت الشرق للمقاولات."/>
    <n v="0"/>
    <n v="5000.17"/>
    <n v="0"/>
    <n v="0"/>
    <n v="0"/>
    <n v="5000.17"/>
    <n v="-5000.17"/>
    <n v="0"/>
    <n v="-5000.17"/>
    <x v="1"/>
  </r>
  <r>
    <n v="2651"/>
    <n v="2010105076"/>
    <s v="انظمة"/>
    <s v="المركز المالي"/>
    <x v="1"/>
    <x v="1"/>
    <x v="84"/>
    <n v="0"/>
    <s v="مورد خدمة_ التعاونية للتامين _تقنية الطلاء"/>
    <n v="0"/>
    <n v="0"/>
    <n v="0"/>
    <n v="0"/>
    <n v="0"/>
    <n v="0"/>
    <n v="0"/>
    <n v="0"/>
    <n v="0"/>
    <x v="1"/>
  </r>
  <r>
    <n v="2652"/>
    <n v="2010105077"/>
    <s v="انظمة"/>
    <s v="المركز المالي"/>
    <x v="1"/>
    <x v="1"/>
    <x v="84"/>
    <n v="0"/>
    <s v="مورد خدمة_ التعاونية للتامين _مصنع الخشب _رقم_20254378"/>
    <n v="0"/>
    <n v="0"/>
    <n v="0"/>
    <n v="0"/>
    <n v="0"/>
    <n v="0"/>
    <n v="0"/>
    <n v="0"/>
    <n v="0"/>
    <x v="1"/>
  </r>
  <r>
    <n v="2653"/>
    <n v="2010105078"/>
    <s v="انظمة"/>
    <s v="المركز المالي"/>
    <x v="1"/>
    <x v="1"/>
    <x v="84"/>
    <n v="0"/>
    <s v="مورد خدمة_ التعاونية للتامين _زجاج_رقم_19508857"/>
    <n v="0"/>
    <n v="0"/>
    <n v="0"/>
    <n v="0"/>
    <n v="0"/>
    <n v="0"/>
    <n v="0"/>
    <n v="0"/>
    <n v="0"/>
    <x v="1"/>
  </r>
  <r>
    <n v="2654"/>
    <n v="2010105079"/>
    <s v="انظمة"/>
    <s v="المركز المالي"/>
    <x v="1"/>
    <x v="1"/>
    <x v="84"/>
    <n v="0"/>
    <s v="مورد خدمة_ الشركة الوطنية للجلفنة والاعمال الحديدية"/>
    <n v="0"/>
    <n v="0"/>
    <n v="97634.569990000004"/>
    <n v="106338.66"/>
    <n v="0"/>
    <n v="8704.0900099999999"/>
    <n v="-8704.0900099999999"/>
    <n v="0"/>
    <n v="-8704.0900099999999"/>
    <x v="1"/>
  </r>
  <r>
    <n v="2655"/>
    <n v="2010105082"/>
    <s v="انظمة"/>
    <s v="المركز المالي"/>
    <x v="1"/>
    <x v="1"/>
    <x v="84"/>
    <n v="0"/>
    <s v="مورد _ تواصل التعمير للمقاولات_ مغلق"/>
    <n v="0"/>
    <n v="0"/>
    <n v="0"/>
    <n v="0"/>
    <n v="0"/>
    <n v="0"/>
    <n v="0"/>
    <n v="0"/>
    <n v="0"/>
    <x v="1"/>
  </r>
  <r>
    <n v="2656"/>
    <n v="2010105084"/>
    <s v="انظمة"/>
    <s v="المركز المالي"/>
    <x v="1"/>
    <x v="1"/>
    <x v="84"/>
    <n v="0"/>
    <s v="مورد خدمة_ رياض حلول المدينة"/>
    <n v="0"/>
    <n v="0"/>
    <n v="55200"/>
    <n v="55200"/>
    <n v="0"/>
    <n v="0"/>
    <n v="0"/>
    <n v="0"/>
    <n v="0"/>
    <x v="1"/>
  </r>
  <r>
    <n v="2657"/>
    <n v="2010105086"/>
    <s v="انظمة"/>
    <s v="المركز المالي"/>
    <x v="1"/>
    <x v="1"/>
    <x v="84"/>
    <n v="0"/>
    <s v="مورد خدمة _ مؤسسة سور العاصمة للمقاولات حبيب_مغلق"/>
    <n v="0"/>
    <n v="0"/>
    <n v="0"/>
    <n v="0"/>
    <n v="0"/>
    <n v="0"/>
    <n v="0"/>
    <n v="0"/>
    <n v="0"/>
    <x v="1"/>
  </r>
  <r>
    <n v="2658"/>
    <n v="2010105087"/>
    <s v="انظمة"/>
    <s v="المركز المالي"/>
    <x v="1"/>
    <x v="1"/>
    <x v="84"/>
    <n v="0"/>
    <s v="مورد _ شركة الوقاية الذكية المحدودة"/>
    <n v="0"/>
    <n v="106322.90000000001"/>
    <n v="106322.90000000001"/>
    <n v="0"/>
    <n v="0"/>
    <n v="0"/>
    <n v="0"/>
    <n v="0"/>
    <n v="0"/>
    <x v="1"/>
  </r>
  <r>
    <n v="2659"/>
    <n v="2010105089"/>
    <s v="انظمة"/>
    <s v="المركز المالي"/>
    <x v="1"/>
    <x v="1"/>
    <x v="84"/>
    <n v="0"/>
    <s v="مورد خدمة _ مناحى عياد العتيبي_ايجار فوركلفت"/>
    <n v="0"/>
    <n v="0"/>
    <n v="0"/>
    <n v="0"/>
    <n v="0"/>
    <n v="0"/>
    <n v="0"/>
    <n v="0"/>
    <n v="0"/>
    <x v="1"/>
  </r>
  <r>
    <n v="2660"/>
    <n v="2010105090"/>
    <s v="انظمة"/>
    <s v="المركز المالي"/>
    <x v="1"/>
    <x v="1"/>
    <x v="84"/>
    <n v="0"/>
    <s v="مورد _ مؤسسة غنام تركي السبيعي _ مغلق"/>
    <n v="0"/>
    <n v="0"/>
    <n v="0"/>
    <n v="0"/>
    <n v="0"/>
    <n v="0"/>
    <n v="0"/>
    <n v="0"/>
    <n v="0"/>
    <x v="1"/>
  </r>
  <r>
    <n v="2661"/>
    <n v="2010105091"/>
    <s v="انظمة"/>
    <s v="المركز المالي"/>
    <x v="1"/>
    <x v="1"/>
    <x v="84"/>
    <n v="0"/>
    <s v="مورد خدمة_ شركة توفي ليدز وانكو سيرتفكشن 0"/>
    <n v="0"/>
    <n v="2491.5"/>
    <n v="6417"/>
    <n v="9407"/>
    <n v="0"/>
    <n v="5481.5"/>
    <n v="-5481.5"/>
    <n v="0"/>
    <n v="-5481.5"/>
    <x v="1"/>
  </r>
  <r>
    <n v="2662"/>
    <n v="2010105094"/>
    <s v="انظمة"/>
    <s v="المركز المالي"/>
    <x v="1"/>
    <x v="1"/>
    <x v="84"/>
    <n v="0"/>
    <s v="مورد خدمة_مؤسسة حلول المعادن للمقاولات"/>
    <n v="0"/>
    <n v="0"/>
    <n v="4807"/>
    <n v="4807"/>
    <n v="0"/>
    <n v="0"/>
    <n v="0"/>
    <n v="0"/>
    <n v="0"/>
    <x v="1"/>
  </r>
  <r>
    <n v="2663"/>
    <n v="2010105095"/>
    <s v="انظمة"/>
    <s v="المركز المالي"/>
    <x v="1"/>
    <x v="1"/>
    <x v="84"/>
    <n v="0"/>
    <s v="مورد خدمة_ مؤسسة دقة الاداء للمقاولات المعمارى - قص ."/>
    <n v="0"/>
    <n v="0"/>
    <n v="0"/>
    <n v="0"/>
    <n v="0"/>
    <n v="0"/>
    <n v="0"/>
    <n v="0"/>
    <n v="0"/>
    <x v="1"/>
  </r>
  <r>
    <n v="2664"/>
    <n v="2010105096"/>
    <s v="انظمة"/>
    <s v="المركز المالي"/>
    <x v="1"/>
    <x v="1"/>
    <x v="84"/>
    <n v="0"/>
    <s v="مورد خدمة_ شركة معارض الخريجى0"/>
    <n v="0"/>
    <n v="160533.76999999999"/>
    <n v="235566.27000000002"/>
    <n v="81538.100000000006"/>
    <n v="0"/>
    <n v="6505.5999999999767"/>
    <n v="-6505.5999999999767"/>
    <n v="0"/>
    <n v="-6505.5999999999767"/>
    <x v="1"/>
  </r>
  <r>
    <n v="2665"/>
    <n v="2010105097"/>
    <s v="انظمة"/>
    <s v="المركز المالي"/>
    <x v="1"/>
    <x v="1"/>
    <x v="84"/>
    <n v="0"/>
    <s v="مورد خدمة _ رمال ورماح للمقاولات_ مغلق"/>
    <n v="0"/>
    <n v="0"/>
    <n v="0"/>
    <n v="0"/>
    <n v="0"/>
    <n v="0"/>
    <n v="0"/>
    <n v="0"/>
    <n v="0"/>
    <x v="1"/>
  </r>
  <r>
    <n v="2666"/>
    <n v="2010105098"/>
    <s v="انظمة"/>
    <s v="المركز المالي"/>
    <x v="1"/>
    <x v="1"/>
    <x v="84"/>
    <n v="0"/>
    <s v="مورد خدمة_ التعاونية للتامين _تامين سيارات"/>
    <n v="0"/>
    <n v="0"/>
    <n v="0"/>
    <n v="0"/>
    <n v="0"/>
    <n v="0"/>
    <n v="0"/>
    <n v="0"/>
    <n v="0"/>
    <x v="1"/>
  </r>
  <r>
    <n v="2667"/>
    <n v="2010105099"/>
    <s v="انظمة"/>
    <s v="المركز المالي"/>
    <x v="1"/>
    <x v="1"/>
    <x v="84"/>
    <n v="0"/>
    <s v="مورد خدمة_ مكتب محمد وبران ابراهيم كليب للاستشارات المحاسبية"/>
    <n v="0"/>
    <n v="0"/>
    <n v="0"/>
    <n v="0"/>
    <n v="0"/>
    <n v="0"/>
    <n v="0"/>
    <n v="0"/>
    <n v="0"/>
    <x v="1"/>
  </r>
  <r>
    <n v="2668"/>
    <n v="2010105100"/>
    <s v="انظمة"/>
    <s v="المركز المالي"/>
    <x v="1"/>
    <x v="1"/>
    <x v="84"/>
    <n v="0"/>
    <s v="مورد خدمة_ الشركة الوطنية للفحص والاختبار الفنى"/>
    <n v="0"/>
    <n v="1886"/>
    <n v="0"/>
    <n v="0"/>
    <n v="0"/>
    <n v="1886"/>
    <n v="-1886"/>
    <n v="0"/>
    <n v="-1886"/>
    <x v="1"/>
  </r>
  <r>
    <n v="2669"/>
    <n v="2010105101"/>
    <s v="انظمة"/>
    <s v="المركز المالي"/>
    <x v="1"/>
    <x v="1"/>
    <x v="84"/>
    <n v="0"/>
    <s v="مورد خدمة _ نقليات داخلية سمير"/>
    <n v="0"/>
    <n v="0"/>
    <n v="0"/>
    <n v="0"/>
    <n v="0"/>
    <n v="0"/>
    <n v="0"/>
    <n v="0"/>
    <n v="0"/>
    <x v="1"/>
  </r>
  <r>
    <n v="2670"/>
    <n v="2010105102"/>
    <s v="انظمة"/>
    <s v="المركز المالي"/>
    <x v="1"/>
    <x v="1"/>
    <x v="84"/>
    <n v="0"/>
    <s v="مورد خدمة_  مصنع افكار معمارية للصناعات المعدنية ."/>
    <n v="0"/>
    <n v="0"/>
    <n v="0"/>
    <n v="0"/>
    <n v="0"/>
    <n v="0"/>
    <n v="0"/>
    <n v="0"/>
    <n v="0"/>
    <x v="1"/>
  </r>
  <r>
    <n v="2671"/>
    <n v="2010105103"/>
    <s v="انظمة"/>
    <s v="المركز المالي"/>
    <x v="1"/>
    <x v="1"/>
    <x v="84"/>
    <n v="0"/>
    <s v="مورد خدمة_شركة الاتقان والتجهيزات المعدنية"/>
    <n v="0"/>
    <n v="822"/>
    <n v="0"/>
    <n v="0"/>
    <n v="0"/>
    <n v="822"/>
    <n v="-822"/>
    <n v="0"/>
    <n v="-822"/>
    <x v="1"/>
  </r>
  <r>
    <n v="2672"/>
    <n v="2010105104"/>
    <s v="انظمة"/>
    <s v="المركز المالي"/>
    <x v="1"/>
    <x v="1"/>
    <x v="84"/>
    <n v="0"/>
    <s v="مورد خدمة _ مؤسسة ماسة المعدات الانشائيه"/>
    <n v="0"/>
    <n v="20015"/>
    <n v="170000"/>
    <n v="160386.67000000001"/>
    <n v="0"/>
    <n v="10401.670000000013"/>
    <n v="-10401.670000000013"/>
    <n v="0"/>
    <n v="-10401.670000000013"/>
    <x v="1"/>
  </r>
  <r>
    <n v="2673"/>
    <n v="2010105108"/>
    <s v="انظمة"/>
    <s v="المركز المالي"/>
    <x v="1"/>
    <x v="1"/>
    <x v="84"/>
    <n v="0"/>
    <s v="مورد _ غزلان للمعدات الصناعية"/>
    <n v="0"/>
    <n v="0"/>
    <n v="0"/>
    <n v="0"/>
    <n v="0"/>
    <n v="0"/>
    <n v="0"/>
    <n v="0"/>
    <n v="0"/>
    <x v="1"/>
  </r>
  <r>
    <n v="2674"/>
    <n v="2010105109"/>
    <s v="انظمة"/>
    <s v="المركز المالي"/>
    <x v="1"/>
    <x v="1"/>
    <x v="84"/>
    <n v="0"/>
    <s v="مورد خدمة _ مورد الاكسجين - CO2"/>
    <n v="0"/>
    <n v="21136"/>
    <n v="158013"/>
    <n v="136877"/>
    <n v="0"/>
    <n v="0"/>
    <n v="0"/>
    <n v="0"/>
    <n v="0"/>
    <x v="1"/>
  </r>
  <r>
    <n v="2675"/>
    <n v="2010105110"/>
    <s v="انظمة"/>
    <s v="المركز المالي"/>
    <x v="1"/>
    <x v="1"/>
    <x v="84"/>
    <n v="0"/>
    <s v="مورد خدمة_ شركة معيار العربية للفحص"/>
    <n v="0"/>
    <n v="590"/>
    <n v="0"/>
    <n v="0"/>
    <n v="0"/>
    <n v="590"/>
    <n v="-590"/>
    <n v="0"/>
    <n v="-590"/>
    <x v="1"/>
  </r>
  <r>
    <n v="2676"/>
    <n v="2010105111"/>
    <s v="انظمة"/>
    <s v="المركز المالي"/>
    <x v="1"/>
    <x v="1"/>
    <x v="84"/>
    <n v="0"/>
    <s v="مورد خدمة_ شركة اكسل للهندسة والمقاولات"/>
    <n v="35100"/>
    <n v="0"/>
    <n v="96391"/>
    <n v="131491"/>
    <n v="0"/>
    <n v="0"/>
    <n v="0"/>
    <n v="0"/>
    <n v="0"/>
    <x v="1"/>
  </r>
  <r>
    <n v="2677"/>
    <n v="2010105112"/>
    <s v="انظمة"/>
    <s v="المركز المالي"/>
    <x v="1"/>
    <x v="1"/>
    <x v="84"/>
    <n v="0"/>
    <s v="مورد خدمة _ شركة الفنار لأنظمة البناء"/>
    <n v="0"/>
    <n v="0"/>
    <n v="0"/>
    <n v="0"/>
    <n v="0"/>
    <n v="0"/>
    <n v="0"/>
    <n v="0"/>
    <n v="0"/>
    <x v="1"/>
  </r>
  <r>
    <n v="2678"/>
    <n v="2010105113"/>
    <s v="انظمة"/>
    <s v="المركز المالي"/>
    <x v="1"/>
    <x v="10"/>
    <x v="79"/>
    <n v="0"/>
    <s v="مورد خدمة_ورشة دقة المشغولات للحدادة والالمنيوم - قص ."/>
    <n v="24208.799999999999"/>
    <n v="0"/>
    <n v="0"/>
    <n v="0"/>
    <n v="24208.799999999999"/>
    <n v="0"/>
    <n v="24208.799999999999"/>
    <n v="0"/>
    <n v="24208.799999999999"/>
    <x v="8"/>
  </r>
  <r>
    <n v="2679"/>
    <n v="2010105114"/>
    <s v="انظمة"/>
    <s v="المركز المالي"/>
    <x v="1"/>
    <x v="1"/>
    <x v="84"/>
    <n v="0"/>
    <s v="مورد خدمة_ تكافل الراجحى للتامين"/>
    <n v="0"/>
    <n v="0"/>
    <n v="202813.26"/>
    <n v="202813.26"/>
    <n v="0"/>
    <n v="0"/>
    <n v="0"/>
    <n v="0"/>
    <n v="0"/>
    <x v="1"/>
  </r>
  <r>
    <n v="2680"/>
    <n v="2010105115"/>
    <s v="انظمة"/>
    <s v="المركز المالي"/>
    <x v="1"/>
    <x v="1"/>
    <x v="84"/>
    <n v="0"/>
    <s v="مورد خدمة_ مؤسسة تاجير المعدات الثقيلة - تأجير فوركلفت."/>
    <n v="0"/>
    <n v="0"/>
    <n v="0"/>
    <n v="0"/>
    <n v="0"/>
    <n v="0"/>
    <n v="0"/>
    <n v="0"/>
    <n v="0"/>
    <x v="1"/>
  </r>
  <r>
    <n v="2681"/>
    <n v="2010105116"/>
    <s v="انظمة"/>
    <s v="المركز المالي"/>
    <x v="1"/>
    <x v="10"/>
    <x v="79"/>
    <n v="0"/>
    <s v="مورد خدمة _ شركة الشرقيون العربية للمقاولات  _ايجار معدات"/>
    <n v="0"/>
    <n v="0"/>
    <n v="13838.33"/>
    <n v="768.33"/>
    <n v="13070"/>
    <n v="0"/>
    <n v="13070"/>
    <n v="0"/>
    <n v="13070"/>
    <x v="8"/>
  </r>
  <r>
    <n v="2682"/>
    <n v="2010105117"/>
    <s v="انظمة"/>
    <s v="المركز المالي"/>
    <x v="1"/>
    <x v="1"/>
    <x v="84"/>
    <n v="0"/>
    <s v="مورد خدمة_ المنابر للاستشارات الهندسية"/>
    <n v="0"/>
    <n v="0"/>
    <n v="81880"/>
    <n v="94990"/>
    <n v="0"/>
    <n v="13110"/>
    <n v="-13110"/>
    <n v="0"/>
    <n v="-13110"/>
    <x v="1"/>
  </r>
  <r>
    <n v="2683"/>
    <n v="2010105118"/>
    <s v="انظمة"/>
    <s v="المركز المالي"/>
    <x v="1"/>
    <x v="1"/>
    <x v="84"/>
    <n v="0"/>
    <s v="مورد خدمة _ شركة الوسيلة الذهبية - ايجار معدات"/>
    <n v="0"/>
    <n v="9234.0500000000011"/>
    <n v="9234.0500000000011"/>
    <n v="0"/>
    <n v="0"/>
    <n v="0"/>
    <n v="0"/>
    <n v="0"/>
    <n v="0"/>
    <x v="1"/>
  </r>
  <r>
    <n v="2684"/>
    <n v="2010105119"/>
    <s v="انظمة"/>
    <s v="المركز المالي"/>
    <x v="1"/>
    <x v="1"/>
    <x v="84"/>
    <n v="0"/>
    <s v="مورد خدمة_اتحاد الاتجاهات للصناعات المعدنية - قص ."/>
    <n v="5.0000000000000001E-3"/>
    <n v="0"/>
    <n v="9775"/>
    <n v="12650.01"/>
    <n v="0"/>
    <n v="2875.005000000001"/>
    <n v="-2875.005000000001"/>
    <n v="0"/>
    <n v="-2875.005000000001"/>
    <x v="1"/>
  </r>
  <r>
    <n v="2685"/>
    <n v="2010105120"/>
    <s v="انظمة"/>
    <s v="المركز المالي"/>
    <x v="1"/>
    <x v="1"/>
    <x v="84"/>
    <n v="0"/>
    <s v="مورد خدمة _ شركة تحالف الخير للمقاولات_ للايجار المعدات"/>
    <n v="0"/>
    <n v="0"/>
    <n v="0"/>
    <n v="0"/>
    <n v="0"/>
    <n v="0"/>
    <n v="0"/>
    <n v="0"/>
    <n v="0"/>
    <x v="1"/>
  </r>
  <r>
    <n v="2686"/>
    <n v="2010105121"/>
    <s v="انظمة"/>
    <s v="المركز المالي"/>
    <x v="1"/>
    <x v="1"/>
    <x v="84"/>
    <n v="0"/>
    <s v="مورد خدمة_ شركة ناقلين المحدودة  - جمرك .شابورجى.0"/>
    <n v="0"/>
    <n v="12225.22"/>
    <n v="0"/>
    <n v="0"/>
    <n v="0"/>
    <n v="12225.22"/>
    <n v="-12225.22"/>
    <n v="0"/>
    <n v="-12225.22"/>
    <x v="1"/>
  </r>
  <r>
    <n v="2687"/>
    <n v="2010105122"/>
    <s v="انظمة"/>
    <s v="المركز المالي"/>
    <x v="1"/>
    <x v="1"/>
    <x v="84"/>
    <n v="0"/>
    <s v="مورد خدمة_ مؤسسة الوكيل الدولي للتجارة_اختبارات مواد"/>
    <n v="0"/>
    <n v="2134"/>
    <n v="111325"/>
    <n v="198208.25"/>
    <n v="0"/>
    <n v="89017.25"/>
    <n v="-89017.25"/>
    <n v="0"/>
    <n v="-89017.25"/>
    <x v="1"/>
  </r>
  <r>
    <n v="2688"/>
    <n v="2010105123"/>
    <s v="انظمة"/>
    <s v="المركز المالي"/>
    <x v="1"/>
    <x v="1"/>
    <x v="84"/>
    <n v="0"/>
    <s v="مورد خدمة_ شركة المعدات الصناعية مركز الهيدروليك"/>
    <n v="0"/>
    <n v="0"/>
    <n v="0"/>
    <n v="0"/>
    <n v="0"/>
    <n v="0"/>
    <n v="0"/>
    <n v="0"/>
    <n v="0"/>
    <x v="1"/>
  </r>
  <r>
    <n v="2689"/>
    <n v="2010105124"/>
    <s v="انظمة"/>
    <s v="المركز المالي"/>
    <x v="1"/>
    <x v="1"/>
    <x v="84"/>
    <n v="0"/>
    <s v="مورد خدمة_ شركة توكل لوساطة التامين _وثيقه التعاونيه -المقاولات"/>
    <n v="0"/>
    <n v="0"/>
    <n v="75489.45"/>
    <n v="75489.45"/>
    <n v="0"/>
    <n v="0"/>
    <n v="0"/>
    <n v="0"/>
    <n v="0"/>
    <x v="1"/>
  </r>
  <r>
    <n v="2690"/>
    <n v="2010105125"/>
    <s v="انظمة"/>
    <s v="المركز المالي"/>
    <x v="1"/>
    <x v="1"/>
    <x v="84"/>
    <n v="0"/>
    <s v="مورد خدمة_ شركة  مركز مواد ومعدات الطلاء المحدوده"/>
    <n v="0"/>
    <n v="0"/>
    <n v="0"/>
    <n v="0"/>
    <n v="0"/>
    <n v="0"/>
    <n v="0"/>
    <n v="0"/>
    <n v="0"/>
    <x v="1"/>
  </r>
  <r>
    <n v="2691"/>
    <n v="2010105126"/>
    <s v="انظمة"/>
    <s v="المركز المالي"/>
    <x v="1"/>
    <x v="1"/>
    <x v="84"/>
    <n v="0"/>
    <s v="مورد خدمة_ مؤسسة ضيف الله للتجارة"/>
    <n v="0"/>
    <n v="0"/>
    <n v="0"/>
    <n v="0"/>
    <n v="0"/>
    <n v="0"/>
    <n v="0"/>
    <n v="0"/>
    <n v="0"/>
    <x v="1"/>
  </r>
  <r>
    <n v="2692"/>
    <n v="2010105127"/>
    <s v="انظمة"/>
    <s v="المركز المالي"/>
    <x v="1"/>
    <x v="1"/>
    <x v="84"/>
    <n v="0"/>
    <s v="مورد خدمة _ مؤسسة روافد العرب للمقاولات - ايجار معدات"/>
    <n v="0"/>
    <n v="0"/>
    <n v="0"/>
    <n v="0"/>
    <n v="0"/>
    <n v="0"/>
    <n v="0"/>
    <n v="0"/>
    <n v="0"/>
    <x v="1"/>
  </r>
  <r>
    <n v="2693"/>
    <n v="2010105128"/>
    <s v="انظمة"/>
    <s v="المركز المالي"/>
    <x v="1"/>
    <x v="1"/>
    <x v="84"/>
    <n v="0"/>
    <s v="مورد خدمة _ شركة محمد حمد الاحمد - ايجار معدات"/>
    <n v="0"/>
    <n v="201670.23"/>
    <n v="564163.51"/>
    <n v="534993.28"/>
    <n v="0"/>
    <n v="172500"/>
    <n v="-172500"/>
    <n v="0"/>
    <n v="-172500"/>
    <x v="1"/>
  </r>
  <r>
    <n v="2694"/>
    <n v="2010105129"/>
    <s v="انظمة"/>
    <s v="المركز المالي"/>
    <x v="1"/>
    <x v="1"/>
    <x v="84"/>
    <n v="0"/>
    <s v="مورد خدمة _ حكيم جان باى جان _ايجار باص"/>
    <n v="0"/>
    <n v="3000"/>
    <n v="134300"/>
    <n v="131300"/>
    <n v="0"/>
    <n v="0"/>
    <n v="0"/>
    <n v="0"/>
    <n v="0"/>
    <x v="1"/>
  </r>
  <r>
    <n v="2695"/>
    <n v="2010105130"/>
    <s v="انظمة"/>
    <s v="المركز المالي"/>
    <x v="1"/>
    <x v="1"/>
    <x v="84"/>
    <n v="0"/>
    <s v="مورد خدمة_ عبد الباسط محمد احمد الامين- تأجير فوركلفت."/>
    <n v="0"/>
    <n v="0"/>
    <n v="0"/>
    <n v="0"/>
    <n v="0"/>
    <n v="0"/>
    <n v="0"/>
    <n v="0"/>
    <n v="0"/>
    <x v="1"/>
  </r>
  <r>
    <n v="2696"/>
    <n v="2010105131"/>
    <s v="انظمة"/>
    <s v="المركز المالي"/>
    <x v="1"/>
    <x v="1"/>
    <x v="84"/>
    <n v="0"/>
    <s v="مورد خدمة_ مؤسسة سامى فالح الشيبانى- تأجير رافعه"/>
    <n v="0"/>
    <n v="0"/>
    <n v="163361"/>
    <n v="163360.95000000001"/>
    <n v="4.9999999988358468E-2"/>
    <n v="0"/>
    <n v="4.9999999988358468E-2"/>
    <n v="0"/>
    <n v="4.9999999988358468E-2"/>
    <x v="1"/>
  </r>
  <r>
    <n v="2697"/>
    <n v="2010105132"/>
    <s v="انظمة"/>
    <s v="المركز المالي"/>
    <x v="1"/>
    <x v="1"/>
    <x v="84"/>
    <n v="0"/>
    <s v="مورد خدمة _ دايم لتاجير المعدات  _رافعات0"/>
    <n v="0"/>
    <n v="107455.63"/>
    <n v="175000"/>
    <n v="157328.84"/>
    <n v="0"/>
    <n v="89784.469999999972"/>
    <n v="-89784.469999999972"/>
    <n v="0"/>
    <n v="-89784.469999999972"/>
    <x v="1"/>
  </r>
  <r>
    <n v="2698"/>
    <n v="2010105133"/>
    <s v="انظمة"/>
    <s v="المركز المالي"/>
    <x v="1"/>
    <x v="1"/>
    <x v="84"/>
    <n v="0"/>
    <s v="مورد خدمة_ شركة التعاونية تامين انظمة 2022-2023 - توكل وساطة التامين"/>
    <n v="0"/>
    <n v="139782.07"/>
    <n v="127014.74"/>
    <n v="0"/>
    <n v="0"/>
    <n v="12767.330000000002"/>
    <n v="-12767.330000000002"/>
    <n v="0"/>
    <n v="-12767.330000000002"/>
    <x v="1"/>
  </r>
  <r>
    <n v="2699"/>
    <n v="2010105134"/>
    <s v="انظمة"/>
    <s v="المركز المالي"/>
    <x v="1"/>
    <x v="10"/>
    <x v="79"/>
    <n v="0"/>
    <s v="مورد خدمة_ الشركة الجيو تقنية والبيئية المحدودة"/>
    <n v="50"/>
    <n v="0"/>
    <n v="0"/>
    <n v="0"/>
    <n v="50"/>
    <n v="0"/>
    <n v="50"/>
    <n v="0"/>
    <n v="50"/>
    <x v="8"/>
  </r>
  <r>
    <n v="2700"/>
    <n v="2010105135"/>
    <s v="انظمة"/>
    <s v="المركز المالي"/>
    <x v="1"/>
    <x v="1"/>
    <x v="84"/>
    <n v="0"/>
    <s v="مورد خدمة_ بصمة وشريكه للتقييم العقارى"/>
    <n v="0"/>
    <n v="0"/>
    <n v="0"/>
    <n v="0"/>
    <n v="0"/>
    <n v="0"/>
    <n v="0"/>
    <n v="0"/>
    <n v="0"/>
    <x v="1"/>
  </r>
  <r>
    <n v="2701"/>
    <n v="2010105136"/>
    <s v="انظمة"/>
    <s v="المركز المالي"/>
    <x v="1"/>
    <x v="1"/>
    <x v="84"/>
    <n v="0"/>
    <s v="مورد خدمة_ شركة احمد ومحمد بن سعيدان للتقييم العقارى"/>
    <n v="0"/>
    <n v="0"/>
    <n v="0"/>
    <n v="0"/>
    <n v="0"/>
    <n v="0"/>
    <n v="0"/>
    <n v="0"/>
    <n v="0"/>
    <x v="1"/>
  </r>
  <r>
    <n v="2702"/>
    <n v="2010105137"/>
    <s v="انظمة"/>
    <s v="المركز المالي"/>
    <x v="1"/>
    <x v="1"/>
    <x v="84"/>
    <n v="0"/>
    <s v="مورد خدمة_ شركة طلال ابو غزالة وشركاه"/>
    <n v="0"/>
    <n v="0"/>
    <n v="116150"/>
    <n v="116150"/>
    <n v="0"/>
    <n v="0"/>
    <n v="0"/>
    <n v="0"/>
    <n v="0"/>
    <x v="1"/>
  </r>
  <r>
    <n v="2703"/>
    <n v="2010105138"/>
    <s v="انظمة"/>
    <s v="المركز المالي"/>
    <x v="1"/>
    <x v="1"/>
    <x v="84"/>
    <n v="0"/>
    <s v="مورد خدمة_ ورشة التشكيل العربى للمنتجات المعدنية"/>
    <n v="0"/>
    <n v="26404"/>
    <n v="31878"/>
    <n v="5474"/>
    <n v="0"/>
    <n v="0"/>
    <n v="0"/>
    <n v="0"/>
    <n v="0"/>
    <x v="1"/>
  </r>
  <r>
    <n v="2704"/>
    <n v="2010105139"/>
    <s v="انظمة"/>
    <s v="المركز المالي"/>
    <x v="1"/>
    <x v="1"/>
    <x v="84"/>
    <n v="0"/>
    <s v="مورد خدمة_ شركة اساس لتطوير وتشغيل المدن الصناعية_اشراف"/>
    <n v="0"/>
    <n v="0"/>
    <n v="46520.51"/>
    <n v="46520.51"/>
    <n v="0"/>
    <n v="0"/>
    <n v="0"/>
    <n v="0"/>
    <n v="0"/>
    <x v="1"/>
  </r>
  <r>
    <n v="2705"/>
    <n v="2010105140"/>
    <s v="انظمة"/>
    <s v="المركز المالي"/>
    <x v="1"/>
    <x v="1"/>
    <x v="84"/>
    <n v="0"/>
    <s v="مورد خدمة_ اسامة عبد الباقى - تأجير فوركلفت."/>
    <n v="0"/>
    <n v="0"/>
    <n v="84069"/>
    <n v="92369"/>
    <n v="0"/>
    <n v="8300"/>
    <n v="-8300"/>
    <n v="0"/>
    <n v="-8300"/>
    <x v="1"/>
  </r>
  <r>
    <n v="2706"/>
    <n v="2010105141"/>
    <s v="انظمة"/>
    <s v="المركز المالي"/>
    <x v="1"/>
    <x v="10"/>
    <x v="79"/>
    <n v="0"/>
    <s v="مورد خدمة_ مؤسسة نقليات ديانا ب و م 2330"/>
    <n v="0"/>
    <n v="0"/>
    <n v="190834.38"/>
    <n v="189834.87"/>
    <n v="999.51000000000931"/>
    <n v="0"/>
    <n v="999.51000000000931"/>
    <n v="0"/>
    <n v="999.51000000000931"/>
    <x v="8"/>
  </r>
  <r>
    <n v="2707"/>
    <n v="2010105142"/>
    <s v="انظمة"/>
    <s v="المركز المالي"/>
    <x v="1"/>
    <x v="10"/>
    <x v="79"/>
    <n v="0"/>
    <s v="مورد خدمة_ شركة توماس بيل رايت السعودية"/>
    <n v="0"/>
    <n v="0"/>
    <n v="52900"/>
    <n v="44850"/>
    <n v="8050"/>
    <n v="0"/>
    <n v="8050"/>
    <n v="0"/>
    <n v="8050"/>
    <x v="8"/>
  </r>
  <r>
    <n v="2708"/>
    <n v="2010105143"/>
    <s v="انظمة"/>
    <s v="المركز المالي"/>
    <x v="1"/>
    <x v="1"/>
    <x v="84"/>
    <n v="0"/>
    <s v="مورد خدمة _ شركة بدائل الايجار للمعدات المحدودة"/>
    <n v="0"/>
    <n v="0"/>
    <n v="46000"/>
    <n v="46000"/>
    <n v="0"/>
    <n v="0"/>
    <n v="0"/>
    <n v="0"/>
    <n v="0"/>
    <x v="1"/>
  </r>
  <r>
    <n v="2709"/>
    <n v="2010105144"/>
    <s v="انظمة"/>
    <s v="المركز المالي"/>
    <x v="1"/>
    <x v="1"/>
    <x v="84"/>
    <n v="0"/>
    <s v="مورد خدمة_ شركة التعاونية تامين الخشب 2022-2023"/>
    <n v="0"/>
    <n v="0"/>
    <n v="397473.35000000003"/>
    <n v="397473.35000000003"/>
    <n v="0"/>
    <n v="0"/>
    <n v="0"/>
    <n v="0"/>
    <n v="0"/>
    <x v="1"/>
  </r>
  <r>
    <n v="2710"/>
    <n v="2010105145"/>
    <s v="انظمة"/>
    <s v="المركز المالي"/>
    <x v="1"/>
    <x v="1"/>
    <x v="84"/>
    <n v="0"/>
    <s v="مورد خدمة _ شركة سودهير لتأجير المعدات"/>
    <n v="0"/>
    <n v="0"/>
    <n v="275265"/>
    <n v="366319.46"/>
    <n v="0"/>
    <n v="91054.460000000021"/>
    <n v="-91054.460000000021"/>
    <n v="0"/>
    <n v="-91054.460000000021"/>
    <x v="1"/>
  </r>
  <r>
    <n v="2711"/>
    <n v="2010105146"/>
    <s v="انظمة"/>
    <s v="المركز المالي"/>
    <x v="1"/>
    <x v="1"/>
    <x v="84"/>
    <n v="0"/>
    <s v="مورد خدمة _ مؤسسة روافع قمة الانجاز لتأجير المعدات"/>
    <n v="0"/>
    <n v="0"/>
    <n v="59800"/>
    <n v="59800"/>
    <n v="0"/>
    <n v="0"/>
    <n v="0"/>
    <n v="0"/>
    <n v="0"/>
    <x v="1"/>
  </r>
  <r>
    <n v="2712"/>
    <n v="2010105147"/>
    <s v="انظمة"/>
    <s v="المركز المالي"/>
    <x v="1"/>
    <x v="1"/>
    <x v="84"/>
    <n v="0"/>
    <s v="مورد خدمة_ شركة التعاونية تامين تقنية الطلاء"/>
    <n v="0"/>
    <n v="0"/>
    <n v="5800.6"/>
    <n v="5800.6"/>
    <n v="0"/>
    <n v="0"/>
    <n v="0"/>
    <n v="0"/>
    <n v="0"/>
    <x v="1"/>
  </r>
  <r>
    <n v="2713"/>
    <n v="2010105148"/>
    <s v="انظمة"/>
    <s v="المركز المالي"/>
    <x v="1"/>
    <x v="1"/>
    <x v="84"/>
    <n v="0"/>
    <s v="مورد خدمة_  مصنع شركة زاهر للزجاج"/>
    <n v="0"/>
    <n v="0"/>
    <n v="30000"/>
    <n v="31787.420000000002"/>
    <n v="0"/>
    <n v="1787.4200000000019"/>
    <n v="-1787.4200000000019"/>
    <n v="0"/>
    <n v="-1787.4200000000019"/>
    <x v="1"/>
  </r>
  <r>
    <n v="2714"/>
    <n v="2010105149"/>
    <s v="انظمة"/>
    <s v="المركز المالي"/>
    <x v="1"/>
    <x v="10"/>
    <x v="79"/>
    <n v="0"/>
    <s v="مورد خدمة_ شركة التعاونية تامين المركبات"/>
    <n v="0"/>
    <n v="0"/>
    <n v="77643.7"/>
    <n v="71895.7"/>
    <n v="5748"/>
    <n v="0"/>
    <n v="5748"/>
    <n v="0"/>
    <n v="5748"/>
    <x v="8"/>
  </r>
  <r>
    <n v="2715"/>
    <n v="2010105150"/>
    <s v="انظمة"/>
    <s v="المركز المالي"/>
    <x v="1"/>
    <x v="1"/>
    <x v="84"/>
    <n v="0"/>
    <s v="مورد خدمة _ الشركة العالمية لخدمات التفتيش المحدودة"/>
    <n v="0"/>
    <n v="0"/>
    <n v="5462.5"/>
    <n v="5462.5"/>
    <n v="0"/>
    <n v="0"/>
    <n v="0"/>
    <n v="0"/>
    <n v="0"/>
    <x v="1"/>
  </r>
  <r>
    <n v="2716"/>
    <n v="2010105151"/>
    <s v="انظمة"/>
    <s v="المركز المالي"/>
    <x v="1"/>
    <x v="1"/>
    <x v="84"/>
    <n v="0"/>
    <s v="مورد خدمة_ معارض الشرق الاوسط لتنظيم المعارض-مكعبات الخدمات - حاويات0"/>
    <n v="0"/>
    <n v="0"/>
    <n v="16502.5"/>
    <n v="16502.5"/>
    <n v="0"/>
    <n v="0"/>
    <n v="0"/>
    <n v="0"/>
    <n v="0"/>
    <x v="1"/>
  </r>
  <r>
    <n v="2717"/>
    <n v="2010105152"/>
    <s v="انظمة"/>
    <s v="المركز المالي"/>
    <x v="1"/>
    <x v="1"/>
    <x v="84"/>
    <n v="0"/>
    <s v="مورد خدمة _ مؤسسة مشعل ناصر سليمان الحناكى"/>
    <n v="0"/>
    <n v="0"/>
    <n v="331200"/>
    <n v="331200"/>
    <n v="0"/>
    <n v="0"/>
    <n v="0"/>
    <n v="0"/>
    <n v="0"/>
    <x v="1"/>
  </r>
  <r>
    <n v="2718"/>
    <n v="2010105153"/>
    <s v="انظمة"/>
    <s v="المركز المالي"/>
    <x v="1"/>
    <x v="1"/>
    <x v="84"/>
    <n v="0"/>
    <s v="مورد خدمة_ مؤسسة عبد الرحمن خلف فالح البلوى العقارية"/>
    <n v="0"/>
    <n v="0"/>
    <n v="15500"/>
    <n v="15500"/>
    <n v="0"/>
    <n v="0"/>
    <n v="0"/>
    <n v="0"/>
    <n v="0"/>
    <x v="1"/>
  </r>
  <r>
    <n v="2719"/>
    <n v="2010105154"/>
    <s v="انظمة"/>
    <s v="المركز المالي"/>
    <x v="1"/>
    <x v="10"/>
    <x v="79"/>
    <n v="0"/>
    <s v="مورد خدمة_ شركة لين للاستشارات المالية"/>
    <n v="0"/>
    <n v="0"/>
    <n v="63250"/>
    <n v="0"/>
    <n v="63250"/>
    <n v="0"/>
    <n v="63250"/>
    <n v="0"/>
    <n v="63250"/>
    <x v="8"/>
  </r>
  <r>
    <n v="2720"/>
    <n v="2010105155"/>
    <s v="انظمة"/>
    <s v="المركز المالي"/>
    <x v="1"/>
    <x v="1"/>
    <x v="84"/>
    <n v="0"/>
    <s v="مورد خدمة_ مؤسسة محمد على الخبرانى - تأجير فوركلفت."/>
    <n v="0"/>
    <n v="0"/>
    <n v="2077"/>
    <n v="2077"/>
    <n v="0"/>
    <n v="0"/>
    <n v="0"/>
    <n v="0"/>
    <n v="0"/>
    <x v="1"/>
  </r>
  <r>
    <n v="2721"/>
    <n v="2010105156"/>
    <s v="انظمة"/>
    <s v="المركز المالي"/>
    <x v="1"/>
    <x v="10"/>
    <x v="79"/>
    <n v="0"/>
    <s v="مورد خدمة_ مكتب حامد محمد القحطانى للاستشارات الهندسية"/>
    <n v="0"/>
    <n v="0"/>
    <n v="89700"/>
    <n v="44850"/>
    <n v="44850"/>
    <n v="0"/>
    <n v="44850"/>
    <n v="0"/>
    <n v="44850"/>
    <x v="8"/>
  </r>
  <r>
    <n v="2722"/>
    <n v="2010105157"/>
    <s v="انظمة"/>
    <s v="المركز المالي"/>
    <x v="1"/>
    <x v="1"/>
    <x v="84"/>
    <n v="0"/>
    <s v="مورد خدمة_ شركة التعاونية 2023 - تامين الالمنيوم والزجاج - 22147169"/>
    <n v="0"/>
    <n v="0"/>
    <n v="76206.600000000006"/>
    <n v="76206.600000000006"/>
    <n v="0"/>
    <n v="0"/>
    <n v="0"/>
    <n v="0"/>
    <n v="0"/>
    <x v="1"/>
  </r>
  <r>
    <n v="2723"/>
    <n v="2010105158"/>
    <s v="انظمة"/>
    <s v="المركز المالي"/>
    <x v="1"/>
    <x v="1"/>
    <x v="84"/>
    <n v="0"/>
    <s v="مورد خدمة_ شركة التعاونية 2023 - وثيقة الزجاج - 22153023"/>
    <n v="0"/>
    <n v="0"/>
    <n v="485817.5"/>
    <n v="485817.5"/>
    <n v="0"/>
    <n v="0"/>
    <n v="0"/>
    <n v="0"/>
    <n v="0"/>
    <x v="1"/>
  </r>
  <r>
    <n v="2724"/>
    <n v="2010105159"/>
    <s v="انظمة"/>
    <s v="المركز المالي"/>
    <x v="1"/>
    <x v="1"/>
    <x v="84"/>
    <n v="0"/>
    <s v="مورد خدمة_ امواج الساحل للشحن"/>
    <n v="0"/>
    <n v="0"/>
    <n v="0"/>
    <n v="0"/>
    <n v="0"/>
    <n v="0"/>
    <n v="0"/>
    <n v="0"/>
    <n v="0"/>
    <x v="1"/>
  </r>
  <r>
    <n v="2725"/>
    <n v="2010105160"/>
    <s v="انظمة"/>
    <s v="المركز المالي"/>
    <x v="1"/>
    <x v="1"/>
    <x v="84"/>
    <n v="0"/>
    <s v="مورد خدمة _ مؤسسة سقالات الرواد للمقاولات _سقالات"/>
    <n v="0"/>
    <n v="0"/>
    <n v="221698"/>
    <n v="276778.17"/>
    <n v="0"/>
    <n v="55080.169999999984"/>
    <n v="-55080.169999999984"/>
    <n v="0"/>
    <n v="-55080.169999999984"/>
    <x v="1"/>
  </r>
  <r>
    <n v="2726"/>
    <n v="2010105161"/>
    <s v="انظمة"/>
    <s v="المركز المالي"/>
    <x v="1"/>
    <x v="1"/>
    <x v="84"/>
    <n v="0"/>
    <s v="مورد خدمة _ مؤسسة سعيد منير هليل العتيبى- ايجار باص"/>
    <n v="0"/>
    <n v="0"/>
    <n v="40514"/>
    <n v="40514"/>
    <n v="0"/>
    <n v="0"/>
    <n v="0"/>
    <n v="0"/>
    <n v="0"/>
    <x v="1"/>
  </r>
  <r>
    <n v="2727"/>
    <n v="2010105162"/>
    <s v="انظمة"/>
    <s v="المركز المالي"/>
    <x v="1"/>
    <x v="1"/>
    <x v="84"/>
    <n v="0"/>
    <s v="مورد خدمة_ مؤسسة ناصر السبيعى - تأجير فوركلفت."/>
    <n v="0"/>
    <n v="0"/>
    <n v="6000"/>
    <n v="6000"/>
    <n v="0"/>
    <n v="0"/>
    <n v="0"/>
    <n v="0"/>
    <n v="0"/>
    <x v="1"/>
  </r>
  <r>
    <n v="2728"/>
    <n v="2010105163"/>
    <s v="انظمة"/>
    <s v="المركز المالي"/>
    <x v="1"/>
    <x v="1"/>
    <x v="84"/>
    <n v="0"/>
    <s v="مورد خدمة _ مؤسسة الرافعة الذهبية للمقاولات"/>
    <n v="0"/>
    <n v="0"/>
    <n v="348108"/>
    <n v="349385.39"/>
    <n v="0"/>
    <n v="1277.390000000014"/>
    <n v="-1277.390000000014"/>
    <n v="0"/>
    <n v="-1277.390000000014"/>
    <x v="1"/>
  </r>
  <r>
    <n v="2729"/>
    <n v="2010105164"/>
    <s v="انظمة"/>
    <s v="المركز المالي"/>
    <x v="1"/>
    <x v="1"/>
    <x v="84"/>
    <n v="0"/>
    <s v="مورد خدمة_ مصنع فن الهوامير للزجاج"/>
    <n v="0"/>
    <n v="0"/>
    <n v="50000"/>
    <n v="61254.8"/>
    <n v="0"/>
    <n v="11254.800000000003"/>
    <n v="-11254.800000000003"/>
    <n v="0"/>
    <n v="-11254.800000000003"/>
    <x v="1"/>
  </r>
  <r>
    <n v="2730"/>
    <n v="2010105165"/>
    <s v="انظمة"/>
    <s v="المركز المالي"/>
    <x v="1"/>
    <x v="1"/>
    <x v="84"/>
    <n v="0"/>
    <s v="مورد خدمة_ مكتب حمد للمحاماة والاستشارات القانونية"/>
    <n v="0"/>
    <n v="0"/>
    <n v="17250"/>
    <n v="17250"/>
    <n v="0"/>
    <n v="0"/>
    <n v="0"/>
    <n v="0"/>
    <n v="0"/>
    <x v="1"/>
  </r>
  <r>
    <n v="2731"/>
    <n v="2010105166"/>
    <s v="انظمة"/>
    <s v="المركز المالي"/>
    <x v="1"/>
    <x v="1"/>
    <x v="84"/>
    <n v="0"/>
    <s v="مورد خدمة_ مكتب فيصل ابراهيم بن غانم اليوسف محاسبون"/>
    <n v="0"/>
    <n v="0"/>
    <n v="17075"/>
    <n v="17075"/>
    <n v="0"/>
    <n v="0"/>
    <n v="0"/>
    <n v="0"/>
    <n v="0"/>
    <x v="1"/>
  </r>
  <r>
    <n v="2732"/>
    <n v="2010105167"/>
    <s v="انظمة"/>
    <s v="المركز المالي"/>
    <x v="1"/>
    <x v="1"/>
    <x v="84"/>
    <n v="0"/>
    <s v="مورد خدمة_ مؤسسة عبد الله محمد الخريف"/>
    <n v="0"/>
    <n v="0"/>
    <n v="45000"/>
    <n v="100709.81"/>
    <n v="0"/>
    <n v="55709.81"/>
    <n v="-55709.81"/>
    <n v="0"/>
    <n v="-55709.81"/>
    <x v="1"/>
  </r>
  <r>
    <n v="2733"/>
    <n v="2010105168"/>
    <s v="انظمة"/>
    <s v="المركز المالي"/>
    <x v="1"/>
    <x v="1"/>
    <x v="84"/>
    <n v="0"/>
    <s v="مورد خدمة_ شركة موارد القيادة للخدمات التجارية"/>
    <n v="0"/>
    <n v="0"/>
    <n v="23000"/>
    <n v="23000"/>
    <n v="0"/>
    <n v="0"/>
    <n v="0"/>
    <n v="0"/>
    <n v="0"/>
    <x v="1"/>
  </r>
  <r>
    <n v="2734"/>
    <n v="2010105169"/>
    <s v="انظمة"/>
    <s v="المركز المالي"/>
    <x v="1"/>
    <x v="1"/>
    <x v="84"/>
    <n v="0"/>
    <s v="مورد خدمة_ شركة استرون العربية"/>
    <n v="0"/>
    <n v="0"/>
    <n v="2702.5"/>
    <n v="2702.5"/>
    <n v="0"/>
    <n v="0"/>
    <n v="0"/>
    <n v="0"/>
    <n v="0"/>
    <x v="1"/>
  </r>
  <r>
    <n v="2735"/>
    <n v="2010105170"/>
    <s v="انظمة"/>
    <s v="المركز المالي"/>
    <x v="1"/>
    <x v="1"/>
    <x v="84"/>
    <n v="0"/>
    <s v="مورد خدمة _ مؤسسة فيصل مبارك الطوسلى - ايجار معدات"/>
    <n v="0"/>
    <n v="0"/>
    <n v="15065"/>
    <n v="15065"/>
    <n v="0"/>
    <n v="0"/>
    <n v="0"/>
    <n v="0"/>
    <n v="0"/>
    <x v="1"/>
  </r>
  <r>
    <n v="2736"/>
    <n v="2010105171"/>
    <s v="انظمة"/>
    <s v="المركز المالي"/>
    <x v="1"/>
    <x v="1"/>
    <x v="84"/>
    <n v="0"/>
    <s v="مورد خدمة _ شركة هلا العربيه_ سيارة نيسان"/>
    <n v="0"/>
    <n v="0"/>
    <n v="61000"/>
    <n v="61000"/>
    <n v="0"/>
    <n v="0"/>
    <n v="0"/>
    <n v="0"/>
    <n v="0"/>
    <x v="1"/>
  </r>
  <r>
    <n v="2737"/>
    <n v="2010105172"/>
    <s v="انظمة"/>
    <s v="المركز المالي"/>
    <x v="1"/>
    <x v="10"/>
    <x v="79"/>
    <n v="0"/>
    <s v="مورد خدمة_ مؤسسة المشير الادارية"/>
    <n v="0"/>
    <n v="0"/>
    <n v="5000"/>
    <n v="0"/>
    <n v="5000"/>
    <n v="0"/>
    <n v="5000"/>
    <n v="0"/>
    <n v="5000"/>
    <x v="8"/>
  </r>
  <r>
    <n v="2738"/>
    <n v="2010105173"/>
    <s v="انظمة"/>
    <s v="المركز المالي"/>
    <x v="1"/>
    <x v="1"/>
    <x v="84"/>
    <n v="0"/>
    <s v="مورد خدمة_ ITS TESTING SERVICES-انترتيك"/>
    <n v="0"/>
    <n v="0"/>
    <n v="10999.15"/>
    <n v="10999.15"/>
    <n v="0"/>
    <n v="0"/>
    <n v="0"/>
    <n v="0"/>
    <n v="0"/>
    <x v="1"/>
  </r>
  <r>
    <n v="2739"/>
    <n v="2010105174"/>
    <s v="انظمة"/>
    <s v="المركز المالي"/>
    <x v="1"/>
    <x v="1"/>
    <x v="84"/>
    <n v="0"/>
    <s v="مورد خدمة_ مؤسسة الوكيل الدولي للتجارة_اعمال الفحص"/>
    <n v="0"/>
    <n v="0"/>
    <n v="0"/>
    <n v="0"/>
    <n v="0"/>
    <n v="0"/>
    <n v="0"/>
    <n v="0"/>
    <n v="0"/>
    <x v="1"/>
  </r>
  <r>
    <n v="2740"/>
    <n v="2010105175"/>
    <s v="انظمة"/>
    <s v="المركز المالي"/>
    <x v="1"/>
    <x v="1"/>
    <x v="84"/>
    <n v="0"/>
    <s v="مورد خدمة_ الهيئة السعودية للمدن الصناعية - مدن"/>
    <n v="0"/>
    <n v="0"/>
    <n v="160280.20000000001"/>
    <n v="160280.20000000001"/>
    <n v="0"/>
    <n v="0"/>
    <n v="0"/>
    <n v="0"/>
    <n v="0"/>
    <x v="1"/>
  </r>
  <r>
    <n v="2741"/>
    <n v="2010105176"/>
    <s v="انظمة"/>
    <s v="المركز المالي"/>
    <x v="1"/>
    <x v="1"/>
    <x v="84"/>
    <n v="0"/>
    <s v="مورد خدمة_ المرقب الذهبي للمقاولات  تأجير مان لفت"/>
    <n v="0"/>
    <n v="0"/>
    <n v="191130"/>
    <n v="280387.67"/>
    <n v="0"/>
    <n v="89257.669999999984"/>
    <n v="-89257.669999999984"/>
    <n v="0"/>
    <n v="-89257.669999999984"/>
    <x v="1"/>
  </r>
  <r>
    <n v="2742"/>
    <n v="2010105177"/>
    <s v="انظمة"/>
    <s v="المركز المالي"/>
    <x v="1"/>
    <x v="1"/>
    <x v="84"/>
    <n v="0"/>
    <s v="مورد خدمة_ الشركة العربيه للغازات الصناعية"/>
    <n v="0"/>
    <n v="0"/>
    <n v="3000"/>
    <n v="4324"/>
    <n v="0"/>
    <n v="1324"/>
    <n v="-1324"/>
    <n v="0"/>
    <n v="-1324"/>
    <x v="1"/>
  </r>
  <r>
    <n v="2743"/>
    <n v="2010105178"/>
    <s v="انظمة"/>
    <s v="المركز المالي"/>
    <x v="1"/>
    <x v="1"/>
    <x v="84"/>
    <n v="0"/>
    <s v="مورد خدمة_مؤسسه الخليجية المتطورة للغازات الصناعيه"/>
    <n v="0"/>
    <n v="0"/>
    <n v="35367.35"/>
    <n v="69360.25"/>
    <n v="0"/>
    <n v="33992.9"/>
    <n v="-33992.9"/>
    <n v="0"/>
    <n v="-33992.9"/>
    <x v="1"/>
  </r>
  <r>
    <n v="2744"/>
    <n v="2010105179"/>
    <s v="انظمة"/>
    <s v="المركز المالي"/>
    <x v="1"/>
    <x v="1"/>
    <x v="84"/>
    <n v="0"/>
    <s v="مورد خدمة_ مؤسسة نقليات ديانا - ب ط ر  - 1716"/>
    <n v="0"/>
    <n v="0"/>
    <n v="60350"/>
    <n v="60350"/>
    <n v="0"/>
    <n v="0"/>
    <n v="0"/>
    <n v="0"/>
    <n v="0"/>
    <x v="1"/>
  </r>
  <r>
    <n v="2745"/>
    <n v="2010105180"/>
    <s v="انظمة"/>
    <s v="المركز المالي"/>
    <x v="1"/>
    <x v="1"/>
    <x v="84"/>
    <n v="0"/>
    <s v="مورد خدمة_ شركة يقين كابيتال المالية"/>
    <n v="0"/>
    <n v="0"/>
    <n v="115000"/>
    <n v="115000"/>
    <n v="0"/>
    <n v="0"/>
    <n v="0"/>
    <n v="0"/>
    <n v="0"/>
    <x v="1"/>
  </r>
  <r>
    <n v="2746"/>
    <n v="2010105181"/>
    <s v="انظمة"/>
    <s v="المركز المالي"/>
    <x v="1"/>
    <x v="10"/>
    <x v="79"/>
    <n v="0"/>
    <s v="مورد خدمة_ مكتب خالد فهد السالم للترجمة"/>
    <n v="0"/>
    <n v="0"/>
    <n v="1736.25"/>
    <n v="500"/>
    <n v="1236.25"/>
    <n v="0"/>
    <n v="1236.25"/>
    <n v="0"/>
    <n v="1236.25"/>
    <x v="8"/>
  </r>
  <r>
    <n v="2747"/>
    <n v="2010105182"/>
    <s v="انظمة"/>
    <s v="المركز المالي"/>
    <x v="1"/>
    <x v="1"/>
    <x v="84"/>
    <n v="0"/>
    <s v="مورد خدمة _ شركة غدير غرم الله فرحة الغامدى - ايجار كرين"/>
    <n v="0"/>
    <n v="0"/>
    <n v="93659"/>
    <n v="173669.6"/>
    <n v="0"/>
    <n v="80010.600000000006"/>
    <n v="-80010.600000000006"/>
    <n v="0"/>
    <n v="-80010.600000000006"/>
    <x v="1"/>
  </r>
  <r>
    <n v="2748"/>
    <n v="2010105183"/>
    <s v="انظمة"/>
    <s v="المركز المالي"/>
    <x v="1"/>
    <x v="1"/>
    <x v="84"/>
    <n v="0"/>
    <s v="مورد خدمة _ شركة الرافعات العربية للمقاولات - ايجار معدات"/>
    <n v="0"/>
    <n v="0"/>
    <n v="491878.22000000003"/>
    <n v="635325.82000000007"/>
    <n v="0"/>
    <n v="143447.60000000003"/>
    <n v="-143447.60000000003"/>
    <n v="0"/>
    <n v="-143447.60000000003"/>
    <x v="1"/>
  </r>
  <r>
    <n v="2749"/>
    <n v="2010105184"/>
    <s v="انظمة"/>
    <s v="المركز المالي"/>
    <x v="1"/>
    <x v="1"/>
    <x v="84"/>
    <n v="0"/>
    <s v="مورد خدمة_ بشير الصديق محمد الحجازى - ايجار رافعه"/>
    <n v="0"/>
    <n v="0"/>
    <n v="15173"/>
    <n v="22062"/>
    <n v="0"/>
    <n v="6889"/>
    <n v="-6889"/>
    <n v="0"/>
    <n v="-6889"/>
    <x v="1"/>
  </r>
  <r>
    <n v="2750"/>
    <n v="2010105185"/>
    <s v="انظمة"/>
    <s v="المركز المالي"/>
    <x v="1"/>
    <x v="1"/>
    <x v="84"/>
    <n v="0"/>
    <s v="مورد خدمة_ شركة التعاونية 2023 - وثيقة انظمة - 25621606"/>
    <n v="0"/>
    <n v="0"/>
    <n v="549550.16"/>
    <n v="785071.66"/>
    <n v="0"/>
    <n v="235521.5"/>
    <n v="-235521.5"/>
    <n v="0"/>
    <n v="-235521.5"/>
    <x v="1"/>
  </r>
  <r>
    <n v="2751"/>
    <n v="2010105186"/>
    <s v="انظمة"/>
    <s v="المركز المالي"/>
    <x v="1"/>
    <x v="1"/>
    <x v="84"/>
    <n v="0"/>
    <s v="مورد خدمة_ البابطين للطاقة والاتصالات (الجلفنة)"/>
    <n v="0"/>
    <n v="0"/>
    <n v="6877"/>
    <n v="6877"/>
    <n v="0"/>
    <n v="0"/>
    <n v="0"/>
    <n v="0"/>
    <n v="0"/>
    <x v="1"/>
  </r>
  <r>
    <n v="2752"/>
    <n v="2010105187"/>
    <s v="انظمة"/>
    <s v="المركز المالي"/>
    <x v="1"/>
    <x v="1"/>
    <x v="84"/>
    <n v="0"/>
    <s v="مورد خدمة_ حبيب الله فضل - تأجير فوركلفت."/>
    <n v="0"/>
    <n v="0"/>
    <n v="14976"/>
    <n v="21530"/>
    <n v="0"/>
    <n v="6554"/>
    <n v="-6554"/>
    <n v="0"/>
    <n v="-6554"/>
    <x v="1"/>
  </r>
  <r>
    <n v="2753"/>
    <n v="2010105188"/>
    <s v="انظمة"/>
    <s v="المركز المالي"/>
    <x v="1"/>
    <x v="1"/>
    <x v="84"/>
    <n v="0"/>
    <s v="مورد خدمة_ شركة الحاسبات السريعة للتجارة"/>
    <n v="0"/>
    <n v="0"/>
    <n v="24408.75"/>
    <n v="24408.75"/>
    <n v="0"/>
    <n v="0"/>
    <n v="0"/>
    <n v="0"/>
    <n v="0"/>
    <x v="1"/>
  </r>
  <r>
    <n v="2754"/>
    <n v="2010105189"/>
    <s v="انظمة"/>
    <s v="المركز المالي"/>
    <x v="1"/>
    <x v="1"/>
    <x v="84"/>
    <n v="0"/>
    <s v="مورد خدمة_ مؤسسة عبد المجيد منصور لافى الرويلى  - جمرك ..0"/>
    <n v="0"/>
    <n v="0"/>
    <n v="49000"/>
    <n v="65000"/>
    <n v="0"/>
    <n v="16000"/>
    <n v="-16000"/>
    <n v="0"/>
    <n v="-16000"/>
    <x v="1"/>
  </r>
  <r>
    <n v="2755"/>
    <n v="2010105190"/>
    <s v="انظمة"/>
    <s v="المركز المالي"/>
    <x v="1"/>
    <x v="1"/>
    <x v="84"/>
    <n v="0"/>
    <s v="مورد خدمة_ شركة تشب العربية للتامين التعاونى"/>
    <n v="0"/>
    <n v="0"/>
    <n v="20000"/>
    <n v="41443.129999999997"/>
    <n v="0"/>
    <n v="21443.129999999997"/>
    <n v="-21443.129999999997"/>
    <n v="0"/>
    <n v="-21443.129999999997"/>
    <x v="1"/>
  </r>
  <r>
    <n v="2756"/>
    <n v="2010105191"/>
    <s v="انظمة"/>
    <s v="المركز المالي"/>
    <x v="1"/>
    <x v="1"/>
    <x v="84"/>
    <n v="0"/>
    <s v="مورد خدمة_ مؤسسة رواسى المستقبل لتاجير المعدات - تأجير معدات"/>
    <n v="0"/>
    <n v="0"/>
    <n v="56350"/>
    <n v="103040"/>
    <n v="0"/>
    <n v="46690"/>
    <n v="-46690"/>
    <n v="0"/>
    <n v="-46690"/>
    <x v="1"/>
  </r>
  <r>
    <n v="2757"/>
    <n v="2010105192"/>
    <s v="انظمة"/>
    <s v="المركز المالي"/>
    <x v="1"/>
    <x v="10"/>
    <x v="79"/>
    <n v="0"/>
    <s v="مورد خدمة_ شركة المتقدمة التقنية اللاسلكية"/>
    <n v="0"/>
    <n v="0"/>
    <n v="8418"/>
    <n v="0"/>
    <n v="8418"/>
    <n v="0"/>
    <n v="8418"/>
    <n v="0"/>
    <n v="8418"/>
    <x v="8"/>
  </r>
  <r>
    <n v="2758"/>
    <n v="2010105193"/>
    <s v="انظمة"/>
    <s v="المركز المالي"/>
    <x v="1"/>
    <x v="1"/>
    <x v="84"/>
    <n v="0"/>
    <s v="مورد خدمة_ مؤسسة فيصل فهد الدوسرى - تأجير فوركلفت."/>
    <n v="0"/>
    <n v="0"/>
    <n v="11861"/>
    <n v="11861"/>
    <n v="0"/>
    <n v="0"/>
    <n v="0"/>
    <n v="0"/>
    <n v="0"/>
    <x v="1"/>
  </r>
  <r>
    <n v="2759"/>
    <n v="2010105194"/>
    <s v="انظمة"/>
    <s v="المركز المالي"/>
    <x v="1"/>
    <x v="1"/>
    <x v="84"/>
    <n v="0"/>
    <s v="مورد خدمة_ لتاحير الفوركليفت - تأجير فوركلفت.- حبيب"/>
    <n v="0"/>
    <n v="0"/>
    <n v="0"/>
    <n v="0"/>
    <n v="0"/>
    <n v="0"/>
    <n v="0"/>
    <n v="0"/>
    <n v="0"/>
    <x v="1"/>
  </r>
  <r>
    <n v="2760"/>
    <n v="2010105195"/>
    <s v="انظمة"/>
    <s v="المركز المالي"/>
    <x v="1"/>
    <x v="1"/>
    <x v="84"/>
    <n v="0"/>
    <s v="مورد خدمة_ مطعم على سعد خريب"/>
    <n v="0"/>
    <n v="0"/>
    <n v="25000"/>
    <n v="58827.5"/>
    <n v="0"/>
    <n v="33827.5"/>
    <n v="-33827.5"/>
    <n v="0"/>
    <n v="-33827.5"/>
    <x v="1"/>
  </r>
  <r>
    <n v="2761"/>
    <n v="2010105196"/>
    <s v="انظمة"/>
    <s v="المركز المالي"/>
    <x v="1"/>
    <x v="1"/>
    <x v="84"/>
    <n v="0"/>
    <s v="مورد خدمة_ شركة تقنيات الجلفنة والتصنيع (الجلفنة)"/>
    <n v="0"/>
    <n v="0"/>
    <n v="29885.63"/>
    <n v="78776.73"/>
    <n v="0"/>
    <n v="48891.099999999991"/>
    <n v="-48891.099999999991"/>
    <n v="0"/>
    <n v="-48891.099999999991"/>
    <x v="1"/>
  </r>
  <r>
    <m/>
    <n v="2010105197"/>
    <s v="انظمة"/>
    <s v="المركز المالي"/>
    <x v="1"/>
    <x v="10"/>
    <x v="79"/>
    <n v="0"/>
    <s v="مورد خدمة_ شركة الازمنة المتقدمة للمقاولات العامة"/>
    <n v="0"/>
    <n v="0"/>
    <n v="10982.35"/>
    <n v="8071.85"/>
    <n v="2910.5"/>
    <n v="0"/>
    <n v="2910.5"/>
    <n v="0"/>
    <n v="2910.5"/>
    <x v="8"/>
  </r>
  <r>
    <m/>
    <n v="2010105198"/>
    <s v="انظمة"/>
    <s v="المركز المالي"/>
    <x v="1"/>
    <x v="10"/>
    <x v="79"/>
    <n v="0"/>
    <s v="مورد خدمة_ مؤسسة نقليات ديانا - ب ط ل - 9279"/>
    <n v="0"/>
    <n v="0"/>
    <n v="1000"/>
    <n v="0"/>
    <n v="1000"/>
    <n v="0"/>
    <n v="1000"/>
    <n v="0"/>
    <n v="1000"/>
    <x v="8"/>
  </r>
  <r>
    <m/>
    <n v="2010105199"/>
    <s v="انظمة"/>
    <s v="المركز المالي"/>
    <x v="1"/>
    <x v="1"/>
    <x v="84"/>
    <n v="0"/>
    <s v="مورد خدمة_ شركة وسيط القارات للخدمات اللوجيستية"/>
    <n v="0"/>
    <n v="0"/>
    <n v="0"/>
    <n v="0"/>
    <n v="0"/>
    <n v="0"/>
    <n v="0"/>
    <n v="0"/>
    <n v="0"/>
    <x v="1"/>
  </r>
  <r>
    <m/>
    <n v="2010105200"/>
    <s v="انظمة"/>
    <s v="المركز المالي"/>
    <x v="1"/>
    <x v="1"/>
    <x v="84"/>
    <n v="0"/>
    <s v="مورد خدمة_ مؤسسة مخرطة بيت العزم - قص ."/>
    <n v="0"/>
    <n v="0"/>
    <n v="0"/>
    <n v="0"/>
    <n v="0"/>
    <n v="0"/>
    <n v="0"/>
    <n v="0"/>
    <n v="0"/>
    <x v="1"/>
  </r>
  <r>
    <m/>
    <n v="2010105201"/>
    <s v="انظمة"/>
    <s v="المركز المالي"/>
    <x v="1"/>
    <x v="1"/>
    <x v="84"/>
    <n v="0"/>
    <s v="مورد خدمة_ شركة رولك للتجارة المحدودة"/>
    <n v="0"/>
    <n v="0"/>
    <n v="0"/>
    <n v="0"/>
    <n v="0"/>
    <n v="0"/>
    <n v="0"/>
    <n v="0"/>
    <n v="0"/>
    <x v="1"/>
  </r>
  <r>
    <m/>
    <n v="2010105202"/>
    <s v="انظمة"/>
    <s v="المركز المالي"/>
    <x v="1"/>
    <x v="1"/>
    <x v="84"/>
    <n v="0"/>
    <s v="مورد خدمة_ مهدى صالح بن عاطف للتجارة"/>
    <n v="0"/>
    <n v="0"/>
    <n v="0"/>
    <n v="0"/>
    <n v="0"/>
    <n v="0"/>
    <n v="0"/>
    <n v="0"/>
    <n v="0"/>
    <x v="1"/>
  </r>
  <r>
    <m/>
    <n v="2010105203"/>
    <s v="انظمة"/>
    <s v="المركز المالي"/>
    <x v="1"/>
    <x v="1"/>
    <x v="84"/>
    <n v="0"/>
    <s v="مورد خدمة_ مكتب عبد العزيز نازح الصحفى للاستشارات"/>
    <n v="0"/>
    <n v="0"/>
    <n v="0"/>
    <n v="0"/>
    <n v="0"/>
    <n v="0"/>
    <n v="0"/>
    <n v="0"/>
    <n v="0"/>
    <x v="1"/>
  </r>
  <r>
    <m/>
    <n v="2010105204"/>
    <s v="انظمة"/>
    <s v="المركز المالي"/>
    <x v="1"/>
    <x v="10"/>
    <x v="79"/>
    <n v="0"/>
    <s v="مورد خدمة_ شركة عبد اللطيف جميل"/>
    <n v="0"/>
    <n v="0"/>
    <n v="72186.63"/>
    <n v="0"/>
    <n v="72186.63"/>
    <n v="0"/>
    <n v="72186.63"/>
    <n v="0"/>
    <n v="72186.63"/>
    <x v="8"/>
  </r>
  <r>
    <n v="2762"/>
    <n v="2010106001"/>
    <s v="انظمة"/>
    <s v="المركز المالي"/>
    <x v="1"/>
    <x v="1"/>
    <x v="84"/>
    <n v="0"/>
    <s v="مورد خاجي _ شركة جاردين السعودية راس الخيمة."/>
    <n v="0"/>
    <n v="0"/>
    <n v="0"/>
    <n v="0"/>
    <n v="0"/>
    <n v="0"/>
    <n v="0"/>
    <n v="0"/>
    <n v="0"/>
    <x v="1"/>
  </r>
  <r>
    <n v="2763"/>
    <n v="2010106002"/>
    <s v="انظمة"/>
    <s v="المركز المالي"/>
    <x v="1"/>
    <x v="1"/>
    <x v="84"/>
    <n v="0"/>
    <s v="مورد خارجي _ شركة وايت المنيوم - جلاس."/>
    <n v="0"/>
    <n v="0"/>
    <n v="0"/>
    <n v="0"/>
    <n v="0"/>
    <n v="0"/>
    <n v="0"/>
    <n v="0"/>
    <n v="0"/>
    <x v="1"/>
  </r>
  <r>
    <n v="2764"/>
    <n v="2010106003"/>
    <s v="انظمة"/>
    <s v="المركز المالي"/>
    <x v="1"/>
    <x v="1"/>
    <x v="84"/>
    <n v="0"/>
    <s v="مورد خارجي _  شركة وايت المنيوم - فورستر_مقاوم للحريق ايبسو."/>
    <n v="0"/>
    <n v="0"/>
    <n v="0"/>
    <n v="0"/>
    <n v="0"/>
    <n v="0"/>
    <n v="0"/>
    <n v="0"/>
    <n v="0"/>
    <x v="1"/>
  </r>
  <r>
    <n v="2765"/>
    <n v="2010106004"/>
    <s v="انظمة"/>
    <s v="المركز المالي"/>
    <x v="1"/>
    <x v="10"/>
    <x v="79"/>
    <n v="0"/>
    <s v="مورد خارجي _شركة لندنر الشرق الاوسط."/>
    <n v="0"/>
    <n v="483554.95439999999"/>
    <n v="897333.79"/>
    <n v="413464.21846"/>
    <n v="314.61713999998756"/>
    <n v="0"/>
    <n v="314.61713999998756"/>
    <n v="0"/>
    <n v="314.61713999998756"/>
    <x v="8"/>
  </r>
  <r>
    <n v="2766"/>
    <n v="2010106006"/>
    <s v="انظمة"/>
    <s v="المركز المالي"/>
    <x v="1"/>
    <x v="1"/>
    <x v="84"/>
    <n v="0"/>
    <s v="مورد خارجي _ شركة كين لونج - Kin Long - الصينية."/>
    <n v="8124.6824000000952"/>
    <n v="0"/>
    <n v="177610.64"/>
    <n v="204818.24262999999"/>
    <n v="0"/>
    <n v="19082.920229999872"/>
    <n v="-19082.920229999872"/>
    <n v="0"/>
    <n v="-19082.920229999872"/>
    <x v="1"/>
  </r>
  <r>
    <n v="2767"/>
    <n v="2010106013"/>
    <s v="انظمة"/>
    <s v="المركز المالي"/>
    <x v="1"/>
    <x v="1"/>
    <x v="84"/>
    <n v="0"/>
    <s v="مورد خارجي _ تكنال الشرق الاوسط."/>
    <n v="0"/>
    <n v="34728.47"/>
    <n v="34728.47"/>
    <n v="0"/>
    <n v="0"/>
    <n v="0"/>
    <n v="0"/>
    <n v="0"/>
    <n v="0"/>
    <x v="1"/>
  </r>
  <r>
    <n v="2768"/>
    <n v="2010106014"/>
    <s v="انظمة"/>
    <s v="المركز المالي"/>
    <x v="1"/>
    <x v="1"/>
    <x v="84"/>
    <n v="0"/>
    <s v="مورد خارجي _ ايلو ماتيك الشرق الاوسط  _ ELUMATEC"/>
    <n v="0"/>
    <n v="0"/>
    <n v="20042.2"/>
    <n v="19531.68"/>
    <n v="510.52000000000044"/>
    <n v="0"/>
    <n v="510.52000000000044"/>
    <n v="0"/>
    <n v="510.52000000000044"/>
    <x v="1"/>
  </r>
  <r>
    <n v="2769"/>
    <n v="2010106015"/>
    <s v="انظمة"/>
    <s v="المركز المالي"/>
    <x v="1"/>
    <x v="1"/>
    <x v="84"/>
    <n v="0"/>
    <s v="مورد خارجي _ INANMAK JC VE DIS TICARET LTD."/>
    <n v="0"/>
    <n v="0"/>
    <n v="74353.680000000008"/>
    <n v="74353.680000000008"/>
    <n v="0"/>
    <n v="0"/>
    <n v="0"/>
    <n v="0"/>
    <n v="0"/>
    <x v="1"/>
  </r>
  <r>
    <n v="2770"/>
    <n v="2010106016"/>
    <s v="انظمة"/>
    <s v="المركز المالي"/>
    <x v="1"/>
    <x v="1"/>
    <x v="84"/>
    <n v="0"/>
    <s v="مورد خارجي_ AXYZ TRADING LLC."/>
    <n v="0"/>
    <n v="0"/>
    <n v="0"/>
    <n v="0"/>
    <n v="0"/>
    <n v="0"/>
    <n v="0"/>
    <n v="0"/>
    <n v="0"/>
    <x v="1"/>
  </r>
  <r>
    <n v="2771"/>
    <n v="2010106017"/>
    <s v="انظمة"/>
    <s v="المركز المالي"/>
    <x v="1"/>
    <x v="1"/>
    <x v="84"/>
    <n v="0"/>
    <s v="مورد خارجي _  HAFELE GMBH AND CO.KG."/>
    <n v="0"/>
    <n v="0"/>
    <n v="5233.2"/>
    <n v="5233.2"/>
    <n v="0"/>
    <n v="0"/>
    <n v="0"/>
    <n v="0"/>
    <n v="0"/>
    <x v="1"/>
  </r>
  <r>
    <n v="2772"/>
    <n v="2010106018"/>
    <s v="انظمة"/>
    <s v="المركز المالي"/>
    <x v="1"/>
    <x v="1"/>
    <x v="84"/>
    <n v="0"/>
    <s v="مورد خارجي _ مواد الوكوبانل ميدل ايست."/>
    <n v="0"/>
    <n v="0"/>
    <n v="0"/>
    <n v="0"/>
    <n v="0"/>
    <n v="0"/>
    <n v="0"/>
    <n v="0"/>
    <n v="0"/>
    <x v="1"/>
  </r>
  <r>
    <n v="2773"/>
    <n v="2010106019"/>
    <s v="انظمة"/>
    <s v="المركز المالي"/>
    <x v="1"/>
    <x v="1"/>
    <x v="84"/>
    <n v="0"/>
    <s v="مورد خارجي _DUFAST INTERNATIONAL TRADING LLCFZ."/>
    <n v="45120.045300000013"/>
    <n v="0"/>
    <n v="269476.17"/>
    <n v="314870.02896999998"/>
    <n v="0"/>
    <n v="273.81367000000319"/>
    <n v="-273.81367000000319"/>
    <n v="0"/>
    <n v="-273.81367000000319"/>
    <x v="1"/>
  </r>
  <r>
    <n v="2774"/>
    <n v="2010106020"/>
    <s v="انظمة"/>
    <s v="المركز المالي"/>
    <x v="1"/>
    <x v="1"/>
    <x v="84"/>
    <n v="0"/>
    <s v="مورد خارجي _ مورد_ YGTY TRADING LIMITED."/>
    <n v="0"/>
    <n v="0"/>
    <n v="0"/>
    <n v="0"/>
    <n v="0"/>
    <n v="0"/>
    <n v="0"/>
    <n v="0"/>
    <n v="0"/>
    <x v="1"/>
  </r>
  <r>
    <n v="2775"/>
    <n v="2010106021"/>
    <s v="انظمة"/>
    <s v="المركز المالي"/>
    <x v="1"/>
    <x v="1"/>
    <x v="84"/>
    <n v="0"/>
    <s v="مورد خارجي _ مركز دبى لتوريد مواد البناء(DBMSC)."/>
    <n v="0"/>
    <n v="584921.55000000005"/>
    <n v="12999055.290000001"/>
    <n v="15315053.68"/>
    <n v="0"/>
    <n v="2900919.9399999995"/>
    <n v="-2900919.9399999995"/>
    <n v="0"/>
    <n v="-2900919.9399999995"/>
    <x v="1"/>
  </r>
  <r>
    <n v="2776"/>
    <n v="2010106022"/>
    <s v="انظمة"/>
    <s v="المركز المالي"/>
    <x v="1"/>
    <x v="10"/>
    <x v="79"/>
    <n v="0"/>
    <s v="مورد خارجي _ شركة EFP INTERNATIONAL B.V."/>
    <n v="42132.343899999854"/>
    <n v="0"/>
    <n v="103350.35"/>
    <n v="137212.00599000001"/>
    <n v="8270.6879099998623"/>
    <n v="0"/>
    <n v="8270.6879099998623"/>
    <n v="0"/>
    <n v="8270.6879099998623"/>
    <x v="8"/>
  </r>
  <r>
    <n v="2777"/>
    <n v="2010106023"/>
    <s v="انظمة"/>
    <s v="المركز المالي"/>
    <x v="1"/>
    <x v="10"/>
    <x v="79"/>
    <n v="0"/>
    <s v="مورد خارجي _  شركة شوكو الشرق الاوسط."/>
    <n v="185930.56759999992"/>
    <n v="0"/>
    <n v="41078.800000000003"/>
    <n v="43429.283360000001"/>
    <n v="183580.08423999994"/>
    <n v="0"/>
    <n v="183580.08423999994"/>
    <n v="0"/>
    <n v="183580.08423999994"/>
    <x v="8"/>
  </r>
  <r>
    <n v="2778"/>
    <n v="2010106024"/>
    <s v="انظمة"/>
    <s v="المركز المالي"/>
    <x v="1"/>
    <x v="1"/>
    <x v="84"/>
    <n v="0"/>
    <s v="مورد خارجي _ تايجر ستيل - النمر للصناعات المعدنية."/>
    <n v="0"/>
    <n v="0"/>
    <n v="292096.95"/>
    <n v="292046.95"/>
    <n v="50"/>
    <n v="0"/>
    <n v="50"/>
    <n v="0"/>
    <n v="50"/>
    <x v="1"/>
  </r>
  <r>
    <n v="2779"/>
    <n v="2010106025"/>
    <s v="انظمة"/>
    <s v="المركز المالي"/>
    <x v="1"/>
    <x v="1"/>
    <x v="84"/>
    <n v="0"/>
    <s v="مورد خارجي _ Profilm Protection Manufacturing Gmbh."/>
    <n v="0"/>
    <n v="0"/>
    <n v="0"/>
    <n v="0"/>
    <n v="0"/>
    <n v="0"/>
    <n v="0"/>
    <n v="0"/>
    <n v="0"/>
    <x v="1"/>
  </r>
  <r>
    <n v="2780"/>
    <n v="2010106026"/>
    <s v="انظمة"/>
    <s v="المركز المالي"/>
    <x v="1"/>
    <x v="1"/>
    <x v="84"/>
    <n v="0"/>
    <s v="مورد خارجي _ VETROTECH SAINT- GOBAIN ATLANTIQUE SARL."/>
    <n v="0"/>
    <n v="746644.01"/>
    <n v="0"/>
    <n v="1972005.93"/>
    <n v="0"/>
    <n v="2718649.94"/>
    <n v="-2718649.94"/>
    <n v="0"/>
    <n v="-2718649.94"/>
    <x v="1"/>
  </r>
  <r>
    <n v="2781"/>
    <n v="2010106027"/>
    <s v="انظمة"/>
    <s v="المركز المالي"/>
    <x v="1"/>
    <x v="1"/>
    <x v="84"/>
    <n v="0"/>
    <s v="مورد خارجي _ DSS STEEL LLC."/>
    <n v="0"/>
    <n v="0"/>
    <n v="0"/>
    <n v="0"/>
    <n v="0"/>
    <n v="0"/>
    <n v="0"/>
    <n v="0"/>
    <n v="0"/>
    <x v="1"/>
  </r>
  <r>
    <n v="2782"/>
    <n v="2010106028"/>
    <s v="انظمة"/>
    <s v="المركز المالي"/>
    <x v="1"/>
    <x v="1"/>
    <x v="84"/>
    <n v="0"/>
    <s v="مورد خارجي _ DE BESTAR TRADING COMPANY."/>
    <n v="0"/>
    <n v="0"/>
    <n v="0"/>
    <n v="0"/>
    <n v="0"/>
    <n v="0"/>
    <n v="0"/>
    <n v="0"/>
    <n v="0"/>
    <x v="1"/>
  </r>
  <r>
    <n v="2783"/>
    <n v="2010106029"/>
    <s v="انظمة"/>
    <s v="المركز المالي"/>
    <x v="1"/>
    <x v="1"/>
    <x v="84"/>
    <n v="0"/>
    <s v="مورد خارجي _ HEBEI SHUOLONG METAL PRODUCTS."/>
    <n v="0"/>
    <n v="0"/>
    <n v="0"/>
    <n v="0"/>
    <n v="0"/>
    <n v="0"/>
    <n v="0"/>
    <n v="0"/>
    <n v="0"/>
    <x v="1"/>
  </r>
  <r>
    <n v="2784"/>
    <n v="2010106030"/>
    <s v="انظمة"/>
    <s v="المركز المالي"/>
    <x v="1"/>
    <x v="10"/>
    <x v="79"/>
    <n v="0"/>
    <s v="مورد خارجي _ HYDRO BUILDING SYSTEMS MIDDEL EAST - ربر."/>
    <n v="0"/>
    <n v="0"/>
    <n v="482127.85000000003"/>
    <n v="465549.07530000003"/>
    <n v="16578.774700000009"/>
    <n v="0"/>
    <n v="16578.774700000009"/>
    <n v="0"/>
    <n v="16578.774700000009"/>
    <x v="8"/>
  </r>
  <r>
    <n v="2785"/>
    <n v="2010106031"/>
    <s v="انظمة"/>
    <s v="المركز المالي"/>
    <x v="1"/>
    <x v="1"/>
    <x v="84"/>
    <n v="0"/>
    <s v="مورد خارجي _ GSS."/>
    <n v="0"/>
    <n v="0"/>
    <n v="0"/>
    <n v="0"/>
    <n v="0"/>
    <n v="0"/>
    <n v="0"/>
    <n v="0"/>
    <n v="0"/>
    <x v="1"/>
  </r>
  <r>
    <n v="2786"/>
    <n v="2010106032"/>
    <s v="انظمة"/>
    <s v="المركز المالي"/>
    <x v="1"/>
    <x v="1"/>
    <x v="84"/>
    <n v="0"/>
    <s v="مورد خارجي _ شركة دور ماكس_ابواب."/>
    <n v="0"/>
    <n v="0"/>
    <n v="0"/>
    <n v="0"/>
    <n v="0"/>
    <n v="0"/>
    <n v="0"/>
    <n v="0"/>
    <n v="0"/>
    <x v="1"/>
  </r>
  <r>
    <n v="2787"/>
    <n v="2010106033"/>
    <s v="انظمة"/>
    <s v="المركز المالي"/>
    <x v="1"/>
    <x v="1"/>
    <x v="84"/>
    <n v="0"/>
    <s v="مورد خارجي _ سنت جوبان _  SAINT GOBAIN."/>
    <n v="0"/>
    <n v="2104.65"/>
    <n v="134933.61000000002"/>
    <n v="132828.96"/>
    <n v="2.9103830456733704E-11"/>
    <n v="0"/>
    <n v="2.9103830456733704E-11"/>
    <n v="0"/>
    <n v="2.9103830456733704E-11"/>
    <x v="1"/>
  </r>
  <r>
    <n v="2788"/>
    <n v="2010106034"/>
    <s v="انظمة"/>
    <s v="المركز المالي"/>
    <x v="1"/>
    <x v="1"/>
    <x v="84"/>
    <n v="0"/>
    <s v="مورد خارجي _ اكسسوارات O.M.G.E.S.P.A."/>
    <n v="0"/>
    <n v="0"/>
    <n v="0"/>
    <n v="0"/>
    <n v="0"/>
    <n v="0"/>
    <n v="0"/>
    <n v="0"/>
    <n v="0"/>
    <x v="1"/>
  </r>
  <r>
    <n v="2789"/>
    <n v="2010106035"/>
    <s v="انظمة"/>
    <s v="المركز المالي"/>
    <x v="1"/>
    <x v="1"/>
    <x v="84"/>
    <n v="0"/>
    <s v="مورد خارجي _0PELLINI SPA VIA FUSARL 19."/>
    <n v="0"/>
    <n v="0"/>
    <n v="7072.84"/>
    <n v="7072.8399899999995"/>
    <n v="1.0000000656873453E-5"/>
    <n v="0"/>
    <n v="1.0000000656873453E-5"/>
    <n v="0"/>
    <n v="1.0000000656873453E-5"/>
    <x v="1"/>
  </r>
  <r>
    <n v="2790"/>
    <n v="2010106037"/>
    <s v="انظمة"/>
    <s v="المركز المالي"/>
    <x v="1"/>
    <x v="1"/>
    <x v="84"/>
    <n v="0"/>
    <s v="مورد خارجي _ مختبر ضد  الرصاص."/>
    <n v="0"/>
    <n v="0"/>
    <n v="0"/>
    <n v="0"/>
    <n v="0"/>
    <n v="0"/>
    <n v="0"/>
    <n v="0"/>
    <n v="0"/>
    <x v="1"/>
  </r>
  <r>
    <n v="2791"/>
    <n v="2010106039"/>
    <s v="انظمة"/>
    <s v="المركز المالي"/>
    <x v="1"/>
    <x v="1"/>
    <x v="84"/>
    <n v="0"/>
    <s v="مورد خارجي _ 0GUANGDONG KING LONG."/>
    <n v="0"/>
    <n v="0"/>
    <n v="0"/>
    <n v="0"/>
    <n v="0"/>
    <n v="0"/>
    <n v="0"/>
    <n v="0"/>
    <n v="0"/>
    <x v="1"/>
  </r>
  <r>
    <n v="2792"/>
    <n v="2010106040"/>
    <s v="انظمة"/>
    <s v="المركز المالي"/>
    <x v="1"/>
    <x v="1"/>
    <x v="84"/>
    <n v="0"/>
    <s v="مورد خارجي _ 0JLTING RECHTSBERERATUNG."/>
    <n v="0"/>
    <n v="0"/>
    <n v="0"/>
    <n v="0"/>
    <n v="0"/>
    <n v="0"/>
    <n v="0"/>
    <n v="0"/>
    <n v="0"/>
    <x v="1"/>
  </r>
  <r>
    <n v="2793"/>
    <n v="2010106041"/>
    <s v="انظمة"/>
    <s v="المركز المالي"/>
    <x v="1"/>
    <x v="1"/>
    <x v="84"/>
    <n v="0"/>
    <s v="مورد خاجي _ 0A SPECIAL STEEL LIMITED."/>
    <n v="0"/>
    <n v="0"/>
    <n v="0"/>
    <n v="0"/>
    <n v="0"/>
    <n v="0"/>
    <n v="0"/>
    <n v="0"/>
    <n v="0"/>
    <x v="1"/>
  </r>
  <r>
    <n v="2794"/>
    <n v="2010106043"/>
    <s v="انظمة"/>
    <s v="المركز المالي"/>
    <x v="1"/>
    <x v="1"/>
    <x v="84"/>
    <n v="0"/>
    <s v="مورد خارجي _  كلادينج 0_MITSUBISHI."/>
    <n v="0"/>
    <n v="0"/>
    <n v="0"/>
    <n v="0"/>
    <n v="0"/>
    <n v="0"/>
    <n v="0"/>
    <n v="0"/>
    <n v="0"/>
    <x v="1"/>
  </r>
  <r>
    <n v="2795"/>
    <n v="2010106045"/>
    <s v="انظمة"/>
    <s v="المركز المالي"/>
    <x v="1"/>
    <x v="1"/>
    <x v="84"/>
    <n v="0"/>
    <s v="مورد خارجي _  شركة وتر جيت الشرق الاوسط."/>
    <n v="0"/>
    <n v="0"/>
    <n v="10374.15"/>
    <n v="10374.15"/>
    <n v="0"/>
    <n v="0"/>
    <n v="0"/>
    <n v="0"/>
    <n v="0"/>
    <x v="1"/>
  </r>
  <r>
    <n v="2796"/>
    <n v="2010106046"/>
    <s v="انظمة"/>
    <s v="المركز المالي"/>
    <x v="1"/>
    <x v="1"/>
    <x v="84"/>
    <n v="0"/>
    <s v="مورد خارجي _ شركة اوستن الشرق الاوسط."/>
    <n v="0"/>
    <n v="0"/>
    <n v="0"/>
    <n v="0"/>
    <n v="0"/>
    <n v="0"/>
    <n v="0"/>
    <n v="0"/>
    <n v="0"/>
    <x v="1"/>
  </r>
  <r>
    <n v="2797"/>
    <n v="2010106047"/>
    <s v="انظمة"/>
    <s v="المركز المالي"/>
    <x v="1"/>
    <x v="1"/>
    <x v="84"/>
    <n v="0"/>
    <s v="مورد خارجي _ جلاس فورمز _ زجاج"/>
    <n v="0"/>
    <n v="0"/>
    <n v="0"/>
    <n v="0"/>
    <n v="0"/>
    <n v="0"/>
    <n v="0"/>
    <n v="0"/>
    <n v="0"/>
    <x v="1"/>
  </r>
  <r>
    <n v="2798"/>
    <n v="2010106048"/>
    <s v="انظمة"/>
    <s v="المركز المالي"/>
    <x v="1"/>
    <x v="10"/>
    <x v="79"/>
    <n v="0"/>
    <s v="مورد خارجي _  فورستر سويسرا"/>
    <n v="388388.58819999936"/>
    <n v="0"/>
    <n v="701742.82000000007"/>
    <n v="612819.23430000001"/>
    <n v="477312.17389999947"/>
    <n v="0"/>
    <n v="477312.17389999947"/>
    <n v="0"/>
    <n v="477312.17389999947"/>
    <x v="8"/>
  </r>
  <r>
    <n v="2799"/>
    <n v="2010106049"/>
    <s v="انظمة"/>
    <s v="المركز المالي"/>
    <x v="1"/>
    <x v="1"/>
    <x v="84"/>
    <n v="0"/>
    <s v="مورد خاجي _ سينوميتال جروب SINOMETAL"/>
    <n v="0"/>
    <n v="0"/>
    <n v="0"/>
    <n v="0"/>
    <n v="0"/>
    <n v="0"/>
    <n v="0"/>
    <n v="0"/>
    <n v="0"/>
    <x v="1"/>
  </r>
  <r>
    <n v="2800"/>
    <n v="2010106050"/>
    <s v="انظمة"/>
    <s v="المركز المالي"/>
    <x v="1"/>
    <x v="10"/>
    <x v="79"/>
    <n v="0"/>
    <s v="مورد خارجي _ TATA STEEL INTERNATIONAL MIDDLE EASTحديد"/>
    <n v="4709.1900000000005"/>
    <n v="0"/>
    <n v="155394.33000000002"/>
    <n v="60886.64"/>
    <n v="99216.880000000019"/>
    <n v="0"/>
    <n v="99216.880000000019"/>
    <n v="0"/>
    <n v="99216.880000000019"/>
    <x v="8"/>
  </r>
  <r>
    <n v="2801"/>
    <n v="2010106051"/>
    <s v="انظمة"/>
    <s v="المركز المالي"/>
    <x v="1"/>
    <x v="1"/>
    <x v="84"/>
    <n v="0"/>
    <s v="مورد خاجي _ ASTEKIN MUHEDNDISKLI YAPI تركيا"/>
    <n v="0"/>
    <n v="0"/>
    <n v="0"/>
    <n v="0"/>
    <n v="0"/>
    <n v="0"/>
    <n v="0"/>
    <n v="0"/>
    <n v="0"/>
    <x v="1"/>
  </r>
  <r>
    <n v="2802"/>
    <n v="2010106052"/>
    <s v="انظمة"/>
    <s v="المركز المالي"/>
    <x v="1"/>
    <x v="1"/>
    <x v="84"/>
    <n v="0"/>
    <s v="مورد خارجي _ MORGAN ADVANCED MATERILS IND"/>
    <n v="0"/>
    <n v="0"/>
    <n v="0"/>
    <n v="0"/>
    <n v="0"/>
    <n v="0"/>
    <n v="0"/>
    <n v="0"/>
    <n v="0"/>
    <x v="1"/>
  </r>
  <r>
    <n v="2803"/>
    <n v="2010106053"/>
    <s v="انظمة"/>
    <s v="المركز المالي"/>
    <x v="1"/>
    <x v="10"/>
    <x v="79"/>
    <n v="0"/>
    <s v="مورد خارجي _ صناعة تقنية الزجاج جلاستك"/>
    <n v="0"/>
    <n v="0"/>
    <n v="219089.16"/>
    <n v="160653.73000000001"/>
    <n v="58435.429999999993"/>
    <n v="0"/>
    <n v="58435.429999999993"/>
    <n v="0"/>
    <n v="58435.429999999993"/>
    <x v="8"/>
  </r>
  <r>
    <n v="2804"/>
    <n v="2010106054"/>
    <s v="انظمة"/>
    <s v="المركز المالي"/>
    <x v="1"/>
    <x v="1"/>
    <x v="84"/>
    <n v="0"/>
    <s v="مورد خارجي _ DANA STEEL PROCESSING"/>
    <n v="0"/>
    <n v="0"/>
    <n v="0"/>
    <n v="0"/>
    <n v="0"/>
    <n v="0"/>
    <n v="0"/>
    <n v="0"/>
    <n v="0"/>
    <x v="1"/>
  </r>
  <r>
    <n v="2805"/>
    <n v="2010106055"/>
    <s v="انظمة"/>
    <s v="المركز المالي"/>
    <x v="1"/>
    <x v="1"/>
    <x v="84"/>
    <n v="0"/>
    <s v="مورد خارجي _KADIM MIMARLIK _سليكون"/>
    <n v="0"/>
    <n v="0"/>
    <n v="0"/>
    <n v="0"/>
    <n v="0"/>
    <n v="0"/>
    <n v="0"/>
    <n v="0"/>
    <n v="0"/>
    <x v="1"/>
  </r>
  <r>
    <n v="2806"/>
    <n v="2010106056"/>
    <s v="انظمة"/>
    <s v="المركز المالي"/>
    <x v="1"/>
    <x v="1"/>
    <x v="84"/>
    <n v="0"/>
    <s v="مورد خارجي _REMAK MAKINA INSAAT_تركيب عينه"/>
    <n v="0"/>
    <n v="0"/>
    <n v="0"/>
    <n v="0"/>
    <n v="0"/>
    <n v="0"/>
    <n v="0"/>
    <n v="0"/>
    <n v="0"/>
    <x v="1"/>
  </r>
  <r>
    <n v="2807"/>
    <n v="2010106057"/>
    <s v="انظمة"/>
    <s v="المركز المالي"/>
    <x v="1"/>
    <x v="1"/>
    <x v="84"/>
    <n v="0"/>
    <s v="مورد خارجي _GUTMANN SYSTEMS MIDDLE EAST FZCO"/>
    <n v="0"/>
    <n v="40.995900000035761"/>
    <n v="8551503.2100000009"/>
    <n v="9144038.9100800008"/>
    <n v="0"/>
    <n v="592576.69597999938"/>
    <n v="-592576.69597999938"/>
    <n v="0"/>
    <n v="-592576.69597999938"/>
    <x v="1"/>
  </r>
  <r>
    <n v="2808"/>
    <n v="2010106058"/>
    <s v="انظمة"/>
    <s v="المركز المالي"/>
    <x v="1"/>
    <x v="1"/>
    <x v="84"/>
    <n v="0"/>
    <s v="مورد خارجي _  OYTUNMAK CNC"/>
    <n v="0"/>
    <n v="0"/>
    <n v="0"/>
    <n v="0"/>
    <n v="0"/>
    <n v="0"/>
    <n v="0"/>
    <n v="0"/>
    <n v="0"/>
    <x v="1"/>
  </r>
  <r>
    <n v="2809"/>
    <n v="2010106059"/>
    <s v="انظمة"/>
    <s v="المركز المالي"/>
    <x v="1"/>
    <x v="1"/>
    <x v="84"/>
    <n v="0"/>
    <s v="مورد خارجي _ LUNG AN STINLESS STEEL"/>
    <n v="0"/>
    <n v="0"/>
    <n v="0"/>
    <n v="0"/>
    <n v="0"/>
    <n v="0"/>
    <n v="0"/>
    <n v="0"/>
    <n v="0"/>
    <x v="1"/>
  </r>
  <r>
    <n v="2810"/>
    <n v="2010106060"/>
    <s v="انظمة"/>
    <s v="المركز المالي"/>
    <x v="1"/>
    <x v="1"/>
    <x v="84"/>
    <n v="0"/>
    <s v="مورد خارجي _ Tech INN"/>
    <n v="0"/>
    <n v="0"/>
    <n v="0"/>
    <n v="0"/>
    <n v="0"/>
    <n v="0"/>
    <n v="0"/>
    <n v="0"/>
    <n v="0"/>
    <x v="1"/>
  </r>
  <r>
    <n v="2811"/>
    <n v="2010106061"/>
    <s v="انظمة"/>
    <s v="المركز المالي"/>
    <x v="1"/>
    <x v="1"/>
    <x v="84"/>
    <n v="0"/>
    <s v="مورد خارجي _  قطع غيار Righetti Srl Via Della Meccanica"/>
    <n v="0"/>
    <n v="0"/>
    <n v="0"/>
    <n v="0"/>
    <n v="0"/>
    <n v="0"/>
    <n v="0"/>
    <n v="0"/>
    <n v="0"/>
    <x v="1"/>
  </r>
  <r>
    <n v="2812"/>
    <n v="2010106062"/>
    <s v="انظمة"/>
    <s v="المركز المالي"/>
    <x v="1"/>
    <x v="1"/>
    <x v="84"/>
    <n v="0"/>
    <s v="مورد خارجي _ NATIONA GLASS ASSOCIATION"/>
    <n v="0"/>
    <n v="0"/>
    <n v="0"/>
    <n v="0"/>
    <n v="0"/>
    <n v="0"/>
    <n v="0"/>
    <n v="0"/>
    <n v="0"/>
    <x v="1"/>
  </r>
  <r>
    <n v="2813"/>
    <n v="2010106063"/>
    <s v="انظمة"/>
    <s v="المركز المالي"/>
    <x v="1"/>
    <x v="1"/>
    <x v="84"/>
    <n v="0"/>
    <s v="مورد خارجي _ جولف رولينج _GULF"/>
    <n v="4.0000000596046451E-3"/>
    <n v="0"/>
    <n v="0"/>
    <n v="0"/>
    <n v="4.0000000596046451E-3"/>
    <n v="0"/>
    <n v="4.0000000596046451E-3"/>
    <n v="0"/>
    <n v="4.0000000596046451E-3"/>
    <x v="1"/>
  </r>
  <r>
    <n v="2814"/>
    <n v="2010106065"/>
    <s v="انظمة"/>
    <s v="المركز المالي"/>
    <x v="1"/>
    <x v="1"/>
    <x v="84"/>
    <n v="0"/>
    <s v="مورد خارجي _  OSA BUILDING MATERIAL TRADING"/>
    <n v="0"/>
    <n v="0"/>
    <n v="24147.72"/>
    <n v="24147.719939999999"/>
    <n v="6.0000002122251317E-5"/>
    <n v="0"/>
    <n v="6.0000002122251317E-5"/>
    <n v="0"/>
    <n v="6.0000002122251317E-5"/>
    <x v="1"/>
  </r>
  <r>
    <n v="2815"/>
    <n v="2010106066"/>
    <s v="انظمة"/>
    <s v="المركز المالي"/>
    <x v="1"/>
    <x v="1"/>
    <x v="84"/>
    <n v="0"/>
    <s v="مورد خارجي_ CMS - MACHINERY_قطه غيار"/>
    <n v="0"/>
    <n v="0"/>
    <n v="0"/>
    <n v="0"/>
    <n v="0"/>
    <n v="0"/>
    <n v="0"/>
    <n v="0"/>
    <n v="0"/>
    <x v="1"/>
  </r>
  <r>
    <n v="2816"/>
    <n v="2010106067"/>
    <s v="انظمة"/>
    <s v="المركز المالي"/>
    <x v="1"/>
    <x v="1"/>
    <x v="84"/>
    <n v="0"/>
    <s v="مورد خارجي_ INSTALLUX GULF WLL"/>
    <n v="0"/>
    <n v="0"/>
    <n v="0"/>
    <n v="0"/>
    <n v="0"/>
    <n v="0"/>
    <n v="0"/>
    <n v="0"/>
    <n v="0"/>
    <x v="1"/>
  </r>
  <r>
    <n v="2817"/>
    <n v="2010106068"/>
    <s v="انظمة"/>
    <s v="المركز المالي"/>
    <x v="1"/>
    <x v="1"/>
    <x v="84"/>
    <n v="0"/>
    <s v="مورد خارجي_ ETEX MIDDLE EAST LLC"/>
    <n v="0"/>
    <n v="0"/>
    <n v="0"/>
    <n v="0"/>
    <n v="0"/>
    <n v="0"/>
    <n v="0"/>
    <n v="0"/>
    <n v="0"/>
    <x v="1"/>
  </r>
  <r>
    <n v="2818"/>
    <n v="2010106069"/>
    <s v="انظمة"/>
    <s v="المركز المالي"/>
    <x v="1"/>
    <x v="1"/>
    <x v="84"/>
    <n v="0"/>
    <s v="مورد خارجي _ COCHRANE GULF FZE"/>
    <n v="0"/>
    <n v="0"/>
    <n v="0"/>
    <n v="0"/>
    <n v="0"/>
    <n v="0"/>
    <n v="0"/>
    <n v="0"/>
    <n v="0"/>
    <x v="1"/>
  </r>
  <r>
    <n v="2819"/>
    <n v="2010106070"/>
    <s v="انظمة"/>
    <s v="المركز المالي"/>
    <x v="1"/>
    <x v="10"/>
    <x v="79"/>
    <n v="0"/>
    <s v="مورد خارجي _  POLIFILM PROTECTION MANUFACTURING"/>
    <n v="141745.6704"/>
    <n v="0"/>
    <n v="73881.919999999998"/>
    <n v="141745.66847"/>
    <n v="73881.921929999982"/>
    <n v="0"/>
    <n v="73881.921929999982"/>
    <n v="0"/>
    <n v="73881.921929999982"/>
    <x v="8"/>
  </r>
  <r>
    <n v="2820"/>
    <n v="2010106071"/>
    <s v="انظمة"/>
    <s v="المركز المالي"/>
    <x v="1"/>
    <x v="1"/>
    <x v="84"/>
    <n v="0"/>
    <s v="مورد خارجي _  AGC INTERPANE"/>
    <n v="0"/>
    <n v="0"/>
    <n v="0"/>
    <n v="0"/>
    <n v="0"/>
    <n v="0"/>
    <n v="0"/>
    <n v="0"/>
    <n v="0"/>
    <x v="1"/>
  </r>
  <r>
    <n v="2821"/>
    <n v="2010106072"/>
    <s v="انظمة"/>
    <s v="المركز المالي"/>
    <x v="1"/>
    <x v="1"/>
    <x v="84"/>
    <n v="0"/>
    <s v="مورد خارجي_ WEIFANG GALIN POWDER_قطع غيار"/>
    <n v="0"/>
    <n v="0"/>
    <n v="0"/>
    <n v="0"/>
    <n v="0"/>
    <n v="0"/>
    <n v="0"/>
    <n v="0"/>
    <n v="0"/>
    <x v="1"/>
  </r>
  <r>
    <n v="2822"/>
    <n v="2010106073"/>
    <s v="انظمة"/>
    <s v="المركز المالي"/>
    <x v="1"/>
    <x v="1"/>
    <x v="84"/>
    <n v="0"/>
    <s v="مورد خارجي_ SUNFLEX MIDDLE EAST"/>
    <n v="0"/>
    <n v="0"/>
    <n v="0"/>
    <n v="0"/>
    <n v="0"/>
    <n v="0"/>
    <n v="0"/>
    <n v="0"/>
    <n v="0"/>
    <x v="1"/>
  </r>
  <r>
    <n v="2823"/>
    <n v="2010106074"/>
    <s v="انظمة"/>
    <s v="المركز المالي"/>
    <x v="1"/>
    <x v="1"/>
    <x v="84"/>
    <n v="0"/>
    <s v="مورد خارجي_ SHANGHAI FANGQIAO"/>
    <n v="1.0000001639127731E-4"/>
    <n v="0"/>
    <n v="0"/>
    <n v="0"/>
    <n v="1.0000001639127731E-4"/>
    <n v="0"/>
    <n v="1.0000001639127731E-4"/>
    <n v="0"/>
    <n v="1.0000001639127731E-4"/>
    <x v="1"/>
  </r>
  <r>
    <n v="2824"/>
    <n v="2010106075"/>
    <s v="انظمة"/>
    <s v="المركز المالي"/>
    <x v="1"/>
    <x v="1"/>
    <x v="84"/>
    <n v="0"/>
    <s v="مورد خارجي _ SANAA LIGHT"/>
    <n v="0"/>
    <n v="0"/>
    <n v="0"/>
    <n v="0"/>
    <n v="0"/>
    <n v="0"/>
    <n v="0"/>
    <n v="0"/>
    <n v="0"/>
    <x v="1"/>
  </r>
  <r>
    <n v="2825"/>
    <n v="2010106076"/>
    <s v="انظمة"/>
    <s v="المركز المالي"/>
    <x v="1"/>
    <x v="1"/>
    <x v="84"/>
    <n v="0"/>
    <s v="مورد خارجي _ HONG KONG ALICON INDUSTRIAL."/>
    <n v="0"/>
    <n v="22.698400000035765"/>
    <n v="6426.84"/>
    <n v="6404.14"/>
    <n v="1.5999999641280738E-3"/>
    <n v="0"/>
    <n v="1.5999999641280738E-3"/>
    <n v="0"/>
    <n v="1.5999999641280738E-3"/>
    <x v="1"/>
  </r>
  <r>
    <n v="2826"/>
    <n v="2010106077"/>
    <s v="انظمة"/>
    <s v="المركز المالي"/>
    <x v="1"/>
    <x v="1"/>
    <x v="84"/>
    <n v="0"/>
    <s v="مورد خارجي _ METALLIC SHEET FACTORYشركة كلاسيك"/>
    <n v="6.0000002384185791E-4"/>
    <n v="0"/>
    <n v="964553.46"/>
    <n v="1275155.7964399999"/>
    <n v="0"/>
    <n v="310602.33583999996"/>
    <n v="-310602.33583999996"/>
    <n v="0"/>
    <n v="-310602.33583999996"/>
    <x v="1"/>
  </r>
  <r>
    <n v="2827"/>
    <n v="2010106078"/>
    <s v="انظمة"/>
    <s v="المركز المالي"/>
    <x v="1"/>
    <x v="1"/>
    <x v="84"/>
    <n v="0"/>
    <s v="مورد خارجي _ APEX GENERAL WOWFASHION"/>
    <n v="0"/>
    <n v="0"/>
    <n v="0"/>
    <n v="0"/>
    <n v="0"/>
    <n v="0"/>
    <n v="0"/>
    <n v="0"/>
    <n v="0"/>
    <x v="1"/>
  </r>
  <r>
    <n v="2828"/>
    <n v="2010106079"/>
    <s v="انظمة"/>
    <s v="المركز المالي"/>
    <x v="1"/>
    <x v="1"/>
    <x v="84"/>
    <n v="0"/>
    <s v="مورد خارجي _ ABCD INTERNATIONAL"/>
    <n v="155289.04"/>
    <n v="0"/>
    <n v="16417.59"/>
    <n v="171706.63"/>
    <n v="0"/>
    <n v="0"/>
    <n v="0"/>
    <n v="0"/>
    <n v="0"/>
    <x v="1"/>
  </r>
  <r>
    <n v="2829"/>
    <n v="2010106080"/>
    <s v="انظمة"/>
    <s v="المركز المالي"/>
    <x v="1"/>
    <x v="10"/>
    <x v="79"/>
    <n v="0"/>
    <s v="مورد خارجي _ شركة الوبوند_EUROCON BUILDING"/>
    <n v="0"/>
    <n v="2.8000000119209291E-3"/>
    <n v="136067.26999999999"/>
    <n v="0"/>
    <n v="136067.26719999997"/>
    <n v="0"/>
    <n v="136067.26719999997"/>
    <n v="0"/>
    <n v="136067.26719999997"/>
    <x v="8"/>
  </r>
  <r>
    <n v="2830"/>
    <n v="2010106081"/>
    <s v="انظمة"/>
    <s v="المركز المالي"/>
    <x v="1"/>
    <x v="10"/>
    <x v="79"/>
    <n v="0"/>
    <s v="مورد خارجي _ بغلف الظافر - BEGHLAF AL ZAFER."/>
    <n v="0"/>
    <n v="0"/>
    <n v="1526473.37"/>
    <n v="1137091.2815800002"/>
    <n v="389382.08841999993"/>
    <n v="0"/>
    <n v="389382.08841999993"/>
    <n v="0"/>
    <n v="389382.08841999993"/>
    <x v="8"/>
  </r>
  <r>
    <n v="2831"/>
    <n v="2010106082"/>
    <s v="انظمة"/>
    <s v="المركز المالي"/>
    <x v="1"/>
    <x v="1"/>
    <x v="84"/>
    <n v="0"/>
    <s v="مورد خارجي _  PLYDEX SRL بلايدكس مخلص 310"/>
    <n v="0"/>
    <n v="0"/>
    <n v="0"/>
    <n v="0"/>
    <n v="0"/>
    <n v="0"/>
    <n v="0"/>
    <n v="0"/>
    <n v="0"/>
    <x v="1"/>
  </r>
  <r>
    <n v="2832"/>
    <n v="2010106083"/>
    <s v="انظمة"/>
    <s v="المركز المالي"/>
    <x v="1"/>
    <x v="1"/>
    <x v="84"/>
    <n v="0"/>
    <s v="مورد خارجي _ GAS GLOBAL ARCHITECTURAL - مواد"/>
    <n v="0"/>
    <n v="0"/>
    <n v="0"/>
    <n v="0"/>
    <n v="0"/>
    <n v="0"/>
    <n v="0"/>
    <n v="0"/>
    <n v="0"/>
    <x v="1"/>
  </r>
  <r>
    <n v="2833"/>
    <n v="2010106084"/>
    <s v="انظمة"/>
    <s v="المركز المالي"/>
    <x v="1"/>
    <x v="1"/>
    <x v="84"/>
    <n v="0"/>
    <s v="مورد خارجي _ SAMTEC SOLUTIONS PRIVATE LIMITED"/>
    <n v="0"/>
    <n v="0"/>
    <n v="0"/>
    <n v="0"/>
    <n v="0"/>
    <n v="0"/>
    <n v="0"/>
    <n v="0"/>
    <n v="0"/>
    <x v="1"/>
  </r>
  <r>
    <n v="2834"/>
    <n v="2010106085"/>
    <s v="انظمة"/>
    <s v="المركز المالي"/>
    <x v="1"/>
    <x v="1"/>
    <x v="84"/>
    <n v="0"/>
    <s v="مورد خارجي _  SAFAGA TRADING LLC"/>
    <n v="0"/>
    <n v="0"/>
    <n v="38169.64"/>
    <n v="38169.64"/>
    <n v="0"/>
    <n v="0"/>
    <n v="0"/>
    <n v="0"/>
    <n v="0"/>
    <x v="1"/>
  </r>
  <r>
    <n v="2835"/>
    <n v="2010106086"/>
    <s v="انظمة"/>
    <s v="المركز المالي"/>
    <x v="1"/>
    <x v="1"/>
    <x v="84"/>
    <n v="0"/>
    <s v="مورد خارجي _  FUTURE GLASS"/>
    <n v="2.0000000298023225E-3"/>
    <n v="0"/>
    <n v="0"/>
    <n v="0"/>
    <n v="2.0000000298023225E-3"/>
    <n v="0"/>
    <n v="2.0000000298023225E-3"/>
    <n v="0"/>
    <n v="2.0000000298023225E-3"/>
    <x v="1"/>
  </r>
  <r>
    <n v="2836"/>
    <n v="2010106087"/>
    <s v="انظمة"/>
    <s v="المركز المالي"/>
    <x v="1"/>
    <x v="1"/>
    <x v="84"/>
    <n v="0"/>
    <s v="مورد خارجي _ميرنت _MERINT L L C"/>
    <n v="0"/>
    <n v="0"/>
    <n v="0"/>
    <n v="0"/>
    <n v="0"/>
    <n v="0"/>
    <n v="0"/>
    <n v="0"/>
    <n v="0"/>
    <x v="1"/>
  </r>
  <r>
    <n v="2837"/>
    <n v="2010106088"/>
    <s v="انظمة"/>
    <s v="المركز المالي"/>
    <x v="1"/>
    <x v="1"/>
    <x v="84"/>
    <n v="0"/>
    <s v="مورد خارجي _ PETROFAST MIDDLE EAST FZC"/>
    <n v="0"/>
    <n v="0"/>
    <n v="1185.28"/>
    <n v="1185.2798500000001"/>
    <n v="1.4999999984866008E-4"/>
    <n v="0"/>
    <n v="1.4999999984866008E-4"/>
    <n v="0"/>
    <n v="1.4999999984866008E-4"/>
    <x v="1"/>
  </r>
  <r>
    <n v="2838"/>
    <n v="2010106089"/>
    <s v="انظمة"/>
    <s v="المركز المالي"/>
    <x v="1"/>
    <x v="1"/>
    <x v="84"/>
    <n v="0"/>
    <s v="مورد خارجي _ ITS TESTING SERVICES - مطبوعات"/>
    <n v="0"/>
    <n v="0"/>
    <n v="0"/>
    <n v="0"/>
    <n v="0"/>
    <n v="0"/>
    <n v="0"/>
    <n v="0"/>
    <n v="0"/>
    <x v="1"/>
  </r>
  <r>
    <n v="2839"/>
    <n v="2010106090"/>
    <s v="انظمة"/>
    <s v="المركز المالي"/>
    <x v="1"/>
    <x v="1"/>
    <x v="84"/>
    <n v="0"/>
    <s v="مورد خارجي _ SWEBIS MIDDLE EAST"/>
    <n v="0"/>
    <n v="0"/>
    <n v="30681.600000000002"/>
    <n v="30681.600000000002"/>
    <n v="0"/>
    <n v="0"/>
    <n v="0"/>
    <n v="0"/>
    <n v="0"/>
    <x v="1"/>
  </r>
  <r>
    <n v="2840"/>
    <n v="2010106091"/>
    <s v="انظمة"/>
    <s v="المركز المالي"/>
    <x v="1"/>
    <x v="1"/>
    <x v="84"/>
    <n v="0"/>
    <s v="مورد خارجي _ مرجان _ MORGAN ADVANCED MATERIAL"/>
    <n v="0"/>
    <n v="0"/>
    <n v="829.41"/>
    <n v="829.41"/>
    <n v="0"/>
    <n v="0"/>
    <n v="0"/>
    <n v="0"/>
    <n v="0"/>
    <x v="1"/>
  </r>
  <r>
    <n v="2841"/>
    <n v="2010106092"/>
    <s v="انظمة"/>
    <s v="المركز المالي"/>
    <x v="1"/>
    <x v="1"/>
    <x v="84"/>
    <n v="0"/>
    <s v="مورد خارجي _  احمد عيس لتجارة ادوات الوارش"/>
    <n v="0"/>
    <n v="0"/>
    <n v="216533.30000000002"/>
    <n v="327265.33361999999"/>
    <n v="0"/>
    <n v="110732.03361999997"/>
    <n v="-110732.03361999997"/>
    <n v="0"/>
    <n v="-110732.03361999997"/>
    <x v="1"/>
  </r>
  <r>
    <n v="2842"/>
    <n v="2010106093"/>
    <s v="انظمة"/>
    <s v="المركز المالي"/>
    <x v="1"/>
    <x v="1"/>
    <x v="84"/>
    <n v="0"/>
    <s v="مورد خارجي _METRA SPA"/>
    <n v="0"/>
    <n v="0"/>
    <n v="14967.86"/>
    <n v="14967.859990000001"/>
    <n v="9.9999997473787516E-6"/>
    <n v="0"/>
    <n v="9.9999997473787516E-6"/>
    <n v="0"/>
    <n v="9.9999997473787516E-6"/>
    <x v="1"/>
  </r>
  <r>
    <n v="2843"/>
    <n v="2010106094"/>
    <s v="انظمة"/>
    <s v="المركز المالي"/>
    <x v="1"/>
    <x v="1"/>
    <x v="84"/>
    <n v="0"/>
    <s v="مورد خارجي _ الشركة الوطنية لصناعة معدات مكافحة الحريق_ نافكو"/>
    <n v="0"/>
    <n v="0"/>
    <n v="939035.1"/>
    <n v="939035.1"/>
    <n v="0"/>
    <n v="0"/>
    <n v="0"/>
    <n v="0"/>
    <n v="0"/>
    <x v="1"/>
  </r>
  <r>
    <n v="2844"/>
    <n v="2010106095"/>
    <s v="انظمة"/>
    <s v="المركز المالي"/>
    <x v="1"/>
    <x v="1"/>
    <x v="84"/>
    <n v="0"/>
    <s v="مورد خارجي _ DOMUS"/>
    <n v="0"/>
    <n v="0"/>
    <n v="3447.46"/>
    <n v="3447.4598499999997"/>
    <n v="1.5000000030340743E-4"/>
    <n v="0"/>
    <n v="1.5000000030340743E-4"/>
    <n v="0"/>
    <n v="1.5000000030340743E-4"/>
    <x v="1"/>
  </r>
  <r>
    <n v="2845"/>
    <n v="2010106096"/>
    <s v="انظمة"/>
    <s v="المركز المالي"/>
    <x v="1"/>
    <x v="1"/>
    <x v="84"/>
    <n v="0"/>
    <s v="مورد خارجي _  PYROGUARD"/>
    <n v="0"/>
    <n v="0"/>
    <n v="3381.3"/>
    <n v="3381.3"/>
    <n v="0"/>
    <n v="0"/>
    <n v="0"/>
    <n v="0"/>
    <n v="0"/>
    <x v="1"/>
  </r>
  <r>
    <n v="2846"/>
    <n v="2010106097"/>
    <s v="انظمة"/>
    <s v="المركز المالي"/>
    <x v="1"/>
    <x v="1"/>
    <x v="84"/>
    <n v="0"/>
    <s v="مورد خارجي _ SILVERDOOR"/>
    <n v="0"/>
    <n v="0"/>
    <n v="683.62"/>
    <n v="683.62"/>
    <n v="0"/>
    <n v="0"/>
    <n v="0"/>
    <n v="0"/>
    <n v="0"/>
    <x v="1"/>
  </r>
  <r>
    <n v="2847"/>
    <n v="2010106098"/>
    <s v="انظمة"/>
    <s v="المركز المالي"/>
    <x v="1"/>
    <x v="10"/>
    <x v="79"/>
    <n v="0"/>
    <s v="مورد خارجي _ ALUK MIDDLE EAST DMCC"/>
    <n v="0"/>
    <n v="0"/>
    <n v="1416201.2"/>
    <n v="1375474.8809400001"/>
    <n v="40726.319059999892"/>
    <n v="0"/>
    <n v="40726.319059999892"/>
    <n v="0"/>
    <n v="40726.319059999892"/>
    <x v="8"/>
  </r>
  <r>
    <n v="2848"/>
    <n v="2010106099"/>
    <s v="انظمة"/>
    <s v="المركز المالي"/>
    <x v="1"/>
    <x v="10"/>
    <x v="79"/>
    <n v="0"/>
    <s v="مورد خارجي _ HUIZHOU APHRODITE"/>
    <n v="0"/>
    <n v="0"/>
    <n v="277848.93"/>
    <n v="7081.9400000000005"/>
    <n v="270766.99"/>
    <n v="0"/>
    <n v="270766.99"/>
    <n v="0"/>
    <n v="270766.99"/>
    <x v="8"/>
  </r>
  <r>
    <n v="2849"/>
    <n v="2010106100"/>
    <s v="انظمة"/>
    <s v="المركز المالي"/>
    <x v="1"/>
    <x v="1"/>
    <x v="84"/>
    <n v="0"/>
    <s v="مورد خارجي _  POLYMERS LINK INTERNATIONAL"/>
    <n v="0"/>
    <n v="0"/>
    <n v="94707.900000000009"/>
    <n v="94707.899990000005"/>
    <n v="1.0000003385357559E-5"/>
    <n v="0"/>
    <n v="1.0000003385357559E-5"/>
    <n v="0"/>
    <n v="1.0000003385357559E-5"/>
    <x v="1"/>
  </r>
  <r>
    <n v="2850"/>
    <n v="2010106101"/>
    <s v="انظمة"/>
    <s v="المركز المالي"/>
    <x v="1"/>
    <x v="1"/>
    <x v="84"/>
    <n v="0"/>
    <s v="مورد خارجي _ BFG INTERNATIONAL W.L.L"/>
    <n v="0"/>
    <n v="0"/>
    <n v="78521.3"/>
    <n v="78521.3"/>
    <n v="0"/>
    <n v="0"/>
    <n v="0"/>
    <n v="0"/>
    <n v="0"/>
    <x v="1"/>
  </r>
  <r>
    <n v="2851"/>
    <n v="2010106102"/>
    <s v="انظمة"/>
    <s v="المركز المالي"/>
    <x v="1"/>
    <x v="10"/>
    <x v="79"/>
    <n v="0"/>
    <s v="مورد خارجي _  شركة الخليج لصناعات الزجاج - GULF GLASS"/>
    <n v="0"/>
    <n v="0"/>
    <n v="482574.12"/>
    <n v="322311.53000000003"/>
    <n v="160262.58999999997"/>
    <n v="0"/>
    <n v="160262.58999999997"/>
    <n v="0"/>
    <n v="160262.58999999997"/>
    <x v="8"/>
  </r>
  <r>
    <n v="2852"/>
    <n v="2010106103"/>
    <s v="انظمة"/>
    <s v="المركز المالي"/>
    <x v="1"/>
    <x v="1"/>
    <x v="84"/>
    <n v="0"/>
    <s v="مورد خارجي _  POLYMET INDUSTRIES LLC"/>
    <n v="0"/>
    <n v="0"/>
    <n v="24749.100000000002"/>
    <n v="24749.100000000002"/>
    <n v="0"/>
    <n v="0"/>
    <n v="0"/>
    <n v="0"/>
    <n v="0"/>
    <x v="1"/>
  </r>
  <r>
    <n v="2853"/>
    <n v="2010106104"/>
    <s v="انظمة"/>
    <s v="المركز المالي"/>
    <x v="1"/>
    <x v="1"/>
    <x v="84"/>
    <n v="0"/>
    <s v="مورد خارجي _  الفطيم اليمنت _ AL FUTTAIM"/>
    <n v="0"/>
    <n v="0"/>
    <n v="0"/>
    <n v="0"/>
    <n v="0"/>
    <n v="0"/>
    <n v="0"/>
    <n v="0"/>
    <n v="0"/>
    <x v="1"/>
  </r>
  <r>
    <n v="2854"/>
    <n v="2010106105"/>
    <s v="انظمة"/>
    <s v="المركز المالي"/>
    <x v="1"/>
    <x v="10"/>
    <x v="79"/>
    <n v="0"/>
    <s v="مورد خارجي _ ADEX INTERNATIONAL LLC"/>
    <n v="0"/>
    <n v="0"/>
    <n v="76697.259999999995"/>
    <n v="75717.070000000007"/>
    <n v="980.18999999998778"/>
    <n v="0"/>
    <n v="980.18999999998778"/>
    <n v="0"/>
    <n v="980.18999999998778"/>
    <x v="8"/>
  </r>
  <r>
    <n v="2855"/>
    <n v="2010106106"/>
    <s v="انظمة"/>
    <s v="المركز المالي"/>
    <x v="1"/>
    <x v="10"/>
    <x v="79"/>
    <n v="0"/>
    <s v="مورد خارجي _ ELITE EXTRUSION _اليت لسحب الالمنيوم"/>
    <n v="0"/>
    <n v="0"/>
    <n v="6128.3600000000006"/>
    <n v="4193.2118700000001"/>
    <n v="1935.1481300000005"/>
    <n v="0"/>
    <n v="1935.1481300000005"/>
    <n v="0"/>
    <n v="1935.1481300000005"/>
    <x v="8"/>
  </r>
  <r>
    <n v="2856"/>
    <n v="2010106107"/>
    <s v="انظمة"/>
    <s v="المركز المالي"/>
    <x v="1"/>
    <x v="1"/>
    <x v="84"/>
    <n v="0"/>
    <s v="مورد خارجي _ ARTHUR BEST CONSULTING ENGINEERS"/>
    <n v="0"/>
    <n v="0"/>
    <n v="0"/>
    <n v="0"/>
    <n v="0"/>
    <n v="0"/>
    <n v="0"/>
    <n v="0"/>
    <n v="0"/>
    <x v="1"/>
  </r>
  <r>
    <n v="2857"/>
    <n v="2010106108"/>
    <s v="انظمة"/>
    <s v="المركز المالي"/>
    <x v="1"/>
    <x v="1"/>
    <x v="84"/>
    <n v="0"/>
    <s v="مورد خارجي _  JAGRAM PRO S.A"/>
    <n v="0"/>
    <n v="0"/>
    <n v="0"/>
    <n v="0"/>
    <n v="0"/>
    <n v="0"/>
    <n v="0"/>
    <n v="0"/>
    <n v="0"/>
    <x v="1"/>
  </r>
  <r>
    <n v="2858"/>
    <n v="2010106109"/>
    <s v="انظمة"/>
    <s v="المركز المالي"/>
    <x v="1"/>
    <x v="10"/>
    <x v="79"/>
    <n v="0"/>
    <s v="مورد خارجي _ UNEED GLOBAL SUPPLY CHAIN GROUP"/>
    <n v="0"/>
    <n v="0"/>
    <n v="43149.15"/>
    <n v="0"/>
    <n v="43149.15"/>
    <n v="0"/>
    <n v="43149.15"/>
    <n v="0"/>
    <n v="43149.15"/>
    <x v="8"/>
  </r>
  <r>
    <n v="2859"/>
    <n v="2010106110"/>
    <s v="انظمة"/>
    <s v="المركز المالي"/>
    <x v="1"/>
    <x v="10"/>
    <x v="79"/>
    <n v="0"/>
    <s v="مورد خارجي _ ALHATIMI TRADING FZE - الحاتمى للتجارة"/>
    <n v="0"/>
    <n v="0"/>
    <n v="3520.9"/>
    <n v="0"/>
    <n v="3520.9"/>
    <n v="0"/>
    <n v="3520.9"/>
    <n v="0"/>
    <n v="3520.9"/>
    <x v="8"/>
  </r>
  <r>
    <m/>
    <n v="2010106111"/>
    <s v="انظمة"/>
    <s v="المركز المالي"/>
    <x v="1"/>
    <x v="1"/>
    <x v="84"/>
    <n v="0"/>
    <s v="مورد خارجي _ HUBEI XINJIESHUN FACADE CO"/>
    <n v="0"/>
    <n v="0"/>
    <n v="0"/>
    <n v="0"/>
    <n v="0"/>
    <n v="0"/>
    <n v="0"/>
    <n v="0"/>
    <n v="0"/>
    <x v="1"/>
  </r>
  <r>
    <n v="2860"/>
    <n v="2010107001"/>
    <s v="انظمة"/>
    <s v="المركز المالي"/>
    <x v="1"/>
    <x v="1"/>
    <x v="84"/>
    <n v="0"/>
    <s v="مورد خدمة استقطاع _ SGS-CSTC STANDARDS"/>
    <n v="0"/>
    <n v="0"/>
    <n v="0"/>
    <n v="0"/>
    <n v="0"/>
    <n v="0"/>
    <n v="0"/>
    <n v="0"/>
    <n v="0"/>
    <x v="1"/>
  </r>
  <r>
    <n v="2861"/>
    <n v="2010107002"/>
    <s v="انظمة"/>
    <s v="المركز المالي"/>
    <x v="1"/>
    <x v="10"/>
    <x v="79"/>
    <n v="0"/>
    <s v="مورد خدمة استقطاع _مكتب رسومات  ARCHI HEAVEN _مصر"/>
    <n v="17725.990000000002"/>
    <n v="0"/>
    <n v="0"/>
    <n v="0"/>
    <n v="17725.990000000002"/>
    <n v="0"/>
    <n v="17725.990000000002"/>
    <n v="0"/>
    <n v="17725.990000000002"/>
    <x v="8"/>
  </r>
  <r>
    <n v="2862"/>
    <n v="2010107003"/>
    <s v="انظمة"/>
    <s v="المركز المالي"/>
    <x v="1"/>
    <x v="1"/>
    <x v="84"/>
    <n v="0"/>
    <s v="مورد خدمة استقطاع _ EFECTS ERA AVRASYA TEST"/>
    <n v="0"/>
    <n v="0"/>
    <n v="0"/>
    <n v="0"/>
    <n v="0"/>
    <n v="0"/>
    <n v="0"/>
    <n v="0"/>
    <n v="0"/>
    <x v="1"/>
  </r>
  <r>
    <n v="2863"/>
    <n v="2010107004"/>
    <s v="انظمة"/>
    <s v="المركز المالي"/>
    <x v="1"/>
    <x v="1"/>
    <x v="84"/>
    <n v="0"/>
    <s v="مورد خدمة استقطاع _ INTERTEK اعمال اختبارات وشهادات0"/>
    <n v="0"/>
    <n v="26529.06"/>
    <n v="76625.83"/>
    <n v="50096.770000000004"/>
    <n v="0"/>
    <n v="0"/>
    <n v="0"/>
    <n v="0"/>
    <n v="0"/>
    <x v="1"/>
  </r>
  <r>
    <n v="2864"/>
    <n v="2010107005"/>
    <s v="انظمة"/>
    <s v="المركز المالي"/>
    <x v="1"/>
    <x v="1"/>
    <x v="84"/>
    <n v="0"/>
    <s v="مورد خدمة استقطاع _SGS- GULF LIMITED  ."/>
    <n v="0"/>
    <n v="0"/>
    <n v="0"/>
    <n v="0"/>
    <n v="0"/>
    <n v="0"/>
    <n v="0"/>
    <n v="0"/>
    <n v="0"/>
    <x v="1"/>
  </r>
  <r>
    <n v="2865"/>
    <n v="2010107006"/>
    <s v="انظمة"/>
    <s v="المركز المالي"/>
    <x v="1"/>
    <x v="1"/>
    <x v="84"/>
    <n v="0"/>
    <s v="مورد خدمة استقطاع _الواجهة العالمية لخدمات التصميم"/>
    <n v="0"/>
    <n v="0"/>
    <n v="0"/>
    <n v="0"/>
    <n v="0"/>
    <n v="0"/>
    <n v="0"/>
    <n v="0"/>
    <n v="0"/>
    <x v="1"/>
  </r>
  <r>
    <n v="2866"/>
    <n v="2010107007"/>
    <s v="انظمة"/>
    <s v="المركز المالي"/>
    <x v="1"/>
    <x v="1"/>
    <x v="84"/>
    <n v="0"/>
    <s v="مورد خدمة استقطاع _NTERTEK يورو اختبارات وشهادات0"/>
    <n v="0"/>
    <n v="0"/>
    <n v="0"/>
    <n v="0"/>
    <n v="0"/>
    <n v="0"/>
    <n v="0"/>
    <n v="0"/>
    <n v="0"/>
    <x v="1"/>
  </r>
  <r>
    <n v="2867"/>
    <n v="2010107008"/>
    <s v="انظمة"/>
    <s v="المركز المالي"/>
    <x v="1"/>
    <x v="1"/>
    <x v="84"/>
    <n v="0"/>
    <s v="مورد خدمة استقطاع _SAFAGA     سوفت وير"/>
    <n v="0"/>
    <n v="0"/>
    <n v="0"/>
    <n v="0"/>
    <n v="0"/>
    <n v="0"/>
    <n v="0"/>
    <n v="0"/>
    <n v="0"/>
    <x v="1"/>
  </r>
  <r>
    <n v="2868"/>
    <n v="2010107009"/>
    <s v="انظمة"/>
    <s v="المركز المالي"/>
    <x v="1"/>
    <x v="1"/>
    <x v="84"/>
    <n v="0"/>
    <s v="مورد خدمة استقطاع _شركة المعرفه المتطوره الاردن"/>
    <n v="0"/>
    <n v="0"/>
    <n v="0"/>
    <n v="0"/>
    <n v="0"/>
    <n v="0"/>
    <n v="0"/>
    <n v="0"/>
    <n v="0"/>
    <x v="1"/>
  </r>
  <r>
    <n v="2869"/>
    <n v="2010107010"/>
    <s v="انظمة"/>
    <s v="المركز المالي"/>
    <x v="1"/>
    <x v="1"/>
    <x v="84"/>
    <n v="0"/>
    <s v="مورد خدمة استقطاع _ TECH ASSIST FZE"/>
    <n v="0"/>
    <n v="3765.26"/>
    <n v="0"/>
    <n v="0"/>
    <n v="0"/>
    <n v="3765.26"/>
    <n v="-3765.26"/>
    <n v="0"/>
    <n v="-3765.26"/>
    <x v="1"/>
  </r>
  <r>
    <n v="2870"/>
    <n v="2010107011"/>
    <s v="انظمة"/>
    <s v="المركز المالي"/>
    <x v="1"/>
    <x v="1"/>
    <x v="84"/>
    <n v="0"/>
    <s v="مورد خدمة استقطاع _ AL HUR AL ABYAD LLC"/>
    <n v="20655"/>
    <n v="0"/>
    <n v="0"/>
    <n v="20655"/>
    <n v="0"/>
    <n v="0"/>
    <n v="0"/>
    <n v="0"/>
    <n v="0"/>
    <x v="1"/>
  </r>
  <r>
    <n v="2871"/>
    <n v="2010107012"/>
    <s v="انظمة"/>
    <s v="المركز المالي"/>
    <x v="1"/>
    <x v="1"/>
    <x v="84"/>
    <n v="0"/>
    <s v="مورد خدمة استقطاع _ مكتب الهدف ترافيل شروق عبدالرحمن"/>
    <n v="0"/>
    <n v="0"/>
    <n v="0"/>
    <n v="0"/>
    <n v="0"/>
    <n v="0"/>
    <n v="0"/>
    <n v="0"/>
    <n v="0"/>
    <x v="1"/>
  </r>
  <r>
    <n v="2872"/>
    <n v="2010107013"/>
    <s v="انظمة"/>
    <s v="المركز المالي"/>
    <x v="1"/>
    <x v="1"/>
    <x v="84"/>
    <n v="0"/>
    <s v="مورد خدمة استقطاع _ ORGADATA MIDDLE EAST DMCC"/>
    <n v="0"/>
    <n v="0"/>
    <n v="41485.97"/>
    <n v="41485.97"/>
    <n v="0"/>
    <n v="0"/>
    <n v="0"/>
    <n v="0"/>
    <n v="0"/>
    <x v="1"/>
  </r>
  <r>
    <n v="2873"/>
    <n v="2010107014"/>
    <s v="انظمة"/>
    <s v="المركز المالي"/>
    <x v="1"/>
    <x v="1"/>
    <x v="84"/>
    <n v="0"/>
    <s v="مورد خدمة استقطاع _ بنامين بحر يوسف"/>
    <n v="0"/>
    <n v="0"/>
    <n v="0"/>
    <n v="0"/>
    <n v="0"/>
    <n v="0"/>
    <n v="0"/>
    <n v="0"/>
    <n v="0"/>
    <x v="1"/>
  </r>
  <r>
    <n v="2874"/>
    <n v="2010107015"/>
    <s v="انظمة"/>
    <s v="المركز المالي"/>
    <x v="1"/>
    <x v="1"/>
    <x v="84"/>
    <n v="0"/>
    <s v="مورد خدمة استقطاع _ براء صالح _KAFD"/>
    <n v="0"/>
    <n v="0"/>
    <n v="7743.7299899999998"/>
    <n v="7743.7300000000005"/>
    <n v="0"/>
    <n v="1.0000000656873453E-5"/>
    <n v="-1.0000000656873453E-5"/>
    <n v="0"/>
    <n v="-1.0000000656873453E-5"/>
    <x v="1"/>
  </r>
  <r>
    <n v="2875"/>
    <n v="2010107016"/>
    <s v="انظمة"/>
    <s v="المركز المالي"/>
    <x v="1"/>
    <x v="1"/>
    <x v="84"/>
    <n v="0"/>
    <s v="مورد خدمة استقطاع _ Hani sohi addullatif"/>
    <n v="3757"/>
    <n v="0"/>
    <n v="0"/>
    <n v="3757"/>
    <n v="0"/>
    <n v="0"/>
    <n v="0"/>
    <n v="0"/>
    <n v="0"/>
    <x v="1"/>
  </r>
  <r>
    <n v="2876"/>
    <n v="2010107017"/>
    <s v="انظمة"/>
    <s v="المركز المالي"/>
    <x v="1"/>
    <x v="1"/>
    <x v="84"/>
    <n v="0"/>
    <s v="مورد خدمة استقطاع _ ITS TESTING SERVICES"/>
    <n v="0"/>
    <n v="0"/>
    <n v="0"/>
    <n v="0"/>
    <n v="0"/>
    <n v="0"/>
    <n v="0"/>
    <n v="0"/>
    <n v="0"/>
    <x v="1"/>
  </r>
  <r>
    <n v="2877"/>
    <n v="2010107018"/>
    <s v="انظمة"/>
    <s v="المركز المالي"/>
    <x v="1"/>
    <x v="1"/>
    <x v="84"/>
    <n v="0"/>
    <s v="مورد خدمة استقطاع _ BUREAU VERITAS"/>
    <n v="0"/>
    <n v="0"/>
    <n v="0"/>
    <n v="0"/>
    <n v="0"/>
    <n v="0"/>
    <n v="0"/>
    <n v="0"/>
    <n v="0"/>
    <x v="1"/>
  </r>
  <r>
    <n v="2878"/>
    <n v="2010107019"/>
    <s v="انظمة"/>
    <s v="المركز المالي"/>
    <x v="1"/>
    <x v="1"/>
    <x v="84"/>
    <n v="0"/>
    <s v="مورد خدمة استقطاع _ المركز الاردنى للتصميم والتطوير"/>
    <n v="0"/>
    <n v="0"/>
    <n v="0"/>
    <n v="0"/>
    <n v="0"/>
    <n v="0"/>
    <n v="0"/>
    <n v="0"/>
    <n v="0"/>
    <x v="1"/>
  </r>
  <r>
    <n v="2879"/>
    <n v="2010107020"/>
    <s v="انظمة"/>
    <s v="المركز المالي"/>
    <x v="1"/>
    <x v="1"/>
    <x v="84"/>
    <n v="0"/>
    <s v="مورد خدمة استقطاع _ GLOBAL ARCHITECTURAL"/>
    <n v="0"/>
    <n v="0"/>
    <n v="0"/>
    <n v="0"/>
    <n v="0"/>
    <n v="0"/>
    <n v="0"/>
    <n v="0"/>
    <n v="0"/>
    <x v="1"/>
  </r>
  <r>
    <n v="2880"/>
    <n v="2010107021"/>
    <s v="انظمة"/>
    <s v="المركز المالي"/>
    <x v="1"/>
    <x v="10"/>
    <x v="79"/>
    <n v="0"/>
    <s v="مورد خدمة استقطاع _ PRIMERA SOLUTIONS_بريمرا -اودو"/>
    <n v="92985.75"/>
    <n v="0"/>
    <n v="0"/>
    <n v="0"/>
    <n v="92985.75"/>
    <n v="0"/>
    <n v="92985.75"/>
    <n v="0"/>
    <n v="92985.75"/>
    <x v="8"/>
  </r>
  <r>
    <n v="2881"/>
    <n v="2010107022"/>
    <s v="انظمة"/>
    <s v="المركز المالي"/>
    <x v="1"/>
    <x v="1"/>
    <x v="84"/>
    <n v="0"/>
    <s v="مورد خدمة استقطاع _ COMPUTER AND STRUCTURES"/>
    <n v="0"/>
    <n v="0"/>
    <n v="0"/>
    <n v="0"/>
    <n v="0"/>
    <n v="0"/>
    <n v="0"/>
    <n v="0"/>
    <n v="0"/>
    <x v="1"/>
  </r>
  <r>
    <n v="2882"/>
    <n v="2010107023"/>
    <s v="انظمة"/>
    <s v="المركز المالي"/>
    <x v="1"/>
    <x v="10"/>
    <x v="79"/>
    <n v="0"/>
    <s v="مورد خدمة استقطاع _ شركة المانيا _م وليد"/>
    <n v="0"/>
    <n v="0"/>
    <n v="558636.46"/>
    <n v="547008.96"/>
    <n v="11627.5"/>
    <n v="0"/>
    <n v="11627.5"/>
    <n v="0"/>
    <n v="11627.5"/>
    <x v="8"/>
  </r>
  <r>
    <n v="2883"/>
    <n v="2010107024"/>
    <s v="انظمة"/>
    <s v="المركز المالي"/>
    <x v="1"/>
    <x v="1"/>
    <x v="84"/>
    <n v="0"/>
    <s v="مورد خدمة استقطاع _ SAMTEC SOLUTIONS PRIVATE LIMITED"/>
    <n v="0"/>
    <n v="0"/>
    <n v="0"/>
    <n v="0"/>
    <n v="0"/>
    <n v="0"/>
    <n v="0"/>
    <n v="0"/>
    <n v="0"/>
    <x v="1"/>
  </r>
  <r>
    <n v="2884"/>
    <n v="2010107025"/>
    <s v="انظمة"/>
    <s v="المركز المالي"/>
    <x v="1"/>
    <x v="10"/>
    <x v="79"/>
    <n v="0"/>
    <s v="مورد خدمة استقطاع _ القرق والمطروشى محامون قانونيون"/>
    <n v="0"/>
    <n v="0"/>
    <n v="11680.65"/>
    <n v="269.85000000000002"/>
    <n v="11410.8"/>
    <n v="0"/>
    <n v="11410.8"/>
    <n v="0"/>
    <n v="11410.8"/>
    <x v="8"/>
  </r>
  <r>
    <n v="2885"/>
    <n v="2010107026"/>
    <s v="انظمة"/>
    <s v="المركز المالي"/>
    <x v="1"/>
    <x v="1"/>
    <x v="84"/>
    <n v="0"/>
    <s v="مورد خدمة استقطاع _ BENTLEY SYSTEMS INTERNATIONAL"/>
    <n v="0"/>
    <n v="0"/>
    <n v="56704.4"/>
    <n v="56704.4"/>
    <n v="0"/>
    <n v="0"/>
    <n v="0"/>
    <n v="0"/>
    <n v="0"/>
    <x v="1"/>
  </r>
  <r>
    <n v="2886"/>
    <n v="2010107027"/>
    <s v="انظمة"/>
    <s v="المركز المالي"/>
    <x v="1"/>
    <x v="1"/>
    <x v="84"/>
    <n v="0"/>
    <s v="مورد خدمة استقطاع _Hassan Mohamed Reda Nafi"/>
    <n v="0"/>
    <n v="0"/>
    <n v="98039.34"/>
    <n v="98039.34"/>
    <n v="0"/>
    <n v="0"/>
    <n v="0"/>
    <n v="0"/>
    <n v="0"/>
    <x v="1"/>
  </r>
  <r>
    <n v="2887"/>
    <n v="2010107028"/>
    <s v="انظمة"/>
    <s v="المركز المالي"/>
    <x v="1"/>
    <x v="1"/>
    <x v="84"/>
    <n v="0"/>
    <s v="مورد خدمة استقطاع _MOHAMED AHMED IBRAHIM ABOUSHOUK"/>
    <n v="0"/>
    <n v="0"/>
    <n v="33176.080000000002"/>
    <n v="33176.080000000002"/>
    <n v="0"/>
    <n v="0"/>
    <n v="0"/>
    <n v="0"/>
    <n v="0"/>
    <x v="1"/>
  </r>
  <r>
    <n v="2888"/>
    <n v="2010107029"/>
    <s v="انظمة"/>
    <s v="المركز المالي"/>
    <x v="1"/>
    <x v="1"/>
    <x v="84"/>
    <n v="0"/>
    <s v="مورد خدمة استقطاع _ شركة الانامل الرقمية لحلول الاعمال"/>
    <n v="0"/>
    <n v="0"/>
    <n v="762"/>
    <n v="762"/>
    <n v="0"/>
    <n v="0"/>
    <n v="0"/>
    <n v="0"/>
    <n v="0"/>
    <x v="1"/>
  </r>
  <r>
    <n v="2889"/>
    <n v="2010107030"/>
    <s v="انظمة"/>
    <s v="المركز المالي"/>
    <x v="1"/>
    <x v="1"/>
    <x v="84"/>
    <n v="0"/>
    <s v="مورد خدمة استقطاع _ NIQAT GLOBAL  د.محمد زكى"/>
    <n v="0"/>
    <n v="0"/>
    <n v="13511.880000000001"/>
    <n v="13511.880000000001"/>
    <n v="0"/>
    <n v="0"/>
    <n v="0"/>
    <n v="0"/>
    <n v="0"/>
    <x v="1"/>
  </r>
  <r>
    <n v="2890"/>
    <n v="2010107031"/>
    <s v="انظمة"/>
    <s v="المركز المالي"/>
    <x v="1"/>
    <x v="10"/>
    <x v="79"/>
    <n v="0"/>
    <s v="مورد خدمة استقطاع _ Dairy Land For Milk and Food Industries"/>
    <n v="0"/>
    <n v="0"/>
    <n v="10030"/>
    <n v="0"/>
    <n v="10030"/>
    <n v="0"/>
    <n v="10030"/>
    <n v="0"/>
    <n v="10030"/>
    <x v="8"/>
  </r>
  <r>
    <n v="2891"/>
    <n v="2010107032"/>
    <s v="انظمة"/>
    <s v="المركز المالي"/>
    <x v="1"/>
    <x v="1"/>
    <x v="84"/>
    <n v="0"/>
    <s v="مورد خدمة استقطاع _MOHAMED Amin Ghassan Alturon"/>
    <n v="0"/>
    <n v="0"/>
    <n v="0"/>
    <n v="0"/>
    <n v="0"/>
    <n v="0"/>
    <n v="0"/>
    <n v="0"/>
    <n v="0"/>
    <x v="1"/>
  </r>
  <r>
    <n v="2892"/>
    <n v="2010107033"/>
    <s v="انظمة"/>
    <s v="المركز المالي"/>
    <x v="1"/>
    <x v="10"/>
    <x v="79"/>
    <n v="0"/>
    <s v="مورد خدمة استقطاع _ARTHUR BEST CONSULTING ENGINEERS"/>
    <n v="0"/>
    <n v="0"/>
    <n v="22542"/>
    <n v="0"/>
    <n v="22542"/>
    <n v="0"/>
    <n v="22542"/>
    <n v="0"/>
    <n v="22542"/>
    <x v="8"/>
  </r>
  <r>
    <n v="2893"/>
    <n v="2010107034"/>
    <s v="انظمة"/>
    <s v="المركز المالي"/>
    <x v="1"/>
    <x v="10"/>
    <x v="79"/>
    <n v="0"/>
    <s v="مورد خدمة استقطاع _ STRUCTURFLEX MIDDLE EAST CONTRACTING"/>
    <n v="0"/>
    <n v="0"/>
    <n v="86352"/>
    <n v="0"/>
    <n v="86352"/>
    <n v="0"/>
    <n v="86352"/>
    <n v="0"/>
    <n v="86352"/>
    <x v="8"/>
  </r>
  <r>
    <m/>
    <n v="2010107035"/>
    <s v="انظمة"/>
    <s v="المركز المالي"/>
    <x v="1"/>
    <x v="10"/>
    <x v="79"/>
    <n v="0"/>
    <s v="مورد خدمة استقطاع _ الفطيم اليمنت _ AL FUTTAIM"/>
    <n v="0"/>
    <n v="0"/>
    <n v="79670"/>
    <n v="0"/>
    <n v="79670"/>
    <n v="0"/>
    <n v="79670"/>
    <n v="0"/>
    <n v="79670"/>
    <x v="8"/>
  </r>
  <r>
    <n v="2894"/>
    <n v="10101010301"/>
    <s v="انظمة"/>
    <s v="المركز المالي"/>
    <x v="4"/>
    <x v="13"/>
    <x v="77"/>
    <n v="0"/>
    <s v="جاري عملاء_قواعد الاعمار _مشروع حوطة سدير_10006"/>
    <n v="652.96"/>
    <n v="0"/>
    <n v="0"/>
    <n v="0"/>
    <n v="652.96"/>
    <n v="0"/>
    <n v="652.96"/>
    <n v="0"/>
    <n v="652.96"/>
    <x v="9"/>
  </r>
  <r>
    <n v="2895"/>
    <n v="10101010401"/>
    <s v="انظمة"/>
    <s v="المركز المالي"/>
    <x v="4"/>
    <x v="13"/>
    <x v="77"/>
    <n v="0"/>
    <s v="جاري عملاء_شركة الذراع الايمن المحدودة"/>
    <n v="0"/>
    <n v="0"/>
    <n v="245729.13"/>
    <n v="245729.13"/>
    <n v="0"/>
    <n v="0"/>
    <n v="0"/>
    <n v="0"/>
    <n v="0"/>
    <x v="9"/>
  </r>
  <r>
    <n v="2896"/>
    <n v="10101010601"/>
    <s v="انظمة"/>
    <s v="المركز المالي"/>
    <x v="4"/>
    <x v="13"/>
    <x v="77"/>
    <n v="0"/>
    <s v="جاري عملاء_ الامارات بكين - كاب 2 المدينة_10012"/>
    <n v="75742.42"/>
    <n v="0"/>
    <n v="236633.03"/>
    <n v="165675.94"/>
    <n v="146699.51"/>
    <n v="0"/>
    <n v="146699.51"/>
    <n v="0"/>
    <n v="146699.51"/>
    <x v="9"/>
  </r>
  <r>
    <n v="2897"/>
    <n v="10101010602"/>
    <s v="انظمة"/>
    <s v="المركز المالي"/>
    <x v="4"/>
    <x v="13"/>
    <x v="77"/>
    <n v="0"/>
    <s v="جاري عملاء_ الامارات بكين - كاب 2 مكه _10012"/>
    <n v="0"/>
    <n v="0"/>
    <n v="0"/>
    <n v="0"/>
    <n v="0"/>
    <n v="0"/>
    <n v="0"/>
    <n v="0"/>
    <n v="0"/>
    <x v="9"/>
  </r>
  <r>
    <n v="2898"/>
    <n v="10101010603"/>
    <s v="انظمة"/>
    <s v="المركز المالي"/>
    <x v="4"/>
    <x v="13"/>
    <x v="77"/>
    <n v="0"/>
    <s v="جاري عملاء_ بى اى سى -الامارات بكين -نيوم _10224"/>
    <n v="1555726.55"/>
    <n v="0"/>
    <n v="1310901.6300000001"/>
    <n v="2680881.21"/>
    <n v="185746.9700000002"/>
    <n v="0"/>
    <n v="185746.9700000002"/>
    <n v="0"/>
    <n v="185746.9700000002"/>
    <x v="9"/>
  </r>
  <r>
    <n v="2899"/>
    <n v="10101010604"/>
    <s v="انظمة"/>
    <s v="المركز المالي"/>
    <x v="4"/>
    <x v="13"/>
    <x v="77"/>
    <n v="0"/>
    <s v="جاري عملاء_ بى اى سى -الامارات بكين - STC"/>
    <n v="2795482"/>
    <n v="0"/>
    <n v="41350344.369999997"/>
    <n v="35160977.859999999"/>
    <n v="8984848.5099999979"/>
    <n v="0"/>
    <n v="8984848.5099999979"/>
    <n v="0"/>
    <n v="8984848.5099999979"/>
    <x v="9"/>
  </r>
  <r>
    <n v="2900"/>
    <n v="10101010605"/>
    <s v="انظمة"/>
    <s v="المركز المالي"/>
    <x v="4"/>
    <x v="13"/>
    <x v="77"/>
    <n v="0"/>
    <s v="جاري عملاء_ _بى اى سى -الامارات بكين -KAP5 G4 - 10225"/>
    <n v="0"/>
    <n v="0"/>
    <n v="307814.53999999998"/>
    <n v="235000"/>
    <n v="72814.539999999979"/>
    <n v="0"/>
    <n v="72814.539999999979"/>
    <n v="0"/>
    <n v="72814.539999999979"/>
    <x v="9"/>
  </r>
  <r>
    <n v="2901"/>
    <n v="10101010606"/>
    <s v="انظمة"/>
    <s v="المركز المالي"/>
    <x v="4"/>
    <x v="13"/>
    <x v="77"/>
    <n v="0"/>
    <s v="جاري عملاء_ _شركة تحالف بكين موبكو-مدار المدينة_10236"/>
    <n v="0"/>
    <n v="0"/>
    <n v="3386660.58"/>
    <n v="2464467.25"/>
    <n v="922193.33000000007"/>
    <n v="0"/>
    <n v="922193.33000000007"/>
    <n v="0"/>
    <n v="922193.33000000007"/>
    <x v="9"/>
  </r>
  <r>
    <n v="2902"/>
    <n v="10101010607"/>
    <s v="انظمة"/>
    <s v="المركز المالي"/>
    <x v="4"/>
    <x v="13"/>
    <x v="77"/>
    <n v="0"/>
    <s v="جاري عملاء_ _بى اى سى -الامارات بكين -SINDALA ISLAND - 10248"/>
    <n v="0"/>
    <n v="0"/>
    <n v="14532071.67"/>
    <n v="12398674"/>
    <n v="2133397.67"/>
    <n v="0"/>
    <n v="2133397.67"/>
    <n v="0"/>
    <n v="2133397.67"/>
    <x v="9"/>
  </r>
  <r>
    <n v="2903"/>
    <n v="10101010701"/>
    <s v="انظمة"/>
    <s v="المركز المالي"/>
    <x v="4"/>
    <x v="13"/>
    <x v="77"/>
    <n v="0"/>
    <s v="جاري عملاء_شركة الخطوط الراقية للديكور"/>
    <n v="0"/>
    <n v="0"/>
    <n v="111066.08"/>
    <n v="111066.08"/>
    <n v="0"/>
    <n v="0"/>
    <n v="0"/>
    <n v="0"/>
    <n v="0"/>
    <x v="9"/>
  </r>
  <r>
    <n v="2904"/>
    <n v="10101010801"/>
    <s v="انظمة"/>
    <s v="المركز المالي"/>
    <x v="4"/>
    <x v="13"/>
    <x v="77"/>
    <n v="0"/>
    <s v="جاري عملاء_ شركة الخريجى للتجارة و المقاولات_مستشفى الفقيه المدينة"/>
    <n v="0"/>
    <n v="0"/>
    <n v="2664868.3199999998"/>
    <n v="1944617"/>
    <n v="720251.31999999983"/>
    <n v="0"/>
    <n v="720251.31999999983"/>
    <n v="0"/>
    <n v="720251.31999999983"/>
    <x v="9"/>
  </r>
  <r>
    <n v="2905"/>
    <n v="10101011401"/>
    <s v="انظمة"/>
    <s v="المركز المالي"/>
    <x v="4"/>
    <x v="13"/>
    <x v="77"/>
    <n v="0"/>
    <s v="جاري عملاء_الربع العالى مشروع كلية الاداب و العلوم بنجران_10030"/>
    <n v="79382.69"/>
    <n v="0"/>
    <n v="379865.36"/>
    <n v="0"/>
    <n v="459248.05"/>
    <n v="0"/>
    <n v="459248.05"/>
    <n v="0"/>
    <n v="459248.05"/>
    <x v="9"/>
  </r>
  <r>
    <n v="2906"/>
    <n v="10101011803"/>
    <s v="انظمة"/>
    <s v="المركز المالي"/>
    <x v="4"/>
    <x v="13"/>
    <x v="77"/>
    <n v="0"/>
    <s v="جاري عملاء_كاب 4 ادارة السجون"/>
    <n v="80002.45"/>
    <n v="0"/>
    <n v="0"/>
    <n v="0"/>
    <n v="80002.45"/>
    <n v="0"/>
    <n v="80002.45"/>
    <n v="0"/>
    <n v="80002.45"/>
    <x v="9"/>
  </r>
  <r>
    <n v="2907"/>
    <n v="10101011804"/>
    <s v="انظمة"/>
    <s v="المركز المالي"/>
    <x v="4"/>
    <x v="13"/>
    <x v="77"/>
    <n v="0"/>
    <s v="جاري عملاء_كاب 4 رنج_ الراشد"/>
    <n v="0"/>
    <n v="0"/>
    <n v="0"/>
    <n v="0"/>
    <n v="0"/>
    <n v="0"/>
    <n v="0"/>
    <n v="0"/>
    <n v="0"/>
    <x v="9"/>
  </r>
  <r>
    <n v="2908"/>
    <n v="10101011805"/>
    <s v="انظمة"/>
    <s v="المركز المالي"/>
    <x v="4"/>
    <x v="13"/>
    <x v="77"/>
    <n v="0"/>
    <s v="جاري عملاء_ شركة الراشد_اسكان سابك_10027"/>
    <n v="60906.75"/>
    <n v="0"/>
    <n v="0"/>
    <n v="0"/>
    <n v="60906.75"/>
    <n v="0"/>
    <n v="60906.75"/>
    <n v="0"/>
    <n v="60906.75"/>
    <x v="9"/>
  </r>
  <r>
    <n v="2909"/>
    <n v="10101011806"/>
    <s v="انظمة"/>
    <s v="المركز المالي"/>
    <x v="4"/>
    <x v="13"/>
    <x v="77"/>
    <n v="0"/>
    <s v="جاري عملاء_ شركة الراشد - كاب 4 - اربع مواقع"/>
    <n v="7939.62"/>
    <n v="0"/>
    <n v="0"/>
    <n v="0"/>
    <n v="7939.62"/>
    <n v="0"/>
    <n v="7939.62"/>
    <n v="0"/>
    <n v="7939.62"/>
    <x v="9"/>
  </r>
  <r>
    <n v="2910"/>
    <n v="10101011807"/>
    <s v="انظمة"/>
    <s v="المركز المالي"/>
    <x v="4"/>
    <x v="13"/>
    <x v="77"/>
    <n v="0"/>
    <s v="جاري عملاء_ الراشد _ حرس الحدود _ايرباص_10088"/>
    <n v="80328.759999999995"/>
    <n v="0"/>
    <n v="121872.51000000001"/>
    <n v="106940"/>
    <n v="95261.270000000019"/>
    <n v="0"/>
    <n v="95261.270000000019"/>
    <n v="0"/>
    <n v="95261.270000000019"/>
    <x v="9"/>
  </r>
  <r>
    <n v="2911"/>
    <n v="10101011808"/>
    <s v="انظمة"/>
    <s v="المركز المالي"/>
    <x v="4"/>
    <x v="13"/>
    <x v="77"/>
    <n v="0"/>
    <s v="جاري عملاء_الراشد_  ايبسوالرياض _ 1480_11837_ المنيوم_10091"/>
    <n v="4412.7"/>
    <n v="0"/>
    <n v="0"/>
    <n v="0"/>
    <n v="4412.7"/>
    <n v="0"/>
    <n v="4412.7"/>
    <n v="0"/>
    <n v="4412.7"/>
    <x v="9"/>
  </r>
  <r>
    <n v="2912"/>
    <n v="10101011810"/>
    <s v="انظمة"/>
    <s v="المركز المالي"/>
    <x v="4"/>
    <x v="13"/>
    <x v="77"/>
    <n v="0"/>
    <s v="جاري عملاء_ الراشد _ مركز التدريب _10090"/>
    <n v="0"/>
    <n v="0"/>
    <n v="82790.3"/>
    <n v="82790.3"/>
    <n v="0"/>
    <n v="0"/>
    <n v="0"/>
    <n v="0"/>
    <n v="0"/>
    <x v="9"/>
  </r>
  <r>
    <n v="2913"/>
    <n v="10101011812"/>
    <s v="انظمة"/>
    <s v="المركز المالي"/>
    <x v="4"/>
    <x v="13"/>
    <x v="77"/>
    <n v="0"/>
    <s v="جاري عملاء_شركة الراشد_ ايبسو المدينة 13696 _ المنيوم_10109"/>
    <n v="0"/>
    <n v="0"/>
    <n v="0"/>
    <n v="0"/>
    <n v="0"/>
    <n v="0"/>
    <n v="0"/>
    <n v="0"/>
    <n v="0"/>
    <x v="9"/>
  </r>
  <r>
    <n v="2914"/>
    <n v="10101011815"/>
    <s v="انظمة"/>
    <s v="المركز المالي"/>
    <x v="4"/>
    <x v="13"/>
    <x v="77"/>
    <n v="0"/>
    <s v="جاري عملاء_ الراشد_ ايبسو الرياض 13023 _ ضد الرصاص_10099"/>
    <n v="0"/>
    <n v="0"/>
    <n v="0"/>
    <n v="0"/>
    <n v="0"/>
    <n v="0"/>
    <n v="0"/>
    <n v="0"/>
    <n v="0"/>
    <x v="9"/>
  </r>
  <r>
    <n v="2915"/>
    <n v="10101011816"/>
    <s v="انظمة"/>
    <s v="المركز المالي"/>
    <x v="4"/>
    <x v="13"/>
    <x v="77"/>
    <n v="0"/>
    <s v="جاري عملاء_شركة الراشد_ ارامكو الظهران 14063_10124"/>
    <n v="9868.41"/>
    <n v="0"/>
    <n v="0"/>
    <n v="0"/>
    <n v="9868.41"/>
    <n v="0"/>
    <n v="9868.41"/>
    <n v="0"/>
    <n v="9868.41"/>
    <x v="9"/>
  </r>
  <r>
    <n v="2916"/>
    <n v="10101011817"/>
    <s v="انظمة"/>
    <s v="المركز المالي"/>
    <x v="4"/>
    <x v="13"/>
    <x v="77"/>
    <n v="0"/>
    <s v="جاري عملاء_الراشد_ ايبسو المدينة ضد الرصاص_13027_10100-15223"/>
    <n v="0"/>
    <n v="0"/>
    <n v="0"/>
    <n v="0"/>
    <n v="0"/>
    <n v="0"/>
    <n v="0"/>
    <n v="0"/>
    <n v="0"/>
    <x v="9"/>
  </r>
  <r>
    <n v="2917"/>
    <n v="10101011818"/>
    <s v="انظمة"/>
    <s v="المركز المالي"/>
    <x v="4"/>
    <x v="13"/>
    <x v="77"/>
    <n v="0"/>
    <s v="جاري عملاء_  الراشد_اسكان سابك-لوفر _ رقم 13575"/>
    <n v="0"/>
    <n v="0"/>
    <n v="0"/>
    <n v="0"/>
    <n v="0"/>
    <n v="0"/>
    <n v="0"/>
    <n v="0"/>
    <n v="0"/>
    <x v="9"/>
  </r>
  <r>
    <n v="2918"/>
    <n v="10101011819"/>
    <s v="انظمة"/>
    <s v="المركز المالي"/>
    <x v="4"/>
    <x v="13"/>
    <x v="77"/>
    <n v="0"/>
    <s v="جاري عملاء_ الراشد_ ايبسو الدمام ضد الرصاص_13026_10101"/>
    <n v="0"/>
    <n v="0"/>
    <n v="15858.5"/>
    <n v="15858.5"/>
    <n v="0"/>
    <n v="0"/>
    <n v="0"/>
    <n v="0"/>
    <n v="0"/>
    <x v="9"/>
  </r>
  <r>
    <n v="2919"/>
    <n v="10101011820"/>
    <s v="انظمة"/>
    <s v="المركز المالي"/>
    <x v="4"/>
    <x v="13"/>
    <x v="77"/>
    <n v="0"/>
    <s v="جاري عملاء_شركة الراشد_ الامن العام كاب 2C_جيزان_10117"/>
    <n v="83442.97"/>
    <n v="0"/>
    <n v="279620.83"/>
    <n v="363063.8"/>
    <n v="5.8207660913467407E-11"/>
    <n v="0"/>
    <n v="5.8207660913467407E-11"/>
    <n v="0"/>
    <n v="5.8207660913467407E-11"/>
    <x v="9"/>
  </r>
  <r>
    <n v="2920"/>
    <n v="10101011821"/>
    <s v="انظمة"/>
    <s v="المركز المالي"/>
    <x v="4"/>
    <x v="13"/>
    <x v="77"/>
    <n v="0"/>
    <s v="جاري عملاء_شركة الراشد_قوات الطوارئ كاب 2C_جيزان_10118"/>
    <n v="0"/>
    <n v="0"/>
    <n v="194014.4"/>
    <n v="194014.4"/>
    <n v="0"/>
    <n v="0"/>
    <n v="0"/>
    <n v="0"/>
    <n v="0"/>
    <x v="9"/>
  </r>
  <r>
    <n v="2921"/>
    <n v="10101011831"/>
    <s v="انظمة"/>
    <s v="المركز المالي"/>
    <x v="4"/>
    <x v="13"/>
    <x v="77"/>
    <n v="0"/>
    <s v="جاري عملاء_شركة الراشد_ ارامكو الظهران 15240"/>
    <n v="0"/>
    <n v="0"/>
    <n v="0"/>
    <n v="0"/>
    <n v="0"/>
    <n v="0"/>
    <n v="0"/>
    <n v="0"/>
    <n v="0"/>
    <x v="9"/>
  </r>
  <r>
    <n v="2922"/>
    <n v="10101011836"/>
    <s v="انظمة"/>
    <s v="المركز المالي"/>
    <x v="4"/>
    <x v="13"/>
    <x v="77"/>
    <n v="0"/>
    <s v="جاري عملاء_ شركة الراشد - مواقف سيارات -13379"/>
    <n v="0"/>
    <n v="0"/>
    <n v="0"/>
    <n v="0"/>
    <n v="0"/>
    <n v="0"/>
    <n v="0"/>
    <n v="0"/>
    <n v="0"/>
    <x v="9"/>
  </r>
  <r>
    <n v="2923"/>
    <n v="10101011838"/>
    <s v="انظمة"/>
    <s v="المركز المالي"/>
    <x v="4"/>
    <x v="13"/>
    <x v="77"/>
    <n v="0"/>
    <s v="جاري عملاء_شركة الراشد_ ارامكو الظهران 15404"/>
    <n v="0"/>
    <n v="0"/>
    <n v="0"/>
    <n v="0"/>
    <n v="0"/>
    <n v="0"/>
    <n v="0"/>
    <n v="0"/>
    <n v="0"/>
    <x v="9"/>
  </r>
  <r>
    <n v="2924"/>
    <n v="10101011842"/>
    <s v="انظمة"/>
    <s v="المركز المالي"/>
    <x v="4"/>
    <x v="13"/>
    <x v="77"/>
    <n v="0"/>
    <s v="جاري عملاء_شركة الراشد_ ايبسو  15449"/>
    <n v="0"/>
    <n v="0"/>
    <n v="0"/>
    <n v="0"/>
    <n v="0"/>
    <n v="0"/>
    <n v="0"/>
    <n v="0"/>
    <n v="0"/>
    <x v="9"/>
  </r>
  <r>
    <n v="2925"/>
    <n v="10101011847"/>
    <s v="انظمة"/>
    <s v="المركز المالي"/>
    <x v="4"/>
    <x v="13"/>
    <x v="77"/>
    <n v="0"/>
    <s v="جاري عملاء_ شركة الراشد - ارامكو الظهران -14605"/>
    <n v="0"/>
    <n v="0"/>
    <n v="0"/>
    <n v="0"/>
    <n v="0"/>
    <n v="0"/>
    <n v="0"/>
    <n v="0"/>
    <n v="0"/>
    <x v="9"/>
  </r>
  <r>
    <n v="2926"/>
    <n v="10101011850"/>
    <s v="انظمة"/>
    <s v="المركز المالي"/>
    <x v="4"/>
    <x v="13"/>
    <x v="77"/>
    <n v="0"/>
    <s v="جاري عملاء_ شركة الراشد - ارامكو الظهران -18118"/>
    <n v="0"/>
    <n v="0"/>
    <n v="0"/>
    <n v="0"/>
    <n v="0"/>
    <n v="0"/>
    <n v="0"/>
    <n v="0"/>
    <n v="0"/>
    <x v="9"/>
  </r>
  <r>
    <n v="2927"/>
    <n v="10101011851"/>
    <s v="انظمة"/>
    <s v="المركز المالي"/>
    <x v="4"/>
    <x v="13"/>
    <x v="77"/>
    <n v="0"/>
    <s v="جاري عملاء_ شركة الراشد - الشقيق -17324"/>
    <n v="344391.51"/>
    <n v="0"/>
    <n v="0"/>
    <n v="341496"/>
    <n v="2895.5100000000093"/>
    <n v="0"/>
    <n v="2895.5100000000093"/>
    <n v="0"/>
    <n v="2895.5100000000093"/>
    <x v="9"/>
  </r>
  <r>
    <n v="2928"/>
    <n v="10101011852"/>
    <s v="انظمة"/>
    <s v="المركز المالي"/>
    <x v="4"/>
    <x v="13"/>
    <x v="77"/>
    <n v="0"/>
    <s v="جاري عملاء_ شركة الراشد - WTS -17540"/>
    <n v="0"/>
    <n v="0"/>
    <n v="371163.93"/>
    <n v="371163.93"/>
    <n v="0"/>
    <n v="0"/>
    <n v="0"/>
    <n v="0"/>
    <n v="0"/>
    <x v="9"/>
  </r>
  <r>
    <n v="2929"/>
    <n v="10101011853"/>
    <s v="انظمة"/>
    <s v="المركز المالي"/>
    <x v="4"/>
    <x v="13"/>
    <x v="77"/>
    <n v="0"/>
    <s v="جاري عملاء_ شركة الراشد _NEW SATELLITE _17773"/>
    <n v="0"/>
    <n v="0"/>
    <n v="238033.66"/>
    <n v="238033.66"/>
    <n v="0"/>
    <n v="0"/>
    <n v="0"/>
    <n v="0"/>
    <n v="0"/>
    <x v="9"/>
  </r>
  <r>
    <n v="2930"/>
    <n v="10101011854"/>
    <s v="انظمة"/>
    <s v="المركز المالي"/>
    <x v="4"/>
    <x v="13"/>
    <x v="77"/>
    <n v="0"/>
    <s v="جاري عملاء_ شركة الراشد - الشقيق -18894"/>
    <n v="0"/>
    <n v="0"/>
    <n v="325732.5"/>
    <n v="325732.49999000004"/>
    <n v="9.9999597296118736E-6"/>
    <n v="0"/>
    <n v="9.9999597296118736E-6"/>
    <n v="0"/>
    <n v="9.9999597296118736E-6"/>
    <x v="9"/>
  </r>
  <r>
    <n v="2931"/>
    <n v="10101011902"/>
    <s v="انظمة"/>
    <s v="المركز المالي"/>
    <x v="4"/>
    <x v="13"/>
    <x v="77"/>
    <n v="0"/>
    <s v="جاري عملاء_ازميل مشروع مبني المرافق الرئيسي_606275_10064"/>
    <n v="0"/>
    <n v="0"/>
    <n v="0"/>
    <n v="0"/>
    <n v="0"/>
    <n v="0"/>
    <n v="0"/>
    <n v="0"/>
    <n v="0"/>
    <x v="9"/>
  </r>
  <r>
    <n v="2932"/>
    <n v="10101011903"/>
    <s v="انظمة"/>
    <s v="المركز المالي"/>
    <x v="4"/>
    <x v="13"/>
    <x v="77"/>
    <n v="0"/>
    <s v="جاري عملاء_ازميل مشروع مبني المطرفيه_10065"/>
    <n v="503669.64"/>
    <n v="0"/>
    <n v="0"/>
    <n v="0"/>
    <n v="503669.64"/>
    <n v="0"/>
    <n v="503669.64"/>
    <n v="0"/>
    <n v="503669.64"/>
    <x v="9"/>
  </r>
  <r>
    <n v="2933"/>
    <n v="10101011904"/>
    <s v="انظمة"/>
    <s v="المركز المالي"/>
    <x v="4"/>
    <x v="13"/>
    <x v="77"/>
    <n v="0"/>
    <s v="جاري عملاء_ازميل مشروع شارما_10076"/>
    <n v="90141.16"/>
    <n v="0"/>
    <n v="0"/>
    <n v="0"/>
    <n v="90141.16"/>
    <n v="0"/>
    <n v="90141.16"/>
    <n v="0"/>
    <n v="90141.16"/>
    <x v="9"/>
  </r>
  <r>
    <n v="2934"/>
    <n v="10101011907"/>
    <s v="انظمة"/>
    <s v="المركز المالي"/>
    <x v="4"/>
    <x v="13"/>
    <x v="77"/>
    <n v="0"/>
    <s v="جاري عملاء_ازميل _ مدرسة تحفيظ القران الكريم_10105"/>
    <n v="65667.22"/>
    <n v="0"/>
    <n v="0"/>
    <n v="0"/>
    <n v="65667.22"/>
    <n v="0"/>
    <n v="65667.22"/>
    <n v="0"/>
    <n v="65667.22"/>
    <x v="9"/>
  </r>
  <r>
    <n v="2935"/>
    <n v="10101011908"/>
    <s v="انظمة"/>
    <s v="المركز المالي"/>
    <x v="4"/>
    <x v="13"/>
    <x v="77"/>
    <n v="0"/>
    <s v="جاري عملاء_ازميل مشروع مدارس الاحساء 10147"/>
    <n v="0"/>
    <n v="0"/>
    <n v="384579.89"/>
    <n v="384579.89"/>
    <n v="0"/>
    <n v="0"/>
    <n v="0"/>
    <n v="0"/>
    <n v="0"/>
    <x v="9"/>
  </r>
  <r>
    <n v="2936"/>
    <n v="10101012101"/>
    <s v="انظمة"/>
    <s v="المركز المالي"/>
    <x v="4"/>
    <x v="13"/>
    <x v="77"/>
    <n v="0"/>
    <s v="جاري عملاء_ شركة  ABV _زجاج بارتشن_10018"/>
    <n v="830234.56"/>
    <n v="0"/>
    <n v="0"/>
    <n v="0"/>
    <n v="830234.56"/>
    <n v="0"/>
    <n v="830234.56"/>
    <n v="0"/>
    <n v="830234.56"/>
    <x v="9"/>
  </r>
  <r>
    <n v="2937"/>
    <n v="10101012102"/>
    <s v="انظمة"/>
    <s v="المركز المالي"/>
    <x v="4"/>
    <x v="13"/>
    <x v="77"/>
    <n v="0"/>
    <s v="جاري عملاء_شركة ABV _ استانلس ستيل _10017"/>
    <n v="59637.71"/>
    <n v="0"/>
    <n v="74735.56"/>
    <n v="0"/>
    <n v="134373.26999999999"/>
    <n v="0"/>
    <n v="134373.26999999999"/>
    <n v="0"/>
    <n v="134373.26999999999"/>
    <x v="9"/>
  </r>
  <r>
    <n v="2938"/>
    <n v="10101012103"/>
    <s v="انظمة"/>
    <s v="المركز المالي"/>
    <x v="4"/>
    <x v="13"/>
    <x v="77"/>
    <n v="0"/>
    <s v="جاري عملاء_ شركة ABV - كاب C 2 _ الامن العام كانوبي 13836"/>
    <n v="0"/>
    <n v="0"/>
    <n v="0"/>
    <n v="0"/>
    <n v="0"/>
    <n v="0"/>
    <n v="0"/>
    <n v="0"/>
    <n v="0"/>
    <x v="9"/>
  </r>
  <r>
    <n v="2939"/>
    <n v="10101012201"/>
    <s v="انظمة"/>
    <s v="المركز المالي"/>
    <x v="4"/>
    <x v="13"/>
    <x v="77"/>
    <n v="0"/>
    <s v="جاري عملاء _  دار المنيوم لمنتجات الالمنيوم (دالبكو)"/>
    <n v="0"/>
    <n v="0"/>
    <n v="0"/>
    <n v="0"/>
    <n v="0"/>
    <n v="0"/>
    <n v="0"/>
    <n v="0"/>
    <n v="0"/>
    <x v="9"/>
  </r>
  <r>
    <n v="2940"/>
    <n v="10101012501"/>
    <s v="انظمة"/>
    <s v="المركز المالي"/>
    <x v="4"/>
    <x v="13"/>
    <x v="77"/>
    <n v="0"/>
    <s v="جاري عملاء_عمولة 22 % - ليندنر _2382253.64"/>
    <n v="0"/>
    <n v="0"/>
    <n v="0"/>
    <n v="0"/>
    <n v="0"/>
    <n v="0"/>
    <n v="0"/>
    <n v="0"/>
    <n v="0"/>
    <x v="9"/>
  </r>
  <r>
    <n v="2941"/>
    <n v="10101012502"/>
    <s v="انظمة"/>
    <s v="المركز المالي"/>
    <x v="4"/>
    <x v="13"/>
    <x v="77"/>
    <n v="0"/>
    <s v="جاري عملاء_عمولة توريد زجاج - ليندنر _2749231.56"/>
    <n v="0"/>
    <n v="0"/>
    <n v="0"/>
    <n v="0"/>
    <n v="0"/>
    <n v="0"/>
    <n v="0"/>
    <n v="0"/>
    <n v="0"/>
    <x v="9"/>
  </r>
  <r>
    <n v="2942"/>
    <n v="10101012802"/>
    <s v="انظمة"/>
    <s v="المركز المالي"/>
    <x v="4"/>
    <x v="13"/>
    <x v="77"/>
    <n v="0"/>
    <s v="جاري عملاء_ ماسك جده - شركة موبكو_10130"/>
    <n v="401938.10000000003"/>
    <n v="0"/>
    <n v="0"/>
    <n v="401938.10000000003"/>
    <n v="0"/>
    <n v="0"/>
    <n v="0"/>
    <n v="0"/>
    <n v="0"/>
    <x v="9"/>
  </r>
  <r>
    <n v="2943"/>
    <n v="10101012803"/>
    <s v="انظمة"/>
    <s v="المركز المالي"/>
    <x v="4"/>
    <x v="13"/>
    <x v="77"/>
    <n v="0"/>
    <s v="جاري عملاء_ فندق سوفيتيل - شركة موبكو_10137"/>
    <n v="21997.05"/>
    <n v="0"/>
    <n v="132135.89000000001"/>
    <n v="132136"/>
    <n v="21996.940000000002"/>
    <n v="0"/>
    <n v="21996.940000000002"/>
    <n v="0"/>
    <n v="21996.940000000002"/>
    <x v="9"/>
  </r>
  <r>
    <n v="2944"/>
    <n v="10101012804"/>
    <s v="انظمة"/>
    <s v="المركز المالي"/>
    <x v="4"/>
    <x v="13"/>
    <x v="77"/>
    <n v="0"/>
    <s v="جاري عملاء_ فندق سوفيتيل غرفة الحارس - موبكو_10137"/>
    <n v="0"/>
    <n v="0"/>
    <n v="236597.03"/>
    <n v="236597.03"/>
    <n v="0"/>
    <n v="0"/>
    <n v="0"/>
    <n v="0"/>
    <n v="0"/>
    <x v="9"/>
  </r>
  <r>
    <n v="2945"/>
    <n v="10101013101"/>
    <s v="انظمة"/>
    <s v="المركز المالي"/>
    <x v="4"/>
    <x v="13"/>
    <x v="77"/>
    <n v="0"/>
    <s v="جاري عملاء_مكتب وزارة الماليه بالقرن - الهلاليه"/>
    <n v="0"/>
    <n v="0"/>
    <n v="0"/>
    <n v="0"/>
    <n v="0"/>
    <n v="0"/>
    <n v="0"/>
    <n v="0"/>
    <n v="0"/>
    <x v="9"/>
  </r>
  <r>
    <n v="2946"/>
    <n v="10101013102"/>
    <s v="انظمة"/>
    <s v="المركز المالي"/>
    <x v="4"/>
    <x v="13"/>
    <x v="77"/>
    <n v="0"/>
    <s v="جاري عملاء_مكتب وزارة الماليه بعسير - الهلاليه"/>
    <n v="37491.980000000003"/>
    <n v="0"/>
    <n v="0"/>
    <n v="0"/>
    <n v="37491.980000000003"/>
    <n v="0"/>
    <n v="37491.980000000003"/>
    <n v="0"/>
    <n v="37491.980000000003"/>
    <x v="9"/>
  </r>
  <r>
    <n v="2947"/>
    <n v="10101013401"/>
    <s v="انظمة"/>
    <s v="المركز المالي"/>
    <x v="4"/>
    <x v="13"/>
    <x v="77"/>
    <n v="0"/>
    <s v="جاري عملاء_ديم بلازا - فيجن المتقدمه"/>
    <n v="7266.85"/>
    <n v="0"/>
    <n v="0"/>
    <n v="0"/>
    <n v="7266.85"/>
    <n v="0"/>
    <n v="7266.85"/>
    <n v="0"/>
    <n v="7266.85"/>
    <x v="9"/>
  </r>
  <r>
    <n v="2948"/>
    <n v="10101013402"/>
    <s v="انظمة"/>
    <s v="المركز المالي"/>
    <x v="4"/>
    <x v="13"/>
    <x v="77"/>
    <n v="0"/>
    <s v="جاري عملاء_شركة فجن المتقدمة - الريان_10102"/>
    <n v="7906.49"/>
    <n v="0"/>
    <n v="0"/>
    <n v="0"/>
    <n v="7906.49"/>
    <n v="0"/>
    <n v="7906.49"/>
    <n v="0"/>
    <n v="7906.49"/>
    <x v="9"/>
  </r>
  <r>
    <n v="2949"/>
    <n v="10101013502"/>
    <s v="انظمة"/>
    <s v="المركز المالي"/>
    <x v="4"/>
    <x v="13"/>
    <x v="77"/>
    <n v="0"/>
    <s v="جاري عملاء_شركة الكهرباء سكيكو- كلادينج_10040"/>
    <n v="49135.07"/>
    <n v="0"/>
    <n v="0"/>
    <n v="0"/>
    <n v="49135.07"/>
    <n v="0"/>
    <n v="49135.07"/>
    <n v="0"/>
    <n v="49135.07"/>
    <x v="9"/>
  </r>
  <r>
    <n v="2950"/>
    <n v="10101013505"/>
    <s v="انظمة"/>
    <s v="المركز المالي"/>
    <x v="4"/>
    <x v="13"/>
    <x v="77"/>
    <n v="0"/>
    <s v="جاري عملاء_شركة الكهرباء سكيكو- زجاج_10039"/>
    <n v="183944.62"/>
    <n v="0"/>
    <n v="0"/>
    <n v="0"/>
    <n v="183944.62"/>
    <n v="0"/>
    <n v="183944.62"/>
    <n v="0"/>
    <n v="183944.62"/>
    <x v="9"/>
  </r>
  <r>
    <n v="2951"/>
    <n v="10101013506"/>
    <s v="انظمة"/>
    <s v="المركز المالي"/>
    <x v="4"/>
    <x v="13"/>
    <x v="77"/>
    <n v="0"/>
    <s v="جاري عملاء_مشروع_ شابورجي_مشروع سابك الجبيل _10205"/>
    <n v="53062.130000000005"/>
    <n v="0"/>
    <n v="3170269.38"/>
    <n v="53062.130000000005"/>
    <n v="3170269.38"/>
    <n v="0"/>
    <n v="3170269.38"/>
    <n v="0"/>
    <n v="3170269.38"/>
    <x v="9"/>
  </r>
  <r>
    <n v="2952"/>
    <n v="10101013507"/>
    <s v="انظمة"/>
    <s v="المركز المالي"/>
    <x v="4"/>
    <x v="13"/>
    <x v="77"/>
    <n v="0"/>
    <s v="جاري عملاء_شركة شابورجي_مشروع Seven"/>
    <n v="0"/>
    <n v="0"/>
    <n v="1056521.2"/>
    <n v="1003830.47"/>
    <n v="52690.729999999981"/>
    <n v="0"/>
    <n v="52690.729999999981"/>
    <n v="0"/>
    <n v="52690.729999999981"/>
    <x v="9"/>
  </r>
  <r>
    <n v="2953"/>
    <n v="10101013701"/>
    <s v="انظمة"/>
    <s v="المركز المالي"/>
    <x v="4"/>
    <x v="13"/>
    <x v="77"/>
    <n v="0"/>
    <s v="جاري عملاء_ شركة السيف للمقاولات - كاب2_10033"/>
    <n v="140602.34"/>
    <n v="0"/>
    <n v="236515.23"/>
    <n v="217365"/>
    <n v="159752.57"/>
    <n v="0"/>
    <n v="159752.57"/>
    <n v="0"/>
    <n v="159752.57"/>
    <x v="9"/>
  </r>
  <r>
    <n v="2954"/>
    <n v="10101013702"/>
    <s v="انظمة"/>
    <s v="المركز المالي"/>
    <x v="4"/>
    <x v="13"/>
    <x v="77"/>
    <n v="0"/>
    <s v="جاري عملاء_ شركة السيف للمقاولات - كاب2 Aالرياض_10097"/>
    <n v="27113.99"/>
    <n v="0"/>
    <n v="322791.65000000002"/>
    <n v="330626.23"/>
    <n v="19279.410000000033"/>
    <n v="0"/>
    <n v="19279.410000000033"/>
    <n v="0"/>
    <n v="19279.410000000033"/>
    <x v="9"/>
  </r>
  <r>
    <n v="2955"/>
    <n v="10101013703"/>
    <s v="انظمة"/>
    <s v="المركز المالي"/>
    <x v="4"/>
    <x v="13"/>
    <x v="77"/>
    <n v="0"/>
    <s v="جاري عملاء_ شركة السيف للمقاولات - ساب 10129"/>
    <n v="644208.80000000005"/>
    <n v="0"/>
    <n v="1923440.07"/>
    <n v="2567648.87"/>
    <n v="0"/>
    <n v="0"/>
    <n v="0"/>
    <n v="0"/>
    <n v="0"/>
    <x v="9"/>
  </r>
  <r>
    <n v="2956"/>
    <n v="10101014202"/>
    <s v="انظمة"/>
    <s v="المركز المالي"/>
    <x v="4"/>
    <x v="13"/>
    <x v="77"/>
    <n v="0"/>
    <s v="جاري عملاء_مستشفى السعودى الالمانى - نوافذ وابواب_10068"/>
    <n v="0"/>
    <n v="0"/>
    <n v="0"/>
    <n v="0"/>
    <n v="0"/>
    <n v="0"/>
    <n v="0"/>
    <n v="0"/>
    <n v="0"/>
    <x v="9"/>
  </r>
  <r>
    <n v="2957"/>
    <n v="10101014401"/>
    <s v="انظمة"/>
    <s v="المركز المالي"/>
    <x v="4"/>
    <x v="13"/>
    <x v="77"/>
    <n v="0"/>
    <s v="جاري عملاء_ شركة الحقيط _ مجمع سكني"/>
    <n v="328958.35000000003"/>
    <n v="0"/>
    <n v="678713.12"/>
    <n v="328959"/>
    <n v="678712.47"/>
    <n v="0"/>
    <n v="678712.47"/>
    <n v="0"/>
    <n v="678712.47"/>
    <x v="9"/>
  </r>
  <r>
    <n v="2958"/>
    <n v="10101014501"/>
    <s v="انظمة"/>
    <s v="المركز المالي"/>
    <x v="4"/>
    <x v="13"/>
    <x v="77"/>
    <n v="0"/>
    <s v="جاري عملاء_شركة الاولي للمقاولات_ ابواب طريف_10066"/>
    <n v="140544.37"/>
    <n v="0"/>
    <n v="140545"/>
    <n v="0"/>
    <n v="281089.37"/>
    <n v="0"/>
    <n v="281089.37"/>
    <n v="0"/>
    <n v="281089.37"/>
    <x v="9"/>
  </r>
  <r>
    <n v="2959"/>
    <n v="10101014601"/>
    <s v="انظمة"/>
    <s v="المركز المالي"/>
    <x v="4"/>
    <x v="13"/>
    <x v="77"/>
    <n v="0"/>
    <s v="جاري عملاء_ شركة العراب _كا2 B2_موقع 9_10077"/>
    <n v="184593.88"/>
    <n v="0"/>
    <n v="243286.1"/>
    <n v="417732.74"/>
    <n v="10147.239999999991"/>
    <n v="0"/>
    <n v="10147.239999999991"/>
    <n v="0"/>
    <n v="10147.239999999991"/>
    <x v="9"/>
  </r>
  <r>
    <n v="2960"/>
    <n v="10101014603"/>
    <s v="انظمة"/>
    <s v="المركز المالي"/>
    <x v="4"/>
    <x v="13"/>
    <x v="77"/>
    <n v="0"/>
    <s v="جاري عملاء_ شركة العراب كاب 4 _رينج  مواقع117_10011"/>
    <n v="3841.61"/>
    <n v="0"/>
    <n v="0"/>
    <n v="0"/>
    <n v="3841.61"/>
    <n v="0"/>
    <n v="3841.61"/>
    <n v="0"/>
    <n v="3841.61"/>
    <x v="9"/>
  </r>
  <r>
    <n v="2961"/>
    <n v="10101014604"/>
    <s v="انظمة"/>
    <s v="المركز المالي"/>
    <x v="4"/>
    <x v="13"/>
    <x v="77"/>
    <n v="0"/>
    <s v="جاري عملاء_ شركة العراب _كا2 B2_موقع 13_10077"/>
    <n v="1047.82"/>
    <n v="0"/>
    <n v="174914.69"/>
    <n v="174914.65"/>
    <n v="1047.8600000000151"/>
    <n v="0"/>
    <n v="1047.8600000000151"/>
    <n v="0"/>
    <n v="1047.8600000000151"/>
    <x v="9"/>
  </r>
  <r>
    <n v="2962"/>
    <n v="10101014605"/>
    <s v="انظمة"/>
    <s v="المركز المالي"/>
    <x v="4"/>
    <x v="13"/>
    <x v="77"/>
    <n v="0"/>
    <s v="جاري عملاء_ شركة العراب _كا2 B2_موقع 17_10077"/>
    <n v="160252.61000000002"/>
    <n v="0"/>
    <n v="537024.01"/>
    <n v="603263.36"/>
    <n v="94013.260000000009"/>
    <n v="0"/>
    <n v="94013.260000000009"/>
    <n v="0"/>
    <n v="94013.260000000009"/>
    <x v="9"/>
  </r>
  <r>
    <n v="2963"/>
    <n v="10101014606"/>
    <s v="انظمة"/>
    <s v="المركز المالي"/>
    <x v="4"/>
    <x v="13"/>
    <x v="77"/>
    <n v="0"/>
    <s v="جاري عملاء_ شركة العراب _كا2 B2_موقع 20_10077"/>
    <n v="0"/>
    <n v="0"/>
    <n v="270996.17"/>
    <n v="270900"/>
    <n v="96.169999999983702"/>
    <n v="0"/>
    <n v="96.169999999983702"/>
    <n v="0"/>
    <n v="96.169999999983702"/>
    <x v="9"/>
  </r>
  <r>
    <n v="2964"/>
    <n v="10101014607"/>
    <s v="انظمة"/>
    <s v="المركز المالي"/>
    <x v="4"/>
    <x v="13"/>
    <x v="77"/>
    <n v="0"/>
    <s v="جاري عملاء_ شركة العراب _كا2 B2_موقع 20M _10077"/>
    <n v="0"/>
    <n v="0"/>
    <n v="0"/>
    <n v="0"/>
    <n v="0"/>
    <n v="0"/>
    <n v="0"/>
    <n v="0"/>
    <n v="0"/>
    <x v="9"/>
  </r>
  <r>
    <n v="2965"/>
    <n v="10101014608"/>
    <s v="انظمة"/>
    <s v="المركز المالي"/>
    <x v="4"/>
    <x v="13"/>
    <x v="77"/>
    <n v="0"/>
    <s v="جاري عملاء_ شركة العراب _كا2 B2_موقع22_10077"/>
    <n v="189241.12"/>
    <n v="0"/>
    <n v="592435.69000000006"/>
    <n v="781676.81"/>
    <n v="0"/>
    <n v="0"/>
    <n v="0"/>
    <n v="0"/>
    <n v="0"/>
    <x v="9"/>
  </r>
  <r>
    <n v="2966"/>
    <n v="10101014609"/>
    <s v="انظمة"/>
    <s v="المركز المالي"/>
    <x v="4"/>
    <x v="13"/>
    <x v="77"/>
    <n v="0"/>
    <s v="جاري عملاء_ شركة العراب كاب 4 _رينج  مواقع118_10011"/>
    <n v="0"/>
    <n v="0"/>
    <n v="0"/>
    <n v="0"/>
    <n v="0"/>
    <n v="0"/>
    <n v="0"/>
    <n v="0"/>
    <n v="0"/>
    <x v="9"/>
  </r>
  <r>
    <n v="2967"/>
    <n v="10101014610"/>
    <s v="انظمة"/>
    <s v="المركز المالي"/>
    <x v="4"/>
    <x v="13"/>
    <x v="77"/>
    <n v="0"/>
    <s v="جاري عملاء_ شركة العراب كاب 4 _رينج  مواقع119_10011"/>
    <n v="0"/>
    <n v="0"/>
    <n v="0"/>
    <n v="0"/>
    <n v="0"/>
    <n v="0"/>
    <n v="0"/>
    <n v="0"/>
    <n v="0"/>
    <x v="9"/>
  </r>
  <r>
    <n v="2968"/>
    <n v="10101014611"/>
    <s v="انظمة"/>
    <s v="المركز المالي"/>
    <x v="4"/>
    <x v="13"/>
    <x v="77"/>
    <n v="0"/>
    <s v="جاري عملاء_  العراب كاب 4 _  ضد الرصاص مواقع117_10138"/>
    <n v="0"/>
    <n v="0"/>
    <n v="383311.87"/>
    <n v="383311.87"/>
    <n v="0"/>
    <n v="0"/>
    <n v="0"/>
    <n v="0"/>
    <n v="0"/>
    <x v="9"/>
  </r>
  <r>
    <n v="2969"/>
    <n v="10101014612"/>
    <s v="انظمة"/>
    <s v="المركز المالي"/>
    <x v="4"/>
    <x v="13"/>
    <x v="77"/>
    <n v="0"/>
    <s v="جاري عملاء_  العراب كاب 4 _  ضد الرصاص مواقع118_10138"/>
    <n v="0"/>
    <n v="0"/>
    <n v="306259.41000000003"/>
    <n v="306259.41000000003"/>
    <n v="0"/>
    <n v="0"/>
    <n v="0"/>
    <n v="0"/>
    <n v="0"/>
    <x v="9"/>
  </r>
  <r>
    <n v="2970"/>
    <n v="10101014613"/>
    <s v="انظمة"/>
    <s v="المركز المالي"/>
    <x v="4"/>
    <x v="13"/>
    <x v="77"/>
    <n v="0"/>
    <s v="جاري عملاء_  العراب كاب 4 _  ضد الرصاص مواقع119_10138"/>
    <n v="0"/>
    <n v="0"/>
    <n v="0"/>
    <n v="0"/>
    <n v="0"/>
    <n v="0"/>
    <n v="0"/>
    <n v="0"/>
    <n v="0"/>
    <x v="9"/>
  </r>
  <r>
    <n v="2971"/>
    <n v="10101014614"/>
    <s v="انظمة"/>
    <s v="المركز المالي"/>
    <x v="4"/>
    <x v="13"/>
    <x v="77"/>
    <n v="0"/>
    <s v="جاري عملاء_  العراب كاب 4 _  ضد الرصاص مواقع120_10138"/>
    <n v="0"/>
    <n v="0"/>
    <n v="11235"/>
    <n v="11235"/>
    <n v="0"/>
    <n v="0"/>
    <n v="0"/>
    <n v="0"/>
    <n v="0"/>
    <x v="9"/>
  </r>
  <r>
    <n v="2972"/>
    <n v="10101014615"/>
    <s v="انظمة"/>
    <s v="المركز المالي"/>
    <x v="4"/>
    <x v="13"/>
    <x v="77"/>
    <n v="0"/>
    <s v="جاري عملاء_  العراب كاب 4 _  ضد الرصاص مواقع121_10138"/>
    <n v="0"/>
    <n v="0"/>
    <n v="54165.21"/>
    <n v="54165.21"/>
    <n v="0"/>
    <n v="0"/>
    <n v="0"/>
    <n v="0"/>
    <n v="0"/>
    <x v="9"/>
  </r>
  <r>
    <n v="2973"/>
    <n v="10101014616"/>
    <s v="انظمة"/>
    <s v="المركز المالي"/>
    <x v="4"/>
    <x v="13"/>
    <x v="77"/>
    <n v="0"/>
    <s v="جاري عملاء_  العراب كاب 4 _  ضد الرصاص مواقع122_10138"/>
    <n v="0"/>
    <n v="0"/>
    <n v="0"/>
    <n v="0"/>
    <n v="0"/>
    <n v="0"/>
    <n v="0"/>
    <n v="0"/>
    <n v="0"/>
    <x v="9"/>
  </r>
  <r>
    <n v="2974"/>
    <n v="10101014617"/>
    <s v="انظمة"/>
    <s v="المركز المالي"/>
    <x v="4"/>
    <x v="13"/>
    <x v="77"/>
    <n v="0"/>
    <s v="جاري عملاء_ شركة العراب _KAP2B Medical_10077"/>
    <n v="0"/>
    <n v="0"/>
    <n v="0"/>
    <n v="0"/>
    <n v="0"/>
    <n v="0"/>
    <n v="0"/>
    <n v="0"/>
    <n v="0"/>
    <x v="9"/>
  </r>
  <r>
    <n v="2975"/>
    <n v="10101014801"/>
    <s v="انظمة"/>
    <s v="المركز المالي"/>
    <x v="4"/>
    <x v="13"/>
    <x v="77"/>
    <n v="0"/>
    <s v="جاري عملاء_شركة ارميتال  - المترو 3_10080"/>
    <n v="34677.46"/>
    <n v="0"/>
    <n v="2798847.06"/>
    <n v="2798847.06"/>
    <n v="34677.459999999963"/>
    <n v="0"/>
    <n v="34677.459999999963"/>
    <n v="0"/>
    <n v="34677.459999999963"/>
    <x v="9"/>
  </r>
  <r>
    <n v="2976"/>
    <n v="10101014901"/>
    <s v="انظمة"/>
    <s v="المركز المالي"/>
    <x v="4"/>
    <x v="13"/>
    <x v="77"/>
    <n v="0"/>
    <s v="جاري عملاء_وادى مرامر الانشائية - متحف الباحه_10084"/>
    <n v="512681.78"/>
    <n v="0"/>
    <n v="0"/>
    <n v="379414"/>
    <n v="133267.78000000003"/>
    <n v="0"/>
    <n v="133267.78000000003"/>
    <n v="0"/>
    <n v="133267.78000000003"/>
    <x v="9"/>
  </r>
  <r>
    <n v="2977"/>
    <n v="10101014902"/>
    <s v="انظمة"/>
    <s v="المركز المالي"/>
    <x v="4"/>
    <x v="13"/>
    <x v="77"/>
    <n v="0"/>
    <s v="جاري عملاء_ مشروع افينيو الجامه _ الحكير_10095"/>
    <n v="9218.48"/>
    <n v="0"/>
    <n v="0"/>
    <n v="9218.48"/>
    <n v="0"/>
    <n v="0"/>
    <n v="0"/>
    <n v="0"/>
    <n v="0"/>
    <x v="9"/>
  </r>
  <r>
    <n v="2978"/>
    <n v="10101015401"/>
    <s v="انظمة"/>
    <s v="المركز المالي"/>
    <x v="4"/>
    <x v="13"/>
    <x v="77"/>
    <n v="0"/>
    <s v="جاري عملاء_احمد سعد الناصر_فيلا"/>
    <n v="0"/>
    <n v="0"/>
    <n v="0"/>
    <n v="0"/>
    <n v="0"/>
    <n v="0"/>
    <n v="0"/>
    <n v="0"/>
    <n v="0"/>
    <x v="9"/>
  </r>
  <r>
    <n v="2979"/>
    <n v="10101015501"/>
    <s v="انظمة"/>
    <s v="المركز المالي"/>
    <x v="4"/>
    <x v="13"/>
    <x v="77"/>
    <n v="0"/>
    <s v="جاري عملاء_شركة الحمزى  للمقاولات_ رعاية البنات_30001"/>
    <n v="0"/>
    <n v="0"/>
    <n v="0"/>
    <n v="0"/>
    <n v="0"/>
    <n v="0"/>
    <n v="0"/>
    <n v="0"/>
    <n v="0"/>
    <x v="9"/>
  </r>
  <r>
    <n v="2980"/>
    <n v="10101015502"/>
    <s v="انظمة"/>
    <s v="المركز المالي"/>
    <x v="4"/>
    <x v="13"/>
    <x v="77"/>
    <n v="0"/>
    <s v="جاري عملاء_ شركة الصفوه المتحالفه0"/>
    <n v="0"/>
    <n v="0"/>
    <n v="0"/>
    <n v="0"/>
    <n v="0"/>
    <n v="0"/>
    <n v="0"/>
    <n v="0"/>
    <n v="0"/>
    <x v="9"/>
  </r>
  <r>
    <n v="2981"/>
    <n v="10101015503"/>
    <s v="انظمة"/>
    <s v="المركز المالي"/>
    <x v="4"/>
    <x v="13"/>
    <x v="77"/>
    <n v="0"/>
    <s v="جاري عملاء_الاساس الاكترونيه 0_30002"/>
    <n v="0"/>
    <n v="0"/>
    <n v="0"/>
    <n v="0"/>
    <n v="0"/>
    <n v="0"/>
    <n v="0"/>
    <n v="0"/>
    <n v="0"/>
    <x v="9"/>
  </r>
  <r>
    <n v="2982"/>
    <n v="10101015601"/>
    <s v="انظمة"/>
    <s v="المركز المالي"/>
    <x v="4"/>
    <x v="13"/>
    <x v="77"/>
    <n v="0"/>
    <s v="جاري عملاء_ مؤسسة ابانمي_بلدية الارطاويه_10096"/>
    <n v="0"/>
    <n v="0"/>
    <n v="0"/>
    <n v="0"/>
    <n v="0"/>
    <n v="0"/>
    <n v="0"/>
    <n v="0"/>
    <n v="0"/>
    <x v="9"/>
  </r>
  <r>
    <n v="2983"/>
    <n v="10101015803"/>
    <s v="انظمة"/>
    <s v="المركز المالي"/>
    <x v="4"/>
    <x v="13"/>
    <x v="77"/>
    <n v="0"/>
    <s v="جاري عملاء_شركة بيجة السعودية المحدوده_ موقع 36_10131"/>
    <n v="6825.27"/>
    <n v="0"/>
    <n v="0"/>
    <n v="0"/>
    <n v="6825.27"/>
    <n v="0"/>
    <n v="6825.27"/>
    <n v="0"/>
    <n v="6825.27"/>
    <x v="9"/>
  </r>
  <r>
    <n v="2984"/>
    <n v="10101015901"/>
    <s v="انظمة"/>
    <s v="المركز المالي"/>
    <x v="4"/>
    <x v="13"/>
    <x v="77"/>
    <n v="0"/>
    <s v="جاري عملاء_ العقارية السعودية  للتعمير_مجمع العقاريه_10003"/>
    <n v="0"/>
    <n v="0"/>
    <n v="0"/>
    <n v="0"/>
    <n v="0"/>
    <n v="0"/>
    <n v="0"/>
    <n v="0"/>
    <n v="0"/>
    <x v="9"/>
  </r>
  <r>
    <n v="2985"/>
    <n v="10101016001"/>
    <s v="انظمة"/>
    <s v="المركز المالي"/>
    <x v="4"/>
    <x v="13"/>
    <x v="77"/>
    <n v="0"/>
    <s v="جاري عملاء_ الراجحى للبناء والتعمير _كاب1 موقع 56و 151_10106"/>
    <n v="7287.41"/>
    <n v="0"/>
    <n v="0"/>
    <n v="0"/>
    <n v="7287.41"/>
    <n v="0"/>
    <n v="7287.41"/>
    <n v="0"/>
    <n v="7287.41"/>
    <x v="9"/>
  </r>
  <r>
    <n v="2986"/>
    <n v="10101016201"/>
    <s v="انظمة"/>
    <s v="المركز المالي"/>
    <x v="4"/>
    <x v="13"/>
    <x v="77"/>
    <n v="0"/>
    <s v="جاري عملاء_  شركة الاعمال المدنية (CWG - ANM)_المترو1"/>
    <n v="0"/>
    <n v="0"/>
    <n v="7473176.1200000001"/>
    <n v="6838889.8299899995"/>
    <n v="634286.29001000058"/>
    <n v="0"/>
    <n v="634286.29001000058"/>
    <n v="0"/>
    <n v="634286.29001000058"/>
    <x v="9"/>
  </r>
  <r>
    <n v="2987"/>
    <n v="10101016401"/>
    <s v="انظمة"/>
    <s v="المركز المالي"/>
    <x v="4"/>
    <x v="13"/>
    <x v="77"/>
    <n v="0"/>
    <s v="جاري عملاء_ شركة ارفاد الدولية للصناعة_ارامكو1_ 402178_10128"/>
    <n v="68923.19"/>
    <n v="0"/>
    <n v="0"/>
    <n v="0"/>
    <n v="68923.19"/>
    <n v="0"/>
    <n v="68923.19"/>
    <n v="0"/>
    <n v="68923.19"/>
    <x v="9"/>
  </r>
  <r>
    <n v="2988"/>
    <n v="10101016402"/>
    <s v="انظمة"/>
    <s v="المركز المالي"/>
    <x v="4"/>
    <x v="13"/>
    <x v="77"/>
    <n v="0"/>
    <s v="جاري عملاء_ شركة ارفاد الدولية للصناعة_ارامكو2_ 621380_10128"/>
    <n v="386791.66000000003"/>
    <n v="0"/>
    <n v="0"/>
    <n v="386791.66000000003"/>
    <n v="0"/>
    <n v="0"/>
    <n v="0"/>
    <n v="0"/>
    <n v="0"/>
    <x v="9"/>
  </r>
  <r>
    <n v="2989"/>
    <n v="10101016701"/>
    <s v="انظمة"/>
    <s v="المركز المالي"/>
    <x v="4"/>
    <x v="13"/>
    <x v="77"/>
    <n v="0"/>
    <s v="جاري عملاء_ شركة باكس _ المترو _10145"/>
    <n v="1464521.99"/>
    <n v="0"/>
    <n v="4400750.58"/>
    <n v="5336368.38"/>
    <n v="528904.19000000041"/>
    <n v="0"/>
    <n v="528904.19000000041"/>
    <n v="0"/>
    <n v="528904.19000000041"/>
    <x v="9"/>
  </r>
  <r>
    <n v="2990"/>
    <n v="10101016801"/>
    <s v="انظمة"/>
    <s v="المركز المالي"/>
    <x v="4"/>
    <x v="13"/>
    <x v="77"/>
    <n v="0"/>
    <s v="جاري عملاء_ امداد المحدوده _ مشروع طريق خريص 10220"/>
    <n v="460682.52"/>
    <n v="0"/>
    <n v="2714810.7600000002"/>
    <n v="2624599.34"/>
    <n v="550893.94000000041"/>
    <n v="0"/>
    <n v="550893.94000000041"/>
    <n v="0"/>
    <n v="550893.94000000041"/>
    <x v="9"/>
  </r>
  <r>
    <n v="2991"/>
    <n v="10101016901"/>
    <s v="انظمة"/>
    <s v="المركز المالي"/>
    <x v="4"/>
    <x v="13"/>
    <x v="77"/>
    <n v="0"/>
    <s v="جاري عملاء _ ادارة و تطوير مركز الملك عبدالله_KAFD310"/>
    <n v="4836293.32"/>
    <n v="0"/>
    <n v="4452444.29"/>
    <n v="8183438.3200000003"/>
    <n v="1105299.2899999991"/>
    <n v="0"/>
    <n v="1105299.2899999991"/>
    <n v="0"/>
    <n v="1105299.2899999991"/>
    <x v="9"/>
  </r>
  <r>
    <n v="2992"/>
    <n v="10101016902"/>
    <s v="انظمة"/>
    <s v="المركز المالي"/>
    <x v="4"/>
    <x v="13"/>
    <x v="77"/>
    <n v="0"/>
    <s v="جاري عملاء _ ادارة و تطوير مركز الملك عبدالله_KAFD 5.07 - 5.08"/>
    <n v="0"/>
    <n v="0"/>
    <n v="269113.8"/>
    <n v="269113.8"/>
    <n v="0"/>
    <n v="0"/>
    <n v="0"/>
    <n v="0"/>
    <n v="0"/>
    <x v="9"/>
  </r>
  <r>
    <n v="2993"/>
    <n v="10101017001"/>
    <s v="انظمة"/>
    <s v="المركز المالي"/>
    <x v="4"/>
    <x v="13"/>
    <x v="77"/>
    <n v="0"/>
    <s v="جاري عملاء_ شركة وادي البناء_مشروع هيلتون جاردن ان"/>
    <n v="99422.49"/>
    <n v="0"/>
    <n v="169994.92"/>
    <n v="89345.400000000009"/>
    <n v="180072.01"/>
    <n v="0"/>
    <n v="180072.01"/>
    <n v="0"/>
    <n v="180072.01"/>
    <x v="9"/>
  </r>
  <r>
    <n v="2994"/>
    <n v="10101017101"/>
    <s v="انظمة"/>
    <s v="المركز المالي"/>
    <x v="4"/>
    <x v="13"/>
    <x v="77"/>
    <n v="0"/>
    <s v="جاري عملاء _ شركة مورجانتي _مشروع المركز الرئيسي"/>
    <n v="11220"/>
    <n v="0"/>
    <n v="0"/>
    <n v="0"/>
    <n v="11220"/>
    <n v="0"/>
    <n v="11220"/>
    <n v="0"/>
    <n v="11220"/>
    <x v="9"/>
  </r>
  <r>
    <n v="2995"/>
    <n v="10101017501"/>
    <s v="انظمة"/>
    <s v="المركز المالي"/>
    <x v="4"/>
    <x v="13"/>
    <x v="77"/>
    <n v="0"/>
    <s v="جاري عملاء_ شركة ايجك بيت خبرهندسي"/>
    <n v="0"/>
    <n v="0"/>
    <n v="0"/>
    <n v="0"/>
    <n v="0"/>
    <n v="0"/>
    <n v="0"/>
    <n v="0"/>
    <n v="0"/>
    <x v="9"/>
  </r>
  <r>
    <n v="2996"/>
    <n v="10101017601"/>
    <s v="انظمة"/>
    <s v="المركز المالي"/>
    <x v="4"/>
    <x v="13"/>
    <x v="77"/>
    <n v="0"/>
    <s v="جاري عملاء _ شركة فريسينية السعودية العربية  _مشروع قصر العدل_10169"/>
    <n v="672595.94000000006"/>
    <n v="0"/>
    <n v="563538.32999999996"/>
    <n v="400000"/>
    <n v="836134.27"/>
    <n v="0"/>
    <n v="836134.27"/>
    <n v="0"/>
    <n v="836134.27"/>
    <x v="9"/>
  </r>
  <r>
    <n v="2997"/>
    <n v="10101017602"/>
    <s v="انظمة"/>
    <s v="المركز المالي"/>
    <x v="4"/>
    <x v="13"/>
    <x v="77"/>
    <n v="0"/>
    <s v="جاري عملاء _ شركة فريسينية السعودية العربية  _مشروعRUH- METRO PARK"/>
    <n v="109334.91"/>
    <n v="0"/>
    <n v="0"/>
    <n v="0"/>
    <n v="109334.91"/>
    <n v="0"/>
    <n v="109334.91"/>
    <n v="0"/>
    <n v="109334.91"/>
    <x v="9"/>
  </r>
  <r>
    <n v="2998"/>
    <n v="10101017701"/>
    <s v="انظمة"/>
    <s v="المركز المالي"/>
    <x v="4"/>
    <x v="13"/>
    <x v="77"/>
    <n v="0"/>
    <s v="شركة التصميم والتنفيذ /جامعة الغد"/>
    <n v="267433.65000000002"/>
    <n v="0"/>
    <n v="0"/>
    <n v="0"/>
    <n v="267433.65000000002"/>
    <n v="0"/>
    <n v="267433.65000000002"/>
    <n v="0"/>
    <n v="267433.65000000002"/>
    <x v="9"/>
  </r>
  <r>
    <n v="2999"/>
    <n v="10101017801"/>
    <s v="انظمة"/>
    <s v="المركز المالي"/>
    <x v="4"/>
    <x v="13"/>
    <x v="77"/>
    <n v="0"/>
    <s v="جاري عملاء_شركة مواطن هيئة الاتصالات _10175"/>
    <n v="140651.34"/>
    <n v="0"/>
    <n v="0"/>
    <n v="140651.34"/>
    <n v="0"/>
    <n v="0"/>
    <n v="0"/>
    <n v="0"/>
    <n v="0"/>
    <x v="9"/>
  </r>
  <r>
    <n v="3000"/>
    <n v="10101017802"/>
    <s v="انظمة"/>
    <s v="المركز المالي"/>
    <x v="4"/>
    <x v="13"/>
    <x v="77"/>
    <n v="0"/>
    <s v="جاري عملاء_شركة مواطن الدولية _صالة متعددة الاستعمالات_10184"/>
    <n v="477.56"/>
    <n v="0"/>
    <n v="110709.1"/>
    <n v="111186.66"/>
    <n v="0"/>
    <n v="0"/>
    <n v="0"/>
    <n v="0"/>
    <n v="0"/>
    <x v="9"/>
  </r>
  <r>
    <n v="3001"/>
    <n v="10101017803"/>
    <s v="انظمة"/>
    <s v="المركز المالي"/>
    <x v="4"/>
    <x v="13"/>
    <x v="77"/>
    <n v="0"/>
    <s v="جاري عملاء_شركة مواطن الدولية _محطات الطيف الترددى ابها الدمام تبوك"/>
    <n v="273645.32"/>
    <n v="0"/>
    <n v="1366898.3"/>
    <n v="1191070.18"/>
    <n v="449473.44000000018"/>
    <n v="0"/>
    <n v="449473.44000000018"/>
    <n v="0"/>
    <n v="449473.44000000018"/>
    <x v="9"/>
  </r>
  <r>
    <n v="3002"/>
    <n v="10101017901"/>
    <s v="انظمة"/>
    <s v="المركز المالي"/>
    <x v="4"/>
    <x v="13"/>
    <x v="77"/>
    <n v="0"/>
    <s v="لشركة السعودية الامريكية للزجاج - سما"/>
    <n v="0"/>
    <n v="0"/>
    <n v="0"/>
    <n v="0"/>
    <n v="0"/>
    <n v="0"/>
    <n v="0"/>
    <n v="0"/>
    <n v="0"/>
    <x v="9"/>
  </r>
  <r>
    <n v="3003"/>
    <n v="10101017902"/>
    <s v="انظمة"/>
    <s v="المركز المالي"/>
    <x v="4"/>
    <x v="13"/>
    <x v="77"/>
    <n v="0"/>
    <s v="لشركة السعودية الامريكية للزجاج - قلعة الضيوف"/>
    <n v="0"/>
    <n v="0"/>
    <n v="3864"/>
    <n v="3864"/>
    <n v="0"/>
    <n v="0"/>
    <n v="0"/>
    <n v="0"/>
    <n v="0"/>
    <x v="9"/>
  </r>
  <r>
    <n v="3004"/>
    <n v="10101018001"/>
    <s v="انظمة"/>
    <s v="المركز المالي"/>
    <x v="4"/>
    <x v="13"/>
    <x v="77"/>
    <n v="0"/>
    <s v="جاري عملاء_ شركة الخنيني Package_7_ ارامكو"/>
    <n v="1479594.47"/>
    <n v="0"/>
    <n v="72937.960000000006"/>
    <n v="1492856.51"/>
    <n v="59675.919999999925"/>
    <n v="0"/>
    <n v="59675.919999999925"/>
    <n v="0"/>
    <n v="59675.919999999925"/>
    <x v="9"/>
  </r>
  <r>
    <n v="3005"/>
    <n v="10101018002"/>
    <s v="انظمة"/>
    <s v="المركز المالي"/>
    <x v="4"/>
    <x v="13"/>
    <x v="77"/>
    <n v="0"/>
    <s v="جاري عملاء_ شركة الخنيني Package_8_ ارامكو"/>
    <n v="0"/>
    <n v="0"/>
    <n v="665884.26"/>
    <n v="364697.39"/>
    <n v="301186.87"/>
    <n v="0"/>
    <n v="301186.87"/>
    <n v="0"/>
    <n v="301186.87"/>
    <x v="9"/>
  </r>
  <r>
    <n v="3006"/>
    <n v="10101018003"/>
    <s v="انظمة"/>
    <s v="المركز المالي"/>
    <x v="4"/>
    <x v="13"/>
    <x v="77"/>
    <n v="0"/>
    <s v="جاري عملاء_ شركة الخنيني Package_9_ ارامكو"/>
    <n v="0"/>
    <n v="0"/>
    <n v="229936.89"/>
    <n v="41806.71"/>
    <n v="188130.18000000002"/>
    <n v="0"/>
    <n v="188130.18000000002"/>
    <n v="0"/>
    <n v="188130.18000000002"/>
    <x v="9"/>
  </r>
  <r>
    <n v="3007"/>
    <n v="10101018101"/>
    <s v="انظمة"/>
    <s v="المركز المالي"/>
    <x v="4"/>
    <x v="13"/>
    <x v="77"/>
    <n v="0"/>
    <s v="جاري عملاء_ شركة التعفف _NCB_10163"/>
    <n v="515440.54000000004"/>
    <n v="0"/>
    <n v="1016128.47"/>
    <n v="1040232.53"/>
    <n v="491336.48"/>
    <n v="0"/>
    <n v="491336.48"/>
    <n v="0"/>
    <n v="491336.48"/>
    <x v="9"/>
  </r>
  <r>
    <n v="3008"/>
    <n v="10101018102"/>
    <s v="انظمة"/>
    <s v="المركز المالي"/>
    <x v="4"/>
    <x v="13"/>
    <x v="77"/>
    <n v="0"/>
    <s v="جاري عملاء_ شركة التعفف _مستشفي المرجان_10203"/>
    <n v="2259381.16"/>
    <n v="0"/>
    <n v="2363345.1800000002"/>
    <n v="4534975.17"/>
    <n v="87751.169999999925"/>
    <n v="0"/>
    <n v="87751.169999999925"/>
    <n v="0"/>
    <n v="87751.169999999925"/>
    <x v="9"/>
  </r>
  <r>
    <m/>
    <n v="10101018103"/>
    <s v="انظمة"/>
    <s v="المركز المالي"/>
    <x v="4"/>
    <x v="13"/>
    <x v="77"/>
    <n v="0"/>
    <s v="جاري عملاء_ شركة التعفف _مستشفى جامعة تبوك"/>
    <n v="0"/>
    <n v="0"/>
    <n v="201156.97"/>
    <n v="0"/>
    <n v="201156.97"/>
    <n v="0"/>
    <n v="201156.97"/>
    <n v="0"/>
    <n v="201156.97"/>
    <x v="9"/>
  </r>
  <r>
    <n v="3009"/>
    <n v="10101018201"/>
    <s v="انظمة"/>
    <s v="المركز المالي"/>
    <x v="4"/>
    <x v="13"/>
    <x v="77"/>
    <n v="0"/>
    <s v="جاري عملاء_ سفاري المحدوده_10178"/>
    <n v="0"/>
    <n v="0"/>
    <n v="18142.400000000001"/>
    <n v="18142.400000000001"/>
    <n v="0"/>
    <n v="0"/>
    <n v="0"/>
    <n v="0"/>
    <n v="0"/>
    <x v="9"/>
  </r>
  <r>
    <n v="3010"/>
    <n v="10101018301"/>
    <s v="انظمة"/>
    <s v="المركز المالي"/>
    <x v="4"/>
    <x v="13"/>
    <x v="77"/>
    <n v="0"/>
    <s v="جاري عملاء_ شركة يوسف مرون للمقاولات-ايكيا"/>
    <n v="2950.93"/>
    <n v="0"/>
    <n v="0"/>
    <n v="0"/>
    <n v="2950.93"/>
    <n v="0"/>
    <n v="2950.93"/>
    <n v="0"/>
    <n v="2950.93"/>
    <x v="9"/>
  </r>
  <r>
    <n v="3011"/>
    <n v="10101018401"/>
    <s v="انظمة"/>
    <s v="المركز المالي"/>
    <x v="4"/>
    <x v="13"/>
    <x v="77"/>
    <n v="0"/>
    <s v="جاري عملاء_شركة غنيم الدولية لاعمال المقاولات المحدود _مشروع دارى قريش"/>
    <n v="5201.2300000000005"/>
    <n v="0"/>
    <n v="15846.18"/>
    <n v="0"/>
    <n v="21047.41"/>
    <n v="0"/>
    <n v="21047.41"/>
    <n v="0"/>
    <n v="21047.41"/>
    <x v="9"/>
  </r>
  <r>
    <n v="3012"/>
    <n v="10101018402"/>
    <s v="انظمة"/>
    <s v="المركز المالي"/>
    <x v="4"/>
    <x v="13"/>
    <x v="77"/>
    <n v="0"/>
    <s v="جاري عملاء_عمر علي رضا _مشروع دارى قريش"/>
    <n v="0"/>
    <n v="0"/>
    <n v="0"/>
    <n v="0"/>
    <n v="0"/>
    <n v="0"/>
    <n v="0"/>
    <n v="0"/>
    <n v="0"/>
    <x v="9"/>
  </r>
  <r>
    <n v="3013"/>
    <n v="10101018501"/>
    <s v="انظمة"/>
    <s v="المركز المالي"/>
    <x v="4"/>
    <x v="13"/>
    <x v="77"/>
    <n v="0"/>
    <s v="جاري عملاء_ مؤسسة التاثيرات الهندسيه _10197"/>
    <n v="0"/>
    <n v="0"/>
    <n v="0"/>
    <n v="0"/>
    <n v="0"/>
    <n v="0"/>
    <n v="0"/>
    <n v="0"/>
    <n v="0"/>
    <x v="9"/>
  </r>
  <r>
    <n v="3014"/>
    <n v="10101018601"/>
    <s v="انظمة"/>
    <s v="المركز المالي"/>
    <x v="4"/>
    <x v="13"/>
    <x v="77"/>
    <n v="0"/>
    <s v="جاري عملاء_ شركة الفوزان مستشفي سابك_10171"/>
    <n v="1212092.44"/>
    <n v="0"/>
    <n v="1645914.97"/>
    <n v="2858007.41"/>
    <n v="0"/>
    <n v="0"/>
    <n v="0"/>
    <n v="0"/>
    <n v="0"/>
    <x v="9"/>
  </r>
  <r>
    <n v="3015"/>
    <n v="10101018602"/>
    <s v="انظمة"/>
    <s v="المركز المالي"/>
    <x v="4"/>
    <x v="13"/>
    <x v="77"/>
    <n v="0"/>
    <s v="جاري عملاء_ شركة الفوزان تركيب السلالم_10171"/>
    <n v="375350.52"/>
    <n v="0"/>
    <n v="588089.69000000006"/>
    <n v="963440.21"/>
    <n v="1.1641532182693481E-10"/>
    <n v="0"/>
    <n v="1.1641532182693481E-10"/>
    <n v="0"/>
    <n v="1.1641532182693481E-10"/>
    <x v="9"/>
  </r>
  <r>
    <n v="3016"/>
    <n v="10101018701"/>
    <s v="انظمة"/>
    <s v="المركز المالي"/>
    <x v="4"/>
    <x v="13"/>
    <x v="77"/>
    <n v="0"/>
    <s v="جاري عملاء_ شركة رضايات _RCL_الجبيل_10156"/>
    <n v="408658.8"/>
    <n v="0"/>
    <n v="1651584.25"/>
    <n v="2060243.05"/>
    <n v="0"/>
    <n v="0"/>
    <n v="0"/>
    <n v="0"/>
    <n v="0"/>
    <x v="9"/>
  </r>
  <r>
    <n v="3017"/>
    <n v="10101018801"/>
    <s v="انظمة"/>
    <s v="المركز المالي"/>
    <x v="4"/>
    <x v="13"/>
    <x v="77"/>
    <n v="0"/>
    <s v="جاري عملاء_ شركة الكفاح _ بيزنس بارك"/>
    <n v="76395.41"/>
    <n v="0"/>
    <n v="0"/>
    <n v="76395.41"/>
    <n v="0"/>
    <n v="0"/>
    <n v="0"/>
    <n v="0"/>
    <n v="0"/>
    <x v="9"/>
  </r>
  <r>
    <n v="3018"/>
    <n v="10101018901"/>
    <s v="انظمة"/>
    <s v="المركز المالي"/>
    <x v="4"/>
    <x v="13"/>
    <x v="77"/>
    <n v="0"/>
    <s v="جاري عملاء _ شركة بايتور_ KAFD 205, 208"/>
    <n v="0"/>
    <n v="0"/>
    <n v="5869605.9400000004"/>
    <n v="5544588.3300000001"/>
    <n v="325017.61000000034"/>
    <n v="0"/>
    <n v="325017.61000000034"/>
    <n v="0"/>
    <n v="325017.61000000034"/>
    <x v="9"/>
  </r>
  <r>
    <n v="3019"/>
    <n v="10101018902"/>
    <s v="انظمة"/>
    <s v="المركز المالي"/>
    <x v="4"/>
    <x v="13"/>
    <x v="77"/>
    <n v="0"/>
    <s v="جاري عملاء _ شركة بايتور_ skywalk"/>
    <n v="315216.53999999998"/>
    <n v="0"/>
    <n v="79877.41"/>
    <n v="395093.95"/>
    <n v="0"/>
    <n v="5.8207660913467407E-11"/>
    <n v="-5.8207660913467407E-11"/>
    <n v="0"/>
    <n v="-5.8207660913467407E-11"/>
    <x v="9"/>
  </r>
  <r>
    <n v="3020"/>
    <n v="10101018903"/>
    <s v="انظمة"/>
    <s v="المركز المالي"/>
    <x v="4"/>
    <x v="13"/>
    <x v="77"/>
    <n v="0"/>
    <s v="جاري عملاء _ شركة بايتور_مدارس مسك"/>
    <n v="707710.66"/>
    <n v="0"/>
    <n v="1171873.51"/>
    <n v="14906.050000000001"/>
    <n v="1864678.1199999999"/>
    <n v="0"/>
    <n v="1864678.1199999999"/>
    <n v="0"/>
    <n v="1864678.1199999999"/>
    <x v="9"/>
  </r>
  <r>
    <n v="3021"/>
    <n v="10101018904"/>
    <s v="انظمة"/>
    <s v="المركز المالي"/>
    <x v="4"/>
    <x v="13"/>
    <x v="77"/>
    <n v="0"/>
    <s v="جاري عملاء _ شركة بايتور_Aramco Externa"/>
    <n v="90000"/>
    <n v="0"/>
    <n v="0"/>
    <n v="90000"/>
    <n v="0"/>
    <n v="0"/>
    <n v="0"/>
    <n v="0"/>
    <n v="0"/>
    <x v="9"/>
  </r>
  <r>
    <n v="3022"/>
    <n v="10101019001"/>
    <s v="انظمة"/>
    <s v="المركز المالي"/>
    <x v="4"/>
    <x v="13"/>
    <x v="77"/>
    <n v="0"/>
    <s v="جاري عملاء_ شركة قادة البناء_yacht clup_10195"/>
    <n v="1361142.61"/>
    <n v="0"/>
    <n v="0"/>
    <n v="0"/>
    <n v="1361142.61"/>
    <n v="0"/>
    <n v="1361142.61"/>
    <n v="0"/>
    <n v="1361142.61"/>
    <x v="9"/>
  </r>
  <r>
    <n v="3023"/>
    <n v="10101019002"/>
    <s v="انظمة"/>
    <s v="المركز المالي"/>
    <x v="4"/>
    <x v="13"/>
    <x v="77"/>
    <n v="0"/>
    <s v="جاري عملاء_ شركة قادة البناء_PROMENDO_10196"/>
    <n v="1711412.4100000001"/>
    <n v="0"/>
    <n v="0"/>
    <n v="0"/>
    <n v="1711412.4100000001"/>
    <n v="0"/>
    <n v="1711412.4100000001"/>
    <n v="0"/>
    <n v="1711412.4100000001"/>
    <x v="9"/>
  </r>
  <r>
    <n v="3024"/>
    <n v="10101019003"/>
    <s v="انظمة"/>
    <s v="المركز المالي"/>
    <x v="4"/>
    <x v="13"/>
    <x v="77"/>
    <n v="0"/>
    <s v="جاري عملاء_ شركة قادة البناء_WDS_10193"/>
    <n v="1649621.8800000001"/>
    <n v="0"/>
    <n v="0"/>
    <n v="0"/>
    <n v="1649621.8800000001"/>
    <n v="0"/>
    <n v="1649621.8800000001"/>
    <n v="0"/>
    <n v="1649621.8800000001"/>
    <x v="9"/>
  </r>
  <r>
    <n v="3025"/>
    <n v="10101019101"/>
    <s v="انظمة"/>
    <s v="المركز المالي"/>
    <x v="4"/>
    <x v="13"/>
    <x v="77"/>
    <n v="0"/>
    <s v="جاري عملاء _ شرق الدلتا _ مطعم ساسي"/>
    <n v="35959.96"/>
    <n v="0"/>
    <n v="0"/>
    <n v="0"/>
    <n v="35959.96"/>
    <n v="0"/>
    <n v="35959.96"/>
    <n v="0"/>
    <n v="35959.96"/>
    <x v="9"/>
  </r>
  <r>
    <n v="3026"/>
    <n v="10101019201"/>
    <s v="انظمة"/>
    <s v="المركز المالي"/>
    <x v="4"/>
    <x v="13"/>
    <x v="77"/>
    <n v="0"/>
    <s v="جاري عملاء_ البناء التخصصيه _ ASHAR"/>
    <n v="0"/>
    <n v="0"/>
    <n v="0"/>
    <n v="0"/>
    <n v="0"/>
    <n v="0"/>
    <n v="0"/>
    <n v="0"/>
    <n v="0"/>
    <x v="9"/>
  </r>
  <r>
    <n v="3027"/>
    <n v="10101019202"/>
    <s v="انظمة"/>
    <s v="المركز المالي"/>
    <x v="4"/>
    <x v="13"/>
    <x v="77"/>
    <n v="0"/>
    <s v="جاري عملاء_ البناء التخصصيه _ سما"/>
    <n v="0"/>
    <n v="0"/>
    <n v="0"/>
    <n v="0"/>
    <n v="0"/>
    <n v="0"/>
    <n v="0"/>
    <n v="0"/>
    <n v="0"/>
    <x v="9"/>
  </r>
  <r>
    <n v="3028"/>
    <n v="10101019301"/>
    <s v="انظمة"/>
    <s v="المركز المالي"/>
    <x v="4"/>
    <x v="13"/>
    <x v="77"/>
    <n v="0"/>
    <s v="جاري عملاء_ المتكاملة العربيه _ مونورل"/>
    <n v="0"/>
    <n v="0"/>
    <n v="0"/>
    <n v="0"/>
    <n v="0"/>
    <n v="0"/>
    <n v="0"/>
    <n v="0"/>
    <n v="0"/>
    <x v="9"/>
  </r>
  <r>
    <n v="3029"/>
    <n v="10101019401"/>
    <s v="انظمة"/>
    <s v="المركز المالي"/>
    <x v="4"/>
    <x v="13"/>
    <x v="77"/>
    <n v="0"/>
    <s v="جاري عملاء_ مركز لوست للاسنان_10209"/>
    <n v="0"/>
    <n v="0"/>
    <n v="0"/>
    <n v="0"/>
    <n v="0"/>
    <n v="0"/>
    <n v="0"/>
    <n v="0"/>
    <n v="0"/>
    <x v="9"/>
  </r>
  <r>
    <n v="3030"/>
    <n v="10101019501"/>
    <s v="انظمة"/>
    <s v="المركز المالي"/>
    <x v="4"/>
    <x v="13"/>
    <x v="77"/>
    <n v="0"/>
    <s v="جاري عملاء _ فيلا خاصه ناصر العسيري"/>
    <n v="21448.7"/>
    <n v="0"/>
    <n v="0"/>
    <n v="0"/>
    <n v="21448.7"/>
    <n v="0"/>
    <n v="21448.7"/>
    <n v="0"/>
    <n v="21448.7"/>
    <x v="9"/>
  </r>
  <r>
    <n v="3031"/>
    <n v="10101019601"/>
    <s v="انظمة"/>
    <s v="المركز المالي"/>
    <x v="4"/>
    <x v="13"/>
    <x v="77"/>
    <n v="0"/>
    <s v="فيلا خاصه سلطان"/>
    <n v="0"/>
    <n v="0"/>
    <n v="0"/>
    <n v="0"/>
    <n v="0"/>
    <n v="0"/>
    <n v="0"/>
    <n v="0"/>
    <n v="0"/>
    <x v="9"/>
  </r>
  <r>
    <n v="3032"/>
    <n v="10101019701"/>
    <s v="انظمة"/>
    <s v="المركز المالي"/>
    <x v="4"/>
    <x v="13"/>
    <x v="77"/>
    <n v="0"/>
    <s v="جاري عملاء_ العربية السعوديه_ ساتكو_10199"/>
    <n v="0"/>
    <n v="0"/>
    <n v="0"/>
    <n v="0"/>
    <n v="0"/>
    <n v="0"/>
    <n v="0"/>
    <n v="0"/>
    <n v="0"/>
    <x v="9"/>
  </r>
  <r>
    <n v="3033"/>
    <n v="10101019801"/>
    <s v="انظمة"/>
    <s v="المركز المالي"/>
    <x v="4"/>
    <x v="13"/>
    <x v="77"/>
    <n v="0"/>
    <s v="جاري عملاء _ شركه شيد المحدوده_LAB EXCELLENCE CIVIL"/>
    <n v="3219.84"/>
    <n v="0"/>
    <n v="0"/>
    <n v="0"/>
    <n v="3219.84"/>
    <n v="0"/>
    <n v="3219.84"/>
    <n v="0"/>
    <n v="3219.84"/>
    <x v="9"/>
  </r>
  <r>
    <n v="3034"/>
    <n v="10101019901"/>
    <s v="انظمة"/>
    <s v="المركز المالي"/>
    <x v="4"/>
    <x v="13"/>
    <x v="77"/>
    <n v="0"/>
    <s v="جاري عملاء _ يوني ديكور _ المركز المالي_KAFD"/>
    <n v="0"/>
    <n v="0"/>
    <n v="0"/>
    <n v="0"/>
    <n v="0"/>
    <n v="0"/>
    <n v="0"/>
    <n v="0"/>
    <n v="0"/>
    <x v="9"/>
  </r>
  <r>
    <n v="3035"/>
    <n v="10101020001"/>
    <s v="انظمة"/>
    <s v="المركز المالي"/>
    <x v="4"/>
    <x v="13"/>
    <x v="77"/>
    <n v="0"/>
    <s v="جاري عملاء _ مجموعة سليمان الحبيب _مستشفي غرب جده"/>
    <n v="1622634.33"/>
    <n v="0"/>
    <n v="3222198.67"/>
    <n v="4390305.46"/>
    <n v="454527.54000000004"/>
    <n v="0"/>
    <n v="454527.54000000004"/>
    <n v="0"/>
    <n v="454527.54000000004"/>
    <x v="9"/>
  </r>
  <r>
    <n v="3036"/>
    <n v="10101021001"/>
    <s v="انظمة"/>
    <s v="المركز المالي"/>
    <x v="4"/>
    <x v="13"/>
    <x v="77"/>
    <n v="0"/>
    <s v="جاري عملاء_ عبدالعزيز بن محمد بن حماد عنيق"/>
    <n v="16521.53"/>
    <n v="0"/>
    <n v="105299.47"/>
    <n v="121821"/>
    <n v="0"/>
    <n v="0"/>
    <n v="0"/>
    <n v="0"/>
    <n v="0"/>
    <x v="9"/>
  </r>
  <r>
    <n v="3037"/>
    <n v="10101022001"/>
    <s v="انظمة"/>
    <s v="المركز المالي"/>
    <x v="4"/>
    <x v="13"/>
    <x v="77"/>
    <n v="0"/>
    <s v="جاري عملاء _ سرعة الانجاز _ كاس السعودية _10235"/>
    <n v="0"/>
    <n v="0"/>
    <n v="3250000"/>
    <n v="3250000"/>
    <n v="0"/>
    <n v="0"/>
    <n v="0"/>
    <n v="0"/>
    <n v="0"/>
    <x v="9"/>
  </r>
  <r>
    <n v="3038"/>
    <n v="10101023001"/>
    <s v="انظمة"/>
    <s v="المركز المالي"/>
    <x v="4"/>
    <x v="13"/>
    <x v="77"/>
    <n v="0"/>
    <s v="جاري عملاء_ طرفة الابداع _Soudi coup Jcsa"/>
    <n v="0"/>
    <n v="0"/>
    <n v="171868.65"/>
    <n v="140875"/>
    <n v="30993.649999999994"/>
    <n v="0"/>
    <n v="30993.649999999994"/>
    <n v="0"/>
    <n v="30993.649999999994"/>
    <x v="9"/>
  </r>
  <r>
    <n v="3039"/>
    <n v="10101024001"/>
    <s v="انظمة"/>
    <s v="المركز المالي"/>
    <x v="4"/>
    <x v="13"/>
    <x v="77"/>
    <n v="0"/>
    <s v="جاري عملاء_  احمد محمد السيف_Capita Gate Exit10"/>
    <n v="0"/>
    <n v="0"/>
    <n v="2928413.91"/>
    <n v="2171060.0499999998"/>
    <n v="757353.86000000034"/>
    <n v="0"/>
    <n v="757353.86000000034"/>
    <n v="0"/>
    <n v="757353.86000000034"/>
    <x v="9"/>
  </r>
  <r>
    <n v="3040"/>
    <n v="10101025001"/>
    <s v="انظمة"/>
    <s v="المركز المالي"/>
    <x v="4"/>
    <x v="13"/>
    <x v="77"/>
    <n v="0"/>
    <s v="جاري عملاء_ شركة المنصورة _ مشروع مصنع أنظمة"/>
    <n v="0"/>
    <n v="0"/>
    <n v="6665449.3500000006"/>
    <n v="6665449.3500000006"/>
    <n v="0"/>
    <n v="0"/>
    <n v="0"/>
    <n v="0"/>
    <n v="0"/>
    <x v="9"/>
  </r>
  <r>
    <n v="3041"/>
    <n v="10101026001"/>
    <s v="انظمة"/>
    <s v="المركز المالي"/>
    <x v="4"/>
    <x v="13"/>
    <x v="77"/>
    <n v="0"/>
    <s v="جاري عملاء _  محمد الراشد _ ماركو"/>
    <n v="0"/>
    <n v="0"/>
    <n v="31140.38"/>
    <n v="0"/>
    <n v="31140.38"/>
    <n v="0"/>
    <n v="31140.38"/>
    <n v="0"/>
    <n v="31140.38"/>
    <x v="9"/>
  </r>
  <r>
    <n v="3042"/>
    <n v="10101026002"/>
    <s v="انظمة"/>
    <s v="المركز المالي"/>
    <x v="4"/>
    <x v="13"/>
    <x v="77"/>
    <n v="0"/>
    <s v="جاري عملاء _  محمد الراشد _ MADINAH GAT"/>
    <n v="0"/>
    <n v="0"/>
    <n v="8430770.6799999997"/>
    <n v="5515588.8899999997"/>
    <n v="2915181.79"/>
    <n v="0"/>
    <n v="2915181.79"/>
    <n v="0"/>
    <n v="2915181.79"/>
    <x v="9"/>
  </r>
  <r>
    <n v="3043"/>
    <n v="10101027001"/>
    <s v="انظمة"/>
    <s v="المركز المالي"/>
    <x v="4"/>
    <x v="13"/>
    <x v="77"/>
    <n v="0"/>
    <s v="جاري عملاء _ قطوف الجزيرة  - Data Center"/>
    <n v="0"/>
    <n v="0"/>
    <n v="828000"/>
    <n v="708199.44000000006"/>
    <n v="119800.55999999994"/>
    <n v="0"/>
    <n v="119800.55999999994"/>
    <n v="0"/>
    <n v="119800.55999999994"/>
    <x v="9"/>
  </r>
  <r>
    <n v="3044"/>
    <n v="10101028001"/>
    <s v="انظمة"/>
    <s v="المركز المالي"/>
    <x v="4"/>
    <x v="13"/>
    <x v="77"/>
    <n v="0"/>
    <s v="جاري عملاء _ وسائل التعمير للمقاولات _برج لما_10233"/>
    <n v="0"/>
    <n v="0"/>
    <n v="350154.7"/>
    <n v="350154.7"/>
    <n v="0"/>
    <n v="0"/>
    <n v="0"/>
    <n v="0"/>
    <n v="0"/>
    <x v="9"/>
  </r>
  <r>
    <n v="3045"/>
    <n v="10101029001"/>
    <s v="انظمة"/>
    <s v="المركز المالي"/>
    <x v="4"/>
    <x v="13"/>
    <x v="77"/>
    <n v="0"/>
    <s v="جاري عملاء _ مديدة للرعاية _ مشروع مستشفى مديدة"/>
    <n v="0"/>
    <n v="0"/>
    <n v="1391619.45"/>
    <n v="1261445.3600000001"/>
    <n v="130174.08999999985"/>
    <n v="0"/>
    <n v="130174.08999999985"/>
    <n v="0"/>
    <n v="130174.08999999985"/>
    <x v="9"/>
  </r>
  <r>
    <n v="3046"/>
    <n v="10101030001"/>
    <s v="انظمة"/>
    <s v="المركز المالي"/>
    <x v="4"/>
    <x v="13"/>
    <x v="77"/>
    <n v="0"/>
    <s v="جاري عملاء _  نسما للصناعات المتحدة_Air Product Neom"/>
    <n v="0"/>
    <n v="0"/>
    <n v="827059.1"/>
    <n v="600127.69000000006"/>
    <n v="226931.40999999992"/>
    <n v="0"/>
    <n v="226931.40999999992"/>
    <n v="0"/>
    <n v="226931.40999999992"/>
    <x v="9"/>
  </r>
  <r>
    <n v="3047"/>
    <n v="10101031001"/>
    <s v="انظمة"/>
    <s v="المركز المالي"/>
    <x v="4"/>
    <x v="13"/>
    <x v="77"/>
    <n v="0"/>
    <s v="جاري عملاء _ مدل بيست _ Vip Bridge"/>
    <n v="0"/>
    <n v="0"/>
    <n v="2581875.35"/>
    <n v="1290937.68"/>
    <n v="1290937.6700000002"/>
    <n v="0"/>
    <n v="1290937.6700000002"/>
    <n v="0"/>
    <n v="1290937.6700000002"/>
    <x v="9"/>
  </r>
  <r>
    <n v="3048"/>
    <n v="10101032001"/>
    <s v="انظمة"/>
    <s v="المركز المالي"/>
    <x v="4"/>
    <x v="13"/>
    <x v="77"/>
    <n v="0"/>
    <s v="جاري عملاء _ اساس الثبات التجارية _مجمع نيو كير"/>
    <n v="0"/>
    <n v="0"/>
    <n v="132262.97"/>
    <n v="132262.97"/>
    <n v="0"/>
    <n v="0"/>
    <n v="0"/>
    <n v="0"/>
    <n v="0"/>
    <x v="9"/>
  </r>
  <r>
    <n v="3049"/>
    <n v="10101040101"/>
    <s v="انظمة"/>
    <s v="المركز المالي"/>
    <x v="1"/>
    <x v="2"/>
    <x v="2"/>
    <n v="0"/>
    <s v="عهدة_ احمد وحيد-المشتريات"/>
    <n v="0"/>
    <n v="3.7000000476837161E-3"/>
    <n v="2469299.92"/>
    <n v="2469299.9166999999"/>
    <n v="0"/>
    <n v="4.0000025182962418E-4"/>
    <n v="-4.0000025182962418E-4"/>
    <n v="0"/>
    <n v="-4.0000025182962418E-4"/>
    <x v="2"/>
  </r>
  <r>
    <n v="3050"/>
    <n v="10101040102"/>
    <s v="انظمة"/>
    <s v="المركز المالي"/>
    <x v="1"/>
    <x v="2"/>
    <x v="2"/>
    <n v="0"/>
    <s v="عهدة _ ا ايمن  حمدي فرحات"/>
    <n v="0"/>
    <n v="0"/>
    <n v="77510.36"/>
    <n v="77510.36"/>
    <n v="0"/>
    <n v="0"/>
    <n v="0"/>
    <n v="0"/>
    <n v="0"/>
    <x v="2"/>
  </r>
  <r>
    <n v="3051"/>
    <n v="10101040201"/>
    <s v="انظمة"/>
    <s v="المركز المالي"/>
    <x v="1"/>
    <x v="2"/>
    <x v="2"/>
    <n v="0"/>
    <s v="عهدة_ محمود نصار"/>
    <n v="0"/>
    <n v="0"/>
    <n v="30365.78"/>
    <n v="30365.78"/>
    <n v="0"/>
    <n v="0"/>
    <n v="0"/>
    <n v="0"/>
    <n v="0"/>
    <x v="2"/>
  </r>
  <r>
    <n v="3052"/>
    <n v="10101040202"/>
    <s v="انظمة"/>
    <s v="المركز المالي"/>
    <x v="1"/>
    <x v="2"/>
    <x v="2"/>
    <n v="0"/>
    <s v="عهدة_ محمد مجاهد"/>
    <n v="0"/>
    <n v="0"/>
    <n v="43542"/>
    <n v="43542"/>
    <n v="0"/>
    <n v="0"/>
    <n v="0"/>
    <n v="0"/>
    <n v="0"/>
    <x v="2"/>
  </r>
  <r>
    <n v="3053"/>
    <n v="10101040206"/>
    <s v="انظمة"/>
    <s v="المركز المالي"/>
    <x v="1"/>
    <x v="2"/>
    <x v="2"/>
    <n v="0"/>
    <s v=" عهدة _ اسلام ابراهيم زهران_ 4658"/>
    <n v="0"/>
    <n v="0"/>
    <n v="50932.56"/>
    <n v="50932.56"/>
    <n v="0"/>
    <n v="0"/>
    <n v="0"/>
    <n v="0"/>
    <n v="0"/>
    <x v="2"/>
  </r>
  <r>
    <n v="3054"/>
    <n v="10101040207"/>
    <s v="انظمة"/>
    <s v="المركز المالي"/>
    <x v="1"/>
    <x v="2"/>
    <x v="2"/>
    <n v="0"/>
    <s v="عهدة _ حسن علي حسن شريف"/>
    <n v="0"/>
    <n v="0"/>
    <n v="0"/>
    <n v="0"/>
    <n v="0"/>
    <n v="0"/>
    <n v="0"/>
    <n v="0"/>
    <n v="0"/>
    <x v="2"/>
  </r>
  <r>
    <n v="3055"/>
    <n v="10101040303"/>
    <s v="انظمة"/>
    <s v="المركز المالي"/>
    <x v="1"/>
    <x v="2"/>
    <x v="2"/>
    <n v="0"/>
    <s v="عهدة_ حسين محمد جلال سالم"/>
    <n v="0"/>
    <n v="0"/>
    <n v="5136.03"/>
    <n v="5136.03"/>
    <n v="0"/>
    <n v="0"/>
    <n v="0"/>
    <n v="0"/>
    <n v="0"/>
    <x v="2"/>
  </r>
  <r>
    <n v="3056"/>
    <n v="10101040306"/>
    <s v="انظمة"/>
    <s v="المركز المالي"/>
    <x v="1"/>
    <x v="2"/>
    <x v="2"/>
    <n v="0"/>
    <s v="عهدة_ الربيع وحيد عبدالسلام"/>
    <n v="0"/>
    <n v="0"/>
    <n v="2900"/>
    <n v="2900"/>
    <n v="0"/>
    <n v="0"/>
    <n v="0"/>
    <n v="0"/>
    <n v="0"/>
    <x v="2"/>
  </r>
  <r>
    <n v="3057"/>
    <n v="10101040307"/>
    <s v="انظمة"/>
    <s v="المركز المالي"/>
    <x v="1"/>
    <x v="2"/>
    <x v="2"/>
    <n v="0"/>
    <s v="عهدة_ محمد جمال محمد رجب"/>
    <n v="0"/>
    <n v="0"/>
    <n v="23100"/>
    <n v="23100"/>
    <n v="0"/>
    <n v="0"/>
    <n v="0"/>
    <n v="0"/>
    <n v="0"/>
    <x v="2"/>
  </r>
  <r>
    <n v="3058"/>
    <n v="10101040308"/>
    <s v="انظمة"/>
    <s v="المركز المالي"/>
    <x v="1"/>
    <x v="2"/>
    <x v="2"/>
    <n v="0"/>
    <s v="عهدة _ قصي حمدي راشد ابوعليا"/>
    <n v="0"/>
    <n v="0"/>
    <n v="502370.42"/>
    <n v="502370.42"/>
    <n v="0"/>
    <n v="0"/>
    <n v="0"/>
    <n v="0"/>
    <n v="0"/>
    <x v="2"/>
  </r>
  <r>
    <n v="3059"/>
    <n v="10101040309"/>
    <s v="انظمة"/>
    <s v="المركز المالي"/>
    <x v="1"/>
    <x v="2"/>
    <x v="2"/>
    <n v="0"/>
    <s v="عهده_ احمد السيد احمد الوصيف"/>
    <n v="0"/>
    <n v="0"/>
    <n v="98056"/>
    <n v="98056"/>
    <n v="0"/>
    <n v="0"/>
    <n v="0"/>
    <n v="0"/>
    <n v="0"/>
    <x v="2"/>
  </r>
  <r>
    <n v="3060"/>
    <n v="10101040310"/>
    <s v="انظمة"/>
    <s v="المركز المالي"/>
    <x v="1"/>
    <x v="2"/>
    <x v="2"/>
    <n v="0"/>
    <s v="عهدة _ محمد عماد الدين محمد عبدالقادر"/>
    <n v="0"/>
    <n v="0"/>
    <n v="71152.86"/>
    <n v="71152.86"/>
    <n v="0"/>
    <n v="0"/>
    <n v="0"/>
    <n v="0"/>
    <n v="0"/>
    <x v="2"/>
  </r>
  <r>
    <n v="3061"/>
    <n v="10101040316"/>
    <s v="انظمة"/>
    <s v="المركز المالي"/>
    <x v="1"/>
    <x v="2"/>
    <x v="2"/>
    <n v="0"/>
    <s v="عهدة_محمود علوان"/>
    <n v="0"/>
    <n v="0"/>
    <n v="100"/>
    <n v="100"/>
    <n v="0"/>
    <n v="0"/>
    <n v="0"/>
    <n v="0"/>
    <n v="0"/>
    <x v="2"/>
  </r>
  <r>
    <n v="3062"/>
    <n v="10101040317"/>
    <s v="انظمة"/>
    <s v="المركز المالي"/>
    <x v="1"/>
    <x v="2"/>
    <x v="2"/>
    <n v="0"/>
    <s v="عهده _ شريف شعبان"/>
    <n v="0"/>
    <n v="0"/>
    <n v="15597"/>
    <n v="15597"/>
    <n v="0"/>
    <n v="0"/>
    <n v="0"/>
    <n v="0"/>
    <n v="0"/>
    <x v="2"/>
  </r>
  <r>
    <n v="3063"/>
    <n v="10101040318"/>
    <s v="انظمة"/>
    <s v="المركز المالي"/>
    <x v="1"/>
    <x v="2"/>
    <x v="2"/>
    <n v="0"/>
    <s v="عهدة_ شادي عاطف علي محمد"/>
    <n v="0"/>
    <n v="0"/>
    <n v="3035"/>
    <n v="3035"/>
    <n v="0"/>
    <n v="0"/>
    <n v="0"/>
    <n v="0"/>
    <n v="0"/>
    <x v="2"/>
  </r>
  <r>
    <n v="3064"/>
    <n v="10101040321"/>
    <s v="انظمة"/>
    <s v="المركز المالي"/>
    <x v="1"/>
    <x v="2"/>
    <x v="2"/>
    <n v="0"/>
    <s v="عهده _ انس جمال محمود 4511"/>
    <n v="0"/>
    <n v="0"/>
    <n v="0"/>
    <n v="0"/>
    <n v="0"/>
    <n v="0"/>
    <n v="0"/>
    <n v="0"/>
    <n v="0"/>
    <x v="2"/>
  </r>
  <r>
    <n v="3065"/>
    <n v="10101040322"/>
    <s v="انظمة"/>
    <s v="المركز المالي"/>
    <x v="1"/>
    <x v="2"/>
    <x v="2"/>
    <n v="0"/>
    <s v="عهده _ ابراهيم جميل زكي"/>
    <n v="0"/>
    <n v="0"/>
    <n v="1.44"/>
    <n v="1.44"/>
    <n v="0"/>
    <n v="0"/>
    <n v="0"/>
    <n v="0"/>
    <n v="0"/>
    <x v="2"/>
  </r>
  <r>
    <n v="3066"/>
    <n v="10101040325"/>
    <s v="انظمة"/>
    <s v="المركز المالي"/>
    <x v="1"/>
    <x v="2"/>
    <x v="2"/>
    <n v="0"/>
    <s v="عهدة _ كريم جمال مصطفى محمد"/>
    <n v="0"/>
    <n v="0"/>
    <n v="5097.17"/>
    <n v="5097.17"/>
    <n v="0"/>
    <n v="0"/>
    <n v="0"/>
    <n v="0"/>
    <n v="0"/>
    <x v="2"/>
  </r>
  <r>
    <n v="3067"/>
    <n v="10101040326"/>
    <s v="انظمة"/>
    <s v="المركز المالي"/>
    <x v="1"/>
    <x v="2"/>
    <x v="2"/>
    <n v="0"/>
    <s v="عهدة _ انس احمد ظاهر خان"/>
    <n v="0"/>
    <n v="0"/>
    <n v="0"/>
    <n v="0"/>
    <n v="0"/>
    <n v="0"/>
    <n v="0"/>
    <n v="0"/>
    <n v="0"/>
    <x v="2"/>
  </r>
  <r>
    <n v="3068"/>
    <n v="10101040327"/>
    <s v="انظمة"/>
    <s v="المركز المالي"/>
    <x v="1"/>
    <x v="2"/>
    <x v="2"/>
    <n v="0"/>
    <s v="عهده_ عبد الرحمن غسان العلوان"/>
    <n v="0"/>
    <n v="0"/>
    <n v="0"/>
    <n v="0"/>
    <n v="0"/>
    <n v="0"/>
    <n v="0"/>
    <n v="0"/>
    <n v="0"/>
    <x v="2"/>
  </r>
  <r>
    <n v="3069"/>
    <n v="10101040328"/>
    <s v="انظمة"/>
    <s v="المركز المالي"/>
    <x v="1"/>
    <x v="2"/>
    <x v="2"/>
    <n v="0"/>
    <s v="عهدة _ ماجد احمد الزمامرى"/>
    <n v="0"/>
    <n v="0"/>
    <n v="8600"/>
    <n v="8600"/>
    <n v="0"/>
    <n v="0"/>
    <n v="0"/>
    <n v="0"/>
    <n v="0"/>
    <x v="2"/>
  </r>
  <r>
    <n v="3070"/>
    <n v="10101040330"/>
    <s v="انظمة"/>
    <s v="المركز المالي"/>
    <x v="1"/>
    <x v="2"/>
    <x v="2"/>
    <n v="0"/>
    <s v="عهدة _ محمد عمر فاروق_منسق _4733"/>
    <n v="0"/>
    <n v="0"/>
    <n v="0"/>
    <n v="0"/>
    <n v="0"/>
    <n v="0"/>
    <n v="0"/>
    <n v="0"/>
    <n v="0"/>
    <x v="2"/>
  </r>
  <r>
    <n v="3071"/>
    <n v="10101040331"/>
    <s v="انظمة"/>
    <s v="المركز المالي"/>
    <x v="1"/>
    <x v="2"/>
    <x v="2"/>
    <n v="0"/>
    <s v="عهدة_محمود عبد الهادي عبد الرازق"/>
    <n v="0"/>
    <n v="0"/>
    <n v="1625.91"/>
    <n v="1625.91"/>
    <n v="0"/>
    <n v="0"/>
    <n v="0"/>
    <n v="0"/>
    <n v="0"/>
    <x v="2"/>
  </r>
  <r>
    <n v="3072"/>
    <n v="10101040332"/>
    <s v="انظمة"/>
    <s v="المركز المالي"/>
    <x v="1"/>
    <x v="2"/>
    <x v="2"/>
    <n v="0"/>
    <s v="عهدة_ محمد حفيظ الدين"/>
    <n v="0"/>
    <n v="0"/>
    <n v="19641.23"/>
    <n v="19641.23"/>
    <n v="0"/>
    <n v="0"/>
    <n v="0"/>
    <n v="0"/>
    <n v="0"/>
    <x v="2"/>
  </r>
  <r>
    <n v="3073"/>
    <n v="10101040333"/>
    <s v="انظمة"/>
    <s v="المركز المالي"/>
    <x v="1"/>
    <x v="2"/>
    <x v="2"/>
    <n v="0"/>
    <s v="عهدة _ جون فيليب فالوباليل 4653"/>
    <n v="0"/>
    <n v="0"/>
    <n v="1000"/>
    <n v="1000"/>
    <n v="0"/>
    <n v="0"/>
    <n v="0"/>
    <n v="0"/>
    <n v="0"/>
    <x v="2"/>
  </r>
  <r>
    <n v="3074"/>
    <n v="10101040334"/>
    <s v="انظمة"/>
    <s v="المركز المالي"/>
    <x v="1"/>
    <x v="2"/>
    <x v="2"/>
    <n v="0"/>
    <s v="عهدة _ محمد صلاح عدلان ابراهيم _4678"/>
    <n v="0"/>
    <n v="0"/>
    <n v="12875"/>
    <n v="12875"/>
    <n v="0"/>
    <n v="0"/>
    <n v="0"/>
    <n v="0"/>
    <n v="0"/>
    <x v="2"/>
  </r>
  <r>
    <n v="3075"/>
    <n v="10101040335"/>
    <s v="انظمة"/>
    <s v="المركز المالي"/>
    <x v="1"/>
    <x v="2"/>
    <x v="2"/>
    <n v="0"/>
    <s v="عهدة_ هاني رجب"/>
    <n v="0"/>
    <n v="0"/>
    <n v="2000"/>
    <n v="2000"/>
    <n v="0"/>
    <n v="0"/>
    <n v="0"/>
    <n v="0"/>
    <n v="0"/>
    <x v="2"/>
  </r>
  <r>
    <n v="3076"/>
    <n v="10101040336"/>
    <s v="انظمة"/>
    <s v="المركز المالي"/>
    <x v="1"/>
    <x v="2"/>
    <x v="2"/>
    <n v="0"/>
    <s v="عهدة _ على وصفى عمر حمزة 1161"/>
    <n v="0"/>
    <n v="0"/>
    <n v="16256"/>
    <n v="16256"/>
    <n v="0"/>
    <n v="0"/>
    <n v="0"/>
    <n v="0"/>
    <n v="0"/>
    <x v="2"/>
  </r>
  <r>
    <n v="3077"/>
    <n v="10101040337"/>
    <s v="انظمة"/>
    <s v="المركز المالي"/>
    <x v="1"/>
    <x v="2"/>
    <x v="2"/>
    <n v="0"/>
    <s v="عهدة _ محمود جلال ابو طير"/>
    <n v="0"/>
    <n v="0"/>
    <n v="10000"/>
    <n v="10000"/>
    <n v="0"/>
    <n v="0"/>
    <n v="0"/>
    <n v="0"/>
    <n v="0"/>
    <x v="2"/>
  </r>
  <r>
    <n v="3078"/>
    <n v="10101040338"/>
    <s v="انظمة"/>
    <s v="المركز المالي"/>
    <x v="1"/>
    <x v="2"/>
    <x v="2"/>
    <n v="0"/>
    <s v="عهدة _ على الطنطاوى"/>
    <n v="0"/>
    <n v="0"/>
    <n v="9707.15"/>
    <n v="9707.15"/>
    <n v="0"/>
    <n v="0"/>
    <n v="0"/>
    <n v="0"/>
    <n v="0"/>
    <x v="2"/>
  </r>
  <r>
    <n v="3079"/>
    <n v="10101040339"/>
    <s v="انظمة"/>
    <s v="المركز المالي"/>
    <x v="1"/>
    <x v="2"/>
    <x v="2"/>
    <n v="0"/>
    <s v="عهدة_احمد احمد هلال العجمى 106"/>
    <n v="0"/>
    <n v="0"/>
    <n v="9603.49"/>
    <n v="9603.49"/>
    <n v="0"/>
    <n v="0"/>
    <n v="0"/>
    <n v="0"/>
    <n v="0"/>
    <x v="2"/>
  </r>
  <r>
    <m/>
    <n v="10101040340"/>
    <s v="انظمة"/>
    <s v="المركز المالي"/>
    <x v="1"/>
    <x v="2"/>
    <x v="2"/>
    <n v="0"/>
    <s v="عهدة _ محمد عمر صادق _4797"/>
    <n v="0"/>
    <n v="0"/>
    <n v="0"/>
    <n v="0"/>
    <n v="0"/>
    <n v="0"/>
    <n v="0"/>
    <n v="0"/>
    <n v="0"/>
    <x v="2"/>
  </r>
  <r>
    <n v="3080"/>
    <n v="10101040401"/>
    <s v="انظمة"/>
    <s v="المركز المالي"/>
    <x v="1"/>
    <x v="2"/>
    <x v="2"/>
    <n v="0"/>
    <s v="عهدة_ تامر محمد احمد محمد صالح"/>
    <n v="0"/>
    <n v="0"/>
    <n v="52237.1"/>
    <n v="52237.1"/>
    <n v="0"/>
    <n v="0"/>
    <n v="0"/>
    <n v="0"/>
    <n v="0"/>
    <x v="2"/>
  </r>
  <r>
    <n v="3081"/>
    <n v="10101040403"/>
    <s v="انظمة"/>
    <s v="المركز المالي"/>
    <x v="1"/>
    <x v="2"/>
    <x v="2"/>
    <n v="0"/>
    <s v="عهدة_ م- اسماعيل مصطفى عطية"/>
    <n v="0"/>
    <n v="0"/>
    <n v="33740.720000000001"/>
    <n v="33740.720000000001"/>
    <n v="0"/>
    <n v="0"/>
    <n v="0"/>
    <n v="0"/>
    <n v="0"/>
    <x v="2"/>
  </r>
  <r>
    <n v="3082"/>
    <n v="10101040405"/>
    <s v="انظمة"/>
    <s v="المركز المالي"/>
    <x v="1"/>
    <x v="2"/>
    <x v="2"/>
    <n v="0"/>
    <s v="عهدة_ محمد ربيع"/>
    <n v="0"/>
    <n v="0"/>
    <n v="25623.119999999999"/>
    <n v="25623.119999999999"/>
    <n v="0"/>
    <n v="0"/>
    <n v="0"/>
    <n v="0"/>
    <n v="0"/>
    <x v="2"/>
  </r>
  <r>
    <n v="3083"/>
    <n v="10101040406"/>
    <s v="انظمة"/>
    <s v="المركز المالي"/>
    <x v="1"/>
    <x v="2"/>
    <x v="2"/>
    <n v="0"/>
    <s v="عهدة_ احمد عبد الهادى احمد عبد الهادى"/>
    <n v="0"/>
    <n v="0"/>
    <n v="95941.34"/>
    <n v="95941.34"/>
    <n v="0"/>
    <n v="0"/>
    <n v="0"/>
    <n v="0"/>
    <n v="0"/>
    <x v="2"/>
  </r>
  <r>
    <n v="3084"/>
    <n v="10101040407"/>
    <s v="انظمة"/>
    <s v="المركز المالي"/>
    <x v="1"/>
    <x v="2"/>
    <x v="2"/>
    <n v="0"/>
    <s v="عهدة_ بدوى محمد الاحمرى"/>
    <n v="0"/>
    <n v="0"/>
    <n v="4698.5600000000004"/>
    <n v="4698.5600000000004"/>
    <n v="0"/>
    <n v="0"/>
    <n v="0"/>
    <n v="0"/>
    <n v="0"/>
    <x v="2"/>
  </r>
  <r>
    <n v="3085"/>
    <n v="10101040408"/>
    <s v="انظمة"/>
    <s v="المركز المالي"/>
    <x v="1"/>
    <x v="2"/>
    <x v="2"/>
    <n v="0"/>
    <s v="عهدة_عبد الرحمن على ابراهيم الخضرى"/>
    <n v="0"/>
    <n v="0"/>
    <n v="20248.260000000002"/>
    <n v="20248.260000000002"/>
    <n v="0"/>
    <n v="0"/>
    <n v="0"/>
    <n v="0"/>
    <n v="0"/>
    <x v="2"/>
  </r>
  <r>
    <n v="3086"/>
    <n v="10101040410"/>
    <s v="انظمة"/>
    <s v="المركز المالي"/>
    <x v="1"/>
    <x v="2"/>
    <x v="2"/>
    <n v="0"/>
    <s v="عهدة_ جمال ناصر عمر الباكستاني_ 4066"/>
    <n v="0"/>
    <n v="0"/>
    <n v="0"/>
    <n v="0"/>
    <n v="0"/>
    <n v="0"/>
    <n v="0"/>
    <n v="0"/>
    <n v="0"/>
    <x v="2"/>
  </r>
  <r>
    <n v="3087"/>
    <n v="10101040413"/>
    <s v="انظمة"/>
    <s v="المركز المالي"/>
    <x v="1"/>
    <x v="2"/>
    <x v="2"/>
    <n v="0"/>
    <s v="عهدة_ رضا سمير عبد الحميد"/>
    <n v="0"/>
    <n v="0"/>
    <n v="22964.79"/>
    <n v="22964.79"/>
    <n v="0"/>
    <n v="0"/>
    <n v="0"/>
    <n v="0"/>
    <n v="0"/>
    <x v="2"/>
  </r>
  <r>
    <n v="3088"/>
    <n v="10101040415"/>
    <s v="انظمة"/>
    <s v="المركز المالي"/>
    <x v="1"/>
    <x v="2"/>
    <x v="2"/>
    <n v="0"/>
    <s v="عهدة_  محمد محمود الزواوي"/>
    <n v="0"/>
    <n v="0"/>
    <n v="38159.18"/>
    <n v="38159.18"/>
    <n v="0"/>
    <n v="0"/>
    <n v="0"/>
    <n v="0"/>
    <n v="0"/>
    <x v="2"/>
  </r>
  <r>
    <n v="3089"/>
    <n v="10101040416"/>
    <s v="انظمة"/>
    <s v="المركز المالي"/>
    <x v="1"/>
    <x v="2"/>
    <x v="2"/>
    <n v="0"/>
    <s v="عهدة_ عبد المقصود محمد عبد المقصود"/>
    <n v="0"/>
    <n v="0"/>
    <n v="1735"/>
    <n v="1735"/>
    <n v="0"/>
    <n v="0"/>
    <n v="0"/>
    <n v="0"/>
    <n v="0"/>
    <x v="2"/>
  </r>
  <r>
    <n v="3090"/>
    <n v="10101040418"/>
    <s v="انظمة"/>
    <s v="المركز المالي"/>
    <x v="1"/>
    <x v="2"/>
    <x v="2"/>
    <n v="0"/>
    <s v="عهدة_ علاء صلاح الدين محمد المحلاوى"/>
    <n v="0"/>
    <n v="0"/>
    <n v="14502.94"/>
    <n v="14502.94"/>
    <n v="0"/>
    <n v="0"/>
    <n v="0"/>
    <n v="0"/>
    <n v="0"/>
    <x v="2"/>
  </r>
  <r>
    <n v="3091"/>
    <n v="10101040419"/>
    <s v="انظمة"/>
    <s v="المركز المالي"/>
    <x v="1"/>
    <x v="2"/>
    <x v="2"/>
    <n v="0"/>
    <s v="عهدة_ فرج جمعه"/>
    <n v="0"/>
    <n v="0"/>
    <n v="6190.4000000000005"/>
    <n v="6190.4000000000005"/>
    <n v="0"/>
    <n v="0"/>
    <n v="0"/>
    <n v="0"/>
    <n v="0"/>
    <x v="2"/>
  </r>
  <r>
    <n v="3092"/>
    <n v="10101040421"/>
    <s v="انظمة"/>
    <s v="المركز المالي"/>
    <x v="1"/>
    <x v="2"/>
    <x v="2"/>
    <n v="0"/>
    <s v="عهدة_  م . ابراهيم محمود ابراهيم مصطفى"/>
    <n v="0"/>
    <n v="0"/>
    <n v="0"/>
    <n v="0"/>
    <n v="0"/>
    <n v="0"/>
    <n v="0"/>
    <n v="0"/>
    <n v="0"/>
    <x v="2"/>
  </r>
  <r>
    <n v="3093"/>
    <n v="10101040422"/>
    <s v="انظمة"/>
    <s v="المركز المالي"/>
    <x v="1"/>
    <x v="2"/>
    <x v="2"/>
    <n v="0"/>
    <s v="عهدة_ م حامد احمد حامد"/>
    <n v="0"/>
    <n v="0"/>
    <n v="92588.11"/>
    <n v="92588.11"/>
    <n v="0"/>
    <n v="0"/>
    <n v="0"/>
    <n v="0"/>
    <n v="0"/>
    <x v="2"/>
  </r>
  <r>
    <n v="3094"/>
    <n v="10101040425"/>
    <s v="انظمة"/>
    <s v="المركز المالي"/>
    <x v="1"/>
    <x v="2"/>
    <x v="2"/>
    <n v="0"/>
    <s v="عهدة_ م هشام فتحى محفوظ ابراهيم"/>
    <n v="0"/>
    <n v="0"/>
    <n v="11431.39"/>
    <n v="11431.39"/>
    <n v="0"/>
    <n v="0"/>
    <n v="0"/>
    <n v="0"/>
    <n v="0"/>
    <x v="2"/>
  </r>
  <r>
    <n v="3095"/>
    <n v="10101040426"/>
    <s v="انظمة"/>
    <s v="المركز المالي"/>
    <x v="1"/>
    <x v="2"/>
    <x v="2"/>
    <n v="0"/>
    <s v="عهدة_ م- جهاد محمد بكير سلامة"/>
    <n v="0"/>
    <n v="0"/>
    <n v="23458.53"/>
    <n v="23458.53"/>
    <n v="0"/>
    <n v="0"/>
    <n v="0"/>
    <n v="0"/>
    <n v="0"/>
    <x v="2"/>
  </r>
  <r>
    <n v="3096"/>
    <n v="10101040428"/>
    <s v="انظمة"/>
    <s v="المركز المالي"/>
    <x v="1"/>
    <x v="2"/>
    <x v="2"/>
    <n v="0"/>
    <s v="عهدة_محمد فؤاد محي-4187"/>
    <n v="0"/>
    <n v="0"/>
    <n v="0"/>
    <n v="0"/>
    <n v="0"/>
    <n v="0"/>
    <n v="0"/>
    <n v="0"/>
    <n v="0"/>
    <x v="2"/>
  </r>
  <r>
    <n v="3097"/>
    <n v="10101040429"/>
    <s v="انظمة"/>
    <s v="المركز المالي"/>
    <x v="1"/>
    <x v="2"/>
    <x v="2"/>
    <n v="0"/>
    <s v="عهدة_ خالد صديق الحوتي"/>
    <n v="0"/>
    <n v="0"/>
    <n v="24005.09"/>
    <n v="24005.09"/>
    <n v="0"/>
    <n v="0"/>
    <n v="0"/>
    <n v="0"/>
    <n v="0"/>
    <x v="2"/>
  </r>
  <r>
    <n v="3098"/>
    <n v="10101040430"/>
    <s v="انظمة"/>
    <s v="المركز المالي"/>
    <x v="1"/>
    <x v="2"/>
    <x v="2"/>
    <n v="0"/>
    <s v="عهدة_  م- محمد احمد عبد النبى"/>
    <n v="0"/>
    <n v="0"/>
    <n v="5766.84"/>
    <n v="5766.84"/>
    <n v="0"/>
    <n v="0"/>
    <n v="0"/>
    <n v="0"/>
    <n v="0"/>
    <x v="2"/>
  </r>
  <r>
    <n v="3099"/>
    <n v="10101040431"/>
    <s v="انظمة"/>
    <s v="المركز المالي"/>
    <x v="1"/>
    <x v="2"/>
    <x v="2"/>
    <n v="0"/>
    <s v="عهدة_ اشرف مصطفى يونس"/>
    <n v="0"/>
    <n v="0"/>
    <n v="22797.41"/>
    <n v="22797.41"/>
    <n v="0"/>
    <n v="0"/>
    <n v="0"/>
    <n v="0"/>
    <n v="0"/>
    <x v="2"/>
  </r>
  <r>
    <n v="3100"/>
    <n v="10101040432"/>
    <s v="انظمة"/>
    <s v="المركز المالي"/>
    <x v="1"/>
    <x v="2"/>
    <x v="2"/>
    <n v="0"/>
    <s v="عهدة_ م/ اسلام جمعه السيد حسن"/>
    <n v="0"/>
    <n v="0"/>
    <n v="0"/>
    <n v="0"/>
    <n v="0"/>
    <n v="0"/>
    <n v="0"/>
    <n v="0"/>
    <n v="0"/>
    <x v="2"/>
  </r>
  <r>
    <n v="3101"/>
    <n v="10101040433"/>
    <s v="انظمة"/>
    <s v="المركز المالي"/>
    <x v="1"/>
    <x v="2"/>
    <x v="2"/>
    <n v="0"/>
    <s v="عهدة_ عبدالرحمن محمد سلامه سلامه"/>
    <n v="0"/>
    <n v="0"/>
    <n v="0"/>
    <n v="0"/>
    <n v="0"/>
    <n v="0"/>
    <n v="0"/>
    <n v="0"/>
    <n v="0"/>
    <x v="2"/>
  </r>
  <r>
    <n v="3102"/>
    <n v="10101040434"/>
    <s v="انظمة"/>
    <s v="المركز المالي"/>
    <x v="1"/>
    <x v="2"/>
    <x v="2"/>
    <n v="0"/>
    <s v="عهدة_ ايمن البدرى"/>
    <n v="0"/>
    <n v="0"/>
    <n v="3469.44"/>
    <n v="3469.44"/>
    <n v="0"/>
    <n v="0"/>
    <n v="0"/>
    <n v="0"/>
    <n v="0"/>
    <x v="2"/>
  </r>
  <r>
    <n v="3103"/>
    <n v="10101040435"/>
    <s v="انظمة"/>
    <s v="المركز المالي"/>
    <x v="1"/>
    <x v="2"/>
    <x v="2"/>
    <n v="0"/>
    <s v="عهدة_ حسام محمد سعد محمد نصار"/>
    <n v="0"/>
    <n v="0"/>
    <n v="7867.62"/>
    <n v="7867.62"/>
    <n v="0"/>
    <n v="0"/>
    <n v="0"/>
    <n v="0"/>
    <n v="0"/>
    <x v="2"/>
  </r>
  <r>
    <n v="3104"/>
    <n v="10101040436"/>
    <s v="انظمة"/>
    <s v="المركز المالي"/>
    <x v="1"/>
    <x v="2"/>
    <x v="2"/>
    <n v="0"/>
    <s v="عهدة_ ناصر باجايو"/>
    <n v="0"/>
    <n v="0"/>
    <n v="5288.6500000000005"/>
    <n v="5288.6500000000005"/>
    <n v="0"/>
    <n v="0"/>
    <n v="0"/>
    <n v="0"/>
    <n v="0"/>
    <x v="2"/>
  </r>
  <r>
    <n v="3105"/>
    <n v="10101040437"/>
    <s v="انظمة"/>
    <s v="المركز المالي"/>
    <x v="1"/>
    <x v="2"/>
    <x v="2"/>
    <n v="0"/>
    <s v="عهدة_ م عبدالعظيم علي حسن عمر"/>
    <n v="0"/>
    <n v="0"/>
    <n v="0"/>
    <n v="0"/>
    <n v="0"/>
    <n v="0"/>
    <n v="0"/>
    <n v="0"/>
    <n v="0"/>
    <x v="2"/>
  </r>
  <r>
    <n v="3106"/>
    <n v="10101040438"/>
    <s v="انظمة"/>
    <s v="المركز المالي"/>
    <x v="1"/>
    <x v="2"/>
    <x v="2"/>
    <n v="0"/>
    <s v="عهدة_ م اسامة اسماعيل داود"/>
    <n v="0"/>
    <n v="0"/>
    <n v="3088.12"/>
    <n v="3088.12"/>
    <n v="0"/>
    <n v="0"/>
    <n v="0"/>
    <n v="0"/>
    <n v="0"/>
    <x v="2"/>
  </r>
  <r>
    <n v="3107"/>
    <n v="10101040439"/>
    <s v="انظمة"/>
    <s v="المركز المالي"/>
    <x v="1"/>
    <x v="2"/>
    <x v="2"/>
    <n v="0"/>
    <s v="عهده _ سامر دياب"/>
    <n v="0"/>
    <n v="0"/>
    <n v="89029.08"/>
    <n v="89029.08"/>
    <n v="0"/>
    <n v="0"/>
    <n v="0"/>
    <n v="0"/>
    <n v="0"/>
    <x v="2"/>
  </r>
  <r>
    <n v="3108"/>
    <n v="10101040440"/>
    <s v="انظمة"/>
    <s v="المركز المالي"/>
    <x v="1"/>
    <x v="2"/>
    <x v="2"/>
    <n v="0"/>
    <s v="عهده _ ممدوح مرزوق"/>
    <n v="0"/>
    <n v="0"/>
    <n v="22422.75"/>
    <n v="22422.75"/>
    <n v="0"/>
    <n v="0"/>
    <n v="0"/>
    <n v="0"/>
    <n v="0"/>
    <x v="2"/>
  </r>
  <r>
    <n v="3109"/>
    <n v="10101040444"/>
    <s v="انظمة"/>
    <s v="المركز المالي"/>
    <x v="1"/>
    <x v="2"/>
    <x v="2"/>
    <n v="0"/>
    <s v="عهدة_مانا على الله راكا"/>
    <n v="0"/>
    <n v="0"/>
    <n v="102277.79000000001"/>
    <n v="102277.79000000001"/>
    <n v="0"/>
    <n v="0"/>
    <n v="0"/>
    <n v="0"/>
    <n v="0"/>
    <x v="2"/>
  </r>
  <r>
    <n v="3110"/>
    <n v="10101040448"/>
    <s v="انظمة"/>
    <s v="المركز المالي"/>
    <x v="1"/>
    <x v="2"/>
    <x v="2"/>
    <n v="0"/>
    <s v="عهده _ محمد حسن سليم"/>
    <n v="0"/>
    <n v="0"/>
    <n v="1500"/>
    <n v="1500"/>
    <n v="0"/>
    <n v="0"/>
    <n v="0"/>
    <n v="0"/>
    <n v="0"/>
    <x v="2"/>
  </r>
  <r>
    <n v="3111"/>
    <n v="10101040449"/>
    <s v="انظمة"/>
    <s v="المركز المالي"/>
    <x v="1"/>
    <x v="2"/>
    <x v="2"/>
    <n v="0"/>
    <s v="عهدة_ حمدي سيف النصر اسماعيل"/>
    <n v="0"/>
    <n v="0"/>
    <n v="155839.51"/>
    <n v="155839.51"/>
    <n v="0"/>
    <n v="0"/>
    <n v="0"/>
    <n v="0"/>
    <n v="0"/>
    <x v="2"/>
  </r>
  <r>
    <n v="3112"/>
    <n v="10101040450"/>
    <s v="انظمة"/>
    <s v="المركز المالي"/>
    <x v="1"/>
    <x v="2"/>
    <x v="2"/>
    <n v="0"/>
    <s v="عهده_ محمد ابراهيم السيد الشاطر"/>
    <n v="0"/>
    <n v="0"/>
    <n v="1410"/>
    <n v="1410"/>
    <n v="0"/>
    <n v="0"/>
    <n v="0"/>
    <n v="0"/>
    <n v="0"/>
    <x v="2"/>
  </r>
  <r>
    <n v="3113"/>
    <n v="10101040454"/>
    <s v="انظمة"/>
    <s v="المركز المالي"/>
    <x v="1"/>
    <x v="2"/>
    <x v="2"/>
    <n v="0"/>
    <s v="عهده _ لؤي صبحي داوود النجار"/>
    <n v="0"/>
    <n v="0"/>
    <n v="37846.520000000004"/>
    <n v="37846.520000000004"/>
    <n v="0"/>
    <n v="0"/>
    <n v="0"/>
    <n v="0"/>
    <n v="0"/>
    <x v="2"/>
  </r>
  <r>
    <n v="3114"/>
    <n v="10101040456"/>
    <s v="انظمة"/>
    <s v="المركز المالي"/>
    <x v="1"/>
    <x v="2"/>
    <x v="2"/>
    <n v="0"/>
    <s v="عهده _ م ابراهيم الرفاعي"/>
    <n v="0"/>
    <n v="0"/>
    <n v="35192.43"/>
    <n v="35192.43"/>
    <n v="0"/>
    <n v="0"/>
    <n v="0"/>
    <n v="0"/>
    <n v="0"/>
    <x v="2"/>
  </r>
  <r>
    <n v="3115"/>
    <n v="10101040461"/>
    <s v="انظمة"/>
    <s v="المركز المالي"/>
    <x v="1"/>
    <x v="2"/>
    <x v="2"/>
    <n v="0"/>
    <s v="عهدة_السيد درويش مصطفي سويلم"/>
    <n v="0"/>
    <n v="0"/>
    <n v="417"/>
    <n v="417"/>
    <n v="0"/>
    <n v="0"/>
    <n v="0"/>
    <n v="0"/>
    <n v="0"/>
    <x v="2"/>
  </r>
  <r>
    <n v="3116"/>
    <n v="10101040463"/>
    <s v="انظمة"/>
    <s v="المركز المالي"/>
    <x v="1"/>
    <x v="2"/>
    <x v="2"/>
    <n v="0"/>
    <s v="عهده _ احمد عبد المنعم عمر"/>
    <n v="0"/>
    <n v="0"/>
    <n v="0"/>
    <n v="0"/>
    <n v="0"/>
    <n v="0"/>
    <n v="0"/>
    <n v="0"/>
    <n v="0"/>
    <x v="2"/>
  </r>
  <r>
    <n v="3117"/>
    <n v="10101040464"/>
    <s v="انظمة"/>
    <s v="المركز المالي"/>
    <x v="1"/>
    <x v="2"/>
    <x v="2"/>
    <n v="0"/>
    <s v="عهدة_  باسم محمد عطيه قحف"/>
    <n v="0"/>
    <n v="0"/>
    <n v="22007"/>
    <n v="22007"/>
    <n v="0"/>
    <n v="0"/>
    <n v="0"/>
    <n v="0"/>
    <n v="0"/>
    <x v="2"/>
  </r>
  <r>
    <n v="3118"/>
    <n v="10101040465"/>
    <s v="انظمة"/>
    <s v="المركز المالي"/>
    <x v="1"/>
    <x v="2"/>
    <x v="2"/>
    <n v="0"/>
    <s v="عهدة_ محمد افتخار احمد"/>
    <n v="0"/>
    <n v="0"/>
    <n v="7433.4000000000005"/>
    <n v="7433.4000000000005"/>
    <n v="0"/>
    <n v="0"/>
    <n v="0"/>
    <n v="0"/>
    <n v="0"/>
    <x v="2"/>
  </r>
  <r>
    <n v="3119"/>
    <n v="10101040466"/>
    <s v="انظمة"/>
    <s v="المركز المالي"/>
    <x v="1"/>
    <x v="2"/>
    <x v="2"/>
    <n v="0"/>
    <s v="عهده _ احمد على ابراهيم عبد المقصود"/>
    <n v="0"/>
    <n v="0"/>
    <n v="0"/>
    <n v="0"/>
    <n v="0"/>
    <n v="0"/>
    <n v="0"/>
    <n v="0"/>
    <n v="0"/>
    <x v="2"/>
  </r>
  <r>
    <n v="3120"/>
    <n v="10101040467"/>
    <s v="انظمة"/>
    <s v="المركز المالي"/>
    <x v="1"/>
    <x v="2"/>
    <x v="2"/>
    <n v="0"/>
    <s v="عهده _ رافت محمد عبد الوهاب"/>
    <n v="0"/>
    <n v="0"/>
    <n v="5500"/>
    <n v="5500"/>
    <n v="0"/>
    <n v="0"/>
    <n v="0"/>
    <n v="0"/>
    <n v="0"/>
    <x v="2"/>
  </r>
  <r>
    <n v="3121"/>
    <n v="10101040468"/>
    <s v="انظمة"/>
    <s v="المركز المالي"/>
    <x v="1"/>
    <x v="2"/>
    <x v="2"/>
    <n v="0"/>
    <s v="عهدة_ محمود احمد غنيم"/>
    <n v="0"/>
    <n v="0"/>
    <n v="21136.68"/>
    <n v="21136.68"/>
    <n v="0"/>
    <n v="0"/>
    <n v="0"/>
    <n v="0"/>
    <n v="0"/>
    <x v="2"/>
  </r>
  <r>
    <n v="3122"/>
    <n v="10101040469"/>
    <s v="انظمة"/>
    <s v="المركز المالي"/>
    <x v="1"/>
    <x v="2"/>
    <x v="2"/>
    <n v="0"/>
    <s v="عهده _ محمد الصادق امين صادق"/>
    <n v="0"/>
    <n v="0"/>
    <n v="5932.74"/>
    <n v="5932.74"/>
    <n v="0"/>
    <n v="0"/>
    <n v="0"/>
    <n v="0"/>
    <n v="0"/>
    <x v="2"/>
  </r>
  <r>
    <n v="3123"/>
    <n v="10101040470"/>
    <s v="انظمة"/>
    <s v="المركز المالي"/>
    <x v="1"/>
    <x v="2"/>
    <x v="2"/>
    <n v="0"/>
    <s v="عهدة_  حسام مدحت عبد السلام _ 4376"/>
    <n v="0"/>
    <n v="0"/>
    <n v="0"/>
    <n v="0"/>
    <n v="0"/>
    <n v="0"/>
    <n v="0"/>
    <n v="0"/>
    <n v="0"/>
    <x v="2"/>
  </r>
  <r>
    <n v="3124"/>
    <n v="10101040471"/>
    <s v="انظمة"/>
    <s v="المركز المالي"/>
    <x v="1"/>
    <x v="2"/>
    <x v="2"/>
    <n v="0"/>
    <s v="عهدة _ عبدالسلام شيخة"/>
    <n v="0"/>
    <n v="0"/>
    <n v="506"/>
    <n v="506"/>
    <n v="0"/>
    <n v="0"/>
    <n v="0"/>
    <n v="0"/>
    <n v="0"/>
    <x v="2"/>
  </r>
  <r>
    <n v="3125"/>
    <n v="10101040472"/>
    <s v="انظمة"/>
    <s v="المركز المالي"/>
    <x v="1"/>
    <x v="2"/>
    <x v="2"/>
    <n v="0"/>
    <s v="عهدة_ سيد عبدالظهير محمد _ 4744"/>
    <n v="0"/>
    <n v="0"/>
    <n v="57825.43"/>
    <n v="57825.43"/>
    <n v="0"/>
    <n v="0"/>
    <n v="0"/>
    <n v="0"/>
    <n v="0"/>
    <x v="2"/>
  </r>
  <r>
    <n v="3126"/>
    <n v="10101040473"/>
    <s v="انظمة"/>
    <s v="المركز المالي"/>
    <x v="1"/>
    <x v="2"/>
    <x v="2"/>
    <n v="0"/>
    <s v="عهدة _ خالد فهد"/>
    <n v="0"/>
    <n v="0"/>
    <n v="0"/>
    <n v="0"/>
    <n v="0"/>
    <n v="0"/>
    <n v="0"/>
    <n v="0"/>
    <n v="0"/>
    <x v="2"/>
  </r>
  <r>
    <n v="3127"/>
    <n v="10101040474"/>
    <s v="انظمة"/>
    <s v="المركز المالي"/>
    <x v="1"/>
    <x v="2"/>
    <x v="2"/>
    <n v="0"/>
    <s v="عهدة_ انيش مانجاتو توماس 1190"/>
    <n v="0"/>
    <n v="0"/>
    <n v="0"/>
    <n v="0"/>
    <n v="0"/>
    <n v="0"/>
    <n v="0"/>
    <n v="0"/>
    <n v="0"/>
    <x v="2"/>
  </r>
  <r>
    <n v="3128"/>
    <n v="10101040475"/>
    <s v="انظمة"/>
    <s v="المركز المالي"/>
    <x v="1"/>
    <x v="2"/>
    <x v="2"/>
    <n v="0"/>
    <s v="عهدة_ عمرو حمدى على العمرى"/>
    <n v="0"/>
    <n v="0"/>
    <n v="50992.71"/>
    <n v="50992.71"/>
    <n v="0"/>
    <n v="0"/>
    <n v="0"/>
    <n v="0"/>
    <n v="0"/>
    <x v="2"/>
  </r>
  <r>
    <n v="3129"/>
    <n v="10101040476"/>
    <s v="انظمة"/>
    <s v="المركز المالي"/>
    <x v="1"/>
    <x v="2"/>
    <x v="2"/>
    <n v="0"/>
    <s v="عهدة_ معتز محمد مجاور عبد الحافظ 1208"/>
    <n v="0"/>
    <n v="0"/>
    <n v="1033.56"/>
    <n v="1033.56"/>
    <n v="0"/>
    <n v="0"/>
    <n v="0"/>
    <n v="0"/>
    <n v="0"/>
    <x v="2"/>
  </r>
  <r>
    <n v="3130"/>
    <n v="10101040477"/>
    <s v="انظمة"/>
    <s v="المركز المالي"/>
    <x v="1"/>
    <x v="2"/>
    <x v="2"/>
    <n v="0"/>
    <s v="عهدة_ وليد ابراهيم محمود ابراهيم 4624"/>
    <n v="0"/>
    <n v="0"/>
    <n v="10500"/>
    <n v="10500"/>
    <n v="0"/>
    <n v="0"/>
    <n v="0"/>
    <n v="0"/>
    <n v="0"/>
    <x v="2"/>
  </r>
  <r>
    <n v="3131"/>
    <n v="10101040478"/>
    <s v="انظمة"/>
    <s v="المركز المالي"/>
    <x v="1"/>
    <x v="2"/>
    <x v="2"/>
    <n v="0"/>
    <s v="عهدة_  رمضان سعيد عيد السيد   4822."/>
    <n v="0"/>
    <n v="0"/>
    <n v="6000"/>
    <n v="6000"/>
    <n v="0"/>
    <n v="0"/>
    <n v="0"/>
    <n v="0"/>
    <n v="0"/>
    <x v="2"/>
  </r>
  <r>
    <n v="3132"/>
    <n v="10101040501"/>
    <s v="انظمة"/>
    <s v="المركز المالي"/>
    <x v="1"/>
    <x v="2"/>
    <x v="2"/>
    <n v="0"/>
    <s v="عهدة_ مجدى محمد حسن"/>
    <n v="0"/>
    <n v="0"/>
    <n v="3194.4"/>
    <n v="3194.4"/>
    <n v="0"/>
    <n v="0"/>
    <n v="0"/>
    <n v="0"/>
    <n v="0"/>
    <x v="2"/>
  </r>
  <r>
    <n v="3133"/>
    <n v="10101040604"/>
    <s v="انظمة"/>
    <s v="المركز المالي"/>
    <x v="1"/>
    <x v="2"/>
    <x v="2"/>
    <n v="0"/>
    <s v="عهدة_علاء الدين احمد محمد"/>
    <n v="0"/>
    <n v="0"/>
    <n v="1115.5"/>
    <n v="1115.5"/>
    <n v="0"/>
    <n v="0"/>
    <n v="0"/>
    <n v="0"/>
    <n v="0"/>
    <x v="2"/>
  </r>
  <r>
    <n v="3134"/>
    <n v="10101040605"/>
    <s v="انظمة"/>
    <s v="المركز المالي"/>
    <x v="1"/>
    <x v="2"/>
    <x v="2"/>
    <n v="0"/>
    <s v="عهدة_ فهد محمد غرمان العمري"/>
    <n v="0"/>
    <n v="0"/>
    <n v="9310.7199999999993"/>
    <n v="9310.7199999999993"/>
    <n v="0"/>
    <n v="0"/>
    <n v="0"/>
    <n v="0"/>
    <n v="0"/>
    <x v="2"/>
  </r>
  <r>
    <n v="3135"/>
    <n v="10101040608"/>
    <s v="انظمة"/>
    <s v="المركز المالي"/>
    <x v="1"/>
    <x v="2"/>
    <x v="2"/>
    <n v="0"/>
    <s v="عهدة_محمد عبد الناصر الغندور-4159"/>
    <n v="0"/>
    <n v="0"/>
    <n v="2575.25"/>
    <n v="2575.25"/>
    <n v="0"/>
    <n v="0"/>
    <n v="0"/>
    <n v="0"/>
    <n v="0"/>
    <x v="2"/>
  </r>
  <r>
    <n v="3136"/>
    <n v="10101040610"/>
    <s v="انظمة"/>
    <s v="المركز المالي"/>
    <x v="1"/>
    <x v="2"/>
    <x v="2"/>
    <n v="0"/>
    <s v="عهدة_عصام غسان الطير"/>
    <n v="0"/>
    <n v="0"/>
    <n v="0"/>
    <n v="0"/>
    <n v="0"/>
    <n v="0"/>
    <n v="0"/>
    <n v="0"/>
    <n v="0"/>
    <x v="2"/>
  </r>
  <r>
    <n v="3137"/>
    <n v="10101040611"/>
    <s v="انظمة"/>
    <s v="المركز المالي"/>
    <x v="1"/>
    <x v="2"/>
    <x v="2"/>
    <n v="0"/>
    <s v="عهدة_ رضوان محمد العطار _1158"/>
    <n v="0"/>
    <n v="0"/>
    <n v="443722.35000000003"/>
    <n v="443722.35000000003"/>
    <n v="0"/>
    <n v="0"/>
    <n v="0"/>
    <n v="0"/>
    <n v="0"/>
    <x v="2"/>
  </r>
  <r>
    <n v="3138"/>
    <n v="10101040612"/>
    <s v="انظمة"/>
    <s v="المركز المالي"/>
    <x v="1"/>
    <x v="2"/>
    <x v="2"/>
    <n v="0"/>
    <s v="عهدة_ محمد احمد ابراهيم _1141"/>
    <n v="0"/>
    <n v="0"/>
    <n v="2265"/>
    <n v="2265"/>
    <n v="0"/>
    <n v="0"/>
    <n v="0"/>
    <n v="0"/>
    <n v="0"/>
    <x v="2"/>
  </r>
  <r>
    <n v="3139"/>
    <n v="10101040702"/>
    <s v="انظمة"/>
    <s v="المركز المالي"/>
    <x v="1"/>
    <x v="2"/>
    <x v="2"/>
    <n v="0"/>
    <s v="عهدة فيزا م. وليد"/>
    <n v="0"/>
    <n v="0"/>
    <n v="44912.66"/>
    <n v="47896.429989999997"/>
    <n v="0"/>
    <n v="2983.7699899999934"/>
    <n v="-2983.7699899999934"/>
    <n v="0"/>
    <n v="-2983.7699899999934"/>
    <x v="2"/>
  </r>
  <r>
    <n v="3140"/>
    <n v="10101040703"/>
    <s v="انظمة"/>
    <s v="المركز المالي"/>
    <x v="1"/>
    <x v="2"/>
    <x v="2"/>
    <n v="0"/>
    <s v="عهده _ محمد فؤاد نصار _ مشتريات"/>
    <n v="3.2999999821186066E-3"/>
    <n v="0"/>
    <n v="366394.19"/>
    <n v="366394.19799999997"/>
    <n v="0"/>
    <n v="4.6999999904073775E-3"/>
    <n v="-4.6999999904073775E-3"/>
    <n v="0"/>
    <n v="-4.6999999904073775E-3"/>
    <x v="2"/>
  </r>
  <r>
    <n v="3141"/>
    <n v="10101040704"/>
    <s v="انظمة"/>
    <s v="المركز المالي"/>
    <x v="1"/>
    <x v="2"/>
    <x v="2"/>
    <n v="0"/>
    <s v="عهده _ احمد سعيد حسنين العجمى"/>
    <n v="0"/>
    <n v="0"/>
    <n v="74308.19"/>
    <n v="74308.19"/>
    <n v="0"/>
    <n v="0"/>
    <n v="0"/>
    <n v="0"/>
    <n v="0"/>
    <x v="2"/>
  </r>
  <r>
    <n v="3142"/>
    <n v="10101040705"/>
    <s v="انظمة"/>
    <s v="المركز المالي"/>
    <x v="1"/>
    <x v="2"/>
    <x v="2"/>
    <n v="0"/>
    <s v="عهده _ طارق محمد علي احمد _1151"/>
    <n v="0"/>
    <n v="0"/>
    <n v="62411.950000000004"/>
    <n v="62411.950000000004"/>
    <n v="0"/>
    <n v="0"/>
    <n v="0"/>
    <n v="0"/>
    <n v="0"/>
    <x v="2"/>
  </r>
  <r>
    <n v="3143"/>
    <n v="10101040706"/>
    <s v="انظمة"/>
    <s v="المركز المالي"/>
    <x v="1"/>
    <x v="2"/>
    <x v="2"/>
    <n v="0"/>
    <s v="عهده _ ماجد اقبال محمد طالب _1160"/>
    <n v="0"/>
    <n v="0"/>
    <n v="491"/>
    <n v="491"/>
    <n v="0"/>
    <n v="0"/>
    <n v="0"/>
    <n v="0"/>
    <n v="0"/>
    <x v="2"/>
  </r>
  <r>
    <n v="3144"/>
    <n v="10101040707"/>
    <s v="انظمة"/>
    <s v="المركز المالي"/>
    <x v="1"/>
    <x v="2"/>
    <x v="2"/>
    <n v="0"/>
    <s v="عهدة _ا/مسلم العازمى"/>
    <n v="0"/>
    <n v="0"/>
    <n v="0"/>
    <n v="0"/>
    <n v="0"/>
    <n v="0"/>
    <n v="0"/>
    <n v="0"/>
    <n v="0"/>
    <x v="2"/>
  </r>
  <r>
    <n v="3145"/>
    <n v="10101040708"/>
    <s v="انظمة"/>
    <s v="المركز المالي"/>
    <x v="1"/>
    <x v="2"/>
    <x v="2"/>
    <n v="0"/>
    <s v="عهدة_ محمد احمد محمد عثمان_1176"/>
    <n v="0"/>
    <n v="0"/>
    <n v="21565.760000000002"/>
    <n v="21565.760000000002"/>
    <n v="0"/>
    <n v="0"/>
    <n v="0"/>
    <n v="0"/>
    <n v="0"/>
    <x v="2"/>
  </r>
  <r>
    <n v="3146"/>
    <n v="10101040709"/>
    <s v="انظمة"/>
    <s v="المركز المالي"/>
    <x v="1"/>
    <x v="2"/>
    <x v="2"/>
    <n v="0"/>
    <s v="عهدة_ محمود احمد ابو ضيف _4057"/>
    <n v="0"/>
    <n v="0"/>
    <n v="72707.5"/>
    <n v="72707.5"/>
    <n v="0"/>
    <n v="0"/>
    <n v="0"/>
    <n v="0"/>
    <n v="0"/>
    <x v="2"/>
  </r>
  <r>
    <n v="3147"/>
    <n v="10101040710"/>
    <s v="انظمة"/>
    <s v="المركز المالي"/>
    <x v="1"/>
    <x v="2"/>
    <x v="2"/>
    <n v="0"/>
    <s v="عهدة _ ناصر عفيفي _4375"/>
    <n v="0"/>
    <n v="0"/>
    <n v="48185"/>
    <n v="48185"/>
    <n v="0"/>
    <n v="0"/>
    <n v="0"/>
    <n v="0"/>
    <n v="0"/>
    <x v="2"/>
  </r>
  <r>
    <n v="3148"/>
    <n v="10101040711"/>
    <s v="انظمة"/>
    <s v="المركز المالي"/>
    <x v="1"/>
    <x v="2"/>
    <x v="2"/>
    <n v="0"/>
    <s v="عهدة _حسن ابراهيم حسان _4674"/>
    <n v="0"/>
    <n v="0"/>
    <n v="739"/>
    <n v="739"/>
    <n v="0"/>
    <n v="0"/>
    <n v="0"/>
    <n v="0"/>
    <n v="0"/>
    <x v="2"/>
  </r>
  <r>
    <n v="3149"/>
    <n v="10101040712"/>
    <s v="انظمة"/>
    <s v="المركز المالي"/>
    <x v="1"/>
    <x v="2"/>
    <x v="2"/>
    <n v="0"/>
    <s v="عهدة _ عامر القصراوي"/>
    <n v="0"/>
    <n v="0"/>
    <n v="0"/>
    <n v="0"/>
    <n v="0"/>
    <n v="0"/>
    <n v="0"/>
    <n v="0"/>
    <n v="0"/>
    <x v="2"/>
  </r>
  <r>
    <n v="3150"/>
    <n v="10101040713"/>
    <s v="انظمة"/>
    <s v="المركز المالي"/>
    <x v="1"/>
    <x v="2"/>
    <x v="2"/>
    <n v="0"/>
    <s v="عهدة _سيد عشرات"/>
    <n v="0"/>
    <n v="0"/>
    <n v="1000"/>
    <n v="1000"/>
    <n v="0"/>
    <n v="0"/>
    <n v="0"/>
    <n v="0"/>
    <n v="0"/>
    <x v="2"/>
  </r>
  <r>
    <n v="3151"/>
    <n v="10101040714"/>
    <s v="انظمة"/>
    <s v="المركز المالي"/>
    <x v="1"/>
    <x v="2"/>
    <x v="2"/>
    <n v="0"/>
    <s v="عهدة - محمود محمد عبد اللطيف  _4789"/>
    <n v="0"/>
    <n v="0"/>
    <n v="8535"/>
    <n v="8534.9999900000003"/>
    <n v="9.9999997473787516E-6"/>
    <n v="0"/>
    <n v="9.9999997473787516E-6"/>
    <n v="0"/>
    <n v="9.9999997473787516E-6"/>
    <x v="2"/>
  </r>
  <r>
    <n v="3152"/>
    <n v="10101040715"/>
    <s v="انظمة"/>
    <s v="المركز المالي"/>
    <x v="1"/>
    <x v="2"/>
    <x v="2"/>
    <n v="0"/>
    <s v="عهدة _ محمود ياسر عبد العزيز"/>
    <n v="0"/>
    <n v="0"/>
    <n v="5856"/>
    <n v="5856"/>
    <n v="0"/>
    <n v="0"/>
    <n v="0"/>
    <n v="0"/>
    <n v="0"/>
    <x v="2"/>
  </r>
  <r>
    <n v="3153"/>
    <n v="10101040716"/>
    <s v="انظمة"/>
    <s v="المركز المالي"/>
    <x v="1"/>
    <x v="2"/>
    <x v="2"/>
    <n v="0"/>
    <s v="عهدة _نادر محمد سلام"/>
    <n v="0"/>
    <n v="0"/>
    <n v="8108"/>
    <n v="8108"/>
    <n v="0"/>
    <n v="0"/>
    <n v="0"/>
    <n v="0"/>
    <n v="0"/>
    <x v="2"/>
  </r>
  <r>
    <n v="3154"/>
    <n v="10101040717"/>
    <s v="انظمة"/>
    <s v="المركز المالي"/>
    <x v="1"/>
    <x v="2"/>
    <x v="2"/>
    <n v="0"/>
    <s v="عهدة _مصطفى احمد رجاء عبد الوهاب"/>
    <n v="0"/>
    <n v="0"/>
    <n v="8833.57"/>
    <n v="8833.57"/>
    <n v="0"/>
    <n v="0"/>
    <n v="0"/>
    <n v="0"/>
    <n v="0"/>
    <x v="2"/>
  </r>
  <r>
    <n v="3155"/>
    <n v="10101040718"/>
    <s v="انظمة"/>
    <s v="المركز المالي"/>
    <x v="1"/>
    <x v="2"/>
    <x v="2"/>
    <n v="0"/>
    <s v="عهدة _ سمير سيد بيومى على _ 4798"/>
    <n v="0"/>
    <n v="0"/>
    <n v="5000.6000000000004"/>
    <n v="5000.6000000000004"/>
    <n v="0"/>
    <n v="0"/>
    <n v="0"/>
    <n v="0"/>
    <n v="0"/>
    <x v="2"/>
  </r>
  <r>
    <n v="3156"/>
    <n v="10101040719"/>
    <s v="انظمة"/>
    <s v="المركز المالي"/>
    <x v="1"/>
    <x v="2"/>
    <x v="2"/>
    <n v="0"/>
    <s v="عهدة _  تهامي عبد العال عبد الونيس -4826"/>
    <n v="0"/>
    <n v="0"/>
    <n v="20075.47"/>
    <n v="20075.47"/>
    <n v="0"/>
    <n v="0"/>
    <n v="0"/>
    <n v="0"/>
    <n v="0"/>
    <x v="2"/>
  </r>
  <r>
    <n v="3157"/>
    <n v="10101040720"/>
    <s v="انظمة"/>
    <s v="المركز المالي"/>
    <x v="1"/>
    <x v="2"/>
    <x v="2"/>
    <n v="0"/>
    <s v="عهدة _ علام بسيوني طلبه"/>
    <n v="0"/>
    <n v="0"/>
    <n v="1300"/>
    <n v="1300"/>
    <n v="0"/>
    <n v="0"/>
    <n v="0"/>
    <n v="0"/>
    <n v="0"/>
    <x v="2"/>
  </r>
  <r>
    <n v="3158"/>
    <n v="10101040721"/>
    <s v="انظمة"/>
    <s v="المركز المالي"/>
    <x v="1"/>
    <x v="2"/>
    <x v="2"/>
    <n v="0"/>
    <s v="عهدة _مانوج براجا"/>
    <n v="0"/>
    <n v="0"/>
    <n v="7269"/>
    <n v="7269"/>
    <n v="0"/>
    <n v="0"/>
    <n v="0"/>
    <n v="0"/>
    <n v="0"/>
    <x v="2"/>
  </r>
  <r>
    <n v="3159"/>
    <n v="61010101001"/>
    <s v="الزجاج"/>
    <s v="المركز المالي"/>
    <x v="4"/>
    <x v="14"/>
    <x v="71"/>
    <n v="0"/>
    <s v="GLASS - 6 MM NEUTRAL 70"/>
    <n v="5263.37"/>
    <n v="0"/>
    <n v="32299.02"/>
    <n v="32627.98"/>
    <n v="4934.41"/>
    <n v="0"/>
    <n v="4934.41"/>
    <n v="0"/>
    <n v="4934.41"/>
    <x v="10"/>
  </r>
  <r>
    <n v="3160"/>
    <n v="61010101002"/>
    <s v="الزجاج"/>
    <s v="المركز المالي"/>
    <x v="4"/>
    <x v="14"/>
    <x v="71"/>
    <n v="0"/>
    <s v="GLASS - GUARDIAN HD BRONZE REFLECTIVE"/>
    <n v="0"/>
    <n v="0"/>
    <n v="7511.4000000000005"/>
    <n v="7511.4000000000005"/>
    <n v="0"/>
    <n v="0"/>
    <n v="0"/>
    <n v="0"/>
    <n v="0"/>
    <x v="10"/>
  </r>
  <r>
    <m/>
    <n v="61010101003"/>
    <s v="الزجاج"/>
    <s v="المركز المالي"/>
    <x v="4"/>
    <x v="14"/>
    <x v="71"/>
    <n v="0"/>
    <s v="GLASS - 6 MM BRONZE TINTED"/>
    <n v="216.67000000000002"/>
    <n v="0"/>
    <n v="144.46"/>
    <n v="0"/>
    <n v="361.13"/>
    <n v="0"/>
    <n v="361.13"/>
    <n v="0"/>
    <n v="361.13"/>
    <x v="10"/>
  </r>
  <r>
    <m/>
    <n v="61010101004"/>
    <s v="الزجاج"/>
    <s v="المركز المالي"/>
    <x v="4"/>
    <x v="14"/>
    <x v="71"/>
    <n v="0"/>
    <s v="GLASS - 6 MM HD BRONZE"/>
    <n v="1213.3800000000001"/>
    <n v="0"/>
    <n v="14286.300000000001"/>
    <n v="9461.67"/>
    <n v="6038.01"/>
    <n v="0"/>
    <n v="6038.01"/>
    <n v="0"/>
    <n v="6038.01"/>
    <x v="10"/>
  </r>
  <r>
    <m/>
    <n v="61010101005"/>
    <s v="الزجاج"/>
    <s v="المركز المالي"/>
    <x v="4"/>
    <x v="14"/>
    <x v="71"/>
    <n v="0"/>
    <s v="GLASS - 6 MM CLEAR"/>
    <n v="70934.17"/>
    <n v="0"/>
    <n v="0"/>
    <n v="58074.39"/>
    <n v="12859.779999999999"/>
    <n v="0"/>
    <n v="12859.779999999999"/>
    <n v="0"/>
    <n v="12859.779999999999"/>
    <x v="10"/>
  </r>
  <r>
    <m/>
    <n v="61010101006"/>
    <s v="الزجاج"/>
    <s v="المركز المالي"/>
    <x v="4"/>
    <x v="14"/>
    <x v="71"/>
    <n v="0"/>
    <s v="GLASS - 6 MM HD BLUE"/>
    <n v="1227.82"/>
    <n v="0"/>
    <n v="5922.46"/>
    <n v="0"/>
    <n v="7150.28"/>
    <n v="0"/>
    <n v="7150.28"/>
    <n v="0"/>
    <n v="7150.28"/>
    <x v="10"/>
  </r>
  <r>
    <m/>
    <n v="61010101007"/>
    <s v="الزجاج"/>
    <s v="المركز المالي"/>
    <x v="4"/>
    <x v="14"/>
    <x v="71"/>
    <n v="0"/>
    <s v="GLASS - 6 MM HD BLUE PLUS"/>
    <n v="5214.6400000000003"/>
    <n v="0"/>
    <n v="2260.65"/>
    <n v="0"/>
    <n v="7475.2900000000009"/>
    <n v="0"/>
    <n v="7475.2900000000009"/>
    <n v="0"/>
    <n v="7475.2900000000009"/>
    <x v="10"/>
  </r>
  <r>
    <m/>
    <n v="61010101008"/>
    <s v="الزجاج"/>
    <s v="المركز المالي"/>
    <x v="4"/>
    <x v="14"/>
    <x v="71"/>
    <n v="0"/>
    <s v="GLASS - 6 MM HD GREEN"/>
    <n v="3575.14"/>
    <n v="0"/>
    <n v="0"/>
    <n v="650.03"/>
    <n v="2925.1099999999997"/>
    <n v="0"/>
    <n v="2925.1099999999997"/>
    <n v="0"/>
    <n v="2925.1099999999997"/>
    <x v="10"/>
  </r>
  <r>
    <m/>
    <n v="61010101009"/>
    <s v="الزجاج"/>
    <s v="المركز المالي"/>
    <x v="4"/>
    <x v="14"/>
    <x v="71"/>
    <n v="0"/>
    <s v="GLASS - 6 MM HD PLUS GREEN"/>
    <n v="10926.2"/>
    <n v="0"/>
    <n v="23112.97"/>
    <n v="33334.25"/>
    <n v="704.91999999999825"/>
    <n v="0"/>
    <n v="704.91999999999825"/>
    <n v="0"/>
    <n v="704.91999999999825"/>
    <x v="10"/>
  </r>
  <r>
    <m/>
    <n v="61010101010"/>
    <s v="الزجاج"/>
    <s v="المركز المالي"/>
    <x v="4"/>
    <x v="14"/>
    <x v="71"/>
    <n v="0"/>
    <s v="GLASS - 6 MM HD GREY"/>
    <n v="7944.75"/>
    <n v="0"/>
    <n v="682.5"/>
    <n v="2040.3300000000002"/>
    <n v="6586.92"/>
    <n v="0"/>
    <n v="6586.92"/>
    <n v="0"/>
    <n v="6586.92"/>
    <x v="10"/>
  </r>
  <r>
    <m/>
    <n v="61010101011"/>
    <s v="الزجاج"/>
    <s v="المركز المالي"/>
    <x v="4"/>
    <x v="14"/>
    <x v="71"/>
    <n v="0"/>
    <s v="GLASS - 6 MM HD GREY PLUS"/>
    <n v="6673.59"/>
    <n v="0"/>
    <n v="0"/>
    <n v="5286.87"/>
    <n v="1386.7200000000003"/>
    <n v="0"/>
    <n v="1386.7200000000003"/>
    <n v="0"/>
    <n v="1386.7200000000003"/>
    <x v="10"/>
  </r>
  <r>
    <m/>
    <n v="61010101012"/>
    <s v="الزجاج"/>
    <s v="المركز المالي"/>
    <x v="4"/>
    <x v="14"/>
    <x v="71"/>
    <n v="0"/>
    <s v="GLASS - 6 MM HD BLUE ON GREEN"/>
    <n v="7143.05"/>
    <n v="0"/>
    <n v="166.12"/>
    <n v="0"/>
    <n v="7309.17"/>
    <n v="0"/>
    <n v="7309.17"/>
    <n v="0"/>
    <n v="7309.17"/>
    <x v="10"/>
  </r>
  <r>
    <m/>
    <n v="61010101013"/>
    <s v="الزجاج"/>
    <s v="المركز المالي"/>
    <x v="4"/>
    <x v="14"/>
    <x v="71"/>
    <n v="0"/>
    <s v="GLASS - 6 MM HD PLUS BLUE GREEN"/>
    <n v="0"/>
    <n v="0"/>
    <n v="79921.710000000006"/>
    <n v="79921.710000000006"/>
    <n v="0"/>
    <n v="0"/>
    <n v="0"/>
    <n v="0"/>
    <n v="0"/>
    <x v="10"/>
  </r>
  <r>
    <m/>
    <n v="61010101014"/>
    <s v="الزجاج"/>
    <s v="المركز المالي"/>
    <x v="4"/>
    <x v="14"/>
    <x v="71"/>
    <n v="0"/>
    <s v="GLASS - 6 MM SUNLUX DARK GREEN"/>
    <n v="0"/>
    <n v="0"/>
    <n v="0"/>
    <n v="0"/>
    <n v="0"/>
    <n v="0"/>
    <n v="0"/>
    <n v="0"/>
    <n v="0"/>
    <x v="10"/>
  </r>
  <r>
    <m/>
    <n v="61010101015"/>
    <s v="الزجاج"/>
    <s v="المركز المالي"/>
    <x v="4"/>
    <x v="14"/>
    <x v="71"/>
    <n v="0"/>
    <s v="GLASS - 6 MM HD GREY REFLECTIVE"/>
    <n v="0"/>
    <n v="0"/>
    <n v="0"/>
    <n v="0"/>
    <n v="0"/>
    <n v="0"/>
    <n v="0"/>
    <n v="0"/>
    <n v="0"/>
    <x v="10"/>
  </r>
  <r>
    <m/>
    <n v="61010101016"/>
    <s v="الزجاج"/>
    <s v="المركز المالي"/>
    <x v="4"/>
    <x v="14"/>
    <x v="71"/>
    <n v="0"/>
    <s v="GLASS - 6 MM HD GREEN REFLECTIVE"/>
    <n v="0"/>
    <n v="0"/>
    <n v="0"/>
    <n v="0"/>
    <n v="0"/>
    <n v="0"/>
    <n v="0"/>
    <n v="0"/>
    <n v="0"/>
    <x v="10"/>
  </r>
  <r>
    <m/>
    <n v="61010101017"/>
    <s v="الزجاج"/>
    <s v="المركز المالي"/>
    <x v="4"/>
    <x v="14"/>
    <x v="71"/>
    <n v="0"/>
    <s v="GLASS - 6 MM HD BLUE REFLECT"/>
    <n v="0"/>
    <n v="0"/>
    <n v="5626.33"/>
    <n v="5626.33"/>
    <n v="0"/>
    <n v="0"/>
    <n v="0"/>
    <n v="0"/>
    <n v="0"/>
    <x v="10"/>
  </r>
  <r>
    <m/>
    <n v="61010101018"/>
    <s v="الزجاج"/>
    <s v="المركز المالي"/>
    <x v="4"/>
    <x v="14"/>
    <x v="71"/>
    <n v="0"/>
    <s v="GLASS - 6 MM HD Brown"/>
    <n v="0"/>
    <n v="0"/>
    <n v="0"/>
    <n v="0"/>
    <n v="0"/>
    <n v="0"/>
    <n v="0"/>
    <n v="0"/>
    <n v="0"/>
    <x v="10"/>
  </r>
  <r>
    <m/>
    <n v="61010101019"/>
    <s v="الزجاج"/>
    <s v="المركز المالي"/>
    <x v="4"/>
    <x v="14"/>
    <x v="71"/>
    <n v="0"/>
    <s v="دبوس ابيض - GLASS - 6 MM OBSCURE"/>
    <n v="7086.1500000000005"/>
    <n v="0"/>
    <n v="0"/>
    <n v="5049.9000000000005"/>
    <n v="2036.25"/>
    <n v="0"/>
    <n v="2036.25"/>
    <n v="0"/>
    <n v="2036.25"/>
    <x v="10"/>
  </r>
  <r>
    <m/>
    <n v="61010101020"/>
    <s v="الزجاج"/>
    <s v="المركز المالي"/>
    <x v="4"/>
    <x v="14"/>
    <x v="71"/>
    <n v="0"/>
    <s v="GLASS - 8 MM HD BLUE"/>
    <n v="0"/>
    <n v="0"/>
    <n v="0"/>
    <n v="0"/>
    <n v="0"/>
    <n v="0"/>
    <n v="0"/>
    <n v="0"/>
    <n v="0"/>
    <x v="10"/>
  </r>
  <r>
    <m/>
    <n v="61010101021"/>
    <s v="الزجاج"/>
    <s v="المركز المالي"/>
    <x v="4"/>
    <x v="14"/>
    <x v="71"/>
    <n v="0"/>
    <s v="GLASS - 6 MM PJOW  WIRED CLEAR"/>
    <n v="3187.5"/>
    <n v="0"/>
    <n v="1968.75"/>
    <n v="0"/>
    <n v="5156.25"/>
    <n v="0"/>
    <n v="5156.25"/>
    <n v="0"/>
    <n v="5156.25"/>
    <x v="10"/>
  </r>
  <r>
    <m/>
    <n v="61010101022"/>
    <s v="الزجاج"/>
    <s v="المركز المالي"/>
    <x v="4"/>
    <x v="14"/>
    <x v="71"/>
    <n v="0"/>
    <s v="GLASS - 12 MM CLEAR"/>
    <n v="0"/>
    <n v="0"/>
    <n v="214.78"/>
    <n v="214.78"/>
    <n v="0"/>
    <n v="0"/>
    <n v="0"/>
    <n v="0"/>
    <n v="0"/>
    <x v="10"/>
  </r>
  <r>
    <m/>
    <n v="61010101023"/>
    <s v="الزجاج"/>
    <s v="المركز المالي"/>
    <x v="4"/>
    <x v="14"/>
    <x v="71"/>
    <n v="0"/>
    <s v="clear float glass 6 mm JIS art gc 3660*2440"/>
    <n v="0"/>
    <n v="0"/>
    <n v="138459.84"/>
    <n v="138459.84"/>
    <n v="0"/>
    <n v="0"/>
    <n v="0"/>
    <n v="0"/>
    <n v="0"/>
    <x v="10"/>
  </r>
  <r>
    <m/>
    <n v="61010101024"/>
    <s v="الزجاج"/>
    <s v="المركز المالي"/>
    <x v="4"/>
    <x v="14"/>
    <x v="71"/>
    <n v="0"/>
    <s v="SUNGUARD HD PLUS T6MM JIS GREEN"/>
    <n v="0"/>
    <n v="0"/>
    <n v="24224.27"/>
    <n v="24224.27"/>
    <n v="0"/>
    <n v="0"/>
    <n v="0"/>
    <n v="0"/>
    <n v="0"/>
    <x v="10"/>
  </r>
  <r>
    <m/>
    <n v="61010101025"/>
    <s v="الزجاج"/>
    <s v="المركز المالي"/>
    <x v="4"/>
    <x v="14"/>
    <x v="71"/>
    <n v="0"/>
    <s v="GLASS - 6 MM HD BRONZE SASO"/>
    <n v="0"/>
    <n v="0"/>
    <n v="7563.4000000000005"/>
    <n v="7563.4000000000005"/>
    <n v="0"/>
    <n v="0"/>
    <n v="0"/>
    <n v="0"/>
    <n v="0"/>
    <x v="10"/>
  </r>
  <r>
    <m/>
    <n v="61010102001"/>
    <s v="الزجاج"/>
    <s v="المركز المالي"/>
    <x v="4"/>
    <x v="14"/>
    <x v="71"/>
    <n v="0"/>
    <s v="برميل سيليكون كبير - Silicone"/>
    <n v="42600"/>
    <n v="0"/>
    <n v="113200"/>
    <n v="89605.81"/>
    <n v="66194.19"/>
    <n v="0"/>
    <n v="66194.19"/>
    <n v="0"/>
    <n v="66194.19"/>
    <x v="10"/>
  </r>
  <r>
    <m/>
    <n v="61010102002"/>
    <s v="الزجاج"/>
    <s v="المركز المالي"/>
    <x v="4"/>
    <x v="14"/>
    <x v="71"/>
    <n v="0"/>
    <s v="برميل سيليكون صغير - Silicone"/>
    <n v="0"/>
    <n v="0"/>
    <n v="0"/>
    <n v="0"/>
    <n v="0"/>
    <n v="0"/>
    <n v="0"/>
    <n v="0"/>
    <n v="0"/>
    <x v="10"/>
  </r>
  <r>
    <m/>
    <n v="61010103001"/>
    <s v="الزجاج"/>
    <s v="المركز المالي"/>
    <x v="4"/>
    <x v="14"/>
    <x v="71"/>
    <n v="0"/>
    <s v="حبيبات امتصاص الرطوبة"/>
    <n v="1100"/>
    <n v="0"/>
    <n v="1850.43"/>
    <n v="2550.4299999999998"/>
    <n v="400.00000000000045"/>
    <n v="0"/>
    <n v="400.00000000000045"/>
    <n v="0"/>
    <n v="400.00000000000045"/>
    <x v="10"/>
  </r>
  <r>
    <m/>
    <n v="61010103002"/>
    <s v="الزجاج"/>
    <s v="المركز المالي"/>
    <x v="4"/>
    <x v="14"/>
    <x v="71"/>
    <n v="0"/>
    <s v="قضبان مباعدة 6مم بين الزجاج المزدوج - ALUMINIUM SPACER"/>
    <n v="896.7"/>
    <n v="0"/>
    <n v="0"/>
    <n v="896.7"/>
    <n v="0"/>
    <n v="0"/>
    <n v="0"/>
    <n v="0"/>
    <n v="0"/>
    <x v="10"/>
  </r>
  <r>
    <m/>
    <n v="61010103003"/>
    <s v="الزجاج"/>
    <s v="المركز المالي"/>
    <x v="4"/>
    <x v="14"/>
    <x v="71"/>
    <n v="0"/>
    <s v="قضبان مباعدة 8 مم بين الزجاج المزدوج - ALUMINIUM SPACER"/>
    <n v="0"/>
    <n v="0"/>
    <n v="0"/>
    <n v="0"/>
    <n v="0"/>
    <n v="0"/>
    <n v="0"/>
    <n v="0"/>
    <n v="0"/>
    <x v="10"/>
  </r>
  <r>
    <m/>
    <n v="61010103004"/>
    <s v="الزجاج"/>
    <s v="المركز المالي"/>
    <x v="4"/>
    <x v="14"/>
    <x v="71"/>
    <n v="0"/>
    <s v="قضبان مباعدة 10 مم بين الزجاج المزدوج - ALUMINIUM SPACER."/>
    <n v="4483.5"/>
    <n v="0"/>
    <n v="0"/>
    <n v="1483.5"/>
    <n v="3000"/>
    <n v="0"/>
    <n v="3000"/>
    <n v="0"/>
    <n v="3000"/>
    <x v="10"/>
  </r>
  <r>
    <m/>
    <n v="61010103005"/>
    <s v="الزجاج"/>
    <s v="المركز المالي"/>
    <x v="4"/>
    <x v="14"/>
    <x v="71"/>
    <n v="0"/>
    <s v="قضبان مباعدة 12 مم بين الزجاج المزدوج - ALUMINIUM SPACER."/>
    <n v="896.7"/>
    <n v="0"/>
    <n v="5146.08"/>
    <n v="5042.78"/>
    <n v="1000"/>
    <n v="0"/>
    <n v="1000"/>
    <n v="0"/>
    <n v="1000"/>
    <x v="10"/>
  </r>
  <r>
    <m/>
    <n v="61010103006"/>
    <s v="الزجاج"/>
    <s v="المركز المالي"/>
    <x v="4"/>
    <x v="14"/>
    <x v="71"/>
    <n v="0"/>
    <s v="قضبان مباعدة 14 مم بين الزجاج المزدوج - ALUMINIUM SPACER"/>
    <n v="0"/>
    <n v="0"/>
    <n v="0"/>
    <n v="0"/>
    <n v="0"/>
    <n v="0"/>
    <n v="0"/>
    <n v="0"/>
    <n v="0"/>
    <x v="10"/>
  </r>
  <r>
    <m/>
    <n v="61010103007"/>
    <s v="الزجاج"/>
    <s v="المركز المالي"/>
    <x v="4"/>
    <x v="14"/>
    <x v="71"/>
    <n v="0"/>
    <s v="قضبان مباعدة 16 مم بين الزجاج المزدوج - ALUMINIUM SPACER."/>
    <n v="896.7"/>
    <n v="0"/>
    <n v="0"/>
    <n v="896.7"/>
    <n v="0"/>
    <n v="0"/>
    <n v="0"/>
    <n v="0"/>
    <n v="0"/>
    <x v="10"/>
  </r>
  <r>
    <m/>
    <n v="61010103008"/>
    <s v="الزجاج"/>
    <s v="المركز المالي"/>
    <x v="4"/>
    <x v="14"/>
    <x v="71"/>
    <n v="0"/>
    <s v="قضبان مباعدة 18 مم بين الزجاج المزدوج - ALUMINIUM SPACER."/>
    <n v="0"/>
    <n v="0"/>
    <n v="0"/>
    <n v="0"/>
    <n v="0"/>
    <n v="0"/>
    <n v="0"/>
    <n v="0"/>
    <n v="0"/>
    <x v="10"/>
  </r>
  <r>
    <m/>
    <n v="61010103009"/>
    <s v="الزجاج"/>
    <s v="المركز المالي"/>
    <x v="4"/>
    <x v="14"/>
    <x v="71"/>
    <n v="0"/>
    <s v="قضبان مباعدة 20 مم بين الزجاج المزدوج - ALUMINIUM SPACER."/>
    <n v="4483.5"/>
    <n v="0"/>
    <n v="0"/>
    <n v="2483.5"/>
    <n v="2000"/>
    <n v="0"/>
    <n v="2000"/>
    <n v="0"/>
    <n v="2000"/>
    <x v="10"/>
  </r>
  <r>
    <m/>
    <n v="61010103010"/>
    <s v="الزجاج"/>
    <s v="المركز المالي"/>
    <x v="4"/>
    <x v="14"/>
    <x v="71"/>
    <n v="0"/>
    <s v="قضبان مباعدة 4 مم بين الزجاج المزدوج - ALUMINIUM SPACER."/>
    <n v="0"/>
    <n v="0"/>
    <n v="67.83"/>
    <n v="67.83"/>
    <n v="0"/>
    <n v="0"/>
    <n v="0"/>
    <n v="0"/>
    <n v="0"/>
    <x v="10"/>
  </r>
  <r>
    <m/>
    <n v="61010103021"/>
    <s v="الزجاج"/>
    <s v="المركز المالي"/>
    <x v="4"/>
    <x v="14"/>
    <x v="71"/>
    <n v="0"/>
    <s v="زاوية تجميع قضبان مباعدة 6مم - PLASTIC CORNER"/>
    <n v="0"/>
    <n v="0"/>
    <n v="8.7000000000000011"/>
    <n v="8.7000000000000011"/>
    <n v="0"/>
    <n v="0"/>
    <n v="0"/>
    <n v="0"/>
    <n v="0"/>
    <x v="10"/>
  </r>
  <r>
    <m/>
    <n v="61010103022"/>
    <s v="الزجاج"/>
    <s v="المركز المالي"/>
    <x v="4"/>
    <x v="14"/>
    <x v="71"/>
    <n v="0"/>
    <s v="زاوية تجميع قضبان مباعدة 8 مم - PLASTIC CORNER"/>
    <n v="0"/>
    <n v="0"/>
    <n v="0"/>
    <n v="0"/>
    <n v="0"/>
    <n v="0"/>
    <n v="0"/>
    <n v="0"/>
    <n v="0"/>
    <x v="10"/>
  </r>
  <r>
    <m/>
    <n v="61010103023"/>
    <s v="الزجاج"/>
    <s v="المركز المالي"/>
    <x v="4"/>
    <x v="14"/>
    <x v="71"/>
    <n v="0"/>
    <s v="زاوية تجميع قضبان مباعدة 10 مم - PLASTIC CORNER"/>
    <n v="560"/>
    <n v="0"/>
    <n v="0"/>
    <n v="260"/>
    <n v="300"/>
    <n v="0"/>
    <n v="300"/>
    <n v="0"/>
    <n v="300"/>
    <x v="10"/>
  </r>
  <r>
    <m/>
    <n v="61010103024"/>
    <s v="الزجاج"/>
    <s v="المركز المالي"/>
    <x v="4"/>
    <x v="14"/>
    <x v="71"/>
    <n v="0"/>
    <s v="زاوية تجميع قضبان مباعدة 12 مم - PLASTIC CORNER"/>
    <n v="1400"/>
    <n v="0"/>
    <n v="0"/>
    <n v="1100"/>
    <n v="300"/>
    <n v="0"/>
    <n v="300"/>
    <n v="0"/>
    <n v="300"/>
    <x v="10"/>
  </r>
  <r>
    <m/>
    <n v="61010103025"/>
    <s v="الزجاج"/>
    <s v="المركز المالي"/>
    <x v="4"/>
    <x v="14"/>
    <x v="71"/>
    <n v="0"/>
    <s v="زاوية تجميع قضبان مباعدة 14 مم - PLASTIC CORNER"/>
    <n v="0"/>
    <n v="0"/>
    <n v="0"/>
    <n v="0"/>
    <n v="0"/>
    <n v="0"/>
    <n v="0"/>
    <n v="0"/>
    <n v="0"/>
    <x v="10"/>
  </r>
  <r>
    <m/>
    <n v="61010103026"/>
    <s v="الزجاج"/>
    <s v="المركز المالي"/>
    <x v="4"/>
    <x v="14"/>
    <x v="71"/>
    <n v="0"/>
    <s v="زاوية تجميع قضبان مباعدة 16 مم - PLASTIC CORNER"/>
    <n v="840"/>
    <n v="0"/>
    <n v="0"/>
    <n v="240"/>
    <n v="600"/>
    <n v="0"/>
    <n v="600"/>
    <n v="0"/>
    <n v="600"/>
    <x v="10"/>
  </r>
  <r>
    <m/>
    <n v="61010103027"/>
    <s v="الزجاج"/>
    <s v="المركز المالي"/>
    <x v="4"/>
    <x v="14"/>
    <x v="71"/>
    <n v="0"/>
    <s v="زاوية تجميع قضبان مباعدة 18 مم - PLASTIC CORNER"/>
    <n v="0"/>
    <n v="0"/>
    <n v="0"/>
    <n v="0"/>
    <n v="0"/>
    <n v="0"/>
    <n v="0"/>
    <n v="0"/>
    <n v="0"/>
    <x v="10"/>
  </r>
  <r>
    <m/>
    <n v="61010103028"/>
    <s v="الزجاج"/>
    <s v="المركز المالي"/>
    <x v="4"/>
    <x v="14"/>
    <x v="71"/>
    <n v="0"/>
    <s v="زاوية تجميع قضبان مباعدة 20 مم - PLASTIC CORNER"/>
    <n v="560"/>
    <n v="0"/>
    <n v="0"/>
    <n v="260"/>
    <n v="300"/>
    <n v="0"/>
    <n v="300"/>
    <n v="0"/>
    <n v="300"/>
    <x v="10"/>
  </r>
  <r>
    <m/>
    <n v="61010103029"/>
    <s v="الزجاج"/>
    <s v="المركز المالي"/>
    <x v="4"/>
    <x v="14"/>
    <x v="71"/>
    <n v="0"/>
    <s v="زاوية تجميع قضبان مباعدة 4 مم - PLASTIC CORNER"/>
    <n v="0"/>
    <n v="0"/>
    <n v="21.740000000000002"/>
    <n v="21.740000000000002"/>
    <n v="0"/>
    <n v="0"/>
    <n v="0"/>
    <n v="0"/>
    <n v="0"/>
    <x v="10"/>
  </r>
  <r>
    <m/>
    <n v="61010200001"/>
    <s v="الزجاج"/>
    <s v="المركز المالي"/>
    <x v="4"/>
    <x v="28"/>
    <x v="72"/>
    <n v="0"/>
    <s v="جاري مصنع انظمة الالمنيوم"/>
    <n v="0"/>
    <n v="150041.85"/>
    <n v="1764191.81"/>
    <n v="1533063.94"/>
    <n v="81086.020000000019"/>
    <n v="0"/>
    <n v="81086.020000000019"/>
    <n v="0"/>
    <n v="81086.020000000019"/>
    <x v="7"/>
  </r>
  <r>
    <m/>
    <n v="61010200002"/>
    <s v="الزجاج"/>
    <s v="المركز المالي"/>
    <x v="4"/>
    <x v="28"/>
    <x v="72"/>
    <n v="0"/>
    <s v="فروع شقيقة _مصنع الخشب"/>
    <n v="0"/>
    <n v="0"/>
    <n v="70187.100000000006"/>
    <n v="15600"/>
    <n v="54587.100000000006"/>
    <n v="0"/>
    <n v="54587.100000000006"/>
    <n v="0"/>
    <n v="54587.100000000006"/>
    <x v="7"/>
  </r>
  <r>
    <m/>
    <n v="61010300001"/>
    <s v="الزجاج"/>
    <s v="المركز المالي"/>
    <x v="4"/>
    <x v="10"/>
    <x v="70"/>
    <n v="0"/>
    <s v="مقدم_ايجارات"/>
    <n v="2777.78"/>
    <n v="0"/>
    <n v="575.34"/>
    <n v="2777.78"/>
    <n v="575.34000000000015"/>
    <n v="0"/>
    <n v="575.34000000000015"/>
    <n v="0"/>
    <n v="575.34000000000015"/>
    <x v="8"/>
  </r>
  <r>
    <m/>
    <n v="61010300002"/>
    <s v="الزجاج"/>
    <s v="المركز المالي"/>
    <x v="4"/>
    <x v="10"/>
    <x v="70"/>
    <n v="0"/>
    <s v="مقدم_تأمين طبي"/>
    <n v="2629"/>
    <n v="0"/>
    <n v="6166.56"/>
    <n v="2629"/>
    <n v="6166.5600000000013"/>
    <n v="0"/>
    <n v="6166.5600000000013"/>
    <n v="0"/>
    <n v="6166.5600000000013"/>
    <x v="8"/>
  </r>
  <r>
    <m/>
    <n v="61010300004"/>
    <s v="الزجاج"/>
    <s v="المركز المالي"/>
    <x v="4"/>
    <x v="10"/>
    <x v="70"/>
    <n v="0"/>
    <s v=" مقدم_مصروف هاتف وانترنت_مشاريع"/>
    <n v="1076.75"/>
    <n v="0"/>
    <n v="0"/>
    <n v="1076.75"/>
    <n v="0"/>
    <n v="0"/>
    <n v="0"/>
    <n v="0"/>
    <n v="0"/>
    <x v="8"/>
  </r>
  <r>
    <m/>
    <n v="62060300001"/>
    <s v="الزجاج"/>
    <s v="المركز المالي"/>
    <x v="6"/>
    <x v="18"/>
    <x v="36"/>
    <n v="0"/>
    <s v="ارباح مدورة اعوام سابقة."/>
    <n v="0"/>
    <n v="45765.209998999984"/>
    <n v="0"/>
    <n v="0"/>
    <n v="0"/>
    <n v="45765.209998999984"/>
    <n v="-45765.209998999984"/>
    <n v="0"/>
    <n v="-45765.209998999984"/>
    <x v="16"/>
  </r>
  <r>
    <m/>
    <n v="63100000001"/>
    <s v="الزجاج"/>
    <s v="الدخل"/>
    <x v="9"/>
    <x v="22"/>
    <x v="37"/>
    <s v="الرواتب وما في حكمها"/>
    <s v="الراتب الاساسي_تشغيل ومشاريع"/>
    <n v="0"/>
    <n v="0"/>
    <n v="527126"/>
    <n v="22140"/>
    <n v="504986"/>
    <n v="0"/>
    <n v="504986"/>
    <n v="0"/>
    <n v="504986"/>
    <x v="18"/>
  </r>
  <r>
    <m/>
    <n v="63100000002"/>
    <s v="الزجاج"/>
    <s v="الدخل"/>
    <x v="9"/>
    <x v="22"/>
    <x v="37"/>
    <s v="الرواتب وما في حكمها"/>
    <s v="بدل سكن_تشغيل ومشاريع"/>
    <n v="0"/>
    <n v="0"/>
    <n v="1567"/>
    <n v="0"/>
    <n v="1567"/>
    <n v="0"/>
    <n v="1567"/>
    <n v="0"/>
    <n v="1567"/>
    <x v="18"/>
  </r>
  <r>
    <m/>
    <n v="63100000003"/>
    <s v="الزجاج"/>
    <s v="الدخل"/>
    <x v="9"/>
    <x v="22"/>
    <x v="37"/>
    <s v="الرواتب وما في حكمها"/>
    <s v="بدل انتقال_تشغيل ومشاريع"/>
    <n v="0"/>
    <n v="0"/>
    <n v="8747"/>
    <n v="0"/>
    <n v="8747"/>
    <n v="0"/>
    <n v="8747"/>
    <n v="0"/>
    <n v="8747"/>
    <x v="18"/>
  </r>
  <r>
    <m/>
    <n v="63100000004"/>
    <s v="الزجاج"/>
    <s v="الدخل"/>
    <x v="9"/>
    <x v="22"/>
    <x v="37"/>
    <s v="الرواتب وما في حكمها"/>
    <s v="بدل تذاكر سفر_تشغيل ومشاريع"/>
    <n v="0"/>
    <n v="0"/>
    <n v="13579.85"/>
    <n v="0"/>
    <n v="13579.85"/>
    <n v="0"/>
    <n v="13579.85"/>
    <n v="0"/>
    <n v="13579.85"/>
    <x v="18"/>
  </r>
  <r>
    <m/>
    <n v="63100000006"/>
    <s v="الزجاج"/>
    <s v="الدخل"/>
    <x v="9"/>
    <x v="22"/>
    <x v="37"/>
    <s v="الرواتب وما في حكمها"/>
    <s v="اجر اضافى_تشغيل ومشاريع"/>
    <n v="0"/>
    <n v="0"/>
    <n v="42560"/>
    <n v="0"/>
    <n v="42560"/>
    <n v="0"/>
    <n v="42560"/>
    <n v="0"/>
    <n v="42560"/>
    <x v="18"/>
  </r>
  <r>
    <m/>
    <n v="63100000007"/>
    <s v="الزجاج"/>
    <s v="الدخل"/>
    <x v="9"/>
    <x v="22"/>
    <x v="37"/>
    <s v="الرواتب وما في حكمها"/>
    <s v="بدل طعام_تشغيل ومشاريع"/>
    <n v="0"/>
    <n v="0"/>
    <n v="20633"/>
    <n v="0"/>
    <n v="20633"/>
    <n v="0"/>
    <n v="20633"/>
    <n v="0"/>
    <n v="20633"/>
    <x v="18"/>
  </r>
  <r>
    <m/>
    <n v="63100000009"/>
    <s v="الزجاج"/>
    <s v="الدخل"/>
    <x v="9"/>
    <x v="22"/>
    <x v="61"/>
    <s v="أعمال تصنيع وتركيب"/>
    <s v="اجور عمال يوميه_تشغيل ومشاريع"/>
    <n v="0"/>
    <n v="0"/>
    <n v="0"/>
    <n v="0"/>
    <n v="0"/>
    <n v="0"/>
    <n v="0"/>
    <n v="0"/>
    <n v="0"/>
    <x v="18"/>
  </r>
  <r>
    <m/>
    <n v="63100000010"/>
    <s v="الزجاج"/>
    <s v="الدخل"/>
    <x v="9"/>
    <x v="22"/>
    <x v="59"/>
    <s v="اشتراكات ورسوم"/>
    <s v="م.تجديد الاقامات وخروج وعوده وفحص طبي_تشغيل ومشاريع"/>
    <n v="0"/>
    <n v="0"/>
    <n v="12038"/>
    <n v="0"/>
    <n v="12038"/>
    <n v="0"/>
    <n v="12038"/>
    <n v="0"/>
    <n v="12038"/>
    <x v="18"/>
  </r>
  <r>
    <m/>
    <n v="63100000011"/>
    <s v="الزجاج"/>
    <s v="الدخل"/>
    <x v="9"/>
    <x v="22"/>
    <x v="39"/>
    <s v="تأمين"/>
    <s v="م.تأمين طبى_مشاريع"/>
    <n v="0"/>
    <n v="0"/>
    <n v="25542.440000000002"/>
    <n v="0"/>
    <n v="25542.440000000002"/>
    <n v="0"/>
    <n v="25542.440000000002"/>
    <n v="0"/>
    <n v="25542.440000000002"/>
    <x v="18"/>
  </r>
  <r>
    <m/>
    <n v="63100000012"/>
    <s v="الزجاج"/>
    <s v="الدخل"/>
    <x v="9"/>
    <x v="22"/>
    <x v="37"/>
    <s v="الرواتب وما في حكمها"/>
    <s v="تأمينات إجتماعية_تشغيل ومشاريع"/>
    <n v="0"/>
    <n v="0"/>
    <n v="10740"/>
    <n v="0"/>
    <n v="10740"/>
    <n v="0"/>
    <n v="10740"/>
    <n v="0"/>
    <n v="10740"/>
    <x v="18"/>
  </r>
  <r>
    <m/>
    <n v="63100000013"/>
    <s v="الزجاج"/>
    <s v="الدخل"/>
    <x v="9"/>
    <x v="22"/>
    <x v="47"/>
    <s v="أخري"/>
    <s v="أدوية وعلاج_تشغيل ومشاريع"/>
    <n v="0"/>
    <n v="0"/>
    <n v="0"/>
    <n v="0"/>
    <n v="0"/>
    <n v="0"/>
    <n v="0"/>
    <n v="0"/>
    <n v="0"/>
    <x v="18"/>
  </r>
  <r>
    <m/>
    <n v="63100000014"/>
    <s v="الزجاج"/>
    <s v="الدخل"/>
    <x v="9"/>
    <x v="22"/>
    <x v="37"/>
    <s v="الرواتب وما في حكمها"/>
    <s v="مكافأة نهاية خدمة_تشغيل ومشاريع"/>
    <n v="0"/>
    <n v="0"/>
    <n v="23266.31"/>
    <n v="0"/>
    <n v="23266.31"/>
    <n v="0"/>
    <n v="23266.31"/>
    <n v="0"/>
    <n v="23266.31"/>
    <x v="18"/>
  </r>
  <r>
    <m/>
    <n v="63100000015"/>
    <s v="الزجاج"/>
    <s v="الدخل"/>
    <x v="9"/>
    <x v="22"/>
    <x v="37"/>
    <s v="الرواتب وما في حكمها"/>
    <s v="بدل أجازات_تشغيل ومشاريع"/>
    <n v="0"/>
    <n v="0"/>
    <n v="63223.94"/>
    <n v="0"/>
    <n v="63223.94"/>
    <n v="0"/>
    <n v="63223.94"/>
    <n v="0"/>
    <n v="63223.94"/>
    <x v="18"/>
  </r>
  <r>
    <m/>
    <n v="63100000018"/>
    <s v="الزجاج"/>
    <s v="الدخل"/>
    <x v="9"/>
    <x v="22"/>
    <x v="46"/>
    <s v="مصاريف شحن وتخليص جمركي"/>
    <s v="مصروف شحن ونقل وتحميل_تشغيل ومشاريع"/>
    <n v="0"/>
    <n v="0"/>
    <n v="0"/>
    <n v="0"/>
    <n v="0"/>
    <n v="0"/>
    <n v="0"/>
    <n v="0"/>
    <n v="0"/>
    <x v="18"/>
  </r>
  <r>
    <m/>
    <n v="63100000019"/>
    <s v="الزجاج"/>
    <s v="الدخل"/>
    <x v="9"/>
    <x v="22"/>
    <x v="48"/>
    <s v="كهرباء ومياه"/>
    <s v="كهرباء و مياه_تشغيل ومشاريع"/>
    <n v="0"/>
    <n v="0"/>
    <n v="12884.08"/>
    <n v="0"/>
    <n v="12884.08"/>
    <n v="0"/>
    <n v="12884.08"/>
    <n v="0"/>
    <n v="12884.08"/>
    <x v="18"/>
  </r>
  <r>
    <m/>
    <n v="63100000020"/>
    <s v="الزجاج"/>
    <s v="الدخل"/>
    <x v="9"/>
    <x v="22"/>
    <x v="59"/>
    <s v="اشتراكات ورسوم"/>
    <s v="كارت عمل_تشغيل ومشاريع"/>
    <n v="0"/>
    <n v="0"/>
    <n v="8275"/>
    <n v="0"/>
    <n v="8275"/>
    <n v="0"/>
    <n v="8275"/>
    <n v="0"/>
    <n v="8275"/>
    <x v="18"/>
  </r>
  <r>
    <m/>
    <n v="63100000021"/>
    <s v="الزجاج"/>
    <s v="الدخل"/>
    <x v="9"/>
    <x v="22"/>
    <x v="47"/>
    <s v="أخري"/>
    <s v="ادوات مكتبيه و مطبوعات_تشغيل ومشاريع"/>
    <n v="0"/>
    <n v="0"/>
    <n v="3972.7200000000003"/>
    <n v="0"/>
    <n v="3972.7200000000003"/>
    <n v="0"/>
    <n v="3972.7200000000003"/>
    <n v="0"/>
    <n v="3972.7200000000003"/>
    <x v="18"/>
  </r>
  <r>
    <m/>
    <n v="63100000022"/>
    <s v="الزجاج"/>
    <s v="الدخل"/>
    <x v="9"/>
    <x v="22"/>
    <x v="43"/>
    <s v="صيانة وإصلاح"/>
    <s v="صيانة عامة  واعمال صيانه_تشغيل ومشاريع"/>
    <n v="0"/>
    <n v="0"/>
    <n v="4407.3"/>
    <n v="0"/>
    <n v="4407.3"/>
    <n v="0"/>
    <n v="4407.3"/>
    <n v="0"/>
    <n v="4407.3"/>
    <x v="18"/>
  </r>
  <r>
    <m/>
    <n v="63100000023"/>
    <s v="الزجاج"/>
    <s v="الدخل"/>
    <x v="9"/>
    <x v="22"/>
    <x v="45"/>
    <s v="إيجارات"/>
    <s v="م.ايجار المصنع_مشاريع"/>
    <n v="0"/>
    <n v="0"/>
    <n v="142202.44"/>
    <n v="0"/>
    <n v="142202.44"/>
    <n v="0"/>
    <n v="142202.44"/>
    <n v="0"/>
    <n v="142202.44"/>
    <x v="18"/>
  </r>
  <r>
    <m/>
    <n v="63100000024"/>
    <s v="الزجاج"/>
    <s v="الدخل"/>
    <x v="9"/>
    <x v="22"/>
    <x v="43"/>
    <s v="صيانة وإصلاح"/>
    <s v="صيانه وقطع غيار الات ومعدات_تشغيل ومشاريع"/>
    <n v="0"/>
    <n v="0"/>
    <n v="1256"/>
    <n v="0"/>
    <n v="1256"/>
    <n v="0"/>
    <n v="1256"/>
    <n v="0"/>
    <n v="1256"/>
    <x v="18"/>
  </r>
  <r>
    <m/>
    <n v="63100000026"/>
    <s v="الزجاج"/>
    <s v="الدخل"/>
    <x v="9"/>
    <x v="22"/>
    <x v="43"/>
    <s v="صيانة وإصلاح"/>
    <s v="زيوت ومحروقات_تشغيل ومشاريع"/>
    <n v="0"/>
    <n v="0"/>
    <n v="521.74"/>
    <n v="0"/>
    <n v="521.74"/>
    <n v="0"/>
    <n v="521.74"/>
    <n v="0"/>
    <n v="521.74"/>
    <x v="18"/>
  </r>
  <r>
    <m/>
    <n v="63100000027"/>
    <s v="الزجاج"/>
    <s v="الدخل"/>
    <x v="9"/>
    <x v="22"/>
    <x v="47"/>
    <s v="أخري"/>
    <s v="م.مهمات مستهلكة_مشاريع"/>
    <n v="0"/>
    <n v="0"/>
    <n v="29748.87"/>
    <n v="0"/>
    <n v="29748.87"/>
    <n v="0"/>
    <n v="29748.87"/>
    <n v="0"/>
    <n v="29748.87"/>
    <x v="18"/>
  </r>
  <r>
    <m/>
    <n v="63100000028"/>
    <s v="الزجاج"/>
    <s v="الدخل"/>
    <x v="9"/>
    <x v="22"/>
    <x v="46"/>
    <s v="مصاريف شحن وتخليص جمركي"/>
    <s v="سفر وإنتقال  ورحلة عمل / مشاريع."/>
    <n v="0"/>
    <n v="0"/>
    <n v="0"/>
    <n v="0"/>
    <n v="0"/>
    <n v="0"/>
    <n v="0"/>
    <n v="0"/>
    <n v="0"/>
    <x v="18"/>
  </r>
  <r>
    <m/>
    <n v="63100000032"/>
    <s v="الزجاج"/>
    <s v="الدخل"/>
    <x v="9"/>
    <x v="22"/>
    <x v="59"/>
    <s v="اشتراكات ورسوم"/>
    <s v="رسوم حكومية وغرامات / مشاريع."/>
    <n v="0"/>
    <n v="0"/>
    <n v="17250"/>
    <n v="0"/>
    <n v="17250"/>
    <n v="0"/>
    <n v="17250"/>
    <n v="0"/>
    <n v="17250"/>
    <x v="18"/>
  </r>
  <r>
    <m/>
    <n v="63100000033"/>
    <s v="الزجاج"/>
    <s v="الدخل"/>
    <x v="9"/>
    <x v="22"/>
    <x v="45"/>
    <s v="إيجارات"/>
    <s v="ايجارات سكن وفندق/ مشاريع وتشغيل."/>
    <n v="0"/>
    <n v="0"/>
    <n v="0"/>
    <n v="0"/>
    <n v="0"/>
    <n v="0"/>
    <n v="0"/>
    <n v="0"/>
    <n v="0"/>
    <x v="18"/>
  </r>
  <r>
    <m/>
    <n v="63100000037"/>
    <s v="الزجاج"/>
    <s v="الدخل"/>
    <x v="9"/>
    <x v="22"/>
    <x v="47"/>
    <s v="أخري"/>
    <s v="مصروف ملابس وسفتي   / مشاريع"/>
    <n v="0"/>
    <n v="0"/>
    <n v="186"/>
    <n v="0"/>
    <n v="186"/>
    <n v="0"/>
    <n v="186"/>
    <n v="0"/>
    <n v="186"/>
    <x v="18"/>
  </r>
  <r>
    <m/>
    <n v="63100000040"/>
    <s v="الزجاج"/>
    <s v="الدخل"/>
    <x v="9"/>
    <x v="22"/>
    <x v="59"/>
    <s v="اشتراكات ورسوم"/>
    <s v="م.بريد وهاتف وانترنت_المشاريع."/>
    <n v="0"/>
    <n v="0"/>
    <n v="2044.25"/>
    <n v="0"/>
    <n v="2044.25"/>
    <n v="0"/>
    <n v="2044.25"/>
    <n v="0"/>
    <n v="2044.25"/>
    <x v="18"/>
  </r>
  <r>
    <m/>
    <n v="63100000041"/>
    <s v="الزجاج"/>
    <s v="الدخل"/>
    <x v="9"/>
    <x v="24"/>
    <x v="63"/>
    <s v="تكلفة البضاعة المباعة"/>
    <s v="سيكوريت زجاج / مشاريع."/>
    <n v="0"/>
    <n v="0"/>
    <n v="101765.83"/>
    <n v="6781.5"/>
    <n v="94984.33"/>
    <n v="0"/>
    <n v="94984.33"/>
    <n v="0"/>
    <n v="94984.33"/>
    <x v="18"/>
  </r>
  <r>
    <m/>
    <n v="63100000049"/>
    <s v="الزجاج"/>
    <s v="الدخل"/>
    <x v="9"/>
    <x v="24"/>
    <x v="63"/>
    <s v="تكلفة البضاعة المباعة"/>
    <s v="منصرف من المخازن زجاج و سيليكون و اخري / تشغيل"/>
    <n v="0"/>
    <n v="0"/>
    <n v="530564.84"/>
    <n v="9956.34"/>
    <n v="520608.49999999994"/>
    <n v="0"/>
    <n v="520608.49999999994"/>
    <n v="0"/>
    <n v="520608.49999999994"/>
    <x v="18"/>
  </r>
  <r>
    <m/>
    <n v="63100000060"/>
    <s v="الزجاج"/>
    <s v="الدخل"/>
    <x v="9"/>
    <x v="24"/>
    <x v="63"/>
    <s v="تكلفة البضاعة المباعة"/>
    <s v="مصروف مواد تغليف _ تشغيل"/>
    <n v="0"/>
    <n v="0"/>
    <n v="280"/>
    <n v="0"/>
    <n v="280"/>
    <n v="0"/>
    <n v="280"/>
    <n v="0"/>
    <n v="280"/>
    <x v="18"/>
  </r>
  <r>
    <m/>
    <n v="63100000066"/>
    <s v="الزجاج"/>
    <s v="الدخل"/>
    <x v="9"/>
    <x v="22"/>
    <x v="45"/>
    <s v="إيجارات"/>
    <s v="ايجار حاويه / تشغيل ومشاريع."/>
    <n v="0"/>
    <n v="0"/>
    <n v="3000"/>
    <n v="0"/>
    <n v="3000"/>
    <n v="0"/>
    <n v="3000"/>
    <n v="0"/>
    <n v="3000"/>
    <x v="18"/>
  </r>
  <r>
    <m/>
    <n v="63100000067"/>
    <s v="الزجاج"/>
    <s v="الدخل"/>
    <x v="9"/>
    <x v="24"/>
    <x v="63"/>
    <s v="تكلفة البضاعة المباعة"/>
    <s v="ت مباشره مواد _ سليكون  _ مشاريع وتشغيل."/>
    <n v="0"/>
    <n v="0"/>
    <n v="0"/>
    <n v="0"/>
    <n v="0"/>
    <n v="0"/>
    <n v="0"/>
    <n v="0"/>
    <n v="0"/>
    <x v="18"/>
  </r>
  <r>
    <m/>
    <n v="63100000074"/>
    <s v="الزجاج"/>
    <s v="الدخل"/>
    <x v="9"/>
    <x v="22"/>
    <x v="43"/>
    <s v="صيانة وإصلاح"/>
    <s v="برمجة وصيانة حاسب"/>
    <n v="0"/>
    <n v="0"/>
    <n v="0"/>
    <n v="0"/>
    <n v="0"/>
    <n v="0"/>
    <n v="0"/>
    <n v="0"/>
    <n v="0"/>
    <x v="18"/>
  </r>
  <r>
    <m/>
    <n v="63100000075"/>
    <s v="الزجاج"/>
    <s v="الدخل"/>
    <x v="9"/>
    <x v="22"/>
    <x v="47"/>
    <s v="أخري"/>
    <s v="م.اكراميات_مشاريع"/>
    <n v="0"/>
    <n v="0"/>
    <n v="400"/>
    <n v="0"/>
    <n v="400"/>
    <n v="0"/>
    <n v="400"/>
    <n v="0"/>
    <n v="400"/>
    <x v="18"/>
  </r>
  <r>
    <m/>
    <n v="63100000076"/>
    <s v="الزجاج"/>
    <s v="الدخل"/>
    <x v="9"/>
    <x v="24"/>
    <x v="63"/>
    <s v="تكلفة البضاعة المباعة"/>
    <s v="تينر _ تشغيل"/>
    <n v="0"/>
    <n v="0"/>
    <n v="0"/>
    <n v="0"/>
    <n v="0"/>
    <n v="0"/>
    <n v="0"/>
    <n v="0"/>
    <n v="0"/>
    <x v="18"/>
  </r>
  <r>
    <m/>
    <n v="63100000077"/>
    <s v="الزجاج"/>
    <s v="الدخل"/>
    <x v="9"/>
    <x v="24"/>
    <x v="63"/>
    <s v="تكلفة البضاعة المباعة"/>
    <s v="م.رش رمل_مشاريع"/>
    <n v="0"/>
    <n v="0"/>
    <n v="884.4"/>
    <n v="0"/>
    <n v="884.4"/>
    <n v="0"/>
    <n v="884.4"/>
    <n v="0"/>
    <n v="884.4"/>
    <x v="18"/>
  </r>
  <r>
    <m/>
    <n v="63300000001"/>
    <s v="الزجاج"/>
    <s v="الدخل"/>
    <x v="9"/>
    <x v="22"/>
    <x v="37"/>
    <s v="الرواتب وما في حكمها"/>
    <s v="الراتب الاساسي / ادارية."/>
    <n v="0"/>
    <n v="0"/>
    <n v="0"/>
    <n v="0"/>
    <n v="0"/>
    <n v="0"/>
    <n v="0"/>
    <n v="0"/>
    <n v="0"/>
    <x v="18"/>
  </r>
  <r>
    <m/>
    <n v="64100000000"/>
    <s v="الزجاج"/>
    <s v="الدخل"/>
    <x v="10"/>
    <x v="26"/>
    <x v="67"/>
    <s v="تكلفة البضاعة المباعة"/>
    <s v="مبيعات المركز الرئيسي."/>
    <n v="0"/>
    <n v="0"/>
    <n v="0"/>
    <n v="1735270.31"/>
    <n v="0"/>
    <n v="1735270.31"/>
    <n v="-1735270.31"/>
    <n v="-1735270.31"/>
    <n v="0"/>
    <x v="19"/>
  </r>
  <r>
    <m/>
    <n v="64100000001"/>
    <s v="الزجاج"/>
    <s v="الدخل"/>
    <x v="2"/>
    <x v="3"/>
    <x v="3"/>
    <s v="تكلفة البضاعة المباعة"/>
    <s v="مبيعات لمصنع الخشب"/>
    <n v="0"/>
    <n v="0"/>
    <n v="0"/>
    <n v="70187.100000000006"/>
    <n v="0"/>
    <n v="70187.100000000006"/>
    <n v="-70187.100000000006"/>
    <n v="-70187.100000000006"/>
    <n v="0"/>
    <x v="3"/>
  </r>
  <r>
    <m/>
    <n v="81010100101"/>
    <s v="الخشب"/>
    <s v="المركز المالي"/>
    <x v="4"/>
    <x v="13"/>
    <x v="77"/>
    <n v="0"/>
    <s v="جاري عملاء_شركة مهمات الشرق الاوسط_مشروع المطارات"/>
    <n v="0"/>
    <n v="0"/>
    <n v="18939.240000000002"/>
    <n v="18939.240000000002"/>
    <n v="0"/>
    <n v="0"/>
    <n v="0"/>
    <n v="0"/>
    <n v="0"/>
    <x v="9"/>
  </r>
  <r>
    <m/>
    <n v="81010100201"/>
    <s v="الخشب"/>
    <s v="المركز المالي"/>
    <x v="4"/>
    <x v="13"/>
    <x v="77"/>
    <n v="0"/>
    <s v="جاري عملاء_شركة فريسينة السعودية العربية_مشروع 1"/>
    <n v="237066.38"/>
    <n v="0"/>
    <n v="0"/>
    <n v="0"/>
    <n v="237066.38"/>
    <n v="0"/>
    <n v="237066.38"/>
    <n v="0"/>
    <n v="237066.38"/>
    <x v="9"/>
  </r>
  <r>
    <m/>
    <n v="81010100301"/>
    <s v="الخشب"/>
    <s v="المركز المالي"/>
    <x v="4"/>
    <x v="13"/>
    <x v="77"/>
    <n v="0"/>
    <s v="جاري عملاء_مؤسسة ساعة الاتقان للمقاولات_مديرية الزراعة وادي الدواسر"/>
    <n v="0"/>
    <n v="0"/>
    <n v="0"/>
    <n v="0"/>
    <n v="0"/>
    <n v="0"/>
    <n v="0"/>
    <n v="0"/>
    <n v="0"/>
    <x v="9"/>
  </r>
  <r>
    <m/>
    <n v="81010100401"/>
    <s v="الخشب"/>
    <s v="المركز المالي"/>
    <x v="4"/>
    <x v="13"/>
    <x v="77"/>
    <n v="0"/>
    <s v="جاري عملاء_الشركة المتحدة للصناعة ( يونيديكور ) _ المركز المالي"/>
    <n v="0"/>
    <n v="0"/>
    <n v="56259.92"/>
    <n v="56259.92"/>
    <n v="0"/>
    <n v="0"/>
    <n v="0"/>
    <n v="0"/>
    <n v="0"/>
    <x v="9"/>
  </r>
  <r>
    <m/>
    <n v="81010100501"/>
    <s v="الخشب"/>
    <s v="المركز المالي"/>
    <x v="4"/>
    <x v="13"/>
    <x v="77"/>
    <n v="0"/>
    <s v="جاري عملاء_شركة بيجة السعودية المحدودة_كلية السياحة والفندقة خميس مشيط"/>
    <n v="0"/>
    <n v="0"/>
    <n v="0"/>
    <n v="0"/>
    <n v="0"/>
    <n v="0"/>
    <n v="0"/>
    <n v="0"/>
    <n v="0"/>
    <x v="9"/>
  </r>
  <r>
    <m/>
    <n v="81010100601"/>
    <s v="الخشب"/>
    <s v="المركز المالي"/>
    <x v="4"/>
    <x v="13"/>
    <x v="77"/>
    <n v="0"/>
    <s v="جاري عملاء_شركة قادة البناء الحديث المحدودة_معرض الدفاع 151 باب حديد"/>
    <n v="375706.84"/>
    <n v="0"/>
    <n v="0"/>
    <n v="0"/>
    <n v="375706.84"/>
    <n v="0"/>
    <n v="375706.84"/>
    <n v="0"/>
    <n v="375706.84"/>
    <x v="9"/>
  </r>
  <r>
    <m/>
    <n v="81010100602"/>
    <s v="الخشب"/>
    <s v="المركز المالي"/>
    <x v="4"/>
    <x v="13"/>
    <x v="77"/>
    <n v="0"/>
    <s v="جاري عملاء_شركة قادة البناء الحديث المحدودة_معرض الدفاع ابواب الشطر"/>
    <n v="163335.65"/>
    <n v="0"/>
    <n v="0"/>
    <n v="0"/>
    <n v="163335.65"/>
    <n v="0"/>
    <n v="163335.65"/>
    <n v="0"/>
    <n v="163335.65"/>
    <x v="9"/>
  </r>
  <r>
    <m/>
    <n v="81010100701"/>
    <s v="الخشب"/>
    <s v="المركز المالي"/>
    <x v="4"/>
    <x v="13"/>
    <x v="77"/>
    <n v="0"/>
    <s v="جاري عملاء_مجموعة الزيادي للمقاولات العامة_فيلا سكنية 22 باب"/>
    <n v="1230"/>
    <n v="0"/>
    <n v="0"/>
    <n v="1230"/>
    <n v="0"/>
    <n v="0"/>
    <n v="0"/>
    <n v="0"/>
    <n v="0"/>
    <x v="9"/>
  </r>
  <r>
    <m/>
    <n v="81010100801"/>
    <s v="الخشب"/>
    <s v="المركز المالي"/>
    <x v="4"/>
    <x v="13"/>
    <x v="77"/>
    <n v="0"/>
    <s v="جاري عملاء_شركة التحرك السريع للتصميم_معرض المجوهرات"/>
    <n v="91367.51"/>
    <n v="0"/>
    <n v="0"/>
    <n v="0"/>
    <n v="91367.51"/>
    <n v="0"/>
    <n v="91367.51"/>
    <n v="0"/>
    <n v="91367.51"/>
    <x v="9"/>
  </r>
  <r>
    <m/>
    <n v="81010100901"/>
    <s v="الخشب"/>
    <s v="المركز المالي"/>
    <x v="4"/>
    <x v="13"/>
    <x v="77"/>
    <n v="0"/>
    <s v="جاري عملاء_مؤسسة مكنون الجزيره للمقاولات_شركة الكهرباء"/>
    <n v="0"/>
    <n v="0"/>
    <n v="0"/>
    <n v="0"/>
    <n v="0"/>
    <n v="0"/>
    <n v="0"/>
    <n v="0"/>
    <n v="0"/>
    <x v="9"/>
  </r>
  <r>
    <m/>
    <n v="81010101001"/>
    <s v="الخشب"/>
    <s v="المركز المالي"/>
    <x v="4"/>
    <x v="13"/>
    <x v="77"/>
    <n v="0"/>
    <s v="جاري عملاء_شركة المواطن الدولية_فلل الاندلس"/>
    <n v="345836"/>
    <n v="0"/>
    <n v="0"/>
    <n v="331488.7"/>
    <n v="14347.299999999988"/>
    <n v="0"/>
    <n v="14347.299999999988"/>
    <n v="0"/>
    <n v="14347.299999999988"/>
    <x v="9"/>
  </r>
  <r>
    <m/>
    <n v="81010101101"/>
    <s v="الخشب"/>
    <s v="المركز المالي"/>
    <x v="4"/>
    <x v="13"/>
    <x v="77"/>
    <n v="0"/>
    <s v="جاري عملاء_شركة بلت للمقاولات_فلل منطقة الدوادمي"/>
    <n v="104739.26000000001"/>
    <n v="0"/>
    <n v="78472.58"/>
    <n v="149703.88"/>
    <n v="33507.960000000021"/>
    <n v="0"/>
    <n v="33507.960000000021"/>
    <n v="0"/>
    <n v="33507.960000000021"/>
    <x v="9"/>
  </r>
  <r>
    <m/>
    <n v="81010101102"/>
    <s v="الخشب"/>
    <s v="المركز المالي"/>
    <x v="4"/>
    <x v="13"/>
    <x v="77"/>
    <n v="0"/>
    <s v="جاري عملاء_شركة بلت للمقاولات_فلل منطقة المجمعة"/>
    <n v="71012.89"/>
    <n v="0"/>
    <n v="0"/>
    <n v="0"/>
    <n v="71012.89"/>
    <n v="0"/>
    <n v="71012.89"/>
    <n v="0"/>
    <n v="71012.89"/>
    <x v="9"/>
  </r>
  <r>
    <m/>
    <n v="81010101103"/>
    <s v="الخشب"/>
    <s v="المركز المالي"/>
    <x v="4"/>
    <x v="13"/>
    <x v="77"/>
    <n v="0"/>
    <s v="جاري عملاء_شركة بلت للمقاولات_وصلات خشبية بالحلوق"/>
    <n v="0"/>
    <n v="0"/>
    <n v="0"/>
    <n v="0"/>
    <n v="0"/>
    <n v="0"/>
    <n v="0"/>
    <n v="0"/>
    <n v="0"/>
    <x v="9"/>
  </r>
  <r>
    <m/>
    <n v="81010101201"/>
    <s v="الخشب"/>
    <s v="المركز المالي"/>
    <x v="4"/>
    <x v="13"/>
    <x v="77"/>
    <n v="0"/>
    <s v="جاري عملاء_وكالة النقاط الاحترافية للدعاية والاعلان_ مشروع خاص."/>
    <n v="0"/>
    <n v="0"/>
    <n v="0"/>
    <n v="0"/>
    <n v="0"/>
    <n v="0"/>
    <n v="0"/>
    <n v="0"/>
    <n v="0"/>
    <x v="9"/>
  </r>
  <r>
    <m/>
    <n v="81010101301"/>
    <s v="الخشب"/>
    <s v="المركز المالي"/>
    <x v="4"/>
    <x v="13"/>
    <x v="77"/>
    <n v="0"/>
    <s v="جاري عملاء_شركة أبناء محمد السعد العجلان العقارية_عمارة صلبوخ."/>
    <n v="0"/>
    <n v="0"/>
    <n v="0"/>
    <n v="0"/>
    <n v="0"/>
    <n v="0"/>
    <n v="0"/>
    <n v="0"/>
    <n v="0"/>
    <x v="9"/>
  </r>
  <r>
    <m/>
    <n v="81010101401"/>
    <s v="الخشب"/>
    <s v="المركز المالي"/>
    <x v="4"/>
    <x v="13"/>
    <x v="77"/>
    <n v="0"/>
    <s v="جاري عملاء_شركة صلة الرياضية_مشروع البوليفارد"/>
    <n v="28750"/>
    <n v="0"/>
    <n v="0"/>
    <n v="28750"/>
    <n v="0"/>
    <n v="0"/>
    <n v="0"/>
    <n v="0"/>
    <n v="0"/>
    <x v="9"/>
  </r>
  <r>
    <m/>
    <n v="81010101501"/>
    <s v="الخشب"/>
    <s v="المركز المالي"/>
    <x v="4"/>
    <x v="13"/>
    <x v="77"/>
    <n v="0"/>
    <s v="جاري عملاء_شركة اضواء الخليل للمقاولات"/>
    <n v="0"/>
    <n v="0"/>
    <n v="0"/>
    <n v="0"/>
    <n v="0"/>
    <n v="0"/>
    <n v="0"/>
    <n v="0"/>
    <n v="0"/>
    <x v="9"/>
  </r>
  <r>
    <m/>
    <n v="81010101601"/>
    <s v="الخشب"/>
    <s v="المركز المالي"/>
    <x v="4"/>
    <x v="13"/>
    <x v="77"/>
    <n v="0"/>
    <s v="جاري عملاء_مؤسسة عايد خويلد مرزوق الرحيمي المطيري للمقاولات_فيلا سكنية"/>
    <n v="0"/>
    <n v="0"/>
    <n v="0"/>
    <n v="0"/>
    <n v="0"/>
    <n v="0"/>
    <n v="0"/>
    <n v="0"/>
    <n v="0"/>
    <x v="9"/>
  </r>
  <r>
    <m/>
    <n v="81010101701"/>
    <s v="الخشب"/>
    <s v="المركز المالي"/>
    <x v="4"/>
    <x v="13"/>
    <x v="77"/>
    <n v="0"/>
    <s v="جاري عملاء_شركة اهالينا المحدودة_SUPPORTING BUILDING"/>
    <n v="84464"/>
    <n v="0"/>
    <n v="1019519.1"/>
    <n v="1103983.1000000001"/>
    <n v="0"/>
    <n v="0"/>
    <n v="0"/>
    <n v="0"/>
    <n v="0"/>
    <x v="9"/>
  </r>
  <r>
    <m/>
    <n v="81010101702"/>
    <s v="الخشب"/>
    <s v="المركز المالي"/>
    <x v="4"/>
    <x v="13"/>
    <x v="77"/>
    <n v="0"/>
    <s v="جاري عملاء_شركة اهالينا المحدودة_Islamic Military Coalition"/>
    <n v="0"/>
    <n v="0"/>
    <n v="0"/>
    <n v="0"/>
    <n v="0"/>
    <n v="0"/>
    <n v="0"/>
    <n v="0"/>
    <n v="0"/>
    <x v="9"/>
  </r>
  <r>
    <m/>
    <n v="81010101703"/>
    <s v="الخشب"/>
    <s v="المركز المالي"/>
    <x v="4"/>
    <x v="13"/>
    <x v="77"/>
    <n v="0"/>
    <s v="جاري عملاء_شركة اهالينا المحدودة_مشروع فيلا القائد خليل"/>
    <n v="0"/>
    <n v="0"/>
    <n v="36225"/>
    <n v="36225"/>
    <n v="0"/>
    <n v="0"/>
    <n v="0"/>
    <n v="0"/>
    <n v="0"/>
    <x v="9"/>
  </r>
  <r>
    <m/>
    <n v="81010101704"/>
    <s v="الخشب"/>
    <s v="المركز المالي"/>
    <x v="4"/>
    <x v="13"/>
    <x v="77"/>
    <n v="0"/>
    <s v="جاري عملاء_شركة اهالينا المحدودة-العيادة"/>
    <n v="0"/>
    <n v="0"/>
    <n v="186473.08000000002"/>
    <n v="108625.90000000001"/>
    <n v="77847.180000000008"/>
    <n v="0"/>
    <n v="77847.180000000008"/>
    <n v="0"/>
    <n v="77847.180000000008"/>
    <x v="9"/>
  </r>
  <r>
    <m/>
    <n v="81010101801"/>
    <s v="الخشب"/>
    <s v="المركز المالي"/>
    <x v="4"/>
    <x v="13"/>
    <x v="77"/>
    <n v="0"/>
    <s v="جاري عملاء_عبدالله الموسي_تفاصيل الاستثمار (فيلا)"/>
    <n v="0"/>
    <n v="0"/>
    <n v="0"/>
    <n v="0"/>
    <n v="0"/>
    <n v="0"/>
    <n v="0"/>
    <n v="0"/>
    <n v="0"/>
    <x v="9"/>
  </r>
  <r>
    <m/>
    <n v="81010101901"/>
    <s v="الخشب"/>
    <s v="المركز المالي"/>
    <x v="4"/>
    <x v="13"/>
    <x v="77"/>
    <n v="0"/>
    <s v="جاري عملاء_شركة الاعمال التطويرية المحدودة_ منفذ الدرة"/>
    <n v="177645.62"/>
    <n v="0"/>
    <n v="1481660.05"/>
    <n v="1646203.7"/>
    <n v="13101.969999999972"/>
    <n v="0"/>
    <n v="13101.969999999972"/>
    <n v="0"/>
    <n v="13101.969999999972"/>
    <x v="9"/>
  </r>
  <r>
    <m/>
    <n v="81010102001"/>
    <s v="الخشب"/>
    <s v="المركز المالي"/>
    <x v="4"/>
    <x v="13"/>
    <x v="77"/>
    <n v="0"/>
    <s v="جاري عملاء_شركة دروف"/>
    <n v="0"/>
    <n v="0"/>
    <n v="0"/>
    <n v="0"/>
    <n v="0"/>
    <n v="0"/>
    <n v="0"/>
    <n v="0"/>
    <n v="0"/>
    <x v="9"/>
  </r>
  <r>
    <m/>
    <n v="81010102101"/>
    <s v="الخشب"/>
    <s v="المركز المالي"/>
    <x v="4"/>
    <x v="13"/>
    <x v="77"/>
    <n v="0"/>
    <s v="جاري عملاء_شركة الرياض للصناعات المعدنية"/>
    <n v="20633.75"/>
    <n v="0"/>
    <n v="122317.34"/>
    <n v="142465"/>
    <n v="486.08999999999651"/>
    <n v="0"/>
    <n v="486.08999999999651"/>
    <n v="0"/>
    <n v="486.08999999999651"/>
    <x v="9"/>
  </r>
  <r>
    <m/>
    <n v="81010102102"/>
    <s v="الخشب"/>
    <s v="المركز المالي"/>
    <x v="4"/>
    <x v="13"/>
    <x v="77"/>
    <n v="0"/>
    <s v="جاري عملاء_شركة الرياض للصناعات المعدنية_SITE-8HOUSINGريمكو"/>
    <n v="0"/>
    <n v="0"/>
    <n v="2223557.06"/>
    <n v="2114471"/>
    <n v="109086.06000000006"/>
    <n v="0"/>
    <n v="109086.06000000006"/>
    <n v="0"/>
    <n v="109086.06000000006"/>
    <x v="9"/>
  </r>
  <r>
    <m/>
    <n v="81010102103"/>
    <s v="الخشب"/>
    <s v="المركز المالي"/>
    <x v="4"/>
    <x v="13"/>
    <x v="77"/>
    <n v="0"/>
    <s v="جاري عملاء_شركة الرياض للصناعات المعدنية_مشروع المجمعة"/>
    <n v="0"/>
    <n v="0"/>
    <n v="0"/>
    <n v="0"/>
    <n v="0"/>
    <n v="0"/>
    <n v="0"/>
    <n v="0"/>
    <n v="0"/>
    <x v="9"/>
  </r>
  <r>
    <m/>
    <n v="81010102201"/>
    <s v="الخشب"/>
    <s v="المركز المالي"/>
    <x v="4"/>
    <x v="13"/>
    <x v="77"/>
    <n v="0"/>
    <s v="جاري عملاء_شركة الراجح الحديثة للمقاولات المحدودة_وزارة الاتصالات"/>
    <n v="0"/>
    <n v="0"/>
    <n v="8825.5"/>
    <n v="8825.5"/>
    <n v="0"/>
    <n v="0"/>
    <n v="0"/>
    <n v="0"/>
    <n v="0"/>
    <x v="9"/>
  </r>
  <r>
    <m/>
    <n v="81010102301"/>
    <s v="الخشب"/>
    <s v="المركز المالي"/>
    <x v="4"/>
    <x v="13"/>
    <x v="77"/>
    <n v="0"/>
    <s v="جاري عملاء_شركة ديم العمرانية للمقاولات_فيلا  ابو النجا"/>
    <n v="0"/>
    <n v="0"/>
    <n v="0"/>
    <n v="0"/>
    <n v="0"/>
    <n v="0"/>
    <n v="0"/>
    <n v="0"/>
    <n v="0"/>
    <x v="9"/>
  </r>
  <r>
    <m/>
    <n v="81010102401"/>
    <s v="الخشب"/>
    <s v="المركز المالي"/>
    <x v="4"/>
    <x v="13"/>
    <x v="77"/>
    <n v="0"/>
    <s v="جاري عملاء_شركة ديما الاعمال للتجارة_باب حريق+قواعد مكتبية"/>
    <n v="0"/>
    <n v="0"/>
    <n v="10511"/>
    <n v="10511"/>
    <n v="0"/>
    <n v="0"/>
    <n v="0"/>
    <n v="0"/>
    <n v="0"/>
    <x v="9"/>
  </r>
  <r>
    <m/>
    <n v="81010102402"/>
    <s v="الخشب"/>
    <s v="المركز المالي"/>
    <x v="4"/>
    <x v="13"/>
    <x v="77"/>
    <n v="0"/>
    <s v="جاري عملاء_شركة ديما الاعمال للتجارة_مشروع خاص7ابواب QUO.052-23"/>
    <n v="0"/>
    <n v="0"/>
    <n v="13898"/>
    <n v="13898"/>
    <n v="0"/>
    <n v="0"/>
    <n v="0"/>
    <n v="0"/>
    <n v="0"/>
    <x v="9"/>
  </r>
  <r>
    <m/>
    <n v="81010102501"/>
    <s v="الخشب"/>
    <s v="المركز المالي"/>
    <x v="4"/>
    <x v="13"/>
    <x v="77"/>
    <n v="0"/>
    <s v="جاري عملاء_MISS-LAMA"/>
    <n v="0"/>
    <n v="0"/>
    <n v="230000"/>
    <n v="230000"/>
    <n v="0"/>
    <n v="0"/>
    <n v="0"/>
    <n v="0"/>
    <n v="0"/>
    <x v="9"/>
  </r>
  <r>
    <m/>
    <n v="81010102601"/>
    <s v="الخشب"/>
    <s v="المركز المالي"/>
    <x v="4"/>
    <x v="13"/>
    <x v="77"/>
    <n v="0"/>
    <s v="جاري عملاء_شركة التعفف للاعمال الكهربائية"/>
    <n v="0"/>
    <n v="0"/>
    <n v="0"/>
    <n v="0"/>
    <n v="0"/>
    <n v="0"/>
    <n v="0"/>
    <n v="0"/>
    <n v="0"/>
    <x v="9"/>
  </r>
  <r>
    <m/>
    <n v="81010102701"/>
    <s v="الخشب"/>
    <s v="المركز المالي"/>
    <x v="4"/>
    <x v="13"/>
    <x v="77"/>
    <n v="0"/>
    <s v="جاري عملاء_شركة المنصورة للصناعات المعدنية"/>
    <n v="0"/>
    <n v="0"/>
    <n v="527500"/>
    <n v="168782"/>
    <n v="358718"/>
    <n v="0"/>
    <n v="358718"/>
    <n v="0"/>
    <n v="358718"/>
    <x v="9"/>
  </r>
  <r>
    <m/>
    <n v="81010102702"/>
    <s v="الخشب"/>
    <s v="المركز المالي"/>
    <x v="4"/>
    <x v="13"/>
    <x v="77"/>
    <n v="0"/>
    <s v="جاري عملاء_شركة المنصورة للصناعات المعدنية-ابواب مصنع انظمة الجديد"/>
    <n v="0"/>
    <n v="0"/>
    <n v="16389.8"/>
    <n v="0"/>
    <n v="16389.8"/>
    <n v="0"/>
    <n v="16389.8"/>
    <n v="0"/>
    <n v="16389.8"/>
    <x v="9"/>
  </r>
  <r>
    <m/>
    <n v="81010102801"/>
    <s v="الخشب"/>
    <s v="المركز المالي"/>
    <x v="4"/>
    <x v="13"/>
    <x v="77"/>
    <n v="0"/>
    <s v="جاري عملاء_شركة عبدالله سعيد السيد وشركاؤه للمقاولات"/>
    <n v="0"/>
    <n v="0"/>
    <n v="0"/>
    <n v="0"/>
    <n v="0"/>
    <n v="0"/>
    <n v="0"/>
    <n v="0"/>
    <n v="0"/>
    <x v="9"/>
  </r>
  <r>
    <m/>
    <n v="81010102901"/>
    <s v="الخشب"/>
    <s v="المركز المالي"/>
    <x v="4"/>
    <x v="13"/>
    <x v="77"/>
    <n v="0"/>
    <s v="جاري عملاء_مؤسسة النواصر التجارية"/>
    <n v="0"/>
    <n v="0"/>
    <n v="7870"/>
    <n v="7870"/>
    <n v="0"/>
    <n v="0"/>
    <n v="0"/>
    <n v="0"/>
    <n v="0"/>
    <x v="9"/>
  </r>
  <r>
    <m/>
    <n v="81010103001"/>
    <s v="الخشب"/>
    <s v="المركز المالي"/>
    <x v="4"/>
    <x v="13"/>
    <x v="77"/>
    <n v="0"/>
    <s v="جاري عملاء_شركة مان انتربرايز السعودية"/>
    <n v="0"/>
    <n v="0"/>
    <n v="0"/>
    <n v="0"/>
    <n v="0"/>
    <n v="0"/>
    <n v="0"/>
    <n v="0"/>
    <n v="0"/>
    <x v="9"/>
  </r>
  <r>
    <m/>
    <n v="81010200001"/>
    <s v="الخشب"/>
    <s v="المركز المالي"/>
    <x v="4"/>
    <x v="27"/>
    <x v="68"/>
    <n v="0"/>
    <s v="صندوق الخشب"/>
    <n v="0"/>
    <n v="0"/>
    <n v="783757.29"/>
    <n v="775993.87"/>
    <n v="7763.4200000000419"/>
    <n v="0"/>
    <n v="7763.4200000000419"/>
    <n v="0"/>
    <n v="7763.4200000000419"/>
    <x v="20"/>
  </r>
  <r>
    <m/>
    <n v="81010300001"/>
    <s v="الخشب"/>
    <s v="المركز المالي"/>
    <x v="4"/>
    <x v="27"/>
    <x v="69"/>
    <n v="0"/>
    <s v="البنك الاهلي الخشب(SA68 1000 0021 6000 0012 5802)"/>
    <n v="10740.08"/>
    <n v="0"/>
    <n v="5927848.8899999997"/>
    <n v="5912512.1000000006"/>
    <n v="26076.86999999918"/>
    <n v="0"/>
    <n v="26076.86999999918"/>
    <n v="0"/>
    <n v="26076.86999999918"/>
    <x v="20"/>
  </r>
  <r>
    <m/>
    <n v="81010400001"/>
    <s v="الخشب"/>
    <s v="المركز المالي"/>
    <x v="4"/>
    <x v="10"/>
    <x v="20"/>
    <n v="0"/>
    <s v="عهدة_ محمد فؤاد نصار"/>
    <n v="0"/>
    <n v="0"/>
    <n v="761836.47"/>
    <n v="761836.47"/>
    <n v="0"/>
    <n v="0"/>
    <n v="0"/>
    <n v="0"/>
    <n v="0"/>
    <x v="8"/>
  </r>
  <r>
    <m/>
    <n v="81010400006"/>
    <s v="الخشب"/>
    <s v="المركز المالي"/>
    <x v="4"/>
    <x v="10"/>
    <x v="20"/>
    <n v="0"/>
    <s v="عهدة_محمد فتحي فتحي طعيمة _ 4531"/>
    <n v="0"/>
    <n v="0"/>
    <n v="5599"/>
    <n v="5599"/>
    <n v="0"/>
    <n v="0"/>
    <n v="0"/>
    <n v="0"/>
    <n v="0"/>
    <x v="8"/>
  </r>
  <r>
    <m/>
    <n v="81010400007"/>
    <s v="الخشب"/>
    <s v="المركز المالي"/>
    <x v="4"/>
    <x v="10"/>
    <x v="20"/>
    <n v="0"/>
    <s v="عهدة_احمد سمير الوهيبي درازه _ 4609"/>
    <n v="0"/>
    <n v="0"/>
    <n v="0"/>
    <n v="0"/>
    <n v="0"/>
    <n v="0"/>
    <n v="0"/>
    <n v="0"/>
    <n v="0"/>
    <x v="8"/>
  </r>
  <r>
    <m/>
    <n v="81010400008"/>
    <s v="الخشب"/>
    <s v="المركز المالي"/>
    <x v="4"/>
    <x v="10"/>
    <x v="20"/>
    <n v="0"/>
    <s v="عهدة_محمد سعد طاهر ابو شحاتة _ 4446"/>
    <n v="0"/>
    <n v="0"/>
    <n v="0"/>
    <n v="0"/>
    <n v="0"/>
    <n v="0"/>
    <n v="0"/>
    <n v="0"/>
    <n v="0"/>
    <x v="8"/>
  </r>
  <r>
    <m/>
    <n v="81010400009"/>
    <s v="الخشب"/>
    <s v="المركز المالي"/>
    <x v="4"/>
    <x v="10"/>
    <x v="20"/>
    <n v="0"/>
    <s v="عهدة/ احمد سمير ابراهيم السيد _ 4444"/>
    <n v="0"/>
    <n v="0"/>
    <n v="5784.5"/>
    <n v="5784.5"/>
    <n v="0"/>
    <n v="0"/>
    <n v="0"/>
    <n v="0"/>
    <n v="0"/>
    <x v="8"/>
  </r>
  <r>
    <m/>
    <n v="81010400010"/>
    <s v="الخشب"/>
    <s v="المركز المالي"/>
    <x v="4"/>
    <x v="10"/>
    <x v="20"/>
    <n v="0"/>
    <s v="عهدة_سيد محمد المتولي"/>
    <n v="0"/>
    <n v="0"/>
    <n v="3958"/>
    <n v="3958"/>
    <n v="0"/>
    <n v="0"/>
    <n v="0"/>
    <n v="0"/>
    <n v="0"/>
    <x v="8"/>
  </r>
  <r>
    <m/>
    <n v="81010400015"/>
    <s v="الخشب"/>
    <s v="المركز المالي"/>
    <x v="4"/>
    <x v="10"/>
    <x v="20"/>
    <n v="0"/>
    <s v="عهدة_احمد وحيد يوسف _ 1006"/>
    <n v="0"/>
    <n v="0"/>
    <n v="93437.790000000008"/>
    <n v="93437.790000000008"/>
    <n v="0"/>
    <n v="0"/>
    <n v="0"/>
    <n v="0"/>
    <n v="0"/>
    <x v="8"/>
  </r>
  <r>
    <m/>
    <n v="81010400016"/>
    <s v="الخشب"/>
    <s v="المركز المالي"/>
    <x v="4"/>
    <x v="10"/>
    <x v="20"/>
    <n v="0"/>
    <s v="عهدة_وليد محمد ابراهيم الكناني"/>
    <n v="0"/>
    <n v="0"/>
    <n v="450"/>
    <n v="450"/>
    <n v="0"/>
    <n v="0"/>
    <n v="0"/>
    <n v="0"/>
    <n v="0"/>
    <x v="8"/>
  </r>
  <r>
    <m/>
    <n v="81010400017"/>
    <s v="الخشب"/>
    <s v="المركز المالي"/>
    <x v="4"/>
    <x v="10"/>
    <x v="20"/>
    <n v="0"/>
    <s v="عهدة_شادي حسين محمد النجار"/>
    <n v="0"/>
    <n v="0"/>
    <n v="0"/>
    <n v="0"/>
    <n v="0"/>
    <n v="0"/>
    <n v="0"/>
    <n v="0"/>
    <n v="0"/>
    <x v="8"/>
  </r>
  <r>
    <m/>
    <n v="81010400018"/>
    <s v="الخشب"/>
    <s v="المركز المالي"/>
    <x v="4"/>
    <x v="10"/>
    <x v="20"/>
    <n v="0"/>
    <s v="عهدة_محمد محمد وهبة كرم الله _ 4443"/>
    <n v="0"/>
    <n v="0"/>
    <n v="0"/>
    <n v="0"/>
    <n v="0"/>
    <n v="0"/>
    <n v="0"/>
    <n v="0"/>
    <n v="0"/>
    <x v="8"/>
  </r>
  <r>
    <m/>
    <n v="81010400019"/>
    <s v="الخشب"/>
    <s v="المركز المالي"/>
    <x v="4"/>
    <x v="10"/>
    <x v="20"/>
    <n v="0"/>
    <s v="عهدة_مجدي فكري سراج عامر"/>
    <n v="0"/>
    <n v="0"/>
    <n v="4855"/>
    <n v="4855"/>
    <n v="0"/>
    <n v="0"/>
    <n v="0"/>
    <n v="0"/>
    <n v="0"/>
    <x v="8"/>
  </r>
  <r>
    <m/>
    <n v="81010400020"/>
    <s v="الخشب"/>
    <s v="المركز المالي"/>
    <x v="4"/>
    <x v="10"/>
    <x v="20"/>
    <n v="0"/>
    <s v="عهدة_ايمن محمد عبدالسلام مندور"/>
    <n v="0"/>
    <n v="0"/>
    <n v="1500"/>
    <n v="1500"/>
    <n v="0"/>
    <n v="0"/>
    <n v="0"/>
    <n v="0"/>
    <n v="0"/>
    <x v="8"/>
  </r>
  <r>
    <m/>
    <n v="81010500001"/>
    <s v="الخشب"/>
    <s v="المركز المالي"/>
    <x v="4"/>
    <x v="10"/>
    <x v="70"/>
    <n v="0"/>
    <s v="مقدم _ تامين طبى."/>
    <n v="32265"/>
    <n v="0"/>
    <n v="29822.07"/>
    <n v="32265"/>
    <n v="29822.07"/>
    <n v="0"/>
    <n v="29822.07"/>
    <n v="0"/>
    <n v="29822.07"/>
    <x v="8"/>
  </r>
  <r>
    <m/>
    <n v="81010500003"/>
    <s v="الخشب"/>
    <s v="المركز المالي"/>
    <x v="4"/>
    <x v="10"/>
    <x v="70"/>
    <n v="0"/>
    <s v="مقدم _ إيجارات مدفوعة مقدما."/>
    <n v="128389"/>
    <n v="0"/>
    <n v="0"/>
    <n v="128389"/>
    <n v="0"/>
    <n v="0"/>
    <n v="0"/>
    <n v="0"/>
    <n v="0"/>
    <x v="8"/>
  </r>
  <r>
    <m/>
    <n v="81010601001"/>
    <s v="الخشب"/>
    <s v="المركز المالي"/>
    <x v="4"/>
    <x v="14"/>
    <x v="71"/>
    <n v="0"/>
    <s v="صنف/ أخشاب .."/>
    <n v="479814.98"/>
    <n v="0"/>
    <n v="0"/>
    <n v="479814.98"/>
    <n v="0"/>
    <n v="0"/>
    <n v="0"/>
    <n v="0"/>
    <n v="0"/>
    <x v="10"/>
  </r>
  <r>
    <m/>
    <n v="81010601002"/>
    <s v="الخشب"/>
    <s v="المركز المالي"/>
    <x v="4"/>
    <x v="14"/>
    <x v="71"/>
    <n v="0"/>
    <s v="صنف_خشب سويدي-م3"/>
    <n v="0"/>
    <n v="0"/>
    <n v="8125"/>
    <n v="0"/>
    <n v="8125"/>
    <n v="0"/>
    <n v="8125"/>
    <n v="0"/>
    <n v="8125"/>
    <x v="10"/>
  </r>
  <r>
    <m/>
    <n v="81010601003"/>
    <s v="الخشب"/>
    <s v="المركز المالي"/>
    <x v="4"/>
    <x v="14"/>
    <x v="71"/>
    <n v="0"/>
    <s v="صنف_خشب ميرنتي-م3"/>
    <n v="0"/>
    <n v="0"/>
    <n v="32000"/>
    <n v="0"/>
    <n v="32000"/>
    <n v="0"/>
    <n v="32000"/>
    <n v="0"/>
    <n v="32000"/>
    <x v="10"/>
  </r>
  <r>
    <m/>
    <n v="81010601004"/>
    <s v="الخشب"/>
    <s v="المركز المالي"/>
    <x v="4"/>
    <x v="14"/>
    <x v="71"/>
    <n v="0"/>
    <s v="صنف_خشب تيك-م3"/>
    <n v="0"/>
    <n v="0"/>
    <n v="8280"/>
    <n v="0"/>
    <n v="8280"/>
    <n v="0"/>
    <n v="8280"/>
    <n v="0"/>
    <n v="8280"/>
    <x v="10"/>
  </r>
  <r>
    <m/>
    <n v="81010601005"/>
    <s v="الخشب"/>
    <s v="المركز المالي"/>
    <x v="4"/>
    <x v="14"/>
    <x v="71"/>
    <n v="0"/>
    <s v="صنف_خشب جوز امريكي-م3"/>
    <n v="0"/>
    <n v="0"/>
    <n v="20860"/>
    <n v="0"/>
    <n v="20860"/>
    <n v="0"/>
    <n v="20860"/>
    <n v="0"/>
    <n v="20860"/>
    <x v="10"/>
  </r>
  <r>
    <m/>
    <n v="81010601006"/>
    <s v="الخشب"/>
    <s v="المركز المالي"/>
    <x v="4"/>
    <x v="14"/>
    <x v="71"/>
    <n v="0"/>
    <s v="صنف_خشب سنديان-اوك-م3"/>
    <n v="0"/>
    <n v="0"/>
    <n v="8510"/>
    <n v="0"/>
    <n v="8510"/>
    <n v="0"/>
    <n v="8510"/>
    <n v="0"/>
    <n v="8510"/>
    <x v="10"/>
  </r>
  <r>
    <m/>
    <n v="81010601007"/>
    <s v="الخشب"/>
    <s v="المركز المالي"/>
    <x v="4"/>
    <x v="14"/>
    <x v="71"/>
    <n v="0"/>
    <s v="صنف_خشب زان-م3"/>
    <n v="0"/>
    <n v="0"/>
    <n v="5115"/>
    <n v="0"/>
    <n v="5115"/>
    <n v="0"/>
    <n v="5115"/>
    <n v="0"/>
    <n v="5115"/>
    <x v="10"/>
  </r>
  <r>
    <m/>
    <n v="81010601008"/>
    <s v="الخشب"/>
    <s v="المركز المالي"/>
    <x v="4"/>
    <x v="14"/>
    <x v="71"/>
    <n v="0"/>
    <s v="صنف_حشوات-فونتكس صوليد"/>
    <n v="0"/>
    <n v="0"/>
    <n v="7650"/>
    <n v="0"/>
    <n v="7650"/>
    <n v="0"/>
    <n v="7650"/>
    <n v="0"/>
    <n v="7650"/>
    <x v="10"/>
  </r>
  <r>
    <m/>
    <n v="81010601009"/>
    <s v="الخشب"/>
    <s v="المركز المالي"/>
    <x v="4"/>
    <x v="14"/>
    <x v="71"/>
    <n v="0"/>
    <s v="صنف_حشوات-فونتكس مفرغ"/>
    <n v="0"/>
    <n v="0"/>
    <n v="6500"/>
    <n v="0"/>
    <n v="6500"/>
    <n v="0"/>
    <n v="6500"/>
    <n v="0"/>
    <n v="6500"/>
    <x v="10"/>
  </r>
  <r>
    <m/>
    <n v="81010601010"/>
    <s v="الخشب"/>
    <s v="المركز المالي"/>
    <x v="4"/>
    <x v="14"/>
    <x v="71"/>
    <n v="0"/>
    <s v="صنف_حشوات-فونتكس HALSPAN-60MIN-2135*915*54"/>
    <n v="0"/>
    <n v="0"/>
    <n v="342"/>
    <n v="0"/>
    <n v="342"/>
    <n v="0"/>
    <n v="342"/>
    <n v="0"/>
    <n v="342"/>
    <x v="10"/>
  </r>
  <r>
    <m/>
    <n v="81010601011"/>
    <s v="الخشب"/>
    <s v="المركز المالي"/>
    <x v="4"/>
    <x v="14"/>
    <x v="71"/>
    <n v="0"/>
    <s v="صنف_حشوات-فونتكس HALSPAN-60MIN-2200*1000*54"/>
    <n v="0"/>
    <n v="0"/>
    <n v="400"/>
    <n v="0"/>
    <n v="400"/>
    <n v="0"/>
    <n v="400"/>
    <n v="0"/>
    <n v="400"/>
    <x v="10"/>
  </r>
  <r>
    <m/>
    <n v="81010601012"/>
    <s v="الخشب"/>
    <s v="المركز المالي"/>
    <x v="4"/>
    <x v="14"/>
    <x v="71"/>
    <n v="0"/>
    <s v="صنف_حشوات-فونتكس HALSPAN-90MIN-2135*915*64"/>
    <n v="0"/>
    <n v="0"/>
    <n v="2160"/>
    <n v="0"/>
    <n v="2160"/>
    <n v="0"/>
    <n v="2160"/>
    <n v="0"/>
    <n v="2160"/>
    <x v="10"/>
  </r>
  <r>
    <m/>
    <n v="81010601013"/>
    <s v="الخشب"/>
    <s v="المركز المالي"/>
    <x v="4"/>
    <x v="14"/>
    <x v="71"/>
    <n v="0"/>
    <s v="صنف_ام دي اف 36مم اخضر"/>
    <n v="0"/>
    <n v="0"/>
    <n v="896"/>
    <n v="0"/>
    <n v="896"/>
    <n v="0"/>
    <n v="896"/>
    <n v="0"/>
    <n v="896"/>
    <x v="10"/>
  </r>
  <r>
    <m/>
    <n v="81010601014"/>
    <s v="الخشب"/>
    <s v="المركز المالي"/>
    <x v="4"/>
    <x v="14"/>
    <x v="71"/>
    <n v="0"/>
    <s v="صنف_ام دي اف 18مم اخضر"/>
    <n v="0"/>
    <n v="0"/>
    <n v="11008"/>
    <n v="0"/>
    <n v="11008"/>
    <n v="0"/>
    <n v="11008"/>
    <n v="0"/>
    <n v="11008"/>
    <x v="10"/>
  </r>
  <r>
    <m/>
    <n v="81010601015"/>
    <s v="الخشب"/>
    <s v="المركز المالي"/>
    <x v="4"/>
    <x v="14"/>
    <x v="71"/>
    <n v="0"/>
    <s v="صنف_ام دي اف 11مم اخضر"/>
    <n v="0"/>
    <n v="0"/>
    <n v="0"/>
    <n v="0"/>
    <n v="0"/>
    <n v="0"/>
    <n v="0"/>
    <n v="0"/>
    <n v="0"/>
    <x v="10"/>
  </r>
  <r>
    <m/>
    <n v="81010601016"/>
    <s v="الخشب"/>
    <s v="المركز المالي"/>
    <x v="4"/>
    <x v="14"/>
    <x v="71"/>
    <n v="0"/>
    <s v="صنف_ام دي اف 7 مم اخضر"/>
    <n v="0"/>
    <n v="0"/>
    <n v="96"/>
    <n v="0"/>
    <n v="96"/>
    <n v="0"/>
    <n v="96"/>
    <n v="0"/>
    <n v="96"/>
    <x v="10"/>
  </r>
  <r>
    <m/>
    <n v="81010601017"/>
    <s v="الخشب"/>
    <s v="المركز المالي"/>
    <x v="4"/>
    <x v="14"/>
    <x v="71"/>
    <n v="0"/>
    <s v="صنف_ام دي اف 4مم اخضر"/>
    <n v="0"/>
    <n v="0"/>
    <n v="160"/>
    <n v="0"/>
    <n v="160"/>
    <n v="0"/>
    <n v="160"/>
    <n v="0"/>
    <n v="160"/>
    <x v="10"/>
  </r>
  <r>
    <m/>
    <n v="81010601018"/>
    <s v="الخشب"/>
    <s v="المركز المالي"/>
    <x v="4"/>
    <x v="14"/>
    <x v="71"/>
    <n v="0"/>
    <s v="صنف_ام دي اف 18 مم بني"/>
    <n v="0"/>
    <n v="0"/>
    <n v="2916"/>
    <n v="0"/>
    <n v="2916"/>
    <n v="0"/>
    <n v="2916"/>
    <n v="0"/>
    <n v="2916"/>
    <x v="10"/>
  </r>
  <r>
    <m/>
    <n v="81010601019"/>
    <s v="الخشب"/>
    <s v="المركز المالي"/>
    <x v="4"/>
    <x v="14"/>
    <x v="71"/>
    <n v="0"/>
    <s v="صنف_ام دي اف 7 مم بني"/>
    <n v="0"/>
    <n v="0"/>
    <n v="2750"/>
    <n v="0"/>
    <n v="2750"/>
    <n v="0"/>
    <n v="2750"/>
    <n v="0"/>
    <n v="2750"/>
    <x v="10"/>
  </r>
  <r>
    <m/>
    <n v="81010601020"/>
    <s v="الخشب"/>
    <s v="المركز المالي"/>
    <x v="4"/>
    <x v="14"/>
    <x v="71"/>
    <n v="0"/>
    <s v="صنف_ام دي اف 4 مم بني"/>
    <n v="0"/>
    <n v="0"/>
    <n v="1314"/>
    <n v="0"/>
    <n v="1314"/>
    <n v="0"/>
    <n v="1314"/>
    <n v="0"/>
    <n v="1314"/>
    <x v="10"/>
  </r>
  <r>
    <m/>
    <n v="81010601021"/>
    <s v="الخشب"/>
    <s v="المركز المالي"/>
    <x v="4"/>
    <x v="14"/>
    <x v="71"/>
    <n v="0"/>
    <s v="صنف_ام دي اف 18 مم بني جامبو"/>
    <n v="0"/>
    <n v="0"/>
    <n v="1122"/>
    <n v="0"/>
    <n v="1122"/>
    <n v="0"/>
    <n v="1122"/>
    <n v="0"/>
    <n v="1122"/>
    <x v="10"/>
  </r>
  <r>
    <m/>
    <n v="81010601022"/>
    <s v="الخشب"/>
    <s v="المركز المالي"/>
    <x v="4"/>
    <x v="14"/>
    <x v="71"/>
    <n v="0"/>
    <s v="صنف_ام دي اف 7 مم بني جامبو"/>
    <n v="0"/>
    <n v="0"/>
    <n v="1235"/>
    <n v="0"/>
    <n v="1235"/>
    <n v="0"/>
    <n v="1235"/>
    <n v="0"/>
    <n v="1235"/>
    <x v="10"/>
  </r>
  <r>
    <m/>
    <n v="81010601023"/>
    <s v="الخشب"/>
    <s v="المركز المالي"/>
    <x v="4"/>
    <x v="14"/>
    <x v="71"/>
    <n v="0"/>
    <s v="صنف_ام دي اف ميلامين 18 مم جامبو كود 930"/>
    <n v="0"/>
    <n v="0"/>
    <n v="8928"/>
    <n v="0"/>
    <n v="8928"/>
    <n v="0"/>
    <n v="8928"/>
    <n v="0"/>
    <n v="8928"/>
    <x v="10"/>
  </r>
  <r>
    <m/>
    <n v="81010601024"/>
    <s v="الخشب"/>
    <s v="المركز المالي"/>
    <x v="4"/>
    <x v="14"/>
    <x v="71"/>
    <n v="0"/>
    <s v="صنف_ام دي اف ميلامين 8 مم جامبو كود 930"/>
    <n v="0"/>
    <n v="0"/>
    <n v="1980"/>
    <n v="0"/>
    <n v="1980"/>
    <n v="0"/>
    <n v="1980"/>
    <n v="0"/>
    <n v="1980"/>
    <x v="10"/>
  </r>
  <r>
    <m/>
    <n v="81010601025"/>
    <s v="الخشب"/>
    <s v="المركز المالي"/>
    <x v="4"/>
    <x v="14"/>
    <x v="71"/>
    <n v="0"/>
    <s v="صنف_قشرة جوز طبيعي-م2"/>
    <n v="0"/>
    <n v="0"/>
    <n v="7560"/>
    <n v="0"/>
    <n v="7560"/>
    <n v="0"/>
    <n v="7560"/>
    <n v="0"/>
    <n v="7560"/>
    <x v="10"/>
  </r>
  <r>
    <m/>
    <n v="81010601026"/>
    <s v="الخشب"/>
    <s v="المركز المالي"/>
    <x v="4"/>
    <x v="14"/>
    <x v="71"/>
    <n v="0"/>
    <s v="صنف_قشرة جوز صناعي-م2"/>
    <n v="0"/>
    <n v="0"/>
    <n v="9900"/>
    <n v="0"/>
    <n v="9900"/>
    <n v="0"/>
    <n v="9900"/>
    <n v="0"/>
    <n v="9900"/>
    <x v="10"/>
  </r>
  <r>
    <m/>
    <n v="81010601027"/>
    <s v="الخشب"/>
    <s v="المركز المالي"/>
    <x v="4"/>
    <x v="14"/>
    <x v="71"/>
    <n v="0"/>
    <s v="صنف_قشرة شيري-م2"/>
    <n v="0"/>
    <n v="0"/>
    <n v="11700"/>
    <n v="0"/>
    <n v="11700"/>
    <n v="0"/>
    <n v="11700"/>
    <n v="0"/>
    <n v="11700"/>
    <x v="10"/>
  </r>
  <r>
    <m/>
    <n v="81010601028"/>
    <s v="الخشب"/>
    <s v="المركز المالي"/>
    <x v="4"/>
    <x v="14"/>
    <x v="71"/>
    <n v="0"/>
    <s v="صنف_فورميكا لون 808"/>
    <n v="0"/>
    <n v="0"/>
    <n v="767"/>
    <n v="0"/>
    <n v="767"/>
    <n v="0"/>
    <n v="767"/>
    <n v="0"/>
    <n v="767"/>
    <x v="10"/>
  </r>
  <r>
    <m/>
    <n v="81010601029"/>
    <s v="الخشب"/>
    <s v="المركز المالي"/>
    <x v="4"/>
    <x v="14"/>
    <x v="71"/>
    <n v="0"/>
    <s v="صنف_فورميكا لون 713"/>
    <n v="0"/>
    <n v="0"/>
    <n v="5402"/>
    <n v="0"/>
    <n v="5402"/>
    <n v="0"/>
    <n v="5402"/>
    <n v="0"/>
    <n v="5402"/>
    <x v="10"/>
  </r>
  <r>
    <m/>
    <n v="81010601030"/>
    <s v="الخشب"/>
    <s v="المركز المالي"/>
    <x v="4"/>
    <x v="14"/>
    <x v="71"/>
    <n v="0"/>
    <s v="صنف_فورميكا لون 930"/>
    <n v="0"/>
    <n v="0"/>
    <n v="3776"/>
    <n v="0"/>
    <n v="3776"/>
    <n v="0"/>
    <n v="3776"/>
    <n v="0"/>
    <n v="3776"/>
    <x v="10"/>
  </r>
  <r>
    <m/>
    <n v="81010601031"/>
    <s v="الخشب"/>
    <s v="المركز المالي"/>
    <x v="4"/>
    <x v="14"/>
    <x v="71"/>
    <n v="0"/>
    <s v="صنف_فورميكا لون 4500"/>
    <n v="0"/>
    <n v="0"/>
    <n v="472"/>
    <n v="0"/>
    <n v="472"/>
    <n v="0"/>
    <n v="472"/>
    <n v="0"/>
    <n v="472"/>
    <x v="10"/>
  </r>
  <r>
    <m/>
    <n v="81010601032"/>
    <s v="الخشب"/>
    <s v="المركز المالي"/>
    <x v="4"/>
    <x v="14"/>
    <x v="71"/>
    <n v="0"/>
    <s v="صنف_ابلاكاش 18مم"/>
    <n v="0"/>
    <n v="0"/>
    <n v="1540"/>
    <n v="0"/>
    <n v="1540"/>
    <n v="0"/>
    <n v="1540"/>
    <n v="0"/>
    <n v="1540"/>
    <x v="10"/>
  </r>
  <r>
    <m/>
    <n v="81010602001"/>
    <s v="الخشب"/>
    <s v="المركز المالي"/>
    <x v="4"/>
    <x v="14"/>
    <x v="71"/>
    <n v="0"/>
    <s v="صنف/ حديد .."/>
    <n v="0"/>
    <n v="0"/>
    <n v="4648"/>
    <n v="0"/>
    <n v="4648"/>
    <n v="0"/>
    <n v="4648"/>
    <n v="0"/>
    <n v="4648"/>
    <x v="10"/>
  </r>
  <r>
    <m/>
    <n v="81010602002"/>
    <s v="الخشب"/>
    <s v="المركز المالي"/>
    <x v="4"/>
    <x v="14"/>
    <x v="71"/>
    <n v="0"/>
    <s v="صنف_تيوب حديد مقاس 25*50مم"/>
    <n v="0"/>
    <n v="0"/>
    <n v="1855"/>
    <n v="0"/>
    <n v="1855"/>
    <n v="0"/>
    <n v="1855"/>
    <n v="0"/>
    <n v="1855"/>
    <x v="10"/>
  </r>
  <r>
    <m/>
    <n v="81010602003"/>
    <s v="الخشب"/>
    <s v="المركز المالي"/>
    <x v="4"/>
    <x v="14"/>
    <x v="71"/>
    <n v="0"/>
    <s v="صنف_تيوب حديد مقاس 50*50مم"/>
    <n v="0"/>
    <n v="0"/>
    <n v="752"/>
    <n v="0"/>
    <n v="752"/>
    <n v="0"/>
    <n v="752"/>
    <n v="0"/>
    <n v="752"/>
    <x v="10"/>
  </r>
  <r>
    <m/>
    <n v="81010602004"/>
    <s v="الخشب"/>
    <s v="المركز المالي"/>
    <x v="4"/>
    <x v="14"/>
    <x v="71"/>
    <n v="0"/>
    <s v="صنف_تيوب حديد مقاس 20*40مم"/>
    <n v="0"/>
    <n v="0"/>
    <n v="1638"/>
    <n v="0"/>
    <n v="1638"/>
    <n v="0"/>
    <n v="1638"/>
    <n v="0"/>
    <n v="1638"/>
    <x v="10"/>
  </r>
  <r>
    <m/>
    <n v="81010602005"/>
    <s v="الخشب"/>
    <s v="المركز المالي"/>
    <x v="4"/>
    <x v="14"/>
    <x v="71"/>
    <n v="0"/>
    <s v="صنف_تيوب حديد مقاس 60*30مم"/>
    <n v="0"/>
    <n v="0"/>
    <n v="2066.4"/>
    <n v="0"/>
    <n v="2066.4"/>
    <n v="0"/>
    <n v="2066.4"/>
    <n v="0"/>
    <n v="2066.4"/>
    <x v="10"/>
  </r>
  <r>
    <m/>
    <n v="81010602006"/>
    <s v="الخشب"/>
    <s v="المركز المالي"/>
    <x v="4"/>
    <x v="14"/>
    <x v="71"/>
    <n v="0"/>
    <s v="صنف_زاوية حديد مقاس 40*40مم"/>
    <n v="0"/>
    <n v="0"/>
    <n v="136"/>
    <n v="0"/>
    <n v="136"/>
    <n v="0"/>
    <n v="136"/>
    <n v="0"/>
    <n v="136"/>
    <x v="10"/>
  </r>
  <r>
    <m/>
    <n v="81010602007"/>
    <s v="الخشب"/>
    <s v="المركز المالي"/>
    <x v="4"/>
    <x v="14"/>
    <x v="71"/>
    <n v="0"/>
    <s v="صنف_شيت حديد مقاس 1.2*1220*2440مم"/>
    <n v="0"/>
    <n v="0"/>
    <n v="4272.2"/>
    <n v="0"/>
    <n v="4272.2"/>
    <n v="0"/>
    <n v="4272.2"/>
    <n v="0"/>
    <n v="4272.2"/>
    <x v="10"/>
  </r>
  <r>
    <m/>
    <n v="81010603001"/>
    <s v="الخشب"/>
    <s v="المركز المالي"/>
    <x v="4"/>
    <x v="14"/>
    <x v="71"/>
    <n v="0"/>
    <s v="صنف/ مواد دهان .."/>
    <n v="3366"/>
    <n v="0"/>
    <n v="0"/>
    <n v="3366"/>
    <n v="0"/>
    <n v="0"/>
    <n v="0"/>
    <n v="0"/>
    <n v="0"/>
    <x v="10"/>
  </r>
  <r>
    <m/>
    <n v="81010603002"/>
    <s v="الخشب"/>
    <s v="المركز المالي"/>
    <x v="4"/>
    <x v="14"/>
    <x v="71"/>
    <n v="0"/>
    <s v="صنف_سلر شفاف ناري021_ماس"/>
    <n v="0"/>
    <n v="0"/>
    <n v="8845"/>
    <n v="0"/>
    <n v="8845"/>
    <n v="0"/>
    <n v="8845"/>
    <n v="0"/>
    <n v="8845"/>
    <x v="10"/>
  </r>
  <r>
    <m/>
    <n v="81010603003"/>
    <s v="الخشب"/>
    <s v="المركز المالي"/>
    <x v="4"/>
    <x v="14"/>
    <x v="71"/>
    <n v="0"/>
    <s v="صنف_لكر مطفي ناري شفاف032_ماس"/>
    <n v="0"/>
    <n v="0"/>
    <n v="3355"/>
    <n v="0"/>
    <n v="3355"/>
    <n v="0"/>
    <n v="3355"/>
    <n v="0"/>
    <n v="3355"/>
    <x v="10"/>
  </r>
  <r>
    <m/>
    <n v="81010603004"/>
    <s v="الخشب"/>
    <s v="المركز المالي"/>
    <x v="4"/>
    <x v="14"/>
    <x v="71"/>
    <n v="0"/>
    <s v="صنف_اكريلك ثنر 8001A_ماس"/>
    <n v="0"/>
    <n v="0"/>
    <n v="14840"/>
    <n v="0"/>
    <n v="14840"/>
    <n v="0"/>
    <n v="14840"/>
    <n v="0"/>
    <n v="14840"/>
    <x v="10"/>
  </r>
  <r>
    <m/>
    <n v="81010603005"/>
    <s v="الخشب"/>
    <s v="المركز المالي"/>
    <x v="4"/>
    <x v="14"/>
    <x v="71"/>
    <n v="0"/>
    <s v="صنف_صبغة ستين 13_ماس"/>
    <n v="0"/>
    <n v="0"/>
    <n v="2604"/>
    <n v="0"/>
    <n v="2604"/>
    <n v="0"/>
    <n v="2604"/>
    <n v="0"/>
    <n v="2604"/>
    <x v="10"/>
  </r>
  <r>
    <m/>
    <n v="81010603006"/>
    <s v="الخشب"/>
    <s v="المركز المالي"/>
    <x v="4"/>
    <x v="14"/>
    <x v="71"/>
    <n v="0"/>
    <s v="صنف_ايبوكسي برايم رمادي92017"/>
    <n v="0"/>
    <n v="0"/>
    <n v="4030"/>
    <n v="0"/>
    <n v="4030"/>
    <n v="0"/>
    <n v="4030"/>
    <n v="0"/>
    <n v="4030"/>
    <x v="10"/>
  </r>
  <r>
    <m/>
    <n v="81010603007"/>
    <s v="الخشب"/>
    <s v="المركز المالي"/>
    <x v="4"/>
    <x v="14"/>
    <x v="71"/>
    <n v="0"/>
    <s v="صنف_منشف ايبوكسي450"/>
    <n v="0"/>
    <n v="0"/>
    <n v="1250"/>
    <n v="0"/>
    <n v="1250"/>
    <n v="0"/>
    <n v="1250"/>
    <n v="0"/>
    <n v="1250"/>
    <x v="10"/>
  </r>
  <r>
    <m/>
    <n v="81010603008"/>
    <s v="الخشب"/>
    <s v="المركز المالي"/>
    <x v="4"/>
    <x v="14"/>
    <x v="71"/>
    <n v="0"/>
    <s v="صنف_ايبوكسي تنر135"/>
    <n v="0"/>
    <n v="0"/>
    <n v="1575"/>
    <n v="0"/>
    <n v="1575"/>
    <n v="0"/>
    <n v="1575"/>
    <n v="0"/>
    <n v="1575"/>
    <x v="10"/>
  </r>
  <r>
    <m/>
    <n v="81010604001"/>
    <s v="الخشب"/>
    <s v="المركز المالي"/>
    <x v="4"/>
    <x v="14"/>
    <x v="71"/>
    <n v="0"/>
    <s v="صنف/ اكسسوار .."/>
    <n v="55120"/>
    <n v="0"/>
    <n v="0"/>
    <n v="55120"/>
    <n v="0"/>
    <n v="0"/>
    <n v="0"/>
    <n v="0"/>
    <n v="0"/>
    <x v="10"/>
  </r>
  <r>
    <m/>
    <n v="81010604002"/>
    <s v="الخشب"/>
    <s v="المركز المالي"/>
    <x v="4"/>
    <x v="14"/>
    <x v="71"/>
    <n v="0"/>
    <s v="صنف_SP602 - Vertical Rod Exit Device-Simplex-مقبض طوارئ"/>
    <n v="0"/>
    <n v="0"/>
    <n v="15600"/>
    <n v="0"/>
    <n v="15600"/>
    <n v="0"/>
    <n v="15600"/>
    <n v="0"/>
    <n v="15600"/>
    <x v="10"/>
  </r>
  <r>
    <m/>
    <n v="81010604003"/>
    <s v="الخشب"/>
    <s v="المركز المالي"/>
    <x v="4"/>
    <x v="14"/>
    <x v="71"/>
    <n v="0"/>
    <s v="صنف_Simplex - MS0101 dia 20x ;L 145mm-lever handle"/>
    <n v="0"/>
    <n v="0"/>
    <n v="450"/>
    <n v="0"/>
    <n v="450"/>
    <n v="0"/>
    <n v="450"/>
    <n v="0"/>
    <n v="450"/>
    <x v="10"/>
  </r>
  <r>
    <m/>
    <n v="81010604004"/>
    <s v="الخشب"/>
    <s v="المركز المالي"/>
    <x v="4"/>
    <x v="14"/>
    <x v="71"/>
    <n v="0"/>
    <s v="صنف_SPX 6000 - Simplex-DOOR CLOSER"/>
    <n v="0"/>
    <n v="0"/>
    <n v="3300"/>
    <n v="0"/>
    <n v="3300"/>
    <n v="0"/>
    <n v="3300"/>
    <n v="0"/>
    <n v="3300"/>
    <x v="10"/>
  </r>
  <r>
    <m/>
    <n v="81010604005"/>
    <s v="الخشب"/>
    <s v="المركز المالي"/>
    <x v="4"/>
    <x v="14"/>
    <x v="71"/>
    <n v="0"/>
    <s v="صنف_SPX 100 -Flush Boltترباس"/>
    <n v="0"/>
    <n v="0"/>
    <n v="720"/>
    <n v="0"/>
    <n v="720"/>
    <n v="0"/>
    <n v="720"/>
    <n v="0"/>
    <n v="720"/>
    <x v="10"/>
  </r>
  <r>
    <m/>
    <n v="81010604006"/>
    <s v="الخشب"/>
    <s v="المركز المالي"/>
    <x v="4"/>
    <x v="14"/>
    <x v="71"/>
    <n v="0"/>
    <s v="صنف_External Handle W/o Cylinder"/>
    <n v="0"/>
    <n v="0"/>
    <n v="3500"/>
    <n v="0"/>
    <n v="3500"/>
    <n v="0"/>
    <n v="3500"/>
    <n v="0"/>
    <n v="3500"/>
    <x v="10"/>
  </r>
  <r>
    <m/>
    <n v="81010604007"/>
    <s v="الخشب"/>
    <s v="المركز المالي"/>
    <x v="4"/>
    <x v="14"/>
    <x v="71"/>
    <n v="0"/>
    <s v="صنف_Mortise Sash Lock-Simplex"/>
    <n v="0"/>
    <n v="0"/>
    <n v="1210"/>
    <n v="0"/>
    <n v="1210"/>
    <n v="0"/>
    <n v="1210"/>
    <n v="0"/>
    <n v="1210"/>
    <x v="10"/>
  </r>
  <r>
    <m/>
    <n v="81010604008"/>
    <s v="الخشب"/>
    <s v="المركز المالي"/>
    <x v="4"/>
    <x v="14"/>
    <x v="71"/>
    <n v="0"/>
    <s v="صنف_Mortise Sash Lock -WC-Simplex"/>
    <n v="0"/>
    <n v="0"/>
    <n v="825"/>
    <n v="0"/>
    <n v="825"/>
    <n v="0"/>
    <n v="825"/>
    <n v="0"/>
    <n v="825"/>
    <x v="10"/>
  </r>
  <r>
    <m/>
    <n v="81010604009"/>
    <s v="الخشب"/>
    <s v="المركز المالي"/>
    <x v="4"/>
    <x v="14"/>
    <x v="71"/>
    <n v="0"/>
    <s v="صنف_7436 AR-689 - DOOR CLOSER Dorma KABA"/>
    <n v="0"/>
    <n v="0"/>
    <n v="1750"/>
    <n v="0"/>
    <n v="1750"/>
    <n v="0"/>
    <n v="1750"/>
    <n v="0"/>
    <n v="1750"/>
    <x v="10"/>
  </r>
  <r>
    <m/>
    <n v="81010605001"/>
    <s v="الخشب"/>
    <s v="المركز المالي"/>
    <x v="4"/>
    <x v="14"/>
    <x v="71"/>
    <n v="0"/>
    <s v="صنف/ قطع غيار ومهمات .."/>
    <n v="45218"/>
    <n v="0"/>
    <n v="132"/>
    <n v="45218"/>
    <n v="132"/>
    <n v="0"/>
    <n v="132"/>
    <n v="0"/>
    <n v="132"/>
    <x v="10"/>
  </r>
  <r>
    <m/>
    <n v="81010606001"/>
    <s v="الخشب"/>
    <s v="المركز المالي"/>
    <x v="4"/>
    <x v="14"/>
    <x v="71"/>
    <n v="0"/>
    <s v="مخزن انتاج تام ابواب خشبية."/>
    <n v="0"/>
    <n v="0"/>
    <n v="0"/>
    <n v="0"/>
    <n v="0"/>
    <n v="0"/>
    <n v="0"/>
    <n v="0"/>
    <n v="0"/>
    <x v="10"/>
  </r>
  <r>
    <m/>
    <n v="81010606002"/>
    <s v="الخشب"/>
    <s v="المركز المالي"/>
    <x v="4"/>
    <x v="14"/>
    <x v="71"/>
    <n v="0"/>
    <s v="مخزن انتاج تام ابواب معدنية.."/>
    <n v="0"/>
    <n v="0"/>
    <n v="0"/>
    <n v="0"/>
    <n v="0"/>
    <n v="0"/>
    <n v="0"/>
    <n v="0"/>
    <n v="0"/>
    <x v="10"/>
  </r>
  <r>
    <m/>
    <n v="81010607001"/>
    <s v="الخشب"/>
    <s v="المركز المالي"/>
    <x v="4"/>
    <x v="14"/>
    <x v="71"/>
    <n v="0"/>
    <s v="مخزن تحت التشغيل ابواب خشبية."/>
    <n v="94815"/>
    <n v="0"/>
    <n v="0"/>
    <n v="0"/>
    <n v="94815"/>
    <n v="0"/>
    <n v="94815"/>
    <n v="0"/>
    <n v="94815"/>
    <x v="10"/>
  </r>
  <r>
    <m/>
    <n v="81010608001"/>
    <s v="الخشب"/>
    <s v="المركز المالي"/>
    <x v="4"/>
    <x v="14"/>
    <x v="71"/>
    <n v="0"/>
    <s v="صنف_جبس رطوبة مقاس16*1200*2400مم"/>
    <n v="0"/>
    <n v="0"/>
    <n v="2788"/>
    <n v="0"/>
    <n v="2788"/>
    <n v="0"/>
    <n v="2788"/>
    <n v="0"/>
    <n v="2788"/>
    <x v="10"/>
  </r>
  <r>
    <m/>
    <n v="81010609001"/>
    <s v="الخشب"/>
    <s v="المركز المالي"/>
    <x v="4"/>
    <x v="14"/>
    <x v="71"/>
    <n v="0"/>
    <s v="صنف_كلادينج شيت"/>
    <n v="0"/>
    <n v="0"/>
    <n v="26643.75"/>
    <n v="0"/>
    <n v="26643.75"/>
    <n v="0"/>
    <n v="26643.75"/>
    <n v="0"/>
    <n v="26643.75"/>
    <x v="10"/>
  </r>
  <r>
    <m/>
    <n v="81010610001"/>
    <s v="الخشب"/>
    <s v="المركز المالي"/>
    <x v="4"/>
    <x v="14"/>
    <x v="71"/>
    <n v="0"/>
    <s v="صنف_سليكون اسود"/>
    <n v="0"/>
    <n v="0"/>
    <n v="5040"/>
    <n v="0"/>
    <n v="5040"/>
    <n v="0"/>
    <n v="5040"/>
    <n v="0"/>
    <n v="5040"/>
    <x v="10"/>
  </r>
  <r>
    <m/>
    <n v="81010611001"/>
    <s v="الخشب"/>
    <s v="المركز المالي"/>
    <x v="4"/>
    <x v="14"/>
    <x v="71"/>
    <n v="0"/>
    <s v="صنف_فوم POLYOL"/>
    <n v="0"/>
    <n v="0"/>
    <n v="10340"/>
    <n v="0"/>
    <n v="10340"/>
    <n v="0"/>
    <n v="10340"/>
    <n v="0"/>
    <n v="10340"/>
    <x v="10"/>
  </r>
  <r>
    <m/>
    <n v="81010612001"/>
    <s v="الخشب"/>
    <s v="المركز المالي"/>
    <x v="4"/>
    <x v="14"/>
    <x v="71"/>
    <n v="0"/>
    <s v="صنف_غراء حبيبي الماني -التوريدات الذهبية"/>
    <n v="0"/>
    <n v="0"/>
    <n v="1640"/>
    <n v="0"/>
    <n v="1640"/>
    <n v="0"/>
    <n v="1640"/>
    <n v="0"/>
    <n v="1640"/>
    <x v="10"/>
  </r>
  <r>
    <m/>
    <n v="81010612002"/>
    <s v="الخشب"/>
    <s v="المركز المالي"/>
    <x v="4"/>
    <x v="14"/>
    <x v="71"/>
    <n v="0"/>
    <s v="صنف_غراء حراري الماني -التوريدات الذهبية"/>
    <n v="0"/>
    <n v="0"/>
    <n v="3120"/>
    <n v="0"/>
    <n v="3120"/>
    <n v="0"/>
    <n v="3120"/>
    <n v="0"/>
    <n v="3120"/>
    <x v="10"/>
  </r>
  <r>
    <m/>
    <n v="81010612003"/>
    <s v="الخشب"/>
    <s v="المركز المالي"/>
    <x v="4"/>
    <x v="14"/>
    <x v="71"/>
    <n v="0"/>
    <s v="صنف_غراء حراري-ريتفر للدهانات"/>
    <n v="0"/>
    <n v="0"/>
    <n v="4340"/>
    <n v="0"/>
    <n v="4340"/>
    <n v="0"/>
    <n v="4340"/>
    <n v="0"/>
    <n v="4340"/>
    <x v="10"/>
  </r>
  <r>
    <m/>
    <n v="81010613001"/>
    <s v="الخشب"/>
    <s v="المركز المالي"/>
    <x v="4"/>
    <x v="14"/>
    <x v="71"/>
    <n v="0"/>
    <s v="صنف_سيل حريق  مقاس 15*4مم"/>
    <n v="0"/>
    <n v="0"/>
    <n v="3185.28"/>
    <n v="0"/>
    <n v="3185.28"/>
    <n v="0"/>
    <n v="3185.28"/>
    <n v="0"/>
    <n v="3185.28"/>
    <x v="10"/>
  </r>
  <r>
    <m/>
    <n v="81010614001"/>
    <s v="الخشب"/>
    <s v="المركز المالي"/>
    <x v="4"/>
    <x v="14"/>
    <x v="71"/>
    <n v="0"/>
    <s v="صنف_سندويتش بنل مقاس 50مم"/>
    <n v="0"/>
    <n v="0"/>
    <n v="3000"/>
    <n v="0"/>
    <n v="3000"/>
    <n v="0"/>
    <n v="3000"/>
    <n v="0"/>
    <n v="3000"/>
    <x v="10"/>
  </r>
  <r>
    <m/>
    <n v="81010615001"/>
    <s v="الخشب"/>
    <s v="المركز المالي"/>
    <x v="4"/>
    <x v="14"/>
    <x v="71"/>
    <n v="0"/>
    <s v="صنف_بلاط ارضيات واسقف"/>
    <n v="0"/>
    <n v="0"/>
    <n v="2660"/>
    <n v="0"/>
    <n v="2660"/>
    <n v="0"/>
    <n v="2660"/>
    <n v="0"/>
    <n v="2660"/>
    <x v="10"/>
  </r>
  <r>
    <m/>
    <n v="81010616001"/>
    <s v="الخشب"/>
    <s v="المركز المالي"/>
    <x v="4"/>
    <x v="14"/>
    <x v="71"/>
    <n v="0"/>
    <s v="صنف_مواد كهرباء"/>
    <n v="0"/>
    <n v="0"/>
    <n v="6420"/>
    <n v="0"/>
    <n v="6420"/>
    <n v="0"/>
    <n v="6420"/>
    <n v="0"/>
    <n v="6420"/>
    <x v="10"/>
  </r>
  <r>
    <m/>
    <n v="81010617001"/>
    <s v="الخشب"/>
    <s v="المركز المالي"/>
    <x v="4"/>
    <x v="14"/>
    <x v="71"/>
    <n v="0"/>
    <s v="صنف_زجاج شباك وباب"/>
    <n v="0"/>
    <n v="0"/>
    <n v="22640"/>
    <n v="0"/>
    <n v="22640"/>
    <n v="0"/>
    <n v="22640"/>
    <n v="0"/>
    <n v="22640"/>
    <x v="10"/>
  </r>
  <r>
    <m/>
    <n v="81010700001"/>
    <s v="الخشب"/>
    <s v="المركز المالي"/>
    <x v="4"/>
    <x v="28"/>
    <x v="72"/>
    <n v="0"/>
    <s v="جاري مصنع انظمة الالمنيوم الانشائي"/>
    <n v="0"/>
    <n v="10723636.890000001"/>
    <n v="2958809.31"/>
    <n v="5976208.0200000005"/>
    <n v="0"/>
    <n v="13741035.6"/>
    <n v="-13741035.6"/>
    <n v="0"/>
    <n v="-13741035.6"/>
    <x v="7"/>
  </r>
  <r>
    <m/>
    <n v="81010700002"/>
    <s v="الخشب"/>
    <s v="المركز المالي"/>
    <x v="4"/>
    <x v="28"/>
    <x v="72"/>
    <n v="0"/>
    <s v="جاري مصنع تقنية الطلاء للصناعة"/>
    <n v="0"/>
    <n v="0"/>
    <n v="458453.19"/>
    <n v="21035.100000000002"/>
    <n v="437418.09"/>
    <n v="0"/>
    <n v="437418.09"/>
    <n v="0"/>
    <n v="437418.09"/>
    <x v="7"/>
  </r>
  <r>
    <m/>
    <n v="81010700003"/>
    <s v="الخشب"/>
    <s v="المركز المالي"/>
    <x v="4"/>
    <x v="28"/>
    <x v="72"/>
    <n v="0"/>
    <s v="جاري مصنع واجهات الرياض للزجاج"/>
    <n v="0"/>
    <n v="0"/>
    <n v="15600"/>
    <n v="70187.100000000006"/>
    <n v="0"/>
    <n v="54587.100000000006"/>
    <n v="-54587.100000000006"/>
    <n v="0"/>
    <n v="-54587.100000000006"/>
    <x v="7"/>
  </r>
  <r>
    <m/>
    <n v="81010800001"/>
    <s v="الخشب"/>
    <s v="المركز المالي"/>
    <x v="4"/>
    <x v="10"/>
    <x v="20"/>
    <n v="0"/>
    <s v="مدينون/ احمد فؤاد سراج الدين _ دفعات تحت حساب العمولة"/>
    <n v="113119.95"/>
    <n v="0"/>
    <n v="0"/>
    <n v="113119.95"/>
    <n v="0"/>
    <n v="0"/>
    <n v="0"/>
    <n v="0"/>
    <n v="0"/>
    <x v="8"/>
  </r>
  <r>
    <m/>
    <n v="81010800002"/>
    <s v="الخشب"/>
    <s v="المركز المالي"/>
    <x v="4"/>
    <x v="10"/>
    <x v="20"/>
    <n v="0"/>
    <s v="مدينون _ سلف عاملين"/>
    <n v="85314.2"/>
    <n v="0"/>
    <n v="0"/>
    <n v="85314.2"/>
    <n v="0"/>
    <n v="0"/>
    <n v="0"/>
    <n v="0"/>
    <n v="0"/>
    <x v="8"/>
  </r>
  <r>
    <m/>
    <n v="81010800003"/>
    <s v="الخشب"/>
    <s v="المركز المالي"/>
    <x v="4"/>
    <x v="10"/>
    <x v="20"/>
    <n v="0"/>
    <s v="مدينون_شركة اهالينا المحدودة"/>
    <n v="0"/>
    <n v="0"/>
    <n v="5750"/>
    <n v="5750"/>
    <n v="0"/>
    <n v="0"/>
    <n v="0"/>
    <n v="0"/>
    <n v="0"/>
    <x v="8"/>
  </r>
  <r>
    <m/>
    <n v="81010800004"/>
    <s v="الخشب"/>
    <s v="المركز المالي"/>
    <x v="4"/>
    <x v="10"/>
    <x v="20"/>
    <n v="0"/>
    <s v="عملاء مبيعات نقدية"/>
    <n v="0"/>
    <n v="0"/>
    <n v="1350"/>
    <n v="1350"/>
    <n v="0"/>
    <n v="0"/>
    <n v="0"/>
    <n v="0"/>
    <n v="0"/>
    <x v="8"/>
  </r>
  <r>
    <m/>
    <n v="81010900001"/>
    <s v="الخشب"/>
    <s v="المركز المالي"/>
    <x v="4"/>
    <x v="10"/>
    <x v="20"/>
    <n v="0"/>
    <s v="VAT المشتريات 15%"/>
    <n v="0"/>
    <n v="0"/>
    <n v="578248.24"/>
    <n v="578248.24"/>
    <n v="0"/>
    <n v="0"/>
    <n v="0"/>
    <n v="0"/>
    <n v="0"/>
    <x v="8"/>
  </r>
  <r>
    <m/>
    <n v="81011000001"/>
    <s v="الخشب"/>
    <s v="المركز المالي"/>
    <x v="4"/>
    <x v="10"/>
    <x v="85"/>
    <n v="0"/>
    <s v="ضمان اعمال شركة المواطن الدولية _ فلل الاندلس"/>
    <n v="27104"/>
    <n v="0"/>
    <n v="0"/>
    <n v="27104"/>
    <n v="0"/>
    <n v="0"/>
    <n v="0"/>
    <n v="0"/>
    <n v="0"/>
    <x v="8"/>
  </r>
  <r>
    <m/>
    <n v="81011000002"/>
    <s v="الخشب"/>
    <s v="المركز المالي"/>
    <x v="4"/>
    <x v="10"/>
    <x v="85"/>
    <n v="0"/>
    <s v="ضمان اعمال_شركة الاعمال التطويرية_مشروع الدرة"/>
    <n v="0"/>
    <n v="0"/>
    <n v="390685.60000000003"/>
    <n v="195343"/>
    <n v="195342.60000000003"/>
    <n v="0"/>
    <n v="195342.60000000003"/>
    <n v="0"/>
    <n v="195342.60000000003"/>
    <x v="8"/>
  </r>
  <r>
    <m/>
    <n v="81011201001"/>
    <s v="الخشب"/>
    <s v="المركز المالي"/>
    <x v="4"/>
    <x v="27"/>
    <x v="76"/>
    <n v="0"/>
    <s v="اوراق قبض مارس 2023"/>
    <n v="0"/>
    <n v="0"/>
    <n v="0"/>
    <n v="0"/>
    <n v="0"/>
    <n v="0"/>
    <n v="0"/>
    <n v="0"/>
    <n v="0"/>
    <x v="20"/>
  </r>
  <r>
    <m/>
    <n v="81011201002"/>
    <s v="الخشب"/>
    <s v="المركز المالي"/>
    <x v="4"/>
    <x v="27"/>
    <x v="76"/>
    <n v="0"/>
    <s v="اوراق قبض ابرايل 2023"/>
    <n v="0"/>
    <n v="0"/>
    <n v="262099"/>
    <n v="262099"/>
    <n v="0"/>
    <n v="0"/>
    <n v="0"/>
    <n v="0"/>
    <n v="0"/>
    <x v="20"/>
  </r>
  <r>
    <m/>
    <n v="81011201003"/>
    <s v="الخشب"/>
    <s v="المركز المالي"/>
    <x v="4"/>
    <x v="27"/>
    <x v="76"/>
    <n v="0"/>
    <s v="اوراق قبض اغسطس 2023"/>
    <n v="0"/>
    <n v="0"/>
    <n v="330000"/>
    <n v="330000"/>
    <n v="0"/>
    <n v="0"/>
    <n v="0"/>
    <n v="0"/>
    <n v="0"/>
    <x v="20"/>
  </r>
  <r>
    <m/>
    <n v="81011202001"/>
    <s v="الخشب"/>
    <s v="المركز المالي"/>
    <x v="4"/>
    <x v="27"/>
    <x v="76"/>
    <n v="0"/>
    <s v="اعتماد مستندي_شركة الاعمال التطويرية"/>
    <n v="0"/>
    <n v="0"/>
    <n v="770325"/>
    <n v="770325"/>
    <n v="0"/>
    <n v="0"/>
    <n v="0"/>
    <n v="0"/>
    <n v="0"/>
    <x v="20"/>
  </r>
  <r>
    <m/>
    <n v="81011202002"/>
    <s v="الخشب"/>
    <s v="المركز المالي"/>
    <x v="4"/>
    <x v="27"/>
    <x v="76"/>
    <n v="0"/>
    <s v="اعتماد مستندي_شركة الرياض للصناعات المعدنية"/>
    <n v="0"/>
    <n v="0"/>
    <n v="1161261"/>
    <n v="1087781"/>
    <n v="73480"/>
    <n v="0"/>
    <n v="73480"/>
    <n v="0"/>
    <n v="73480"/>
    <x v="20"/>
  </r>
  <r>
    <m/>
    <n v="81011400001"/>
    <s v="الخشب"/>
    <s v="المركز المالي"/>
    <x v="4"/>
    <x v="29"/>
    <x v="78"/>
    <n v="0"/>
    <s v="اعمال تحت التنفيذ عام 2022م."/>
    <n v="1356307"/>
    <n v="0"/>
    <n v="0"/>
    <n v="1356307"/>
    <n v="0"/>
    <n v="0"/>
    <n v="0"/>
    <n v="0"/>
    <n v="0"/>
    <x v="21"/>
  </r>
  <r>
    <m/>
    <n v="81020100001"/>
    <s v="الخشب"/>
    <s v="المركز المالي"/>
    <x v="0"/>
    <x v="5"/>
    <x v="6"/>
    <n v="0"/>
    <s v="اثاث وتجهيزات_الادارة"/>
    <n v="7302.63"/>
    <n v="0"/>
    <n v="1912.17"/>
    <n v="0"/>
    <n v="9214.7999999999993"/>
    <n v="0"/>
    <n v="9214.7999999999993"/>
    <n v="0"/>
    <n v="9214.7999999999993"/>
    <x v="5"/>
  </r>
  <r>
    <m/>
    <n v="81020100002"/>
    <s v="الخشب"/>
    <s v="المركز المالي"/>
    <x v="0"/>
    <x v="5"/>
    <x v="7"/>
    <n v="0"/>
    <s v="اجهزة وحاسبات وبرامج_الادارة"/>
    <n v="36156.950000000004"/>
    <n v="0"/>
    <n v="5375.91"/>
    <n v="0"/>
    <n v="41532.86"/>
    <n v="0"/>
    <n v="41532.86"/>
    <n v="0"/>
    <n v="41532.86"/>
    <x v="5"/>
  </r>
  <r>
    <m/>
    <n v="81020200001"/>
    <s v="الخشب"/>
    <s v="المركز المالي"/>
    <x v="0"/>
    <x v="5"/>
    <x v="6"/>
    <n v="0"/>
    <s v="اثاث وتجهيزات وديكورات_المصنع"/>
    <n v="226426.43"/>
    <n v="0"/>
    <n v="6630"/>
    <n v="5947.83"/>
    <n v="227108.6"/>
    <n v="0"/>
    <n v="227108.6"/>
    <n v="0"/>
    <n v="227108.6"/>
    <x v="5"/>
  </r>
  <r>
    <m/>
    <n v="81020200002"/>
    <s v="الخشب"/>
    <s v="المركز المالي"/>
    <x v="0"/>
    <x v="5"/>
    <x v="9"/>
    <n v="0"/>
    <s v="اجهزة والات_المصنع"/>
    <n v="2346438.7600000002"/>
    <n v="0"/>
    <n v="10000"/>
    <n v="0"/>
    <n v="2356438.7600000002"/>
    <n v="0"/>
    <n v="2356438.7600000002"/>
    <n v="0"/>
    <n v="2356438.7600000002"/>
    <x v="5"/>
  </r>
  <r>
    <m/>
    <n v="81020200003"/>
    <s v="الخشب"/>
    <s v="المركز المالي"/>
    <x v="0"/>
    <x v="5"/>
    <x v="7"/>
    <n v="0"/>
    <s v="اجهزة وحاسبات_المصنع"/>
    <n v="0"/>
    <n v="0"/>
    <n v="21872.83"/>
    <n v="0"/>
    <n v="21872.83"/>
    <n v="0"/>
    <n v="21872.83"/>
    <n v="0"/>
    <n v="21872.83"/>
    <x v="5"/>
  </r>
  <r>
    <m/>
    <n v="81020200004"/>
    <s v="الخشب"/>
    <s v="المركز المالي"/>
    <x v="0"/>
    <x v="5"/>
    <x v="10"/>
    <n v="0"/>
    <s v="عدد وادوات_المصنع"/>
    <n v="50196.93"/>
    <n v="0"/>
    <n v="43856.73"/>
    <n v="4556.6400000000003"/>
    <n v="89497.02"/>
    <n v="0"/>
    <n v="89497.02"/>
    <n v="0"/>
    <n v="89497.02"/>
    <x v="5"/>
  </r>
  <r>
    <m/>
    <n v="81020200005"/>
    <s v="الخشب"/>
    <s v="المركز المالي"/>
    <x v="0"/>
    <x v="5"/>
    <x v="6"/>
    <n v="0"/>
    <s v="اثاث وتجهيزات السكن."/>
    <n v="1750"/>
    <n v="0"/>
    <n v="1608.69"/>
    <n v="0"/>
    <n v="3358.69"/>
    <n v="0"/>
    <n v="3358.69"/>
    <n v="0"/>
    <n v="3358.69"/>
    <x v="5"/>
  </r>
  <r>
    <m/>
    <n v="81020300001"/>
    <s v="الخشب"/>
    <s v="المركز المالي"/>
    <x v="0"/>
    <x v="5"/>
    <x v="6"/>
    <n v="0"/>
    <s v="اثاث وتجهيزات الابواب المعدنية"/>
    <n v="0"/>
    <n v="0"/>
    <n v="60772.480000000003"/>
    <n v="0"/>
    <n v="60772.480000000003"/>
    <n v="0"/>
    <n v="60772.480000000003"/>
    <n v="0"/>
    <n v="60772.480000000003"/>
    <x v="5"/>
  </r>
  <r>
    <m/>
    <n v="81020300002"/>
    <s v="الخشب"/>
    <s v="المركز المالي"/>
    <x v="0"/>
    <x v="5"/>
    <x v="9"/>
    <n v="0"/>
    <s v="اجهزة والات ومعدات _ الابواب المعدنية"/>
    <n v="0"/>
    <n v="0"/>
    <n v="1444199.78"/>
    <n v="0"/>
    <n v="1444199.78"/>
    <n v="0"/>
    <n v="1444199.78"/>
    <n v="0"/>
    <n v="1444199.78"/>
    <x v="5"/>
  </r>
  <r>
    <m/>
    <n v="81020300003"/>
    <s v="الخشب"/>
    <s v="المركز المالي"/>
    <x v="0"/>
    <x v="5"/>
    <x v="10"/>
    <n v="0"/>
    <s v="عدد وادوات _ الابواب المعدنية"/>
    <n v="0"/>
    <n v="0"/>
    <n v="4700"/>
    <n v="0"/>
    <n v="4700"/>
    <n v="0"/>
    <n v="4700"/>
    <n v="0"/>
    <n v="4700"/>
    <x v="5"/>
  </r>
  <r>
    <m/>
    <n v="81020300004"/>
    <s v="الخشب"/>
    <s v="المركز المالي"/>
    <x v="0"/>
    <x v="5"/>
    <x v="7"/>
    <n v="0"/>
    <s v="اجهزة وحاسبات وبرامج_ الابواب المعدنية"/>
    <n v="0"/>
    <n v="0"/>
    <n v="0"/>
    <n v="0"/>
    <n v="0"/>
    <n v="0"/>
    <n v="0"/>
    <n v="0"/>
    <n v="0"/>
    <x v="5"/>
  </r>
  <r>
    <m/>
    <n v="81030000001"/>
    <s v="الخشب"/>
    <s v="المركز المالي"/>
    <x v="0"/>
    <x v="0"/>
    <x v="0"/>
    <n v="0"/>
    <s v="اصول تحت التجهيز مصنع الابواب المعدنية."/>
    <n v="1540971.86"/>
    <n v="0"/>
    <n v="40244.5"/>
    <n v="1581216.36"/>
    <n v="0"/>
    <n v="0"/>
    <n v="0"/>
    <n v="0"/>
    <n v="0"/>
    <x v="0"/>
  </r>
  <r>
    <m/>
    <n v="82010100001"/>
    <s v="الخشب"/>
    <s v="المركز المالي"/>
    <x v="1"/>
    <x v="1"/>
    <x v="84"/>
    <n v="0"/>
    <s v="مورد_شركة الاخشاب العالمية المحدودة"/>
    <n v="0"/>
    <n v="40.01"/>
    <n v="40.01"/>
    <n v="0"/>
    <n v="0"/>
    <n v="0"/>
    <n v="0"/>
    <n v="0"/>
    <n v="0"/>
    <x v="1"/>
  </r>
  <r>
    <m/>
    <n v="82010100002"/>
    <s v="الخشب"/>
    <s v="المركز المالي"/>
    <x v="1"/>
    <x v="1"/>
    <x v="84"/>
    <n v="0"/>
    <s v="مورد_شركة نجمة للتجارة و المقاولات"/>
    <n v="0"/>
    <n v="0"/>
    <n v="0"/>
    <n v="0"/>
    <n v="0"/>
    <n v="0"/>
    <n v="0"/>
    <n v="0"/>
    <n v="0"/>
    <x v="1"/>
  </r>
  <r>
    <m/>
    <n v="82010100003"/>
    <s v="الخشب"/>
    <s v="المركز المالي"/>
    <x v="1"/>
    <x v="1"/>
    <x v="84"/>
    <n v="0"/>
    <s v="مورد_شركة ستره الوطنية للاخشاب المحدودة"/>
    <n v="71665.820000000007"/>
    <n v="0"/>
    <n v="489360"/>
    <n v="592353.74"/>
    <n v="0"/>
    <n v="31327.919999999925"/>
    <n v="-31327.919999999925"/>
    <n v="0"/>
    <n v="-31327.919999999925"/>
    <x v="1"/>
  </r>
  <r>
    <m/>
    <n v="82010100004"/>
    <s v="الخشب"/>
    <s v="المركز المالي"/>
    <x v="1"/>
    <x v="1"/>
    <x v="84"/>
    <n v="0"/>
    <s v="مورد_مؤسسة مملكة الاخشاب التجارية"/>
    <n v="2303.17"/>
    <n v="0"/>
    <n v="1050968.73"/>
    <n v="1053273.3999999999"/>
    <n v="0"/>
    <n v="1.5"/>
    <n v="-1.5"/>
    <n v="0"/>
    <n v="-1.5"/>
    <x v="1"/>
  </r>
  <r>
    <m/>
    <n v="82010100005"/>
    <s v="الخشب"/>
    <s v="المركز المالي"/>
    <x v="1"/>
    <x v="1"/>
    <x v="84"/>
    <n v="0"/>
    <s v="مورد_شركة عبدالرحمن محمد السحيباني للتجارة"/>
    <n v="0"/>
    <n v="0"/>
    <n v="0"/>
    <n v="0"/>
    <n v="0"/>
    <n v="0"/>
    <n v="0"/>
    <n v="0"/>
    <n v="0"/>
    <x v="1"/>
  </r>
  <r>
    <m/>
    <n v="82010100006"/>
    <s v="الخشب"/>
    <s v="المركز المالي"/>
    <x v="1"/>
    <x v="1"/>
    <x v="84"/>
    <n v="0"/>
    <s v="مورد_شركة الاتقان والتجهيزات المعدنية"/>
    <n v="0"/>
    <n v="0"/>
    <n v="0"/>
    <n v="0"/>
    <n v="0"/>
    <n v="0"/>
    <n v="0"/>
    <n v="0"/>
    <n v="0"/>
    <x v="1"/>
  </r>
  <r>
    <m/>
    <n v="82010100007"/>
    <s v="الخشب"/>
    <s v="المركز المالي"/>
    <x v="1"/>
    <x v="1"/>
    <x v="84"/>
    <n v="0"/>
    <s v="مورد_مؤسسة عدة ومسمار للتجارة"/>
    <n v="0"/>
    <n v="0"/>
    <n v="81061.31"/>
    <n v="81061.31"/>
    <n v="0"/>
    <n v="0"/>
    <n v="0"/>
    <n v="0"/>
    <n v="0"/>
    <x v="1"/>
  </r>
  <r>
    <m/>
    <n v="82010100009"/>
    <s v="الخشب"/>
    <s v="المركز المالي"/>
    <x v="1"/>
    <x v="1"/>
    <x v="84"/>
    <n v="0"/>
    <s v="مورد_شركة اعمال صحاري للمقاولات - حاوية مخلفات"/>
    <n v="0"/>
    <n v="0"/>
    <n v="0"/>
    <n v="0"/>
    <n v="0"/>
    <n v="0"/>
    <n v="0"/>
    <n v="0"/>
    <n v="0"/>
    <x v="1"/>
  </r>
  <r>
    <m/>
    <n v="82010100010"/>
    <s v="الخشب"/>
    <s v="المركز المالي"/>
    <x v="1"/>
    <x v="1"/>
    <x v="84"/>
    <n v="0"/>
    <s v="مورد_عبدالعزيز بن صالح بن سليمان التويجري - ايجار مصنع الخشب"/>
    <n v="0"/>
    <n v="0"/>
    <n v="0"/>
    <n v="0"/>
    <n v="0"/>
    <n v="0"/>
    <n v="0"/>
    <n v="0"/>
    <n v="0"/>
    <x v="1"/>
  </r>
  <r>
    <m/>
    <n v="82010100011"/>
    <s v="الخشب"/>
    <s v="المركز المالي"/>
    <x v="1"/>
    <x v="1"/>
    <x v="84"/>
    <n v="0"/>
    <s v="مورد_الشركة السعودية للآلات الصناعية المحدودة - سيمكو"/>
    <n v="0"/>
    <n v="0"/>
    <n v="6187"/>
    <n v="6187"/>
    <n v="0"/>
    <n v="0"/>
    <n v="0"/>
    <n v="0"/>
    <n v="0"/>
    <x v="1"/>
  </r>
  <r>
    <m/>
    <n v="82010100013"/>
    <s v="الخشب"/>
    <s v="المركز المالي"/>
    <x v="1"/>
    <x v="1"/>
    <x v="84"/>
    <n v="0"/>
    <s v="مورد_مؤسسة التوريدات الذهبية التجارية"/>
    <n v="0"/>
    <n v="21015.9"/>
    <n v="60127"/>
    <n v="56373"/>
    <n v="0"/>
    <n v="17261.899999999994"/>
    <n v="-17261.899999999994"/>
    <n v="0"/>
    <n v="-17261.899999999994"/>
    <x v="1"/>
  </r>
  <r>
    <m/>
    <n v="82010100014"/>
    <s v="الخشب"/>
    <s v="المركز المالي"/>
    <x v="1"/>
    <x v="1"/>
    <x v="84"/>
    <n v="0"/>
    <s v="مورد_شركة مصنع الجزيرة للدهانات"/>
    <n v="0"/>
    <n v="0"/>
    <n v="0"/>
    <n v="0"/>
    <n v="0"/>
    <n v="0"/>
    <n v="0"/>
    <n v="0"/>
    <n v="0"/>
    <x v="1"/>
  </r>
  <r>
    <m/>
    <n v="82010100015"/>
    <s v="الخشب"/>
    <s v="المركز المالي"/>
    <x v="1"/>
    <x v="1"/>
    <x v="84"/>
    <n v="0"/>
    <s v="مورد_مؤسسة اضواء رهوان للتجارة"/>
    <n v="0"/>
    <n v="0"/>
    <n v="0"/>
    <n v="0"/>
    <n v="0"/>
    <n v="0"/>
    <n v="0"/>
    <n v="0"/>
    <n v="0"/>
    <x v="1"/>
  </r>
  <r>
    <m/>
    <n v="82010100017"/>
    <s v="الخشب"/>
    <s v="المركز المالي"/>
    <x v="1"/>
    <x v="1"/>
    <x v="84"/>
    <n v="0"/>
    <s v="مورد_شركة الدريس للصناعة والتجارة (اليتكو)"/>
    <n v="0"/>
    <n v="8182.33"/>
    <n v="0"/>
    <n v="0"/>
    <n v="0"/>
    <n v="8182.33"/>
    <n v="-8182.33"/>
    <n v="0"/>
    <n v="-8182.33"/>
    <x v="1"/>
  </r>
  <r>
    <m/>
    <n v="82010100019"/>
    <s v="الخشب"/>
    <s v="المركز المالي"/>
    <x v="1"/>
    <x v="1"/>
    <x v="84"/>
    <n v="0"/>
    <s v="مورد_مصنع شركة المناشي للابواب الحديدية"/>
    <n v="0"/>
    <n v="0"/>
    <n v="0"/>
    <n v="0"/>
    <n v="0"/>
    <n v="0"/>
    <n v="0"/>
    <n v="0"/>
    <n v="0"/>
    <x v="1"/>
  </r>
  <r>
    <m/>
    <n v="82010100020"/>
    <s v="الخشب"/>
    <s v="المركز المالي"/>
    <x v="1"/>
    <x v="1"/>
    <x v="84"/>
    <n v="0"/>
    <s v="مورد_شركة محمد عبدالرزاق المهيدب واولادة"/>
    <n v="0"/>
    <n v="0"/>
    <n v="0"/>
    <n v="0"/>
    <n v="0"/>
    <n v="0"/>
    <n v="0"/>
    <n v="0"/>
    <n v="0"/>
    <x v="1"/>
  </r>
  <r>
    <m/>
    <n v="82010100021"/>
    <s v="الخشب"/>
    <s v="المركز المالي"/>
    <x v="1"/>
    <x v="1"/>
    <x v="84"/>
    <n v="0"/>
    <s v="مورد_شركة ابراهيم عبدالرحمن المانع للتجارة والصناعة"/>
    <n v="0"/>
    <n v="0"/>
    <n v="0"/>
    <n v="0"/>
    <n v="0"/>
    <n v="0"/>
    <n v="0"/>
    <n v="0"/>
    <n v="0"/>
    <x v="1"/>
  </r>
  <r>
    <m/>
    <n v="82010100022"/>
    <s v="الخشب"/>
    <s v="المركز المالي"/>
    <x v="1"/>
    <x v="1"/>
    <x v="84"/>
    <n v="0"/>
    <s v="مورد_مؤسسة خالد محفوظ باحيدرة للتجارة"/>
    <n v="0"/>
    <n v="0"/>
    <n v="0"/>
    <n v="0"/>
    <n v="0"/>
    <n v="0"/>
    <n v="0"/>
    <n v="0"/>
    <n v="0"/>
    <x v="1"/>
  </r>
  <r>
    <m/>
    <n v="82010100023"/>
    <s v="الخشب"/>
    <s v="المركز المالي"/>
    <x v="1"/>
    <x v="1"/>
    <x v="84"/>
    <n v="0"/>
    <s v="مورد_شركة عثمان عبدالرحمن العصيمي وشركاه"/>
    <n v="0"/>
    <n v="0"/>
    <n v="0"/>
    <n v="0"/>
    <n v="0"/>
    <n v="0"/>
    <n v="0"/>
    <n v="0"/>
    <n v="0"/>
    <x v="1"/>
  </r>
  <r>
    <m/>
    <n v="82010100024"/>
    <s v="الخشب"/>
    <s v="المركز المالي"/>
    <x v="1"/>
    <x v="1"/>
    <x v="84"/>
    <n v="0"/>
    <s v="مورد_مؤسسة صفا العاصمة للمقاولات"/>
    <n v="0"/>
    <n v="0"/>
    <n v="0"/>
    <n v="0"/>
    <n v="0"/>
    <n v="0"/>
    <n v="0"/>
    <n v="0"/>
    <n v="0"/>
    <x v="1"/>
  </r>
  <r>
    <m/>
    <n v="82010100025"/>
    <s v="الخشب"/>
    <s v="المركز المالي"/>
    <x v="1"/>
    <x v="1"/>
    <x v="84"/>
    <n v="0"/>
    <s v="مورد_شركة مجموعة ماس الاهلية"/>
    <n v="0"/>
    <n v="47902.25"/>
    <n v="171148"/>
    <n v="189859.6"/>
    <n v="0"/>
    <n v="66613.850000000006"/>
    <n v="-66613.850000000006"/>
    <n v="0"/>
    <n v="-66613.850000000006"/>
    <x v="1"/>
  </r>
  <r>
    <m/>
    <n v="82010100026"/>
    <s v="الخشب"/>
    <s v="المركز المالي"/>
    <x v="1"/>
    <x v="1"/>
    <x v="84"/>
    <n v="0"/>
    <s v="مورد_مؤسسة الغابة للاخشاب التجارية"/>
    <n v="0"/>
    <n v="0"/>
    <n v="346411"/>
    <n v="346411.48"/>
    <n v="0"/>
    <n v="0.47999999998137355"/>
    <n v="-0.47999999998137355"/>
    <n v="0"/>
    <n v="-0.47999999998137355"/>
    <x v="1"/>
  </r>
  <r>
    <m/>
    <n v="82010100027"/>
    <s v="الخشب"/>
    <s v="المركز المالي"/>
    <x v="1"/>
    <x v="1"/>
    <x v="84"/>
    <n v="0"/>
    <s v="مورد_شركة مصدر لمواد النجارة التجارية"/>
    <n v="0"/>
    <n v="0"/>
    <n v="0"/>
    <n v="0"/>
    <n v="0"/>
    <n v="0"/>
    <n v="0"/>
    <n v="0"/>
    <n v="0"/>
    <x v="1"/>
  </r>
  <r>
    <m/>
    <n v="82010100028"/>
    <s v="الخشب"/>
    <s v="المركز المالي"/>
    <x v="1"/>
    <x v="1"/>
    <x v="84"/>
    <n v="0"/>
    <s v="مورد_شركة الاندلس القابضة"/>
    <n v="0"/>
    <n v="0"/>
    <n v="0"/>
    <n v="0"/>
    <n v="0"/>
    <n v="0"/>
    <n v="0"/>
    <n v="0"/>
    <n v="0"/>
    <x v="1"/>
  </r>
  <r>
    <m/>
    <n v="82010100029"/>
    <s v="الخشب"/>
    <s v="المركز المالي"/>
    <x v="1"/>
    <x v="1"/>
    <x v="84"/>
    <n v="0"/>
    <s v="مورد_شركة ريتفر للدهانات"/>
    <n v="0"/>
    <n v="109796.25"/>
    <n v="269016.5"/>
    <n v="329577.35000000003"/>
    <n v="0"/>
    <n v="170357.10000000003"/>
    <n v="-170357.10000000003"/>
    <n v="0"/>
    <n v="-170357.10000000003"/>
    <x v="1"/>
  </r>
  <r>
    <m/>
    <n v="82010100030"/>
    <s v="الخشب"/>
    <s v="المركز المالي"/>
    <x v="1"/>
    <x v="1"/>
    <x v="84"/>
    <n v="0"/>
    <s v="مورد_شركة طريق الكون المحدودة"/>
    <n v="0"/>
    <n v="0"/>
    <n v="0"/>
    <n v="0"/>
    <n v="0"/>
    <n v="0"/>
    <n v="0"/>
    <n v="0"/>
    <n v="0"/>
    <x v="1"/>
  </r>
  <r>
    <m/>
    <n v="82010100031"/>
    <s v="الخشب"/>
    <s v="المركز المالي"/>
    <x v="1"/>
    <x v="1"/>
    <x v="84"/>
    <n v="0"/>
    <s v="مورد_مصنع التحف الفريدة للنجارة"/>
    <n v="0"/>
    <n v="0"/>
    <n v="0"/>
    <n v="0"/>
    <n v="0"/>
    <n v="0"/>
    <n v="0"/>
    <n v="0"/>
    <n v="0"/>
    <x v="1"/>
  </r>
  <r>
    <m/>
    <n v="82010100032"/>
    <s v="الخشب"/>
    <s v="المركز المالي"/>
    <x v="1"/>
    <x v="1"/>
    <x v="84"/>
    <n v="0"/>
    <s v="مورد_شركة تقنية الالات والمعدات الحديثة للصيانة"/>
    <n v="0"/>
    <n v="0"/>
    <n v="1868.75"/>
    <n v="1868.75"/>
    <n v="0"/>
    <n v="0"/>
    <n v="0"/>
    <n v="0"/>
    <n v="0"/>
    <x v="1"/>
  </r>
  <r>
    <m/>
    <n v="82010100033"/>
    <s v="الخشب"/>
    <s v="المركز المالي"/>
    <x v="1"/>
    <x v="1"/>
    <x v="84"/>
    <n v="0"/>
    <s v="مورد_مؤسسة سعاد حسين عبدالله الحارثي للتجارة"/>
    <n v="0"/>
    <n v="80946.31"/>
    <n v="81061.31"/>
    <n v="115"/>
    <n v="0"/>
    <n v="0"/>
    <n v="0"/>
    <n v="0"/>
    <n v="0"/>
    <x v="1"/>
  </r>
  <r>
    <m/>
    <n v="82010100034"/>
    <s v="الخشب"/>
    <s v="المركز المالي"/>
    <x v="1"/>
    <x v="1"/>
    <x v="84"/>
    <n v="0"/>
    <s v="مورد_شركة الرياض للصناعات المعدنية"/>
    <n v="0"/>
    <n v="0"/>
    <n v="0"/>
    <n v="0"/>
    <n v="0"/>
    <n v="0"/>
    <n v="0"/>
    <n v="0"/>
    <n v="0"/>
    <x v="1"/>
  </r>
  <r>
    <m/>
    <n v="82010100035"/>
    <s v="الخشب"/>
    <s v="المركز المالي"/>
    <x v="1"/>
    <x v="1"/>
    <x v="84"/>
    <n v="0"/>
    <s v="مورد_شركة الازمنة المتقدمة للمقاولات العامة"/>
    <n v="0"/>
    <n v="0"/>
    <n v="0"/>
    <n v="0"/>
    <n v="0"/>
    <n v="0"/>
    <n v="0"/>
    <n v="0"/>
    <n v="0"/>
    <x v="1"/>
  </r>
  <r>
    <m/>
    <n v="82010100036"/>
    <s v="الخشب"/>
    <s v="المركز المالي"/>
    <x v="1"/>
    <x v="1"/>
    <x v="84"/>
    <n v="0"/>
    <s v="مورد_مؤسسة جاسم محمد جاسم ال عيد التجارية"/>
    <n v="0"/>
    <n v="0"/>
    <n v="21213.31"/>
    <n v="21213.31"/>
    <n v="0"/>
    <n v="0"/>
    <n v="0"/>
    <n v="0"/>
    <n v="0"/>
    <x v="1"/>
  </r>
  <r>
    <m/>
    <n v="82010100037"/>
    <s v="الخشب"/>
    <s v="المركز المالي"/>
    <x v="1"/>
    <x v="1"/>
    <x v="84"/>
    <n v="0"/>
    <s v="مورد_شركة جرون العقارية"/>
    <n v="0"/>
    <n v="0"/>
    <n v="55000"/>
    <n v="55000"/>
    <n v="0"/>
    <n v="0"/>
    <n v="0"/>
    <n v="0"/>
    <n v="0"/>
    <x v="1"/>
  </r>
  <r>
    <m/>
    <n v="82010100038"/>
    <s v="الخشب"/>
    <s v="المركز المالي"/>
    <x v="1"/>
    <x v="1"/>
    <x v="84"/>
    <n v="0"/>
    <s v="مورد_شركة منصور المساعد للتجارة والمقاولات"/>
    <n v="0"/>
    <n v="0"/>
    <n v="27600"/>
    <n v="27600"/>
    <n v="0"/>
    <n v="0"/>
    <n v="0"/>
    <n v="0"/>
    <n v="0"/>
    <x v="1"/>
  </r>
  <r>
    <m/>
    <n v="82010100039"/>
    <s v="الخشب"/>
    <s v="المركز المالي"/>
    <x v="1"/>
    <x v="1"/>
    <x v="84"/>
    <n v="0"/>
    <s v="مورد_شركة موارد القيادة للخدمات التجارية"/>
    <n v="0"/>
    <n v="0"/>
    <n v="15525"/>
    <n v="15525"/>
    <n v="0"/>
    <n v="0"/>
    <n v="0"/>
    <n v="0"/>
    <n v="0"/>
    <x v="1"/>
  </r>
  <r>
    <m/>
    <n v="82010100040"/>
    <s v="الخشب"/>
    <s v="المركز المالي"/>
    <x v="1"/>
    <x v="1"/>
    <x v="84"/>
    <n v="0"/>
    <s v="مورد_الشركة الموحدة الرائدة للصناعة والتجارة المحدودة"/>
    <n v="0"/>
    <n v="0"/>
    <n v="146552"/>
    <n v="146552.55000000002"/>
    <n v="0"/>
    <n v="0.5500000000174623"/>
    <n v="-0.5500000000174623"/>
    <n v="0"/>
    <n v="-0.5500000000174623"/>
    <x v="1"/>
  </r>
  <r>
    <m/>
    <n v="82010100041"/>
    <s v="الخشب"/>
    <s v="المركز المالي"/>
    <x v="1"/>
    <x v="1"/>
    <x v="84"/>
    <n v="0"/>
    <s v="مورد_شركة ثنايا البرق للتجارة"/>
    <n v="0"/>
    <n v="0"/>
    <n v="19665"/>
    <n v="19665"/>
    <n v="0"/>
    <n v="0"/>
    <n v="0"/>
    <n v="0"/>
    <n v="0"/>
    <x v="1"/>
  </r>
  <r>
    <m/>
    <n v="82010100042"/>
    <s v="الخشب"/>
    <s v="المركز المالي"/>
    <x v="1"/>
    <x v="1"/>
    <x v="84"/>
    <n v="0"/>
    <s v="مورد خارجي_ITS TESTING SERVICED_انترتك"/>
    <n v="0"/>
    <n v="0"/>
    <n v="17171.12"/>
    <n v="17171.12"/>
    <n v="0"/>
    <n v="0"/>
    <n v="0"/>
    <n v="0"/>
    <n v="0"/>
    <x v="1"/>
  </r>
  <r>
    <m/>
    <n v="82010100043"/>
    <s v="الخشب"/>
    <s v="المركز المالي"/>
    <x v="1"/>
    <x v="1"/>
    <x v="84"/>
    <n v="0"/>
    <s v="مورد_شركة عالم الاخشاب للتجارة"/>
    <n v="0"/>
    <n v="0"/>
    <n v="322665"/>
    <n v="357391.26"/>
    <n v="0"/>
    <n v="34726.260000000009"/>
    <n v="-34726.260000000009"/>
    <n v="0"/>
    <n v="-34726.260000000009"/>
    <x v="1"/>
  </r>
  <r>
    <m/>
    <n v="82010100044"/>
    <s v="الخشب"/>
    <s v="المركز المالي"/>
    <x v="1"/>
    <x v="1"/>
    <x v="84"/>
    <n v="0"/>
    <s v="مورد_شركة الواح الخليج التجارية"/>
    <n v="0"/>
    <n v="0"/>
    <n v="141450"/>
    <n v="141450"/>
    <n v="0"/>
    <n v="0"/>
    <n v="0"/>
    <n v="0"/>
    <n v="0"/>
    <x v="1"/>
  </r>
  <r>
    <m/>
    <n v="82010100045"/>
    <s v="الخشب"/>
    <s v="المركز المالي"/>
    <x v="1"/>
    <x v="1"/>
    <x v="84"/>
    <n v="0"/>
    <s v="مورد_شركة التلال الزجاجية للتجارة"/>
    <n v="0"/>
    <n v="0"/>
    <n v="17940"/>
    <n v="17940"/>
    <n v="0"/>
    <n v="0"/>
    <n v="0"/>
    <n v="0"/>
    <n v="0"/>
    <x v="1"/>
  </r>
  <r>
    <m/>
    <n v="82010100046"/>
    <s v="الخشب"/>
    <s v="المركز المالي"/>
    <x v="1"/>
    <x v="1"/>
    <x v="84"/>
    <n v="0"/>
    <s v="مورد_شركة الراجحي للبناء والتعمير"/>
    <n v="0"/>
    <n v="0"/>
    <n v="47500"/>
    <n v="47500"/>
    <n v="0"/>
    <n v="0"/>
    <n v="0"/>
    <n v="0"/>
    <n v="0"/>
    <x v="1"/>
  </r>
  <r>
    <m/>
    <n v="82010100047"/>
    <s v="الخشب"/>
    <s v="المركز المالي"/>
    <x v="1"/>
    <x v="1"/>
    <x v="84"/>
    <n v="0"/>
    <s v="مورد_مؤسسة النمر لمواد البناء"/>
    <n v="0"/>
    <n v="0"/>
    <n v="17503"/>
    <n v="17503"/>
    <n v="0"/>
    <n v="0"/>
    <n v="0"/>
    <n v="0"/>
    <n v="0"/>
    <x v="1"/>
  </r>
  <r>
    <m/>
    <n v="82010100048"/>
    <s v="الخشب"/>
    <s v="المركز المالي"/>
    <x v="1"/>
    <x v="1"/>
    <x v="84"/>
    <n v="0"/>
    <s v="مورد_شركة بيت التطور للتجارة"/>
    <n v="0"/>
    <n v="0"/>
    <n v="61966"/>
    <n v="61966.6"/>
    <n v="0"/>
    <n v="0.59999999999854481"/>
    <n v="-0.59999999999854481"/>
    <n v="0"/>
    <n v="-0.59999999999854481"/>
    <x v="1"/>
  </r>
  <r>
    <m/>
    <n v="82010100049"/>
    <s v="الخشب"/>
    <s v="المركز المالي"/>
    <x v="1"/>
    <x v="1"/>
    <x v="84"/>
    <n v="0"/>
    <s v="مورد_شركة الشرق الاوسط الحديث المحدودة"/>
    <n v="0"/>
    <n v="0"/>
    <n v="21505"/>
    <n v="21505"/>
    <n v="0"/>
    <n v="0"/>
    <n v="0"/>
    <n v="0"/>
    <n v="0"/>
    <x v="1"/>
  </r>
  <r>
    <m/>
    <n v="82010100050"/>
    <s v="الخشب"/>
    <s v="المركز المالي"/>
    <x v="1"/>
    <x v="1"/>
    <x v="84"/>
    <n v="0"/>
    <s v="مورد_شركة التجهيزات والمشاريع العربية"/>
    <n v="0"/>
    <n v="0"/>
    <n v="0"/>
    <n v="24776.18"/>
    <n v="0"/>
    <n v="24776.18"/>
    <n v="-24776.18"/>
    <n v="0"/>
    <n v="-24776.18"/>
    <x v="1"/>
  </r>
  <r>
    <m/>
    <n v="82010100051"/>
    <s v="الخشب"/>
    <s v="المركز المالي"/>
    <x v="1"/>
    <x v="1"/>
    <x v="84"/>
    <n v="0"/>
    <s v="مورد_شركة اصلاح الخليج للاستثمار"/>
    <n v="0"/>
    <n v="0"/>
    <n v="11891"/>
    <n v="11891"/>
    <n v="0"/>
    <n v="0"/>
    <n v="0"/>
    <n v="0"/>
    <n v="0"/>
    <x v="1"/>
  </r>
  <r>
    <m/>
    <n v="82010100052"/>
    <s v="الخشب"/>
    <s v="المركز المالي"/>
    <x v="1"/>
    <x v="1"/>
    <x v="84"/>
    <n v="0"/>
    <s v="مورد_شركة فولاذ الخليج للتجارة"/>
    <n v="0"/>
    <n v="0"/>
    <n v="19853.600000000002"/>
    <n v="19853.600000000002"/>
    <n v="0"/>
    <n v="0"/>
    <n v="0"/>
    <n v="0"/>
    <n v="0"/>
    <x v="1"/>
  </r>
  <r>
    <m/>
    <n v="82010100053"/>
    <s v="الخشب"/>
    <s v="المركز المالي"/>
    <x v="1"/>
    <x v="1"/>
    <x v="84"/>
    <n v="0"/>
    <s v="مورد_شركة مصدر لمواد البناء"/>
    <n v="0"/>
    <n v="0"/>
    <n v="10350"/>
    <n v="10350"/>
    <n v="0"/>
    <n v="0"/>
    <n v="0"/>
    <n v="0"/>
    <n v="0"/>
    <x v="1"/>
  </r>
  <r>
    <m/>
    <n v="82010100054"/>
    <s v="الخشب"/>
    <s v="المركز المالي"/>
    <x v="1"/>
    <x v="1"/>
    <x v="84"/>
    <n v="0"/>
    <s v="مورد_مؤسسة وسائل الاعمار للتجارة"/>
    <n v="0"/>
    <n v="0"/>
    <n v="0"/>
    <n v="34195.25"/>
    <n v="0"/>
    <n v="34195.25"/>
    <n v="-34195.25"/>
    <n v="0"/>
    <n v="-34195.25"/>
    <x v="1"/>
  </r>
  <r>
    <m/>
    <n v="82010100055"/>
    <s v="الخشب"/>
    <s v="المركز المالي"/>
    <x v="1"/>
    <x v="1"/>
    <x v="84"/>
    <n v="0"/>
    <s v="مورد_مصنع تحت الشمس للاعمال المعدنية"/>
    <n v="0"/>
    <n v="0"/>
    <n v="7590"/>
    <n v="7590"/>
    <n v="0"/>
    <n v="0"/>
    <n v="0"/>
    <n v="0"/>
    <n v="0"/>
    <x v="1"/>
  </r>
  <r>
    <m/>
    <n v="82010100056"/>
    <s v="الخشب"/>
    <s v="المركز المالي"/>
    <x v="1"/>
    <x v="1"/>
    <x v="84"/>
    <n v="0"/>
    <s v="مورد_شركة مكعبات للخدمات البيئية-الحاوية"/>
    <n v="0"/>
    <n v="0"/>
    <n v="0"/>
    <n v="1610"/>
    <n v="0"/>
    <n v="1610"/>
    <n v="-1610"/>
    <n v="0"/>
    <n v="-1610"/>
    <x v="1"/>
  </r>
  <r>
    <m/>
    <n v="82010200001"/>
    <s v="الخشب"/>
    <s v="المركز المالي"/>
    <x v="1"/>
    <x v="2"/>
    <x v="81"/>
    <n v="0"/>
    <s v="مقاول_مؤسسة كيان الفن للمقاولات - احمد عطيه"/>
    <n v="0"/>
    <n v="0"/>
    <n v="0"/>
    <n v="0"/>
    <n v="0"/>
    <n v="0"/>
    <n v="0"/>
    <n v="0"/>
    <n v="0"/>
    <x v="2"/>
  </r>
  <r>
    <m/>
    <n v="82010200002"/>
    <s v="الخشب"/>
    <s v="المركز المالي"/>
    <x v="1"/>
    <x v="2"/>
    <x v="81"/>
    <n v="0"/>
    <s v="مقاول_محمد احمد محمد السيد ( تركيبات )"/>
    <n v="0"/>
    <n v="0"/>
    <n v="0"/>
    <n v="0"/>
    <n v="0"/>
    <n v="0"/>
    <n v="0"/>
    <n v="0"/>
    <n v="0"/>
    <x v="2"/>
  </r>
  <r>
    <m/>
    <n v="82010200003"/>
    <s v="الخشب"/>
    <s v="المركز المالي"/>
    <x v="4"/>
    <x v="10"/>
    <x v="20"/>
    <n v="0"/>
    <s v="مقاول_حازم محمد عبدالعزيز محمد"/>
    <n v="900"/>
    <n v="0"/>
    <n v="243952"/>
    <n v="239852"/>
    <n v="5000"/>
    <n v="0"/>
    <n v="5000"/>
    <n v="0"/>
    <n v="5000"/>
    <x v="8"/>
  </r>
  <r>
    <m/>
    <n v="82010200004"/>
    <s v="الخشب"/>
    <s v="المركز المالي"/>
    <x v="1"/>
    <x v="2"/>
    <x v="81"/>
    <n v="0"/>
    <s v="مقاول_مدحت سعد علي البريشي"/>
    <n v="0"/>
    <n v="2310"/>
    <n v="30546"/>
    <n v="28236"/>
    <n v="0"/>
    <n v="0"/>
    <n v="0"/>
    <n v="0"/>
    <n v="0"/>
    <x v="2"/>
  </r>
  <r>
    <m/>
    <n v="82010200005"/>
    <s v="الخشب"/>
    <s v="المركز المالي"/>
    <x v="1"/>
    <x v="2"/>
    <x v="81"/>
    <n v="0"/>
    <s v="مقاول_ربيع فتحي حامد الدسوقي"/>
    <n v="0"/>
    <n v="0"/>
    <n v="0"/>
    <n v="0"/>
    <n v="0"/>
    <n v="0"/>
    <n v="0"/>
    <n v="0"/>
    <n v="0"/>
    <x v="2"/>
  </r>
  <r>
    <m/>
    <n v="82010200006"/>
    <s v="الخشب"/>
    <s v="المركز المالي"/>
    <x v="1"/>
    <x v="2"/>
    <x v="81"/>
    <n v="0"/>
    <s v="مقاول_مدني اقبال عبد الرشيد"/>
    <n v="0"/>
    <n v="0"/>
    <n v="0"/>
    <n v="0"/>
    <n v="0"/>
    <n v="0"/>
    <n v="0"/>
    <n v="0"/>
    <n v="0"/>
    <x v="2"/>
  </r>
  <r>
    <m/>
    <n v="82010200007"/>
    <s v="الخشب"/>
    <s v="المركز المالي"/>
    <x v="1"/>
    <x v="2"/>
    <x v="81"/>
    <n v="0"/>
    <s v="مقاول_محمد شعبان محمود عب الظاهر_مشروع ريمكو"/>
    <n v="0"/>
    <n v="0"/>
    <n v="5700"/>
    <n v="5700"/>
    <n v="0"/>
    <n v="0"/>
    <n v="0"/>
    <n v="0"/>
    <n v="0"/>
    <x v="2"/>
  </r>
  <r>
    <m/>
    <n v="82010200008"/>
    <s v="الخشب"/>
    <s v="المركز المالي"/>
    <x v="1"/>
    <x v="2"/>
    <x v="81"/>
    <n v="0"/>
    <s v="مقاول تركيبات_مؤسسة ساري الليل للمقاولات العامة"/>
    <n v="0"/>
    <n v="0"/>
    <n v="75000"/>
    <n v="78200"/>
    <n v="0"/>
    <n v="3200"/>
    <n v="-3200"/>
    <n v="0"/>
    <n v="-3200"/>
    <x v="2"/>
  </r>
  <r>
    <m/>
    <n v="82010200009"/>
    <s v="الخشب"/>
    <s v="المركز المالي"/>
    <x v="1"/>
    <x v="2"/>
    <x v="81"/>
    <n v="0"/>
    <s v="مقاول تركيبات_احمد السيد توفيق محمد"/>
    <n v="0"/>
    <n v="0"/>
    <n v="2900"/>
    <n v="3024"/>
    <n v="0"/>
    <n v="124"/>
    <n v="-124"/>
    <n v="0"/>
    <n v="-124"/>
    <x v="2"/>
  </r>
  <r>
    <m/>
    <n v="82010300001"/>
    <s v="الخشب"/>
    <s v="المركز المالي"/>
    <x v="1"/>
    <x v="2"/>
    <x v="17"/>
    <n v="0"/>
    <s v="دفعة مقدمة 15%_شركة ابناء محمد السعد العجلان _عمارة صلبوخ"/>
    <n v="0"/>
    <n v="0"/>
    <n v="0"/>
    <n v="0"/>
    <n v="0"/>
    <n v="0"/>
    <n v="0"/>
    <n v="0"/>
    <n v="0"/>
    <x v="2"/>
  </r>
  <r>
    <m/>
    <n v="82010300002"/>
    <s v="الخشب"/>
    <s v="المركز المالي"/>
    <x v="1"/>
    <x v="2"/>
    <x v="17"/>
    <n v="0"/>
    <s v="دفعة مقدمة 15%_شركة مهمات الشرق الاوسط_مشروع المطارات"/>
    <n v="0"/>
    <n v="0"/>
    <n v="0"/>
    <n v="0"/>
    <n v="0"/>
    <n v="0"/>
    <n v="0"/>
    <n v="0"/>
    <n v="0"/>
    <x v="2"/>
  </r>
  <r>
    <m/>
    <n v="82010300003"/>
    <s v="الخشب"/>
    <s v="المركز المالي"/>
    <x v="1"/>
    <x v="2"/>
    <x v="17"/>
    <n v="0"/>
    <s v="دفعة مقدمة 15%_شركة يوني ديكور _مركز الملك عبدالله المالي"/>
    <n v="0"/>
    <n v="48921.67"/>
    <n v="48921.67"/>
    <n v="0"/>
    <n v="0"/>
    <n v="0"/>
    <n v="0"/>
    <n v="0"/>
    <n v="0"/>
    <x v="2"/>
  </r>
  <r>
    <m/>
    <n v="82010300004"/>
    <s v="الخشب"/>
    <s v="المركز المالي"/>
    <x v="1"/>
    <x v="2"/>
    <x v="17"/>
    <n v="0"/>
    <s v="دفعة مقدمة 15%_ شركة بلت للمقاولات _فلل الدوادمي"/>
    <n v="0"/>
    <n v="0"/>
    <n v="0"/>
    <n v="0"/>
    <n v="0"/>
    <n v="0"/>
    <n v="0"/>
    <n v="0"/>
    <n v="0"/>
    <x v="2"/>
  </r>
  <r>
    <m/>
    <n v="82010300005"/>
    <s v="الخشب"/>
    <s v="المركز المالي"/>
    <x v="1"/>
    <x v="2"/>
    <x v="17"/>
    <n v="0"/>
    <s v="دفعة مقدمة 15%_شركة بلت للمقاولات _فلل المجمعة"/>
    <n v="0"/>
    <n v="0"/>
    <n v="0"/>
    <n v="0"/>
    <n v="0"/>
    <n v="0"/>
    <n v="0"/>
    <n v="0"/>
    <n v="0"/>
    <x v="2"/>
  </r>
  <r>
    <m/>
    <n v="82010300006"/>
    <s v="الخشب"/>
    <s v="المركز المالي"/>
    <x v="1"/>
    <x v="2"/>
    <x v="17"/>
    <n v="0"/>
    <s v="دفعة مقدمة 15%_مؤسسة مكنون الجزيرة للمقاولات_شركة الكهرباء"/>
    <n v="0"/>
    <n v="0"/>
    <n v="0"/>
    <n v="0"/>
    <n v="0"/>
    <n v="0"/>
    <n v="0"/>
    <n v="0"/>
    <n v="0"/>
    <x v="2"/>
  </r>
  <r>
    <m/>
    <n v="82010300007"/>
    <s v="الخشب"/>
    <s v="المركز المالي"/>
    <x v="1"/>
    <x v="2"/>
    <x v="17"/>
    <n v="0"/>
    <s v="دفعة مقدمة 15%_شركة المواطن الدولية_فلل الاندلس"/>
    <n v="0"/>
    <n v="0"/>
    <n v="0"/>
    <n v="0"/>
    <n v="0"/>
    <n v="0"/>
    <n v="0"/>
    <n v="0"/>
    <n v="0"/>
    <x v="2"/>
  </r>
  <r>
    <m/>
    <n v="82010300008"/>
    <s v="الخشب"/>
    <s v="المركز المالي"/>
    <x v="1"/>
    <x v="2"/>
    <x v="17"/>
    <n v="0"/>
    <s v="دفعة مقدمة 15%_وكالة النقاط الاحترافية للدعاية والاعلان"/>
    <n v="0"/>
    <n v="0"/>
    <n v="0"/>
    <n v="0"/>
    <n v="0"/>
    <n v="0"/>
    <n v="0"/>
    <n v="0"/>
    <n v="0"/>
    <x v="2"/>
  </r>
  <r>
    <m/>
    <n v="82010300009"/>
    <s v="الخشب"/>
    <s v="المركز المالي"/>
    <x v="1"/>
    <x v="2"/>
    <x v="17"/>
    <n v="0"/>
    <s v="دفعة مقدمة 15%_مؤسسة عايد خويلد مرزوق الرحيمي المطيري_فيلا سكن"/>
    <n v="0"/>
    <n v="0"/>
    <n v="0"/>
    <n v="0"/>
    <n v="0"/>
    <n v="0"/>
    <n v="0"/>
    <n v="0"/>
    <n v="0"/>
    <x v="2"/>
  </r>
  <r>
    <m/>
    <n v="82010300010"/>
    <s v="الخشب"/>
    <s v="المركز المالي"/>
    <x v="1"/>
    <x v="2"/>
    <x v="17"/>
    <n v="0"/>
    <s v="دفعة مقدمة 15%_شركة قادة البناء _معرض الدفاع ابواب الشطر"/>
    <n v="0"/>
    <n v="0"/>
    <n v="0"/>
    <n v="0"/>
    <n v="0"/>
    <n v="0"/>
    <n v="0"/>
    <n v="0"/>
    <n v="0"/>
    <x v="2"/>
  </r>
  <r>
    <m/>
    <n v="82010300011"/>
    <s v="الخشب"/>
    <s v="المركز المالي"/>
    <x v="1"/>
    <x v="2"/>
    <x v="17"/>
    <n v="0"/>
    <s v="دفعة مقدمة 15%_عبدالله الموسي _تفاصيل الاستثمار"/>
    <n v="0"/>
    <n v="0"/>
    <n v="0"/>
    <n v="0"/>
    <n v="0"/>
    <n v="0"/>
    <n v="0"/>
    <n v="0"/>
    <n v="0"/>
    <x v="2"/>
  </r>
  <r>
    <m/>
    <n v="82010300012"/>
    <s v="الخشب"/>
    <s v="المركز المالي"/>
    <x v="1"/>
    <x v="2"/>
    <x v="17"/>
    <n v="0"/>
    <s v="دفعة مقدمة 15%_شركة الاعمال التطويرية المحدوده _منفذ الدرة"/>
    <n v="0"/>
    <n v="471482.33"/>
    <n v="471482.33"/>
    <n v="0"/>
    <n v="0"/>
    <n v="0"/>
    <n v="0"/>
    <n v="0"/>
    <n v="0"/>
    <x v="2"/>
  </r>
  <r>
    <m/>
    <n v="82010300013"/>
    <s v="الخشب"/>
    <s v="المركز المالي"/>
    <x v="1"/>
    <x v="2"/>
    <x v="17"/>
    <n v="0"/>
    <s v="دفعة مقدمة 15%_شركة الرياض للصناعات المعدنية_مستشفي الملك فيصل"/>
    <n v="0"/>
    <n v="45584.35"/>
    <n v="45584.35"/>
    <n v="0"/>
    <n v="0"/>
    <n v="0"/>
    <n v="0"/>
    <n v="0"/>
    <n v="0"/>
    <x v="2"/>
  </r>
  <r>
    <m/>
    <n v="82010300014"/>
    <s v="الخشب"/>
    <s v="المركز المالي"/>
    <x v="1"/>
    <x v="2"/>
    <x v="17"/>
    <n v="0"/>
    <s v="دفعة مقدمة 15%_شركة اهالينا المحدودة _ SUPPORTING BUILDING"/>
    <n v="0"/>
    <n v="173913.04"/>
    <n v="173913.04"/>
    <n v="0"/>
    <n v="0"/>
    <n v="0"/>
    <n v="0"/>
    <n v="0"/>
    <n v="0"/>
    <x v="2"/>
  </r>
  <r>
    <m/>
    <n v="82010300015"/>
    <s v="الخشب"/>
    <s v="المركز المالي"/>
    <x v="1"/>
    <x v="2"/>
    <x v="17"/>
    <n v="0"/>
    <s v="دفعة مقدمة 50%_شركة الراجح الحديثة للمقاولات المحدودة"/>
    <n v="0"/>
    <n v="0"/>
    <n v="5935"/>
    <n v="5935.22"/>
    <n v="0"/>
    <n v="0.22000000000025466"/>
    <n v="-0.22000000000025466"/>
    <n v="0"/>
    <n v="-0.22000000000025466"/>
    <x v="2"/>
  </r>
  <r>
    <m/>
    <n v="82010300016"/>
    <s v="الخشب"/>
    <s v="المركز المالي"/>
    <x v="1"/>
    <x v="2"/>
    <x v="17"/>
    <n v="0"/>
    <s v="دفعة مقدمة50%_شركة ديم العمرانية للمقاولات العامة"/>
    <n v="0"/>
    <n v="0"/>
    <n v="0"/>
    <n v="214647.25"/>
    <n v="0"/>
    <n v="214647.25"/>
    <n v="-214647.25"/>
    <n v="0"/>
    <n v="-214647.25"/>
    <x v="2"/>
  </r>
  <r>
    <m/>
    <n v="82010300017"/>
    <s v="الخشب"/>
    <s v="المركز المالي"/>
    <x v="1"/>
    <x v="2"/>
    <x v="17"/>
    <n v="0"/>
    <s v="دفعة مقدمة 35%_شركة الرياض للصناعات المعدنية_SITE-8HOUSING"/>
    <n v="0"/>
    <n v="0"/>
    <n v="660340"/>
    <n v="660340"/>
    <n v="0"/>
    <n v="0"/>
    <n v="0"/>
    <n v="0"/>
    <n v="0"/>
    <x v="2"/>
  </r>
  <r>
    <m/>
    <n v="82010300018"/>
    <s v="الخشب"/>
    <s v="المركز المالي"/>
    <x v="1"/>
    <x v="2"/>
    <x v="17"/>
    <n v="0"/>
    <s v="دفعة مقدمة 50%_شركة ديما الاعمال للتجارة_مشروع خاص 7 ابواب"/>
    <n v="0"/>
    <n v="0"/>
    <n v="9105.2199999999993"/>
    <n v="9105.2199999999993"/>
    <n v="0"/>
    <n v="0"/>
    <n v="0"/>
    <n v="0"/>
    <n v="0"/>
    <x v="2"/>
  </r>
  <r>
    <m/>
    <n v="82010300019"/>
    <s v="الخشب"/>
    <s v="المركز المالي"/>
    <x v="1"/>
    <x v="2"/>
    <x v="17"/>
    <n v="0"/>
    <s v="دفعة مقدمة 15%_شركة دروف_مشروع المدينة المنورة"/>
    <n v="0"/>
    <n v="0"/>
    <n v="0"/>
    <n v="157050.44"/>
    <n v="0"/>
    <n v="157050.44"/>
    <n v="-157050.44"/>
    <n v="0"/>
    <n v="-157050.44"/>
    <x v="2"/>
  </r>
  <r>
    <m/>
    <n v="82010300020"/>
    <s v="الخشب"/>
    <s v="المركز المالي"/>
    <x v="1"/>
    <x v="2"/>
    <x v="17"/>
    <n v="0"/>
    <s v="دفعة مقدمة 15%_شركة المنصورة للصناعات المعدنية"/>
    <n v="0"/>
    <n v="0"/>
    <n v="41304.35"/>
    <n v="41304.35"/>
    <n v="0"/>
    <n v="0"/>
    <n v="0"/>
    <n v="0"/>
    <n v="0"/>
    <x v="2"/>
  </r>
  <r>
    <m/>
    <n v="82010300021"/>
    <s v="الخشب"/>
    <s v="المركز المالي"/>
    <x v="1"/>
    <x v="2"/>
    <x v="17"/>
    <n v="0"/>
    <s v="دفعة مقدمة_شركة التعفف للاعمال الكهربائية_مشروع الجوف"/>
    <n v="0"/>
    <n v="0"/>
    <n v="0"/>
    <n v="172980"/>
    <n v="0"/>
    <n v="172980"/>
    <n v="-172980"/>
    <n v="0"/>
    <n v="-172980"/>
    <x v="2"/>
  </r>
  <r>
    <m/>
    <n v="82010300022"/>
    <s v="الخشب"/>
    <s v="المركز المالي"/>
    <x v="1"/>
    <x v="2"/>
    <x v="17"/>
    <n v="0"/>
    <s v="دفعة مقدمة 50%_مؤسسة النواصر التجارية"/>
    <n v="0"/>
    <n v="0"/>
    <n v="6956.52"/>
    <n v="6956.52"/>
    <n v="0"/>
    <n v="0"/>
    <n v="0"/>
    <n v="0"/>
    <n v="0"/>
    <x v="2"/>
  </r>
  <r>
    <m/>
    <n v="82010300023"/>
    <s v="الخشب"/>
    <s v="المركز المالي"/>
    <x v="1"/>
    <x v="2"/>
    <x v="17"/>
    <n v="0"/>
    <s v="دفعة مقدمة 50%_شركة الرياض للصناعات المعدنية_مشروع المجمعة"/>
    <n v="0"/>
    <n v="0"/>
    <n v="0"/>
    <n v="15149.57"/>
    <n v="0"/>
    <n v="15149.57"/>
    <n v="-15149.57"/>
    <n v="0"/>
    <n v="-15149.57"/>
    <x v="2"/>
  </r>
  <r>
    <m/>
    <n v="82020000001"/>
    <s v="الخشب"/>
    <s v="المركز المالي"/>
    <x v="1"/>
    <x v="1"/>
    <x v="1"/>
    <n v="0"/>
    <s v="اوراق دفع 01-2022م."/>
    <n v="0"/>
    <n v="0"/>
    <n v="0"/>
    <n v="0"/>
    <n v="0"/>
    <n v="0"/>
    <n v="0"/>
    <n v="0"/>
    <n v="0"/>
    <x v="1"/>
  </r>
  <r>
    <m/>
    <n v="82020000002"/>
    <s v="الخشب"/>
    <s v="المركز المالي"/>
    <x v="1"/>
    <x v="1"/>
    <x v="1"/>
    <n v="0"/>
    <s v="اوراق دفع 02-2022م."/>
    <n v="0"/>
    <n v="0"/>
    <n v="0"/>
    <n v="0"/>
    <n v="0"/>
    <n v="0"/>
    <n v="0"/>
    <n v="0"/>
    <n v="0"/>
    <x v="1"/>
  </r>
  <r>
    <m/>
    <n v="82020000003"/>
    <s v="الخشب"/>
    <s v="المركز المالي"/>
    <x v="1"/>
    <x v="1"/>
    <x v="1"/>
    <n v="0"/>
    <s v="اوراق دفع 03-2022م."/>
    <n v="0"/>
    <n v="0"/>
    <n v="0"/>
    <n v="0"/>
    <n v="0"/>
    <n v="0"/>
    <n v="0"/>
    <n v="0"/>
    <n v="0"/>
    <x v="1"/>
  </r>
  <r>
    <m/>
    <n v="82020000004"/>
    <s v="الخشب"/>
    <s v="المركز المالي"/>
    <x v="1"/>
    <x v="1"/>
    <x v="1"/>
    <n v="0"/>
    <s v="اوراق دفع 04-2022م."/>
    <n v="0"/>
    <n v="0"/>
    <n v="0"/>
    <n v="0"/>
    <n v="0"/>
    <n v="0"/>
    <n v="0"/>
    <n v="0"/>
    <n v="0"/>
    <x v="1"/>
  </r>
  <r>
    <m/>
    <n v="82020000005"/>
    <s v="الخشب"/>
    <s v="المركز المالي"/>
    <x v="1"/>
    <x v="1"/>
    <x v="1"/>
    <n v="0"/>
    <s v="اوراق دفع 05-2022م."/>
    <n v="0"/>
    <n v="0"/>
    <n v="0"/>
    <n v="0"/>
    <n v="0"/>
    <n v="0"/>
    <n v="0"/>
    <n v="0"/>
    <n v="0"/>
    <x v="1"/>
  </r>
  <r>
    <m/>
    <n v="82020000006"/>
    <s v="الخشب"/>
    <s v="المركز المالي"/>
    <x v="1"/>
    <x v="1"/>
    <x v="1"/>
    <n v="0"/>
    <s v="اوراق دفع 06-2022م."/>
    <n v="0"/>
    <n v="0"/>
    <n v="0"/>
    <n v="0"/>
    <n v="0"/>
    <n v="0"/>
    <n v="0"/>
    <n v="0"/>
    <n v="0"/>
    <x v="1"/>
  </r>
  <r>
    <m/>
    <n v="82020000007"/>
    <s v="الخشب"/>
    <s v="المركز المالي"/>
    <x v="1"/>
    <x v="1"/>
    <x v="1"/>
    <n v="0"/>
    <s v="اوراق دفع 07-2022م."/>
    <n v="0"/>
    <n v="0"/>
    <n v="0"/>
    <n v="0"/>
    <n v="0"/>
    <n v="0"/>
    <n v="0"/>
    <n v="0"/>
    <n v="0"/>
    <x v="1"/>
  </r>
  <r>
    <m/>
    <n v="82020000008"/>
    <s v="الخشب"/>
    <s v="المركز المالي"/>
    <x v="1"/>
    <x v="1"/>
    <x v="1"/>
    <n v="0"/>
    <s v="اوراق دفع 08-2022م."/>
    <n v="0"/>
    <n v="0"/>
    <n v="0"/>
    <n v="0"/>
    <n v="0"/>
    <n v="0"/>
    <n v="0"/>
    <n v="0"/>
    <n v="0"/>
    <x v="1"/>
  </r>
  <r>
    <m/>
    <n v="82020000009"/>
    <s v="الخشب"/>
    <s v="المركز المالي"/>
    <x v="1"/>
    <x v="1"/>
    <x v="1"/>
    <n v="0"/>
    <s v="اوراق دفع 09-2022م."/>
    <n v="0"/>
    <n v="0"/>
    <n v="0"/>
    <n v="0"/>
    <n v="0"/>
    <n v="0"/>
    <n v="0"/>
    <n v="0"/>
    <n v="0"/>
    <x v="1"/>
  </r>
  <r>
    <m/>
    <n v="82020000010"/>
    <s v="الخشب"/>
    <s v="المركز المالي"/>
    <x v="1"/>
    <x v="1"/>
    <x v="1"/>
    <n v="0"/>
    <s v="اوراق دفع 10-2022م."/>
    <n v="0"/>
    <n v="0"/>
    <n v="0"/>
    <n v="0"/>
    <n v="0"/>
    <n v="0"/>
    <n v="0"/>
    <n v="0"/>
    <n v="0"/>
    <x v="1"/>
  </r>
  <r>
    <m/>
    <n v="82020000011"/>
    <s v="الخشب"/>
    <s v="المركز المالي"/>
    <x v="1"/>
    <x v="1"/>
    <x v="1"/>
    <n v="0"/>
    <s v="اوراق دفع 11-2022."/>
    <n v="0"/>
    <n v="0"/>
    <n v="0"/>
    <n v="0"/>
    <n v="0"/>
    <n v="0"/>
    <n v="0"/>
    <n v="0"/>
    <n v="0"/>
    <x v="1"/>
  </r>
  <r>
    <m/>
    <n v="82020000012"/>
    <s v="الخشب"/>
    <s v="المركز المالي"/>
    <x v="1"/>
    <x v="1"/>
    <x v="1"/>
    <n v="0"/>
    <s v="اوراق دفع 12-2022م."/>
    <n v="0"/>
    <n v="0"/>
    <n v="0"/>
    <n v="0"/>
    <n v="0"/>
    <n v="0"/>
    <n v="0"/>
    <n v="0"/>
    <n v="0"/>
    <x v="1"/>
  </r>
  <r>
    <m/>
    <n v="82020000013"/>
    <s v="الخشب"/>
    <s v="المركز المالي"/>
    <x v="1"/>
    <x v="1"/>
    <x v="1"/>
    <n v="0"/>
    <s v="اوراق دفع 01-2023م."/>
    <n v="0"/>
    <n v="465398"/>
    <n v="465398"/>
    <n v="0"/>
    <n v="0"/>
    <n v="0"/>
    <n v="0"/>
    <n v="0"/>
    <n v="0"/>
    <x v="1"/>
  </r>
  <r>
    <m/>
    <n v="82020000014"/>
    <s v="الخشب"/>
    <s v="المركز المالي"/>
    <x v="1"/>
    <x v="1"/>
    <x v="1"/>
    <n v="0"/>
    <s v="اوراق دفع 02-2023م."/>
    <n v="0"/>
    <n v="223738"/>
    <n v="223738"/>
    <n v="0"/>
    <n v="0"/>
    <n v="0"/>
    <n v="0"/>
    <n v="0"/>
    <n v="0"/>
    <x v="1"/>
  </r>
  <r>
    <m/>
    <n v="82020000015"/>
    <s v="الخشب"/>
    <s v="المركز المالي"/>
    <x v="1"/>
    <x v="1"/>
    <x v="1"/>
    <n v="0"/>
    <s v="اوراق دفع 03-2023م."/>
    <n v="0"/>
    <n v="103672"/>
    <n v="293015"/>
    <n v="189343"/>
    <n v="0"/>
    <n v="0"/>
    <n v="0"/>
    <n v="0"/>
    <n v="0"/>
    <x v="1"/>
  </r>
  <r>
    <m/>
    <n v="82020000016"/>
    <s v="الخشب"/>
    <s v="المركز المالي"/>
    <x v="1"/>
    <x v="1"/>
    <x v="1"/>
    <n v="0"/>
    <s v="اوراق دفع 04-2023م."/>
    <n v="0"/>
    <n v="0"/>
    <n v="306302"/>
    <n v="306302"/>
    <n v="0"/>
    <n v="0"/>
    <n v="0"/>
    <n v="0"/>
    <n v="0"/>
    <x v="1"/>
  </r>
  <r>
    <m/>
    <n v="82020000017"/>
    <s v="الخشب"/>
    <s v="المركز المالي"/>
    <x v="1"/>
    <x v="1"/>
    <x v="1"/>
    <n v="0"/>
    <s v="اوراق دفع 05-2023م."/>
    <n v="0"/>
    <n v="0"/>
    <n v="100050"/>
    <n v="100050"/>
    <n v="0"/>
    <n v="0"/>
    <n v="0"/>
    <n v="0"/>
    <n v="0"/>
    <x v="1"/>
  </r>
  <r>
    <m/>
    <n v="82020000018"/>
    <s v="الخشب"/>
    <s v="المركز المالي"/>
    <x v="1"/>
    <x v="1"/>
    <x v="1"/>
    <n v="0"/>
    <s v="اوراق دفع 06-2023م."/>
    <n v="0"/>
    <n v="0"/>
    <n v="91181"/>
    <n v="91181"/>
    <n v="0"/>
    <n v="0"/>
    <n v="0"/>
    <n v="0"/>
    <n v="0"/>
    <x v="1"/>
  </r>
  <r>
    <m/>
    <n v="82020000019"/>
    <s v="الخشب"/>
    <s v="المركز المالي"/>
    <x v="1"/>
    <x v="1"/>
    <x v="1"/>
    <n v="0"/>
    <s v="اوراق دفع 07-2023م."/>
    <n v="0"/>
    <n v="0"/>
    <n v="175789"/>
    <n v="175789"/>
    <n v="0"/>
    <n v="0"/>
    <n v="0"/>
    <n v="0"/>
    <n v="0"/>
    <x v="1"/>
  </r>
  <r>
    <m/>
    <n v="82020000020"/>
    <s v="الخشب"/>
    <s v="المركز المالي"/>
    <x v="1"/>
    <x v="1"/>
    <x v="1"/>
    <n v="0"/>
    <s v="اوراق دفع 08-2023م."/>
    <n v="0"/>
    <n v="0"/>
    <n v="231591"/>
    <n v="231591"/>
    <n v="0"/>
    <n v="0"/>
    <n v="0"/>
    <n v="0"/>
    <n v="0"/>
    <x v="1"/>
  </r>
  <r>
    <m/>
    <n v="82020000021"/>
    <s v="الخشب"/>
    <s v="المركز المالي"/>
    <x v="1"/>
    <x v="1"/>
    <x v="1"/>
    <n v="0"/>
    <s v="اوراق دفع 09-2023م."/>
    <n v="0"/>
    <n v="0"/>
    <n v="451985"/>
    <n v="451985"/>
    <n v="0"/>
    <n v="0"/>
    <n v="0"/>
    <n v="0"/>
    <n v="0"/>
    <x v="1"/>
  </r>
  <r>
    <m/>
    <n v="82020000022"/>
    <s v="الخشب"/>
    <s v="المركز المالي"/>
    <x v="1"/>
    <x v="1"/>
    <x v="1"/>
    <n v="0"/>
    <s v="اوراق دفع 10-2023م."/>
    <n v="0"/>
    <n v="0"/>
    <n v="440016.48"/>
    <n v="440016.48"/>
    <n v="0"/>
    <n v="0"/>
    <n v="0"/>
    <n v="0"/>
    <n v="0"/>
    <x v="1"/>
  </r>
  <r>
    <m/>
    <n v="82020000023"/>
    <s v="الخشب"/>
    <s v="المركز المالي"/>
    <x v="1"/>
    <x v="1"/>
    <x v="1"/>
    <n v="0"/>
    <s v="اوراق دفع 11-2023م."/>
    <n v="0"/>
    <n v="0"/>
    <n v="202426"/>
    <n v="202426"/>
    <n v="0"/>
    <n v="0"/>
    <n v="0"/>
    <n v="0"/>
    <n v="0"/>
    <x v="1"/>
  </r>
  <r>
    <m/>
    <n v="82020000024"/>
    <s v="الخشب"/>
    <s v="المركز المالي"/>
    <x v="1"/>
    <x v="1"/>
    <x v="1"/>
    <n v="0"/>
    <s v="اوراق دفع 12-2023م."/>
    <n v="0"/>
    <n v="0"/>
    <n v="0"/>
    <n v="0"/>
    <n v="0"/>
    <n v="0"/>
    <n v="0"/>
    <n v="0"/>
    <n v="0"/>
    <x v="1"/>
  </r>
  <r>
    <m/>
    <n v="82020000025"/>
    <s v="الخشب"/>
    <s v="المركز المالي"/>
    <x v="1"/>
    <x v="1"/>
    <x v="1"/>
    <n v="0"/>
    <s v="اوراق دفع 01-2024م."/>
    <n v="0"/>
    <n v="0"/>
    <n v="0"/>
    <n v="271323"/>
    <n v="0"/>
    <n v="271323"/>
    <n v="-271323"/>
    <n v="0"/>
    <n v="-271323"/>
    <x v="1"/>
  </r>
  <r>
    <m/>
    <n v="82020000026"/>
    <s v="الخشب"/>
    <s v="المركز المالي"/>
    <x v="1"/>
    <x v="1"/>
    <x v="1"/>
    <n v="0"/>
    <s v="اوراق دفع 02-2024م"/>
    <n v="0"/>
    <n v="0"/>
    <n v="0"/>
    <n v="28582"/>
    <n v="0"/>
    <n v="28582"/>
    <n v="-28582"/>
    <n v="0"/>
    <n v="-28582"/>
    <x v="1"/>
  </r>
  <r>
    <m/>
    <n v="82030010002"/>
    <s v="الخشب"/>
    <s v="المركز المالي"/>
    <x v="1"/>
    <x v="2"/>
    <x v="19"/>
    <n v="0"/>
    <s v="دائنون _ شركة مهمات"/>
    <n v="0"/>
    <n v="6289.24"/>
    <n v="6289.24"/>
    <n v="0"/>
    <n v="0"/>
    <n v="0"/>
    <n v="0"/>
    <n v="0"/>
    <n v="0"/>
    <x v="2"/>
  </r>
  <r>
    <m/>
    <n v="82030010003"/>
    <s v="الخشب"/>
    <s v="المركز المالي"/>
    <x v="1"/>
    <x v="2"/>
    <x v="19"/>
    <n v="0"/>
    <s v="دائنون_نشاره الخشب_علي حسن حامد"/>
    <n v="0"/>
    <n v="0"/>
    <n v="7472"/>
    <n v="7472"/>
    <n v="0"/>
    <n v="0"/>
    <n v="0"/>
    <n v="0"/>
    <n v="0"/>
    <x v="2"/>
  </r>
  <r>
    <m/>
    <n v="82030010004"/>
    <s v="الخشب"/>
    <s v="المركز المالي"/>
    <x v="1"/>
    <x v="2"/>
    <x v="19"/>
    <n v="0"/>
    <s v="دائنون_شركة المنصورة للصناعات المعدنية"/>
    <n v="0"/>
    <n v="0"/>
    <n v="0"/>
    <n v="0"/>
    <n v="0"/>
    <n v="0"/>
    <n v="0"/>
    <n v="0"/>
    <n v="0"/>
    <x v="2"/>
  </r>
  <r>
    <m/>
    <n v="82030020009"/>
    <s v="الخشب"/>
    <s v="المركز المالي"/>
    <x v="1"/>
    <x v="2"/>
    <x v="19"/>
    <n v="0"/>
    <s v="VAT الدفعة المقدمة للعملاء 15%"/>
    <n v="0"/>
    <n v="0"/>
    <n v="192520.27"/>
    <n v="192520.27"/>
    <n v="0"/>
    <n v="0"/>
    <n v="0"/>
    <n v="0"/>
    <n v="0"/>
    <x v="2"/>
  </r>
  <r>
    <m/>
    <n v="82030040001"/>
    <s v="الخشب"/>
    <s v="المركز المالي"/>
    <x v="1"/>
    <x v="2"/>
    <x v="19"/>
    <n v="0"/>
    <s v="VAT المبيعات 15%"/>
    <n v="0"/>
    <n v="0"/>
    <n v="707412.57000000007"/>
    <n v="707412.57000000007"/>
    <n v="0"/>
    <n v="0"/>
    <n v="0"/>
    <n v="0"/>
    <n v="0"/>
    <x v="2"/>
  </r>
  <r>
    <m/>
    <n v="82030060001"/>
    <s v="الخشب"/>
    <s v="المركز المالي"/>
    <x v="1"/>
    <x v="2"/>
    <x v="19"/>
    <n v="0"/>
    <s v="ذمم_احمد فؤاد سراج"/>
    <n v="0"/>
    <n v="0"/>
    <n v="184711"/>
    <n v="184711"/>
    <n v="0"/>
    <n v="0"/>
    <n v="0"/>
    <n v="0"/>
    <n v="0"/>
    <x v="2"/>
  </r>
  <r>
    <m/>
    <n v="82040201001"/>
    <s v="الخشب"/>
    <s v="المركز المالي"/>
    <x v="0"/>
    <x v="5"/>
    <x v="82"/>
    <n v="0"/>
    <s v="مجمع اهلاك اثاث وتجهيزات وديكورات الادارة."/>
    <n v="0"/>
    <n v="3254.69"/>
    <n v="0"/>
    <n v="1684.69"/>
    <n v="0"/>
    <n v="4939.38"/>
    <n v="-4939.38"/>
    <n v="0"/>
    <n v="-4939.38"/>
    <x v="5"/>
  </r>
  <r>
    <m/>
    <n v="82040201002"/>
    <s v="الخشب"/>
    <s v="المركز المالي"/>
    <x v="0"/>
    <x v="5"/>
    <x v="82"/>
    <n v="0"/>
    <s v="مجمع اهلاك اجهزة وحاسبات وبرامج الادارة."/>
    <n v="0"/>
    <n v="12471.37"/>
    <n v="0"/>
    <n v="7999.42"/>
    <n v="0"/>
    <n v="20470.79"/>
    <n v="-20470.79"/>
    <n v="0"/>
    <n v="-20470.79"/>
    <x v="5"/>
  </r>
  <r>
    <m/>
    <n v="82040202001"/>
    <s v="الخشب"/>
    <s v="المركز المالي"/>
    <x v="0"/>
    <x v="5"/>
    <x v="82"/>
    <n v="0"/>
    <s v="مجمع اهلاك اثاث وتجهيزات وديكورات المصنع"/>
    <n v="0"/>
    <n v="99699.25"/>
    <n v="1596.44"/>
    <n v="45841.46"/>
    <n v="0"/>
    <n v="143944.26999999999"/>
    <n v="-143944.26999999999"/>
    <n v="0"/>
    <n v="-143944.26999999999"/>
    <x v="5"/>
  </r>
  <r>
    <m/>
    <n v="82040202002"/>
    <s v="الخشب"/>
    <s v="المركز المالي"/>
    <x v="0"/>
    <x v="5"/>
    <x v="82"/>
    <n v="0"/>
    <s v="مجمع اهلاك اجهزة والات المصنع"/>
    <n v="0"/>
    <n v="475328.91000000003"/>
    <n v="0"/>
    <n v="235098.67"/>
    <n v="0"/>
    <n v="710427.58000000007"/>
    <n v="-710427.58000000007"/>
    <n v="0"/>
    <n v="-710427.58000000007"/>
    <x v="5"/>
  </r>
  <r>
    <m/>
    <n v="82040202003"/>
    <s v="الخشب"/>
    <s v="المركز المالي"/>
    <x v="0"/>
    <x v="5"/>
    <x v="82"/>
    <n v="0"/>
    <s v="مجمع اهلاك عدد وادوات المصنع."/>
    <n v="0"/>
    <n v="22573.07"/>
    <n v="2716.88"/>
    <n v="17617.100000000002"/>
    <n v="0"/>
    <n v="37473.29"/>
    <n v="-37473.29"/>
    <n v="0"/>
    <n v="-37473.29"/>
    <x v="5"/>
  </r>
  <r>
    <m/>
    <n v="82040202004"/>
    <s v="الخشب"/>
    <s v="المركز المالي"/>
    <x v="0"/>
    <x v="5"/>
    <x v="82"/>
    <n v="0"/>
    <s v="مجمع اهلاك اثاث وتجهيزات السكن"/>
    <n v="0"/>
    <n v="641.66999999999996"/>
    <n v="0"/>
    <n v="461.95"/>
    <n v="0"/>
    <n v="1103.6199999999999"/>
    <n v="-1103.6199999999999"/>
    <n v="0"/>
    <n v="-1103.6199999999999"/>
    <x v="5"/>
  </r>
  <r>
    <m/>
    <n v="82040202005"/>
    <s v="الخشب"/>
    <s v="المركز المالي"/>
    <x v="0"/>
    <x v="5"/>
    <x v="82"/>
    <n v="0"/>
    <s v="مجمع اهلاك اجهزة وحاسبات"/>
    <n v="0"/>
    <n v="0"/>
    <n v="0"/>
    <n v="1126.54"/>
    <n v="0"/>
    <n v="1126.54"/>
    <n v="-1126.54"/>
    <n v="0"/>
    <n v="-1126.54"/>
    <x v="5"/>
  </r>
  <r>
    <m/>
    <n v="82060200001"/>
    <s v="الخشب"/>
    <s v="المركز المالي"/>
    <x v="1"/>
    <x v="16"/>
    <x v="31"/>
    <n v="0"/>
    <s v="جاري استاذ مسلم."/>
    <n v="0"/>
    <n v="0"/>
    <n v="186342.59"/>
    <n v="186342.59"/>
    <n v="0"/>
    <n v="0"/>
    <n v="0"/>
    <n v="0"/>
    <n v="0"/>
    <x v="12"/>
  </r>
  <r>
    <m/>
    <n v="82060200002"/>
    <s v="الخشب"/>
    <s v="المركز المالي"/>
    <x v="1"/>
    <x v="16"/>
    <x v="32"/>
    <n v="0"/>
    <s v="جاري استاذ جميل."/>
    <n v="0"/>
    <n v="0"/>
    <n v="182682.6"/>
    <n v="182682.6"/>
    <n v="0"/>
    <n v="0"/>
    <n v="0"/>
    <n v="0"/>
    <n v="0"/>
    <x v="12"/>
  </r>
  <r>
    <m/>
    <n v="82060400001"/>
    <s v="الخشب"/>
    <s v="المركز المالي"/>
    <x v="6"/>
    <x v="18"/>
    <x v="36"/>
    <n v="0"/>
    <s v="ارباح مدورة اعوام سابقة."/>
    <n v="4729323.87"/>
    <n v="0"/>
    <n v="0"/>
    <n v="0"/>
    <n v="4729323.87"/>
    <n v="0"/>
    <n v="4729323.87"/>
    <n v="0"/>
    <n v="4729323.87"/>
    <x v="16"/>
  </r>
  <r>
    <m/>
    <n v="82060400002"/>
    <s v="الخشب"/>
    <s v="المركز المالي"/>
    <x v="6"/>
    <x v="18"/>
    <x v="36"/>
    <n v="0"/>
    <s v="ارباح ( خسائر ) اكتوارية."/>
    <n v="0"/>
    <n v="0"/>
    <n v="0"/>
    <n v="0"/>
    <n v="0"/>
    <n v="0"/>
    <n v="0"/>
    <n v="0"/>
    <n v="0"/>
    <x v="16"/>
  </r>
  <r>
    <m/>
    <n v="82060500001"/>
    <s v="الخشب"/>
    <s v="المركز المالي"/>
    <x v="6"/>
    <x v="32"/>
    <x v="86"/>
    <n v="0"/>
    <s v="صافي ارباح العام."/>
    <n v="0"/>
    <n v="0"/>
    <n v="0"/>
    <n v="0"/>
    <n v="0"/>
    <n v="0"/>
    <n v="0"/>
    <n v="0"/>
    <n v="0"/>
    <x v="16"/>
  </r>
  <r>
    <m/>
    <n v="83010000001"/>
    <s v="الخشب"/>
    <s v="الدخل"/>
    <x v="9"/>
    <x v="22"/>
    <x v="37"/>
    <s v="الرواتب وما في حكمها"/>
    <s v="الراتب الاساسي_مشاريع وتشغيل"/>
    <n v="0"/>
    <n v="0"/>
    <n v="1624571"/>
    <n v="82265.69"/>
    <n v="1542305.31"/>
    <n v="0"/>
    <n v="1542305.31"/>
    <n v="0"/>
    <n v="1542305.31"/>
    <x v="18"/>
  </r>
  <r>
    <m/>
    <n v="83010000002"/>
    <s v="الخشب"/>
    <s v="الدخل"/>
    <x v="9"/>
    <x v="22"/>
    <x v="37"/>
    <s v="الرواتب وما في حكمها"/>
    <s v="بدل سكن_مشاريع وتشغيل"/>
    <n v="0"/>
    <n v="0"/>
    <n v="28300"/>
    <n v="0"/>
    <n v="28300"/>
    <n v="0"/>
    <n v="28300"/>
    <n v="0"/>
    <n v="28300"/>
    <x v="18"/>
  </r>
  <r>
    <m/>
    <n v="83010000003"/>
    <s v="الخشب"/>
    <s v="الدخل"/>
    <x v="9"/>
    <x v="22"/>
    <x v="37"/>
    <s v="الرواتب وما في حكمها"/>
    <s v="بدل انتقال_مشاريع وتشغيل"/>
    <n v="0"/>
    <n v="0"/>
    <n v="14000"/>
    <n v="0"/>
    <n v="14000"/>
    <n v="0"/>
    <n v="14000"/>
    <n v="0"/>
    <n v="14000"/>
    <x v="18"/>
  </r>
  <r>
    <m/>
    <n v="83010000004"/>
    <s v="الخشب"/>
    <s v="الدخل"/>
    <x v="9"/>
    <x v="22"/>
    <x v="37"/>
    <s v="الرواتب وما في حكمها"/>
    <s v="بدل تذاكر سفر_مشاريع وتشغيل"/>
    <n v="0"/>
    <n v="0"/>
    <n v="40094.660000000003"/>
    <n v="0"/>
    <n v="40094.660000000003"/>
    <n v="0"/>
    <n v="40094.660000000003"/>
    <n v="0"/>
    <n v="40094.660000000003"/>
    <x v="18"/>
  </r>
  <r>
    <m/>
    <n v="83010000006"/>
    <s v="الخشب"/>
    <s v="الدخل"/>
    <x v="9"/>
    <x v="22"/>
    <x v="37"/>
    <s v="الرواتب وما في حكمها"/>
    <s v="اجر اضافى_ مشاريع"/>
    <n v="0"/>
    <n v="0"/>
    <n v="265481.18"/>
    <n v="0"/>
    <n v="265481.18"/>
    <n v="0"/>
    <n v="265481.18"/>
    <n v="0"/>
    <n v="265481.18"/>
    <x v="18"/>
  </r>
  <r>
    <m/>
    <n v="83010000007"/>
    <s v="الخشب"/>
    <s v="الدخل"/>
    <x v="9"/>
    <x v="22"/>
    <x v="37"/>
    <s v="الرواتب وما في حكمها"/>
    <s v="بدل طعام_مشاريع"/>
    <n v="0"/>
    <n v="0"/>
    <n v="46950"/>
    <n v="0"/>
    <n v="46950"/>
    <n v="0"/>
    <n v="46950"/>
    <n v="0"/>
    <n v="46950"/>
    <x v="18"/>
  </r>
  <r>
    <m/>
    <n v="83010000009"/>
    <s v="الخشب"/>
    <s v="الدخل"/>
    <x v="9"/>
    <x v="22"/>
    <x v="64"/>
    <s v="عمالة يومية"/>
    <s v="م.اجور عمال يوميه ومقاولي باطن_مشاريع."/>
    <n v="0"/>
    <n v="0"/>
    <n v="295738"/>
    <n v="0"/>
    <n v="295738"/>
    <n v="0"/>
    <n v="295738"/>
    <n v="0"/>
    <n v="295738"/>
    <x v="18"/>
  </r>
  <r>
    <m/>
    <n v="83010000010"/>
    <s v="الخشب"/>
    <s v="الدخل"/>
    <x v="9"/>
    <x v="22"/>
    <x v="59"/>
    <s v="اشتراكات ورسوم"/>
    <s v="تجديد الاقامات وخروج وعوده وفحص طبي_مشاريع."/>
    <n v="0"/>
    <n v="0"/>
    <n v="41259"/>
    <n v="200"/>
    <n v="41059"/>
    <n v="0"/>
    <n v="41059"/>
    <n v="0"/>
    <n v="41059"/>
    <x v="18"/>
  </r>
  <r>
    <m/>
    <n v="83010000011"/>
    <s v="الخشب"/>
    <s v="الدخل"/>
    <x v="9"/>
    <x v="22"/>
    <x v="39"/>
    <s v="تأمين"/>
    <s v="تأمين طبى_مشاريع"/>
    <n v="0"/>
    <n v="0"/>
    <n v="102101.01000000001"/>
    <n v="0"/>
    <n v="102101.01000000001"/>
    <n v="0"/>
    <n v="102101.01000000001"/>
    <n v="0"/>
    <n v="102101.01000000001"/>
    <x v="18"/>
  </r>
  <r>
    <m/>
    <n v="83010000012"/>
    <s v="الخشب"/>
    <s v="الدخل"/>
    <x v="9"/>
    <x v="22"/>
    <x v="37"/>
    <s v="الرواتب وما في حكمها"/>
    <s v="تأمينات إجتماعية_مشاريع."/>
    <n v="0"/>
    <n v="0"/>
    <n v="44514"/>
    <n v="0"/>
    <n v="44514"/>
    <n v="0"/>
    <n v="44514"/>
    <n v="0"/>
    <n v="44514"/>
    <x v="18"/>
  </r>
  <r>
    <m/>
    <n v="83010000013"/>
    <s v="الخشب"/>
    <s v="الدخل"/>
    <x v="9"/>
    <x v="22"/>
    <x v="47"/>
    <s v="أخري"/>
    <s v="أدوية وعلاج_مشاريع"/>
    <n v="0"/>
    <n v="0"/>
    <n v="478"/>
    <n v="0"/>
    <n v="478"/>
    <n v="0"/>
    <n v="478"/>
    <n v="0"/>
    <n v="478"/>
    <x v="18"/>
  </r>
  <r>
    <m/>
    <n v="83010000014"/>
    <s v="الخشب"/>
    <s v="الدخل"/>
    <x v="9"/>
    <x v="22"/>
    <x v="37"/>
    <s v="الرواتب وما في حكمها"/>
    <s v="مكافأة نهاية خدمة_مشاريع"/>
    <n v="0"/>
    <n v="0"/>
    <n v="25868.28"/>
    <n v="0"/>
    <n v="25868.28"/>
    <n v="0"/>
    <n v="25868.28"/>
    <n v="0"/>
    <n v="25868.28"/>
    <x v="18"/>
  </r>
  <r>
    <m/>
    <n v="83010000015"/>
    <s v="الخشب"/>
    <s v="الدخل"/>
    <x v="9"/>
    <x v="22"/>
    <x v="37"/>
    <s v="الرواتب وما في حكمها"/>
    <s v="بدل أجازات_مشاريع"/>
    <n v="0"/>
    <n v="0"/>
    <n v="169454.05000000002"/>
    <n v="0"/>
    <n v="169454.05000000002"/>
    <n v="0"/>
    <n v="169454.05000000002"/>
    <n v="0"/>
    <n v="169454.05000000002"/>
    <x v="18"/>
  </r>
  <r>
    <m/>
    <n v="83010000016"/>
    <s v="الخشب"/>
    <s v="الدخل"/>
    <x v="9"/>
    <x v="22"/>
    <x v="43"/>
    <s v="صيانة وإصلاح"/>
    <s v="م. سن دسكات وتفليج مناشير وخراطة كاستير _مشاريع"/>
    <n v="0"/>
    <n v="0"/>
    <n v="15296"/>
    <n v="0"/>
    <n v="15296"/>
    <n v="0"/>
    <n v="15296"/>
    <n v="0"/>
    <n v="15296"/>
    <x v="18"/>
  </r>
  <r>
    <m/>
    <n v="83010000018"/>
    <s v="الخشب"/>
    <s v="الدخل"/>
    <x v="9"/>
    <x v="22"/>
    <x v="46"/>
    <s v="مصاريف شحن وتخليص جمركي"/>
    <s v="م.شحن ونقل وتحميل_مشاريع"/>
    <n v="0"/>
    <n v="0"/>
    <n v="221280.56"/>
    <n v="30300.25"/>
    <n v="190980.31"/>
    <n v="0"/>
    <n v="190980.31"/>
    <n v="0"/>
    <n v="190980.31"/>
    <x v="18"/>
  </r>
  <r>
    <m/>
    <n v="83010000019"/>
    <s v="الخشب"/>
    <s v="الدخل"/>
    <x v="9"/>
    <x v="22"/>
    <x v="48"/>
    <s v="كهرباء ومياه"/>
    <s v="م.كهرباء و مياه_مشاريع"/>
    <n v="0"/>
    <n v="0"/>
    <n v="59827.630000000005"/>
    <n v="0"/>
    <n v="59827.630000000005"/>
    <n v="0"/>
    <n v="59827.630000000005"/>
    <n v="0"/>
    <n v="59827.630000000005"/>
    <x v="18"/>
  </r>
  <r>
    <m/>
    <n v="83010000020"/>
    <s v="الخشب"/>
    <s v="الدخل"/>
    <x v="9"/>
    <x v="22"/>
    <x v="59"/>
    <s v="اشتراكات ورسوم"/>
    <s v="م.كارت عمل_مشاريع"/>
    <n v="0"/>
    <n v="0"/>
    <n v="8313"/>
    <n v="0"/>
    <n v="8313"/>
    <n v="0"/>
    <n v="8313"/>
    <n v="0"/>
    <n v="8313"/>
    <x v="18"/>
  </r>
  <r>
    <m/>
    <n v="83010000021"/>
    <s v="الخشب"/>
    <s v="الدخل"/>
    <x v="9"/>
    <x v="22"/>
    <x v="47"/>
    <s v="أخري"/>
    <s v="م.ادوات مكتبيه و مطبوعات_مشاريع"/>
    <n v="0"/>
    <n v="0"/>
    <n v="5586"/>
    <n v="0"/>
    <n v="5586"/>
    <n v="0"/>
    <n v="5586"/>
    <n v="0"/>
    <n v="5586"/>
    <x v="18"/>
  </r>
  <r>
    <m/>
    <n v="83010000022"/>
    <s v="الخشب"/>
    <s v="الدخل"/>
    <x v="9"/>
    <x v="22"/>
    <x v="43"/>
    <s v="صيانة وإصلاح"/>
    <s v="م.صيانة عامة واعمال صيانه_مشاريع"/>
    <n v="0"/>
    <n v="0"/>
    <n v="135949.41"/>
    <n v="0"/>
    <n v="135949.41"/>
    <n v="0"/>
    <n v="135949.41"/>
    <n v="0"/>
    <n v="135949.41"/>
    <x v="18"/>
  </r>
  <r>
    <m/>
    <n v="83010000023"/>
    <s v="الخشب"/>
    <s v="الدخل"/>
    <x v="9"/>
    <x v="22"/>
    <x v="45"/>
    <s v="إيجارات"/>
    <s v="م.ايجار المصنع_مشاريع"/>
    <n v="0"/>
    <n v="0"/>
    <n v="282689"/>
    <n v="0"/>
    <n v="282689"/>
    <n v="0"/>
    <n v="282689"/>
    <n v="0"/>
    <n v="282689"/>
    <x v="18"/>
  </r>
  <r>
    <m/>
    <n v="83010000024"/>
    <s v="الخشب"/>
    <s v="الدخل"/>
    <x v="9"/>
    <x v="22"/>
    <x v="43"/>
    <s v="صيانة وإصلاح"/>
    <s v="م.صيانه وقطع غيار الات ومعدات_مشاريع وتشغيل."/>
    <n v="0"/>
    <n v="0"/>
    <n v="96617.97"/>
    <n v="0"/>
    <n v="96617.97"/>
    <n v="0"/>
    <n v="96617.97"/>
    <n v="0"/>
    <n v="96617.97"/>
    <x v="18"/>
  </r>
  <r>
    <m/>
    <n v="83010000026"/>
    <s v="الخشب"/>
    <s v="الدخل"/>
    <x v="9"/>
    <x v="22"/>
    <x v="42"/>
    <s v="زيوت ومحروقات"/>
    <s v="م.زيوت ومحروقات_مشاريع"/>
    <n v="0"/>
    <n v="0"/>
    <n v="12662.66"/>
    <n v="0"/>
    <n v="12662.66"/>
    <n v="0"/>
    <n v="12662.66"/>
    <n v="0"/>
    <n v="12662.66"/>
    <x v="18"/>
  </r>
  <r>
    <m/>
    <n v="83010000027"/>
    <s v="الخشب"/>
    <s v="الدخل"/>
    <x v="9"/>
    <x v="24"/>
    <x v="63"/>
    <s v="تكلفة البضاعة المباعة"/>
    <s v="م.مهمات مستهلكة_مشاريع"/>
    <n v="0"/>
    <n v="0"/>
    <n v="171672.9"/>
    <n v="3612"/>
    <n v="168060.9"/>
    <n v="0"/>
    <n v="168060.9"/>
    <n v="0"/>
    <n v="168060.9"/>
    <x v="18"/>
  </r>
  <r>
    <m/>
    <n v="83010000028"/>
    <s v="الخشب"/>
    <s v="الدخل"/>
    <x v="9"/>
    <x v="22"/>
    <x v="44"/>
    <s v="سفر وإنتقالات"/>
    <s v="م.سفر وإنتقال ورحلة عمل_مشاريع"/>
    <n v="0"/>
    <n v="0"/>
    <n v="91191.72"/>
    <n v="0"/>
    <n v="91191.72"/>
    <n v="0"/>
    <n v="91191.72"/>
    <n v="0"/>
    <n v="91191.72"/>
    <x v="18"/>
  </r>
  <r>
    <m/>
    <n v="83010000030"/>
    <s v="الخشب"/>
    <s v="الدخل"/>
    <x v="9"/>
    <x v="22"/>
    <x v="43"/>
    <s v="صيانة وإصلاح"/>
    <s v="م.صيانه و قطع غيار سيارات_مشاريع"/>
    <n v="0"/>
    <n v="0"/>
    <n v="1960.2"/>
    <n v="0"/>
    <n v="1960.2"/>
    <n v="0"/>
    <n v="1960.2"/>
    <n v="0"/>
    <n v="1960.2"/>
    <x v="18"/>
  </r>
  <r>
    <m/>
    <n v="83010000031"/>
    <s v="الخشب"/>
    <s v="الدخل"/>
    <x v="9"/>
    <x v="22"/>
    <x v="45"/>
    <s v="إيجارات"/>
    <s v="م.ايجار سيارات و الات ومعدات_مشاريع"/>
    <n v="0"/>
    <n v="0"/>
    <n v="30202.82"/>
    <n v="0"/>
    <n v="30202.82"/>
    <n v="0"/>
    <n v="30202.82"/>
    <n v="0"/>
    <n v="30202.82"/>
    <x v="18"/>
  </r>
  <r>
    <m/>
    <n v="83010000035"/>
    <s v="الخشب"/>
    <s v="الدخل"/>
    <x v="9"/>
    <x v="24"/>
    <x v="63"/>
    <s v="تكلفة البضاعة المباعة"/>
    <s v="ت مباشره مواد_ غراء _ مشاريع وتشغيل."/>
    <n v="0"/>
    <n v="0"/>
    <n v="68191.94"/>
    <n v="9100"/>
    <n v="59091.94"/>
    <n v="0"/>
    <n v="59091.94"/>
    <n v="0"/>
    <n v="59091.94"/>
    <x v="18"/>
  </r>
  <r>
    <m/>
    <n v="83010000036"/>
    <s v="الخشب"/>
    <s v="الدخل"/>
    <x v="9"/>
    <x v="22"/>
    <x v="47"/>
    <s v="أخري"/>
    <s v="م.مستلزمات اعاشه و سكن_مشاريع"/>
    <n v="0"/>
    <n v="0"/>
    <n v="3683.27"/>
    <n v="0"/>
    <n v="3683.27"/>
    <n v="0"/>
    <n v="3683.27"/>
    <n v="0"/>
    <n v="3683.27"/>
    <x v="18"/>
  </r>
  <r>
    <m/>
    <n v="83010000037"/>
    <s v="الخشب"/>
    <s v="الدخل"/>
    <x v="9"/>
    <x v="24"/>
    <x v="63"/>
    <s v="تكلفة البضاعة المباعة"/>
    <s v="ت مباشره مواد_ فوم _ مشاريع وتشغيل."/>
    <n v="0"/>
    <n v="0"/>
    <n v="40695.64"/>
    <n v="10340"/>
    <n v="30355.64"/>
    <n v="0"/>
    <n v="30355.64"/>
    <n v="0"/>
    <n v="30355.64"/>
    <x v="18"/>
  </r>
  <r>
    <m/>
    <n v="83010000038"/>
    <s v="الخشب"/>
    <s v="الدخل"/>
    <x v="9"/>
    <x v="22"/>
    <x v="61"/>
    <s v="أعمال تصنيع وتركيب"/>
    <s v="م.أعمال تركيبات_مشاريع"/>
    <n v="0"/>
    <n v="0"/>
    <n v="450435.05"/>
    <n v="87170"/>
    <n v="363265.05"/>
    <n v="0"/>
    <n v="363265.05"/>
    <n v="0"/>
    <n v="363265.05"/>
    <x v="18"/>
  </r>
  <r>
    <m/>
    <n v="83010000039"/>
    <s v="الخشب"/>
    <s v="الدخل"/>
    <x v="9"/>
    <x v="24"/>
    <x v="63"/>
    <s v="تكلفة البضاعة المباعة"/>
    <s v="ت مباشره مواد_ رابر _ مشاريع وتشغيل."/>
    <n v="0"/>
    <n v="0"/>
    <n v="17411.849999999999"/>
    <n v="0"/>
    <n v="17411.849999999999"/>
    <n v="0"/>
    <n v="17411.849999999999"/>
    <n v="0"/>
    <n v="17411.849999999999"/>
    <x v="18"/>
  </r>
  <r>
    <m/>
    <n v="83010000040"/>
    <s v="الخشب"/>
    <s v="الدخل"/>
    <x v="9"/>
    <x v="22"/>
    <x v="59"/>
    <s v="اشتراكات ورسوم"/>
    <s v="م.بريد وهاتف_المشاريع"/>
    <n v="0"/>
    <n v="0"/>
    <n v="908.5"/>
    <n v="0"/>
    <n v="908.5"/>
    <n v="0"/>
    <n v="908.5"/>
    <n v="0"/>
    <n v="908.5"/>
    <x v="18"/>
  </r>
  <r>
    <m/>
    <n v="83010000041"/>
    <s v="الخشب"/>
    <s v="الدخل"/>
    <x v="9"/>
    <x v="24"/>
    <x v="63"/>
    <s v="تكلفة البضاعة المباعة"/>
    <s v="م.مواد تغليف_مشاريع"/>
    <n v="0"/>
    <n v="0"/>
    <n v="16887.29"/>
    <n v="0"/>
    <n v="16887.29"/>
    <n v="0"/>
    <n v="16887.29"/>
    <n v="0"/>
    <n v="16887.29"/>
    <x v="18"/>
  </r>
  <r>
    <m/>
    <n v="83010000042"/>
    <s v="الخشب"/>
    <s v="الدخل"/>
    <x v="9"/>
    <x v="22"/>
    <x v="61"/>
    <s v="أعمال تصنيع وتركيب"/>
    <s v="مصروف اعمال خارجية _ دهان - لصق قشرة - سنفرة ابواب-اخري / مشاريع."/>
    <n v="0"/>
    <n v="0"/>
    <n v="22452"/>
    <n v="0"/>
    <n v="22452"/>
    <n v="0"/>
    <n v="22452"/>
    <n v="0"/>
    <n v="22452"/>
    <x v="18"/>
  </r>
  <r>
    <m/>
    <n v="83010000043"/>
    <s v="الخشب"/>
    <s v="الدخل"/>
    <x v="9"/>
    <x v="22"/>
    <x v="59"/>
    <s v="اشتراكات ورسوم"/>
    <s v="م.رسوم حكومية وغرامات واشتراكات وشهادات_مشاريع"/>
    <n v="0"/>
    <n v="0"/>
    <n v="150962.26999999999"/>
    <n v="0"/>
    <n v="150962.26999999999"/>
    <n v="0"/>
    <n v="150962.26999999999"/>
    <n v="0"/>
    <n v="150962.26999999999"/>
    <x v="18"/>
  </r>
  <r>
    <m/>
    <n v="83010000045"/>
    <s v="الخشب"/>
    <s v="الدخل"/>
    <x v="9"/>
    <x v="22"/>
    <x v="59"/>
    <s v="اشتراكات ورسوم"/>
    <s v="م.تاشيرات واستقدام ونقل كفالة_مشاريع"/>
    <n v="0"/>
    <n v="0"/>
    <n v="29380.89"/>
    <n v="0"/>
    <n v="29380.89"/>
    <n v="0"/>
    <n v="29380.89"/>
    <n v="0"/>
    <n v="29380.89"/>
    <x v="18"/>
  </r>
  <r>
    <m/>
    <n v="83010000047"/>
    <s v="الخشب"/>
    <s v="الدخل"/>
    <x v="9"/>
    <x v="22"/>
    <x v="47"/>
    <s v="أخري"/>
    <s v="م.وجبات وضيافة_مشاريع"/>
    <n v="0"/>
    <n v="0"/>
    <n v="23169.5"/>
    <n v="0"/>
    <n v="23169.5"/>
    <n v="0"/>
    <n v="23169.5"/>
    <n v="0"/>
    <n v="23169.5"/>
    <x v="18"/>
  </r>
  <r>
    <m/>
    <n v="83010000048"/>
    <s v="الخشب"/>
    <s v="الدخل"/>
    <x v="9"/>
    <x v="22"/>
    <x v="47"/>
    <s v="أخري"/>
    <s v="مصروف عينات_مشاريع"/>
    <n v="0"/>
    <n v="0"/>
    <n v="15379.43"/>
    <n v="0"/>
    <n v="15379.43"/>
    <n v="0"/>
    <n v="15379.43"/>
    <n v="0"/>
    <n v="15379.43"/>
    <x v="18"/>
  </r>
  <r>
    <m/>
    <n v="83010000053"/>
    <s v="الخشب"/>
    <s v="الدخل"/>
    <x v="9"/>
    <x v="24"/>
    <x v="63"/>
    <s v="تكلفة البضاعة المباعة"/>
    <s v="ت مباشره مواد _ ابواب حديدية_مشاريع وتشغيل."/>
    <n v="0"/>
    <n v="0"/>
    <n v="0"/>
    <n v="0"/>
    <n v="0"/>
    <n v="0"/>
    <n v="0"/>
    <n v="0"/>
    <n v="0"/>
    <x v="18"/>
  </r>
  <r>
    <m/>
    <n v="83010000054"/>
    <s v="الخشب"/>
    <s v="الدخل"/>
    <x v="9"/>
    <x v="24"/>
    <x v="63"/>
    <s v="تكلفة البضاعة المباعة"/>
    <s v="ت مباشره مواد _ اخشاب _مشاريع وتشغيل."/>
    <n v="0"/>
    <n v="0"/>
    <n v="2593936.69"/>
    <n v="354344.54"/>
    <n v="2239592.15"/>
    <n v="0"/>
    <n v="2239592.15"/>
    <n v="0"/>
    <n v="2239592.15"/>
    <x v="18"/>
  </r>
  <r>
    <m/>
    <n v="83010000055"/>
    <s v="الخشب"/>
    <s v="الدخل"/>
    <x v="9"/>
    <x v="24"/>
    <x v="63"/>
    <s v="تكلفة البضاعة المباعة"/>
    <s v="ت مباشره مواد _ حديد_مشاريع وتشغيل."/>
    <n v="0"/>
    <n v="0"/>
    <n v="251941.68"/>
    <n v="74739.600000000006"/>
    <n v="177202.08"/>
    <n v="0"/>
    <n v="177202.08"/>
    <n v="0"/>
    <n v="177202.08"/>
    <x v="18"/>
  </r>
  <r>
    <m/>
    <n v="83010000056"/>
    <s v="الخشب"/>
    <s v="الدخل"/>
    <x v="9"/>
    <x v="24"/>
    <x v="63"/>
    <s v="تكلفة البضاعة المباعة"/>
    <s v="ت مباشره مواد _  زجاج _مشاريع وتشغيل."/>
    <n v="0"/>
    <n v="0"/>
    <n v="16000"/>
    <n v="15600"/>
    <n v="400"/>
    <n v="0"/>
    <n v="400"/>
    <n v="0"/>
    <n v="400"/>
    <x v="18"/>
  </r>
  <r>
    <m/>
    <n v="83010000057"/>
    <s v="الخشب"/>
    <s v="الدخل"/>
    <x v="9"/>
    <x v="24"/>
    <x v="63"/>
    <s v="تكلفة البضاعة المباعة"/>
    <s v="ت مباشره مواد _ اكسسوارات _مشاريع وتشغيل."/>
    <n v="0"/>
    <n v="0"/>
    <n v="82515.03"/>
    <n v="7857.58"/>
    <n v="74657.45"/>
    <n v="0"/>
    <n v="74657.45"/>
    <n v="0"/>
    <n v="74657.45"/>
    <x v="18"/>
  </r>
  <r>
    <m/>
    <n v="83010000058"/>
    <s v="الخشب"/>
    <s v="الدخل"/>
    <x v="9"/>
    <x v="24"/>
    <x v="63"/>
    <s v="تكلفة البضاعة المباعة"/>
    <s v="ت مباشره مواد _ براغي خابور صنفرة اخري  _ مشاريع وتشغيل."/>
    <n v="0"/>
    <n v="0"/>
    <n v="52059.75"/>
    <n v="6154.4000000000005"/>
    <n v="45905.35"/>
    <n v="0"/>
    <n v="45905.35"/>
    <n v="0"/>
    <n v="45905.35"/>
    <x v="18"/>
  </r>
  <r>
    <m/>
    <n v="83010000060"/>
    <s v="الخشب"/>
    <s v="الدخل"/>
    <x v="9"/>
    <x v="24"/>
    <x v="63"/>
    <s v="تكلفة البضاعة المباعة"/>
    <s v="ت مباشره مواد _ مواد دهان _مشاريع وتشغيل."/>
    <n v="0"/>
    <n v="0"/>
    <n v="445435.07"/>
    <n v="18727"/>
    <n v="426708.07"/>
    <n v="0"/>
    <n v="426708.07"/>
    <n v="0"/>
    <n v="426708.07"/>
    <x v="18"/>
  </r>
  <r>
    <m/>
    <n v="83010000061"/>
    <s v="الخشب"/>
    <s v="الدخل"/>
    <x v="9"/>
    <x v="22"/>
    <x v="47"/>
    <s v="أخري"/>
    <s v="خصم مسموح به _مشاريع."/>
    <n v="0"/>
    <n v="0"/>
    <n v="0"/>
    <n v="0"/>
    <n v="0"/>
    <n v="0"/>
    <n v="0"/>
    <n v="0"/>
    <n v="0"/>
    <x v="18"/>
  </r>
  <r>
    <m/>
    <n v="83010000066"/>
    <s v="الخشب"/>
    <s v="الدخل"/>
    <x v="9"/>
    <x v="22"/>
    <x v="45"/>
    <s v="إيجارات"/>
    <s v="م.ايجار حاويه_تشغيل ومشاريع."/>
    <n v="0"/>
    <n v="0"/>
    <n v="18123.91"/>
    <n v="0"/>
    <n v="18123.91"/>
    <n v="0"/>
    <n v="18123.91"/>
    <n v="0"/>
    <n v="18123.91"/>
    <x v="18"/>
  </r>
  <r>
    <m/>
    <n v="83010000067"/>
    <s v="الخشب"/>
    <s v="الدخل"/>
    <x v="9"/>
    <x v="24"/>
    <x v="63"/>
    <s v="تكلفة البضاعة المباعة"/>
    <s v="ت مباشره مواد _ سليكون  _ مشاريع وتشغيل."/>
    <n v="0"/>
    <n v="0"/>
    <n v="37382.01"/>
    <n v="5040"/>
    <n v="32342.010000000002"/>
    <n v="0"/>
    <n v="32342.010000000002"/>
    <n v="0"/>
    <n v="32342.010000000002"/>
    <x v="18"/>
  </r>
  <r>
    <m/>
    <n v="83010000069"/>
    <s v="الخشب"/>
    <s v="الدخل"/>
    <x v="9"/>
    <x v="23"/>
    <x v="55"/>
    <s v="إستهلاك ممتلكات والات ومعدات "/>
    <s v="م. اهلاك _ الاصول الثابته_مشاريع وتشغيل."/>
    <n v="0"/>
    <n v="0"/>
    <n v="300145.72000000003"/>
    <n v="0"/>
    <n v="300145.72000000003"/>
    <n v="0"/>
    <n v="300145.72000000003"/>
    <n v="0"/>
    <n v="300145.72000000003"/>
    <x v="18"/>
  </r>
  <r>
    <m/>
    <n v="83010000070"/>
    <s v="الخشب"/>
    <s v="الدخل"/>
    <x v="9"/>
    <x v="23"/>
    <x v="55"/>
    <s v="إستهلاك ممتلكات والات ومعدات "/>
    <s v="م.اهلاك _ الاصول الثابته مصنع الحديد"/>
    <n v="0"/>
    <n v="0"/>
    <n v="0"/>
    <n v="0"/>
    <n v="0"/>
    <n v="0"/>
    <n v="0"/>
    <n v="0"/>
    <n v="0"/>
    <x v="18"/>
  </r>
  <r>
    <m/>
    <n v="83010000073"/>
    <s v="الخشب"/>
    <s v="الدخل"/>
    <x v="9"/>
    <x v="24"/>
    <x v="63"/>
    <s v="تكلفة البضاعة المباعة"/>
    <s v="م.مزيل بوية _ تشغيل"/>
    <n v="0"/>
    <n v="0"/>
    <n v="1040"/>
    <n v="0"/>
    <n v="1040"/>
    <n v="0"/>
    <n v="1040"/>
    <n v="0"/>
    <n v="1040"/>
    <x v="18"/>
  </r>
  <r>
    <m/>
    <n v="83010000074"/>
    <s v="الخشب"/>
    <s v="الدخل"/>
    <x v="9"/>
    <x v="25"/>
    <x v="65"/>
    <s v="عمولات"/>
    <s v="م.عمولات_المشاريع والتشغيل"/>
    <n v="0"/>
    <n v="0"/>
    <n v="158414"/>
    <n v="50254"/>
    <n v="108160"/>
    <n v="0"/>
    <n v="108160"/>
    <n v="0"/>
    <n v="108160"/>
    <x v="18"/>
  </r>
  <r>
    <m/>
    <n v="83010000075"/>
    <s v="الخشب"/>
    <s v="الدخل"/>
    <x v="9"/>
    <x v="22"/>
    <x v="59"/>
    <s v="اشتراكات ورسوم"/>
    <s v="م.اعمال معايرة واختبارات_مشاريع وتشغيل"/>
    <n v="0"/>
    <n v="0"/>
    <n v="500"/>
    <n v="0"/>
    <n v="500"/>
    <n v="0"/>
    <n v="500"/>
    <n v="0"/>
    <n v="500"/>
    <x v="18"/>
  </r>
  <r>
    <m/>
    <n v="83010000076"/>
    <s v="الخشب"/>
    <s v="الدخل"/>
    <x v="9"/>
    <x v="24"/>
    <x v="63"/>
    <s v="تكلفة البضاعة المباعة"/>
    <s v="م.خامات دهان_مصنع تقنية الطلاء"/>
    <n v="0"/>
    <n v="0"/>
    <n v="9035.1"/>
    <n v="0"/>
    <n v="9035.1"/>
    <n v="0"/>
    <n v="9035.1"/>
    <n v="9035.1"/>
    <n v="0"/>
    <x v="18"/>
  </r>
  <r>
    <m/>
    <n v="83010000077"/>
    <s v="الخشب"/>
    <s v="الدخل"/>
    <x v="9"/>
    <x v="24"/>
    <x v="63"/>
    <s v="تكلفة البضاعة المباعة"/>
    <s v="ت مباشرة مواد_حشوات_مشاريع"/>
    <n v="0"/>
    <n v="0"/>
    <n v="149622"/>
    <n v="14150"/>
    <n v="135472"/>
    <n v="0"/>
    <n v="135472"/>
    <n v="0"/>
    <n v="135472"/>
    <x v="18"/>
  </r>
  <r>
    <m/>
    <n v="83010000078"/>
    <s v="الخشب"/>
    <s v="الدخل"/>
    <x v="9"/>
    <x v="24"/>
    <x v="63"/>
    <s v="تكلفة البضاعة المباعة"/>
    <s v="ت مباشرة مواد_DOOR LABEL 60 M"/>
    <n v="0"/>
    <n v="0"/>
    <n v="17266.12"/>
    <n v="0"/>
    <n v="17266.12"/>
    <n v="0"/>
    <n v="17266.12"/>
    <n v="0"/>
    <n v="17266.12"/>
    <x v="18"/>
  </r>
  <r>
    <m/>
    <n v="83010000079"/>
    <s v="الخشب"/>
    <s v="الدخل"/>
    <x v="9"/>
    <x v="22"/>
    <x v="47"/>
    <s v="أخري"/>
    <s v="م.اكراميات_مشاريع"/>
    <n v="0"/>
    <n v="0"/>
    <n v="4310"/>
    <n v="0"/>
    <n v="4310"/>
    <n v="0"/>
    <n v="4310"/>
    <n v="0"/>
    <n v="4310"/>
    <x v="18"/>
  </r>
  <r>
    <m/>
    <n v="83010000080"/>
    <s v="الخشب"/>
    <s v="الدخل"/>
    <x v="9"/>
    <x v="24"/>
    <x v="63"/>
    <s v="تكلفة البضاعة المباعة"/>
    <s v="م.سندويتش بنل_مشاريع"/>
    <n v="0"/>
    <n v="0"/>
    <n v="19800"/>
    <n v="3000"/>
    <n v="16800"/>
    <n v="0"/>
    <n v="16800"/>
    <n v="0"/>
    <n v="16800"/>
    <x v="18"/>
  </r>
  <r>
    <m/>
    <n v="83010000081"/>
    <s v="الخشب"/>
    <s v="الدخل"/>
    <x v="9"/>
    <x v="24"/>
    <x v="63"/>
    <s v="تكلفة البضاعة المباعة"/>
    <s v="ت مباشره مواد _ كلادينج_مشاريع وتشغيل."/>
    <n v="0"/>
    <n v="0"/>
    <n v="132311.65"/>
    <n v="26643.75"/>
    <n v="105667.9"/>
    <n v="0"/>
    <n v="105667.9"/>
    <n v="0"/>
    <n v="105667.9"/>
    <x v="18"/>
  </r>
  <r>
    <m/>
    <n v="83010000082"/>
    <s v="الخشب"/>
    <s v="الدخل"/>
    <x v="9"/>
    <x v="22"/>
    <x v="47"/>
    <s v="أخري"/>
    <s v="م.مكافاة ومزايا_مشاريع"/>
    <n v="0"/>
    <n v="0"/>
    <n v="4500"/>
    <n v="0"/>
    <n v="4500"/>
    <n v="0"/>
    <n v="4500"/>
    <n v="0"/>
    <n v="4500"/>
    <x v="18"/>
  </r>
  <r>
    <m/>
    <n v="83010000083"/>
    <s v="الخشب"/>
    <s v="الدخل"/>
    <x v="9"/>
    <x v="22"/>
    <x v="47"/>
    <s v="أخري"/>
    <s v="م.مواد بناء_بلاط_مشاريع"/>
    <n v="0"/>
    <n v="0"/>
    <n v="12128.14"/>
    <n v="2660"/>
    <n v="9468.14"/>
    <n v="0"/>
    <n v="9468.14"/>
    <n v="0"/>
    <n v="9468.14"/>
    <x v="18"/>
  </r>
  <r>
    <m/>
    <n v="83010000084"/>
    <s v="الخشب"/>
    <s v="الدخل"/>
    <x v="9"/>
    <x v="22"/>
    <x v="43"/>
    <s v="صيانة وإصلاح"/>
    <s v="م.مواد كهرباء_مشاريع"/>
    <n v="0"/>
    <n v="0"/>
    <n v="25477.24"/>
    <n v="6420"/>
    <n v="19057.240000000002"/>
    <n v="0"/>
    <n v="19057.240000000002"/>
    <n v="0"/>
    <n v="19057.240000000002"/>
    <x v="18"/>
  </r>
  <r>
    <m/>
    <n v="83010000085"/>
    <s v="الخشب"/>
    <s v="الدخل"/>
    <x v="9"/>
    <x v="22"/>
    <x v="47"/>
    <s v="أخري"/>
    <s v="م.مواد سباكه_مشاريع"/>
    <n v="0"/>
    <n v="0"/>
    <n v="2951.91"/>
    <n v="0"/>
    <n v="2951.91"/>
    <n v="0"/>
    <n v="2951.91"/>
    <n v="0"/>
    <n v="2951.91"/>
    <x v="18"/>
  </r>
  <r>
    <m/>
    <n v="83010000086"/>
    <s v="الخشب"/>
    <s v="الدخل"/>
    <x v="9"/>
    <x v="24"/>
    <x v="63"/>
    <s v="تكلفة البضاعة المباعة"/>
    <s v="م. المنيوم_مشاريع"/>
    <n v="0"/>
    <n v="0"/>
    <n v="42670.74"/>
    <n v="22640"/>
    <n v="20030.739999999998"/>
    <n v="0"/>
    <n v="20030.739999999998"/>
    <n v="0"/>
    <n v="20030.739999999998"/>
    <x v="18"/>
  </r>
  <r>
    <m/>
    <n v="83010000087"/>
    <s v="الخشب"/>
    <s v="الدخل"/>
    <x v="9"/>
    <x v="22"/>
    <x v="47"/>
    <s v="أخري"/>
    <s v="م.سيل حريق_مشاريع"/>
    <n v="0"/>
    <n v="0"/>
    <n v="19230"/>
    <n v="3185.28"/>
    <n v="16044.72"/>
    <n v="0"/>
    <n v="16044.72"/>
    <n v="0"/>
    <n v="16044.72"/>
    <x v="18"/>
  </r>
  <r>
    <m/>
    <n v="83010000088"/>
    <s v="الخشب"/>
    <s v="الدخل"/>
    <x v="9"/>
    <x v="22"/>
    <x v="47"/>
    <s v="أخري"/>
    <s v="م.جبس رطوبة_مشاريع"/>
    <n v="0"/>
    <n v="0"/>
    <n v="14240"/>
    <n v="2788"/>
    <n v="11452"/>
    <n v="0"/>
    <n v="11452"/>
    <n v="0"/>
    <n v="11452"/>
    <x v="18"/>
  </r>
  <r>
    <m/>
    <n v="83010000089"/>
    <s v="الخشب"/>
    <s v="الدخل"/>
    <x v="9"/>
    <x v="24"/>
    <x v="63"/>
    <s v="تكلفة البضاعة المباعة"/>
    <s v="م.صوف صخري_مشاريع"/>
    <n v="0"/>
    <n v="0"/>
    <n v="7175.57"/>
    <n v="0"/>
    <n v="7175.57"/>
    <n v="0"/>
    <n v="7175.57"/>
    <n v="0"/>
    <n v="7175.57"/>
    <x v="18"/>
  </r>
  <r>
    <m/>
    <n v="83010000090"/>
    <s v="الخشب"/>
    <s v="الدخل"/>
    <x v="9"/>
    <x v="24"/>
    <x v="63"/>
    <s v="تكلفة البضاعة المباعة"/>
    <s v="م. زجاج _مشاريع -مصنع الزجاج."/>
    <n v="0"/>
    <n v="0"/>
    <n v="70187.100000000006"/>
    <n v="0"/>
    <n v="70187.100000000006"/>
    <n v="0"/>
    <n v="70187.100000000006"/>
    <n v="70187.100000000006"/>
    <n v="0"/>
    <x v="18"/>
  </r>
  <r>
    <m/>
    <n v="83010000091"/>
    <s v="الخشب"/>
    <s v="الدخل"/>
    <x v="9"/>
    <x v="24"/>
    <x v="63"/>
    <s v="تكلفة البضاعة المباعة"/>
    <s v="م.جلفنة_مشاريع"/>
    <n v="0"/>
    <n v="0"/>
    <n v="20400.600000000002"/>
    <n v="0"/>
    <n v="20400.600000000002"/>
    <n v="0"/>
    <n v="20400.600000000002"/>
    <n v="0"/>
    <n v="20400.600000000002"/>
    <x v="18"/>
  </r>
  <r>
    <m/>
    <n v="83010000092"/>
    <s v="الخشب"/>
    <s v="الدخل"/>
    <x v="9"/>
    <x v="22"/>
    <x v="47"/>
    <s v="أخري"/>
    <s v="م.غرامات تاخير_مشاريع"/>
    <n v="0"/>
    <n v="0"/>
    <n v="54328.950000000004"/>
    <n v="54328.950000000004"/>
    <n v="0"/>
    <n v="0"/>
    <n v="0"/>
    <n v="0"/>
    <n v="0"/>
    <x v="18"/>
  </r>
  <r>
    <m/>
    <n v="83030000001"/>
    <s v="الخشب"/>
    <s v="الدخل"/>
    <x v="7"/>
    <x v="20"/>
    <x v="37"/>
    <s v="الرواتب وما في حكمها"/>
    <s v="الراتب الاساسي_اداري"/>
    <n v="0"/>
    <n v="0"/>
    <n v="374250"/>
    <n v="17218.490000000002"/>
    <n v="357031.51"/>
    <n v="0"/>
    <n v="357031.51"/>
    <n v="0"/>
    <n v="357031.51"/>
    <x v="17"/>
  </r>
  <r>
    <m/>
    <n v="83030000002"/>
    <s v="الخشب"/>
    <s v="الدخل"/>
    <x v="7"/>
    <x v="20"/>
    <x v="37"/>
    <s v="الرواتب وما في حكمها"/>
    <s v="بدل سكن_اداري"/>
    <n v="0"/>
    <n v="0"/>
    <n v="90658"/>
    <n v="0"/>
    <n v="90658"/>
    <n v="0"/>
    <n v="90658"/>
    <n v="0"/>
    <n v="90658"/>
    <x v="17"/>
  </r>
  <r>
    <m/>
    <n v="83030000003"/>
    <s v="الخشب"/>
    <s v="الدخل"/>
    <x v="7"/>
    <x v="20"/>
    <x v="37"/>
    <s v="الرواتب وما في حكمها"/>
    <s v="بدل انتقال_اداري"/>
    <n v="0"/>
    <n v="0"/>
    <n v="32237"/>
    <n v="0"/>
    <n v="32237"/>
    <n v="0"/>
    <n v="32237"/>
    <n v="0"/>
    <n v="32237"/>
    <x v="17"/>
  </r>
  <r>
    <m/>
    <n v="83030000008"/>
    <s v="الخشب"/>
    <s v="الدخل"/>
    <x v="7"/>
    <x v="20"/>
    <x v="37"/>
    <s v="الرواتب وما في حكمها"/>
    <s v="مقابل مالي_اداري"/>
    <n v="0"/>
    <n v="0"/>
    <n v="660"/>
    <n v="0"/>
    <n v="660"/>
    <n v="0"/>
    <n v="660"/>
    <n v="0"/>
    <n v="660"/>
    <x v="17"/>
  </r>
  <r>
    <m/>
    <n v="83030000010"/>
    <s v="الخشب"/>
    <s v="الدخل"/>
    <x v="7"/>
    <x v="20"/>
    <x v="37"/>
    <s v="الرواتب وما في حكمها"/>
    <s v="اخرى_اداري"/>
    <n v="0"/>
    <n v="0"/>
    <n v="36867"/>
    <n v="0"/>
    <n v="36867"/>
    <n v="0"/>
    <n v="36867"/>
    <n v="0"/>
    <n v="36867"/>
    <x v="17"/>
  </r>
  <r>
    <m/>
    <n v="83030000011"/>
    <s v="الخشب"/>
    <s v="الدخل"/>
    <x v="7"/>
    <x v="20"/>
    <x v="40"/>
    <s v="هاتف وبريد"/>
    <s v="م.بريد وهاتف وانترنت_ادارية"/>
    <n v="0"/>
    <n v="0"/>
    <n v="6255.54"/>
    <n v="0"/>
    <n v="6255.54"/>
    <n v="0"/>
    <n v="6255.54"/>
    <n v="0"/>
    <n v="6255.54"/>
    <x v="17"/>
  </r>
  <r>
    <m/>
    <n v="83030000012"/>
    <s v="الخشب"/>
    <s v="الدخل"/>
    <x v="7"/>
    <x v="20"/>
    <x v="39"/>
    <s v="تأمين"/>
    <s v="تأمين طبى_اداري"/>
    <n v="0"/>
    <n v="0"/>
    <n v="2942.85"/>
    <n v="0"/>
    <n v="2942.85"/>
    <n v="0"/>
    <n v="2942.85"/>
    <n v="0"/>
    <n v="2942.85"/>
    <x v="17"/>
  </r>
  <r>
    <m/>
    <n v="83030000013"/>
    <s v="الخشب"/>
    <s v="الدخل"/>
    <x v="7"/>
    <x v="20"/>
    <x v="37"/>
    <s v="الرواتب وما في حكمها"/>
    <s v="تأمينات إجتماعية_ادري"/>
    <n v="0"/>
    <n v="0"/>
    <n v="0"/>
    <n v="0"/>
    <n v="0"/>
    <n v="0"/>
    <n v="0"/>
    <n v="0"/>
    <n v="0"/>
    <x v="17"/>
  </r>
  <r>
    <m/>
    <n v="83030000014"/>
    <s v="الخشب"/>
    <s v="الدخل"/>
    <x v="7"/>
    <x v="20"/>
    <x v="38"/>
    <s v="رسوم وإشتراكات"/>
    <s v="أدوية وعلاج_اداري"/>
    <n v="0"/>
    <n v="0"/>
    <n v="0"/>
    <n v="0"/>
    <n v="0"/>
    <n v="0"/>
    <n v="0"/>
    <n v="0"/>
    <n v="0"/>
    <x v="17"/>
  </r>
  <r>
    <m/>
    <n v="83030000015"/>
    <s v="الخشب"/>
    <s v="الدخل"/>
    <x v="7"/>
    <x v="20"/>
    <x v="37"/>
    <s v="الرواتب وما في حكمها"/>
    <s v="مكافأة نهاية خدمة_اداري"/>
    <n v="0"/>
    <n v="0"/>
    <n v="0"/>
    <n v="0"/>
    <n v="0"/>
    <n v="0"/>
    <n v="0"/>
    <n v="0"/>
    <n v="0"/>
    <x v="17"/>
  </r>
  <r>
    <m/>
    <n v="83030000016"/>
    <s v="الخشب"/>
    <s v="الدخل"/>
    <x v="7"/>
    <x v="20"/>
    <x v="37"/>
    <s v="الرواتب وما في حكمها"/>
    <s v="بدل أجازات_إداري"/>
    <n v="0"/>
    <n v="0"/>
    <n v="0"/>
    <n v="0"/>
    <n v="0"/>
    <n v="0"/>
    <n v="0"/>
    <n v="0"/>
    <n v="0"/>
    <x v="17"/>
  </r>
  <r>
    <m/>
    <n v="83030000020"/>
    <s v="الخشب"/>
    <s v="الدخل"/>
    <x v="7"/>
    <x v="20"/>
    <x v="41"/>
    <s v="مصروفات متنوعة"/>
    <s v="م.ادوات مكتبيه و مطبوعات_اداري"/>
    <n v="0"/>
    <n v="0"/>
    <n v="8025.95"/>
    <n v="0"/>
    <n v="8025.95"/>
    <n v="0"/>
    <n v="8025.95"/>
    <n v="0"/>
    <n v="8025.95"/>
    <x v="17"/>
  </r>
  <r>
    <m/>
    <n v="83030000024"/>
    <s v="الخشب"/>
    <s v="الدخل"/>
    <x v="7"/>
    <x v="20"/>
    <x v="43"/>
    <s v="صيانة وإصلاح"/>
    <s v="م.برمجة وصيانة حاسب_اداري"/>
    <n v="0"/>
    <n v="0"/>
    <n v="5010.8599999999997"/>
    <n v="0"/>
    <n v="5010.8599999999997"/>
    <n v="0"/>
    <n v="5010.8599999999997"/>
    <n v="0"/>
    <n v="5010.8599999999997"/>
    <x v="17"/>
  </r>
  <r>
    <m/>
    <n v="83030000033"/>
    <s v="الخشب"/>
    <s v="الدخل"/>
    <x v="7"/>
    <x v="20"/>
    <x v="62"/>
    <s v="مصاريف بنكية"/>
    <s v="م. بنكية_اداريه"/>
    <n v="0"/>
    <n v="0"/>
    <n v="1782.5"/>
    <n v="0"/>
    <n v="1782.5"/>
    <n v="0"/>
    <n v="1782.5"/>
    <n v="0"/>
    <n v="1782.5"/>
    <x v="17"/>
  </r>
  <r>
    <m/>
    <n v="83030000034"/>
    <s v="الخشب"/>
    <s v="الدخل"/>
    <x v="7"/>
    <x v="20"/>
    <x v="62"/>
    <s v="مصاريف بنكية"/>
    <s v="مصاريف بنكية اداريه _ تسيل فواتير."/>
    <n v="0"/>
    <n v="0"/>
    <n v="7263.45"/>
    <n v="0"/>
    <n v="7263.45"/>
    <n v="0"/>
    <n v="7263.45"/>
    <n v="0"/>
    <n v="7263.45"/>
    <x v="17"/>
  </r>
  <r>
    <m/>
    <n v="83030000035"/>
    <s v="الخشب"/>
    <s v="الدخل"/>
    <x v="7"/>
    <x v="20"/>
    <x v="51"/>
    <s v="إستقبال وضيافة"/>
    <s v="م .ضيافة_اداري"/>
    <n v="0"/>
    <n v="0"/>
    <n v="763.64"/>
    <n v="0"/>
    <n v="763.64"/>
    <n v="0"/>
    <n v="763.64"/>
    <n v="0"/>
    <n v="763.64"/>
    <x v="17"/>
  </r>
  <r>
    <m/>
    <n v="83030000036"/>
    <s v="الخشب"/>
    <s v="الدخل"/>
    <x v="7"/>
    <x v="20"/>
    <x v="38"/>
    <s v="رسوم وإشتراكات"/>
    <s v="م.كارت عمل_اداري"/>
    <n v="0"/>
    <n v="0"/>
    <n v="300"/>
    <n v="0"/>
    <n v="300"/>
    <n v="0"/>
    <n v="300"/>
    <n v="0"/>
    <n v="300"/>
    <x v="17"/>
  </r>
  <r>
    <m/>
    <n v="83030000037"/>
    <s v="الخشب"/>
    <s v="الدخل"/>
    <x v="7"/>
    <x v="20"/>
    <x v="38"/>
    <s v="رسوم وإشتراكات"/>
    <s v="م.تجديد اقامات_اداري"/>
    <n v="0"/>
    <n v="0"/>
    <n v="650"/>
    <n v="0"/>
    <n v="650"/>
    <n v="0"/>
    <n v="650"/>
    <n v="0"/>
    <n v="650"/>
    <x v="17"/>
  </r>
  <r>
    <m/>
    <n v="83030000040"/>
    <s v="الخشب"/>
    <s v="الدخل"/>
    <x v="7"/>
    <x v="20"/>
    <x v="45"/>
    <s v="إيجارات"/>
    <s v="م.ايجار السكن_اداري"/>
    <n v="0"/>
    <n v="0"/>
    <n v="1050"/>
    <n v="0"/>
    <n v="1050"/>
    <n v="0"/>
    <n v="1050"/>
    <n v="0"/>
    <n v="1050"/>
    <x v="17"/>
  </r>
  <r>
    <m/>
    <n v="83030000043"/>
    <s v="الخشب"/>
    <s v="الدخل"/>
    <x v="7"/>
    <x v="20"/>
    <x v="38"/>
    <s v="رسوم وإشتراكات"/>
    <s v="م.خروج وعودة_اداري"/>
    <n v="0"/>
    <n v="0"/>
    <n v="0"/>
    <n v="0"/>
    <n v="0"/>
    <n v="0"/>
    <n v="0"/>
    <n v="0"/>
    <n v="0"/>
    <x v="17"/>
  </r>
  <r>
    <m/>
    <n v="83030000050"/>
    <s v="الخشب"/>
    <s v="الدخل"/>
    <x v="7"/>
    <x v="20"/>
    <x v="55"/>
    <s v="إستهلاك ممتلكات والات ومعدات "/>
    <s v="م.اهلاك _ الاصول الثابته الادارة"/>
    <n v="0"/>
    <n v="0"/>
    <n v="9684.11"/>
    <n v="0"/>
    <n v="9684.11"/>
    <n v="0"/>
    <n v="9684.11"/>
    <n v="0"/>
    <n v="9684.11"/>
    <x v="17"/>
  </r>
  <r>
    <m/>
    <n v="83030000051"/>
    <s v="الخشب"/>
    <s v="الدخل"/>
    <x v="7"/>
    <x v="20"/>
    <x v="41"/>
    <s v="مصروفات متنوعة"/>
    <s v="م.متنوعة_ادارية"/>
    <n v="0"/>
    <n v="0"/>
    <n v="0.04"/>
    <n v="0.05"/>
    <n v="0"/>
    <n v="1.0000000000000002E-2"/>
    <n v="-1.0000000000000002E-2"/>
    <n v="0"/>
    <n v="-1.0000000000000002E-2"/>
    <x v="17"/>
  </r>
  <r>
    <m/>
    <n v="83030000052"/>
    <s v="الخشب"/>
    <s v="الدخل"/>
    <x v="7"/>
    <x v="20"/>
    <x v="41"/>
    <s v="مصروفات متنوعة"/>
    <s v="م.كهرباء و مياه_ادارية"/>
    <n v="0"/>
    <n v="0"/>
    <n v="956.82"/>
    <n v="0"/>
    <n v="956.82"/>
    <n v="0"/>
    <n v="956.82"/>
    <n v="0"/>
    <n v="956.82"/>
    <x v="17"/>
  </r>
  <r>
    <m/>
    <n v="83030000053"/>
    <s v="الخشب"/>
    <s v="الدخل"/>
    <x v="7"/>
    <x v="20"/>
    <x v="41"/>
    <s v="مصروفات متنوعة"/>
    <s v="م.ديون معدومة_اداري"/>
    <n v="0"/>
    <n v="0"/>
    <n v="29980"/>
    <n v="0"/>
    <n v="29980"/>
    <n v="0"/>
    <n v="29980"/>
    <n v="0"/>
    <n v="29980"/>
    <x v="17"/>
  </r>
  <r>
    <m/>
    <n v="83060000001"/>
    <s v="الخشب"/>
    <s v="الدخل"/>
    <x v="7"/>
    <x v="20"/>
    <x v="47"/>
    <s v="أخري"/>
    <s v="خسائر اصول ثابتة."/>
    <n v="0"/>
    <n v="0"/>
    <n v="0"/>
    <n v="0"/>
    <n v="0"/>
    <n v="0"/>
    <n v="0"/>
    <n v="0"/>
    <n v="0"/>
    <x v="17"/>
  </r>
  <r>
    <m/>
    <n v="84010100001"/>
    <s v="الخشب"/>
    <s v="الدخل"/>
    <x v="10"/>
    <x v="26"/>
    <x v="67"/>
    <s v="إيرادات النشاط "/>
    <s v="ايرادات المبيعات بضريبة 15%."/>
    <n v="0"/>
    <n v="0"/>
    <n v="131362.5"/>
    <n v="4557199.93"/>
    <n v="0"/>
    <n v="4425837.43"/>
    <n v="-4425837.43"/>
    <n v="0"/>
    <n v="-4425837.43"/>
    <x v="19"/>
  </r>
  <r>
    <m/>
    <n v="84010100002"/>
    <s v="الخشب"/>
    <s v="الدخل"/>
    <x v="10"/>
    <x v="26"/>
    <x v="67"/>
    <s v="إيرادات النشاط "/>
    <s v="ايرادات مبيعات سكراب 15%"/>
    <n v="0"/>
    <n v="0"/>
    <n v="0"/>
    <n v="43284.36"/>
    <n v="0"/>
    <n v="43284.36"/>
    <n v="-43284.36"/>
    <n v="0"/>
    <n v="-43284.36"/>
    <x v="19"/>
  </r>
  <r>
    <m/>
    <n v="84010100004"/>
    <s v="الخشب"/>
    <s v="الدخل"/>
    <x v="10"/>
    <x v="26"/>
    <x v="67"/>
    <s v="تكلفة البضاعة المباعة"/>
    <s v="مبيعات للمركز الرئيسي"/>
    <n v="0"/>
    <n v="0"/>
    <n v="0"/>
    <n v="269445.5"/>
    <n v="0"/>
    <n v="269445.5"/>
    <n v="-269445.5"/>
    <n v="-269445.5"/>
    <n v="0"/>
    <x v="19"/>
  </r>
  <r>
    <m/>
    <n v="84020000001"/>
    <s v="الخشب"/>
    <s v="الدخل"/>
    <x v="2"/>
    <x v="3"/>
    <x v="3"/>
    <s v="مصروفات متنوعة"/>
    <s v="خصم مكتسب ."/>
    <n v="0"/>
    <n v="0"/>
    <n v="0"/>
    <n v="95.13"/>
    <n v="0"/>
    <n v="95.13"/>
    <n v="-95.13"/>
    <n v="0"/>
    <n v="-95.13"/>
    <x v="3"/>
  </r>
  <r>
    <m/>
    <n v="84030000001"/>
    <s v="الخشب"/>
    <s v="الدخل"/>
    <x v="2"/>
    <x v="3"/>
    <x v="3"/>
    <s v="إيرادات أخري"/>
    <s v="ارباح (خسائر ) راسمالية"/>
    <n v="0"/>
    <n v="0"/>
    <n v="6191.1500000000005"/>
    <n v="0"/>
    <n v="6191.1500000000005"/>
    <n v="0"/>
    <n v="6191.1500000000005"/>
    <n v="0"/>
    <n v="6191.1500000000005"/>
    <x v="3"/>
  </r>
  <r>
    <m/>
    <n v="84040000001"/>
    <s v="الخشب"/>
    <s v="الدخل"/>
    <x v="10"/>
    <x v="26"/>
    <x v="67"/>
    <s v="إيرادات النشاط "/>
    <s v="ايرادات غير مفوترة عام 2022م"/>
    <n v="0"/>
    <n v="0"/>
    <n v="0"/>
    <n v="0"/>
    <n v="0"/>
    <n v="0"/>
    <n v="0"/>
    <n v="0"/>
    <n v="0"/>
    <x v="19"/>
  </r>
  <r>
    <m/>
    <n v="91101000001"/>
    <s v="الدهان"/>
    <s v="المركز المالي"/>
    <x v="4"/>
    <x v="13"/>
    <x v="77"/>
    <n v="0"/>
    <s v="جاري عملاء_شركة المتحدة لصناعة الألمنيوم المحدودة"/>
    <n v="20195.43"/>
    <n v="0"/>
    <n v="47421.98"/>
    <n v="53000"/>
    <n v="14617.410000000003"/>
    <n v="0"/>
    <n v="14617.410000000003"/>
    <n v="0"/>
    <n v="14617.410000000003"/>
    <x v="9"/>
  </r>
  <r>
    <m/>
    <n v="91101000002"/>
    <s v="الدهان"/>
    <s v="المركز المالي"/>
    <x v="4"/>
    <x v="13"/>
    <x v="77"/>
    <n v="0"/>
    <s v="جاري عملاء_ مصنع القمم المتعددة للالمنيوم"/>
    <n v="17126.68"/>
    <n v="0"/>
    <n v="26600.510000000002"/>
    <n v="29135"/>
    <n v="14592.190000000002"/>
    <n v="0"/>
    <n v="14592.190000000002"/>
    <n v="0"/>
    <n v="14592.190000000002"/>
    <x v="9"/>
  </r>
  <r>
    <m/>
    <n v="91101000003"/>
    <s v="الدهان"/>
    <s v="المركز المالي"/>
    <x v="4"/>
    <x v="13"/>
    <x v="77"/>
    <n v="0"/>
    <s v="جاري عملاء_ مصنع بترا الخليج للالمنيوم"/>
    <n v="0"/>
    <n v="0"/>
    <n v="0"/>
    <n v="0"/>
    <n v="0"/>
    <n v="0"/>
    <n v="0"/>
    <n v="0"/>
    <n v="0"/>
    <x v="9"/>
  </r>
  <r>
    <m/>
    <n v="91101000004"/>
    <s v="الدهان"/>
    <s v="المركز المالي"/>
    <x v="4"/>
    <x v="13"/>
    <x v="77"/>
    <n v="0"/>
    <s v="جاري عملاء_ مصنع رؤية الخليج للصناعة"/>
    <n v="643.98"/>
    <n v="0"/>
    <n v="0"/>
    <n v="0"/>
    <n v="643.98"/>
    <n v="0"/>
    <n v="643.98"/>
    <n v="0"/>
    <n v="643.98"/>
    <x v="9"/>
  </r>
  <r>
    <m/>
    <n v="91101000005"/>
    <s v="الدهان"/>
    <s v="المركز المالي"/>
    <x v="4"/>
    <x v="13"/>
    <x v="77"/>
    <n v="0"/>
    <s v="جاري عملاء_ ربوع النهضة للالمنيوم - سمارت ويندوز"/>
    <n v="2962.23"/>
    <n v="0"/>
    <n v="0"/>
    <n v="0"/>
    <n v="2962.23"/>
    <n v="0"/>
    <n v="2962.23"/>
    <n v="0"/>
    <n v="2962.23"/>
    <x v="9"/>
  </r>
  <r>
    <m/>
    <n v="91101000006"/>
    <s v="الدهان"/>
    <s v="المركز المالي"/>
    <x v="4"/>
    <x v="13"/>
    <x v="77"/>
    <n v="0"/>
    <s v="جاري عملاء_ شركة غلاس هوم السعودية للصناعة شركة شخص"/>
    <n v="98.852500000000006"/>
    <n v="0"/>
    <n v="0"/>
    <n v="0"/>
    <n v="98.852500000000006"/>
    <n v="0"/>
    <n v="98.852500000000006"/>
    <n v="0"/>
    <n v="98.852500000000006"/>
    <x v="9"/>
  </r>
  <r>
    <m/>
    <n v="91101000007"/>
    <s v="الدهان"/>
    <s v="المركز المالي"/>
    <x v="4"/>
    <x v="13"/>
    <x v="77"/>
    <n v="0"/>
    <s v="جاري عملاء_ مصنع رواد الواجهات"/>
    <n v="4818.78"/>
    <n v="0"/>
    <n v="0"/>
    <n v="0"/>
    <n v="4818.78"/>
    <n v="0"/>
    <n v="4818.78"/>
    <n v="0"/>
    <n v="4818.78"/>
    <x v="9"/>
  </r>
  <r>
    <m/>
    <n v="91101000008"/>
    <s v="الدهان"/>
    <s v="المركز المالي"/>
    <x v="4"/>
    <x v="13"/>
    <x v="77"/>
    <n v="0"/>
    <s v="جاري عملاء_ مؤسسة ألو الومنيوم"/>
    <n v="1719.27"/>
    <n v="0"/>
    <n v="0"/>
    <n v="0"/>
    <n v="1719.27"/>
    <n v="0"/>
    <n v="1719.27"/>
    <n v="0"/>
    <n v="1719.27"/>
    <x v="9"/>
  </r>
  <r>
    <m/>
    <n v="91101000009"/>
    <s v="الدهان"/>
    <s v="المركز المالي"/>
    <x v="4"/>
    <x v="13"/>
    <x v="77"/>
    <n v="0"/>
    <s v="جاري عملاء_ مصنع شركة تكنولوجيا الألمنيوم - تكنوتال"/>
    <n v="1514.54"/>
    <n v="0"/>
    <n v="0"/>
    <n v="0"/>
    <n v="1514.54"/>
    <n v="0"/>
    <n v="1514.54"/>
    <n v="0"/>
    <n v="1514.54"/>
    <x v="9"/>
  </r>
  <r>
    <m/>
    <n v="91101000010"/>
    <s v="الدهان"/>
    <s v="المركز المالي"/>
    <x v="4"/>
    <x v="13"/>
    <x v="77"/>
    <n v="0"/>
    <s v="جاري عملاء_ مصنع تكنولوجيا المعادن"/>
    <n v="4416.6000000000004"/>
    <n v="0"/>
    <n v="0"/>
    <n v="0"/>
    <n v="4416.6000000000004"/>
    <n v="0"/>
    <n v="4416.6000000000004"/>
    <n v="0"/>
    <n v="4416.6000000000004"/>
    <x v="9"/>
  </r>
  <r>
    <m/>
    <n v="91101000011"/>
    <s v="الدهان"/>
    <s v="المركز المالي"/>
    <x v="4"/>
    <x v="13"/>
    <x v="77"/>
    <n v="0"/>
    <s v="جاري عملاء_ مؤسسة سدرة للحدادة والالمنيوم"/>
    <n v="0"/>
    <n v="0"/>
    <n v="0"/>
    <n v="0"/>
    <n v="0"/>
    <n v="0"/>
    <n v="0"/>
    <n v="0"/>
    <n v="0"/>
    <x v="9"/>
  </r>
  <r>
    <m/>
    <n v="91101000012"/>
    <s v="الدهان"/>
    <s v="المركز المالي"/>
    <x v="4"/>
    <x v="13"/>
    <x v="77"/>
    <n v="0"/>
    <s v="جاري عملاء_ مصنع المتطورون"/>
    <n v="0"/>
    <n v="0"/>
    <n v="0"/>
    <n v="0"/>
    <n v="0"/>
    <n v="0"/>
    <n v="0"/>
    <n v="0"/>
    <n v="0"/>
    <x v="9"/>
  </r>
  <r>
    <m/>
    <n v="91101000013"/>
    <s v="الدهان"/>
    <s v="المركز المالي"/>
    <x v="4"/>
    <x v="13"/>
    <x v="77"/>
    <n v="0"/>
    <s v="جاري عملاء_ شركه المنيوم سنابل"/>
    <n v="31578.670000000002"/>
    <n v="0"/>
    <n v="346632.47000000003"/>
    <n v="334000"/>
    <n v="44211.140000000014"/>
    <n v="0"/>
    <n v="44211.140000000014"/>
    <n v="0"/>
    <n v="44211.140000000014"/>
    <x v="9"/>
  </r>
  <r>
    <m/>
    <n v="91101000014"/>
    <s v="الدهان"/>
    <s v="المركز المالي"/>
    <x v="4"/>
    <x v="13"/>
    <x v="77"/>
    <n v="0"/>
    <s v="جاري عملاء_ شركة الغداري للمقاولات شركة شخص واحد"/>
    <n v="7192.0399000000025"/>
    <n v="0"/>
    <n v="36651.51"/>
    <n v="43843.55"/>
    <n v="0"/>
    <n v="9.9999997473787516E-5"/>
    <n v="-9.9999997473787516E-5"/>
    <n v="0"/>
    <n v="-9.9999997473787516E-5"/>
    <x v="9"/>
  </r>
  <r>
    <m/>
    <n v="91101000015"/>
    <s v="الدهان"/>
    <s v="المركز المالي"/>
    <x v="4"/>
    <x v="13"/>
    <x v="77"/>
    <n v="0"/>
    <s v="جاري عملاء_شركة أهالينا المحدودة"/>
    <n v="0"/>
    <n v="0"/>
    <n v="5681"/>
    <n v="5681"/>
    <n v="0"/>
    <n v="0"/>
    <n v="0"/>
    <n v="0"/>
    <n v="0"/>
    <x v="9"/>
  </r>
  <r>
    <m/>
    <n v="91101000016"/>
    <s v="الدهان"/>
    <s v="المركز المالي"/>
    <x v="4"/>
    <x v="13"/>
    <x v="77"/>
    <n v="0"/>
    <s v="جاري عملاء_ شركة الراشد للتجارة و المقاولات"/>
    <n v="0"/>
    <n v="0"/>
    <n v="0"/>
    <n v="0"/>
    <n v="0"/>
    <n v="0"/>
    <n v="0"/>
    <n v="0"/>
    <n v="0"/>
    <x v="9"/>
  </r>
  <r>
    <m/>
    <n v="91101000017"/>
    <s v="الدهان"/>
    <s v="المركز المالي"/>
    <x v="4"/>
    <x v="13"/>
    <x v="77"/>
    <n v="0"/>
    <s v="جاري عملاء_ شركة ركون للمقاولات العامة ( تكنولوجيا المعادن سابقا )"/>
    <n v="0"/>
    <n v="0"/>
    <n v="0"/>
    <n v="0"/>
    <n v="0"/>
    <n v="0"/>
    <n v="0"/>
    <n v="0"/>
    <n v="0"/>
    <x v="9"/>
  </r>
  <r>
    <m/>
    <n v="91101000018"/>
    <s v="الدهان"/>
    <s v="المركز المالي"/>
    <x v="4"/>
    <x v="13"/>
    <x v="77"/>
    <n v="0"/>
    <s v="جاري عملاء_ مصنع منافع الرياض"/>
    <n v="0"/>
    <n v="0"/>
    <n v="0"/>
    <n v="0"/>
    <n v="0"/>
    <n v="0"/>
    <n v="0"/>
    <n v="0"/>
    <n v="0"/>
    <x v="9"/>
  </r>
  <r>
    <m/>
    <n v="91101000019"/>
    <s v="الدهان"/>
    <s v="المركز المالي"/>
    <x v="4"/>
    <x v="13"/>
    <x v="77"/>
    <n v="0"/>
    <s v="جاري عملاء_ مصنع الكوا للصناعة"/>
    <n v="0"/>
    <n v="0"/>
    <n v="467.82"/>
    <n v="467.82"/>
    <n v="0"/>
    <n v="0"/>
    <n v="0"/>
    <n v="0"/>
    <n v="0"/>
    <x v="9"/>
  </r>
  <r>
    <m/>
    <n v="91101000020"/>
    <s v="الدهان"/>
    <s v="المركز المالي"/>
    <x v="4"/>
    <x v="13"/>
    <x v="77"/>
    <n v="0"/>
    <s v="جاري عملاء_ ورشة خالد عبدالله عبدالعزيز النبهان للالمنيوم"/>
    <n v="0"/>
    <n v="0"/>
    <n v="0"/>
    <n v="0"/>
    <n v="0"/>
    <n v="0"/>
    <n v="0"/>
    <n v="0"/>
    <n v="0"/>
    <x v="9"/>
  </r>
  <r>
    <m/>
    <n v="91101000021"/>
    <s v="الدهان"/>
    <s v="المركز المالي"/>
    <x v="4"/>
    <x v="13"/>
    <x v="77"/>
    <n v="0"/>
    <s v="جاري عملاء_ شركة رار"/>
    <n v="0"/>
    <n v="0"/>
    <n v="0"/>
    <n v="0"/>
    <n v="0"/>
    <n v="0"/>
    <n v="0"/>
    <n v="0"/>
    <n v="0"/>
    <x v="9"/>
  </r>
  <r>
    <m/>
    <n v="91101000022"/>
    <s v="الدهان"/>
    <s v="المركز المالي"/>
    <x v="4"/>
    <x v="13"/>
    <x v="77"/>
    <n v="0"/>
    <s v="جاري عملاء_ مؤسسة البلاد الرائدة للمقاولات العامة"/>
    <n v="0"/>
    <n v="0"/>
    <n v="0"/>
    <n v="0"/>
    <n v="0"/>
    <n v="0"/>
    <n v="0"/>
    <n v="0"/>
    <n v="0"/>
    <x v="9"/>
  </r>
  <r>
    <m/>
    <n v="91101000023"/>
    <s v="الدهان"/>
    <s v="المركز المالي"/>
    <x v="4"/>
    <x v="13"/>
    <x v="77"/>
    <n v="0"/>
    <s v="جاري عملاء_ شركة صناعات الالمنيوم المحدودة الوفاب"/>
    <n v="0"/>
    <n v="0"/>
    <n v="161"/>
    <n v="161"/>
    <n v="0"/>
    <n v="0"/>
    <n v="0"/>
    <n v="0"/>
    <n v="0"/>
    <x v="9"/>
  </r>
  <r>
    <m/>
    <n v="91101000024"/>
    <s v="الدهان"/>
    <s v="المركز المالي"/>
    <x v="4"/>
    <x v="13"/>
    <x v="77"/>
    <n v="0"/>
    <s v="جاري عملاء_ شركة بترا المتخصصة للمقاولات"/>
    <n v="0"/>
    <n v="0"/>
    <n v="0"/>
    <n v="0"/>
    <n v="0"/>
    <n v="0"/>
    <n v="0"/>
    <n v="0"/>
    <n v="0"/>
    <x v="9"/>
  </r>
  <r>
    <m/>
    <n v="91101000025"/>
    <s v="الدهان"/>
    <s v="المركز المالي"/>
    <x v="4"/>
    <x v="13"/>
    <x v="77"/>
    <n v="0"/>
    <s v="جاري عملاء_ مصنع داركم للصناعة"/>
    <n v="0"/>
    <n v="0"/>
    <n v="40100.04"/>
    <n v="36580.120000000003"/>
    <n v="3519.9199999999983"/>
    <n v="0"/>
    <n v="3519.9199999999983"/>
    <n v="0"/>
    <n v="3519.9199999999983"/>
    <x v="9"/>
  </r>
  <r>
    <m/>
    <n v="91101000026"/>
    <s v="الدهان"/>
    <s v="المركز المالي"/>
    <x v="4"/>
    <x v="13"/>
    <x v="77"/>
    <n v="0"/>
    <s v="جاري عملاء_ شركة الصقور العربية للمقاولات"/>
    <n v="0"/>
    <n v="0"/>
    <n v="0"/>
    <n v="0"/>
    <n v="0"/>
    <n v="0"/>
    <n v="0"/>
    <n v="0"/>
    <n v="0"/>
    <x v="9"/>
  </r>
  <r>
    <m/>
    <n v="91101000027"/>
    <s v="الدهان"/>
    <s v="المركز المالي"/>
    <x v="4"/>
    <x v="13"/>
    <x v="77"/>
    <n v="0"/>
    <s v="جاري عملاء_ شركة دعم نجد للحدادة والالمنيوم"/>
    <n v="0"/>
    <n v="0"/>
    <n v="1380"/>
    <n v="1380"/>
    <n v="0"/>
    <n v="0"/>
    <n v="0"/>
    <n v="0"/>
    <n v="0"/>
    <x v="9"/>
  </r>
  <r>
    <m/>
    <n v="91101000028"/>
    <s v="الدهان"/>
    <s v="المركز المالي"/>
    <x v="4"/>
    <x v="13"/>
    <x v="77"/>
    <n v="0"/>
    <s v="جاري عملاء_ شركة الضحيان للصناعة والتجارة"/>
    <n v="0"/>
    <n v="0"/>
    <n v="7012.12"/>
    <n v="7012.12"/>
    <n v="0"/>
    <n v="0"/>
    <n v="0"/>
    <n v="0"/>
    <n v="0"/>
    <x v="9"/>
  </r>
  <r>
    <m/>
    <n v="91101000029"/>
    <s v="الدهان"/>
    <s v="المركز المالي"/>
    <x v="4"/>
    <x v="13"/>
    <x v="77"/>
    <n v="0"/>
    <s v="جاري عملاء_ مؤسسة نسمة الوادي للمقاولات"/>
    <n v="0"/>
    <n v="0"/>
    <n v="6823.76"/>
    <n v="6823.76"/>
    <n v="0"/>
    <n v="0"/>
    <n v="0"/>
    <n v="0"/>
    <n v="0"/>
    <x v="9"/>
  </r>
  <r>
    <m/>
    <n v="91101000030"/>
    <s v="الدهان"/>
    <s v="المركز المالي"/>
    <x v="4"/>
    <x v="13"/>
    <x v="77"/>
    <n v="0"/>
    <s v="جاري عملاء_ شركة صرح التقنية للمقاولات"/>
    <n v="0"/>
    <n v="0"/>
    <n v="119878.40000000001"/>
    <n v="119878.40000000001"/>
    <n v="0"/>
    <n v="0"/>
    <n v="0"/>
    <n v="0"/>
    <n v="0"/>
    <x v="9"/>
  </r>
  <r>
    <m/>
    <n v="91101000031"/>
    <s v="الدهان"/>
    <s v="المركز المالي"/>
    <x v="4"/>
    <x v="13"/>
    <x v="77"/>
    <n v="0"/>
    <s v="جاري عملاء_شركة تفاصيل الاستثمار للتطوير"/>
    <n v="0"/>
    <n v="0"/>
    <n v="3006.1"/>
    <n v="3006.1"/>
    <n v="0"/>
    <n v="0"/>
    <n v="0"/>
    <n v="0"/>
    <n v="0"/>
    <x v="9"/>
  </r>
  <r>
    <m/>
    <n v="91101000032"/>
    <s v="الدهان"/>
    <s v="المركز المالي"/>
    <x v="4"/>
    <x v="13"/>
    <x v="77"/>
    <n v="0"/>
    <s v="جاري عملاء_مؤسسة عماد مصطفي العلاوي للتجارة"/>
    <n v="0"/>
    <n v="0"/>
    <n v="443.7"/>
    <n v="443.7"/>
    <n v="0"/>
    <n v="0"/>
    <n v="0"/>
    <n v="0"/>
    <n v="0"/>
    <x v="9"/>
  </r>
  <r>
    <m/>
    <n v="91101000033"/>
    <s v="الدهان"/>
    <s v="المركز المالي"/>
    <x v="4"/>
    <x v="13"/>
    <x v="77"/>
    <n v="0"/>
    <s v="جاري عملاء_مصنع اسرار الروضة للالمنيوم"/>
    <n v="0"/>
    <n v="0"/>
    <n v="1759.5"/>
    <n v="1759.5"/>
    <n v="0"/>
    <n v="0"/>
    <n v="0"/>
    <n v="0"/>
    <n v="0"/>
    <x v="9"/>
  </r>
  <r>
    <m/>
    <n v="91102000001"/>
    <s v="الدهان"/>
    <s v="المركز المالي"/>
    <x v="4"/>
    <x v="27"/>
    <x v="68"/>
    <n v="0"/>
    <s v="صندوق الدهان"/>
    <n v="0"/>
    <n v="0"/>
    <n v="289017.73"/>
    <n v="289017.73"/>
    <n v="0"/>
    <n v="0"/>
    <n v="0"/>
    <n v="0"/>
    <n v="0"/>
    <x v="20"/>
  </r>
  <r>
    <m/>
    <n v="91103000001"/>
    <s v="الدهان"/>
    <s v="المركز المالي"/>
    <x v="4"/>
    <x v="27"/>
    <x v="69"/>
    <n v="0"/>
    <s v="البنك الاهلي الدهان (SA41 1000 0026 7000 0019 8007)"/>
    <n v="47565.04"/>
    <n v="0"/>
    <n v="1506967.86"/>
    <n v="1529411.5"/>
    <n v="25121.40000000014"/>
    <n v="0"/>
    <n v="25121.40000000014"/>
    <n v="0"/>
    <n v="25121.40000000014"/>
    <x v="20"/>
  </r>
  <r>
    <m/>
    <n v="91104000001"/>
    <s v="الدهان"/>
    <s v="المركز المالي"/>
    <x v="1"/>
    <x v="2"/>
    <x v="2"/>
    <n v="0"/>
    <s v="عهدة_م.مجدي لطفي الشافعي"/>
    <n v="0"/>
    <n v="0"/>
    <n v="349384.16000000003"/>
    <n v="349384.16000000003"/>
    <n v="0"/>
    <n v="0"/>
    <n v="0"/>
    <n v="0"/>
    <n v="0"/>
    <x v="2"/>
  </r>
  <r>
    <m/>
    <n v="91104000002"/>
    <s v="الدهان"/>
    <s v="المركز المالي"/>
    <x v="4"/>
    <x v="10"/>
    <x v="20"/>
    <n v="0"/>
    <s v="عهدة_م.عارف رابح سعود"/>
    <n v="0"/>
    <n v="0"/>
    <n v="30657.83"/>
    <n v="30657.83"/>
    <n v="0"/>
    <n v="0"/>
    <n v="0"/>
    <n v="0"/>
    <n v="0"/>
    <x v="8"/>
  </r>
  <r>
    <m/>
    <n v="91105000001"/>
    <s v="الدهان"/>
    <s v="المركز المالي"/>
    <x v="4"/>
    <x v="10"/>
    <x v="70"/>
    <n v="0"/>
    <s v="مقدم_ ايجار"/>
    <n v="7400"/>
    <n v="0"/>
    <n v="0"/>
    <n v="7400"/>
    <n v="0"/>
    <n v="0"/>
    <n v="0"/>
    <n v="0"/>
    <n v="0"/>
    <x v="8"/>
  </r>
  <r>
    <m/>
    <n v="91105000002"/>
    <s v="الدهان"/>
    <s v="المركز المالي"/>
    <x v="4"/>
    <x v="10"/>
    <x v="70"/>
    <n v="0"/>
    <s v="مقدم_تأمين طبي"/>
    <n v="6571"/>
    <n v="0"/>
    <n v="8388.81"/>
    <n v="6571"/>
    <n v="8388.81"/>
    <n v="0"/>
    <n v="8388.81"/>
    <n v="0"/>
    <n v="8388.81"/>
    <x v="8"/>
  </r>
  <r>
    <m/>
    <n v="91106101001"/>
    <s v="الدهان"/>
    <s v="المركز المالي"/>
    <x v="4"/>
    <x v="14"/>
    <x v="71"/>
    <n v="0"/>
    <s v="ALWAN - PE60 RAL 9005 HR - 24 SR"/>
    <n v="791.26"/>
    <n v="0"/>
    <n v="6832.49"/>
    <n v="5588.75"/>
    <n v="2035"/>
    <n v="0"/>
    <n v="2035"/>
    <n v="0"/>
    <n v="2035"/>
    <x v="10"/>
  </r>
  <r>
    <m/>
    <n v="91106101002"/>
    <s v="الدهان"/>
    <s v="المركز المالي"/>
    <x v="4"/>
    <x v="14"/>
    <x v="71"/>
    <n v="0"/>
    <s v="ALWAN - PR 29 DB 822 M-BC - 23 SR"/>
    <n v="0"/>
    <n v="0"/>
    <n v="0"/>
    <n v="0"/>
    <n v="0"/>
    <n v="0"/>
    <n v="0"/>
    <n v="0"/>
    <n v="0"/>
    <x v="10"/>
  </r>
  <r>
    <m/>
    <n v="91106101003"/>
    <s v="الدهان"/>
    <s v="المركز المالي"/>
    <x v="4"/>
    <x v="14"/>
    <x v="71"/>
    <n v="0"/>
    <s v="ALWAN - RAL 1013 HR - 13 SR"/>
    <n v="924.53"/>
    <n v="0"/>
    <n v="1056.22"/>
    <n v="630.75"/>
    <n v="1350"/>
    <n v="0"/>
    <n v="1350"/>
    <n v="0"/>
    <n v="1350"/>
    <x v="10"/>
  </r>
  <r>
    <m/>
    <n v="91106101004"/>
    <s v="الدهان"/>
    <s v="المركز المالي"/>
    <x v="4"/>
    <x v="14"/>
    <x v="71"/>
    <n v="0"/>
    <s v="ALWAN - RAL 1015 HR- BS - 13 SR"/>
    <n v="0"/>
    <n v="0"/>
    <n v="0"/>
    <n v="0"/>
    <n v="0"/>
    <n v="0"/>
    <n v="0"/>
    <n v="0"/>
    <n v="0"/>
    <x v="10"/>
  </r>
  <r>
    <m/>
    <n v="91106101005"/>
    <s v="الدهان"/>
    <s v="المركز المالي"/>
    <x v="4"/>
    <x v="14"/>
    <x v="71"/>
    <n v="0"/>
    <s v="ALWAN - RAL 1015 HR-A - 14 SR"/>
    <n v="726.85"/>
    <n v="0"/>
    <n v="23.150000000000002"/>
    <n v="315"/>
    <n v="435"/>
    <n v="0"/>
    <n v="435"/>
    <n v="0"/>
    <n v="435"/>
    <x v="10"/>
  </r>
  <r>
    <m/>
    <n v="91106101006"/>
    <s v="الدهان"/>
    <s v="المركز المالي"/>
    <x v="4"/>
    <x v="14"/>
    <x v="71"/>
    <n v="0"/>
    <s v="ALWAN - RAL 1017 HR-UAE - 18 SR"/>
    <n v="0"/>
    <n v="0"/>
    <n v="0"/>
    <n v="0"/>
    <n v="0"/>
    <n v="0"/>
    <n v="0"/>
    <n v="0"/>
    <n v="0"/>
    <x v="10"/>
  </r>
  <r>
    <m/>
    <n v="91106101007"/>
    <s v="الدهان"/>
    <s v="المركز المالي"/>
    <x v="4"/>
    <x v="14"/>
    <x v="71"/>
    <n v="0"/>
    <s v="ALWAN - RAL 1019 HR - 14 SR"/>
    <n v="0"/>
    <n v="0"/>
    <n v="307.5"/>
    <n v="127.5"/>
    <n v="180"/>
    <n v="0"/>
    <n v="180"/>
    <n v="0"/>
    <n v="180"/>
    <x v="10"/>
  </r>
  <r>
    <m/>
    <n v="91106101008"/>
    <s v="الدهان"/>
    <s v="المركز المالي"/>
    <x v="4"/>
    <x v="14"/>
    <x v="71"/>
    <n v="0"/>
    <s v="ALWAN - RAL 1020 HR - 20 SR"/>
    <n v="0"/>
    <n v="0"/>
    <n v="0"/>
    <n v="0"/>
    <n v="0"/>
    <n v="0"/>
    <n v="0"/>
    <n v="0"/>
    <n v="0"/>
    <x v="10"/>
  </r>
  <r>
    <m/>
    <n v="91106101009"/>
    <s v="الدهان"/>
    <s v="المركز المالي"/>
    <x v="4"/>
    <x v="14"/>
    <x v="71"/>
    <n v="0"/>
    <s v="ALWAN - RAL 1035 HR- 18 SR"/>
    <n v="0"/>
    <n v="0"/>
    <n v="0"/>
    <n v="0"/>
    <n v="0"/>
    <n v="0"/>
    <n v="0"/>
    <n v="0"/>
    <n v="0"/>
    <x v="10"/>
  </r>
  <r>
    <m/>
    <n v="91106101010"/>
    <s v="الدهان"/>
    <s v="المركز المالي"/>
    <x v="4"/>
    <x v="14"/>
    <x v="71"/>
    <n v="0"/>
    <s v="ALWAN - RAL 1035 MFG - 24 SR"/>
    <n v="0"/>
    <n v="0"/>
    <n v="0"/>
    <n v="0"/>
    <n v="0"/>
    <n v="0"/>
    <n v="0"/>
    <n v="0"/>
    <n v="0"/>
    <x v="10"/>
  </r>
  <r>
    <m/>
    <n v="91106101011"/>
    <s v="الدهان"/>
    <s v="المركز المالي"/>
    <x v="4"/>
    <x v="14"/>
    <x v="71"/>
    <n v="0"/>
    <s v="ALWAN - RAL 1036 UAE - 28 SR"/>
    <n v="0"/>
    <n v="0"/>
    <n v="0"/>
    <n v="0"/>
    <n v="0"/>
    <n v="0"/>
    <n v="0"/>
    <n v="0"/>
    <n v="0"/>
    <x v="10"/>
  </r>
  <r>
    <m/>
    <n v="91106101012"/>
    <s v="الدهان"/>
    <s v="المركز المالي"/>
    <x v="4"/>
    <x v="14"/>
    <x v="71"/>
    <n v="0"/>
    <s v="ALWAN - RAL 2013 MFS - 30 SR"/>
    <n v="0"/>
    <n v="0"/>
    <n v="0"/>
    <n v="0"/>
    <n v="0"/>
    <n v="0"/>
    <n v="0"/>
    <n v="0"/>
    <n v="0"/>
    <x v="10"/>
  </r>
  <r>
    <m/>
    <n v="91106101013"/>
    <s v="الدهان"/>
    <s v="المركز المالي"/>
    <x v="4"/>
    <x v="14"/>
    <x v="71"/>
    <n v="0"/>
    <s v="ALWAN - RAL 3004 HR - 18 SR"/>
    <n v="0"/>
    <n v="0"/>
    <n v="0"/>
    <n v="0"/>
    <n v="0"/>
    <n v="0"/>
    <n v="0"/>
    <n v="0"/>
    <n v="0"/>
    <x v="10"/>
  </r>
  <r>
    <m/>
    <n v="91106101014"/>
    <s v="الدهان"/>
    <s v="المركز المالي"/>
    <x v="4"/>
    <x v="14"/>
    <x v="71"/>
    <n v="0"/>
    <s v="ALWAN - RAL 3007 HR - 15 SR"/>
    <n v="0"/>
    <n v="0"/>
    <n v="0"/>
    <n v="0"/>
    <n v="0"/>
    <n v="0"/>
    <n v="0"/>
    <n v="0"/>
    <n v="0"/>
    <x v="10"/>
  </r>
  <r>
    <m/>
    <n v="91106101015"/>
    <s v="الدهان"/>
    <s v="المركز المالي"/>
    <x v="4"/>
    <x v="14"/>
    <x v="71"/>
    <n v="0"/>
    <s v="ALWAN - RAL 3011 HR - 17 SR"/>
    <n v="0"/>
    <n v="0"/>
    <n v="0"/>
    <n v="0"/>
    <n v="0"/>
    <n v="0"/>
    <n v="0"/>
    <n v="0"/>
    <n v="0"/>
    <x v="10"/>
  </r>
  <r>
    <m/>
    <n v="91106101016"/>
    <s v="الدهان"/>
    <s v="المركز المالي"/>
    <x v="4"/>
    <x v="14"/>
    <x v="71"/>
    <n v="0"/>
    <s v="ALWAN - RAL 5005 HR - 16 SR"/>
    <n v="0"/>
    <n v="0"/>
    <n v="0"/>
    <n v="0"/>
    <n v="0"/>
    <n v="0"/>
    <n v="0"/>
    <n v="0"/>
    <n v="0"/>
    <x v="10"/>
  </r>
  <r>
    <m/>
    <n v="91106101017"/>
    <s v="الدهان"/>
    <s v="المركز المالي"/>
    <x v="4"/>
    <x v="14"/>
    <x v="71"/>
    <n v="0"/>
    <s v="ALWAN - RAL 5007 HR - 16 SR"/>
    <n v="0"/>
    <n v="0"/>
    <n v="0"/>
    <n v="0"/>
    <n v="0"/>
    <n v="0"/>
    <n v="0"/>
    <n v="0"/>
    <n v="0"/>
    <x v="10"/>
  </r>
  <r>
    <m/>
    <n v="91106101018"/>
    <s v="الدهان"/>
    <s v="المركز المالي"/>
    <x v="4"/>
    <x v="14"/>
    <x v="71"/>
    <n v="0"/>
    <s v="ALWAN - RAL 5012 HR - 17 SR"/>
    <n v="0"/>
    <n v="0"/>
    <n v="0"/>
    <n v="0"/>
    <n v="0"/>
    <n v="0"/>
    <n v="0"/>
    <n v="0"/>
    <n v="0"/>
    <x v="10"/>
  </r>
  <r>
    <m/>
    <n v="91106101019"/>
    <s v="الدهان"/>
    <s v="المركز المالي"/>
    <x v="4"/>
    <x v="14"/>
    <x v="71"/>
    <n v="0"/>
    <s v="ALWAN - RAL 5014 HR - 16 SR"/>
    <n v="0"/>
    <n v="0"/>
    <n v="0"/>
    <n v="0"/>
    <n v="0"/>
    <n v="0"/>
    <n v="0"/>
    <n v="0"/>
    <n v="0"/>
    <x v="10"/>
  </r>
  <r>
    <m/>
    <n v="91106101020"/>
    <s v="الدهان"/>
    <s v="المركز المالي"/>
    <x v="4"/>
    <x v="14"/>
    <x v="71"/>
    <n v="0"/>
    <s v="ALWAN - RAL 6010 HR - 15 SR"/>
    <n v="0"/>
    <n v="0"/>
    <n v="0"/>
    <n v="0"/>
    <n v="0"/>
    <n v="0"/>
    <n v="0"/>
    <n v="0"/>
    <n v="0"/>
    <x v="10"/>
  </r>
  <r>
    <m/>
    <n v="91106101021"/>
    <s v="الدهان"/>
    <s v="المركز المالي"/>
    <x v="4"/>
    <x v="14"/>
    <x v="71"/>
    <n v="0"/>
    <s v="ALWAN - RAL 6021 HR - 17 SR"/>
    <n v="0"/>
    <n v="0"/>
    <n v="0"/>
    <n v="0"/>
    <n v="0"/>
    <n v="0"/>
    <n v="0"/>
    <n v="0"/>
    <n v="0"/>
    <x v="10"/>
  </r>
  <r>
    <m/>
    <n v="91106101022"/>
    <s v="الدهان"/>
    <s v="المركز المالي"/>
    <x v="4"/>
    <x v="14"/>
    <x v="71"/>
    <n v="0"/>
    <s v="ALWAN - RAL 6022 HR - 15 SR"/>
    <n v="1599.3400000000001"/>
    <n v="0"/>
    <n v="0"/>
    <n v="1599.3400000000001"/>
    <n v="0"/>
    <n v="0"/>
    <n v="0"/>
    <n v="0"/>
    <n v="0"/>
    <x v="10"/>
  </r>
  <r>
    <m/>
    <n v="91106101023"/>
    <s v="الدهان"/>
    <s v="المركز المالي"/>
    <x v="4"/>
    <x v="14"/>
    <x v="71"/>
    <n v="0"/>
    <s v="ALWAN - RAL 6027 HR - 17 SR"/>
    <n v="0"/>
    <n v="0"/>
    <n v="0"/>
    <n v="0"/>
    <n v="0"/>
    <n v="0"/>
    <n v="0"/>
    <n v="0"/>
    <n v="0"/>
    <x v="10"/>
  </r>
  <r>
    <m/>
    <n v="91106101024"/>
    <s v="الدهان"/>
    <s v="المركز المالي"/>
    <x v="4"/>
    <x v="14"/>
    <x v="71"/>
    <n v="0"/>
    <s v="ALWAN - RAL 6034 HR - 17 SR"/>
    <n v="0"/>
    <n v="0"/>
    <n v="0"/>
    <n v="0"/>
    <n v="0"/>
    <n v="0"/>
    <n v="0"/>
    <n v="0"/>
    <n v="0"/>
    <x v="10"/>
  </r>
  <r>
    <m/>
    <n v="91106101025"/>
    <s v="الدهان"/>
    <s v="المركز المالي"/>
    <x v="4"/>
    <x v="14"/>
    <x v="71"/>
    <n v="0"/>
    <s v="ALWAN - RAL 7001 HR - 15 SR"/>
    <n v="0"/>
    <n v="0"/>
    <n v="0"/>
    <n v="0"/>
    <n v="0"/>
    <n v="0"/>
    <n v="0"/>
    <n v="0"/>
    <n v="0"/>
    <x v="10"/>
  </r>
  <r>
    <m/>
    <n v="91106101026"/>
    <s v="الدهان"/>
    <s v="المركز المالي"/>
    <x v="4"/>
    <x v="14"/>
    <x v="71"/>
    <n v="0"/>
    <s v="ALWAN - RAL 7003 HR - 14 SR"/>
    <n v="0"/>
    <n v="0"/>
    <n v="0"/>
    <n v="0"/>
    <n v="0"/>
    <n v="0"/>
    <n v="0"/>
    <n v="0"/>
    <n v="0"/>
    <x v="10"/>
  </r>
  <r>
    <m/>
    <n v="91106101027"/>
    <s v="الدهان"/>
    <s v="المركز المالي"/>
    <x v="4"/>
    <x v="14"/>
    <x v="71"/>
    <n v="0"/>
    <s v="ALWAN - RAL 7004 HR - 14 SR"/>
    <n v="972.67000000000007"/>
    <n v="0"/>
    <n v="62.33"/>
    <n v="0"/>
    <n v="1035"/>
    <n v="0"/>
    <n v="1035"/>
    <n v="0"/>
    <n v="1035"/>
    <x v="10"/>
  </r>
  <r>
    <m/>
    <n v="91106101028"/>
    <s v="الدهان"/>
    <s v="المركز المالي"/>
    <x v="4"/>
    <x v="14"/>
    <x v="71"/>
    <n v="0"/>
    <s v="ALWAN - RAL 7005 HR - 14 SR"/>
    <n v="0"/>
    <n v="0"/>
    <n v="0"/>
    <n v="0"/>
    <n v="0"/>
    <n v="0"/>
    <n v="0"/>
    <n v="0"/>
    <n v="0"/>
    <x v="10"/>
  </r>
  <r>
    <m/>
    <n v="91106101029"/>
    <s v="الدهان"/>
    <s v="المركز المالي"/>
    <x v="4"/>
    <x v="14"/>
    <x v="71"/>
    <n v="0"/>
    <s v="ALWAN - RAL 7006 HR - 15 SR"/>
    <n v="1365"/>
    <n v="0"/>
    <n v="16620"/>
    <n v="14400"/>
    <n v="3585"/>
    <n v="0"/>
    <n v="3585"/>
    <n v="0"/>
    <n v="3585"/>
    <x v="10"/>
  </r>
  <r>
    <m/>
    <n v="91106101030"/>
    <s v="الدهان"/>
    <s v="المركز المالي"/>
    <x v="4"/>
    <x v="14"/>
    <x v="71"/>
    <n v="0"/>
    <s v="ALWAN - RAL 7008 HR - 15 SR"/>
    <n v="0"/>
    <n v="0"/>
    <n v="0"/>
    <n v="0"/>
    <n v="0"/>
    <n v="0"/>
    <n v="0"/>
    <n v="0"/>
    <n v="0"/>
    <x v="10"/>
  </r>
  <r>
    <m/>
    <n v="91106101031"/>
    <s v="الدهان"/>
    <s v="المركز المالي"/>
    <x v="4"/>
    <x v="14"/>
    <x v="71"/>
    <n v="0"/>
    <s v="ALWAN - RAL 7011 HR - 15 SR"/>
    <n v="0"/>
    <n v="0"/>
    <n v="0"/>
    <n v="0"/>
    <n v="0"/>
    <n v="0"/>
    <n v="0"/>
    <n v="0"/>
    <n v="0"/>
    <x v="10"/>
  </r>
  <r>
    <m/>
    <n v="91106101032"/>
    <s v="الدهان"/>
    <s v="المركز المالي"/>
    <x v="4"/>
    <x v="14"/>
    <x v="71"/>
    <n v="0"/>
    <s v="ALWAN - RAL 7012 HR - 15 SR"/>
    <n v="0"/>
    <n v="0"/>
    <n v="0"/>
    <n v="0"/>
    <n v="0"/>
    <n v="0"/>
    <n v="0"/>
    <n v="0"/>
    <n v="0"/>
    <x v="10"/>
  </r>
  <r>
    <m/>
    <n v="91106101033"/>
    <s v="الدهان"/>
    <s v="المركز المالي"/>
    <x v="4"/>
    <x v="14"/>
    <x v="71"/>
    <n v="0"/>
    <s v="ALWAN - RAL 7013 HR - 14 SR"/>
    <n v="0"/>
    <n v="0"/>
    <n v="0"/>
    <n v="0"/>
    <n v="0"/>
    <n v="0"/>
    <n v="0"/>
    <n v="0"/>
    <n v="0"/>
    <x v="10"/>
  </r>
  <r>
    <m/>
    <n v="91106101034"/>
    <s v="الدهان"/>
    <s v="المركز المالي"/>
    <x v="4"/>
    <x v="14"/>
    <x v="71"/>
    <n v="0"/>
    <s v="ALWAN - RAL 7015 HR - 15.5 SR"/>
    <n v="831.03"/>
    <n v="0"/>
    <n v="108.47"/>
    <n v="32"/>
    <n v="907.5"/>
    <n v="0"/>
    <n v="907.5"/>
    <n v="0"/>
    <n v="907.5"/>
    <x v="10"/>
  </r>
  <r>
    <m/>
    <n v="91106101035"/>
    <s v="الدهان"/>
    <s v="المركز المالي"/>
    <x v="4"/>
    <x v="14"/>
    <x v="71"/>
    <n v="0"/>
    <s v="ALWAN - RAL 7016 HR - 15 SR"/>
    <n v="0"/>
    <n v="0"/>
    <n v="1427.5"/>
    <n v="883.5"/>
    <n v="544"/>
    <n v="0"/>
    <n v="544"/>
    <n v="0"/>
    <n v="544"/>
    <x v="10"/>
  </r>
  <r>
    <m/>
    <n v="91106101036"/>
    <s v="الدهان"/>
    <s v="المركز المالي"/>
    <x v="4"/>
    <x v="14"/>
    <x v="71"/>
    <n v="0"/>
    <s v="ALWAN - RAL 7021 HR - 15 SR"/>
    <n v="0"/>
    <n v="0"/>
    <n v="0"/>
    <n v="0"/>
    <n v="0"/>
    <n v="0"/>
    <n v="0"/>
    <n v="0"/>
    <n v="0"/>
    <x v="10"/>
  </r>
  <r>
    <m/>
    <n v="91106101037"/>
    <s v="الدهان"/>
    <s v="المركز المالي"/>
    <x v="4"/>
    <x v="14"/>
    <x v="71"/>
    <n v="0"/>
    <s v="ALWAN - RAL 7021 M - 18 SR"/>
    <n v="12"/>
    <n v="0"/>
    <n v="53355"/>
    <n v="31767"/>
    <n v="21600"/>
    <n v="0"/>
    <n v="21600"/>
    <n v="0"/>
    <n v="21600"/>
    <x v="10"/>
  </r>
  <r>
    <m/>
    <n v="91106101038"/>
    <s v="الدهان"/>
    <s v="المركز المالي"/>
    <x v="4"/>
    <x v="14"/>
    <x v="71"/>
    <n v="0"/>
    <s v="ALWAN - RAL 7022 CS - 32 SR"/>
    <n v="0"/>
    <n v="0"/>
    <n v="0"/>
    <n v="0"/>
    <n v="0"/>
    <n v="0"/>
    <n v="0"/>
    <n v="0"/>
    <n v="0"/>
    <x v="10"/>
  </r>
  <r>
    <m/>
    <n v="91106101039"/>
    <s v="الدهان"/>
    <s v="المركز المالي"/>
    <x v="4"/>
    <x v="14"/>
    <x v="71"/>
    <n v="0"/>
    <s v="ALWAN - RAL 7022 HR - 15 SR"/>
    <n v="336"/>
    <n v="0"/>
    <n v="8496"/>
    <n v="6576"/>
    <n v="2256"/>
    <n v="0"/>
    <n v="2256"/>
    <n v="0"/>
    <n v="2256"/>
    <x v="10"/>
  </r>
  <r>
    <m/>
    <n v="91106101040"/>
    <s v="الدهان"/>
    <s v="المركز المالي"/>
    <x v="4"/>
    <x v="14"/>
    <x v="71"/>
    <n v="0"/>
    <s v="ALWAN - RAL 7024 HR - 15 SR"/>
    <n v="0"/>
    <n v="0"/>
    <n v="0"/>
    <n v="0"/>
    <n v="0"/>
    <n v="0"/>
    <n v="0"/>
    <n v="0"/>
    <n v="0"/>
    <x v="10"/>
  </r>
  <r>
    <m/>
    <n v="91106101041"/>
    <s v="الدهان"/>
    <s v="المركز المالي"/>
    <x v="4"/>
    <x v="14"/>
    <x v="71"/>
    <n v="0"/>
    <s v="ALWAN - RAL 7030 HR - 12.5 SR"/>
    <n v="252.70000000000002"/>
    <n v="0"/>
    <n v="17.3"/>
    <n v="0"/>
    <n v="270"/>
    <n v="0"/>
    <n v="270"/>
    <n v="0"/>
    <n v="270"/>
    <x v="10"/>
  </r>
  <r>
    <m/>
    <n v="91106101042"/>
    <s v="الدهان"/>
    <s v="المركز المالي"/>
    <x v="4"/>
    <x v="14"/>
    <x v="71"/>
    <n v="0"/>
    <s v="ALWAN - RAL 7034 HR - 15 SR"/>
    <n v="119.83"/>
    <n v="0"/>
    <n v="0.17"/>
    <n v="45"/>
    <n v="75"/>
    <n v="0"/>
    <n v="75"/>
    <n v="0"/>
    <n v="75"/>
    <x v="10"/>
  </r>
  <r>
    <m/>
    <n v="91106101043"/>
    <s v="الدهان"/>
    <s v="المركز المالي"/>
    <x v="4"/>
    <x v="14"/>
    <x v="71"/>
    <n v="0"/>
    <s v="ALWAN - RAL 7035 HR - 15 SR"/>
    <n v="14.32"/>
    <n v="0"/>
    <n v="0"/>
    <n v="14.32"/>
    <n v="0"/>
    <n v="0"/>
    <n v="0"/>
    <n v="0"/>
    <n v="0"/>
    <x v="10"/>
  </r>
  <r>
    <m/>
    <n v="91106101044"/>
    <s v="الدهان"/>
    <s v="المركز المالي"/>
    <x v="4"/>
    <x v="14"/>
    <x v="71"/>
    <n v="0"/>
    <s v="ALWAN -PR29/V RAL 7036 HR - 14 SR"/>
    <n v="0"/>
    <n v="0"/>
    <n v="22665"/>
    <n v="18330"/>
    <n v="4335"/>
    <n v="0"/>
    <n v="4335"/>
    <n v="0"/>
    <n v="4335"/>
    <x v="10"/>
  </r>
  <r>
    <m/>
    <n v="91106101045"/>
    <s v="الدهان"/>
    <s v="المركز المالي"/>
    <x v="4"/>
    <x v="14"/>
    <x v="71"/>
    <n v="0"/>
    <s v="ALWAN - RAL 7037 HR - 13 SR"/>
    <n v="764"/>
    <n v="0"/>
    <n v="10989"/>
    <n v="5033"/>
    <n v="6720"/>
    <n v="0"/>
    <n v="6720"/>
    <n v="0"/>
    <n v="6720"/>
    <x v="10"/>
  </r>
  <r>
    <m/>
    <n v="91106101046"/>
    <s v="الدهان"/>
    <s v="المركز المالي"/>
    <x v="4"/>
    <x v="14"/>
    <x v="71"/>
    <n v="0"/>
    <s v="ALWAN - RAL 7039 HR - 15 SR"/>
    <n v="942.1"/>
    <n v="0"/>
    <n v="17.900000000000002"/>
    <n v="560"/>
    <n v="400"/>
    <n v="0"/>
    <n v="400"/>
    <n v="0"/>
    <n v="400"/>
    <x v="10"/>
  </r>
  <r>
    <m/>
    <n v="91106101047"/>
    <s v="الدهان"/>
    <s v="المركز المالي"/>
    <x v="4"/>
    <x v="14"/>
    <x v="71"/>
    <n v="0"/>
    <s v="ALWAN - RAL 7040 HR - 14 SR"/>
    <n v="0"/>
    <n v="0"/>
    <n v="300"/>
    <n v="20"/>
    <n v="280"/>
    <n v="0"/>
    <n v="280"/>
    <n v="0"/>
    <n v="280"/>
    <x v="10"/>
  </r>
  <r>
    <m/>
    <n v="91106101048"/>
    <s v="الدهان"/>
    <s v="المركز المالي"/>
    <x v="4"/>
    <x v="14"/>
    <x v="71"/>
    <n v="0"/>
    <s v="ALWAN - RAL 7042 HR - 15 SR"/>
    <n v="225"/>
    <n v="0"/>
    <n v="0"/>
    <n v="30"/>
    <n v="195"/>
    <n v="0"/>
    <n v="195"/>
    <n v="0"/>
    <n v="195"/>
    <x v="10"/>
  </r>
  <r>
    <m/>
    <n v="91106101049"/>
    <s v="الدهان"/>
    <s v="المركز المالي"/>
    <x v="4"/>
    <x v="14"/>
    <x v="71"/>
    <n v="0"/>
    <s v="ALWAN - RAL 7043 HR - 15 SR"/>
    <n v="0"/>
    <n v="0"/>
    <n v="300"/>
    <n v="0"/>
    <n v="300"/>
    <n v="0"/>
    <n v="300"/>
    <n v="0"/>
    <n v="300"/>
    <x v="10"/>
  </r>
  <r>
    <m/>
    <n v="91106101050"/>
    <s v="الدهان"/>
    <s v="المركز المالي"/>
    <x v="4"/>
    <x v="14"/>
    <x v="71"/>
    <n v="0"/>
    <s v="ALWAN - RAL 7046 HR - 14 SR"/>
    <n v="0"/>
    <n v="0"/>
    <n v="300"/>
    <n v="6"/>
    <n v="294"/>
    <n v="0"/>
    <n v="294"/>
    <n v="0"/>
    <n v="294"/>
    <x v="10"/>
  </r>
  <r>
    <m/>
    <n v="91106101051"/>
    <s v="الدهان"/>
    <s v="المركز المالي"/>
    <x v="4"/>
    <x v="14"/>
    <x v="71"/>
    <n v="0"/>
    <s v="ALWAN - RAL 7047 HR - 15 SR"/>
    <n v="826"/>
    <n v="0"/>
    <n v="2800"/>
    <n v="2142"/>
    <n v="1484"/>
    <n v="0"/>
    <n v="1484"/>
    <n v="0"/>
    <n v="1484"/>
    <x v="10"/>
  </r>
  <r>
    <m/>
    <n v="91106101052"/>
    <s v="الدهان"/>
    <s v="المركز المالي"/>
    <x v="4"/>
    <x v="14"/>
    <x v="71"/>
    <n v="0"/>
    <s v="ALWAN - RAL 7048 MFS - NAF - 23.5 SR"/>
    <n v="0"/>
    <n v="0"/>
    <n v="0"/>
    <n v="0"/>
    <n v="0"/>
    <n v="0"/>
    <n v="0"/>
    <n v="0"/>
    <n v="0"/>
    <x v="10"/>
  </r>
  <r>
    <m/>
    <n v="91106101053"/>
    <s v="الدهان"/>
    <s v="المركز المالي"/>
    <x v="4"/>
    <x v="14"/>
    <x v="71"/>
    <n v="0"/>
    <s v="ALWAN - RAL 771 CT - 20 SR"/>
    <n v="0"/>
    <n v="0"/>
    <n v="0"/>
    <n v="0"/>
    <n v="0"/>
    <n v="0"/>
    <n v="0"/>
    <n v="0"/>
    <n v="0"/>
    <x v="10"/>
  </r>
  <r>
    <m/>
    <n v="91106101054"/>
    <s v="الدهان"/>
    <s v="المركز المالي"/>
    <x v="4"/>
    <x v="14"/>
    <x v="71"/>
    <n v="0"/>
    <s v="ALWAN - RAL 8001 HR - 15 SR"/>
    <n v="0"/>
    <n v="0"/>
    <n v="0"/>
    <n v="0"/>
    <n v="0"/>
    <n v="0"/>
    <n v="0"/>
    <n v="0"/>
    <n v="0"/>
    <x v="10"/>
  </r>
  <r>
    <m/>
    <n v="91106101055"/>
    <s v="الدهان"/>
    <s v="المركز المالي"/>
    <x v="4"/>
    <x v="14"/>
    <x v="71"/>
    <n v="0"/>
    <s v="ALWAN - RAL 8004 HR - 15 SR"/>
    <n v="525"/>
    <n v="0"/>
    <n v="0"/>
    <n v="525"/>
    <n v="0"/>
    <n v="0"/>
    <n v="0"/>
    <n v="0"/>
    <n v="0"/>
    <x v="10"/>
  </r>
  <r>
    <m/>
    <n v="91106101056"/>
    <s v="الدهان"/>
    <s v="المركز المالي"/>
    <x v="4"/>
    <x v="14"/>
    <x v="71"/>
    <n v="0"/>
    <s v="ALWAN - RAL 8007 HR - 15 SR"/>
    <n v="0"/>
    <n v="0"/>
    <n v="0"/>
    <n v="0"/>
    <n v="0"/>
    <n v="0"/>
    <n v="0"/>
    <n v="0"/>
    <n v="0"/>
    <x v="10"/>
  </r>
  <r>
    <m/>
    <n v="91106101057"/>
    <s v="الدهان"/>
    <s v="المركز المالي"/>
    <x v="4"/>
    <x v="14"/>
    <x v="71"/>
    <n v="0"/>
    <s v="ALWAN - RAL 8007 M - 20 SR"/>
    <n v="0"/>
    <n v="0"/>
    <n v="0"/>
    <n v="0"/>
    <n v="0"/>
    <n v="0"/>
    <n v="0"/>
    <n v="0"/>
    <n v="0"/>
    <x v="10"/>
  </r>
  <r>
    <m/>
    <n v="91106101058"/>
    <s v="الدهان"/>
    <s v="المركز المالي"/>
    <x v="4"/>
    <x v="14"/>
    <x v="71"/>
    <n v="0"/>
    <s v="ALWAN - RAL 8011 HR - 15 SR"/>
    <n v="735.53"/>
    <n v="0"/>
    <n v="1200"/>
    <n v="0.53"/>
    <n v="1935"/>
    <n v="0"/>
    <n v="1935"/>
    <n v="0"/>
    <n v="1935"/>
    <x v="10"/>
  </r>
  <r>
    <m/>
    <n v="91106101059"/>
    <s v="الدهان"/>
    <s v="المركز المالي"/>
    <x v="4"/>
    <x v="14"/>
    <x v="71"/>
    <n v="0"/>
    <s v="ALWAN - RAL 8014 HR - 15 SR"/>
    <n v="508.2"/>
    <n v="0"/>
    <n v="0"/>
    <n v="13.200000000000001"/>
    <n v="495"/>
    <n v="0"/>
    <n v="495"/>
    <n v="0"/>
    <n v="495"/>
    <x v="10"/>
  </r>
  <r>
    <m/>
    <n v="91106101060"/>
    <s v="الدهان"/>
    <s v="المركز المالي"/>
    <x v="4"/>
    <x v="14"/>
    <x v="71"/>
    <n v="0"/>
    <s v="ALWAN - RAL 8016 HR - 13 SR"/>
    <n v="208"/>
    <n v="0"/>
    <n v="16"/>
    <n v="0"/>
    <n v="224"/>
    <n v="0"/>
    <n v="224"/>
    <n v="0"/>
    <n v="224"/>
    <x v="10"/>
  </r>
  <r>
    <m/>
    <n v="91106101061"/>
    <s v="الدهان"/>
    <s v="المركز المالي"/>
    <x v="4"/>
    <x v="14"/>
    <x v="71"/>
    <n v="0"/>
    <s v="ALWAN - RAL 8016 HR-BA - 14 SR"/>
    <n v="0"/>
    <n v="0"/>
    <n v="0"/>
    <n v="0"/>
    <n v="0"/>
    <n v="0"/>
    <n v="0"/>
    <n v="0"/>
    <n v="0"/>
    <x v="10"/>
  </r>
  <r>
    <m/>
    <n v="91106101062"/>
    <s v="الدهان"/>
    <s v="المركز المالي"/>
    <x v="4"/>
    <x v="14"/>
    <x v="71"/>
    <n v="0"/>
    <s v="ALWAN - RAL 8017 HR - 14 SR"/>
    <n v="0"/>
    <n v="0"/>
    <n v="0"/>
    <n v="0"/>
    <n v="0"/>
    <n v="0"/>
    <n v="0"/>
    <n v="0"/>
    <n v="0"/>
    <x v="10"/>
  </r>
  <r>
    <m/>
    <n v="91106101063"/>
    <s v="الدهان"/>
    <s v="المركز المالي"/>
    <x v="4"/>
    <x v="14"/>
    <x v="71"/>
    <n v="0"/>
    <s v="ALWAN - RAL 8019 HR - 15 SR"/>
    <n v="240"/>
    <n v="0"/>
    <n v="0"/>
    <n v="0"/>
    <n v="240"/>
    <n v="0"/>
    <n v="240"/>
    <n v="0"/>
    <n v="240"/>
    <x v="10"/>
  </r>
  <r>
    <m/>
    <n v="91106101064"/>
    <s v="الدهان"/>
    <s v="المركز المالي"/>
    <x v="4"/>
    <x v="14"/>
    <x v="71"/>
    <n v="0"/>
    <s v="ALWAN -PR29/V RAL 8024 M - 19 SR"/>
    <n v="0"/>
    <n v="0"/>
    <n v="5042"/>
    <n v="2021"/>
    <n v="3021"/>
    <n v="0"/>
    <n v="3021"/>
    <n v="0"/>
    <n v="3021"/>
    <x v="10"/>
  </r>
  <r>
    <m/>
    <n v="91106101065"/>
    <s v="الدهان"/>
    <s v="المركز المالي"/>
    <x v="4"/>
    <x v="14"/>
    <x v="71"/>
    <n v="0"/>
    <s v="ALWAN - RAL 8025 HR - 15 SR"/>
    <n v="0"/>
    <n v="0"/>
    <n v="0"/>
    <n v="0"/>
    <n v="0"/>
    <n v="0"/>
    <n v="0"/>
    <n v="0"/>
    <n v="0"/>
    <x v="10"/>
  </r>
  <r>
    <m/>
    <n v="91106101066"/>
    <s v="الدهان"/>
    <s v="المركز المالي"/>
    <x v="4"/>
    <x v="14"/>
    <x v="71"/>
    <n v="0"/>
    <s v="ALWAN - RAL 8028 HR - 15 SR"/>
    <n v="304"/>
    <n v="0"/>
    <n v="0"/>
    <n v="4"/>
    <n v="300"/>
    <n v="0"/>
    <n v="300"/>
    <n v="0"/>
    <n v="300"/>
    <x v="10"/>
  </r>
  <r>
    <m/>
    <n v="91106101067"/>
    <s v="الدهان"/>
    <s v="المركز المالي"/>
    <x v="4"/>
    <x v="14"/>
    <x v="71"/>
    <n v="0"/>
    <s v="ALWAN - RAL 828 MFS - 24 SR"/>
    <n v="0"/>
    <n v="0"/>
    <n v="0"/>
    <n v="0"/>
    <n v="0"/>
    <n v="0"/>
    <n v="0"/>
    <n v="0"/>
    <n v="0"/>
    <x v="10"/>
  </r>
  <r>
    <m/>
    <n v="91106101068"/>
    <s v="الدهان"/>
    <s v="المركز المالي"/>
    <x v="4"/>
    <x v="14"/>
    <x v="71"/>
    <n v="0"/>
    <s v="ALWAN - RAL 9001 HR - 15 SR"/>
    <n v="0"/>
    <n v="0"/>
    <n v="0"/>
    <n v="0"/>
    <n v="0"/>
    <n v="0"/>
    <n v="0"/>
    <n v="0"/>
    <n v="0"/>
    <x v="10"/>
  </r>
  <r>
    <m/>
    <n v="91106101069"/>
    <s v="الدهان"/>
    <s v="المركز المالي"/>
    <x v="4"/>
    <x v="14"/>
    <x v="71"/>
    <n v="0"/>
    <s v="ALWAN - RAL 9002 HR - 15 SR"/>
    <n v="144"/>
    <n v="0"/>
    <n v="19399.5"/>
    <n v="17916"/>
    <n v="1627.5"/>
    <n v="0"/>
    <n v="1627.5"/>
    <n v="0"/>
    <n v="1627.5"/>
    <x v="10"/>
  </r>
  <r>
    <m/>
    <n v="91106101070"/>
    <s v="الدهان"/>
    <s v="المركز المالي"/>
    <x v="4"/>
    <x v="14"/>
    <x v="71"/>
    <n v="0"/>
    <s v="ALWAN - RAL 9003 HR - 15 SR"/>
    <n v="1079.6100000000001"/>
    <n v="0"/>
    <n v="695.39"/>
    <n v="0"/>
    <n v="1775"/>
    <n v="0"/>
    <n v="1775"/>
    <n v="0"/>
    <n v="1775"/>
    <x v="10"/>
  </r>
  <r>
    <m/>
    <n v="91106101071"/>
    <s v="الدهان"/>
    <s v="المركز المالي"/>
    <x v="4"/>
    <x v="14"/>
    <x v="71"/>
    <n v="0"/>
    <s v="ALWAN - RAL 9004 HR - 14 SR"/>
    <n v="615"/>
    <n v="0"/>
    <n v="30"/>
    <n v="0"/>
    <n v="645"/>
    <n v="0"/>
    <n v="645"/>
    <n v="0"/>
    <n v="645"/>
    <x v="10"/>
  </r>
  <r>
    <m/>
    <n v="91106101072"/>
    <s v="الدهان"/>
    <s v="المركز المالي"/>
    <x v="4"/>
    <x v="14"/>
    <x v="71"/>
    <n v="0"/>
    <s v="ALWAN - RAL 9005 CT - 18 SR"/>
    <n v="0"/>
    <n v="0"/>
    <n v="0"/>
    <n v="0"/>
    <n v="0"/>
    <n v="0"/>
    <n v="0"/>
    <n v="0"/>
    <n v="0"/>
    <x v="10"/>
  </r>
  <r>
    <m/>
    <n v="91106101073"/>
    <s v="الدهان"/>
    <s v="المركز المالي"/>
    <x v="4"/>
    <x v="14"/>
    <x v="71"/>
    <n v="0"/>
    <s v="ALWAN - PR29/V RAL 9005 HR - 13 SR"/>
    <n v="1568"/>
    <n v="0"/>
    <n v="1554"/>
    <n v="854"/>
    <n v="2268"/>
    <n v="0"/>
    <n v="2268"/>
    <n v="0"/>
    <n v="2268"/>
    <x v="10"/>
  </r>
  <r>
    <m/>
    <n v="91106101074"/>
    <s v="الدهان"/>
    <s v="المركز المالي"/>
    <x v="4"/>
    <x v="14"/>
    <x v="71"/>
    <n v="0"/>
    <s v="ALWAN - RAL 9005 M - 16 SR"/>
    <n v="3262.83"/>
    <n v="0"/>
    <n v="41164.67"/>
    <n v="39871.5"/>
    <n v="4556"/>
    <n v="0"/>
    <n v="4556"/>
    <n v="0"/>
    <n v="4556"/>
    <x v="10"/>
  </r>
  <r>
    <m/>
    <n v="91106101075"/>
    <s v="الدهان"/>
    <s v="المركز المالي"/>
    <x v="4"/>
    <x v="14"/>
    <x v="71"/>
    <n v="0"/>
    <s v="ALWAN - RAL 9005 M-UAE - 16 SR"/>
    <n v="0"/>
    <n v="0"/>
    <n v="0"/>
    <n v="0"/>
    <n v="0"/>
    <n v="0"/>
    <n v="0"/>
    <n v="0"/>
    <n v="0"/>
    <x v="10"/>
  </r>
  <r>
    <m/>
    <n v="91106101076"/>
    <s v="الدهان"/>
    <s v="المركز المالي"/>
    <x v="4"/>
    <x v="14"/>
    <x v="71"/>
    <n v="0"/>
    <s v="ALWAN - RAL 9006 UAE - 21 SR"/>
    <n v="0"/>
    <n v="0"/>
    <n v="0"/>
    <n v="0"/>
    <n v="0"/>
    <n v="0"/>
    <n v="0"/>
    <n v="0"/>
    <n v="0"/>
    <x v="10"/>
  </r>
  <r>
    <m/>
    <n v="91106101077"/>
    <s v="الدهان"/>
    <s v="المركز المالي"/>
    <x v="4"/>
    <x v="14"/>
    <x v="71"/>
    <n v="0"/>
    <s v="ALWAN - RAL 9010 HR-AL - 12.5 SR"/>
    <n v="1252.1600000000001"/>
    <n v="0"/>
    <n v="8882.09"/>
    <n v="8203.75"/>
    <n v="1930.5"/>
    <n v="0"/>
    <n v="1930.5"/>
    <n v="0"/>
    <n v="1930.5"/>
    <x v="10"/>
  </r>
  <r>
    <m/>
    <n v="91106101078"/>
    <s v="الدهان"/>
    <s v="المركز المالي"/>
    <x v="4"/>
    <x v="14"/>
    <x v="71"/>
    <n v="0"/>
    <s v="ALWAN - RAL 9011 HR - 16 SR"/>
    <n v="0"/>
    <n v="0"/>
    <n v="0"/>
    <n v="0"/>
    <n v="0"/>
    <n v="0"/>
    <n v="0"/>
    <n v="0"/>
    <n v="0"/>
    <x v="10"/>
  </r>
  <r>
    <m/>
    <n v="91106101079"/>
    <s v="الدهان"/>
    <s v="المركز المالي"/>
    <x v="4"/>
    <x v="14"/>
    <x v="71"/>
    <n v="0"/>
    <s v="ALWAN - RAL 9016 HR - 15 SR"/>
    <n v="0"/>
    <n v="0"/>
    <n v="0"/>
    <n v="0"/>
    <n v="0"/>
    <n v="0"/>
    <n v="0"/>
    <n v="0"/>
    <n v="0"/>
    <x v="10"/>
  </r>
  <r>
    <m/>
    <n v="91106101080"/>
    <s v="الدهان"/>
    <s v="المركز المالي"/>
    <x v="4"/>
    <x v="14"/>
    <x v="71"/>
    <n v="0"/>
    <s v="ALWAN - RAL 9022 MFS - 28.5 SR"/>
    <n v="0"/>
    <n v="0"/>
    <n v="0"/>
    <n v="0"/>
    <n v="0"/>
    <n v="0"/>
    <n v="0"/>
    <n v="0"/>
    <n v="0"/>
    <x v="10"/>
  </r>
  <r>
    <m/>
    <n v="91106101081"/>
    <s v="الدهان"/>
    <s v="المركز المالي"/>
    <x v="4"/>
    <x v="14"/>
    <x v="71"/>
    <n v="0"/>
    <s v="ALWAN - RAL 9023 MFS - 27 SR"/>
    <n v="0"/>
    <n v="0"/>
    <n v="0"/>
    <n v="0"/>
    <n v="0"/>
    <n v="0"/>
    <n v="0"/>
    <n v="0"/>
    <n v="0"/>
    <x v="10"/>
  </r>
  <r>
    <m/>
    <n v="91106101082"/>
    <s v="الدهان"/>
    <s v="المركز المالي"/>
    <x v="4"/>
    <x v="14"/>
    <x v="71"/>
    <n v="0"/>
    <s v="ALWAN - RAL 990 MFS - CT - 28 SR"/>
    <n v="0"/>
    <n v="0"/>
    <n v="0"/>
    <n v="0"/>
    <n v="0"/>
    <n v="0"/>
    <n v="0"/>
    <n v="0"/>
    <n v="0"/>
    <x v="10"/>
  </r>
  <r>
    <m/>
    <n v="91106101083"/>
    <s v="الدهان"/>
    <s v="المركز المالي"/>
    <x v="4"/>
    <x v="14"/>
    <x v="71"/>
    <n v="0"/>
    <s v="ALWAN - RAL PE 10/J 744 CM - 28 SR"/>
    <n v="0"/>
    <n v="0"/>
    <n v="0"/>
    <n v="0"/>
    <n v="0"/>
    <n v="0"/>
    <n v="0"/>
    <n v="0"/>
    <n v="0"/>
    <x v="10"/>
  </r>
  <r>
    <m/>
    <n v="91106101084"/>
    <s v="الدهان"/>
    <s v="المركز المالي"/>
    <x v="4"/>
    <x v="14"/>
    <x v="71"/>
    <n v="0"/>
    <s v="ALWAN - RAL PE60/F 880 MFG- 37 SR"/>
    <n v="2738"/>
    <n v="0"/>
    <n v="0"/>
    <n v="1517"/>
    <n v="1221"/>
    <n v="0"/>
    <n v="1221"/>
    <n v="0"/>
    <n v="1221"/>
    <x v="10"/>
  </r>
  <r>
    <m/>
    <n v="91106101085"/>
    <s v="الدهان"/>
    <s v="المركز المالي"/>
    <x v="4"/>
    <x v="14"/>
    <x v="71"/>
    <n v="0"/>
    <s v="ALWAN - RAL PR29/J 777 HR - 17 SR"/>
    <n v="1156"/>
    <n v="0"/>
    <n v="17"/>
    <n v="17"/>
    <n v="1156"/>
    <n v="0"/>
    <n v="1156"/>
    <n v="0"/>
    <n v="1156"/>
    <x v="10"/>
  </r>
  <r>
    <m/>
    <n v="91106101086"/>
    <s v="الدهان"/>
    <s v="المركز المالي"/>
    <x v="4"/>
    <x v="14"/>
    <x v="71"/>
    <n v="0"/>
    <s v="ALWAN - RAL PR29/V 7045 HR - 15 SR"/>
    <n v="240"/>
    <n v="0"/>
    <n v="0"/>
    <n v="0"/>
    <n v="240"/>
    <n v="0"/>
    <n v="240"/>
    <n v="0"/>
    <n v="240"/>
    <x v="10"/>
  </r>
  <r>
    <m/>
    <n v="91106101087"/>
    <s v="الدهان"/>
    <s v="المركز المالي"/>
    <x v="4"/>
    <x v="14"/>
    <x v="71"/>
    <n v="0"/>
    <s v="ALWAN PR29/233 GL RAL - 17 SR"/>
    <n v="0"/>
    <n v="0"/>
    <n v="0"/>
    <n v="0"/>
    <n v="0"/>
    <n v="0"/>
    <n v="0"/>
    <n v="0"/>
    <n v="0"/>
    <x v="10"/>
  </r>
  <r>
    <m/>
    <n v="91106101088"/>
    <s v="الدهان"/>
    <s v="المركز المالي"/>
    <x v="4"/>
    <x v="14"/>
    <x v="71"/>
    <n v="0"/>
    <s v="ALWAN - Yellow Super Durable  RAL PE60/H 124 CS - 33 SR"/>
    <n v="924"/>
    <n v="0"/>
    <n v="0"/>
    <n v="148.5"/>
    <n v="775.5"/>
    <n v="0"/>
    <n v="775.5"/>
    <n v="0"/>
    <n v="775.5"/>
    <x v="10"/>
  </r>
  <r>
    <m/>
    <n v="91106101089"/>
    <s v="الدهان"/>
    <s v="المركز المالي"/>
    <x v="4"/>
    <x v="14"/>
    <x v="71"/>
    <n v="0"/>
    <s v="ALWAN - RAL 8022 HR - 16 SR"/>
    <n v="144"/>
    <n v="0"/>
    <n v="0"/>
    <n v="0"/>
    <n v="144"/>
    <n v="0"/>
    <n v="144"/>
    <n v="0"/>
    <n v="144"/>
    <x v="10"/>
  </r>
  <r>
    <m/>
    <n v="91106101090"/>
    <s v="الدهان"/>
    <s v="المركز المالي"/>
    <x v="4"/>
    <x v="14"/>
    <x v="71"/>
    <n v="0"/>
    <s v="ALWAN - PR29/V RAL 1001 M - 17 SR"/>
    <n v="748"/>
    <n v="0"/>
    <n v="0"/>
    <n v="0"/>
    <n v="748"/>
    <n v="0"/>
    <n v="748"/>
    <n v="0"/>
    <n v="748"/>
    <x v="10"/>
  </r>
  <r>
    <m/>
    <n v="91106101091"/>
    <s v="الدهان"/>
    <s v="المركز المالي"/>
    <x v="4"/>
    <x v="14"/>
    <x v="71"/>
    <n v="0"/>
    <s v="ALWAN - PR29/V RAL 1024 M - 17 SR"/>
    <n v="3973.67"/>
    <n v="0"/>
    <n v="5361.4000000000005"/>
    <n v="8536.07"/>
    <n v="799"/>
    <n v="0"/>
    <n v="799"/>
    <n v="0"/>
    <n v="799"/>
    <x v="10"/>
  </r>
  <r>
    <m/>
    <n v="91106101092"/>
    <s v="الدهان"/>
    <s v="المركز المالي"/>
    <x v="4"/>
    <x v="14"/>
    <x v="71"/>
    <n v="0"/>
    <s v="ALWAN - RAL 1014 HR-BA - 16 SR"/>
    <n v="640"/>
    <n v="0"/>
    <n v="0"/>
    <n v="48"/>
    <n v="592"/>
    <n v="0"/>
    <n v="592"/>
    <n v="0"/>
    <n v="592"/>
    <x v="10"/>
  </r>
  <r>
    <m/>
    <n v="91106101093"/>
    <s v="الدهان"/>
    <s v="المركز المالي"/>
    <x v="4"/>
    <x v="14"/>
    <x v="71"/>
    <n v="0"/>
    <s v="ALWAN -PR29/V  RAL 7038 HR-Z - 15 SR"/>
    <n v="0"/>
    <n v="0"/>
    <n v="300"/>
    <n v="75"/>
    <n v="225"/>
    <n v="0"/>
    <n v="225"/>
    <n v="0"/>
    <n v="225"/>
    <x v="10"/>
  </r>
  <r>
    <m/>
    <n v="91106101094"/>
    <s v="الدهان"/>
    <s v="المركز المالي"/>
    <x v="4"/>
    <x v="14"/>
    <x v="71"/>
    <n v="0"/>
    <s v="ALWAN - PE60/K 726 MFS - 44 SR"/>
    <n v="0"/>
    <n v="0"/>
    <n v="5544"/>
    <n v="1144"/>
    <n v="4400"/>
    <n v="0"/>
    <n v="4400"/>
    <n v="0"/>
    <n v="4400"/>
    <x v="10"/>
  </r>
  <r>
    <m/>
    <n v="91106101095"/>
    <s v="الدهان"/>
    <s v="المركز المالي"/>
    <x v="4"/>
    <x v="14"/>
    <x v="71"/>
    <n v="0"/>
    <s v="ALWAN -PR29/V RAL 1011 HR -15 SAR"/>
    <n v="0"/>
    <n v="0"/>
    <n v="1200"/>
    <n v="705"/>
    <n v="495"/>
    <n v="0"/>
    <n v="495"/>
    <n v="0"/>
    <n v="495"/>
    <x v="10"/>
  </r>
  <r>
    <m/>
    <n v="91106101096"/>
    <s v="الدهان"/>
    <s v="المركز المالي"/>
    <x v="4"/>
    <x v="14"/>
    <x v="71"/>
    <n v="0"/>
    <s v="ALWAN -PR29/V RAL 7002 HR -15 SAR"/>
    <n v="0"/>
    <n v="0"/>
    <n v="300"/>
    <n v="0"/>
    <n v="300"/>
    <n v="0"/>
    <n v="300"/>
    <n v="0"/>
    <n v="300"/>
    <x v="10"/>
  </r>
  <r>
    <m/>
    <n v="91106101097"/>
    <s v="الدهان"/>
    <s v="المركز المالي"/>
    <x v="4"/>
    <x v="14"/>
    <x v="71"/>
    <n v="0"/>
    <s v="ALWAN - PE60/K 729 MFS - 44 SR"/>
    <n v="0"/>
    <n v="0"/>
    <n v="4602.4000000000005"/>
    <n v="26.400000000000002"/>
    <n v="4576.0000000000009"/>
    <n v="0"/>
    <n v="4576.0000000000009"/>
    <n v="0"/>
    <n v="4576.0000000000009"/>
    <x v="10"/>
  </r>
  <r>
    <m/>
    <n v="91106101098"/>
    <s v="الدهان"/>
    <s v="المركز المالي"/>
    <x v="4"/>
    <x v="14"/>
    <x v="71"/>
    <n v="0"/>
    <s v="ALWAN - PR29/V RAL 1001HR - 16 SR"/>
    <n v="0"/>
    <n v="0"/>
    <n v="1920"/>
    <n v="1728"/>
    <n v="192"/>
    <n v="0"/>
    <n v="192"/>
    <n v="0"/>
    <n v="192"/>
    <x v="10"/>
  </r>
  <r>
    <m/>
    <n v="91106101099"/>
    <s v="الدهان"/>
    <s v="المركز المالي"/>
    <x v="4"/>
    <x v="14"/>
    <x v="71"/>
    <n v="0"/>
    <s v="ALWAN - PR29/V RAL 9004M - 17 SR"/>
    <n v="0"/>
    <n v="0"/>
    <n v="9020"/>
    <n v="469"/>
    <n v="8551"/>
    <n v="0"/>
    <n v="8551"/>
    <n v="0"/>
    <n v="8551"/>
    <x v="10"/>
  </r>
  <r>
    <m/>
    <n v="91106101100"/>
    <s v="الدهان"/>
    <s v="المركز المالي"/>
    <x v="4"/>
    <x v="14"/>
    <x v="71"/>
    <n v="0"/>
    <s v="ALWAN -PR29/V RAL 8017 M - 18 SR"/>
    <n v="0"/>
    <n v="0"/>
    <n v="5067"/>
    <n v="3159"/>
    <n v="1908"/>
    <n v="0"/>
    <n v="1908"/>
    <n v="0"/>
    <n v="1908"/>
    <x v="10"/>
  </r>
  <r>
    <m/>
    <n v="91106101101"/>
    <s v="الدهان"/>
    <s v="المركز المالي"/>
    <x v="4"/>
    <x v="14"/>
    <x v="71"/>
    <n v="0"/>
    <s v="ALWAN - PE60/J 726 MFS/CM - 44 SR"/>
    <n v="0"/>
    <n v="0"/>
    <n v="23236.2"/>
    <n v="23236.2"/>
    <n v="0"/>
    <n v="0"/>
    <n v="0"/>
    <n v="0"/>
    <n v="0"/>
    <x v="10"/>
  </r>
  <r>
    <m/>
    <n v="91106101102"/>
    <s v="الدهان"/>
    <s v="المركز المالي"/>
    <x v="4"/>
    <x v="14"/>
    <x v="71"/>
    <n v="0"/>
    <s v="ALWAN - PE60/J 726 CT-MFS- 48 SR"/>
    <n v="0"/>
    <n v="0"/>
    <n v="23832"/>
    <n v="23832"/>
    <n v="0"/>
    <n v="0"/>
    <n v="0"/>
    <n v="0"/>
    <n v="0"/>
    <x v="10"/>
  </r>
  <r>
    <m/>
    <n v="91106101103"/>
    <s v="الدهان"/>
    <s v="المركز المالي"/>
    <x v="4"/>
    <x v="14"/>
    <x v="71"/>
    <n v="0"/>
    <s v="ALWAN -  PE60/G 832 CT-MFC/PB - 45 SR"/>
    <n v="0"/>
    <n v="0"/>
    <n v="10237.5"/>
    <n v="8212.5"/>
    <n v="2025"/>
    <n v="0"/>
    <n v="2025"/>
    <n v="0"/>
    <n v="2025"/>
    <x v="10"/>
  </r>
  <r>
    <m/>
    <n v="91106101104"/>
    <s v="الدهان"/>
    <s v="المركز المالي"/>
    <x v="4"/>
    <x v="14"/>
    <x v="71"/>
    <n v="0"/>
    <s v="ALWAN - PE60/J 726 CT-MFS/CM- 54 SR"/>
    <n v="0"/>
    <n v="0"/>
    <n v="77868"/>
    <n v="63612"/>
    <n v="14256"/>
    <n v="0"/>
    <n v="14256"/>
    <n v="0"/>
    <n v="14256"/>
    <x v="10"/>
  </r>
  <r>
    <m/>
    <n v="91106101105"/>
    <s v="الدهان"/>
    <s v="المركز المالي"/>
    <x v="4"/>
    <x v="14"/>
    <x v="71"/>
    <n v="0"/>
    <s v="ALWAN -PE60/ RAL 1019 M-KH - 32 SR"/>
    <n v="0"/>
    <n v="0"/>
    <n v="6902.4000000000005"/>
    <n v="5334.4000000000005"/>
    <n v="1568"/>
    <n v="0"/>
    <n v="1568"/>
    <n v="0"/>
    <n v="1568"/>
    <x v="10"/>
  </r>
  <r>
    <m/>
    <n v="91106101106"/>
    <s v="الدهان"/>
    <s v="المركز المالي"/>
    <x v="4"/>
    <x v="14"/>
    <x v="71"/>
    <n v="0"/>
    <s v="ALWAN -PR29/V RAL 9016 M - 18 SR"/>
    <n v="0"/>
    <n v="0"/>
    <n v="1593"/>
    <n v="1593"/>
    <n v="0"/>
    <n v="0"/>
    <n v="0"/>
    <n v="0"/>
    <n v="0"/>
    <x v="10"/>
  </r>
  <r>
    <m/>
    <n v="91106101107"/>
    <s v="الدهان"/>
    <s v="المركز المالي"/>
    <x v="4"/>
    <x v="14"/>
    <x v="71"/>
    <n v="0"/>
    <s v="ALWAN - SOL-AR C535 M- 160 SAR"/>
    <n v="0"/>
    <n v="0"/>
    <n v="3200"/>
    <n v="2240"/>
    <n v="960"/>
    <n v="0"/>
    <n v="960"/>
    <n v="0"/>
    <n v="960"/>
    <x v="10"/>
  </r>
  <r>
    <m/>
    <n v="91106101108"/>
    <s v="الدهان"/>
    <s v="المركز المالي"/>
    <x v="4"/>
    <x v="14"/>
    <x v="71"/>
    <n v="0"/>
    <s v="ALWAN - SOL-AR C699 M- 160 SAR"/>
    <n v="0"/>
    <n v="0"/>
    <n v="3200"/>
    <n v="3040"/>
    <n v="160"/>
    <n v="0"/>
    <n v="160"/>
    <n v="0"/>
    <n v="160"/>
    <x v="10"/>
  </r>
  <r>
    <m/>
    <n v="91106101109"/>
    <s v="الدهان"/>
    <s v="المركز المالي"/>
    <x v="4"/>
    <x v="14"/>
    <x v="71"/>
    <n v="0"/>
    <s v="ALWAN -PR29/V RAL 7044 HR - 16 SR"/>
    <n v="0"/>
    <n v="0"/>
    <n v="3520"/>
    <n v="2256"/>
    <n v="1264"/>
    <n v="0"/>
    <n v="1264"/>
    <n v="0"/>
    <n v="1264"/>
    <x v="10"/>
  </r>
  <r>
    <m/>
    <n v="91106102001"/>
    <s v="الدهان"/>
    <s v="المركز المالي"/>
    <x v="4"/>
    <x v="14"/>
    <x v="71"/>
    <n v="0"/>
    <s v="JOTUN - Alupco RAL 7047 SMO- 15.5 SR"/>
    <n v="248"/>
    <n v="0"/>
    <n v="418.5"/>
    <n v="666.5"/>
    <n v="0"/>
    <n v="0"/>
    <n v="0"/>
    <n v="0"/>
    <n v="0"/>
    <x v="10"/>
  </r>
  <r>
    <m/>
    <n v="91106102002"/>
    <s v="الدهان"/>
    <s v="المركز المالي"/>
    <x v="4"/>
    <x v="14"/>
    <x v="71"/>
    <n v="0"/>
    <s v="JOTUN - Durasol RAL 7036 SMO - 142 SR"/>
    <n v="5029.43"/>
    <n v="0"/>
    <n v="0"/>
    <n v="59.43"/>
    <n v="4970"/>
    <n v="0"/>
    <n v="4970"/>
    <n v="0"/>
    <n v="4970"/>
    <x v="10"/>
  </r>
  <r>
    <m/>
    <n v="91106102003"/>
    <s v="الدهان"/>
    <s v="المركز المالي"/>
    <x v="4"/>
    <x v="14"/>
    <x v="71"/>
    <n v="0"/>
    <s v="JOTUN - Durasol4003 RAL 9007  PRL - 144 SR"/>
    <n v="0"/>
    <n v="0"/>
    <n v="128990"/>
    <n v="99470"/>
    <n v="29520"/>
    <n v="0"/>
    <n v="29520"/>
    <n v="0"/>
    <n v="29520"/>
    <x v="10"/>
  </r>
  <r>
    <m/>
    <n v="91106102004"/>
    <s v="الدهان"/>
    <s v="المركز المالي"/>
    <x v="4"/>
    <x v="14"/>
    <x v="71"/>
    <n v="0"/>
    <s v="JOTUN - Facade 1307  RAL 1001 SMO - 16 SR"/>
    <n v="0"/>
    <n v="0"/>
    <n v="0"/>
    <n v="0"/>
    <n v="0"/>
    <n v="0"/>
    <n v="0"/>
    <n v="0"/>
    <n v="0"/>
    <x v="10"/>
  </r>
  <r>
    <m/>
    <n v="91106102005"/>
    <s v="الدهان"/>
    <s v="المركز المالي"/>
    <x v="4"/>
    <x v="14"/>
    <x v="71"/>
    <n v="0"/>
    <s v="JOTUN - FACADE 1308  RAL 9007 SPM - 26 SR"/>
    <n v="2366"/>
    <n v="0"/>
    <n v="2730"/>
    <n v="2912"/>
    <n v="2184"/>
    <n v="0"/>
    <n v="2184"/>
    <n v="0"/>
    <n v="2184"/>
    <x v="10"/>
  </r>
  <r>
    <m/>
    <n v="91106102006"/>
    <s v="الدهان"/>
    <s v="المركز المالي"/>
    <x v="4"/>
    <x v="14"/>
    <x v="71"/>
    <n v="0"/>
    <s v="JOTUN - Facade RAL 9006 SPMD - 26 SR"/>
    <n v="6942"/>
    <n v="0"/>
    <n v="0"/>
    <n v="1924"/>
    <n v="5018"/>
    <n v="0"/>
    <n v="5018"/>
    <n v="0"/>
    <n v="5018"/>
    <x v="10"/>
  </r>
  <r>
    <m/>
    <n v="91106102007"/>
    <s v="الدهان"/>
    <s v="المركز المالي"/>
    <x v="4"/>
    <x v="14"/>
    <x v="71"/>
    <n v="0"/>
    <s v="JOTUN - FACADE RAL1035 PRLB - 29.8 SR"/>
    <n v="3786.75"/>
    <n v="0"/>
    <n v="1425.45"/>
    <n v="5212.2"/>
    <n v="0"/>
    <n v="0"/>
    <n v="0"/>
    <n v="0"/>
    <n v="0"/>
    <x v="10"/>
  </r>
  <r>
    <m/>
    <n v="91106102008"/>
    <s v="الدهان"/>
    <s v="المركز المالي"/>
    <x v="4"/>
    <x v="14"/>
    <x v="71"/>
    <n v="0"/>
    <s v="JOTUN - RAL 1001 PE- F - 16 SR"/>
    <n v="992"/>
    <n v="0"/>
    <n v="0"/>
    <n v="16"/>
    <n v="976"/>
    <n v="0"/>
    <n v="976"/>
    <n v="0"/>
    <n v="976"/>
    <x v="10"/>
  </r>
  <r>
    <m/>
    <n v="91106102009"/>
    <s v="الدهان"/>
    <s v="المركز المالي"/>
    <x v="4"/>
    <x v="14"/>
    <x v="71"/>
    <n v="0"/>
    <s v="JOTUN - RAL 1011CC - 17 SR"/>
    <n v="2645.88"/>
    <n v="0"/>
    <n v="2976"/>
    <n v="4533.88"/>
    <n v="1088"/>
    <n v="0"/>
    <n v="1088"/>
    <n v="0"/>
    <n v="1088"/>
    <x v="10"/>
  </r>
  <r>
    <m/>
    <n v="91106102010"/>
    <s v="الدهان"/>
    <s v="المركز المالي"/>
    <x v="4"/>
    <x v="14"/>
    <x v="71"/>
    <n v="0"/>
    <s v="JOTUN -FACADE 1307- RAL 1013 - 14.5 SR"/>
    <n v="0"/>
    <n v="0"/>
    <n v="2639"/>
    <n v="565.5"/>
    <n v="2073.5"/>
    <n v="0"/>
    <n v="2073.5"/>
    <n v="0"/>
    <n v="2073.5"/>
    <x v="10"/>
  </r>
  <r>
    <m/>
    <n v="91106102011"/>
    <s v="الدهان"/>
    <s v="المركز المالي"/>
    <x v="4"/>
    <x v="14"/>
    <x v="71"/>
    <n v="0"/>
    <s v="JOTUN - RAL 1019 SMO - 17 SR"/>
    <n v="136"/>
    <n v="0"/>
    <n v="0"/>
    <n v="68"/>
    <n v="68"/>
    <n v="0"/>
    <n v="68"/>
    <n v="0"/>
    <n v="68"/>
    <x v="10"/>
  </r>
  <r>
    <m/>
    <n v="91106102012"/>
    <s v="الدهان"/>
    <s v="المركز المالي"/>
    <x v="4"/>
    <x v="14"/>
    <x v="71"/>
    <n v="0"/>
    <s v="JOTUN - RAL 1019435 LG - 38.5 SR"/>
    <n v="0"/>
    <n v="0"/>
    <n v="0"/>
    <n v="0"/>
    <n v="0"/>
    <n v="0"/>
    <n v="0"/>
    <n v="0"/>
    <n v="0"/>
    <x v="10"/>
  </r>
  <r>
    <m/>
    <n v="91106102013"/>
    <s v="الدهان"/>
    <s v="المركز المالي"/>
    <x v="4"/>
    <x v="14"/>
    <x v="71"/>
    <n v="0"/>
    <s v="JOTUN - RAL 1035 PRLS - 25 SR"/>
    <n v="0"/>
    <n v="0"/>
    <n v="0"/>
    <n v="0"/>
    <n v="0"/>
    <n v="0"/>
    <n v="0"/>
    <n v="0"/>
    <n v="0"/>
    <x v="10"/>
  </r>
  <r>
    <m/>
    <n v="91106102014"/>
    <s v="الدهان"/>
    <s v="المركز المالي"/>
    <x v="4"/>
    <x v="14"/>
    <x v="71"/>
    <n v="0"/>
    <s v="JOTUN - RAL 1035 SD - 42 SR"/>
    <n v="4445.91"/>
    <n v="0"/>
    <n v="57163.67"/>
    <n v="48757.58"/>
    <n v="12852"/>
    <n v="0"/>
    <n v="12852"/>
    <n v="0"/>
    <n v="12852"/>
    <x v="10"/>
  </r>
  <r>
    <m/>
    <n v="91106102015"/>
    <s v="الدهان"/>
    <s v="المركز المالي"/>
    <x v="4"/>
    <x v="14"/>
    <x v="71"/>
    <n v="0"/>
    <s v="JOTUN - RAL 1218581 ARKENY- 49 SR"/>
    <n v="0"/>
    <n v="0"/>
    <n v="0"/>
    <n v="0"/>
    <n v="0"/>
    <n v="0"/>
    <n v="0"/>
    <n v="0"/>
    <n v="0"/>
    <x v="10"/>
  </r>
  <r>
    <m/>
    <n v="91106102016"/>
    <s v="الدهان"/>
    <s v="المركز المالي"/>
    <x v="4"/>
    <x v="14"/>
    <x v="71"/>
    <n v="0"/>
    <s v="JOTUN - RAL 1218887 - 43 SR"/>
    <n v="0"/>
    <n v="0"/>
    <n v="0"/>
    <n v="0"/>
    <n v="0"/>
    <n v="0"/>
    <n v="0"/>
    <n v="0"/>
    <n v="0"/>
    <x v="10"/>
  </r>
  <r>
    <m/>
    <n v="91106102017"/>
    <s v="الدهان"/>
    <s v="المركز المالي"/>
    <x v="4"/>
    <x v="14"/>
    <x v="71"/>
    <n v="0"/>
    <s v="JOTUN - RAL 7006 SMO 1225591 - 15.5 SR"/>
    <n v="617.61"/>
    <n v="0"/>
    <n v="0"/>
    <n v="385.11"/>
    <n v="232.5"/>
    <n v="0"/>
    <n v="232.5"/>
    <n v="0"/>
    <n v="232.5"/>
    <x v="10"/>
  </r>
  <r>
    <m/>
    <n v="91106102018"/>
    <s v="الدهان"/>
    <s v="المركز المالي"/>
    <x v="4"/>
    <x v="14"/>
    <x v="71"/>
    <n v="0"/>
    <s v="JOTUN - RAL 7010 SD - 37 SR"/>
    <n v="0"/>
    <n v="0"/>
    <n v="2160"/>
    <n v="900"/>
    <n v="1260"/>
    <n v="0"/>
    <n v="1260"/>
    <n v="0"/>
    <n v="1260"/>
    <x v="10"/>
  </r>
  <r>
    <m/>
    <n v="91106102019"/>
    <s v="الدهان"/>
    <s v="المركز المالي"/>
    <x v="4"/>
    <x v="14"/>
    <x v="71"/>
    <n v="0"/>
    <s v="JOTUN - RAL 7015 SDF - 38 SR"/>
    <n v="0"/>
    <n v="0"/>
    <n v="0"/>
    <n v="0"/>
    <n v="0"/>
    <n v="0"/>
    <n v="0"/>
    <n v="0"/>
    <n v="0"/>
    <x v="10"/>
  </r>
  <r>
    <m/>
    <n v="91106102020"/>
    <s v="الدهان"/>
    <s v="المركز المالي"/>
    <x v="4"/>
    <x v="14"/>
    <x v="71"/>
    <n v="0"/>
    <s v="JOTUN - RAL 7035 - 17 SR"/>
    <n v="0"/>
    <n v="0"/>
    <n v="0"/>
    <n v="0"/>
    <n v="0"/>
    <n v="0"/>
    <n v="0"/>
    <n v="0"/>
    <n v="0"/>
    <x v="10"/>
  </r>
  <r>
    <m/>
    <n v="91106102021"/>
    <s v="الدهان"/>
    <s v="المركز المالي"/>
    <x v="4"/>
    <x v="14"/>
    <x v="71"/>
    <n v="0"/>
    <s v="JOTUN - RAL 7040 HR - 14 SR"/>
    <n v="0"/>
    <n v="0"/>
    <n v="0"/>
    <n v="0"/>
    <n v="0"/>
    <n v="0"/>
    <n v="0"/>
    <n v="0"/>
    <n v="0"/>
    <x v="10"/>
  </r>
  <r>
    <m/>
    <n v="91106102022"/>
    <s v="الدهان"/>
    <s v="المركز المالي"/>
    <x v="4"/>
    <x v="14"/>
    <x v="71"/>
    <n v="0"/>
    <s v="JOTUN - RAL 7044 - 16.5 SR"/>
    <n v="0"/>
    <n v="0"/>
    <n v="0"/>
    <n v="0"/>
    <n v="0"/>
    <n v="0"/>
    <n v="0"/>
    <n v="0"/>
    <n v="0"/>
    <x v="10"/>
  </r>
  <r>
    <m/>
    <n v="91106102023"/>
    <s v="الدهان"/>
    <s v="المركز المالي"/>
    <x v="4"/>
    <x v="14"/>
    <x v="71"/>
    <n v="0"/>
    <s v="JOTUN - RAL 7047 SD - 32 SR"/>
    <n v="0"/>
    <n v="0"/>
    <n v="0"/>
    <n v="0"/>
    <n v="0"/>
    <n v="0"/>
    <n v="0"/>
    <n v="0"/>
    <n v="0"/>
    <x v="10"/>
  </r>
  <r>
    <m/>
    <n v="91106102024"/>
    <s v="الدهان"/>
    <s v="المركز المالي"/>
    <x v="4"/>
    <x v="14"/>
    <x v="71"/>
    <n v="0"/>
    <s v="JOTUN - RAL 9006 CC - 25 SR"/>
    <n v="2272.39"/>
    <n v="0"/>
    <n v="588.16999999999996"/>
    <n v="2860.56"/>
    <n v="0"/>
    <n v="0"/>
    <n v="0"/>
    <n v="0"/>
    <n v="0"/>
    <x v="10"/>
  </r>
  <r>
    <m/>
    <n v="91106102025"/>
    <s v="الدهان"/>
    <s v="المركز المالي"/>
    <x v="4"/>
    <x v="14"/>
    <x v="71"/>
    <n v="0"/>
    <s v="JOTUN - RAL 9006 B SPARKEL M - 41.5 SR"/>
    <n v="0"/>
    <n v="0"/>
    <n v="0"/>
    <n v="0"/>
    <n v="0"/>
    <n v="0"/>
    <n v="0"/>
    <n v="0"/>
    <n v="0"/>
    <x v="10"/>
  </r>
  <r>
    <m/>
    <n v="91106102026"/>
    <s v="الدهان"/>
    <s v="المركز المالي"/>
    <x v="4"/>
    <x v="14"/>
    <x v="71"/>
    <n v="0"/>
    <s v="JOTUN - RAL 9010 - 13.25 SR"/>
    <n v="0"/>
    <n v="0"/>
    <n v="0"/>
    <n v="0"/>
    <n v="0"/>
    <n v="0"/>
    <n v="0"/>
    <n v="0"/>
    <n v="0"/>
    <x v="10"/>
  </r>
  <r>
    <m/>
    <n v="91106102027"/>
    <s v="الدهان"/>
    <s v="المركز المالي"/>
    <x v="4"/>
    <x v="14"/>
    <x v="71"/>
    <n v="0"/>
    <s v="JOTUN - RAL 9016 SDF- 32 SR"/>
    <n v="3392"/>
    <n v="0"/>
    <n v="208"/>
    <n v="1648"/>
    <n v="1952"/>
    <n v="0"/>
    <n v="1952"/>
    <n v="0"/>
    <n v="1952"/>
    <x v="10"/>
  </r>
  <r>
    <m/>
    <n v="91106102028"/>
    <s v="الدهان"/>
    <s v="المركز المالي"/>
    <x v="4"/>
    <x v="14"/>
    <x v="71"/>
    <n v="0"/>
    <s v="JOTUN - RAL 9022 SDF - 45 SR"/>
    <n v="0"/>
    <n v="0"/>
    <n v="0"/>
    <n v="0"/>
    <n v="0"/>
    <n v="0"/>
    <n v="0"/>
    <n v="0"/>
    <n v="0"/>
    <x v="10"/>
  </r>
  <r>
    <m/>
    <n v="91106102029"/>
    <s v="الدهان"/>
    <s v="المركز المالي"/>
    <x v="4"/>
    <x v="14"/>
    <x v="71"/>
    <n v="0"/>
    <s v="JOTUN - SD  RAL 8007 SMO - 39 SR"/>
    <n v="3744"/>
    <n v="0"/>
    <n v="0"/>
    <n v="624"/>
    <n v="3120"/>
    <n v="0"/>
    <n v="3120"/>
    <n v="0"/>
    <n v="3120"/>
    <x v="10"/>
  </r>
  <r>
    <m/>
    <n v="91106102030"/>
    <s v="الدهان"/>
    <s v="المركز المالي"/>
    <x v="4"/>
    <x v="14"/>
    <x v="71"/>
    <n v="0"/>
    <s v="JOTUN - SD 2003 - GREY PRLB 1233009 - 49 SR"/>
    <n v="7840"/>
    <n v="0"/>
    <n v="0"/>
    <n v="710.5"/>
    <n v="7129.5"/>
    <n v="0"/>
    <n v="7129.5"/>
    <n v="0"/>
    <n v="7129.5"/>
    <x v="10"/>
  </r>
  <r>
    <m/>
    <n v="91106102031"/>
    <s v="الدهان"/>
    <s v="المركز المالي"/>
    <x v="4"/>
    <x v="14"/>
    <x v="71"/>
    <n v="0"/>
    <s v="JOTUN - SD 2003 -GREY SPMS - 44 SR"/>
    <n v="0"/>
    <n v="0"/>
    <n v="0"/>
    <n v="0"/>
    <n v="0"/>
    <n v="0"/>
    <n v="0"/>
    <n v="0"/>
    <n v="0"/>
    <x v="10"/>
  </r>
  <r>
    <m/>
    <n v="91106102032"/>
    <s v="الدهان"/>
    <s v="المركز المالي"/>
    <x v="4"/>
    <x v="14"/>
    <x v="71"/>
    <n v="0"/>
    <s v="JOTUN - SD 2003 RAL 7011 SMO - 38 SR"/>
    <n v="2166"/>
    <n v="0"/>
    <n v="0"/>
    <n v="0"/>
    <n v="2166"/>
    <n v="0"/>
    <n v="2166"/>
    <n v="0"/>
    <n v="2166"/>
    <x v="10"/>
  </r>
  <r>
    <m/>
    <n v="91106102033"/>
    <s v="الدهان"/>
    <s v="المركز المالي"/>
    <x v="4"/>
    <x v="14"/>
    <x v="71"/>
    <n v="0"/>
    <s v="JOTUN - SD 2003 RAL 7036 SMO- 38 SR"/>
    <n v="20444"/>
    <n v="0"/>
    <n v="0"/>
    <n v="1216"/>
    <n v="19228"/>
    <n v="0"/>
    <n v="19228"/>
    <n v="0"/>
    <n v="19228"/>
    <x v="10"/>
  </r>
  <r>
    <m/>
    <n v="91106102034"/>
    <s v="الدهان"/>
    <s v="المركز المالي"/>
    <x v="4"/>
    <x v="14"/>
    <x v="71"/>
    <n v="0"/>
    <s v="JOTUN - SD 2003 RAL 9003 SMO - 38 SR"/>
    <n v="9054.61"/>
    <n v="0"/>
    <n v="36187.5"/>
    <n v="31030.11"/>
    <n v="14212"/>
    <n v="0"/>
    <n v="14212"/>
    <n v="0"/>
    <n v="14212"/>
    <x v="10"/>
  </r>
  <r>
    <m/>
    <n v="91106102035"/>
    <s v="الدهان"/>
    <s v="المركز المالي"/>
    <x v="4"/>
    <x v="14"/>
    <x v="71"/>
    <n v="0"/>
    <s v="JOTUN - SD 2003 RAL 9005 SMO - 39 SR"/>
    <n v="230.63"/>
    <n v="0"/>
    <n v="5197.5"/>
    <n v="3244.13"/>
    <n v="2184"/>
    <n v="0"/>
    <n v="2184"/>
    <n v="0"/>
    <n v="2184"/>
    <x v="10"/>
  </r>
  <r>
    <m/>
    <n v="91106102036"/>
    <s v="الدهان"/>
    <s v="المركز المالي"/>
    <x v="4"/>
    <x v="14"/>
    <x v="71"/>
    <n v="0"/>
    <s v="JOTUN - SD 2003 RAL 9010 SMO - 37 SR"/>
    <n v="3153.4900000000002"/>
    <n v="0"/>
    <n v="6234.76"/>
    <n v="7149.75"/>
    <n v="2238.5"/>
    <n v="0"/>
    <n v="2238.5"/>
    <n v="0"/>
    <n v="2238.5"/>
    <x v="10"/>
  </r>
  <r>
    <m/>
    <n v="91106102037"/>
    <s v="الدهان"/>
    <s v="المركز المالي"/>
    <x v="4"/>
    <x v="14"/>
    <x v="71"/>
    <n v="0"/>
    <s v="JOTUN - SD 2003 RAL 9023 SPMD - 46 SR"/>
    <n v="3036"/>
    <n v="0"/>
    <n v="0"/>
    <n v="0"/>
    <n v="3036"/>
    <n v="0"/>
    <n v="3036"/>
    <n v="0"/>
    <n v="3036"/>
    <x v="10"/>
  </r>
  <r>
    <m/>
    <n v="91106102038"/>
    <s v="الدهان"/>
    <s v="المركز المالي"/>
    <x v="4"/>
    <x v="14"/>
    <x v="71"/>
    <n v="0"/>
    <s v="JOTUN - SD2003  RAL 8025 SMO - 38 SR"/>
    <n v="4104"/>
    <n v="0"/>
    <n v="0"/>
    <n v="2318"/>
    <n v="1786"/>
    <n v="0"/>
    <n v="1786"/>
    <n v="0"/>
    <n v="1786"/>
    <x v="10"/>
  </r>
  <r>
    <m/>
    <n v="91106102039"/>
    <s v="الدهان"/>
    <s v="المركز المالي"/>
    <x v="4"/>
    <x v="14"/>
    <x v="71"/>
    <n v="0"/>
    <s v="JOTUN - SD2003 R RAL 1035 SPMD - 45 SR"/>
    <n v="0"/>
    <n v="0"/>
    <n v="59010"/>
    <n v="59010"/>
    <n v="0"/>
    <n v="0"/>
    <n v="0"/>
    <n v="0"/>
    <n v="0"/>
    <x v="10"/>
  </r>
  <r>
    <m/>
    <n v="91106102040"/>
    <s v="الدهان"/>
    <s v="المركز المالي"/>
    <x v="4"/>
    <x v="14"/>
    <x v="71"/>
    <n v="0"/>
    <s v="JOTUN - SD2003 RAL 7035 SMO - 37 SR"/>
    <n v="2220"/>
    <n v="0"/>
    <n v="0"/>
    <n v="0"/>
    <n v="2220"/>
    <n v="0"/>
    <n v="2220"/>
    <n v="0"/>
    <n v="2220"/>
    <x v="10"/>
  </r>
  <r>
    <m/>
    <n v="91106102041"/>
    <s v="الدهان"/>
    <s v="المركز المالي"/>
    <x v="4"/>
    <x v="14"/>
    <x v="71"/>
    <n v="0"/>
    <s v="JOTUN - SD2003 RAL 9007 SPMD - 42 SR"/>
    <n v="2347.0500000000002"/>
    <n v="0"/>
    <n v="34650"/>
    <n v="22549.05"/>
    <n v="14448.000000000004"/>
    <n v="0"/>
    <n v="14448.000000000004"/>
    <n v="0"/>
    <n v="14448.000000000004"/>
    <x v="10"/>
  </r>
  <r>
    <m/>
    <n v="91106102042"/>
    <s v="الدهان"/>
    <s v="المركز المالي"/>
    <x v="4"/>
    <x v="14"/>
    <x v="71"/>
    <n v="0"/>
    <s v="JOTUN - SD2003 RAL Beige SMO - 37 SR"/>
    <n v="0"/>
    <n v="0"/>
    <n v="0"/>
    <n v="0"/>
    <n v="0"/>
    <n v="0"/>
    <n v="0"/>
    <n v="0"/>
    <n v="0"/>
    <x v="10"/>
  </r>
  <r>
    <m/>
    <n v="91106102043"/>
    <s v="الدهان"/>
    <s v="المركز المالي"/>
    <x v="4"/>
    <x v="14"/>
    <x v="71"/>
    <n v="0"/>
    <s v="JOTUN- DURASOL RAL 7013 SOM - 143 SR"/>
    <n v="143"/>
    <n v="0"/>
    <n v="0"/>
    <n v="143"/>
    <n v="0"/>
    <n v="0"/>
    <n v="0"/>
    <n v="0"/>
    <n v="0"/>
    <x v="10"/>
  </r>
  <r>
    <m/>
    <n v="91106102044"/>
    <s v="الدهان"/>
    <s v="المركز المالي"/>
    <x v="4"/>
    <x v="14"/>
    <x v="71"/>
    <n v="0"/>
    <s v="JOTUN- Facade 1303 - Brown SPMS - 26 SR"/>
    <n v="0"/>
    <n v="0"/>
    <n v="0"/>
    <n v="0"/>
    <n v="0"/>
    <n v="0"/>
    <n v="0"/>
    <n v="0"/>
    <n v="0"/>
    <x v="10"/>
  </r>
  <r>
    <m/>
    <n v="91106102045"/>
    <s v="الدهان"/>
    <s v="المركز المالي"/>
    <x v="4"/>
    <x v="14"/>
    <x v="71"/>
    <n v="0"/>
    <s v="JOTUN- RAL 1002 SMO - 19 SR"/>
    <n v="0"/>
    <n v="0"/>
    <n v="0"/>
    <n v="0"/>
    <n v="0"/>
    <n v="0"/>
    <n v="0"/>
    <n v="0"/>
    <n v="0"/>
    <x v="10"/>
  </r>
  <r>
    <m/>
    <n v="91106102046"/>
    <s v="الدهان"/>
    <s v="المركز المالي"/>
    <x v="4"/>
    <x v="14"/>
    <x v="71"/>
    <n v="0"/>
    <s v="JOTUN- RAL 1020 SMO - 15 SR"/>
    <n v="0"/>
    <n v="0"/>
    <n v="0"/>
    <n v="0"/>
    <n v="0"/>
    <n v="0"/>
    <n v="0"/>
    <n v="0"/>
    <n v="0"/>
    <x v="10"/>
  </r>
  <r>
    <m/>
    <n v="91106102047"/>
    <s v="الدهان"/>
    <s v="المركز المالي"/>
    <x v="4"/>
    <x v="14"/>
    <x v="71"/>
    <n v="0"/>
    <s v="JOTUN- RAL PRIMAX PR 9085 GREY SMO - 34 SR"/>
    <n v="26402.53"/>
    <n v="0"/>
    <n v="61380"/>
    <n v="34574.53"/>
    <n v="53208"/>
    <n v="0"/>
    <n v="53208"/>
    <n v="0"/>
    <n v="53208"/>
    <x v="10"/>
  </r>
  <r>
    <m/>
    <n v="91106102048"/>
    <s v="الدهان"/>
    <s v="المركز المالي"/>
    <x v="4"/>
    <x v="14"/>
    <x v="71"/>
    <n v="0"/>
    <s v="JOTUN- SD 2003 R - Cadet Gray SMO- 39 SR"/>
    <n v="9262.6"/>
    <n v="0"/>
    <n v="0"/>
    <n v="5089.6000000000004"/>
    <n v="4173"/>
    <n v="0"/>
    <n v="4173"/>
    <n v="0"/>
    <n v="4173"/>
    <x v="10"/>
  </r>
  <r>
    <m/>
    <n v="91106102049"/>
    <s v="الدهان"/>
    <s v="المركز المالي"/>
    <x v="4"/>
    <x v="14"/>
    <x v="71"/>
    <n v="0"/>
    <s v="JOTUN- SD 2003 RAL 7046 SOM - 37 SR"/>
    <n v="1110"/>
    <n v="0"/>
    <n v="44116.5"/>
    <n v="44264.5"/>
    <n v="962"/>
    <n v="0"/>
    <n v="962"/>
    <n v="0"/>
    <n v="962"/>
    <x v="10"/>
  </r>
  <r>
    <m/>
    <n v="91106102050"/>
    <s v="الدهان"/>
    <s v="المركز المالي"/>
    <x v="4"/>
    <x v="14"/>
    <x v="71"/>
    <n v="0"/>
    <s v="JOTUN- SD 2003 RAL 9016 SMO - 35 SR"/>
    <n v="0"/>
    <n v="0"/>
    <n v="10397"/>
    <n v="10397"/>
    <n v="0"/>
    <n v="0"/>
    <n v="0"/>
    <n v="0"/>
    <n v="0"/>
    <x v="10"/>
  </r>
  <r>
    <m/>
    <n v="91106102051"/>
    <s v="الدهان"/>
    <s v="المركز المالي"/>
    <x v="4"/>
    <x v="14"/>
    <x v="71"/>
    <n v="0"/>
    <s v="JOTUN- SD RAL 7022 SMO - 35.5 SR"/>
    <n v="0"/>
    <n v="0"/>
    <n v="0"/>
    <n v="0"/>
    <n v="0"/>
    <n v="0"/>
    <n v="0"/>
    <n v="0"/>
    <n v="0"/>
    <x v="10"/>
  </r>
  <r>
    <m/>
    <n v="91106102052"/>
    <s v="الدهان"/>
    <s v="المركز المالي"/>
    <x v="4"/>
    <x v="14"/>
    <x v="71"/>
    <n v="0"/>
    <s v="JOTUN- SD RAL 7024 SMO - 37 SR"/>
    <n v="2456.52"/>
    <n v="0"/>
    <n v="9751.98"/>
    <n v="4771.5"/>
    <n v="7437"/>
    <n v="0"/>
    <n v="7437"/>
    <n v="0"/>
    <n v="7437"/>
    <x v="10"/>
  </r>
  <r>
    <m/>
    <n v="91106102053"/>
    <s v="الدهان"/>
    <s v="المركز المالي"/>
    <x v="4"/>
    <x v="14"/>
    <x v="71"/>
    <n v="0"/>
    <s v="JOTUN- SD2003 RAL 8017 SMO - 40 SR"/>
    <n v="4920"/>
    <n v="0"/>
    <n v="17980"/>
    <n v="19020"/>
    <n v="3880"/>
    <n v="0"/>
    <n v="3880"/>
    <n v="0"/>
    <n v="3880"/>
    <x v="10"/>
  </r>
  <r>
    <m/>
    <n v="91106102054"/>
    <s v="الدهان"/>
    <s v="المركز المالي"/>
    <x v="4"/>
    <x v="14"/>
    <x v="71"/>
    <n v="0"/>
    <s v="JOTUN- SD2003 - Brown PRLS - 46 SR"/>
    <n v="0"/>
    <n v="0"/>
    <n v="0"/>
    <n v="0"/>
    <n v="0"/>
    <n v="0"/>
    <n v="0"/>
    <n v="0"/>
    <n v="0"/>
    <x v="10"/>
  </r>
  <r>
    <m/>
    <n v="91106102055"/>
    <s v="الدهان"/>
    <s v="المركز المالي"/>
    <x v="4"/>
    <x v="14"/>
    <x v="71"/>
    <n v="0"/>
    <s v="JOTUN- SD2003 - SPRAL 9006 BONDED SPM - 41.5 SR"/>
    <n v="0"/>
    <n v="0"/>
    <n v="0"/>
    <n v="0"/>
    <n v="0"/>
    <n v="0"/>
    <n v="0"/>
    <n v="0"/>
    <n v="0"/>
    <x v="10"/>
  </r>
  <r>
    <m/>
    <n v="91106102056"/>
    <s v="الدهان"/>
    <s v="المركز المالي"/>
    <x v="4"/>
    <x v="14"/>
    <x v="71"/>
    <n v="0"/>
    <s v="JOTUN -SD2003 RAL 7006 SMO - 36 SR"/>
    <n v="8892"/>
    <n v="0"/>
    <n v="0"/>
    <n v="0"/>
    <n v="8892"/>
    <n v="0"/>
    <n v="8892"/>
    <n v="0"/>
    <n v="8892"/>
    <x v="10"/>
  </r>
  <r>
    <m/>
    <n v="91106102057"/>
    <s v="الدهان"/>
    <s v="المركز المالي"/>
    <x v="4"/>
    <x v="14"/>
    <x v="71"/>
    <n v="0"/>
    <s v="JOTUN- SD2003 RAL 7043 SMO- 39 SR"/>
    <n v="0"/>
    <n v="0"/>
    <n v="0"/>
    <n v="0"/>
    <n v="0"/>
    <n v="0"/>
    <n v="0"/>
    <n v="0"/>
    <n v="0"/>
    <x v="10"/>
  </r>
  <r>
    <m/>
    <n v="91106102058"/>
    <s v="الدهان"/>
    <s v="المركز المالي"/>
    <x v="4"/>
    <x v="14"/>
    <x v="71"/>
    <n v="0"/>
    <s v="JOTUN-SD2003 RAL 8019 SMO - 39 SR"/>
    <n v="2886"/>
    <n v="0"/>
    <n v="0"/>
    <n v="0"/>
    <n v="2886"/>
    <n v="0"/>
    <n v="2886"/>
    <n v="0"/>
    <n v="2886"/>
    <x v="10"/>
  </r>
  <r>
    <m/>
    <n v="91106102059"/>
    <s v="الدهان"/>
    <s v="المركز المالي"/>
    <x v="4"/>
    <x v="14"/>
    <x v="71"/>
    <n v="0"/>
    <s v="JOTUN-SD2003 RAL 9004 SMO - 38.5 SR"/>
    <n v="3927"/>
    <n v="0"/>
    <n v="3965.5"/>
    <n v="6468"/>
    <n v="1424.5"/>
    <n v="0"/>
    <n v="1424.5"/>
    <n v="0"/>
    <n v="1424.5"/>
    <x v="10"/>
  </r>
  <r>
    <m/>
    <n v="91106102060"/>
    <s v="الدهان"/>
    <s v="المركز المالي"/>
    <x v="4"/>
    <x v="14"/>
    <x v="71"/>
    <n v="0"/>
    <s v="JOTUN-SD2003 RAL 9006 SPMD - 43 SR"/>
    <n v="1791.29"/>
    <n v="0"/>
    <n v="12255"/>
    <n v="5704.29"/>
    <n v="8342"/>
    <n v="0"/>
    <n v="8342"/>
    <n v="0"/>
    <n v="8342"/>
    <x v="10"/>
  </r>
  <r>
    <m/>
    <n v="91106102061"/>
    <s v="الدهان"/>
    <s v="المركز المالي"/>
    <x v="4"/>
    <x v="14"/>
    <x v="71"/>
    <n v="0"/>
    <s v="JOTUN FACADE 1308 - RAL 1036 PRLD - 27 SR"/>
    <n v="5157"/>
    <n v="0"/>
    <n v="171904.5"/>
    <n v="143824.5"/>
    <n v="33237"/>
    <n v="0"/>
    <n v="33237"/>
    <n v="0"/>
    <n v="33237"/>
    <x v="10"/>
  </r>
  <r>
    <m/>
    <n v="91106102062"/>
    <s v="الدهان"/>
    <s v="المركز المالي"/>
    <x v="4"/>
    <x v="14"/>
    <x v="71"/>
    <n v="0"/>
    <s v="JOTUN - SD 2003 Light Green SPMD - 41 SR"/>
    <n v="3608"/>
    <n v="0"/>
    <n v="31980"/>
    <n v="16441"/>
    <n v="19147"/>
    <n v="0"/>
    <n v="19147"/>
    <n v="0"/>
    <n v="19147"/>
    <x v="10"/>
  </r>
  <r>
    <m/>
    <n v="91106102063"/>
    <s v="الدهان"/>
    <s v="المركز المالي"/>
    <x v="4"/>
    <x v="14"/>
    <x v="71"/>
    <n v="0"/>
    <s v="JOTUN- SD 2003 RAL 7037 SOM - 31 SR"/>
    <n v="7595"/>
    <n v="0"/>
    <n v="14570"/>
    <n v="16678"/>
    <n v="5487"/>
    <n v="0"/>
    <n v="5487"/>
    <n v="0"/>
    <n v="5487"/>
    <x v="10"/>
  </r>
  <r>
    <m/>
    <n v="91106102064"/>
    <s v="الدهان"/>
    <s v="المركز المالي"/>
    <x v="4"/>
    <x v="14"/>
    <x v="71"/>
    <n v="0"/>
    <s v="JOTUN - SD RAL 1013 SMO - 28 SR"/>
    <n v="0"/>
    <n v="0"/>
    <n v="0"/>
    <n v="0"/>
    <n v="0"/>
    <n v="0"/>
    <n v="0"/>
    <n v="0"/>
    <n v="0"/>
    <x v="10"/>
  </r>
  <r>
    <m/>
    <n v="91106102065"/>
    <s v="الدهان"/>
    <s v="المركز المالي"/>
    <x v="4"/>
    <x v="14"/>
    <x v="71"/>
    <n v="0"/>
    <s v="JOTUN - Durasol RAL 9006 PRLD - 149 SR"/>
    <n v="5960"/>
    <n v="0"/>
    <n v="43880.5"/>
    <n v="42837.5"/>
    <n v="7003"/>
    <n v="0"/>
    <n v="7003"/>
    <n v="0"/>
    <n v="7003"/>
    <x v="10"/>
  </r>
  <r>
    <m/>
    <n v="91106102066"/>
    <s v="الدهان"/>
    <s v="المركز المالي"/>
    <x v="4"/>
    <x v="14"/>
    <x v="71"/>
    <n v="0"/>
    <s v="JOTUN - SD 2003 RAL 6033 SMO - 35 SR"/>
    <n v="3675"/>
    <n v="0"/>
    <n v="0"/>
    <n v="1890"/>
    <n v="1785"/>
    <n v="0"/>
    <n v="1785"/>
    <n v="0"/>
    <n v="1785"/>
    <x v="10"/>
  </r>
  <r>
    <m/>
    <n v="91106102067"/>
    <s v="الدهان"/>
    <s v="المركز المالي"/>
    <x v="4"/>
    <x v="14"/>
    <x v="71"/>
    <n v="0"/>
    <s v="JOTUN - Facade 1307 RAL1035 PRLD - 27 SR"/>
    <n v="0"/>
    <n v="0"/>
    <n v="3780"/>
    <n v="0"/>
    <n v="3780"/>
    <n v="0"/>
    <n v="3780"/>
    <n v="0"/>
    <n v="3780"/>
    <x v="10"/>
  </r>
  <r>
    <m/>
    <n v="91106102068"/>
    <s v="الدهان"/>
    <s v="المركز المالي"/>
    <x v="4"/>
    <x v="14"/>
    <x v="71"/>
    <n v="0"/>
    <s v="JOTUN -  RAL 7016 SMO - 19 SR"/>
    <n v="0"/>
    <n v="0"/>
    <n v="10934.5"/>
    <n v="10421.5"/>
    <n v="513"/>
    <n v="0"/>
    <n v="513"/>
    <n v="0"/>
    <n v="513"/>
    <x v="10"/>
  </r>
  <r>
    <m/>
    <n v="91106102069"/>
    <s v="الدهان"/>
    <s v="المركز المالي"/>
    <x v="4"/>
    <x v="14"/>
    <x v="71"/>
    <n v="0"/>
    <s v="JOTUN - Durasol 4003 RAL1036 PRLD - 135 SR"/>
    <n v="0"/>
    <n v="0"/>
    <n v="2126925"/>
    <n v="1967625"/>
    <n v="159300"/>
    <n v="0"/>
    <n v="159300"/>
    <n v="0"/>
    <n v="159300"/>
    <x v="10"/>
  </r>
  <r>
    <m/>
    <n v="91106102070"/>
    <s v="الدهان"/>
    <s v="المركز المالي"/>
    <x v="4"/>
    <x v="14"/>
    <x v="71"/>
    <n v="0"/>
    <s v="JOTUN - Durasol 4003 RAL7044 SILK GREY SMO - 135 SR"/>
    <n v="0"/>
    <n v="0"/>
    <n v="277560"/>
    <n v="269325"/>
    <n v="8235"/>
    <n v="0"/>
    <n v="8235"/>
    <n v="0"/>
    <n v="8235"/>
    <x v="10"/>
  </r>
  <r>
    <m/>
    <n v="91106102071"/>
    <s v="الدهان"/>
    <s v="المركز المالي"/>
    <x v="4"/>
    <x v="14"/>
    <x v="71"/>
    <n v="0"/>
    <s v="JOTUN- Facade 1303 RAL8001SMO - 19 SR"/>
    <n v="0"/>
    <n v="0"/>
    <n v="1140"/>
    <n v="285"/>
    <n v="855"/>
    <n v="0"/>
    <n v="855"/>
    <n v="0"/>
    <n v="855"/>
    <x v="10"/>
  </r>
  <r>
    <m/>
    <n v="91106102072"/>
    <s v="الدهان"/>
    <s v="المركز المالي"/>
    <x v="4"/>
    <x v="14"/>
    <x v="71"/>
    <n v="0"/>
    <s v="JOTUN- Facade 1307 RAL8022SMO - 18SR"/>
    <n v="0"/>
    <n v="0"/>
    <n v="3150"/>
    <n v="3150"/>
    <n v="0"/>
    <n v="0"/>
    <n v="0"/>
    <n v="0"/>
    <n v="0"/>
    <x v="10"/>
  </r>
  <r>
    <m/>
    <n v="91106102073"/>
    <s v="الدهان"/>
    <s v="المركز المالي"/>
    <x v="4"/>
    <x v="14"/>
    <x v="71"/>
    <n v="0"/>
    <s v="JOTUN- Facade 1301 - Grey SHMB - 30.5 SR"/>
    <n v="0"/>
    <n v="0"/>
    <n v="10370"/>
    <n v="3187.25"/>
    <n v="7182.75"/>
    <n v="0"/>
    <n v="7182.75"/>
    <n v="0"/>
    <n v="7182.75"/>
    <x v="10"/>
  </r>
  <r>
    <m/>
    <n v="91106102074"/>
    <s v="الدهان"/>
    <s v="المركز المالي"/>
    <x v="4"/>
    <x v="14"/>
    <x v="71"/>
    <n v="0"/>
    <s v="JOTUN - SD 2003 -Aldebaran SPMB - 52 SR"/>
    <n v="0"/>
    <n v="0"/>
    <n v="1040"/>
    <n v="624"/>
    <n v="416"/>
    <n v="0"/>
    <n v="416"/>
    <n v="0"/>
    <n v="416"/>
    <x v="10"/>
  </r>
  <r>
    <m/>
    <n v="91106102075"/>
    <s v="الدهان"/>
    <s v="المركز المالي"/>
    <x v="4"/>
    <x v="14"/>
    <x v="71"/>
    <n v="0"/>
    <s v="JOTUN - Durasol 4003 RAL7047 SMO - 142 SR"/>
    <n v="0"/>
    <n v="0"/>
    <n v="17040"/>
    <n v="14768"/>
    <n v="2272"/>
    <n v="0"/>
    <n v="2272"/>
    <n v="0"/>
    <n v="2272"/>
    <x v="10"/>
  </r>
  <r>
    <m/>
    <n v="91106102076"/>
    <s v="الدهان"/>
    <s v="المركز المالي"/>
    <x v="4"/>
    <x v="14"/>
    <x v="71"/>
    <n v="0"/>
    <s v="JOTUN -SD2003 RAL 7047 SMO - 36 SR"/>
    <n v="0"/>
    <n v="0"/>
    <n v="18999"/>
    <n v="12519"/>
    <n v="6480"/>
    <n v="0"/>
    <n v="6480"/>
    <n v="0"/>
    <n v="6480"/>
    <x v="10"/>
  </r>
  <r>
    <m/>
    <n v="91106102077"/>
    <s v="الدهان"/>
    <s v="المركز المالي"/>
    <x v="4"/>
    <x v="14"/>
    <x v="71"/>
    <n v="0"/>
    <s v="JOTUN- SD2901- Brown SHMB - 50 SR"/>
    <n v="0"/>
    <n v="0"/>
    <n v="7750"/>
    <n v="700"/>
    <n v="7050"/>
    <n v="0"/>
    <n v="7050"/>
    <n v="0"/>
    <n v="7050"/>
    <x v="10"/>
  </r>
  <r>
    <m/>
    <n v="91106102078"/>
    <s v="الدهان"/>
    <s v="المركز المالي"/>
    <x v="4"/>
    <x v="14"/>
    <x v="71"/>
    <n v="0"/>
    <s v="JOTUN -SD2003 RAL 8023 SMO - 38 SR"/>
    <n v="0"/>
    <n v="0"/>
    <n v="2470"/>
    <n v="798"/>
    <n v="1672"/>
    <n v="0"/>
    <n v="1672"/>
    <n v="0"/>
    <n v="1672"/>
    <x v="10"/>
  </r>
  <r>
    <m/>
    <n v="91106102079"/>
    <s v="الدهان"/>
    <s v="المركز المالي"/>
    <x v="4"/>
    <x v="14"/>
    <x v="71"/>
    <n v="0"/>
    <s v="JOTUN - SD 2003 RAL 9001 SMO - 32 SR"/>
    <n v="0"/>
    <n v="0"/>
    <n v="43040"/>
    <n v="11520"/>
    <n v="31520"/>
    <n v="0"/>
    <n v="31520"/>
    <n v="0"/>
    <n v="31520"/>
    <x v="10"/>
  </r>
  <r>
    <m/>
    <n v="91106102080"/>
    <s v="الدهان"/>
    <s v="المركز المالي"/>
    <x v="4"/>
    <x v="14"/>
    <x v="71"/>
    <n v="0"/>
    <s v="JOTUN - Durasol 4003 RAL7046 SMO - 142 SR"/>
    <n v="0"/>
    <n v="0"/>
    <n v="8591"/>
    <n v="1704"/>
    <n v="6887"/>
    <n v="0"/>
    <n v="6887"/>
    <n v="0"/>
    <n v="6887"/>
    <x v="10"/>
  </r>
  <r>
    <m/>
    <n v="91106103001"/>
    <s v="الدهان"/>
    <s v="المركز المالي"/>
    <x v="4"/>
    <x v="14"/>
    <x v="71"/>
    <n v="0"/>
    <s v="Genesis - RAL GCP 9016 GH - 12.50 SR"/>
    <n v="375"/>
    <n v="0"/>
    <n v="0"/>
    <n v="125"/>
    <n v="250"/>
    <n v="0"/>
    <n v="250"/>
    <n v="0"/>
    <n v="250"/>
    <x v="10"/>
  </r>
  <r>
    <m/>
    <n v="91106103002"/>
    <s v="الدهان"/>
    <s v="المركز المالي"/>
    <x v="4"/>
    <x v="14"/>
    <x v="71"/>
    <n v="0"/>
    <s v="ADWA - RAL 1036 - 24.5 SR"/>
    <n v="0"/>
    <n v="0"/>
    <n v="0"/>
    <n v="0"/>
    <n v="0"/>
    <n v="0"/>
    <n v="0"/>
    <n v="0"/>
    <n v="0"/>
    <x v="10"/>
  </r>
  <r>
    <m/>
    <n v="91106103003"/>
    <s v="الدهان"/>
    <s v="المركز المالي"/>
    <x v="4"/>
    <x v="14"/>
    <x v="71"/>
    <n v="0"/>
    <s v="Genesis - RAL GCP 7131 ST - 15 SR"/>
    <n v="270"/>
    <n v="0"/>
    <n v="0"/>
    <n v="270"/>
    <n v="0"/>
    <n v="0"/>
    <n v="0"/>
    <n v="0"/>
    <n v="0"/>
    <x v="10"/>
  </r>
  <r>
    <m/>
    <n v="91106103004"/>
    <s v="الدهان"/>
    <s v="المركز المالي"/>
    <x v="4"/>
    <x v="14"/>
    <x v="71"/>
    <n v="0"/>
    <s v="Genesis - RAL GCP 7047 SGR - 13 SR"/>
    <n v="145.75"/>
    <n v="0"/>
    <n v="0"/>
    <n v="2.75"/>
    <n v="143"/>
    <n v="0"/>
    <n v="143"/>
    <n v="0"/>
    <n v="143"/>
    <x v="10"/>
  </r>
  <r>
    <m/>
    <n v="91107000001"/>
    <s v="الدهان"/>
    <s v="المركز المالي"/>
    <x v="4"/>
    <x v="28"/>
    <x v="72"/>
    <n v="0"/>
    <s v="جاري مصنع أنظمة الالمنيوم الانشائي."/>
    <n v="270005.19"/>
    <n v="0"/>
    <n v="9720119.4100000001"/>
    <n v="4993290.7599900002"/>
    <n v="4996833.8400099995"/>
    <n v="0"/>
    <n v="4996833.8400099995"/>
    <n v="0"/>
    <n v="4996833.8400099995"/>
    <x v="7"/>
  </r>
  <r>
    <m/>
    <n v="91107000002"/>
    <s v="الدهان"/>
    <s v="المركز المالي"/>
    <x v="4"/>
    <x v="28"/>
    <x v="72"/>
    <n v="0"/>
    <s v="جاري مصنع واجهات الرياض للصناعات الخشبية."/>
    <n v="0"/>
    <n v="0"/>
    <n v="21035.100000000002"/>
    <n v="458453.19"/>
    <n v="0"/>
    <n v="437418.09"/>
    <n v="-437418.09"/>
    <n v="0"/>
    <n v="-437418.09"/>
    <x v="7"/>
  </r>
  <r>
    <m/>
    <n v="91108000001"/>
    <s v="الدهان"/>
    <s v="المركز المالي"/>
    <x v="4"/>
    <x v="10"/>
    <x v="20"/>
    <n v="0"/>
    <s v="مدينون _  سلف عاملين"/>
    <n v="1036.33"/>
    <n v="0"/>
    <n v="0"/>
    <n v="1036.33"/>
    <n v="0"/>
    <n v="0"/>
    <n v="0"/>
    <n v="0"/>
    <n v="0"/>
    <x v="8"/>
  </r>
  <r>
    <m/>
    <n v="91109000001"/>
    <s v="الدهان"/>
    <s v="المركز المالي"/>
    <x v="4"/>
    <x v="10"/>
    <x v="20"/>
    <n v="0"/>
    <s v="VAT المشتريات 15%"/>
    <n v="0"/>
    <n v="0"/>
    <n v="641334.72950000002"/>
    <n v="641334.73"/>
    <n v="0"/>
    <n v="4.9999996554106474E-4"/>
    <n v="-4.9999996554106474E-4"/>
    <n v="0"/>
    <n v="-4.9999996554106474E-4"/>
    <x v="8"/>
  </r>
  <r>
    <m/>
    <n v="91201010000"/>
    <s v="الدهان"/>
    <s v="المركز المالي"/>
    <x v="0"/>
    <x v="5"/>
    <x v="6"/>
    <n v="0"/>
    <s v="اثاث وتجهيزات الادارة."/>
    <n v="27500"/>
    <n v="0"/>
    <n v="0"/>
    <n v="0"/>
    <n v="27500"/>
    <n v="0"/>
    <n v="27500"/>
    <n v="0"/>
    <n v="27500"/>
    <x v="5"/>
  </r>
  <r>
    <m/>
    <n v="91201020000"/>
    <s v="الدهان"/>
    <s v="المركز المالي"/>
    <x v="0"/>
    <x v="5"/>
    <x v="7"/>
    <n v="0"/>
    <s v="اجهزة وحاسبات وبرامج الادارة."/>
    <n v="630"/>
    <n v="0"/>
    <n v="0"/>
    <n v="0"/>
    <n v="630"/>
    <n v="0"/>
    <n v="630"/>
    <n v="0"/>
    <n v="630"/>
    <x v="5"/>
  </r>
  <r>
    <m/>
    <n v="91202010000"/>
    <s v="الدهان"/>
    <s v="المركز المالي"/>
    <x v="0"/>
    <x v="5"/>
    <x v="6"/>
    <n v="0"/>
    <s v="اثاث وتجهيزات وديكورات المصنع."/>
    <n v="187245.94"/>
    <n v="0"/>
    <n v="0"/>
    <n v="0"/>
    <n v="187245.94"/>
    <n v="0"/>
    <n v="187245.94"/>
    <n v="0"/>
    <n v="187245.94"/>
    <x v="5"/>
  </r>
  <r>
    <m/>
    <n v="91202020000"/>
    <s v="الدهان"/>
    <s v="المركز المالي"/>
    <x v="0"/>
    <x v="5"/>
    <x v="9"/>
    <n v="0"/>
    <s v="اجهزة ولالات المصنع."/>
    <n v="1165000"/>
    <n v="0"/>
    <n v="23000"/>
    <n v="0"/>
    <n v="1188000"/>
    <n v="0"/>
    <n v="1188000"/>
    <n v="0"/>
    <n v="1188000"/>
    <x v="5"/>
  </r>
  <r>
    <m/>
    <n v="91202030000"/>
    <s v="الدهان"/>
    <s v="المركز المالي"/>
    <x v="0"/>
    <x v="5"/>
    <x v="8"/>
    <n v="0"/>
    <s v="سيارات المصنع."/>
    <n v="65000"/>
    <n v="0"/>
    <n v="0"/>
    <n v="0"/>
    <n v="65000"/>
    <n v="0"/>
    <n v="65000"/>
    <n v="0"/>
    <n v="65000"/>
    <x v="5"/>
  </r>
  <r>
    <m/>
    <n v="91202040000"/>
    <s v="الدهان"/>
    <s v="المركز المالي"/>
    <x v="0"/>
    <x v="5"/>
    <x v="10"/>
    <n v="0"/>
    <s v="عدد وادوات المصنع."/>
    <n v="10000"/>
    <n v="0"/>
    <n v="1538.26"/>
    <n v="0"/>
    <n v="11538.26"/>
    <n v="0"/>
    <n v="11538.26"/>
    <n v="0"/>
    <n v="11538.26"/>
    <x v="5"/>
  </r>
  <r>
    <m/>
    <n v="91202050000"/>
    <s v="الدهان"/>
    <s v="المركز المالي"/>
    <x v="0"/>
    <x v="5"/>
    <x v="7"/>
    <n v="0"/>
    <s v="اجهزة كهربائية وحاسبات."/>
    <n v="38865"/>
    <n v="0"/>
    <n v="3131.26"/>
    <n v="0"/>
    <n v="41996.26"/>
    <n v="0"/>
    <n v="41996.26"/>
    <n v="0"/>
    <n v="41996.26"/>
    <x v="5"/>
  </r>
  <r>
    <m/>
    <n v="92101000001"/>
    <s v="الدهان"/>
    <s v="المركز المالي"/>
    <x v="1"/>
    <x v="1"/>
    <x v="84"/>
    <n v="0"/>
    <s v="مورد_شركة الخليج لإنتاج بوردة البولي استر-الوان"/>
    <n v="0"/>
    <n v="68151.08"/>
    <n v="345000"/>
    <n v="403940.67"/>
    <n v="0"/>
    <n v="127091.75"/>
    <n v="-127091.75"/>
    <n v="0"/>
    <n v="-127091.75"/>
    <x v="1"/>
  </r>
  <r>
    <m/>
    <n v="92101000002"/>
    <s v="الدهان"/>
    <s v="المركز المالي"/>
    <x v="1"/>
    <x v="1"/>
    <x v="84"/>
    <n v="0"/>
    <s v="مورد_شركة جوتن باودر كوتنغز العربية السعودية المحدودة"/>
    <n v="0"/>
    <n v="105275.7"/>
    <n v="2405000"/>
    <n v="3645455.17"/>
    <n v="0"/>
    <n v="1345730.87"/>
    <n v="-1345730.87"/>
    <n v="0"/>
    <n v="-1345730.87"/>
    <x v="1"/>
  </r>
  <r>
    <m/>
    <n v="92101000003"/>
    <s v="الدهان"/>
    <s v="المركز المالي"/>
    <x v="1"/>
    <x v="1"/>
    <x v="84"/>
    <n v="0"/>
    <s v="مورد_الشركة الالمانية لكيماويات معالجة اسطح المعادن المحدود"/>
    <n v="0"/>
    <n v="0"/>
    <n v="0"/>
    <n v="0"/>
    <n v="0"/>
    <n v="0"/>
    <n v="0"/>
    <n v="0"/>
    <n v="0"/>
    <x v="1"/>
  </r>
  <r>
    <m/>
    <n v="92101000004"/>
    <s v="الدهان"/>
    <s v="المركز المالي"/>
    <x v="1"/>
    <x v="1"/>
    <x v="84"/>
    <n v="0"/>
    <s v="مورد_شركة روابي التسويق العالمية"/>
    <n v="0"/>
    <n v="0"/>
    <n v="0"/>
    <n v="0"/>
    <n v="0"/>
    <n v="0"/>
    <n v="0"/>
    <n v="0"/>
    <n v="0"/>
    <x v="1"/>
  </r>
  <r>
    <m/>
    <n v="92101000006"/>
    <s v="الدهان"/>
    <s v="المركز المالي"/>
    <x v="1"/>
    <x v="1"/>
    <x v="84"/>
    <n v="0"/>
    <s v="مورد_موسسه بدر خالد العنزي للمقاولات"/>
    <n v="0"/>
    <n v="0"/>
    <n v="0"/>
    <n v="0"/>
    <n v="0"/>
    <n v="0"/>
    <n v="0"/>
    <n v="0"/>
    <n v="0"/>
    <x v="1"/>
  </r>
  <r>
    <m/>
    <n v="92101000007"/>
    <s v="الدهان"/>
    <s v="المركز المالي"/>
    <x v="1"/>
    <x v="1"/>
    <x v="84"/>
    <n v="0"/>
    <s v="مورد_Weifang Galin Powder COATING EQUIPMENT"/>
    <n v="0"/>
    <n v="0"/>
    <n v="0"/>
    <n v="0"/>
    <n v="0"/>
    <n v="0"/>
    <n v="0"/>
    <n v="0"/>
    <n v="0"/>
    <x v="1"/>
  </r>
  <r>
    <m/>
    <n v="92101000008"/>
    <s v="الدهان"/>
    <s v="المركز المالي"/>
    <x v="1"/>
    <x v="1"/>
    <x v="84"/>
    <n v="0"/>
    <s v="مورد_شركة اعمال صحاري للمقاولات - حاوية مخلفات"/>
    <n v="0"/>
    <n v="0"/>
    <n v="1725"/>
    <n v="1725"/>
    <n v="0"/>
    <n v="0"/>
    <n v="0"/>
    <n v="0"/>
    <n v="0"/>
    <x v="1"/>
  </r>
  <r>
    <m/>
    <n v="92101000009"/>
    <s v="الدهان"/>
    <s v="المركز المالي"/>
    <x v="1"/>
    <x v="1"/>
    <x v="84"/>
    <n v="0"/>
    <s v="مورد_مؤسسة روعة الإنقاذ للسلامة"/>
    <n v="0"/>
    <n v="0"/>
    <n v="0"/>
    <n v="0"/>
    <n v="0"/>
    <n v="0"/>
    <n v="0"/>
    <n v="0"/>
    <n v="0"/>
    <x v="1"/>
  </r>
  <r>
    <m/>
    <n v="92101000010"/>
    <s v="الدهان"/>
    <s v="المركز المالي"/>
    <x v="1"/>
    <x v="1"/>
    <x v="84"/>
    <n v="0"/>
    <s v="مورد_مصنع اطياف الدهانات للصناعه - ناشونال"/>
    <n v="0"/>
    <n v="0"/>
    <n v="0"/>
    <n v="0"/>
    <n v="0"/>
    <n v="0"/>
    <n v="0"/>
    <n v="0"/>
    <n v="0"/>
    <x v="1"/>
  </r>
  <r>
    <m/>
    <n v="92101000011"/>
    <s v="الدهان"/>
    <s v="المركز المالي"/>
    <x v="1"/>
    <x v="1"/>
    <x v="84"/>
    <n v="0"/>
    <s v="مورد_شركة الجوهرة الماسية"/>
    <n v="0"/>
    <n v="4593.5"/>
    <n v="102965"/>
    <n v="118244.45"/>
    <n v="0"/>
    <n v="19872.949999999997"/>
    <n v="-19872.949999999997"/>
    <n v="0"/>
    <n v="-19872.949999999997"/>
    <x v="1"/>
  </r>
  <r>
    <m/>
    <n v="92101000012"/>
    <s v="الدهان"/>
    <s v="المركز المالي"/>
    <x v="1"/>
    <x v="1"/>
    <x v="84"/>
    <n v="0"/>
    <s v="مورد_مؤسسة اضواء الشمس للتجارة"/>
    <n v="0"/>
    <n v="0"/>
    <n v="0"/>
    <n v="0"/>
    <n v="0"/>
    <n v="0"/>
    <n v="0"/>
    <n v="0"/>
    <n v="0"/>
    <x v="1"/>
  </r>
  <r>
    <m/>
    <n v="92101000013"/>
    <s v="الدهان"/>
    <s v="المركز المالي"/>
    <x v="1"/>
    <x v="1"/>
    <x v="84"/>
    <n v="0"/>
    <s v="مورد_شركة عبدالرحمن عبدالله السديس ( مورد ديزل )"/>
    <n v="0"/>
    <n v="0"/>
    <n v="0"/>
    <n v="0"/>
    <n v="0"/>
    <n v="0"/>
    <n v="0"/>
    <n v="0"/>
    <n v="0"/>
    <x v="1"/>
  </r>
  <r>
    <m/>
    <n v="92101000014"/>
    <s v="الدهان"/>
    <s v="المركز المالي"/>
    <x v="1"/>
    <x v="1"/>
    <x v="84"/>
    <n v="0"/>
    <s v="مورد_شركة علي فوزان محمد الفوزان واولادة (ايجار المصنع)."/>
    <n v="0"/>
    <n v="0"/>
    <n v="0"/>
    <n v="0"/>
    <n v="0"/>
    <n v="0"/>
    <n v="0"/>
    <n v="0"/>
    <n v="0"/>
    <x v="1"/>
  </r>
  <r>
    <m/>
    <n v="92101000015"/>
    <s v="الدهان"/>
    <s v="المركز المالي"/>
    <x v="1"/>
    <x v="1"/>
    <x v="84"/>
    <n v="0"/>
    <s v="مورد_مصنع تكوين الطلاء لمسحوق الطلاء GENESIS"/>
    <n v="0"/>
    <n v="0"/>
    <n v="0"/>
    <n v="0"/>
    <n v="0"/>
    <n v="0"/>
    <n v="0"/>
    <n v="0"/>
    <n v="0"/>
    <x v="1"/>
  </r>
  <r>
    <m/>
    <n v="92101000016"/>
    <s v="الدهان"/>
    <s v="المركز المالي"/>
    <x v="1"/>
    <x v="1"/>
    <x v="84"/>
    <n v="0"/>
    <s v="مورد_مؤسسة الوقود والطاقة للتجارة والنقل ( مورد ديزل )"/>
    <n v="0"/>
    <n v="0"/>
    <n v="0"/>
    <n v="0"/>
    <n v="0"/>
    <n v="0"/>
    <n v="0"/>
    <n v="0"/>
    <n v="0"/>
    <x v="1"/>
  </r>
  <r>
    <m/>
    <n v="92101000017"/>
    <s v="الدهان"/>
    <s v="المركز المالي"/>
    <x v="1"/>
    <x v="1"/>
    <x v="84"/>
    <n v="0"/>
    <s v="مورد_مؤسسة حلول الكيمياء التجارية"/>
    <n v="0"/>
    <n v="0"/>
    <n v="0"/>
    <n v="0"/>
    <n v="0"/>
    <n v="0"/>
    <n v="0"/>
    <n v="0"/>
    <n v="0"/>
    <x v="1"/>
  </r>
  <r>
    <m/>
    <n v="92101000018"/>
    <s v="الدهان"/>
    <s v="المركز المالي"/>
    <x v="1"/>
    <x v="1"/>
    <x v="84"/>
    <n v="0"/>
    <s v="مورد_شركة صناعة البلاستيك العربية المحدودة (ابيكو)"/>
    <n v="0"/>
    <n v="0"/>
    <n v="17527.73"/>
    <n v="17527.73"/>
    <n v="0"/>
    <n v="0"/>
    <n v="0"/>
    <n v="0"/>
    <n v="0"/>
    <x v="1"/>
  </r>
  <r>
    <m/>
    <n v="92101000019"/>
    <s v="الدهان"/>
    <s v="المركز المالي"/>
    <x v="1"/>
    <x v="1"/>
    <x v="84"/>
    <n v="0"/>
    <s v="مورد_مؤسسة كنوز للمقاولات"/>
    <n v="0"/>
    <n v="0"/>
    <n v="0"/>
    <n v="0"/>
    <n v="0"/>
    <n v="0"/>
    <n v="0"/>
    <n v="0"/>
    <n v="0"/>
    <x v="1"/>
  </r>
  <r>
    <m/>
    <n v="92101000020"/>
    <s v="الدهان"/>
    <s v="المركز المالي"/>
    <x v="1"/>
    <x v="1"/>
    <x v="84"/>
    <n v="0"/>
    <s v="مورد_مؤسسة مجد الخزامي للتجارة ( شهادة البيئة )"/>
    <n v="0"/>
    <n v="0"/>
    <n v="10063"/>
    <n v="10063"/>
    <n v="0"/>
    <n v="0"/>
    <n v="0"/>
    <n v="0"/>
    <n v="0"/>
    <x v="1"/>
  </r>
  <r>
    <m/>
    <n v="92101000021"/>
    <s v="الدهان"/>
    <s v="المركز المالي"/>
    <x v="1"/>
    <x v="1"/>
    <x v="84"/>
    <n v="0"/>
    <s v="مورد_الشركة السعودية الخليجية لحماية البيئة ( سيبكو )"/>
    <n v="0"/>
    <n v="469.2"/>
    <n v="10971.12"/>
    <n v="10501.92"/>
    <n v="0"/>
    <n v="0"/>
    <n v="0"/>
    <n v="0"/>
    <n v="0"/>
    <x v="1"/>
  </r>
  <r>
    <m/>
    <n v="92101000022"/>
    <s v="الدهان"/>
    <s v="المركز المالي"/>
    <x v="1"/>
    <x v="1"/>
    <x v="84"/>
    <n v="0"/>
    <s v="مورد_شركة مصنع روشان للبلاستيك"/>
    <n v="0"/>
    <n v="0"/>
    <n v="18808"/>
    <n v="47584.700000000004"/>
    <n v="0"/>
    <n v="28776.700000000004"/>
    <n v="-28776.700000000004"/>
    <n v="0"/>
    <n v="-28776.700000000004"/>
    <x v="1"/>
  </r>
  <r>
    <m/>
    <n v="92101000023"/>
    <s v="الدهان"/>
    <s v="المركز المالي"/>
    <x v="1"/>
    <x v="1"/>
    <x v="84"/>
    <n v="0"/>
    <s v="مورد_مؤسسة الخط المتطور للتجارة"/>
    <n v="0"/>
    <n v="0"/>
    <n v="8280"/>
    <n v="8280"/>
    <n v="0"/>
    <n v="0"/>
    <n v="0"/>
    <n v="0"/>
    <n v="0"/>
    <x v="1"/>
  </r>
  <r>
    <m/>
    <n v="92101000024"/>
    <s v="الدهان"/>
    <s v="المركز المالي"/>
    <x v="1"/>
    <x v="1"/>
    <x v="84"/>
    <n v="0"/>
    <s v="مورد_شركة طريق الكون المحدودة"/>
    <n v="0"/>
    <n v="0"/>
    <n v="1092.5"/>
    <n v="1092.5"/>
    <n v="0"/>
    <n v="0"/>
    <n v="0"/>
    <n v="0"/>
    <n v="0"/>
    <x v="1"/>
  </r>
  <r>
    <m/>
    <n v="92200000001"/>
    <s v="الدهان"/>
    <s v="المركز المالي"/>
    <x v="1"/>
    <x v="1"/>
    <x v="1"/>
    <n v="0"/>
    <s v="اوراق دفع 01-2023"/>
    <n v="0"/>
    <n v="10000"/>
    <n v="10000"/>
    <n v="0"/>
    <n v="0"/>
    <n v="0"/>
    <n v="0"/>
    <n v="0"/>
    <n v="0"/>
    <x v="1"/>
  </r>
  <r>
    <m/>
    <n v="92302000001"/>
    <s v="الدهان"/>
    <s v="المركز المالي"/>
    <x v="1"/>
    <x v="2"/>
    <x v="19"/>
    <n v="0"/>
    <s v="دائنون _ مصنع داركم للصناعة"/>
    <n v="0"/>
    <n v="724.17"/>
    <n v="724.17"/>
    <n v="0"/>
    <n v="0"/>
    <n v="0"/>
    <n v="0"/>
    <n v="0"/>
    <n v="0"/>
    <x v="2"/>
  </r>
  <r>
    <m/>
    <n v="92304000001"/>
    <s v="الدهان"/>
    <s v="المركز المالي"/>
    <x v="1"/>
    <x v="2"/>
    <x v="19"/>
    <n v="0"/>
    <s v="VAT المبيعات 15%"/>
    <n v="0"/>
    <n v="0"/>
    <n v="84001.38"/>
    <n v="84001.38"/>
    <n v="0"/>
    <n v="0"/>
    <n v="0"/>
    <n v="0"/>
    <n v="0"/>
    <x v="2"/>
  </r>
  <r>
    <m/>
    <n v="92402010001"/>
    <s v="الدهان"/>
    <s v="المركز المالي"/>
    <x v="0"/>
    <x v="5"/>
    <x v="82"/>
    <n v="0"/>
    <s v="مجمع اهلاك_اثاث وتجهيزات وديكورات الادارة."/>
    <n v="0"/>
    <n v="27500"/>
    <n v="0"/>
    <n v="0"/>
    <n v="0"/>
    <n v="27500"/>
    <n v="-27500"/>
    <n v="0"/>
    <n v="-27500"/>
    <x v="5"/>
  </r>
  <r>
    <m/>
    <n v="92402010002"/>
    <s v="الدهان"/>
    <s v="المركز المالي"/>
    <x v="0"/>
    <x v="5"/>
    <x v="82"/>
    <n v="0"/>
    <s v="مجمع اهلاك_اجهزة وحاسبات وبرامج الادارة"/>
    <n v="0"/>
    <n v="483"/>
    <n v="609"/>
    <n v="126"/>
    <n v="0"/>
    <n v="0"/>
    <n v="0"/>
    <n v="0"/>
    <n v="0"/>
    <x v="5"/>
  </r>
  <r>
    <m/>
    <n v="92402020001"/>
    <s v="الدهان"/>
    <s v="المركز المالي"/>
    <x v="0"/>
    <x v="5"/>
    <x v="82"/>
    <n v="0"/>
    <s v="مجمع اهلاك_اثاث وتجهيزات وديكورات المصنع"/>
    <n v="0"/>
    <n v="187245.95"/>
    <n v="0"/>
    <n v="0"/>
    <n v="0"/>
    <n v="187245.95"/>
    <n v="-187245.95"/>
    <n v="0"/>
    <n v="-187245.95"/>
    <x v="5"/>
  </r>
  <r>
    <m/>
    <n v="92402020002"/>
    <s v="الدهان"/>
    <s v="المركز المالي"/>
    <x v="0"/>
    <x v="5"/>
    <x v="82"/>
    <n v="0"/>
    <s v="مجمع اهلاك_اجهزة والات المصنع"/>
    <n v="0"/>
    <n v="565322.92000000004"/>
    <n v="0"/>
    <n v="118113.15000000001"/>
    <n v="0"/>
    <n v="683436.07000000007"/>
    <n v="-683436.07000000007"/>
    <n v="0"/>
    <n v="-683436.07000000007"/>
    <x v="5"/>
  </r>
  <r>
    <m/>
    <n v="92402020003"/>
    <s v="الدهان"/>
    <s v="المركز المالي"/>
    <x v="0"/>
    <x v="5"/>
    <x v="82"/>
    <n v="0"/>
    <s v="مجمع اهلاك_سيارات المصنع."/>
    <n v="0"/>
    <n v="65000"/>
    <n v="0"/>
    <n v="0"/>
    <n v="0"/>
    <n v="65000"/>
    <n v="-65000"/>
    <n v="0"/>
    <n v="-65000"/>
    <x v="5"/>
  </r>
  <r>
    <m/>
    <n v="92402020004"/>
    <s v="الدهان"/>
    <s v="المركز المالي"/>
    <x v="0"/>
    <x v="5"/>
    <x v="82"/>
    <n v="0"/>
    <s v="مجمع اهلاك_عدد وادوات المصنع."/>
    <n v="0"/>
    <n v="10000"/>
    <n v="0"/>
    <n v="352.3"/>
    <n v="0"/>
    <n v="10352.299999999999"/>
    <n v="-10352.299999999999"/>
    <n v="0"/>
    <n v="-10352.299999999999"/>
    <x v="5"/>
  </r>
  <r>
    <m/>
    <n v="92402020005"/>
    <s v="الدهان"/>
    <s v="المركز المالي"/>
    <x v="0"/>
    <x v="5"/>
    <x v="82"/>
    <n v="0"/>
    <s v="مجمع اهلاك_اجهزة كهربائية وحاسبات المصنع."/>
    <n v="0"/>
    <n v="38609"/>
    <n v="0"/>
    <n v="1007.4"/>
    <n v="0"/>
    <n v="39616.400000000001"/>
    <n v="-39616.400000000001"/>
    <n v="0"/>
    <n v="-39616.400000000001"/>
    <x v="5"/>
  </r>
  <r>
    <m/>
    <n v="92500000001"/>
    <s v="الدهان"/>
    <s v="المركز المالي"/>
    <x v="1"/>
    <x v="2"/>
    <x v="2"/>
    <n v="0"/>
    <s v="كهرباء مستحقة"/>
    <n v="0"/>
    <n v="0"/>
    <n v="0"/>
    <n v="9070.51"/>
    <n v="0"/>
    <n v="9070.51"/>
    <n v="-9070.51"/>
    <n v="0"/>
    <n v="-9070.51"/>
    <x v="2"/>
  </r>
  <r>
    <m/>
    <n v="92500000002"/>
    <s v="الدهان"/>
    <s v="المركز المالي"/>
    <x v="1"/>
    <x v="2"/>
    <x v="2"/>
    <n v="0"/>
    <s v="مصاريف مستحقة واخري"/>
    <n v="0"/>
    <n v="0"/>
    <n v="0"/>
    <n v="6474.34"/>
    <n v="0"/>
    <n v="6474.34"/>
    <n v="-6474.34"/>
    <n v="0"/>
    <n v="-6474.34"/>
    <x v="2"/>
  </r>
  <r>
    <m/>
    <n v="92602000001"/>
    <s v="الدهان"/>
    <s v="المركز المالي"/>
    <x v="1"/>
    <x v="16"/>
    <x v="31"/>
    <n v="0"/>
    <s v="جاري استاذ مسلم"/>
    <n v="0"/>
    <n v="186342.59"/>
    <n v="186342.59"/>
    <n v="0"/>
    <n v="0"/>
    <n v="0"/>
    <n v="0"/>
    <n v="0"/>
    <n v="0"/>
    <x v="12"/>
  </r>
  <r>
    <m/>
    <n v="92602000002"/>
    <s v="الدهان"/>
    <s v="المركز المالي"/>
    <x v="1"/>
    <x v="16"/>
    <x v="32"/>
    <n v="0"/>
    <s v="جاري استاذ جميل."/>
    <n v="0"/>
    <n v="182682.6"/>
    <n v="182682.6"/>
    <n v="0"/>
    <n v="0"/>
    <n v="0"/>
    <n v="0"/>
    <n v="0"/>
    <n v="0"/>
    <x v="12"/>
  </r>
  <r>
    <m/>
    <n v="92604000001"/>
    <s v="الدهان"/>
    <s v="المركز المالي"/>
    <x v="6"/>
    <x v="18"/>
    <x v="36"/>
    <n v="0"/>
    <s v="ارباح مدورة اعوام سابقة."/>
    <n v="0"/>
    <n v="678184.93200000003"/>
    <n v="0"/>
    <n v="0"/>
    <n v="0"/>
    <n v="678184.93200000003"/>
    <n v="-678184.93200000003"/>
    <n v="0"/>
    <n v="-678184.93200000003"/>
    <x v="16"/>
  </r>
  <r>
    <m/>
    <n v="92605000001"/>
    <s v="الدهان"/>
    <s v="المركز المالي"/>
    <x v="6"/>
    <x v="32"/>
    <x v="86"/>
    <n v="0"/>
    <s v="صافي ارباح العام."/>
    <n v="0"/>
    <n v="0"/>
    <n v="0"/>
    <n v="0"/>
    <n v="0"/>
    <n v="0"/>
    <n v="0"/>
    <n v="0"/>
    <n v="0"/>
    <x v="16"/>
  </r>
  <r>
    <m/>
    <n v="93100000001"/>
    <s v="الدهان"/>
    <s v="الدخل"/>
    <x v="9"/>
    <x v="22"/>
    <x v="37"/>
    <s v="الرواتب وما في حكمها"/>
    <s v="م.الراتب الاساسي_مشاريع"/>
    <n v="0"/>
    <n v="0"/>
    <n v="444141"/>
    <n v="6656"/>
    <n v="437485"/>
    <n v="0"/>
    <n v="437485"/>
    <n v="0"/>
    <n v="437485"/>
    <x v="18"/>
  </r>
  <r>
    <m/>
    <n v="93100000002"/>
    <s v="الدهان"/>
    <s v="الدخل"/>
    <x v="9"/>
    <x v="22"/>
    <x v="37"/>
    <s v="الرواتب وما في حكمها"/>
    <s v="بدل سكن_مشاريع"/>
    <n v="0"/>
    <n v="0"/>
    <n v="42164"/>
    <n v="0"/>
    <n v="42164"/>
    <n v="0"/>
    <n v="42164"/>
    <n v="0"/>
    <n v="42164"/>
    <x v="18"/>
  </r>
  <r>
    <m/>
    <n v="93100000003"/>
    <s v="الدهان"/>
    <s v="الدخل"/>
    <x v="9"/>
    <x v="22"/>
    <x v="37"/>
    <s v="الرواتب وما في حكمها"/>
    <s v="بدل انتقال_مشاريع"/>
    <n v="0"/>
    <n v="0"/>
    <n v="22250"/>
    <n v="0"/>
    <n v="22250"/>
    <n v="0"/>
    <n v="22250"/>
    <n v="0"/>
    <n v="22250"/>
    <x v="18"/>
  </r>
  <r>
    <m/>
    <n v="93100000004"/>
    <s v="الدهان"/>
    <s v="الدخل"/>
    <x v="9"/>
    <x v="22"/>
    <x v="37"/>
    <s v="الرواتب وما في حكمها"/>
    <s v="بدل تذاكر سفر_مشاريع"/>
    <n v="0"/>
    <n v="0"/>
    <n v="15092.28"/>
    <n v="0"/>
    <n v="15092.28"/>
    <n v="0"/>
    <n v="15092.28"/>
    <n v="0"/>
    <n v="15092.28"/>
    <x v="18"/>
  </r>
  <r>
    <m/>
    <n v="93100000006"/>
    <s v="الدهان"/>
    <s v="الدخل"/>
    <x v="9"/>
    <x v="22"/>
    <x v="37"/>
    <s v="الرواتب وما في حكمها"/>
    <s v="اجر اضافى_مشاريع"/>
    <n v="0"/>
    <n v="0"/>
    <n v="87942"/>
    <n v="0"/>
    <n v="87942"/>
    <n v="0"/>
    <n v="87942"/>
    <n v="0"/>
    <n v="87942"/>
    <x v="18"/>
  </r>
  <r>
    <m/>
    <n v="93100000007"/>
    <s v="الدهان"/>
    <s v="الدخل"/>
    <x v="9"/>
    <x v="22"/>
    <x v="37"/>
    <s v="الرواتب وما في حكمها"/>
    <s v="بدل طعام_مشاريع"/>
    <n v="0"/>
    <n v="0"/>
    <n v="11300"/>
    <n v="0"/>
    <n v="11300"/>
    <n v="0"/>
    <n v="11300"/>
    <n v="0"/>
    <n v="11300"/>
    <x v="18"/>
  </r>
  <r>
    <m/>
    <n v="93100000009"/>
    <s v="الدهان"/>
    <s v="الدخل"/>
    <x v="9"/>
    <x v="22"/>
    <x v="64"/>
    <s v="عمالة يومية"/>
    <s v="م.اجور عمال يوميه_مشاريع"/>
    <n v="0"/>
    <n v="0"/>
    <n v="336744"/>
    <n v="0"/>
    <n v="336744"/>
    <n v="0"/>
    <n v="336744"/>
    <n v="0"/>
    <n v="336744"/>
    <x v="18"/>
  </r>
  <r>
    <m/>
    <n v="93100000010"/>
    <s v="الدهان"/>
    <s v="الدخل"/>
    <x v="9"/>
    <x v="22"/>
    <x v="59"/>
    <s v="اشتراكات ورسوم"/>
    <s v="م.تجديد الاقامات وخروج وعوده وفحص طبي_مشاريع"/>
    <n v="0"/>
    <n v="0"/>
    <n v="11650"/>
    <n v="0"/>
    <n v="11650"/>
    <n v="0"/>
    <n v="11650"/>
    <n v="0"/>
    <n v="11650"/>
    <x v="18"/>
  </r>
  <r>
    <m/>
    <n v="93100000011"/>
    <s v="الدهان"/>
    <s v="الدخل"/>
    <x v="9"/>
    <x v="22"/>
    <x v="39"/>
    <s v="تأمين"/>
    <s v="م.تأمين طبى_مشاريع"/>
    <n v="0"/>
    <n v="0"/>
    <n v="20600.41"/>
    <n v="0"/>
    <n v="20600.41"/>
    <n v="0"/>
    <n v="20600.41"/>
    <n v="0"/>
    <n v="20600.41"/>
    <x v="18"/>
  </r>
  <r>
    <m/>
    <n v="93100000012"/>
    <s v="الدهان"/>
    <s v="الدخل"/>
    <x v="9"/>
    <x v="22"/>
    <x v="37"/>
    <s v="الرواتب وما في حكمها"/>
    <s v="م.تأمينات إجتماعية_مشاريع"/>
    <n v="0"/>
    <n v="0"/>
    <n v="28693"/>
    <n v="0"/>
    <n v="28693"/>
    <n v="0"/>
    <n v="28693"/>
    <n v="0"/>
    <n v="28693"/>
    <x v="18"/>
  </r>
  <r>
    <m/>
    <n v="93100000013"/>
    <s v="الدهان"/>
    <s v="الدخل"/>
    <x v="9"/>
    <x v="22"/>
    <x v="39"/>
    <s v="تأمين"/>
    <s v="م.أدوية وعلاج_مشاريع"/>
    <n v="0"/>
    <n v="0"/>
    <n v="3282.48"/>
    <n v="0"/>
    <n v="3282.48"/>
    <n v="0"/>
    <n v="3282.48"/>
    <n v="0"/>
    <n v="3282.48"/>
    <x v="18"/>
  </r>
  <r>
    <m/>
    <n v="93100000014"/>
    <s v="الدهان"/>
    <s v="الدخل"/>
    <x v="9"/>
    <x v="22"/>
    <x v="37"/>
    <s v="الرواتب وما في حكمها"/>
    <s v="مكافأة نهاية خدمة_مشاريع"/>
    <n v="0"/>
    <n v="0"/>
    <n v="15435.45"/>
    <n v="0"/>
    <n v="15435.45"/>
    <n v="0"/>
    <n v="15435.45"/>
    <n v="0"/>
    <n v="15435.45"/>
    <x v="18"/>
  </r>
  <r>
    <m/>
    <n v="93100000015"/>
    <s v="الدهان"/>
    <s v="الدخل"/>
    <x v="9"/>
    <x v="22"/>
    <x v="37"/>
    <s v="الرواتب وما في حكمها"/>
    <s v="بدل أجازات_مشاريع"/>
    <n v="0"/>
    <n v="0"/>
    <n v="62010.46"/>
    <n v="0"/>
    <n v="62010.46"/>
    <n v="0"/>
    <n v="62010.46"/>
    <n v="0"/>
    <n v="62010.46"/>
    <x v="18"/>
  </r>
  <r>
    <m/>
    <n v="93100000016"/>
    <s v="الدهان"/>
    <s v="الدخل"/>
    <x v="9"/>
    <x v="22"/>
    <x v="47"/>
    <s v="أخري"/>
    <s v="م.كفوف و كمامات واخري_مشاريع"/>
    <n v="0"/>
    <n v="0"/>
    <n v="2788.17"/>
    <n v="0"/>
    <n v="2788.17"/>
    <n v="0"/>
    <n v="2788.17"/>
    <n v="0"/>
    <n v="2788.17"/>
    <x v="18"/>
  </r>
  <r>
    <m/>
    <n v="93100000018"/>
    <s v="الدهان"/>
    <s v="الدخل"/>
    <x v="9"/>
    <x v="22"/>
    <x v="46"/>
    <s v="مصاريف شحن وتخليص جمركي"/>
    <s v="م.شحن ونقل وتحميل_مشاريع"/>
    <n v="0"/>
    <n v="0"/>
    <n v="1174"/>
    <n v="5"/>
    <n v="1169"/>
    <n v="0"/>
    <n v="1169"/>
    <n v="0"/>
    <n v="1169"/>
    <x v="18"/>
  </r>
  <r>
    <m/>
    <n v="93100000019"/>
    <s v="الدهان"/>
    <s v="الدخل"/>
    <x v="9"/>
    <x v="22"/>
    <x v="48"/>
    <s v="كهرباء ومياه"/>
    <s v="م.كهرباء و مياه_مشاريع"/>
    <n v="0"/>
    <n v="0"/>
    <n v="97461.129990000001"/>
    <n v="0"/>
    <n v="97461.129990000001"/>
    <n v="0"/>
    <n v="97461.129990000001"/>
    <n v="0"/>
    <n v="97461.129990000001"/>
    <x v="18"/>
  </r>
  <r>
    <m/>
    <n v="93100000020"/>
    <s v="الدهان"/>
    <s v="الدخل"/>
    <x v="9"/>
    <x v="22"/>
    <x v="59"/>
    <s v="اشتراكات ورسوم"/>
    <s v="م.كارت عمل_مشاريع"/>
    <n v="0"/>
    <n v="0"/>
    <n v="3688"/>
    <n v="0"/>
    <n v="3688"/>
    <n v="0"/>
    <n v="3688"/>
    <n v="0"/>
    <n v="3688"/>
    <x v="18"/>
  </r>
  <r>
    <m/>
    <n v="93100000021"/>
    <s v="الدهان"/>
    <s v="الدخل"/>
    <x v="9"/>
    <x v="22"/>
    <x v="47"/>
    <s v="أخري"/>
    <s v="م.ادوات مكتبيه و مطبوعات_مشاريع"/>
    <n v="0"/>
    <n v="0"/>
    <n v="2648.48"/>
    <n v="0"/>
    <n v="2648.48"/>
    <n v="0"/>
    <n v="2648.48"/>
    <n v="0"/>
    <n v="2648.48"/>
    <x v="18"/>
  </r>
  <r>
    <m/>
    <n v="93100000022"/>
    <s v="الدهان"/>
    <s v="الدخل"/>
    <x v="9"/>
    <x v="22"/>
    <x v="43"/>
    <s v="صيانة وإصلاح"/>
    <s v="م.صيانة عامة واعمال صيانه_مشاريع"/>
    <n v="0"/>
    <n v="0"/>
    <n v="16155.78"/>
    <n v="0"/>
    <n v="16155.78"/>
    <n v="0"/>
    <n v="16155.78"/>
    <n v="0"/>
    <n v="16155.78"/>
    <x v="18"/>
  </r>
  <r>
    <m/>
    <n v="93100000023"/>
    <s v="الدهان"/>
    <s v="الدخل"/>
    <x v="9"/>
    <x v="22"/>
    <x v="45"/>
    <s v="إيجارات"/>
    <s v="م.ايجار المصنع_مشاريع"/>
    <n v="0"/>
    <n v="0"/>
    <n v="7400"/>
    <n v="0"/>
    <n v="7400"/>
    <n v="0"/>
    <n v="7400"/>
    <n v="0"/>
    <n v="7400"/>
    <x v="18"/>
  </r>
  <r>
    <m/>
    <n v="93100000024"/>
    <s v="الدهان"/>
    <s v="الدخل"/>
    <x v="9"/>
    <x v="22"/>
    <x v="43"/>
    <s v="صيانة وإصلاح"/>
    <s v="م.صيانه وقطع غيار الات ومعدات_مشاريع وتشغيل"/>
    <n v="0"/>
    <n v="0"/>
    <n v="20654.490000000002"/>
    <n v="0"/>
    <n v="20654.490000000002"/>
    <n v="0"/>
    <n v="20654.490000000002"/>
    <n v="0"/>
    <n v="20654.490000000002"/>
    <x v="18"/>
  </r>
  <r>
    <m/>
    <n v="93100000026"/>
    <s v="الدهان"/>
    <s v="الدخل"/>
    <x v="9"/>
    <x v="22"/>
    <x v="42"/>
    <s v="زيوت ومحروقات"/>
    <s v="م.زيوت ومحروقات_مشاريع"/>
    <n v="0"/>
    <n v="0"/>
    <n v="202219.59050000002"/>
    <n v="0"/>
    <n v="202219.59050000002"/>
    <n v="0"/>
    <n v="202219.59050000002"/>
    <n v="0"/>
    <n v="202219.59050000002"/>
    <x v="18"/>
  </r>
  <r>
    <m/>
    <n v="93100000027"/>
    <s v="الدهان"/>
    <s v="الدخل"/>
    <x v="9"/>
    <x v="22"/>
    <x v="47"/>
    <s v="أخري"/>
    <s v="م.مهمات مستهلكة_مشاريع"/>
    <n v="0"/>
    <n v="0"/>
    <n v="18255.900000000001"/>
    <n v="0"/>
    <n v="18255.900000000001"/>
    <n v="0"/>
    <n v="18255.900000000001"/>
    <n v="0"/>
    <n v="18255.900000000001"/>
    <x v="18"/>
  </r>
  <r>
    <m/>
    <n v="93100000028"/>
    <s v="الدهان"/>
    <s v="الدخل"/>
    <x v="9"/>
    <x v="22"/>
    <x v="44"/>
    <s v="سفر وإنتقالات"/>
    <s v="م.سفر وإنتقال ورحلة عمل_مشاريع"/>
    <n v="0"/>
    <n v="0"/>
    <n v="190"/>
    <n v="0"/>
    <n v="190"/>
    <n v="0"/>
    <n v="190"/>
    <n v="0"/>
    <n v="190"/>
    <x v="18"/>
  </r>
  <r>
    <m/>
    <n v="93100000030"/>
    <s v="الدهان"/>
    <s v="الدخل"/>
    <x v="9"/>
    <x v="22"/>
    <x v="43"/>
    <s v="صيانة وإصلاح"/>
    <s v="م.صيانه وقطع غيار سيارات_مشاريع"/>
    <n v="0"/>
    <n v="0"/>
    <n v="7129.5"/>
    <n v="0"/>
    <n v="7129.5"/>
    <n v="0"/>
    <n v="7129.5"/>
    <n v="0"/>
    <n v="7129.5"/>
    <x v="18"/>
  </r>
  <r>
    <m/>
    <n v="93100000031"/>
    <s v="الدهان"/>
    <s v="الدخل"/>
    <x v="9"/>
    <x v="22"/>
    <x v="45"/>
    <s v="إيجارات"/>
    <s v="م.إيجار سيارات ومعدات والالات_مشاريع"/>
    <n v="0"/>
    <n v="0"/>
    <n v="2925"/>
    <n v="0"/>
    <n v="2925"/>
    <n v="0"/>
    <n v="2925"/>
    <n v="0"/>
    <n v="2925"/>
    <x v="18"/>
  </r>
  <r>
    <m/>
    <n v="93100000032"/>
    <s v="الدهان"/>
    <s v="الدخل"/>
    <x v="9"/>
    <x v="22"/>
    <x v="59"/>
    <s v="اشتراكات ورسوم"/>
    <s v="م.رسوم حكومية وغرامات واشتراكات_مشاريع"/>
    <n v="0"/>
    <n v="0"/>
    <n v="8375.65"/>
    <n v="0"/>
    <n v="8375.65"/>
    <n v="0"/>
    <n v="8375.65"/>
    <n v="0"/>
    <n v="8375.65"/>
    <x v="18"/>
  </r>
  <r>
    <m/>
    <n v="93100000035"/>
    <s v="الدهان"/>
    <s v="الدخل"/>
    <x v="9"/>
    <x v="22"/>
    <x v="43"/>
    <s v="صيانة وإصلاح"/>
    <s v="م.تنظيف واعادة ملء احواض الكيميكال_تشغيل"/>
    <n v="0"/>
    <n v="0"/>
    <n v="38382.1"/>
    <n v="0.2"/>
    <n v="38381.9"/>
    <n v="0"/>
    <n v="38381.9"/>
    <n v="0"/>
    <n v="38381.9"/>
    <x v="18"/>
  </r>
  <r>
    <m/>
    <n v="93100000039"/>
    <s v="الدهان"/>
    <s v="الدخل"/>
    <x v="9"/>
    <x v="24"/>
    <x v="63"/>
    <s v="تكلفة البضاعة المباعة"/>
    <s v="م.سلك تربيط_مشاريع"/>
    <n v="0"/>
    <n v="0"/>
    <n v="38815.78"/>
    <n v="0"/>
    <n v="38815.78"/>
    <n v="0"/>
    <n v="38815.78"/>
    <n v="0"/>
    <n v="38815.78"/>
    <x v="18"/>
  </r>
  <r>
    <m/>
    <n v="93100000040"/>
    <s v="الدهان"/>
    <s v="الدخل"/>
    <x v="9"/>
    <x v="22"/>
    <x v="59"/>
    <s v="اشتراكات ورسوم"/>
    <s v="م.بريد وهاتف وانترنت_المشاريع"/>
    <n v="0"/>
    <n v="0"/>
    <n v="1525"/>
    <n v="0"/>
    <n v="1525"/>
    <n v="0"/>
    <n v="1525"/>
    <n v="0"/>
    <n v="1525"/>
    <x v="18"/>
  </r>
  <r>
    <m/>
    <n v="93100000045"/>
    <s v="الدهان"/>
    <s v="الدخل"/>
    <x v="9"/>
    <x v="22"/>
    <x v="59"/>
    <s v="اشتراكات ورسوم"/>
    <s v="م.تاشيرات واستقدام ونقل كفالة_مشاريع"/>
    <n v="0"/>
    <n v="0"/>
    <n v="2000"/>
    <n v="0"/>
    <n v="2000"/>
    <n v="0"/>
    <n v="2000"/>
    <n v="0"/>
    <n v="2000"/>
    <x v="18"/>
  </r>
  <r>
    <m/>
    <n v="93100000047"/>
    <s v="الدهان"/>
    <s v="الدخل"/>
    <x v="9"/>
    <x v="22"/>
    <x v="47"/>
    <s v="أخري"/>
    <s v="م.وجبات وضيافة_مشاريع"/>
    <n v="0"/>
    <n v="0"/>
    <n v="4312.55"/>
    <n v="0"/>
    <n v="4312.55"/>
    <n v="0"/>
    <n v="4312.55"/>
    <n v="0"/>
    <n v="4312.55"/>
    <x v="18"/>
  </r>
  <r>
    <m/>
    <n v="93100000049"/>
    <s v="الدهان"/>
    <s v="الدخل"/>
    <x v="9"/>
    <x v="24"/>
    <x v="63"/>
    <s v="تكلفة البضاعة المباعة"/>
    <s v="صرف بودرة من المخازن للانتاج (تكاليف إنتاج تشغيلي)"/>
    <n v="0"/>
    <n v="0"/>
    <n v="3160356.79"/>
    <n v="69878.22"/>
    <n v="3090478.57"/>
    <n v="0"/>
    <n v="3090478.57"/>
    <n v="0"/>
    <n v="3090478.57"/>
    <x v="18"/>
  </r>
  <r>
    <m/>
    <n v="93100000054"/>
    <s v="الدهان"/>
    <s v="الدخل"/>
    <x v="9"/>
    <x v="22"/>
    <x v="47"/>
    <s v="أخري"/>
    <s v="م.ملابس وسفتي_تشغيل"/>
    <n v="0"/>
    <n v="0"/>
    <n v="3522"/>
    <n v="0"/>
    <n v="3522"/>
    <n v="0"/>
    <n v="3522"/>
    <n v="0"/>
    <n v="3522"/>
    <x v="18"/>
  </r>
  <r>
    <m/>
    <n v="93100000057"/>
    <s v="الدهان"/>
    <s v="الدخل"/>
    <x v="9"/>
    <x v="24"/>
    <x v="63"/>
    <s v="تكلفة البضاعة المباعة"/>
    <s v="م.كيماويات احواض المعالجة_مشاريع وتشغيل"/>
    <n v="0"/>
    <n v="0"/>
    <n v="114721.25"/>
    <n v="0"/>
    <n v="114721.25"/>
    <n v="0"/>
    <n v="114721.25"/>
    <n v="0"/>
    <n v="114721.25"/>
    <x v="18"/>
  </r>
  <r>
    <m/>
    <n v="93100000058"/>
    <s v="الدهان"/>
    <s v="الدخل"/>
    <x v="9"/>
    <x v="24"/>
    <x v="63"/>
    <s v="تكلفة البضاعة المباعة"/>
    <s v="م.براغي خابورة صنفرة واخري_ مشاريع وتشغيل"/>
    <n v="0"/>
    <n v="0"/>
    <n v="2397.77"/>
    <n v="0"/>
    <n v="2397.77"/>
    <n v="0"/>
    <n v="2397.77"/>
    <n v="0"/>
    <n v="2397.77"/>
    <x v="18"/>
  </r>
  <r>
    <m/>
    <n v="93100000066"/>
    <s v="الدهان"/>
    <s v="الدخل"/>
    <x v="9"/>
    <x v="22"/>
    <x v="45"/>
    <s v="إيجارات"/>
    <s v="م.ايجار حاويه_تشغيل ومشاريع"/>
    <n v="0"/>
    <n v="0"/>
    <n v="4026.09"/>
    <n v="0"/>
    <n v="4026.09"/>
    <n v="0"/>
    <n v="4026.09"/>
    <n v="0"/>
    <n v="4026.09"/>
    <x v="18"/>
  </r>
  <r>
    <m/>
    <n v="93100000068"/>
    <s v="الدهان"/>
    <s v="الدخل"/>
    <x v="9"/>
    <x v="24"/>
    <x v="63"/>
    <s v="تكلفة البضاعة المباعة"/>
    <s v="م.مواد تغليف_تشغيل ومشاريع"/>
    <n v="0"/>
    <n v="0"/>
    <n v="68660.899999999994"/>
    <n v="0"/>
    <n v="68660.899999999994"/>
    <n v="0"/>
    <n v="68660.899999999994"/>
    <n v="0"/>
    <n v="68660.899999999994"/>
    <x v="18"/>
  </r>
  <r>
    <m/>
    <n v="93100000069"/>
    <s v="الدهان"/>
    <s v="الدخل"/>
    <x v="9"/>
    <x v="23"/>
    <x v="55"/>
    <s v="إستهلاك ممتلكات والات ومعدات "/>
    <s v="م.اهلاك الاصول الثابته_مشاريع وتشغيل"/>
    <n v="0"/>
    <n v="0"/>
    <n v="118989.85"/>
    <n v="0"/>
    <n v="118989.85"/>
    <n v="0"/>
    <n v="118989.85"/>
    <n v="0"/>
    <n v="118989.85"/>
    <x v="18"/>
  </r>
  <r>
    <m/>
    <n v="93100000070"/>
    <s v="الدهان"/>
    <s v="الدخل"/>
    <x v="9"/>
    <x v="24"/>
    <x v="63"/>
    <s v="تكلفة البضاعة المباعة"/>
    <s v="م.تخريم وقص ولف وتشكيل_مشاريع"/>
    <n v="0"/>
    <n v="0"/>
    <n v="275"/>
    <n v="0"/>
    <n v="275"/>
    <n v="0"/>
    <n v="275"/>
    <n v="0"/>
    <n v="275"/>
    <x v="18"/>
  </r>
  <r>
    <m/>
    <n v="93100000071"/>
    <s v="الدهان"/>
    <s v="الدخل"/>
    <x v="9"/>
    <x v="24"/>
    <x v="63"/>
    <s v="تكلفة البضاعة المباعة"/>
    <s v="م.اعمال دهانات خارجية_مشاريع"/>
    <n v="0"/>
    <n v="0"/>
    <n v="22608.69"/>
    <n v="0"/>
    <n v="22608.69"/>
    <n v="0"/>
    <n v="22608.69"/>
    <n v="0"/>
    <n v="22608.69"/>
    <x v="18"/>
  </r>
  <r>
    <m/>
    <n v="93100000072"/>
    <s v="الدهان"/>
    <s v="الدخل"/>
    <x v="9"/>
    <x v="22"/>
    <x v="47"/>
    <s v="أخري"/>
    <s v="م.بنكية_تشغيل"/>
    <n v="0"/>
    <n v="0"/>
    <n v="402.52"/>
    <n v="0"/>
    <n v="402.52"/>
    <n v="0"/>
    <n v="402.52"/>
    <n v="0"/>
    <n v="402.52"/>
    <x v="18"/>
  </r>
  <r>
    <m/>
    <n v="93100000073"/>
    <s v="الزجاج"/>
    <s v="الدخل"/>
    <x v="9"/>
    <x v="22"/>
    <x v="47"/>
    <s v="أخري"/>
    <s v="خصم مسموح به_مشاريع"/>
    <n v="0"/>
    <n v="0"/>
    <n v="2.31"/>
    <n v="0"/>
    <n v="2.31"/>
    <n v="0"/>
    <n v="2.31"/>
    <n v="0"/>
    <n v="2.31"/>
    <x v="18"/>
  </r>
  <r>
    <m/>
    <n v="93300000001"/>
    <s v="الدهان"/>
    <s v="الدخل"/>
    <x v="7"/>
    <x v="20"/>
    <x v="37"/>
    <s v="الرواتب وما في حكمها"/>
    <s v="م.الراتب الاساسي_اداريه"/>
    <n v="0"/>
    <n v="0"/>
    <n v="0"/>
    <n v="0"/>
    <n v="0"/>
    <n v="0"/>
    <n v="0"/>
    <n v="0"/>
    <n v="0"/>
    <x v="17"/>
  </r>
  <r>
    <m/>
    <n v="93300000002"/>
    <s v="الدهان"/>
    <s v="الدخل"/>
    <x v="7"/>
    <x v="20"/>
    <x v="37"/>
    <s v="الرواتب وما في حكمها"/>
    <s v="بدل سكن_اداريه"/>
    <n v="0"/>
    <n v="0"/>
    <n v="0"/>
    <n v="0"/>
    <n v="0"/>
    <n v="0"/>
    <n v="0"/>
    <n v="0"/>
    <n v="0"/>
    <x v="17"/>
  </r>
  <r>
    <m/>
    <n v="93300000003"/>
    <s v="الدهان"/>
    <s v="الدخل"/>
    <x v="7"/>
    <x v="20"/>
    <x v="37"/>
    <s v="الرواتب وما في حكمها"/>
    <s v="بدل انتقال_اداريه"/>
    <n v="0"/>
    <n v="0"/>
    <n v="0"/>
    <n v="0"/>
    <n v="0"/>
    <n v="0"/>
    <n v="0"/>
    <n v="0"/>
    <n v="0"/>
    <x v="17"/>
  </r>
  <r>
    <m/>
    <n v="93300000020"/>
    <s v="الدهان"/>
    <s v="الدخل"/>
    <x v="7"/>
    <x v="20"/>
    <x v="41"/>
    <s v="مصروفات متنوعة"/>
    <s v="م.ادوات مكتبيه و مطبوعات_اداريه"/>
    <n v="0"/>
    <n v="0"/>
    <n v="0"/>
    <n v="0"/>
    <n v="0"/>
    <n v="0"/>
    <n v="0"/>
    <n v="0"/>
    <n v="0"/>
    <x v="17"/>
  </r>
  <r>
    <m/>
    <n v="93300000035"/>
    <s v="الدهان"/>
    <s v="الدخل"/>
    <x v="7"/>
    <x v="20"/>
    <x v="62"/>
    <s v="مصاريف بنكية"/>
    <s v="م.بنكية اداريه_اداريه"/>
    <n v="0"/>
    <n v="0"/>
    <n v="0"/>
    <n v="0"/>
    <n v="0"/>
    <n v="0"/>
    <n v="0"/>
    <n v="0"/>
    <n v="0"/>
    <x v="17"/>
  </r>
  <r>
    <m/>
    <n v="93300000036"/>
    <s v="الدهان"/>
    <s v="الدخل"/>
    <x v="7"/>
    <x v="20"/>
    <x v="37"/>
    <s v="الرواتب وما في حكمها"/>
    <s v="م.تجديد اقامات وخروج وعودة وفحص طبي وكارت عمل_ادارية"/>
    <n v="0"/>
    <n v="0"/>
    <n v="0"/>
    <n v="0"/>
    <n v="0"/>
    <n v="0"/>
    <n v="0"/>
    <n v="0"/>
    <n v="0"/>
    <x v="17"/>
  </r>
  <r>
    <m/>
    <n v="93300000051"/>
    <s v="الدهان"/>
    <s v="الدخل"/>
    <x v="7"/>
    <x v="20"/>
    <x v="55"/>
    <s v="إستهلاك ممتلكات والات ومعدات "/>
    <s v="م.اهلاك الاصول الثابته_الادارة"/>
    <n v="0"/>
    <n v="0"/>
    <n v="0"/>
    <n v="0"/>
    <n v="0"/>
    <n v="0"/>
    <n v="0"/>
    <n v="0"/>
    <n v="0"/>
    <x v="17"/>
  </r>
  <r>
    <m/>
    <n v="93300000052"/>
    <s v="الدهان"/>
    <s v="الدخل"/>
    <x v="7"/>
    <x v="20"/>
    <x v="41"/>
    <s v="مصروفات متنوعة"/>
    <s v="م.متنوعة_ادارية"/>
    <n v="0"/>
    <n v="0"/>
    <n v="0.04"/>
    <n v="0.04"/>
    <n v="0"/>
    <n v="0"/>
    <n v="0"/>
    <n v="0"/>
    <n v="0"/>
    <x v="17"/>
  </r>
  <r>
    <m/>
    <n v="94101000001"/>
    <s v="الدهان"/>
    <s v="الدخل"/>
    <x v="10"/>
    <x v="26"/>
    <x v="67"/>
    <s v="إيرادات النشاط "/>
    <s v="ايرادات المبيعات بضريبة 15%"/>
    <n v="0"/>
    <n v="0"/>
    <n v="6900"/>
    <n v="560009.53"/>
    <n v="0"/>
    <n v="553109.53"/>
    <n v="-553109.53"/>
    <n v="0"/>
    <n v="-553109.53"/>
    <x v="19"/>
  </r>
  <r>
    <m/>
    <n v="94103000001"/>
    <s v="الدهان"/>
    <s v="الدخل"/>
    <x v="10"/>
    <x v="26"/>
    <x v="67"/>
    <s v="تكلفة البضاعة المباعة"/>
    <s v="مبيعات المركز الرئيسي-انظمة"/>
    <n v="0"/>
    <n v="0"/>
    <n v="0"/>
    <n v="8056508.3500000006"/>
    <n v="0"/>
    <n v="8056508.3500000006"/>
    <n v="-8056508.3500000006"/>
    <n v="-8056508.3500000006"/>
    <n v="0"/>
    <x v="19"/>
  </r>
  <r>
    <m/>
    <n v="94103000002"/>
    <s v="الدهان"/>
    <s v="الدخل"/>
    <x v="2"/>
    <x v="3"/>
    <x v="3"/>
    <s v="تكلفة البضاعة المباعة"/>
    <s v="مبيعات لفرع الخشب"/>
    <n v="0"/>
    <n v="0"/>
    <n v="0"/>
    <n v="9035.1"/>
    <n v="0"/>
    <n v="9035.1"/>
    <n v="-9035.1"/>
    <n v="-9035.1"/>
    <n v="0"/>
    <x v="3"/>
  </r>
  <r>
    <m/>
    <n v="94200000001"/>
    <s v="الدهان"/>
    <s v="الدخل"/>
    <x v="2"/>
    <x v="3"/>
    <x v="3"/>
    <s v="إيرادات أخرى"/>
    <s v="خصم مكتسب ."/>
    <n v="0"/>
    <n v="0"/>
    <n v="0"/>
    <n v="9.7799999999999994"/>
    <n v="0"/>
    <n v="9.7799999999999994"/>
    <n v="-9.7799999999999994"/>
    <n v="0"/>
    <n v="-9.7799999999999994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2BAC1E-81B8-499E-895B-512B57FBD4DD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mergeItem="1" createdVersion="8" indent="0" compact="0" compactData="0" gridDropZones="1" multipleFieldFilters="0">
  <location ref="A3:E168" firstHeaderRow="2" firstDataRow="2" firstDataCol="4"/>
  <pivotFields count="19"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includeNewItemsInFilter="1" defaultSubtotal="0">
      <items count="11">
        <item x="4"/>
        <item x="0"/>
        <item x="10"/>
        <item x="5"/>
        <item x="1"/>
        <item x="3"/>
        <item x="2"/>
        <item x="9"/>
        <item x="8"/>
        <item x="6"/>
        <item x="7"/>
      </items>
    </pivotField>
    <pivotField axis="axisRow" compact="0" outline="0" showAll="0">
      <items count="36">
        <item x="17"/>
        <item x="4"/>
        <item x="0"/>
        <item x="6"/>
        <item x="16"/>
        <item m="1" x="33"/>
        <item x="18"/>
        <item x="9"/>
        <item x="8"/>
        <item x="1"/>
        <item x="13"/>
        <item x="14"/>
        <item x="5"/>
        <item x="27"/>
        <item x="26"/>
        <item x="3"/>
        <item m="1" x="34"/>
        <item x="21"/>
        <item x="28"/>
        <item x="24"/>
        <item x="15"/>
        <item x="32"/>
        <item x="7"/>
        <item x="31"/>
        <item x="30"/>
        <item x="20"/>
        <item x="23"/>
        <item x="25"/>
        <item x="22"/>
        <item x="19"/>
        <item x="11"/>
        <item x="12"/>
        <item x="2"/>
        <item x="10"/>
        <item x="29"/>
        <item t="default"/>
      </items>
    </pivotField>
    <pivotField axis="axisRow" compact="0" outline="0" showAll="0" defaultSubtotal="0">
      <items count="87">
        <item x="52"/>
        <item x="6"/>
        <item x="7"/>
        <item x="35"/>
        <item x="47"/>
        <item x="11"/>
        <item x="4"/>
        <item x="51"/>
        <item x="55"/>
        <item x="59"/>
        <item x="0"/>
        <item x="13"/>
        <item x="14"/>
        <item x="5"/>
        <item x="78"/>
        <item x="61"/>
        <item x="60"/>
        <item x="9"/>
        <item x="36"/>
        <item x="69"/>
        <item x="18"/>
        <item x="16"/>
        <item x="37"/>
        <item x="68"/>
        <item x="77"/>
        <item x="84"/>
        <item x="21"/>
        <item x="1"/>
        <item x="76"/>
        <item x="45"/>
        <item x="3"/>
        <item x="67"/>
        <item x="39"/>
        <item x="63"/>
        <item x="72"/>
        <item x="32"/>
        <item x="19"/>
        <item x="30"/>
        <item x="38"/>
        <item x="42"/>
        <item x="44"/>
        <item x="73"/>
        <item x="8"/>
        <item x="34"/>
        <item x="33"/>
        <item x="86"/>
        <item x="43"/>
        <item x="22"/>
        <item x="54"/>
        <item x="74"/>
        <item x="85"/>
        <item x="10"/>
        <item x="64"/>
        <item x="17"/>
        <item x="65"/>
        <item x="75"/>
        <item x="56"/>
        <item x="15"/>
        <item x="80"/>
        <item x="49"/>
        <item x="12"/>
        <item x="48"/>
        <item x="66"/>
        <item x="57"/>
        <item x="82"/>
        <item x="83"/>
        <item x="23"/>
        <item x="29"/>
        <item x="27"/>
        <item x="24"/>
        <item x="26"/>
        <item x="28"/>
        <item x="25"/>
        <item x="20"/>
        <item x="81"/>
        <item x="31"/>
        <item x="53"/>
        <item x="62"/>
        <item x="50"/>
        <item x="46"/>
        <item x="2"/>
        <item x="58"/>
        <item x="41"/>
        <item x="70"/>
        <item x="71"/>
        <item x="79"/>
        <item x="4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7" outline="0" showAll="0"/>
    <pivotField compact="0" numFmtId="167" outline="0" showAll="0"/>
    <pivotField compact="0" numFmtId="165" outline="0" showAll="0"/>
    <pivotField compact="0" numFmtId="165" outline="0" showAll="0"/>
    <pivotField dataField="1" compact="0" numFmtId="165" outline="0" showAll="0"/>
    <pivotField axis="axisRow" compact="0" outline="0" showAll="0" defaultSubtotal="0">
      <items count="23">
        <item x="7"/>
        <item x="20"/>
        <item x="9"/>
        <item x="10"/>
        <item x="8"/>
        <item x="21"/>
        <item x="5"/>
        <item x="6"/>
        <item x="0"/>
        <item x="1"/>
        <item x="2"/>
        <item x="22"/>
        <item x="12"/>
        <item x="19"/>
        <item x="18"/>
        <item x="17"/>
        <item x="4"/>
        <item x="3"/>
        <item x="11"/>
        <item x="14"/>
        <item x="13"/>
        <item x="15"/>
        <item x="16"/>
      </items>
    </pivotField>
  </pivotFields>
  <rowFields count="4">
    <field x="4"/>
    <field x="5"/>
    <field x="6"/>
    <field x="18"/>
  </rowFields>
  <rowItems count="164">
    <i>
      <x/>
      <x v="10"/>
      <x v="24"/>
      <x v="2"/>
    </i>
    <i r="2">
      <x v="70"/>
      <x v="2"/>
    </i>
    <i t="default" r="1">
      <x v="10"/>
    </i>
    <i r="1">
      <x v="11"/>
      <x v="68"/>
      <x v="3"/>
    </i>
    <i r="2">
      <x v="84"/>
      <x v="3"/>
    </i>
    <i t="default" r="1">
      <x v="11"/>
    </i>
    <i r="1">
      <x v="13"/>
      <x v="19"/>
      <x v="1"/>
    </i>
    <i r="2">
      <x v="23"/>
      <x v="1"/>
    </i>
    <i r="2">
      <x v="28"/>
      <x v="1"/>
    </i>
    <i t="default" r="1">
      <x v="13"/>
    </i>
    <i r="1">
      <x v="18"/>
      <x v="34"/>
      <x/>
    </i>
    <i t="default" r="1">
      <x v="18"/>
    </i>
    <i r="1">
      <x v="22"/>
      <x v="57"/>
      <x/>
    </i>
    <i t="default" r="1">
      <x v="22"/>
    </i>
    <i r="1">
      <x v="24"/>
      <x v="58"/>
      <x v="11"/>
    </i>
    <i t="default" r="1">
      <x v="24"/>
    </i>
    <i r="1">
      <x v="33"/>
      <x v="41"/>
      <x v="4"/>
    </i>
    <i r="2">
      <x v="49"/>
      <x v="4"/>
    </i>
    <i r="2">
      <x v="50"/>
      <x v="4"/>
    </i>
    <i r="2">
      <x v="55"/>
      <x v="4"/>
    </i>
    <i r="2">
      <x v="73"/>
      <x v="4"/>
    </i>
    <i r="2">
      <x v="83"/>
      <x v="4"/>
    </i>
    <i r="2">
      <x v="85"/>
      <x v="4"/>
    </i>
    <i t="default" r="1">
      <x v="33"/>
    </i>
    <i r="1">
      <x v="34"/>
      <x v="14"/>
      <x v="5"/>
    </i>
    <i t="default" r="1">
      <x v="34"/>
    </i>
    <i>
      <x v="1"/>
      <x v="2"/>
      <x v="10"/>
      <x v="8"/>
    </i>
    <i t="default" r="1">
      <x v="2"/>
    </i>
    <i r="1">
      <x v="3"/>
      <x v="11"/>
      <x v="7"/>
    </i>
    <i r="2">
      <x v="12"/>
      <x v="7"/>
    </i>
    <i r="2">
      <x v="65"/>
      <x v="7"/>
    </i>
    <i t="default" r="1">
      <x v="3"/>
    </i>
    <i r="1">
      <x v="12"/>
      <x v="1"/>
      <x v="6"/>
    </i>
    <i r="2">
      <x v="2"/>
      <x v="6"/>
    </i>
    <i r="2">
      <x v="5"/>
      <x v="6"/>
    </i>
    <i r="2">
      <x v="17"/>
      <x v="6"/>
    </i>
    <i r="2">
      <x v="42"/>
      <x v="6"/>
    </i>
    <i r="2">
      <x v="51"/>
      <x v="6"/>
    </i>
    <i r="2">
      <x v="60"/>
      <x v="6"/>
    </i>
    <i r="2">
      <x v="64"/>
      <x v="6"/>
    </i>
    <i t="default" r="1">
      <x v="12"/>
    </i>
    <i>
      <x v="2"/>
      <x v="14"/>
      <x v="31"/>
      <x v="13"/>
    </i>
    <i t="default" r="1">
      <x v="14"/>
    </i>
    <i>
      <x v="3"/>
      <x v="8"/>
      <x v="21"/>
      <x v="7"/>
    </i>
    <i t="default" r="1">
      <x v="8"/>
    </i>
    <i r="1">
      <x v="23"/>
      <x v="57"/>
      <x v="11"/>
    </i>
    <i t="default" r="1">
      <x v="23"/>
    </i>
    <i r="1">
      <x v="31"/>
      <x v="69"/>
      <x v="6"/>
    </i>
    <i t="default" r="1">
      <x v="31"/>
    </i>
    <i r="1">
      <x v="33"/>
      <x v="71"/>
      <x v="4"/>
    </i>
    <i t="default" r="1">
      <x v="33"/>
    </i>
    <i>
      <x v="4"/>
      <x v="4"/>
      <x v="35"/>
      <x v="12"/>
    </i>
    <i r="2">
      <x v="43"/>
      <x v="12"/>
    </i>
    <i r="2">
      <x v="44"/>
      <x v="12"/>
    </i>
    <i r="2">
      <x v="75"/>
      <x v="12"/>
    </i>
    <i t="default" r="1">
      <x v="4"/>
    </i>
    <i r="1">
      <x v="7"/>
      <x v="20"/>
      <x v="7"/>
    </i>
    <i t="default" r="1">
      <x v="7"/>
    </i>
    <i r="1">
      <x v="9"/>
      <x v="25"/>
      <x v="9"/>
    </i>
    <i r="2">
      <x v="27"/>
      <x v="9"/>
    </i>
    <i t="default" r="1">
      <x v="9"/>
    </i>
    <i r="1">
      <x v="24"/>
      <x v="58"/>
      <x v="11"/>
    </i>
    <i t="default" r="1">
      <x v="24"/>
    </i>
    <i r="1">
      <x v="30"/>
      <x v="66"/>
      <x/>
    </i>
    <i r="2">
      <x v="67"/>
      <x/>
    </i>
    <i t="default" r="1">
      <x v="30"/>
    </i>
    <i r="1">
      <x v="32"/>
      <x v="13"/>
      <x v="10"/>
    </i>
    <i r="2">
      <x v="26"/>
      <x v="10"/>
    </i>
    <i r="2">
      <x v="36"/>
      <x v="10"/>
    </i>
    <i r="2">
      <x v="47"/>
      <x v="10"/>
    </i>
    <i r="2">
      <x v="53"/>
      <x v="10"/>
    </i>
    <i r="2">
      <x v="72"/>
      <x v="10"/>
    </i>
    <i r="2">
      <x v="74"/>
      <x v="10"/>
    </i>
    <i r="2">
      <x v="80"/>
      <x v="10"/>
    </i>
    <i t="default" r="1">
      <x v="32"/>
    </i>
    <i r="1">
      <x v="33"/>
      <x v="41"/>
      <x v="4"/>
    </i>
    <i r="2">
      <x v="85"/>
      <x v="4"/>
    </i>
    <i t="default" r="1">
      <x v="33"/>
    </i>
    <i>
      <x v="5"/>
      <x v="1"/>
      <x v="6"/>
      <x v="16"/>
    </i>
    <i t="default" r="1">
      <x v="1"/>
    </i>
    <i>
      <x v="6"/>
      <x v="15"/>
      <x v="6"/>
      <x v="17"/>
    </i>
    <i r="2">
      <x v="30"/>
      <x v="17"/>
    </i>
    <i t="default" r="1">
      <x v="15"/>
    </i>
    <i>
      <x v="7"/>
      <x v="19"/>
      <x v="33"/>
      <x v="14"/>
    </i>
    <i t="default" r="1">
      <x v="19"/>
    </i>
    <i r="1">
      <x v="26"/>
      <x v="8"/>
      <x v="14"/>
    </i>
    <i t="default" r="1">
      <x v="26"/>
    </i>
    <i r="1">
      <x v="27"/>
      <x v="4"/>
      <x v="14"/>
    </i>
    <i r="2">
      <x v="9"/>
      <x v="14"/>
    </i>
    <i r="2">
      <x v="15"/>
      <x v="14"/>
    </i>
    <i r="2">
      <x v="16"/>
      <x v="14"/>
    </i>
    <i r="2">
      <x v="22"/>
      <x v="14"/>
    </i>
    <i r="2">
      <x v="29"/>
      <x v="14"/>
    </i>
    <i r="2">
      <x v="32"/>
      <x v="14"/>
    </i>
    <i r="2">
      <x v="39"/>
      <x v="14"/>
    </i>
    <i r="2">
      <x v="40"/>
      <x v="14"/>
    </i>
    <i r="2">
      <x v="46"/>
      <x v="14"/>
    </i>
    <i r="2">
      <x v="54"/>
      <x v="14"/>
    </i>
    <i r="2">
      <x v="61"/>
      <x v="14"/>
    </i>
    <i r="2">
      <x v="62"/>
      <x v="14"/>
    </i>
    <i r="2">
      <x v="79"/>
      <x v="14"/>
    </i>
    <i t="default" r="1">
      <x v="27"/>
    </i>
    <i r="1">
      <x v="28"/>
      <x v="4"/>
      <x v="14"/>
    </i>
    <i r="2">
      <x v="9"/>
      <x v="14"/>
    </i>
    <i r="2">
      <x v="15"/>
      <x v="14"/>
    </i>
    <i r="2">
      <x v="16"/>
      <x v="14"/>
    </i>
    <i r="2">
      <x v="22"/>
      <x v="14"/>
    </i>
    <i r="2">
      <x v="29"/>
      <x v="14"/>
    </i>
    <i r="2">
      <x v="32"/>
      <x v="14"/>
    </i>
    <i r="2">
      <x v="39"/>
      <x v="14"/>
    </i>
    <i r="2">
      <x v="40"/>
      <x v="14"/>
    </i>
    <i r="2">
      <x v="46"/>
      <x v="14"/>
    </i>
    <i r="2">
      <x v="52"/>
      <x v="14"/>
    </i>
    <i r="2">
      <x v="61"/>
      <x v="14"/>
    </i>
    <i r="2">
      <x v="77"/>
      <x v="14"/>
    </i>
    <i r="2">
      <x v="79"/>
      <x v="14"/>
    </i>
    <i t="default" r="1">
      <x v="28"/>
    </i>
    <i>
      <x v="8"/>
      <x v="17"/>
      <x v="56"/>
      <x v="16"/>
    </i>
    <i r="2">
      <x v="59"/>
      <x v="16"/>
    </i>
    <i r="2">
      <x v="78"/>
      <x v="16"/>
    </i>
    <i t="default" r="1">
      <x v="17"/>
    </i>
    <i>
      <x v="9"/>
      <x/>
      <x v="3"/>
      <x v="20"/>
    </i>
    <i t="default" r="1">
      <x/>
    </i>
    <i r="1">
      <x v="6"/>
      <x v="18"/>
      <x v="19"/>
    </i>
    <i r="3">
      <x v="21"/>
    </i>
    <i r="3">
      <x v="22"/>
    </i>
    <i t="default" r="1">
      <x v="6"/>
    </i>
    <i r="1">
      <x v="20"/>
      <x v="37"/>
      <x v="18"/>
    </i>
    <i t="default" r="1">
      <x v="20"/>
    </i>
    <i r="1">
      <x v="21"/>
      <x v="45"/>
      <x v="22"/>
    </i>
    <i t="default" r="1">
      <x v="21"/>
    </i>
    <i>
      <x v="10"/>
      <x v="25"/>
      <x/>
      <x v="15"/>
    </i>
    <i r="2">
      <x v="4"/>
      <x v="15"/>
    </i>
    <i r="2">
      <x v="7"/>
      <x v="15"/>
    </i>
    <i r="2">
      <x v="8"/>
      <x v="15"/>
    </i>
    <i r="2">
      <x v="22"/>
      <x v="15"/>
    </i>
    <i r="2">
      <x v="29"/>
      <x v="15"/>
    </i>
    <i r="2">
      <x v="32"/>
      <x v="15"/>
    </i>
    <i r="2">
      <x v="38"/>
      <x v="15"/>
    </i>
    <i r="2">
      <x v="39"/>
      <x v="15"/>
    </i>
    <i r="2">
      <x v="40"/>
      <x v="15"/>
    </i>
    <i r="2">
      <x v="46"/>
      <x v="15"/>
    </i>
    <i r="2">
      <x v="48"/>
      <x v="15"/>
    </i>
    <i r="2">
      <x v="61"/>
      <x v="15"/>
    </i>
    <i r="2">
      <x v="63"/>
      <x v="15"/>
    </i>
    <i r="2">
      <x v="76"/>
      <x v="15"/>
    </i>
    <i r="2">
      <x v="77"/>
      <x v="15"/>
    </i>
    <i r="2">
      <x v="81"/>
      <x v="15"/>
    </i>
    <i r="2">
      <x v="82"/>
      <x v="15"/>
    </i>
    <i r="2">
      <x v="86"/>
      <x v="15"/>
    </i>
    <i t="default" r="1">
      <x v="25"/>
    </i>
    <i r="1">
      <x v="29"/>
      <x v="4"/>
      <x v="15"/>
    </i>
    <i r="2">
      <x v="22"/>
      <x v="15"/>
    </i>
    <i r="2">
      <x v="29"/>
      <x v="15"/>
    </i>
    <i r="2">
      <x v="32"/>
      <x v="15"/>
    </i>
    <i r="2">
      <x v="38"/>
      <x v="15"/>
    </i>
    <i r="2">
      <x v="39"/>
      <x v="15"/>
    </i>
    <i r="2">
      <x v="40"/>
      <x v="15"/>
    </i>
    <i r="2">
      <x v="46"/>
      <x v="15"/>
    </i>
    <i r="2">
      <x v="79"/>
      <x v="15"/>
    </i>
    <i r="2">
      <x v="82"/>
      <x v="15"/>
    </i>
    <i r="2">
      <x v="86"/>
      <x v="15"/>
    </i>
    <i t="default" r="1">
      <x v="29"/>
    </i>
    <i t="grand">
      <x/>
    </i>
  </rowItems>
  <colItems count="1">
    <i/>
  </colItems>
  <dataFields count="1">
    <dataField name="Sum of رصيد نهائي 2022" fld="17" baseField="0" baseItem="0"/>
  </dataFields>
  <formats count="233">
    <format dxfId="255">
      <pivotArea type="all" dataOnly="0" outline="0" fieldPosition="0"/>
    </format>
    <format dxfId="254">
      <pivotArea outline="0" collapsedLevelsAreSubtotals="1" fieldPosition="0"/>
    </format>
    <format dxfId="253">
      <pivotArea type="origin" dataOnly="0" labelOnly="1" outline="0" fieldPosition="0"/>
    </format>
    <format dxfId="252">
      <pivotArea field="4" type="button" dataOnly="0" labelOnly="1" outline="0" axis="axisRow" fieldPosition="0"/>
    </format>
    <format dxfId="251">
      <pivotArea field="5" type="button" dataOnly="0" labelOnly="1" outline="0" axis="axisRow" fieldPosition="1"/>
    </format>
    <format dxfId="250">
      <pivotArea field="6" type="button" dataOnly="0" labelOnly="1" outline="0" axis="axisRow" fieldPosition="2"/>
    </format>
    <format dxfId="249">
      <pivotArea field="18" type="button" dataOnly="0" labelOnly="1" outline="0" axis="axisRow" fieldPosition="3"/>
    </format>
    <format dxfId="248">
      <pivotArea dataOnly="0" labelOnly="1" outline="0" fieldPosition="0">
        <references count="1">
          <reference field="4" count="0"/>
        </references>
      </pivotArea>
    </format>
    <format dxfId="247">
      <pivotArea dataOnly="0" labelOnly="1" grandRow="1" outline="0" fieldPosition="0"/>
    </format>
    <format dxfId="246">
      <pivotArea dataOnly="0" labelOnly="1" outline="0" fieldPosition="0">
        <references count="2">
          <reference field="4" count="1" selected="0">
            <x v="0"/>
          </reference>
          <reference field="5" count="9">
            <x v="5"/>
            <x v="10"/>
            <x v="11"/>
            <x v="13"/>
            <x v="18"/>
            <x v="22"/>
            <x v="24"/>
            <x v="32"/>
            <x v="33"/>
          </reference>
        </references>
      </pivotArea>
    </format>
    <format dxfId="245">
      <pivotArea dataOnly="0" labelOnly="1" outline="0" fieldPosition="0">
        <references count="2">
          <reference field="4" count="1" selected="0">
            <x v="0"/>
          </reference>
          <reference field="5" count="9" defaultSubtotal="1">
            <x v="5"/>
            <x v="10"/>
            <x v="11"/>
            <x v="13"/>
            <x v="18"/>
            <x v="22"/>
            <x v="24"/>
            <x v="32"/>
            <x v="33"/>
          </reference>
        </references>
      </pivotArea>
    </format>
    <format dxfId="244">
      <pivotArea dataOnly="0" labelOnly="1" outline="0" fieldPosition="0">
        <references count="2">
          <reference field="4" count="1" selected="0">
            <x v="1"/>
          </reference>
          <reference field="5" count="3">
            <x v="2"/>
            <x v="3"/>
            <x v="12"/>
          </reference>
        </references>
      </pivotArea>
    </format>
    <format dxfId="243">
      <pivotArea dataOnly="0" labelOnly="1" outline="0" fieldPosition="0">
        <references count="2">
          <reference field="4" count="1" selected="0">
            <x v="1"/>
          </reference>
          <reference field="5" count="3" defaultSubtotal="1">
            <x v="2"/>
            <x v="3"/>
            <x v="12"/>
          </reference>
        </references>
      </pivotArea>
    </format>
    <format dxfId="242">
      <pivotArea dataOnly="0" labelOnly="1" outline="0" fieldPosition="0">
        <references count="2">
          <reference field="4" count="1" selected="0">
            <x v="2"/>
          </reference>
          <reference field="5" count="2">
            <x v="14"/>
            <x v="16"/>
          </reference>
        </references>
      </pivotArea>
    </format>
    <format dxfId="241">
      <pivotArea dataOnly="0" labelOnly="1" outline="0" fieldPosition="0">
        <references count="2">
          <reference field="4" count="1" selected="0">
            <x v="2"/>
          </reference>
          <reference field="5" count="2" defaultSubtotal="1">
            <x v="14"/>
            <x v="16"/>
          </reference>
        </references>
      </pivotArea>
    </format>
    <format dxfId="240">
      <pivotArea dataOnly="0" labelOnly="1" outline="0" fieldPosition="0">
        <references count="2">
          <reference field="4" count="1" selected="0">
            <x v="3"/>
          </reference>
          <reference field="5" count="5">
            <x v="8"/>
            <x v="23"/>
            <x v="31"/>
            <x v="32"/>
            <x v="33"/>
          </reference>
        </references>
      </pivotArea>
    </format>
    <format dxfId="239">
      <pivotArea dataOnly="0" labelOnly="1" outline="0" fieldPosition="0">
        <references count="2">
          <reference field="4" count="1" selected="0">
            <x v="3"/>
          </reference>
          <reference field="5" count="5" defaultSubtotal="1">
            <x v="8"/>
            <x v="23"/>
            <x v="31"/>
            <x v="32"/>
            <x v="33"/>
          </reference>
        </references>
      </pivotArea>
    </format>
    <format dxfId="238">
      <pivotArea dataOnly="0" labelOnly="1" outline="0" fieldPosition="0">
        <references count="2">
          <reference field="4" count="1" selected="0">
            <x v="4"/>
          </reference>
          <reference field="5" count="7">
            <x v="4"/>
            <x v="7"/>
            <x v="9"/>
            <x v="24"/>
            <x v="30"/>
            <x v="32"/>
            <x v="33"/>
          </reference>
        </references>
      </pivotArea>
    </format>
    <format dxfId="237">
      <pivotArea dataOnly="0" labelOnly="1" outline="0" fieldPosition="0">
        <references count="2">
          <reference field="4" count="1" selected="0">
            <x v="4"/>
          </reference>
          <reference field="5" count="7" defaultSubtotal="1">
            <x v="4"/>
            <x v="7"/>
            <x v="9"/>
            <x v="24"/>
            <x v="30"/>
            <x v="32"/>
            <x v="33"/>
          </reference>
        </references>
      </pivotArea>
    </format>
    <format dxfId="236">
      <pivotArea dataOnly="0" labelOnly="1" outline="0" fieldPosition="0">
        <references count="2">
          <reference field="4" count="1" selected="0">
            <x v="5"/>
          </reference>
          <reference field="5" count="1">
            <x v="1"/>
          </reference>
        </references>
      </pivotArea>
    </format>
    <format dxfId="235">
      <pivotArea dataOnly="0" labelOnly="1" outline="0" fieldPosition="0">
        <references count="2">
          <reference field="4" count="1" selected="0">
            <x v="5"/>
          </reference>
          <reference field="5" count="1" defaultSubtotal="1">
            <x v="1"/>
          </reference>
        </references>
      </pivotArea>
    </format>
    <format dxfId="234">
      <pivotArea dataOnly="0" labelOnly="1" outline="0" fieldPosition="0">
        <references count="2">
          <reference field="4" count="1" selected="0">
            <x v="6"/>
          </reference>
          <reference field="5" count="1">
            <x v="15"/>
          </reference>
        </references>
      </pivotArea>
    </format>
    <format dxfId="233">
      <pivotArea dataOnly="0" labelOnly="1" outline="0" fieldPosition="0">
        <references count="2">
          <reference field="4" count="1" selected="0">
            <x v="6"/>
          </reference>
          <reference field="5" count="1" defaultSubtotal="1">
            <x v="15"/>
          </reference>
        </references>
      </pivotArea>
    </format>
    <format dxfId="232">
      <pivotArea dataOnly="0" labelOnly="1" outline="0" fieldPosition="0">
        <references count="2">
          <reference field="4" count="1" selected="0">
            <x v="7"/>
          </reference>
          <reference field="5" count="4">
            <x v="19"/>
            <x v="26"/>
            <x v="27"/>
            <x v="28"/>
          </reference>
        </references>
      </pivotArea>
    </format>
    <format dxfId="231">
      <pivotArea dataOnly="0" labelOnly="1" outline="0" fieldPosition="0">
        <references count="2">
          <reference field="4" count="1" selected="0">
            <x v="7"/>
          </reference>
          <reference field="5" count="4" defaultSubtotal="1">
            <x v="19"/>
            <x v="26"/>
            <x v="27"/>
            <x v="28"/>
          </reference>
        </references>
      </pivotArea>
    </format>
    <format dxfId="230">
      <pivotArea dataOnly="0" labelOnly="1" outline="0" fieldPosition="0">
        <references count="2">
          <reference field="4" count="1" selected="0">
            <x v="8"/>
          </reference>
          <reference field="5" count="1">
            <x v="17"/>
          </reference>
        </references>
      </pivotArea>
    </format>
    <format dxfId="229">
      <pivotArea dataOnly="0" labelOnly="1" outline="0" fieldPosition="0">
        <references count="2">
          <reference field="4" count="1" selected="0">
            <x v="8"/>
          </reference>
          <reference field="5" count="1" defaultSubtotal="1">
            <x v="17"/>
          </reference>
        </references>
      </pivotArea>
    </format>
    <format dxfId="228">
      <pivotArea dataOnly="0" labelOnly="1" outline="0" fieldPosition="0">
        <references count="2">
          <reference field="4" count="1" selected="0">
            <x v="9"/>
          </reference>
          <reference field="5" count="4">
            <x v="0"/>
            <x v="6"/>
            <x v="20"/>
            <x v="21"/>
          </reference>
        </references>
      </pivotArea>
    </format>
    <format dxfId="227">
      <pivotArea dataOnly="0" labelOnly="1" outline="0" fieldPosition="0">
        <references count="2">
          <reference field="4" count="1" selected="0">
            <x v="9"/>
          </reference>
          <reference field="5" count="4" defaultSubtotal="1">
            <x v="0"/>
            <x v="6"/>
            <x v="20"/>
            <x v="21"/>
          </reference>
        </references>
      </pivotArea>
    </format>
    <format dxfId="226">
      <pivotArea dataOnly="0" labelOnly="1" outline="0" fieldPosition="0">
        <references count="2">
          <reference field="4" count="1" selected="0">
            <x v="10"/>
          </reference>
          <reference field="5" count="2">
            <x v="25"/>
            <x v="29"/>
          </reference>
        </references>
      </pivotArea>
    </format>
    <format dxfId="225">
      <pivotArea dataOnly="0" labelOnly="1" outline="0" fieldPosition="0">
        <references count="2">
          <reference field="4" count="1" selected="0">
            <x v="10"/>
          </reference>
          <reference field="5" count="2" defaultSubtotal="1">
            <x v="25"/>
            <x v="29"/>
          </reference>
        </references>
      </pivotArea>
    </format>
    <format dxfId="224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5"/>
          </reference>
          <reference field="6" count="1">
            <x v="14"/>
          </reference>
        </references>
      </pivotArea>
    </format>
    <format dxfId="223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5"/>
          </reference>
          <reference field="6" count="1" defaultSubtotal="1">
            <x v="14"/>
          </reference>
        </references>
      </pivotArea>
    </format>
    <format dxfId="222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10"/>
          </reference>
          <reference field="6" count="2">
            <x v="24"/>
            <x v="70"/>
          </reference>
        </references>
      </pivotArea>
    </format>
    <format dxfId="221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10"/>
          </reference>
          <reference field="6" count="2" defaultSubtotal="1">
            <x v="24"/>
            <x v="70"/>
          </reference>
        </references>
      </pivotArea>
    </format>
    <format dxfId="220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11"/>
          </reference>
          <reference field="6" count="2">
            <x v="68"/>
            <x v="84"/>
          </reference>
        </references>
      </pivotArea>
    </format>
    <format dxfId="219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11"/>
          </reference>
          <reference field="6" count="2" defaultSubtotal="1">
            <x v="68"/>
            <x v="84"/>
          </reference>
        </references>
      </pivotArea>
    </format>
    <format dxfId="218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13"/>
          </reference>
          <reference field="6" count="3">
            <x v="19"/>
            <x v="23"/>
            <x v="28"/>
          </reference>
        </references>
      </pivotArea>
    </format>
    <format dxfId="217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13"/>
          </reference>
          <reference field="6" count="3" defaultSubtotal="1">
            <x v="19"/>
            <x v="23"/>
            <x v="28"/>
          </reference>
        </references>
      </pivotArea>
    </format>
    <format dxfId="216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18"/>
          </reference>
          <reference field="6" count="1">
            <x v="34"/>
          </reference>
        </references>
      </pivotArea>
    </format>
    <format dxfId="215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18"/>
          </reference>
          <reference field="6" count="1" defaultSubtotal="1">
            <x v="34"/>
          </reference>
        </references>
      </pivotArea>
    </format>
    <format dxfId="214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22"/>
          </reference>
          <reference field="6" count="1">
            <x v="57"/>
          </reference>
        </references>
      </pivotArea>
    </format>
    <format dxfId="213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22"/>
          </reference>
          <reference field="6" count="1" defaultSubtotal="1">
            <x v="57"/>
          </reference>
        </references>
      </pivotArea>
    </format>
    <format dxfId="212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24"/>
          </reference>
          <reference field="6" count="1">
            <x v="58"/>
          </reference>
        </references>
      </pivotArea>
    </format>
    <format dxfId="211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24"/>
          </reference>
          <reference field="6" count="1" defaultSubtotal="1">
            <x v="58"/>
          </reference>
        </references>
      </pivotArea>
    </format>
    <format dxfId="210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32"/>
          </reference>
          <reference field="6" count="1">
            <x v="80"/>
          </reference>
        </references>
      </pivotArea>
    </format>
    <format dxfId="209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32"/>
          </reference>
          <reference field="6" count="1" defaultSubtotal="1">
            <x v="80"/>
          </reference>
        </references>
      </pivotArea>
    </format>
    <format dxfId="208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33"/>
          </reference>
          <reference field="6" count="7">
            <x v="41"/>
            <x v="49"/>
            <x v="50"/>
            <x v="55"/>
            <x v="73"/>
            <x v="83"/>
            <x v="85"/>
          </reference>
        </references>
      </pivotArea>
    </format>
    <format dxfId="207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33"/>
          </reference>
          <reference field="6" count="7" defaultSubtotal="1">
            <x v="41"/>
            <x v="49"/>
            <x v="50"/>
            <x v="55"/>
            <x v="73"/>
            <x v="83"/>
            <x v="85"/>
          </reference>
        </references>
      </pivotArea>
    </format>
    <format dxfId="206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2"/>
          </reference>
          <reference field="6" count="1">
            <x v="10"/>
          </reference>
        </references>
      </pivotArea>
    </format>
    <format dxfId="205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2"/>
          </reference>
          <reference field="6" count="1" defaultSubtotal="1">
            <x v="10"/>
          </reference>
        </references>
      </pivotArea>
    </format>
    <format dxfId="204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3"/>
          </reference>
          <reference field="6" count="3">
            <x v="11"/>
            <x v="12"/>
            <x v="65"/>
          </reference>
        </references>
      </pivotArea>
    </format>
    <format dxfId="203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3"/>
          </reference>
          <reference field="6" count="3" defaultSubtotal="1">
            <x v="11"/>
            <x v="12"/>
            <x v="65"/>
          </reference>
        </references>
      </pivotArea>
    </format>
    <format dxfId="202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12"/>
          </reference>
          <reference field="6" count="8">
            <x v="1"/>
            <x v="2"/>
            <x v="5"/>
            <x v="17"/>
            <x v="42"/>
            <x v="51"/>
            <x v="60"/>
            <x v="64"/>
          </reference>
        </references>
      </pivotArea>
    </format>
    <format dxfId="201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12"/>
          </reference>
          <reference field="6" count="7" defaultSubtotal="1">
            <x v="1"/>
            <x v="2"/>
            <x v="5"/>
            <x v="17"/>
            <x v="42"/>
            <x v="51"/>
            <x v="60"/>
          </reference>
        </references>
      </pivotArea>
    </format>
    <format dxfId="200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14"/>
          </reference>
          <reference field="6" count="1">
            <x v="31"/>
          </reference>
        </references>
      </pivotArea>
    </format>
    <format dxfId="199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16"/>
          </reference>
          <reference field="6" count="1">
            <x v="31"/>
          </reference>
        </references>
      </pivotArea>
    </format>
    <format dxfId="198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8"/>
          </reference>
          <reference field="6" count="1">
            <x v="21"/>
          </reference>
        </references>
      </pivotArea>
    </format>
    <format dxfId="197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8"/>
          </reference>
          <reference field="6" count="1" defaultSubtotal="1">
            <x v="21"/>
          </reference>
        </references>
      </pivotArea>
    </format>
    <format dxfId="196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23"/>
          </reference>
          <reference field="6" count="1">
            <x v="57"/>
          </reference>
        </references>
      </pivotArea>
    </format>
    <format dxfId="195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23"/>
          </reference>
          <reference field="6" count="1" defaultSubtotal="1">
            <x v="57"/>
          </reference>
        </references>
      </pivotArea>
    </format>
    <format dxfId="194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31"/>
          </reference>
          <reference field="6" count="1">
            <x v="69"/>
          </reference>
        </references>
      </pivotArea>
    </format>
    <format dxfId="193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31"/>
          </reference>
          <reference field="6" count="1" defaultSubtotal="1">
            <x v="69"/>
          </reference>
        </references>
      </pivotArea>
    </format>
    <format dxfId="192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32"/>
          </reference>
          <reference field="6" count="1">
            <x v="80"/>
          </reference>
        </references>
      </pivotArea>
    </format>
    <format dxfId="191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32"/>
          </reference>
          <reference field="6" count="1" defaultSubtotal="1">
            <x v="80"/>
          </reference>
        </references>
      </pivotArea>
    </format>
    <format dxfId="190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33"/>
          </reference>
          <reference field="6" count="1">
            <x v="71"/>
          </reference>
        </references>
      </pivotArea>
    </format>
    <format dxfId="189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33"/>
          </reference>
          <reference field="6" count="1" defaultSubtotal="1">
            <x v="71"/>
          </reference>
        </references>
      </pivotArea>
    </format>
    <format dxfId="188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4"/>
          </reference>
          <reference field="6" count="4">
            <x v="35"/>
            <x v="43"/>
            <x v="44"/>
            <x v="75"/>
          </reference>
        </references>
      </pivotArea>
    </format>
    <format dxfId="187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4"/>
          </reference>
          <reference field="6" count="4" defaultSubtotal="1">
            <x v="35"/>
            <x v="43"/>
            <x v="44"/>
            <x v="75"/>
          </reference>
        </references>
      </pivotArea>
    </format>
    <format dxfId="186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7"/>
          </reference>
          <reference field="6" count="1">
            <x v="20"/>
          </reference>
        </references>
      </pivotArea>
    </format>
    <format dxfId="185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7"/>
          </reference>
          <reference field="6" count="1" defaultSubtotal="1">
            <x v="20"/>
          </reference>
        </references>
      </pivotArea>
    </format>
    <format dxfId="184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9"/>
          </reference>
          <reference field="6" count="2">
            <x v="25"/>
            <x v="27"/>
          </reference>
        </references>
      </pivotArea>
    </format>
    <format dxfId="183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9"/>
          </reference>
          <reference field="6" count="2" defaultSubtotal="1">
            <x v="25"/>
            <x v="27"/>
          </reference>
        </references>
      </pivotArea>
    </format>
    <format dxfId="182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24"/>
          </reference>
          <reference field="6" count="1">
            <x v="58"/>
          </reference>
        </references>
      </pivotArea>
    </format>
    <format dxfId="181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24"/>
          </reference>
          <reference field="6" count="1" defaultSubtotal="1">
            <x v="58"/>
          </reference>
        </references>
      </pivotArea>
    </format>
    <format dxfId="180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30"/>
          </reference>
          <reference field="6" count="2">
            <x v="66"/>
            <x v="67"/>
          </reference>
        </references>
      </pivotArea>
    </format>
    <format dxfId="179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30"/>
          </reference>
          <reference field="6" count="2" defaultSubtotal="1">
            <x v="66"/>
            <x v="67"/>
          </reference>
        </references>
      </pivotArea>
    </format>
    <format dxfId="178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32"/>
          </reference>
          <reference field="6" count="8">
            <x v="13"/>
            <x v="26"/>
            <x v="36"/>
            <x v="47"/>
            <x v="53"/>
            <x v="72"/>
            <x v="74"/>
            <x v="80"/>
          </reference>
        </references>
      </pivotArea>
    </format>
    <format dxfId="177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32"/>
          </reference>
          <reference field="6" count="8" defaultSubtotal="1">
            <x v="13"/>
            <x v="26"/>
            <x v="36"/>
            <x v="47"/>
            <x v="53"/>
            <x v="72"/>
            <x v="74"/>
            <x v="80"/>
          </reference>
        </references>
      </pivotArea>
    </format>
    <format dxfId="176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33"/>
          </reference>
          <reference field="6" count="2">
            <x v="41"/>
            <x v="85"/>
          </reference>
        </references>
      </pivotArea>
    </format>
    <format dxfId="175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33"/>
          </reference>
          <reference field="6" count="2" defaultSubtotal="1">
            <x v="41"/>
            <x v="85"/>
          </reference>
        </references>
      </pivotArea>
    </format>
    <format dxfId="174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1"/>
          </reference>
          <reference field="6" count="1">
            <x v="6"/>
          </reference>
        </references>
      </pivotArea>
    </format>
    <format dxfId="173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1"/>
          </reference>
          <reference field="6" count="1" defaultSubtotal="1">
            <x v="6"/>
          </reference>
        </references>
      </pivotArea>
    </format>
    <format dxfId="172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15"/>
          </reference>
          <reference field="6" count="2">
            <x v="6"/>
            <x v="30"/>
          </reference>
        </references>
      </pivotArea>
    </format>
    <format dxfId="171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15"/>
          </reference>
          <reference field="6" count="2" defaultSubtotal="1">
            <x v="6"/>
            <x v="30"/>
          </reference>
        </references>
      </pivotArea>
    </format>
    <format dxfId="170">
      <pivotArea dataOnly="0" labelOnly="1" outline="0" fieldPosition="0">
        <references count="3">
          <reference field="4" count="1" selected="0">
            <x v="7"/>
          </reference>
          <reference field="5" count="1" selected="0">
            <x v="19"/>
          </reference>
          <reference field="6" count="1">
            <x v="33"/>
          </reference>
        </references>
      </pivotArea>
    </format>
    <format dxfId="169">
      <pivotArea dataOnly="0" labelOnly="1" outline="0" fieldPosition="0">
        <references count="3">
          <reference field="4" count="1" selected="0">
            <x v="7"/>
          </reference>
          <reference field="5" count="1" selected="0">
            <x v="19"/>
          </reference>
          <reference field="6" count="1" defaultSubtotal="1">
            <x v="33"/>
          </reference>
        </references>
      </pivotArea>
    </format>
    <format dxfId="168">
      <pivotArea dataOnly="0" labelOnly="1" outline="0" fieldPosition="0">
        <references count="3">
          <reference field="4" count="1" selected="0">
            <x v="7"/>
          </reference>
          <reference field="5" count="1" selected="0">
            <x v="26"/>
          </reference>
          <reference field="6" count="1">
            <x v="8"/>
          </reference>
        </references>
      </pivotArea>
    </format>
    <format dxfId="167">
      <pivotArea dataOnly="0" labelOnly="1" outline="0" fieldPosition="0">
        <references count="3">
          <reference field="4" count="1" selected="0">
            <x v="7"/>
          </reference>
          <reference field="5" count="1" selected="0">
            <x v="26"/>
          </reference>
          <reference field="6" count="1" defaultSubtotal="1">
            <x v="8"/>
          </reference>
        </references>
      </pivotArea>
    </format>
    <format dxfId="166">
      <pivotArea dataOnly="0" labelOnly="1" outline="0" fieldPosition="0">
        <references count="3">
          <reference field="4" count="1" selected="0">
            <x v="7"/>
          </reference>
          <reference field="5" count="1" selected="0">
            <x v="27"/>
          </reference>
          <reference field="6" count="14">
            <x v="4"/>
            <x v="9"/>
            <x v="15"/>
            <x v="16"/>
            <x v="22"/>
            <x v="29"/>
            <x v="32"/>
            <x v="39"/>
            <x v="40"/>
            <x v="46"/>
            <x v="54"/>
            <x v="61"/>
            <x v="62"/>
            <x v="79"/>
          </reference>
        </references>
      </pivotArea>
    </format>
    <format dxfId="165">
      <pivotArea dataOnly="0" labelOnly="1" outline="0" fieldPosition="0">
        <references count="3">
          <reference field="4" count="1" selected="0">
            <x v="7"/>
          </reference>
          <reference field="5" count="1" selected="0">
            <x v="27"/>
          </reference>
          <reference field="6" count="14" defaultSubtotal="1">
            <x v="4"/>
            <x v="9"/>
            <x v="15"/>
            <x v="16"/>
            <x v="22"/>
            <x v="29"/>
            <x v="32"/>
            <x v="39"/>
            <x v="40"/>
            <x v="46"/>
            <x v="54"/>
            <x v="61"/>
            <x v="62"/>
            <x v="79"/>
          </reference>
        </references>
      </pivotArea>
    </format>
    <format dxfId="164">
      <pivotArea dataOnly="0" labelOnly="1" outline="0" fieldPosition="0">
        <references count="3">
          <reference field="4" count="1" selected="0">
            <x v="7"/>
          </reference>
          <reference field="5" count="1" selected="0">
            <x v="28"/>
          </reference>
          <reference field="6" count="14">
            <x v="4"/>
            <x v="9"/>
            <x v="15"/>
            <x v="16"/>
            <x v="22"/>
            <x v="29"/>
            <x v="32"/>
            <x v="39"/>
            <x v="40"/>
            <x v="46"/>
            <x v="52"/>
            <x v="61"/>
            <x v="77"/>
            <x v="79"/>
          </reference>
        </references>
      </pivotArea>
    </format>
    <format dxfId="163">
      <pivotArea dataOnly="0" labelOnly="1" outline="0" fieldPosition="0">
        <references count="3">
          <reference field="4" count="1" selected="0">
            <x v="7"/>
          </reference>
          <reference field="5" count="1" selected="0">
            <x v="28"/>
          </reference>
          <reference field="6" count="14" defaultSubtotal="1">
            <x v="4"/>
            <x v="9"/>
            <x v="15"/>
            <x v="16"/>
            <x v="22"/>
            <x v="29"/>
            <x v="32"/>
            <x v="39"/>
            <x v="40"/>
            <x v="46"/>
            <x v="52"/>
            <x v="61"/>
            <x v="77"/>
            <x v="79"/>
          </reference>
        </references>
      </pivotArea>
    </format>
    <format dxfId="162">
      <pivotArea dataOnly="0" labelOnly="1" outline="0" fieldPosition="0">
        <references count="3">
          <reference field="4" count="1" selected="0">
            <x v="8"/>
          </reference>
          <reference field="5" count="1" selected="0">
            <x v="17"/>
          </reference>
          <reference field="6" count="3">
            <x v="56"/>
            <x v="59"/>
            <x v="78"/>
          </reference>
        </references>
      </pivotArea>
    </format>
    <format dxfId="161">
      <pivotArea dataOnly="0" labelOnly="1" outline="0" fieldPosition="0">
        <references count="3">
          <reference field="4" count="1" selected="0">
            <x v="8"/>
          </reference>
          <reference field="5" count="1" selected="0">
            <x v="17"/>
          </reference>
          <reference field="6" count="3" defaultSubtotal="1">
            <x v="56"/>
            <x v="59"/>
            <x v="78"/>
          </reference>
        </references>
      </pivotArea>
    </format>
    <format dxfId="160">
      <pivotArea dataOnly="0" labelOnly="1" outline="0" fieldPosition="0">
        <references count="3">
          <reference field="4" count="1" selected="0">
            <x v="9"/>
          </reference>
          <reference field="5" count="1" selected="0">
            <x v="0"/>
          </reference>
          <reference field="6" count="1">
            <x v="3"/>
          </reference>
        </references>
      </pivotArea>
    </format>
    <format dxfId="159">
      <pivotArea dataOnly="0" labelOnly="1" outline="0" fieldPosition="0">
        <references count="3">
          <reference field="4" count="1" selected="0">
            <x v="9"/>
          </reference>
          <reference field="5" count="1" selected="0">
            <x v="0"/>
          </reference>
          <reference field="6" count="1" defaultSubtotal="1">
            <x v="3"/>
          </reference>
        </references>
      </pivotArea>
    </format>
    <format dxfId="158">
      <pivotArea dataOnly="0" labelOnly="1" outline="0" fieldPosition="0">
        <references count="3">
          <reference field="4" count="1" selected="0">
            <x v="9"/>
          </reference>
          <reference field="5" count="1" selected="0">
            <x v="6"/>
          </reference>
          <reference field="6" count="1">
            <x v="18"/>
          </reference>
        </references>
      </pivotArea>
    </format>
    <format dxfId="157">
      <pivotArea dataOnly="0" labelOnly="1" outline="0" fieldPosition="0">
        <references count="3">
          <reference field="4" count="1" selected="0">
            <x v="9"/>
          </reference>
          <reference field="5" count="1" selected="0">
            <x v="6"/>
          </reference>
          <reference field="6" count="1" defaultSubtotal="1">
            <x v="18"/>
          </reference>
        </references>
      </pivotArea>
    </format>
    <format dxfId="156">
      <pivotArea dataOnly="0" labelOnly="1" outline="0" fieldPosition="0">
        <references count="3">
          <reference field="4" count="1" selected="0">
            <x v="9"/>
          </reference>
          <reference field="5" count="1" selected="0">
            <x v="20"/>
          </reference>
          <reference field="6" count="1">
            <x v="37"/>
          </reference>
        </references>
      </pivotArea>
    </format>
    <format dxfId="155">
      <pivotArea dataOnly="0" labelOnly="1" outline="0" fieldPosition="0">
        <references count="3">
          <reference field="4" count="1" selected="0">
            <x v="9"/>
          </reference>
          <reference field="5" count="1" selected="0">
            <x v="20"/>
          </reference>
          <reference field="6" count="1" defaultSubtotal="1">
            <x v="37"/>
          </reference>
        </references>
      </pivotArea>
    </format>
    <format dxfId="154">
      <pivotArea dataOnly="0" labelOnly="1" outline="0" fieldPosition="0">
        <references count="3">
          <reference field="4" count="1" selected="0">
            <x v="9"/>
          </reference>
          <reference field="5" count="1" selected="0">
            <x v="21"/>
          </reference>
          <reference field="6" count="1">
            <x v="45"/>
          </reference>
        </references>
      </pivotArea>
    </format>
    <format dxfId="153">
      <pivotArea dataOnly="0" labelOnly="1" outline="0" fieldPosition="0">
        <references count="3">
          <reference field="4" count="1" selected="0">
            <x v="9"/>
          </reference>
          <reference field="5" count="1" selected="0">
            <x v="21"/>
          </reference>
          <reference field="6" count="1" defaultSubtotal="1">
            <x v="45"/>
          </reference>
        </references>
      </pivotArea>
    </format>
    <format dxfId="152">
      <pivotArea dataOnly="0" labelOnly="1" outline="0" fieldPosition="0">
        <references count="3">
          <reference field="4" count="1" selected="0">
            <x v="10"/>
          </reference>
          <reference field="5" count="1" selected="0">
            <x v="25"/>
          </reference>
          <reference field="6" count="19">
            <x v="0"/>
            <x v="4"/>
            <x v="7"/>
            <x v="8"/>
            <x v="22"/>
            <x v="29"/>
            <x v="32"/>
            <x v="38"/>
            <x v="39"/>
            <x v="40"/>
            <x v="46"/>
            <x v="48"/>
            <x v="61"/>
            <x v="63"/>
            <x v="76"/>
            <x v="77"/>
            <x v="81"/>
            <x v="82"/>
            <x v="86"/>
          </reference>
        </references>
      </pivotArea>
    </format>
    <format dxfId="151">
      <pivotArea dataOnly="0" labelOnly="1" outline="0" fieldPosition="0">
        <references count="3">
          <reference field="4" count="1" selected="0">
            <x v="10"/>
          </reference>
          <reference field="5" count="1" selected="0">
            <x v="25"/>
          </reference>
          <reference field="6" count="19" defaultSubtotal="1">
            <x v="0"/>
            <x v="4"/>
            <x v="7"/>
            <x v="8"/>
            <x v="22"/>
            <x v="29"/>
            <x v="32"/>
            <x v="38"/>
            <x v="39"/>
            <x v="40"/>
            <x v="46"/>
            <x v="48"/>
            <x v="61"/>
            <x v="63"/>
            <x v="76"/>
            <x v="77"/>
            <x v="81"/>
            <x v="82"/>
            <x v="86"/>
          </reference>
        </references>
      </pivotArea>
    </format>
    <format dxfId="150">
      <pivotArea dataOnly="0" labelOnly="1" outline="0" fieldPosition="0">
        <references count="3">
          <reference field="4" count="1" selected="0">
            <x v="10"/>
          </reference>
          <reference field="5" count="1" selected="0">
            <x v="29"/>
          </reference>
          <reference field="6" count="11">
            <x v="4"/>
            <x v="22"/>
            <x v="29"/>
            <x v="32"/>
            <x v="38"/>
            <x v="39"/>
            <x v="40"/>
            <x v="46"/>
            <x v="79"/>
            <x v="82"/>
            <x v="86"/>
          </reference>
        </references>
      </pivotArea>
    </format>
    <format dxfId="149">
      <pivotArea dataOnly="0" labelOnly="1" outline="0" fieldPosition="0">
        <references count="3">
          <reference field="4" count="1" selected="0">
            <x v="10"/>
          </reference>
          <reference field="5" count="1" selected="0">
            <x v="29"/>
          </reference>
          <reference field="6" count="11" defaultSubtotal="1">
            <x v="4"/>
            <x v="22"/>
            <x v="29"/>
            <x v="32"/>
            <x v="38"/>
            <x v="39"/>
            <x v="40"/>
            <x v="46"/>
            <x v="79"/>
            <x v="82"/>
            <x v="86"/>
          </reference>
        </references>
      </pivotArea>
    </format>
    <format dxfId="148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5"/>
          </reference>
          <reference field="6" count="1" selected="0">
            <x v="14"/>
          </reference>
          <reference field="18" count="1">
            <x v="5"/>
          </reference>
        </references>
      </pivotArea>
    </format>
    <format dxfId="147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10"/>
          </reference>
          <reference field="6" count="1" selected="0">
            <x v="24"/>
          </reference>
          <reference field="18" count="1">
            <x v="2"/>
          </reference>
        </references>
      </pivotArea>
    </format>
    <format dxfId="146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10"/>
          </reference>
          <reference field="6" count="1" selected="0">
            <x v="70"/>
          </reference>
          <reference field="18" count="1">
            <x v="2"/>
          </reference>
        </references>
      </pivotArea>
    </format>
    <format dxfId="145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11"/>
          </reference>
          <reference field="6" count="1" selected="0">
            <x v="68"/>
          </reference>
          <reference field="18" count="1">
            <x v="3"/>
          </reference>
        </references>
      </pivotArea>
    </format>
    <format dxfId="144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11"/>
          </reference>
          <reference field="6" count="1" selected="0">
            <x v="84"/>
          </reference>
          <reference field="18" count="1">
            <x v="3"/>
          </reference>
        </references>
      </pivotArea>
    </format>
    <format dxfId="143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13"/>
          </reference>
          <reference field="6" count="1" selected="0">
            <x v="19"/>
          </reference>
          <reference field="18" count="1">
            <x v="1"/>
          </reference>
        </references>
      </pivotArea>
    </format>
    <format dxfId="142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13"/>
          </reference>
          <reference field="6" count="1" selected="0">
            <x v="23"/>
          </reference>
          <reference field="18" count="1">
            <x v="1"/>
          </reference>
        </references>
      </pivotArea>
    </format>
    <format dxfId="141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13"/>
          </reference>
          <reference field="6" count="1" selected="0">
            <x v="28"/>
          </reference>
          <reference field="18" count="1">
            <x v="1"/>
          </reference>
        </references>
      </pivotArea>
    </format>
    <format dxfId="140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18"/>
          </reference>
          <reference field="6" count="1" selected="0">
            <x v="34"/>
          </reference>
          <reference field="18" count="1">
            <x v="0"/>
          </reference>
        </references>
      </pivotArea>
    </format>
    <format dxfId="139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22"/>
          </reference>
          <reference field="6" count="1" selected="0">
            <x v="57"/>
          </reference>
          <reference field="18" count="1">
            <x v="0"/>
          </reference>
        </references>
      </pivotArea>
    </format>
    <format dxfId="138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24"/>
          </reference>
          <reference field="6" count="1" selected="0">
            <x v="58"/>
          </reference>
          <reference field="18" count="1">
            <x v="11"/>
          </reference>
        </references>
      </pivotArea>
    </format>
    <format dxfId="137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32"/>
          </reference>
          <reference field="6" count="1" selected="0">
            <x v="80"/>
          </reference>
          <reference field="18" count="1">
            <x v="10"/>
          </reference>
        </references>
      </pivotArea>
    </format>
    <format dxfId="136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33"/>
          </reference>
          <reference field="6" count="1" selected="0">
            <x v="41"/>
          </reference>
          <reference field="18" count="1">
            <x v="4"/>
          </reference>
        </references>
      </pivotArea>
    </format>
    <format dxfId="135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33"/>
          </reference>
          <reference field="6" count="1" selected="0">
            <x v="49"/>
          </reference>
          <reference field="18" count="1">
            <x v="4"/>
          </reference>
        </references>
      </pivotArea>
    </format>
    <format dxfId="134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33"/>
          </reference>
          <reference field="6" count="1" selected="0">
            <x v="50"/>
          </reference>
          <reference field="18" count="1">
            <x v="4"/>
          </reference>
        </references>
      </pivotArea>
    </format>
    <format dxfId="133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33"/>
          </reference>
          <reference field="6" count="1" selected="0">
            <x v="55"/>
          </reference>
          <reference field="18" count="1">
            <x v="4"/>
          </reference>
        </references>
      </pivotArea>
    </format>
    <format dxfId="132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33"/>
          </reference>
          <reference field="6" count="1" selected="0">
            <x v="73"/>
          </reference>
          <reference field="18" count="1">
            <x v="4"/>
          </reference>
        </references>
      </pivotArea>
    </format>
    <format dxfId="131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33"/>
          </reference>
          <reference field="6" count="1" selected="0">
            <x v="83"/>
          </reference>
          <reference field="18" count="1">
            <x v="4"/>
          </reference>
        </references>
      </pivotArea>
    </format>
    <format dxfId="130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33"/>
          </reference>
          <reference field="6" count="1" selected="0">
            <x v="85"/>
          </reference>
          <reference field="18" count="1">
            <x v="4"/>
          </reference>
        </references>
      </pivotArea>
    </format>
    <format dxfId="129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2"/>
          </reference>
          <reference field="6" count="1" selected="0">
            <x v="10"/>
          </reference>
          <reference field="18" count="1">
            <x v="8"/>
          </reference>
        </references>
      </pivotArea>
    </format>
    <format dxfId="128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3"/>
          </reference>
          <reference field="6" count="1" selected="0">
            <x v="11"/>
          </reference>
          <reference field="18" count="1">
            <x v="7"/>
          </reference>
        </references>
      </pivotArea>
    </format>
    <format dxfId="127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3"/>
          </reference>
          <reference field="6" count="1" selected="0">
            <x v="12"/>
          </reference>
          <reference field="18" count="1">
            <x v="7"/>
          </reference>
        </references>
      </pivotArea>
    </format>
    <format dxfId="126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3"/>
          </reference>
          <reference field="6" count="1" selected="0">
            <x v="65"/>
          </reference>
          <reference field="18" count="1">
            <x v="7"/>
          </reference>
        </references>
      </pivotArea>
    </format>
    <format dxfId="125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12"/>
          </reference>
          <reference field="6" count="1" selected="0">
            <x v="1"/>
          </reference>
          <reference field="18" count="1">
            <x v="6"/>
          </reference>
        </references>
      </pivotArea>
    </format>
    <format dxfId="124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12"/>
          </reference>
          <reference field="6" count="1" selected="0">
            <x v="2"/>
          </reference>
          <reference field="18" count="1">
            <x v="6"/>
          </reference>
        </references>
      </pivotArea>
    </format>
    <format dxfId="123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12"/>
          </reference>
          <reference field="6" count="1" selected="0">
            <x v="5"/>
          </reference>
          <reference field="18" count="1">
            <x v="6"/>
          </reference>
        </references>
      </pivotArea>
    </format>
    <format dxfId="122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12"/>
          </reference>
          <reference field="6" count="1" selected="0">
            <x v="17"/>
          </reference>
          <reference field="18" count="1">
            <x v="6"/>
          </reference>
        </references>
      </pivotArea>
    </format>
    <format dxfId="121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12"/>
          </reference>
          <reference field="6" count="1" selected="0">
            <x v="42"/>
          </reference>
          <reference field="18" count="1">
            <x v="6"/>
          </reference>
        </references>
      </pivotArea>
    </format>
    <format dxfId="120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12"/>
          </reference>
          <reference field="6" count="1" selected="0">
            <x v="51"/>
          </reference>
          <reference field="18" count="1">
            <x v="6"/>
          </reference>
        </references>
      </pivotArea>
    </format>
    <format dxfId="119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12"/>
          </reference>
          <reference field="6" count="1" selected="0">
            <x v="60"/>
          </reference>
          <reference field="18" count="1">
            <x v="6"/>
          </reference>
        </references>
      </pivotArea>
    </format>
    <format dxfId="118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8"/>
          </reference>
          <reference field="6" count="1" selected="0">
            <x v="21"/>
          </reference>
          <reference field="18" count="1">
            <x v="7"/>
          </reference>
        </references>
      </pivotArea>
    </format>
    <format dxfId="117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23"/>
          </reference>
          <reference field="6" count="1" selected="0">
            <x v="57"/>
          </reference>
          <reference field="18" count="1">
            <x v="11"/>
          </reference>
        </references>
      </pivotArea>
    </format>
    <format dxfId="116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31"/>
          </reference>
          <reference field="6" count="1" selected="0">
            <x v="69"/>
          </reference>
          <reference field="18" count="1">
            <x v="6"/>
          </reference>
        </references>
      </pivotArea>
    </format>
    <format dxfId="115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32"/>
          </reference>
          <reference field="6" count="1" selected="0">
            <x v="80"/>
          </reference>
          <reference field="18" count="1">
            <x v="10"/>
          </reference>
        </references>
      </pivotArea>
    </format>
    <format dxfId="114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33"/>
          </reference>
          <reference field="6" count="1" selected="0">
            <x v="71"/>
          </reference>
          <reference field="18" count="1">
            <x v="4"/>
          </reference>
        </references>
      </pivotArea>
    </format>
    <format dxfId="113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4"/>
          </reference>
          <reference field="6" count="1" selected="0">
            <x v="35"/>
          </reference>
          <reference field="18" count="1">
            <x v="12"/>
          </reference>
        </references>
      </pivotArea>
    </format>
    <format dxfId="112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4"/>
          </reference>
          <reference field="6" count="1" selected="0">
            <x v="43"/>
          </reference>
          <reference field="18" count="1">
            <x v="12"/>
          </reference>
        </references>
      </pivotArea>
    </format>
    <format dxfId="111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4"/>
          </reference>
          <reference field="6" count="1" selected="0">
            <x v="44"/>
          </reference>
          <reference field="18" count="1">
            <x v="12"/>
          </reference>
        </references>
      </pivotArea>
    </format>
    <format dxfId="110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4"/>
          </reference>
          <reference field="6" count="1" selected="0">
            <x v="75"/>
          </reference>
          <reference field="18" count="1">
            <x v="12"/>
          </reference>
        </references>
      </pivotArea>
    </format>
    <format dxfId="109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7"/>
          </reference>
          <reference field="6" count="1" selected="0">
            <x v="20"/>
          </reference>
          <reference field="18" count="1">
            <x v="7"/>
          </reference>
        </references>
      </pivotArea>
    </format>
    <format dxfId="108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9"/>
          </reference>
          <reference field="6" count="1" selected="0">
            <x v="25"/>
          </reference>
          <reference field="18" count="1">
            <x v="9"/>
          </reference>
        </references>
      </pivotArea>
    </format>
    <format dxfId="107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9"/>
          </reference>
          <reference field="6" count="1" selected="0">
            <x v="27"/>
          </reference>
          <reference field="18" count="1">
            <x v="9"/>
          </reference>
        </references>
      </pivotArea>
    </format>
    <format dxfId="106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24"/>
          </reference>
          <reference field="6" count="1" selected="0">
            <x v="58"/>
          </reference>
          <reference field="18" count="1">
            <x v="11"/>
          </reference>
        </references>
      </pivotArea>
    </format>
    <format dxfId="105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30"/>
          </reference>
          <reference field="6" count="1" selected="0">
            <x v="66"/>
          </reference>
          <reference field="18" count="1">
            <x v="0"/>
          </reference>
        </references>
      </pivotArea>
    </format>
    <format dxfId="104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30"/>
          </reference>
          <reference field="6" count="1" selected="0">
            <x v="67"/>
          </reference>
          <reference field="18" count="1">
            <x v="0"/>
          </reference>
        </references>
      </pivotArea>
    </format>
    <format dxfId="103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32"/>
          </reference>
          <reference field="6" count="1" selected="0">
            <x v="13"/>
          </reference>
          <reference field="18" count="1">
            <x v="10"/>
          </reference>
        </references>
      </pivotArea>
    </format>
    <format dxfId="102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32"/>
          </reference>
          <reference field="6" count="1" selected="0">
            <x v="26"/>
          </reference>
          <reference field="18" count="1">
            <x v="10"/>
          </reference>
        </references>
      </pivotArea>
    </format>
    <format dxfId="101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32"/>
          </reference>
          <reference field="6" count="1" selected="0">
            <x v="36"/>
          </reference>
          <reference field="18" count="1">
            <x v="10"/>
          </reference>
        </references>
      </pivotArea>
    </format>
    <format dxfId="100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32"/>
          </reference>
          <reference field="6" count="1" selected="0">
            <x v="47"/>
          </reference>
          <reference field="18" count="1">
            <x v="10"/>
          </reference>
        </references>
      </pivotArea>
    </format>
    <format dxfId="99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32"/>
          </reference>
          <reference field="6" count="1" selected="0">
            <x v="53"/>
          </reference>
          <reference field="18" count="1">
            <x v="10"/>
          </reference>
        </references>
      </pivotArea>
    </format>
    <format dxfId="98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32"/>
          </reference>
          <reference field="6" count="1" selected="0">
            <x v="72"/>
          </reference>
          <reference field="18" count="1">
            <x v="10"/>
          </reference>
        </references>
      </pivotArea>
    </format>
    <format dxfId="97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32"/>
          </reference>
          <reference field="6" count="1" selected="0">
            <x v="74"/>
          </reference>
          <reference field="18" count="1">
            <x v="10"/>
          </reference>
        </references>
      </pivotArea>
    </format>
    <format dxfId="96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32"/>
          </reference>
          <reference field="6" count="1" selected="0">
            <x v="80"/>
          </reference>
          <reference field="18" count="1">
            <x v="10"/>
          </reference>
        </references>
      </pivotArea>
    </format>
    <format dxfId="95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33"/>
          </reference>
          <reference field="6" count="1" selected="0">
            <x v="41"/>
          </reference>
          <reference field="18" count="1">
            <x v="4"/>
          </reference>
        </references>
      </pivotArea>
    </format>
    <format dxfId="94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33"/>
          </reference>
          <reference field="6" count="1" selected="0">
            <x v="85"/>
          </reference>
          <reference field="18" count="1">
            <x v="4"/>
          </reference>
        </references>
      </pivotArea>
    </format>
    <format dxfId="93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1"/>
          </reference>
          <reference field="6" count="1" selected="0">
            <x v="6"/>
          </reference>
          <reference field="18" count="1">
            <x v="16"/>
          </reference>
        </references>
      </pivotArea>
    </format>
    <format dxfId="92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15"/>
          </reference>
          <reference field="6" count="1" selected="0">
            <x v="6"/>
          </reference>
          <reference field="18" count="1">
            <x v="17"/>
          </reference>
        </references>
      </pivotArea>
    </format>
    <format dxfId="91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15"/>
          </reference>
          <reference field="6" count="1" selected="0">
            <x v="30"/>
          </reference>
          <reference field="18" count="1">
            <x v="17"/>
          </reference>
        </references>
      </pivotArea>
    </format>
    <format dxfId="90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19"/>
          </reference>
          <reference field="6" count="1" selected="0">
            <x v="33"/>
          </reference>
          <reference field="18" count="1">
            <x v="14"/>
          </reference>
        </references>
      </pivotArea>
    </format>
    <format dxfId="89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6"/>
          </reference>
          <reference field="6" count="1" selected="0">
            <x v="8"/>
          </reference>
          <reference field="18" count="1">
            <x v="14"/>
          </reference>
        </references>
      </pivotArea>
    </format>
    <format dxfId="88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7"/>
          </reference>
          <reference field="6" count="1" selected="0">
            <x v="4"/>
          </reference>
          <reference field="18" count="1">
            <x v="14"/>
          </reference>
        </references>
      </pivotArea>
    </format>
    <format dxfId="87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7"/>
          </reference>
          <reference field="6" count="1" selected="0">
            <x v="9"/>
          </reference>
          <reference field="18" count="1">
            <x v="14"/>
          </reference>
        </references>
      </pivotArea>
    </format>
    <format dxfId="86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7"/>
          </reference>
          <reference field="6" count="1" selected="0">
            <x v="15"/>
          </reference>
          <reference field="18" count="1">
            <x v="14"/>
          </reference>
        </references>
      </pivotArea>
    </format>
    <format dxfId="85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7"/>
          </reference>
          <reference field="6" count="1" selected="0">
            <x v="16"/>
          </reference>
          <reference field="18" count="1">
            <x v="14"/>
          </reference>
        </references>
      </pivotArea>
    </format>
    <format dxfId="84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7"/>
          </reference>
          <reference field="6" count="1" selected="0">
            <x v="22"/>
          </reference>
          <reference field="18" count="1">
            <x v="14"/>
          </reference>
        </references>
      </pivotArea>
    </format>
    <format dxfId="83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7"/>
          </reference>
          <reference field="6" count="1" selected="0">
            <x v="29"/>
          </reference>
          <reference field="18" count="1">
            <x v="14"/>
          </reference>
        </references>
      </pivotArea>
    </format>
    <format dxfId="82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7"/>
          </reference>
          <reference field="6" count="1" selected="0">
            <x v="32"/>
          </reference>
          <reference field="18" count="1">
            <x v="14"/>
          </reference>
        </references>
      </pivotArea>
    </format>
    <format dxfId="81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7"/>
          </reference>
          <reference field="6" count="1" selected="0">
            <x v="39"/>
          </reference>
          <reference field="18" count="1">
            <x v="14"/>
          </reference>
        </references>
      </pivotArea>
    </format>
    <format dxfId="80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7"/>
          </reference>
          <reference field="6" count="1" selected="0">
            <x v="40"/>
          </reference>
          <reference field="18" count="1">
            <x v="14"/>
          </reference>
        </references>
      </pivotArea>
    </format>
    <format dxfId="79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7"/>
          </reference>
          <reference field="6" count="1" selected="0">
            <x v="46"/>
          </reference>
          <reference field="18" count="1">
            <x v="14"/>
          </reference>
        </references>
      </pivotArea>
    </format>
    <format dxfId="78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7"/>
          </reference>
          <reference field="6" count="1" selected="0">
            <x v="54"/>
          </reference>
          <reference field="18" count="1">
            <x v="14"/>
          </reference>
        </references>
      </pivotArea>
    </format>
    <format dxfId="77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7"/>
          </reference>
          <reference field="6" count="1" selected="0">
            <x v="61"/>
          </reference>
          <reference field="18" count="1">
            <x v="14"/>
          </reference>
        </references>
      </pivotArea>
    </format>
    <format dxfId="76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7"/>
          </reference>
          <reference field="6" count="1" selected="0">
            <x v="62"/>
          </reference>
          <reference field="18" count="1">
            <x v="14"/>
          </reference>
        </references>
      </pivotArea>
    </format>
    <format dxfId="75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7"/>
          </reference>
          <reference field="6" count="1" selected="0">
            <x v="79"/>
          </reference>
          <reference field="18" count="1">
            <x v="14"/>
          </reference>
        </references>
      </pivotArea>
    </format>
    <format dxfId="74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8"/>
          </reference>
          <reference field="6" count="1" selected="0">
            <x v="4"/>
          </reference>
          <reference field="18" count="1">
            <x v="14"/>
          </reference>
        </references>
      </pivotArea>
    </format>
    <format dxfId="73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8"/>
          </reference>
          <reference field="6" count="1" selected="0">
            <x v="9"/>
          </reference>
          <reference field="18" count="1">
            <x v="14"/>
          </reference>
        </references>
      </pivotArea>
    </format>
    <format dxfId="72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8"/>
          </reference>
          <reference field="6" count="1" selected="0">
            <x v="15"/>
          </reference>
          <reference field="18" count="1">
            <x v="14"/>
          </reference>
        </references>
      </pivotArea>
    </format>
    <format dxfId="71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8"/>
          </reference>
          <reference field="6" count="1" selected="0">
            <x v="16"/>
          </reference>
          <reference field="18" count="1">
            <x v="14"/>
          </reference>
        </references>
      </pivotArea>
    </format>
    <format dxfId="70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8"/>
          </reference>
          <reference field="6" count="1" selected="0">
            <x v="22"/>
          </reference>
          <reference field="18" count="1">
            <x v="14"/>
          </reference>
        </references>
      </pivotArea>
    </format>
    <format dxfId="69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8"/>
          </reference>
          <reference field="6" count="1" selected="0">
            <x v="29"/>
          </reference>
          <reference field="18" count="1">
            <x v="14"/>
          </reference>
        </references>
      </pivotArea>
    </format>
    <format dxfId="68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8"/>
          </reference>
          <reference field="6" count="1" selected="0">
            <x v="32"/>
          </reference>
          <reference field="18" count="1">
            <x v="14"/>
          </reference>
        </references>
      </pivotArea>
    </format>
    <format dxfId="67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8"/>
          </reference>
          <reference field="6" count="1" selected="0">
            <x v="39"/>
          </reference>
          <reference field="18" count="1">
            <x v="14"/>
          </reference>
        </references>
      </pivotArea>
    </format>
    <format dxfId="66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8"/>
          </reference>
          <reference field="6" count="1" selected="0">
            <x v="40"/>
          </reference>
          <reference field="18" count="1">
            <x v="14"/>
          </reference>
        </references>
      </pivotArea>
    </format>
    <format dxfId="65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8"/>
          </reference>
          <reference field="6" count="1" selected="0">
            <x v="46"/>
          </reference>
          <reference field="18" count="1">
            <x v="14"/>
          </reference>
        </references>
      </pivotArea>
    </format>
    <format dxfId="64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8"/>
          </reference>
          <reference field="6" count="1" selected="0">
            <x v="52"/>
          </reference>
          <reference field="18" count="1">
            <x v="14"/>
          </reference>
        </references>
      </pivotArea>
    </format>
    <format dxfId="63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8"/>
          </reference>
          <reference field="6" count="1" selected="0">
            <x v="61"/>
          </reference>
          <reference field="18" count="1">
            <x v="14"/>
          </reference>
        </references>
      </pivotArea>
    </format>
    <format dxfId="62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8"/>
          </reference>
          <reference field="6" count="1" selected="0">
            <x v="77"/>
          </reference>
          <reference field="18" count="1">
            <x v="14"/>
          </reference>
        </references>
      </pivotArea>
    </format>
    <format dxfId="61">
      <pivotArea dataOnly="0" labelOnly="1" outline="0" fieldPosition="0">
        <references count="4">
          <reference field="4" count="1" selected="0">
            <x v="7"/>
          </reference>
          <reference field="5" count="1" selected="0">
            <x v="28"/>
          </reference>
          <reference field="6" count="1" selected="0">
            <x v="79"/>
          </reference>
          <reference field="18" count="1">
            <x v="14"/>
          </reference>
        </references>
      </pivotArea>
    </format>
    <format dxfId="60">
      <pivotArea dataOnly="0" labelOnly="1" outline="0" fieldPosition="0">
        <references count="4">
          <reference field="4" count="1" selected="0">
            <x v="8"/>
          </reference>
          <reference field="5" count="1" selected="0">
            <x v="17"/>
          </reference>
          <reference field="6" count="1" selected="0">
            <x v="56"/>
          </reference>
          <reference field="18" count="1">
            <x v="16"/>
          </reference>
        </references>
      </pivotArea>
    </format>
    <format dxfId="59">
      <pivotArea dataOnly="0" labelOnly="1" outline="0" fieldPosition="0">
        <references count="4">
          <reference field="4" count="1" selected="0">
            <x v="8"/>
          </reference>
          <reference field="5" count="1" selected="0">
            <x v="17"/>
          </reference>
          <reference field="6" count="1" selected="0">
            <x v="59"/>
          </reference>
          <reference field="18" count="1">
            <x v="16"/>
          </reference>
        </references>
      </pivotArea>
    </format>
    <format dxfId="58">
      <pivotArea dataOnly="0" labelOnly="1" outline="0" fieldPosition="0">
        <references count="4">
          <reference field="4" count="1" selected="0">
            <x v="8"/>
          </reference>
          <reference field="5" count="1" selected="0">
            <x v="17"/>
          </reference>
          <reference field="6" count="1" selected="0">
            <x v="78"/>
          </reference>
          <reference field="18" count="1">
            <x v="16"/>
          </reference>
        </references>
      </pivotArea>
    </format>
    <format dxfId="57">
      <pivotArea dataOnly="0" labelOnly="1" outline="0" fieldPosition="0">
        <references count="4">
          <reference field="4" count="1" selected="0">
            <x v="9"/>
          </reference>
          <reference field="5" count="1" selected="0">
            <x v="0"/>
          </reference>
          <reference field="6" count="1" selected="0">
            <x v="3"/>
          </reference>
          <reference field="18" count="1">
            <x v="20"/>
          </reference>
        </references>
      </pivotArea>
    </format>
    <format dxfId="56">
      <pivotArea dataOnly="0" labelOnly="1" outline="0" fieldPosition="0">
        <references count="4">
          <reference field="4" count="1" selected="0">
            <x v="9"/>
          </reference>
          <reference field="5" count="1" selected="0">
            <x v="6"/>
          </reference>
          <reference field="6" count="1" selected="0">
            <x v="18"/>
          </reference>
          <reference field="18" count="3">
            <x v="19"/>
            <x v="21"/>
            <x v="22"/>
          </reference>
        </references>
      </pivotArea>
    </format>
    <format dxfId="55">
      <pivotArea dataOnly="0" labelOnly="1" outline="0" fieldPosition="0">
        <references count="4">
          <reference field="4" count="1" selected="0">
            <x v="9"/>
          </reference>
          <reference field="5" count="1" selected="0">
            <x v="20"/>
          </reference>
          <reference field="6" count="1" selected="0">
            <x v="37"/>
          </reference>
          <reference field="18" count="1">
            <x v="18"/>
          </reference>
        </references>
      </pivotArea>
    </format>
    <format dxfId="54">
      <pivotArea dataOnly="0" labelOnly="1" outline="0" fieldPosition="0">
        <references count="4">
          <reference field="4" count="1" selected="0">
            <x v="9"/>
          </reference>
          <reference field="5" count="1" selected="0">
            <x v="21"/>
          </reference>
          <reference field="6" count="1" selected="0">
            <x v="45"/>
          </reference>
          <reference field="18" count="1">
            <x v="22"/>
          </reference>
        </references>
      </pivotArea>
    </format>
    <format dxfId="53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0"/>
          </reference>
          <reference field="18" count="1">
            <x v="15"/>
          </reference>
        </references>
      </pivotArea>
    </format>
    <format dxfId="52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4"/>
          </reference>
          <reference field="18" count="1">
            <x v="15"/>
          </reference>
        </references>
      </pivotArea>
    </format>
    <format dxfId="51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7"/>
          </reference>
          <reference field="18" count="1">
            <x v="15"/>
          </reference>
        </references>
      </pivotArea>
    </format>
    <format dxfId="50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8"/>
          </reference>
          <reference field="18" count="1">
            <x v="15"/>
          </reference>
        </references>
      </pivotArea>
    </format>
    <format dxfId="49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22"/>
          </reference>
          <reference field="18" count="1">
            <x v="15"/>
          </reference>
        </references>
      </pivotArea>
    </format>
    <format dxfId="48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29"/>
          </reference>
          <reference field="18" count="1">
            <x v="15"/>
          </reference>
        </references>
      </pivotArea>
    </format>
    <format dxfId="47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32"/>
          </reference>
          <reference field="18" count="1">
            <x v="15"/>
          </reference>
        </references>
      </pivotArea>
    </format>
    <format dxfId="46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38"/>
          </reference>
          <reference field="18" count="1">
            <x v="15"/>
          </reference>
        </references>
      </pivotArea>
    </format>
    <format dxfId="45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39"/>
          </reference>
          <reference field="18" count="1">
            <x v="15"/>
          </reference>
        </references>
      </pivotArea>
    </format>
    <format dxfId="44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40"/>
          </reference>
          <reference field="18" count="1">
            <x v="15"/>
          </reference>
        </references>
      </pivotArea>
    </format>
    <format dxfId="43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46"/>
          </reference>
          <reference field="18" count="1">
            <x v="15"/>
          </reference>
        </references>
      </pivotArea>
    </format>
    <format dxfId="42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48"/>
          </reference>
          <reference field="18" count="1">
            <x v="15"/>
          </reference>
        </references>
      </pivotArea>
    </format>
    <format dxfId="41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61"/>
          </reference>
          <reference field="18" count="1">
            <x v="15"/>
          </reference>
        </references>
      </pivotArea>
    </format>
    <format dxfId="40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63"/>
          </reference>
          <reference field="18" count="1">
            <x v="15"/>
          </reference>
        </references>
      </pivotArea>
    </format>
    <format dxfId="39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76"/>
          </reference>
          <reference field="18" count="1">
            <x v="15"/>
          </reference>
        </references>
      </pivotArea>
    </format>
    <format dxfId="38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77"/>
          </reference>
          <reference field="18" count="1">
            <x v="15"/>
          </reference>
        </references>
      </pivotArea>
    </format>
    <format dxfId="37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81"/>
          </reference>
          <reference field="18" count="1">
            <x v="15"/>
          </reference>
        </references>
      </pivotArea>
    </format>
    <format dxfId="36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82"/>
          </reference>
          <reference field="18" count="1">
            <x v="15"/>
          </reference>
        </references>
      </pivotArea>
    </format>
    <format dxfId="35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5"/>
          </reference>
          <reference field="6" count="1" selected="0">
            <x v="86"/>
          </reference>
          <reference field="18" count="1">
            <x v="15"/>
          </reference>
        </references>
      </pivotArea>
    </format>
    <format dxfId="34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9"/>
          </reference>
          <reference field="6" count="1" selected="0">
            <x v="4"/>
          </reference>
          <reference field="18" count="1">
            <x v="15"/>
          </reference>
        </references>
      </pivotArea>
    </format>
    <format dxfId="33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9"/>
          </reference>
          <reference field="6" count="1" selected="0">
            <x v="22"/>
          </reference>
          <reference field="18" count="1">
            <x v="15"/>
          </reference>
        </references>
      </pivotArea>
    </format>
    <format dxfId="32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9"/>
          </reference>
          <reference field="6" count="1" selected="0">
            <x v="29"/>
          </reference>
          <reference field="18" count="1">
            <x v="15"/>
          </reference>
        </references>
      </pivotArea>
    </format>
    <format dxfId="31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9"/>
          </reference>
          <reference field="6" count="1" selected="0">
            <x v="32"/>
          </reference>
          <reference field="18" count="1">
            <x v="15"/>
          </reference>
        </references>
      </pivotArea>
    </format>
    <format dxfId="30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9"/>
          </reference>
          <reference field="6" count="1" selected="0">
            <x v="38"/>
          </reference>
          <reference field="18" count="1">
            <x v="15"/>
          </reference>
        </references>
      </pivotArea>
    </format>
    <format dxfId="29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9"/>
          </reference>
          <reference field="6" count="1" selected="0">
            <x v="39"/>
          </reference>
          <reference field="18" count="1">
            <x v="15"/>
          </reference>
        </references>
      </pivotArea>
    </format>
    <format dxfId="28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9"/>
          </reference>
          <reference field="6" count="1" selected="0">
            <x v="40"/>
          </reference>
          <reference field="18" count="1">
            <x v="15"/>
          </reference>
        </references>
      </pivotArea>
    </format>
    <format dxfId="27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9"/>
          </reference>
          <reference field="6" count="1" selected="0">
            <x v="46"/>
          </reference>
          <reference field="18" count="1">
            <x v="15"/>
          </reference>
        </references>
      </pivotArea>
    </format>
    <format dxfId="26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9"/>
          </reference>
          <reference field="6" count="1" selected="0">
            <x v="79"/>
          </reference>
          <reference field="18" count="1">
            <x v="15"/>
          </reference>
        </references>
      </pivotArea>
    </format>
    <format dxfId="25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9"/>
          </reference>
          <reference field="6" count="1" selected="0">
            <x v="82"/>
          </reference>
          <reference field="18" count="1">
            <x v="15"/>
          </reference>
        </references>
      </pivotArea>
    </format>
    <format dxfId="24">
      <pivotArea dataOnly="0" labelOnly="1" outline="0" fieldPosition="0">
        <references count="4">
          <reference field="4" count="1" selected="0">
            <x v="10"/>
          </reference>
          <reference field="5" count="1" selected="0">
            <x v="29"/>
          </reference>
          <reference field="6" count="1" selected="0">
            <x v="86"/>
          </reference>
          <reference field="18" count="1">
            <x v="15"/>
          </reference>
        </references>
      </pivotArea>
    </format>
    <format dxfId="23">
      <pivotArea type="topRight" dataOnly="0" labelOnly="1" outline="0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7"/>
  <sheetViews>
    <sheetView rightToLeft="1" tabSelected="1" topLeftCell="A19" zoomScale="95" zoomScaleNormal="95" workbookViewId="0">
      <selection activeCell="E7" sqref="E7"/>
    </sheetView>
  </sheetViews>
  <sheetFormatPr defaultColWidth="8.85546875" defaultRowHeight="18"/>
  <cols>
    <col min="1" max="1" width="42.140625" style="38" bestFit="1" customWidth="1"/>
    <col min="2" max="2" width="19.42578125" style="39" bestFit="1" customWidth="1"/>
    <col min="3" max="3" width="19.42578125" style="38" bestFit="1" customWidth="1"/>
    <col min="4" max="4" width="11.140625" style="40" bestFit="1" customWidth="1"/>
    <col min="5" max="5" width="13.7109375" style="37" bestFit="1" customWidth="1"/>
    <col min="6" max="6" width="60.7109375" style="38" bestFit="1" customWidth="1"/>
    <col min="7" max="8" width="15.28515625" style="38" bestFit="1" customWidth="1"/>
    <col min="9" max="9" width="12.7109375" style="40" bestFit="1" customWidth="1"/>
    <col min="10" max="10" width="12.7109375" style="38" bestFit="1" customWidth="1"/>
    <col min="11" max="12" width="8.85546875" style="38"/>
    <col min="13" max="13" width="23.85546875" style="38" bestFit="1" customWidth="1"/>
    <col min="14" max="16384" width="8.85546875" style="38"/>
  </cols>
  <sheetData>
    <row r="1" spans="1:13">
      <c r="A1" s="331" t="s">
        <v>4355</v>
      </c>
      <c r="B1" s="331"/>
      <c r="C1" s="331"/>
      <c r="D1" s="331"/>
      <c r="F1" s="331" t="s">
        <v>4356</v>
      </c>
      <c r="G1" s="331"/>
      <c r="H1" s="331"/>
      <c r="I1" s="331"/>
    </row>
    <row r="2" spans="1:13">
      <c r="A2" s="331"/>
      <c r="B2" s="331"/>
      <c r="C2" s="331"/>
      <c r="D2" s="331"/>
      <c r="F2" s="331"/>
      <c r="G2" s="331"/>
      <c r="H2" s="331"/>
      <c r="I2" s="331"/>
    </row>
    <row r="4" spans="1:13" ht="31.5" thickBot="1">
      <c r="A4" s="184" t="s">
        <v>133</v>
      </c>
      <c r="B4" s="185">
        <v>2023</v>
      </c>
      <c r="C4" s="186">
        <v>2022</v>
      </c>
      <c r="D4" s="187" t="s">
        <v>134</v>
      </c>
      <c r="F4" s="41" t="s">
        <v>93</v>
      </c>
      <c r="G4" s="42">
        <v>2023</v>
      </c>
      <c r="H4" s="42">
        <v>2022</v>
      </c>
      <c r="I4" s="43" t="s">
        <v>134</v>
      </c>
    </row>
    <row r="5" spans="1:13" ht="32.25" thickTop="1" thickBot="1">
      <c r="A5" s="44" t="s">
        <v>44</v>
      </c>
      <c r="B5" s="45"/>
      <c r="C5" s="46"/>
      <c r="D5" s="47"/>
    </row>
    <row r="6" spans="1:13" ht="18.75">
      <c r="A6" s="48" t="s">
        <v>88</v>
      </c>
      <c r="B6" s="118">
        <f>SUMIF('TB 2023'!$F:$F,'القوائم المالية المجمعة 2023'!A6,'TB 2023'!$R:$R)</f>
        <v>6488138.4999799849</v>
      </c>
      <c r="C6" s="118">
        <v>12137707</v>
      </c>
      <c r="D6" s="47">
        <v>8</v>
      </c>
      <c r="F6" s="49" t="s">
        <v>91</v>
      </c>
      <c r="G6" s="50">
        <f>-SUMIF('TB 2023'!$E:$E,'القوائم المالية المجمعة 2023'!F6,'TB 2023'!$R:$R)</f>
        <v>224975219.34000006</v>
      </c>
      <c r="H6" s="50">
        <v>221849786</v>
      </c>
      <c r="I6" s="47">
        <v>23</v>
      </c>
    </row>
    <row r="7" spans="1:13" ht="30.75">
      <c r="A7" s="51" t="s">
        <v>138</v>
      </c>
      <c r="B7" s="119">
        <f>SUMIF('TB 2023'!$F:$F,'القوائم المالية المجمعة 2023'!A7,'TB 2023'!$R:$R)</f>
        <v>33895710.49241998</v>
      </c>
      <c r="C7" s="118">
        <v>30363170</v>
      </c>
      <c r="D7" s="47">
        <v>9</v>
      </c>
      <c r="F7" s="52" t="s">
        <v>82</v>
      </c>
      <c r="G7" s="53"/>
      <c r="H7" s="53"/>
      <c r="I7" s="47"/>
    </row>
    <row r="8" spans="1:13" ht="18.75">
      <c r="A8" s="51" t="s">
        <v>139</v>
      </c>
      <c r="B8" s="119">
        <f>SUMIF('TB 2023'!$F:$F,'القوائم المالية المجمعة 2023'!A8,'TB 2023'!$R:$R)</f>
        <v>19731255.267720036</v>
      </c>
      <c r="C8" s="118">
        <v>17509095</v>
      </c>
      <c r="D8" s="47">
        <v>10</v>
      </c>
      <c r="F8" s="54" t="s">
        <v>135</v>
      </c>
      <c r="G8" s="55">
        <f>SUMIF('TB 2023'!$E:$E,'القوائم المالية المجمعة 2023'!F8,'TB 2023'!$R:$R)</f>
        <v>187944895.66022003</v>
      </c>
      <c r="H8" s="55">
        <v>179526779</v>
      </c>
      <c r="I8" s="47">
        <v>24</v>
      </c>
      <c r="J8" s="39"/>
    </row>
    <row r="9" spans="1:13" ht="19.5" thickBot="1">
      <c r="A9" s="60" t="s">
        <v>152</v>
      </c>
      <c r="B9" s="120">
        <f>SUMIF('TB 2023'!$F:$F,'القوائم المالية المجمعة 2023'!A9,'TB 2023'!$R:$R)</f>
        <v>53009226.688740008</v>
      </c>
      <c r="C9" s="118">
        <v>41807907</v>
      </c>
      <c r="D9" s="47">
        <v>11</v>
      </c>
      <c r="F9" s="56"/>
      <c r="G9" s="57"/>
      <c r="H9" s="57"/>
      <c r="I9" s="47"/>
    </row>
    <row r="10" spans="1:13" ht="32.25" thickTop="1" thickBot="1">
      <c r="A10" s="51" t="s">
        <v>4474</v>
      </c>
      <c r="B10" s="119">
        <f>SUMIF('TB 2023'!$F:$F,'القوائم المالية المجمعة 2023'!A10,'TB 2023'!$R:$R)</f>
        <v>77564438.789999992</v>
      </c>
      <c r="C10" s="118">
        <v>46812262</v>
      </c>
      <c r="D10" s="47">
        <v>12</v>
      </c>
      <c r="F10" s="58" t="s">
        <v>4378</v>
      </c>
      <c r="G10" s="59">
        <f>G6-G8</f>
        <v>37030323.679780036</v>
      </c>
      <c r="H10" s="59">
        <f>H6-H8</f>
        <v>42323007</v>
      </c>
      <c r="I10" s="47"/>
    </row>
    <row r="11" spans="1:13" ht="19.5" thickBot="1">
      <c r="A11" s="180" t="s">
        <v>151</v>
      </c>
      <c r="B11" s="120">
        <f>SUMIF('TB 2023'!$F:$F,'القوائم المالية المجمعة 2023'!A11,'TB 2023'!$R:$R)</f>
        <v>0</v>
      </c>
      <c r="C11" s="120">
        <v>0</v>
      </c>
      <c r="D11" s="47"/>
      <c r="F11" s="54" t="s">
        <v>124</v>
      </c>
      <c r="G11" s="55">
        <f>SUMIF('TB 2023'!$E:$E,'القوائم المالية المجمعة 2023'!F11,'TB 2023'!$R:$R)</f>
        <v>20277526.789939996</v>
      </c>
      <c r="H11" s="55">
        <v>19525397</v>
      </c>
      <c r="I11" s="47">
        <v>25</v>
      </c>
    </row>
    <row r="12" spans="1:13" ht="32.25" thickTop="1" thickBot="1">
      <c r="A12" s="181" t="s">
        <v>136</v>
      </c>
      <c r="B12" s="182">
        <f>SUM(B6:B11)</f>
        <v>190688769.73886001</v>
      </c>
      <c r="C12" s="183">
        <f>SUM(C6:C11)</f>
        <v>148630141</v>
      </c>
      <c r="D12" s="47"/>
      <c r="I12" s="47"/>
    </row>
    <row r="13" spans="1:13" ht="32.25" thickTop="1" thickBot="1">
      <c r="A13" s="167"/>
      <c r="B13" s="168"/>
      <c r="C13" s="169"/>
      <c r="D13" s="47"/>
      <c r="F13" s="58" t="s">
        <v>4379</v>
      </c>
      <c r="G13" s="59">
        <f>G10-G11</f>
        <v>16752796.88984004</v>
      </c>
      <c r="H13" s="59">
        <f>H10-H11</f>
        <v>22797610</v>
      </c>
      <c r="I13" s="47"/>
    </row>
    <row r="14" spans="1:13" ht="31.5" thickTop="1">
      <c r="A14" s="191" t="s">
        <v>4357</v>
      </c>
      <c r="B14" s="192"/>
      <c r="C14" s="193"/>
      <c r="D14" s="62"/>
      <c r="I14" s="47"/>
      <c r="M14" s="39"/>
    </row>
    <row r="15" spans="1:13" ht="18.75">
      <c r="A15" s="188" t="s">
        <v>83</v>
      </c>
      <c r="B15" s="189">
        <f>SUMIF('TB 2023'!$F:$F,'القوائم المالية المجمعة 2023'!A15,'TB 2023'!$R:$R)</f>
        <v>24375573.949990012</v>
      </c>
      <c r="C15" s="190">
        <v>22161218</v>
      </c>
      <c r="D15" s="62">
        <v>13</v>
      </c>
      <c r="F15" s="54" t="s">
        <v>157</v>
      </c>
      <c r="G15" s="55">
        <f>SUMIF('TB 2023'!$E:$E,'القوائم المالية المجمعة 2023'!F15,'TB 2023'!$R:$R)</f>
        <v>2118356.5</v>
      </c>
      <c r="H15" s="55">
        <v>2422291</v>
      </c>
      <c r="I15" s="47"/>
    </row>
    <row r="16" spans="1:13" ht="18.75">
      <c r="A16" s="70" t="s">
        <v>156</v>
      </c>
      <c r="B16" s="71">
        <f>SUMIF('TB 2023'!$F:$F,'القوائم المالية المجمعة 2023'!A16,'TB 2023'!$R:$R)</f>
        <v>2401149.12</v>
      </c>
      <c r="C16" s="72">
        <v>2030204</v>
      </c>
      <c r="D16" s="62">
        <v>14</v>
      </c>
      <c r="F16" s="54"/>
      <c r="G16" s="55"/>
      <c r="H16" s="55"/>
      <c r="I16" s="47"/>
    </row>
    <row r="17" spans="1:9" ht="18.75">
      <c r="A17" s="63" t="s">
        <v>95</v>
      </c>
      <c r="B17" s="66">
        <f>SUMIF('TB 2023'!$F:$F,'القوائم المالية المجمعة 2023'!A17,'TB 2023'!$R:$R)</f>
        <v>18788263.060000002</v>
      </c>
      <c r="C17" s="67">
        <v>1770877</v>
      </c>
      <c r="D17" s="62">
        <v>15</v>
      </c>
      <c r="F17" s="49" t="s">
        <v>158</v>
      </c>
      <c r="G17" s="50">
        <f>-SUMIF('TB 2023'!$E:$E,'القوائم المالية المجمعة 2023'!F17,'TB 2023'!$R:$R)</f>
        <v>13983.57</v>
      </c>
      <c r="H17" s="50">
        <v>33915</v>
      </c>
      <c r="I17" s="47">
        <v>26</v>
      </c>
    </row>
    <row r="18" spans="1:9" ht="19.5" thickBot="1">
      <c r="A18" s="63" t="s">
        <v>39</v>
      </c>
      <c r="B18" s="64">
        <f>SUMIF('TB 2023'!$F:$F,'القوائم المالية المجمعة 2023'!A18,'TB 2023'!$R:$R)</f>
        <v>0</v>
      </c>
      <c r="C18" s="65">
        <v>0</v>
      </c>
      <c r="D18" s="47"/>
      <c r="F18" s="49" t="s">
        <v>12</v>
      </c>
      <c r="G18" s="50">
        <f>-SUMIF('TB 2023'!$E:$E,'القوائم المالية المجمعة 2023'!F18,'TB 2023'!$R:$R)</f>
        <v>3440455.2799899997</v>
      </c>
      <c r="H18" s="50">
        <v>2818986</v>
      </c>
      <c r="I18" s="47">
        <v>27</v>
      </c>
    </row>
    <row r="19" spans="1:9" ht="32.25" thickTop="1" thickBot="1">
      <c r="A19" s="181" t="s">
        <v>75</v>
      </c>
      <c r="B19" s="182">
        <f>SUM(B15:B17)</f>
        <v>45564986.129990011</v>
      </c>
      <c r="C19" s="183">
        <f>SUM(C15:C17)</f>
        <v>25962299</v>
      </c>
      <c r="F19" s="52"/>
      <c r="G19" s="57"/>
      <c r="H19" s="57"/>
      <c r="I19" s="47"/>
    </row>
    <row r="20" spans="1:9" ht="32.25" thickTop="1" thickBot="1">
      <c r="F20" s="58" t="s">
        <v>4380</v>
      </c>
      <c r="G20" s="59">
        <f>G13-G15+G17+G18</f>
        <v>18088879.239830039</v>
      </c>
      <c r="H20" s="59">
        <f>H13-H15+H17+H18</f>
        <v>23228220</v>
      </c>
      <c r="I20" s="321"/>
    </row>
    <row r="21" spans="1:9" ht="32.25" thickTop="1" thickBot="1">
      <c r="A21" s="194" t="s">
        <v>137</v>
      </c>
      <c r="B21" s="195">
        <f>B12+B19</f>
        <v>236253755.86885002</v>
      </c>
      <c r="C21" s="195">
        <f>C12+C19</f>
        <v>174592440</v>
      </c>
      <c r="I21" s="47"/>
    </row>
    <row r="22" spans="1:9" ht="20.25" thickTop="1" thickBot="1">
      <c r="D22" s="47"/>
      <c r="F22" s="54" t="s">
        <v>4384</v>
      </c>
      <c r="G22" s="55">
        <f>SUMIF('TB 2023'!$E:$E,'القوائم المالية المجمعة 2023'!F22,'TB 2023'!$R:$R)</f>
        <v>0</v>
      </c>
      <c r="H22" s="55">
        <v>1742635</v>
      </c>
      <c r="I22" s="47">
        <v>20</v>
      </c>
    </row>
    <row r="23" spans="1:9" ht="32.25" thickTop="1" thickBot="1">
      <c r="A23" s="196" t="s">
        <v>34</v>
      </c>
      <c r="B23" s="197"/>
      <c r="C23" s="198"/>
      <c r="D23" s="47"/>
      <c r="F23" s="54" t="s">
        <v>4381</v>
      </c>
      <c r="G23" s="55"/>
      <c r="H23" s="55">
        <v>172148</v>
      </c>
      <c r="I23" s="47">
        <v>20</v>
      </c>
    </row>
    <row r="24" spans="1:9" ht="19.5" thickBot="1">
      <c r="A24" s="84" t="s">
        <v>89</v>
      </c>
      <c r="B24" s="85">
        <f>-SUMIF('TB 2023'!$F:$F,'القوائم المالية المجمعة 2023'!A24,'TB 2023'!$R:$R)</f>
        <v>40562815.586879998</v>
      </c>
      <c r="C24" s="85">
        <v>27066321</v>
      </c>
      <c r="D24" s="47">
        <v>16</v>
      </c>
      <c r="F24" s="68"/>
      <c r="G24" s="69"/>
      <c r="H24" s="69"/>
    </row>
    <row r="25" spans="1:9" ht="32.25" thickTop="1" thickBot="1">
      <c r="A25" s="86" t="s">
        <v>140</v>
      </c>
      <c r="B25" s="87">
        <f>-SUMIF('TB 2023'!$F:$F,'القوائم المالية المجمعة 2023'!A25,'TB 2023'!$R:$R)</f>
        <v>78812043.908310071</v>
      </c>
      <c r="C25" s="85">
        <v>68802171</v>
      </c>
      <c r="D25" s="47">
        <v>17</v>
      </c>
      <c r="F25" s="58" t="s">
        <v>4382</v>
      </c>
      <c r="G25" s="59">
        <f>G20-G22-G23</f>
        <v>18088879.239830039</v>
      </c>
      <c r="H25" s="59">
        <f>H20-H22-H23</f>
        <v>21313437</v>
      </c>
    </row>
    <row r="26" spans="1:9" ht="18.75">
      <c r="A26" s="86" t="s">
        <v>142</v>
      </c>
      <c r="B26" s="87">
        <f>-SUMIF('TB 2023'!$F:$F,'القوائم المالية المجمعة 2023'!A26,'TB 2023'!$R:$R)</f>
        <v>27337280.849999998</v>
      </c>
      <c r="C26" s="85">
        <v>6321300</v>
      </c>
      <c r="D26" s="47">
        <v>18</v>
      </c>
      <c r="F26" s="74"/>
      <c r="G26" s="75"/>
      <c r="H26" s="75"/>
    </row>
    <row r="27" spans="1:9" ht="30.75">
      <c r="A27" s="91" t="s">
        <v>3251</v>
      </c>
      <c r="B27" s="92">
        <f>-SUMIF('TB 2023'!$F:$F,'القوائم المالية المجمعة 2023'!A27,'TB 2023'!$R:$R)</f>
        <v>489356.63000000012</v>
      </c>
      <c r="C27" s="93">
        <v>954560</v>
      </c>
      <c r="D27" s="47" t="s">
        <v>4377</v>
      </c>
      <c r="F27" s="61" t="s">
        <v>146</v>
      </c>
    </row>
    <row r="28" spans="1:9" ht="18.75">
      <c r="A28" s="86" t="s">
        <v>92</v>
      </c>
      <c r="B28" s="87">
        <f>-SUMIF('TB 2023'!$F:$F,'القوائم المالية المجمعة 2023'!A28,'TB 2023'!$R:$R)</f>
        <v>5027386.6899899989</v>
      </c>
      <c r="C28" s="85">
        <v>4774916</v>
      </c>
      <c r="D28" s="47">
        <v>19</v>
      </c>
      <c r="F28" s="76" t="s">
        <v>147</v>
      </c>
      <c r="G28" s="76"/>
      <c r="H28" s="77"/>
    </row>
    <row r="29" spans="1:9" ht="19.5" thickBot="1">
      <c r="A29" s="98" t="s">
        <v>76</v>
      </c>
      <c r="B29" s="199">
        <f>-SUMIF('TB 2023'!$F:$F,'القوائم المالية المجمعة 2023'!A29,'TB 2023'!$R:$R)</f>
        <v>471697.73000000016</v>
      </c>
      <c r="C29" s="200">
        <v>2108145</v>
      </c>
      <c r="D29" s="47">
        <v>20</v>
      </c>
      <c r="F29" s="78" t="s">
        <v>148</v>
      </c>
      <c r="G29" s="79">
        <v>1120696</v>
      </c>
      <c r="H29" s="79">
        <v>-627777</v>
      </c>
    </row>
    <row r="30" spans="1:9" ht="32.25" thickTop="1" thickBot="1">
      <c r="A30" s="204" t="s">
        <v>153</v>
      </c>
      <c r="B30" s="205">
        <f>SUM(B24:B29)</f>
        <v>152700581.39518008</v>
      </c>
      <c r="C30" s="206">
        <f>SUM(C24:C29)</f>
        <v>110027413</v>
      </c>
      <c r="D30" s="47"/>
      <c r="F30" s="80" t="s">
        <v>149</v>
      </c>
      <c r="G30" s="81">
        <f>G29</f>
        <v>1120696</v>
      </c>
      <c r="H30" s="81">
        <v>-627777</v>
      </c>
    </row>
    <row r="31" spans="1:9" ht="32.25" thickTop="1" thickBot="1">
      <c r="F31" s="58" t="s">
        <v>150</v>
      </c>
      <c r="G31" s="59">
        <f>G25+G30</f>
        <v>19209575.239830039</v>
      </c>
      <c r="H31" s="59">
        <f>H25+H30</f>
        <v>20685660</v>
      </c>
    </row>
    <row r="32" spans="1:9" ht="32.25" thickTop="1" thickBot="1">
      <c r="A32" s="196" t="s">
        <v>50</v>
      </c>
      <c r="B32" s="197"/>
      <c r="C32" s="198"/>
      <c r="D32" s="47"/>
      <c r="F32" s="83"/>
      <c r="G32" s="83"/>
      <c r="H32" s="83"/>
    </row>
    <row r="33" spans="1:8" ht="19.5" thickBot="1">
      <c r="A33" s="98" t="s">
        <v>143</v>
      </c>
      <c r="B33" s="85">
        <f>-SUMIF('TB 2023'!$F:$F,'القوائم المالية المجمعة 2023'!A33,'TB 2023'!$R:$R)</f>
        <v>1792000</v>
      </c>
      <c r="C33" s="97">
        <v>1792000</v>
      </c>
      <c r="D33" s="47">
        <v>18</v>
      </c>
      <c r="F33" s="83"/>
      <c r="G33" s="323">
        <f>G25/G6</f>
        <v>8.0403874226221847E-2</v>
      </c>
      <c r="H33" s="323">
        <f>H25/H6</f>
        <v>9.6071478743729774E-2</v>
      </c>
    </row>
    <row r="34" spans="1:8" ht="32.25" thickTop="1" thickBot="1">
      <c r="A34" s="99" t="s">
        <v>3254</v>
      </c>
      <c r="B34" s="93">
        <f>-SUMIF('TB 2023'!$F:$F,'القوائم المالية المجمعة 2023'!A34,'TB 2023'!$R:$R)</f>
        <v>1351951.1100010001</v>
      </c>
      <c r="C34" s="100">
        <v>904922</v>
      </c>
      <c r="D34" s="47" t="s">
        <v>4377</v>
      </c>
      <c r="F34" s="88"/>
      <c r="G34" s="39"/>
      <c r="H34" s="83"/>
    </row>
    <row r="35" spans="1:8" ht="19.5" thickBot="1">
      <c r="A35" s="84" t="s">
        <v>84</v>
      </c>
      <c r="B35" s="85">
        <f>-SUMIF('TB 2023'!$F:$F,'القوائم المالية المجمعة 2023'!A35,'TB 2023'!$R:$R)</f>
        <v>8132410</v>
      </c>
      <c r="C35" s="97">
        <v>7202348</v>
      </c>
      <c r="D35" s="47">
        <v>21</v>
      </c>
      <c r="G35" s="39"/>
      <c r="H35" s="83"/>
    </row>
    <row r="36" spans="1:8" ht="32.25" thickTop="1" thickBot="1">
      <c r="A36" s="201" t="s">
        <v>154</v>
      </c>
      <c r="B36" s="205">
        <f>SUM(B33:B35)</f>
        <v>11276361.110001</v>
      </c>
      <c r="C36" s="205">
        <f>SUM(C33:C35)</f>
        <v>9899270</v>
      </c>
      <c r="D36" s="47"/>
      <c r="F36" s="89"/>
      <c r="G36" s="90"/>
      <c r="H36" s="90"/>
    </row>
    <row r="37" spans="1:8" ht="20.25" thickTop="1" thickBot="1">
      <c r="D37" s="47"/>
      <c r="F37" s="89"/>
      <c r="G37" s="90"/>
      <c r="H37" s="90"/>
    </row>
    <row r="38" spans="1:8" ht="32.25" thickTop="1" thickBot="1">
      <c r="A38" s="207" t="s">
        <v>77</v>
      </c>
      <c r="B38" s="208">
        <f>B36+B30</f>
        <v>163976942.50518107</v>
      </c>
      <c r="C38" s="209">
        <f>C36+C30</f>
        <v>119926683</v>
      </c>
      <c r="D38" s="47"/>
      <c r="F38" s="89"/>
      <c r="G38" s="90"/>
      <c r="H38" s="90"/>
    </row>
    <row r="39" spans="1:8" ht="20.25" thickTop="1" thickBot="1">
      <c r="D39" s="47"/>
      <c r="F39" s="83"/>
      <c r="G39" s="94"/>
      <c r="H39" s="83"/>
    </row>
    <row r="40" spans="1:8" ht="32.25" thickTop="1" thickBot="1">
      <c r="A40" s="196" t="s">
        <v>51</v>
      </c>
      <c r="B40" s="210"/>
      <c r="C40" s="211"/>
      <c r="D40" s="47"/>
      <c r="F40" s="39"/>
    </row>
    <row r="41" spans="1:8" ht="18.75">
      <c r="A41" s="84" t="s">
        <v>42</v>
      </c>
      <c r="B41" s="106">
        <f>-SUMIF('TB 2023'!$F:$F,'القوائم المالية المجمعة 2023'!A41,'TB 2023'!$R:$R)</f>
        <v>45000000</v>
      </c>
      <c r="C41" s="106">
        <v>20000000</v>
      </c>
      <c r="D41" s="47">
        <v>22</v>
      </c>
      <c r="F41" s="96"/>
    </row>
    <row r="42" spans="1:8" ht="18.75">
      <c r="A42" s="86" t="s">
        <v>43</v>
      </c>
      <c r="B42" s="87">
        <f>-SUMIF('TB 2023'!$F:$F,'القوائم المالية المجمعة 2023'!A42,'TB 2023'!$R:$R)</f>
        <v>2491343</v>
      </c>
      <c r="C42" s="106">
        <v>2491344</v>
      </c>
      <c r="D42" s="47">
        <v>22</v>
      </c>
      <c r="F42" s="96"/>
    </row>
    <row r="43" spans="1:8" ht="18.75">
      <c r="A43" s="86" t="s">
        <v>141</v>
      </c>
      <c r="B43" s="85">
        <f>-SUMIF('TB 2023'!$F:$F,'القوائم المالية المجمعة 2023'!A43,'TB 2023'!$R:$R)+G25</f>
        <v>24785470.36182804</v>
      </c>
      <c r="C43" s="106">
        <v>32174413</v>
      </c>
      <c r="D43" s="47"/>
      <c r="E43" s="37" t="s">
        <v>3319</v>
      </c>
    </row>
    <row r="44" spans="1:8" ht="19.5" thickBot="1">
      <c r="A44" s="98" t="s">
        <v>155</v>
      </c>
      <c r="B44" s="107">
        <f>-SUMIF('TB 2023'!$F:$F,'القوائم المالية المجمعة 2023'!A44,'TB 2023'!$R:$R)</f>
        <v>0</v>
      </c>
      <c r="C44" s="212"/>
      <c r="D44" s="47"/>
      <c r="F44" s="101"/>
      <c r="G44" s="39"/>
    </row>
    <row r="45" spans="1:8" ht="32.25" thickTop="1" thickBot="1">
      <c r="A45" s="201" t="s">
        <v>80</v>
      </c>
      <c r="B45" s="202">
        <f>SUM(B41:B44)</f>
        <v>72276813.361828044</v>
      </c>
      <c r="C45" s="203">
        <f>SUM(C41:C44)</f>
        <v>54665757</v>
      </c>
      <c r="D45" s="47"/>
      <c r="F45" s="102"/>
    </row>
    <row r="46" spans="1:8" ht="20.25" thickTop="1" thickBot="1">
      <c r="D46" s="47"/>
      <c r="F46" s="103"/>
      <c r="G46" s="39"/>
    </row>
    <row r="47" spans="1:8" ht="32.25" thickTop="1" thickBot="1">
      <c r="A47" s="213" t="s">
        <v>3316</v>
      </c>
      <c r="B47" s="214">
        <f>B38+B45</f>
        <v>236253755.8670091</v>
      </c>
      <c r="C47" s="215">
        <f>C38+C45</f>
        <v>174592440</v>
      </c>
      <c r="D47" s="47"/>
      <c r="F47" s="39"/>
    </row>
    <row r="48" spans="1:8" ht="19.5" thickTop="1">
      <c r="D48" s="47"/>
      <c r="F48" s="39"/>
    </row>
    <row r="49" spans="1:7" ht="18.75">
      <c r="A49" s="108" t="s">
        <v>3317</v>
      </c>
      <c r="B49" s="109">
        <f>B47-B21</f>
        <v>-1.8409192562103271E-3</v>
      </c>
      <c r="C49" s="109">
        <f>C47-C21</f>
        <v>0</v>
      </c>
      <c r="D49" s="47"/>
      <c r="F49" s="105"/>
    </row>
    <row r="50" spans="1:7" ht="18.75">
      <c r="D50" s="47"/>
      <c r="F50" s="39"/>
    </row>
    <row r="51" spans="1:7" ht="19.5" thickBot="1">
      <c r="A51" s="104"/>
      <c r="B51" s="95"/>
      <c r="C51" s="95"/>
      <c r="D51" s="47"/>
      <c r="F51" s="39"/>
      <c r="G51" s="105"/>
    </row>
    <row r="52" spans="1:7" ht="32.25" thickTop="1" thickBot="1">
      <c r="A52" s="73" t="s">
        <v>81</v>
      </c>
      <c r="B52" s="110">
        <f>B45</f>
        <v>72276813.361828044</v>
      </c>
      <c r="C52" s="110">
        <f>C45</f>
        <v>54665757</v>
      </c>
      <c r="F52" s="39"/>
    </row>
    <row r="53" spans="1:7">
      <c r="B53" s="82">
        <f>B45-B56</f>
        <v>-1.8409043550491333E-3</v>
      </c>
      <c r="C53" s="82">
        <f>C45-C56</f>
        <v>0</v>
      </c>
      <c r="F53" s="39"/>
    </row>
    <row r="54" spans="1:7" ht="31.5" thickBot="1">
      <c r="A54" s="111" t="s">
        <v>78</v>
      </c>
      <c r="B54" s="112">
        <f>B12-B38</f>
        <v>26711827.233678937</v>
      </c>
      <c r="C54" s="112">
        <f>C12-C38</f>
        <v>28703458</v>
      </c>
    </row>
    <row r="55" spans="1:7" ht="30">
      <c r="A55" s="113"/>
      <c r="B55" s="114"/>
      <c r="C55" s="114"/>
    </row>
    <row r="56" spans="1:7" ht="31.5" thickBot="1">
      <c r="A56" s="115" t="s">
        <v>79</v>
      </c>
      <c r="B56" s="116">
        <f>B54+B19</f>
        <v>72276813.363668948</v>
      </c>
      <c r="C56" s="116">
        <f>C54+C19</f>
        <v>54665757</v>
      </c>
    </row>
    <row r="57" spans="1:7" ht="30">
      <c r="A57" s="117"/>
      <c r="B57" s="82">
        <f>B56-B52</f>
        <v>1.8409043550491333E-3</v>
      </c>
      <c r="C57" s="82">
        <f>C56-C52</f>
        <v>0</v>
      </c>
    </row>
  </sheetData>
  <mergeCells count="2">
    <mergeCell ref="A1:D2"/>
    <mergeCell ref="F1:I2"/>
  </mergeCells>
  <conditionalFormatting sqref="A19:C19">
    <cfRule type="cellIs" dxfId="22" priority="4" operator="lessThan">
      <formula>0</formula>
    </cfRule>
  </conditionalFormatting>
  <conditionalFormatting sqref="A21:C21 G24:H24 F25:H25 A30:C30 F31:H31 F34 A45:C45 A52:C52">
    <cfRule type="cellIs" dxfId="21" priority="13" operator="lessThan">
      <formula>0</formula>
    </cfRule>
  </conditionalFormatting>
  <conditionalFormatting sqref="A36:C36">
    <cfRule type="cellIs" dxfId="20" priority="3" operator="lessThan">
      <formula>0</formula>
    </cfRule>
  </conditionalFormatting>
  <conditionalFormatting sqref="F10:H11 A12:C13 A38:C38 A47:C47">
    <cfRule type="cellIs" dxfId="19" priority="5" operator="lessThan">
      <formula>0</formula>
    </cfRule>
  </conditionalFormatting>
  <conditionalFormatting sqref="F13:H13">
    <cfRule type="cellIs" dxfId="18" priority="2" operator="lessThan">
      <formula>0</formula>
    </cfRule>
  </conditionalFormatting>
  <conditionalFormatting sqref="F20:H20">
    <cfRule type="cellIs" dxfId="17" priority="1" operator="lessThan">
      <formula>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77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Q410"/>
  <sheetViews>
    <sheetView rightToLeft="1" topLeftCell="E1" zoomScale="106" zoomScaleNormal="106" workbookViewId="0">
      <selection activeCell="H4" sqref="H4"/>
    </sheetView>
  </sheetViews>
  <sheetFormatPr defaultColWidth="10" defaultRowHeight="14.25"/>
  <cols>
    <col min="1" max="1" width="28.140625" style="10" bestFit="1" customWidth="1"/>
    <col min="2" max="2" width="15.140625" style="10" bestFit="1" customWidth="1"/>
    <col min="3" max="3" width="14" style="2" bestFit="1" customWidth="1"/>
    <col min="4" max="4" width="14" style="2" customWidth="1"/>
    <col min="5" max="5" width="13.28515625" style="3" customWidth="1"/>
    <col min="6" max="6" width="3.85546875" style="3" customWidth="1"/>
    <col min="7" max="7" width="25.5703125" style="10" bestFit="1" customWidth="1"/>
    <col min="8" max="8" width="16" style="10" bestFit="1" customWidth="1"/>
    <col min="9" max="9" width="16" style="3" bestFit="1" customWidth="1"/>
    <col min="10" max="10" width="11.7109375" style="3" bestFit="1" customWidth="1"/>
    <col min="11" max="11" width="3.85546875" style="3" customWidth="1"/>
    <col min="12" max="12" width="43.7109375" style="260" bestFit="1" customWidth="1"/>
    <col min="13" max="13" width="11.42578125" style="3" bestFit="1" customWidth="1"/>
    <col min="14" max="14" width="15.5703125" style="265" customWidth="1"/>
    <col min="15" max="15" width="16" style="265" bestFit="1" customWidth="1"/>
    <col min="16" max="16" width="15.140625" style="3" customWidth="1"/>
    <col min="17" max="17" width="11.42578125" style="3" bestFit="1" customWidth="1"/>
    <col min="18" max="16384" width="10" style="3"/>
  </cols>
  <sheetData>
    <row r="1" spans="1:17" ht="24" customHeight="1" thickBot="1">
      <c r="A1" s="217" t="s">
        <v>118</v>
      </c>
      <c r="B1" s="217"/>
      <c r="C1" s="217"/>
      <c r="D1" s="251" t="s">
        <v>4383</v>
      </c>
      <c r="G1" s="218" t="s">
        <v>118</v>
      </c>
      <c r="H1" s="218"/>
      <c r="I1" s="218"/>
      <c r="J1" s="251" t="s">
        <v>4383</v>
      </c>
      <c r="L1" s="219" t="s">
        <v>4413</v>
      </c>
      <c r="M1" s="219"/>
      <c r="N1" s="220">
        <v>2023</v>
      </c>
      <c r="O1" s="220">
        <v>2022</v>
      </c>
    </row>
    <row r="2" spans="1:17" ht="15" customHeight="1" thickTop="1" thickBot="1">
      <c r="A2" s="219" t="s">
        <v>88</v>
      </c>
      <c r="B2" s="220">
        <v>2023</v>
      </c>
      <c r="C2" s="220">
        <v>2022</v>
      </c>
      <c r="D2" s="252">
        <v>8</v>
      </c>
      <c r="F2" s="216"/>
      <c r="G2" s="219" t="s">
        <v>135</v>
      </c>
      <c r="H2" s="220">
        <f>$B$2</f>
        <v>2023</v>
      </c>
      <c r="I2" s="220">
        <v>2022</v>
      </c>
      <c r="J2" s="252">
        <v>24</v>
      </c>
      <c r="K2" s="216"/>
      <c r="L2" s="305" t="s">
        <v>4392</v>
      </c>
      <c r="M2" s="6"/>
      <c r="N2" s="236" t="s">
        <v>4444</v>
      </c>
      <c r="O2" s="236" t="s">
        <v>4444</v>
      </c>
    </row>
    <row r="3" spans="1:17" s="4" customFormat="1" ht="13.9" customHeight="1">
      <c r="A3" s="222" t="s">
        <v>106</v>
      </c>
      <c r="B3" s="223">
        <f>SUMIFS('TB 2023'!$R:$R,'TB 2023'!$F:$F,الإيضاحات!$A$2,'TB 2023'!$G:$G,الإيضاحات!A3)</f>
        <v>91256.439999999595</v>
      </c>
      <c r="C3" s="223">
        <v>23240</v>
      </c>
      <c r="D3" s="253"/>
      <c r="F3" s="221"/>
      <c r="G3" s="319" t="s">
        <v>4453</v>
      </c>
      <c r="H3" s="320">
        <f>-I6</f>
        <v>17628823</v>
      </c>
      <c r="I3" s="320">
        <v>15169967</v>
      </c>
      <c r="J3" s="6"/>
      <c r="L3" s="265" t="s">
        <v>119</v>
      </c>
      <c r="M3" s="6"/>
      <c r="N3" s="238">
        <f>'القوائم المالية المجمعة 2023'!B41</f>
        <v>45000000</v>
      </c>
      <c r="O3" s="238">
        <f>'القوائم المالية المجمعة 2023'!C41</f>
        <v>20000000</v>
      </c>
      <c r="P3" s="6"/>
    </row>
    <row r="4" spans="1:17" s="4" customFormat="1" ht="13.9" customHeight="1">
      <c r="A4" s="225" t="s">
        <v>107</v>
      </c>
      <c r="B4" s="226">
        <f>SUMIFS('TB 2023'!$R:$R,'TB 2023'!$F:$F,الإيضاحات!$A$2,'TB 2023'!$G:$G,الإيضاحات!A4)</f>
        <v>5197760.8399799857</v>
      </c>
      <c r="C4" s="226">
        <v>12114467</v>
      </c>
      <c r="D4" s="254"/>
      <c r="F4" s="221"/>
      <c r="G4" s="319" t="s">
        <v>4454</v>
      </c>
      <c r="H4" s="320">
        <v>107519296</v>
      </c>
      <c r="I4" s="320">
        <v>97853866</v>
      </c>
      <c r="J4" s="6"/>
      <c r="L4" s="228" t="s">
        <v>4393</v>
      </c>
      <c r="M4" s="228"/>
      <c r="N4" s="238">
        <f>'القوائم المالية المجمعة 2023'!B42</f>
        <v>2491343</v>
      </c>
      <c r="O4" s="238">
        <v>360000</v>
      </c>
      <c r="P4" s="6"/>
    </row>
    <row r="5" spans="1:17" s="6" customFormat="1" ht="13.9" customHeight="1">
      <c r="A5" s="222" t="s">
        <v>110</v>
      </c>
      <c r="B5" s="223">
        <f>SUMIFS('TB 2023'!$R:$R,'TB 2023'!$F:$F,الإيضاحات!$A$2,'TB 2023'!$G:$G,الإيضاحات!A5)</f>
        <v>1199121.22</v>
      </c>
      <c r="C5" s="223">
        <v>0</v>
      </c>
      <c r="D5" s="253"/>
      <c r="F5" s="216"/>
      <c r="G5" s="319" t="s">
        <v>4455</v>
      </c>
      <c r="H5" s="320">
        <f>H29-H10</f>
        <v>82647760.390410081</v>
      </c>
      <c r="I5" s="320">
        <f>I29-I10</f>
        <v>84131777.916670009</v>
      </c>
      <c r="L5" s="225" t="s">
        <v>4394</v>
      </c>
      <c r="M5" s="225"/>
      <c r="N5" s="261">
        <f>'ايضاح الوعاء الزكوي 21'!D34</f>
        <v>-6696591.121998</v>
      </c>
      <c r="O5" s="261">
        <v>13620097</v>
      </c>
      <c r="P5" s="269"/>
    </row>
    <row r="6" spans="1:17" s="6" customFormat="1" ht="13.9" customHeight="1" thickBot="1">
      <c r="A6" s="229"/>
      <c r="B6" s="230"/>
      <c r="C6" s="230"/>
      <c r="D6" s="253"/>
      <c r="F6" s="216"/>
      <c r="G6" s="319" t="s">
        <v>4456</v>
      </c>
      <c r="H6" s="320">
        <f>-B15</f>
        <v>-19850983.427720036</v>
      </c>
      <c r="I6" s="320">
        <v>-17628823</v>
      </c>
      <c r="L6" s="296" t="s">
        <v>4395</v>
      </c>
      <c r="M6" s="267" t="s">
        <v>4437</v>
      </c>
      <c r="N6" s="264">
        <f>'ايضاح الوعاء الزكوي 21'!F16</f>
        <v>14682154.677500002</v>
      </c>
      <c r="O6" s="264">
        <v>6507743.3420999991</v>
      </c>
    </row>
    <row r="7" spans="1:17" s="6" customFormat="1" ht="13.9" customHeight="1" thickTop="1" thickBot="1">
      <c r="A7" s="231" t="s">
        <v>74</v>
      </c>
      <c r="B7" s="232">
        <f>SUM(B3:B5)</f>
        <v>6488138.4999799849</v>
      </c>
      <c r="C7" s="232">
        <f>SUM(C3:C5)</f>
        <v>12137707</v>
      </c>
      <c r="D7" s="255"/>
      <c r="F7" s="216"/>
      <c r="G7" s="219" t="s">
        <v>4457</v>
      </c>
      <c r="H7" s="318">
        <f>SUM(H3:H6)</f>
        <v>187944895.96269003</v>
      </c>
      <c r="I7" s="318">
        <f>SUM(I3:I6)</f>
        <v>179526787.91667002</v>
      </c>
      <c r="L7" s="225" t="s">
        <v>4396</v>
      </c>
      <c r="M7" s="225" t="s">
        <v>4434</v>
      </c>
      <c r="N7" s="261">
        <v>40565212.039999992</v>
      </c>
      <c r="O7" s="261">
        <v>18944059</v>
      </c>
    </row>
    <row r="8" spans="1:17" s="6" customFormat="1" ht="13.9" customHeight="1">
      <c r="A8" s="7"/>
      <c r="B8" s="234">
        <f>B7-'القوائم المالية المجمعة 2023'!B6</f>
        <v>0</v>
      </c>
      <c r="C8" s="234">
        <v>0</v>
      </c>
      <c r="D8" s="234"/>
      <c r="G8" s="7"/>
      <c r="H8" s="234">
        <f>H7-H29</f>
        <v>0.30246993899345398</v>
      </c>
      <c r="I8" s="234">
        <f>I7-I29</f>
        <v>-0.25947999954223633</v>
      </c>
      <c r="L8" s="222" t="s">
        <v>4397</v>
      </c>
      <c r="M8" s="267" t="s">
        <v>4435</v>
      </c>
      <c r="N8" s="264">
        <v>29129280.850000001</v>
      </c>
      <c r="O8" s="264">
        <v>9972782</v>
      </c>
      <c r="Q8" s="228"/>
    </row>
    <row r="9" spans="1:17" s="6" customFormat="1" ht="13.9" customHeight="1" thickBot="1">
      <c r="A9" s="219" t="s">
        <v>138</v>
      </c>
      <c r="B9" s="220">
        <f>B2</f>
        <v>2023</v>
      </c>
      <c r="C9" s="220">
        <v>2022</v>
      </c>
      <c r="D9" s="252">
        <v>9</v>
      </c>
      <c r="F9" s="216"/>
      <c r="G9" s="219" t="s">
        <v>135</v>
      </c>
      <c r="H9" s="220">
        <f>$B$2</f>
        <v>2023</v>
      </c>
      <c r="I9" s="220">
        <v>2022</v>
      </c>
      <c r="L9" s="225" t="s">
        <v>4398</v>
      </c>
      <c r="M9" s="225"/>
      <c r="N9" s="261">
        <f>N33</f>
        <v>22531412.599830039</v>
      </c>
      <c r="O9" s="261">
        <f>O33</f>
        <v>29480017.740000002</v>
      </c>
      <c r="Q9" s="9"/>
    </row>
    <row r="10" spans="1:17" s="6" customFormat="1" ht="13.9" customHeight="1" thickTop="1" thickBot="1">
      <c r="A10" s="222" t="s">
        <v>59</v>
      </c>
      <c r="B10" s="223">
        <f>SUMIFS('TB 2023'!$R:$R,'TB 2023'!$F:$F,الإيضاحات!$A$9,'TB 2023'!$G:$G,الإيضاحات!A10)</f>
        <v>41526057.572420008</v>
      </c>
      <c r="C10" s="223">
        <v>35088748</v>
      </c>
      <c r="D10" s="253"/>
      <c r="E10" s="8"/>
      <c r="F10" s="216"/>
      <c r="G10" s="222" t="s">
        <v>10</v>
      </c>
      <c r="H10" s="223">
        <f>SUMIFS('TB 2023'!$R:$R,'TB 2023'!$E:$E,الإيضاحات!$G$9,'TB 2023'!$F:$F,الإيضاحات!G10)</f>
        <v>105297135.26981001</v>
      </c>
      <c r="I10" s="223">
        <v>95395010.259480014</v>
      </c>
      <c r="L10" s="304" t="s">
        <v>4416</v>
      </c>
      <c r="M10" s="268"/>
      <c r="N10" s="245">
        <f>SUM(N3:N9)</f>
        <v>147702812.04533201</v>
      </c>
      <c r="O10" s="245">
        <f>SUM(O3:O9)</f>
        <v>98884699.082100004</v>
      </c>
    </row>
    <row r="11" spans="1:17" s="6" customFormat="1" ht="13.9" customHeight="1" thickTop="1" thickBot="1">
      <c r="A11" s="222" t="s">
        <v>97</v>
      </c>
      <c r="B11" s="223">
        <f>SUMIFS('TB 2023'!$R:$R,'TB 2023'!$F:$F,الإيضاحات!$A$9,'TB 2023'!$G:$G,الإيضاحات!A11)</f>
        <v>-7630347.0800000001</v>
      </c>
      <c r="C11" s="223">
        <v>-4725578</v>
      </c>
      <c r="D11" s="253"/>
      <c r="F11" s="216"/>
      <c r="G11" s="225" t="s">
        <v>24</v>
      </c>
      <c r="H11" s="226">
        <f>SUMIFS('TB 2023'!$R:$R,'TB 2023'!$E:$E,الإيضاحات!$G$9,'TB 2023'!$H:$H,الإيضاحات!G11)</f>
        <v>35826418.940000005</v>
      </c>
      <c r="I11" s="226">
        <v>34074273.400040001</v>
      </c>
      <c r="L11" s="305" t="s">
        <v>4417</v>
      </c>
      <c r="M11" s="238"/>
      <c r="N11" s="238"/>
      <c r="O11" s="238"/>
    </row>
    <row r="12" spans="1:17" s="6" customFormat="1" ht="13.9" customHeight="1" thickTop="1" thickBot="1">
      <c r="A12" s="231" t="s">
        <v>74</v>
      </c>
      <c r="B12" s="232">
        <f>SUM(B10:B11)</f>
        <v>33895710.49242001</v>
      </c>
      <c r="C12" s="232">
        <f>SUM(C10:C11)</f>
        <v>30363170</v>
      </c>
      <c r="D12" s="255"/>
      <c r="F12" s="216"/>
      <c r="G12" s="222" t="s">
        <v>70</v>
      </c>
      <c r="H12" s="223">
        <f>SUMIFS('TB 2023'!$R:$R,'TB 2023'!$E:$E,الإيضاحات!$G$9,'TB 2023'!$H:$H,الإيضاحات!G12)</f>
        <v>19247051.370000001</v>
      </c>
      <c r="I12" s="223">
        <v>25844370.009970002</v>
      </c>
      <c r="J12" s="252">
        <v>24</v>
      </c>
      <c r="L12" s="299" t="s">
        <v>4399</v>
      </c>
      <c r="M12" s="300"/>
      <c r="N12" s="306">
        <f>'القوائم المالية المجمعة 2023'!B19</f>
        <v>45564986.129990011</v>
      </c>
      <c r="O12" s="306">
        <f>'القوائم المالية المجمعة 2023'!C19</f>
        <v>25962299</v>
      </c>
    </row>
    <row r="13" spans="1:17" s="6" customFormat="1" ht="13.9" customHeight="1" thickTop="1" thickBot="1">
      <c r="A13" s="7"/>
      <c r="B13" s="234">
        <f>B12-'القوائم المالية المجمعة 2023'!B7</f>
        <v>0</v>
      </c>
      <c r="C13" s="234">
        <f>C12-'القوائم المالية المجمعة 2023'!C7</f>
        <v>0</v>
      </c>
      <c r="D13" s="234"/>
      <c r="E13" s="9"/>
      <c r="F13" s="216"/>
      <c r="G13" s="225" t="s">
        <v>121</v>
      </c>
      <c r="H13" s="226">
        <f>SUMIFS('TB 2023'!$R:$R,'TB 2023'!$E:$E,الإيضاحات!$G$9,'TB 2023'!$H:$H,الإيضاحات!G13)</f>
        <v>1596834.6099899998</v>
      </c>
      <c r="I13" s="226">
        <v>1455212.2200000002</v>
      </c>
      <c r="L13" s="307" t="s">
        <v>4418</v>
      </c>
      <c r="M13" s="308"/>
      <c r="N13" s="309">
        <f>N10-N12</f>
        <v>102137825.915342</v>
      </c>
      <c r="O13" s="310">
        <f>O10-O12</f>
        <v>72922400.082100004</v>
      </c>
    </row>
    <row r="14" spans="1:17" s="6" customFormat="1" ht="13.9" customHeight="1" thickTop="1" thickBot="1">
      <c r="A14" s="219" t="s">
        <v>139</v>
      </c>
      <c r="B14" s="220">
        <f>$B$2</f>
        <v>2023</v>
      </c>
      <c r="C14" s="220">
        <v>2022</v>
      </c>
      <c r="D14" s="252">
        <v>10</v>
      </c>
      <c r="E14" s="9"/>
      <c r="G14" s="222" t="s">
        <v>27</v>
      </c>
      <c r="H14" s="223">
        <f>SUMIFS('TB 2023'!$R:$R,'TB 2023'!$E:$E,الإيضاحات!$G$9,'TB 2023'!$H:$H,الإيضاحات!G14)</f>
        <v>1185001.02</v>
      </c>
      <c r="I14" s="223">
        <v>3033898.95</v>
      </c>
      <c r="L14" s="301" t="s">
        <v>4400</v>
      </c>
      <c r="M14" s="302"/>
      <c r="N14" s="303">
        <f>N13*P15</f>
        <v>48069142.836443394</v>
      </c>
      <c r="O14" s="303">
        <f>O13*P15</f>
        <v>34319481.877636157</v>
      </c>
    </row>
    <row r="15" spans="1:17" s="6" customFormat="1" ht="13.9" customHeight="1" thickBot="1">
      <c r="A15" s="222" t="s">
        <v>120</v>
      </c>
      <c r="B15" s="223">
        <f>SUMIFS('TB 2023'!$R:$R,'TB 2023'!$F:$F,الإيضاحات!$A$14,'TB 2023'!$G:$G,الإيضاحات!A15)</f>
        <v>19850983.427720036</v>
      </c>
      <c r="C15" s="223">
        <v>17628823</v>
      </c>
      <c r="D15" s="253"/>
      <c r="E15" s="9"/>
      <c r="F15" s="216"/>
      <c r="G15" s="225" t="s">
        <v>62</v>
      </c>
      <c r="H15" s="226">
        <f>SUMIFS('TB 2023'!$R:$R,'TB 2023'!$E:$E,الإيضاحات!$G$9,'TB 2023'!$H:$H,الإيضاحات!G15)</f>
        <v>9066483.7000000011</v>
      </c>
      <c r="I15" s="226">
        <v>4447144.8899800004</v>
      </c>
      <c r="L15" s="311" t="s">
        <v>4401</v>
      </c>
      <c r="M15" s="311"/>
      <c r="N15" s="312">
        <f>N14</f>
        <v>48069142.836443394</v>
      </c>
      <c r="O15" s="312">
        <f>O14</f>
        <v>34319481.877636157</v>
      </c>
      <c r="P15" s="6">
        <v>0.47063017452795602</v>
      </c>
      <c r="Q15" s="9"/>
    </row>
    <row r="16" spans="1:17" s="6" customFormat="1" ht="13.9" customHeight="1" thickTop="1" thickBot="1">
      <c r="A16" s="225" t="s">
        <v>85</v>
      </c>
      <c r="B16" s="226">
        <f>SUMIFS('TB 2023'!$R:$R,'TB 2023'!$F:$F,الإيضاحات!$A$14,'TB 2023'!$G:$G,الإيضاحات!A16)</f>
        <v>-119728.16</v>
      </c>
      <c r="C16" s="226">
        <v>-119728.16003000001</v>
      </c>
      <c r="D16" s="254"/>
      <c r="E16" s="9"/>
      <c r="F16" s="216"/>
      <c r="G16" s="222" t="s">
        <v>72</v>
      </c>
      <c r="H16" s="223">
        <f>SUMIFS('TB 2023'!$R:$R,'TB 2023'!$E:$E,الإيضاحات!$G$9,'TB 2023'!$H:$H,الإيضاحات!G16)</f>
        <v>3296793.6399599998</v>
      </c>
      <c r="I16" s="223">
        <v>2596784.7899900004</v>
      </c>
      <c r="L16" s="307" t="s">
        <v>4402</v>
      </c>
      <c r="M16" s="308"/>
      <c r="N16" s="314">
        <v>68638964</v>
      </c>
      <c r="O16" s="315">
        <v>68638964</v>
      </c>
      <c r="Q16" s="9"/>
    </row>
    <row r="17" spans="1:17" s="6" customFormat="1" ht="13.9" customHeight="1" thickTop="1" thickBot="1">
      <c r="A17" s="231" t="s">
        <v>74</v>
      </c>
      <c r="B17" s="232">
        <f>SUM(B15:B16)</f>
        <v>19731255.267720036</v>
      </c>
      <c r="C17" s="232">
        <f>SUM(C15:C16)</f>
        <v>17509094.83997</v>
      </c>
      <c r="D17" s="255"/>
      <c r="E17" s="8"/>
      <c r="F17" s="216"/>
      <c r="G17" s="225" t="s">
        <v>19</v>
      </c>
      <c r="H17" s="226">
        <f>SUMIFS('TB 2023'!$R:$R,'TB 2023'!$E:$E,الإيضاحات!$G$9,'TB 2023'!$H:$H,الإيضاحات!G17)</f>
        <v>456070.98</v>
      </c>
      <c r="I17" s="226">
        <v>367479.20999999996</v>
      </c>
      <c r="L17" s="313" t="s">
        <v>4419</v>
      </c>
      <c r="M17" s="268"/>
      <c r="N17" s="238"/>
      <c r="O17" s="238"/>
    </row>
    <row r="18" spans="1:17" s="6" customFormat="1" ht="13.9" customHeight="1">
      <c r="A18" s="7"/>
      <c r="B18" s="243">
        <f>B17-'القوائم المالية المجمعة 2023'!B8</f>
        <v>0</v>
      </c>
      <c r="C18" s="243">
        <v>0</v>
      </c>
      <c r="D18" s="243"/>
      <c r="E18" s="8"/>
      <c r="F18" s="216"/>
      <c r="G18" s="222" t="s">
        <v>56</v>
      </c>
      <c r="H18" s="223">
        <f>SUMIFS('TB 2023'!$R:$R,'TB 2023'!$E:$E,الإيضاحات!$G$9,'TB 2023'!$H:$H,الإيضاحات!G18)</f>
        <v>1901613.3</v>
      </c>
      <c r="I18" s="223">
        <v>2708418.25</v>
      </c>
      <c r="L18" s="265" t="s">
        <v>4403</v>
      </c>
      <c r="M18" s="6">
        <v>2.577685E-2</v>
      </c>
      <c r="N18" s="264">
        <f>N14*M18</f>
        <v>1239071.0845235758</v>
      </c>
      <c r="O18" s="264">
        <f>O14*M18</f>
        <v>884648.13643754553</v>
      </c>
    </row>
    <row r="19" spans="1:17" s="6" customFormat="1" ht="13.9" customHeight="1" thickBot="1">
      <c r="A19" s="219" t="s">
        <v>152</v>
      </c>
      <c r="B19" s="220">
        <f>$B$2</f>
        <v>2023</v>
      </c>
      <c r="C19" s="220">
        <v>2022</v>
      </c>
      <c r="D19" s="252">
        <v>11</v>
      </c>
      <c r="F19" s="216"/>
      <c r="G19" s="247" t="s">
        <v>3264</v>
      </c>
      <c r="H19" s="226">
        <f>SUMIFS('TB 2023'!$R:$R,'TB 2023'!$E:$E,الإيضاحات!$G$9,'TB 2023'!$H:$H,الإيضاحات!G19)</f>
        <v>2126425.2999999998</v>
      </c>
      <c r="I19" s="226">
        <v>1976525.5499999998</v>
      </c>
      <c r="L19" s="265" t="s">
        <v>4404</v>
      </c>
      <c r="M19" s="6">
        <v>2.5000000000000001E-2</v>
      </c>
      <c r="N19" s="264">
        <f>N15*M19</f>
        <v>1201728.570911085</v>
      </c>
      <c r="O19" s="264">
        <f>O15*M19</f>
        <v>857987.04694090399</v>
      </c>
    </row>
    <row r="20" spans="1:17" s="6" customFormat="1" ht="13.9" customHeight="1" thickTop="1" thickBot="1">
      <c r="A20" s="222" t="s">
        <v>46</v>
      </c>
      <c r="B20" s="223">
        <f>SUMIFS('TB 2023'!$R:$R,'TB 2023'!$F:$F,الإيضاحات!$A$19,'TB 2023'!$G:$G,الإيضاحات!A20)</f>
        <v>41583396.029999994</v>
      </c>
      <c r="C20" s="223">
        <v>31791493</v>
      </c>
      <c r="D20" s="253"/>
      <c r="F20" s="216"/>
      <c r="G20" s="222" t="s">
        <v>73</v>
      </c>
      <c r="H20" s="223">
        <f>SUMIFS('TB 2023'!$R:$R,'TB 2023'!$E:$E,الإيضاحات!$G$9,'TB 2023'!$H:$H,الإيضاحات!G20)</f>
        <v>339872.36</v>
      </c>
      <c r="I20" s="223">
        <v>942379.66000000015</v>
      </c>
      <c r="L20" s="244" t="s">
        <v>4420</v>
      </c>
      <c r="M20" s="268"/>
      <c r="N20" s="245">
        <f>SUM(N18:N19)</f>
        <v>2440799.6554346606</v>
      </c>
      <c r="O20" s="245">
        <f>SUM(O18:O19)</f>
        <v>1742635.1833784496</v>
      </c>
      <c r="Q20" s="9"/>
    </row>
    <row r="21" spans="1:17" s="6" customFormat="1" ht="13.9" customHeight="1">
      <c r="A21" s="225" t="s">
        <v>111</v>
      </c>
      <c r="B21" s="226">
        <f>SUMIFS('TB 2023'!$R:$R,'TB 2023'!$F:$F,الإيضاحات!$A$19,'TB 2023'!$G:$G,الإيضاحات!A21)</f>
        <v>7077847.4172599986</v>
      </c>
      <c r="C21" s="226">
        <v>46163331</v>
      </c>
      <c r="D21" s="254"/>
      <c r="E21" s="9"/>
      <c r="F21" s="216"/>
      <c r="G21" s="225" t="s">
        <v>63</v>
      </c>
      <c r="H21" s="226">
        <f>SUMIFS('TB 2023'!$R:$R,'TB 2023'!$E:$E,الإيضاحات!$G$9,'TB 2023'!$H:$H,الإيضاحات!G21)</f>
        <v>1710054.0799999998</v>
      </c>
      <c r="I21" s="226">
        <v>1379885.5099899999</v>
      </c>
      <c r="L21" s="265" t="s">
        <v>4405</v>
      </c>
      <c r="N21" s="264">
        <f>P22*N33</f>
        <v>802118.28855394933</v>
      </c>
      <c r="O21" s="264">
        <f>P22*O33</f>
        <v>1049488.631544</v>
      </c>
    </row>
    <row r="22" spans="1:17" s="6" customFormat="1" ht="13.9" customHeight="1">
      <c r="A22" s="225" t="s">
        <v>47</v>
      </c>
      <c r="B22" s="226">
        <f>SUMIFS('TB 2023'!$R:$R,'TB 2023'!$F:$F,الإيضاحات!$A$19,'TB 2023'!$G:$G,الإيضاحات!A22)</f>
        <v>2275131.42</v>
      </c>
      <c r="C22" s="226">
        <v>3068404</v>
      </c>
      <c r="D22" s="254"/>
      <c r="E22" s="246"/>
      <c r="F22" s="216"/>
      <c r="G22" s="222" t="s">
        <v>66</v>
      </c>
      <c r="H22" s="223">
        <f>SUMIFS('TB 2023'!$R:$R,'TB 2023'!$E:$E,الإيضاحات!$G$9,'TB 2023'!$H:$H,الإيضاحات!G22)</f>
        <v>1728416.6099999999</v>
      </c>
      <c r="I22" s="223">
        <v>1646773.3699599998</v>
      </c>
      <c r="L22" s="265" t="s">
        <v>4406</v>
      </c>
      <c r="N22" s="264"/>
      <c r="O22" s="264">
        <v>-15708</v>
      </c>
      <c r="P22" s="272">
        <v>3.56E-2</v>
      </c>
    </row>
    <row r="23" spans="1:17" s="6" customFormat="1" ht="13.9" customHeight="1">
      <c r="A23" s="222" t="s">
        <v>108</v>
      </c>
      <c r="B23" s="223">
        <f>SUMIFS('TB 2023'!$R:$R,'TB 2023'!$F:$F,الإيضاحات!$A$19,'TB 2023'!$G:$G,الإيضاحات!A23)</f>
        <v>1480483.97</v>
      </c>
      <c r="C23" s="223">
        <v>1643155</v>
      </c>
      <c r="D23" s="253"/>
      <c r="E23" s="246"/>
      <c r="F23" s="216"/>
      <c r="G23" s="225" t="s">
        <v>114</v>
      </c>
      <c r="H23" s="226">
        <f>SUMIFS('TB 2023'!$R:$R,'TB 2023'!$E:$E,الإيضاحات!$G$9,'TB 2023'!$H:$H,الإيضاحات!G23)</f>
        <v>742720.26997000002</v>
      </c>
      <c r="I23" s="226">
        <v>658374.66994000005</v>
      </c>
      <c r="L23" s="265" t="s">
        <v>4407</v>
      </c>
      <c r="N23" s="264"/>
      <c r="O23" s="264">
        <v>-1027</v>
      </c>
    </row>
    <row r="24" spans="1:17" s="6" customFormat="1" ht="13.9" customHeight="1">
      <c r="A24" s="225" t="s">
        <v>109</v>
      </c>
      <c r="B24" s="226">
        <f>SUMIFS('TB 2023'!$R:$R,'TB 2023'!$F:$F,الإيضاحات!$A$19,'TB 2023'!$G:$G,الإيضاحات!A24)</f>
        <v>220155.60997000017</v>
      </c>
      <c r="C24" s="226">
        <v>341231</v>
      </c>
      <c r="D24" s="254"/>
      <c r="E24" s="246"/>
      <c r="F24" s="216"/>
      <c r="G24" s="222" t="s">
        <v>64</v>
      </c>
      <c r="H24" s="223">
        <f>SUMIFS('TB 2023'!$R:$R,'TB 2023'!$E:$E,الإيضاحات!$G$9,'TB 2023'!$H:$H,الإيضاحات!G24)</f>
        <v>786954.45050000004</v>
      </c>
      <c r="I24" s="223">
        <v>481727.74997999996</v>
      </c>
      <c r="J24" s="252">
        <v>25</v>
      </c>
      <c r="L24" s="265" t="s">
        <v>4408</v>
      </c>
      <c r="N24" s="264"/>
      <c r="O24" s="264">
        <v>-171832</v>
      </c>
    </row>
    <row r="25" spans="1:17" s="6" customFormat="1" ht="13.9" customHeight="1" thickBot="1">
      <c r="A25" s="222" t="s">
        <v>45</v>
      </c>
      <c r="B25" s="223">
        <f>SUMIFS('TB 2023'!$R:$R,'TB 2023'!$F:$F,الإيضاحات!$A$19,'TB 2023'!$G:$G,الإيضاحات!A25)</f>
        <v>841093.24150999729</v>
      </c>
      <c r="C25" s="223">
        <v>816174</v>
      </c>
      <c r="D25" s="253"/>
      <c r="E25" s="246"/>
      <c r="F25" s="216"/>
      <c r="G25" s="225" t="s">
        <v>145</v>
      </c>
      <c r="H25" s="226">
        <f>SUMIFS('TB 2023'!$R:$R,'TB 2023'!$E:$E,الإيضاحات!$G$9,'TB 2023'!$H:$H,الإيضاحات!G25)</f>
        <v>555129.34</v>
      </c>
      <c r="I25" s="226">
        <v>539753.75</v>
      </c>
      <c r="L25" s="265"/>
      <c r="N25" s="265"/>
      <c r="O25" s="264"/>
    </row>
    <row r="26" spans="1:17" s="6" customFormat="1" ht="13.9" customHeight="1" thickTop="1" thickBot="1">
      <c r="A26" s="222" t="s">
        <v>144</v>
      </c>
      <c r="B26" s="223">
        <f>SUMIFS('TB 2023'!$R:$R,'TB 2023'!$F:$F,الإيضاحات!$A$19,'TB 2023'!$G:$G,الإيضاحات!A26)</f>
        <v>-468881</v>
      </c>
      <c r="C26" s="223">
        <v>-468881</v>
      </c>
      <c r="D26" s="253"/>
      <c r="E26" s="246"/>
      <c r="F26" s="216"/>
      <c r="G26" s="222" t="s">
        <v>67</v>
      </c>
      <c r="H26" s="223">
        <f>SUMIFS('TB 2023'!$R:$R,'TB 2023'!$E:$E,الإيضاحات!$G$9,'TB 2023'!$H:$H,الإيضاحات!G26)</f>
        <v>1899643.1199899993</v>
      </c>
      <c r="I26" s="223">
        <v>1978775.9368199999</v>
      </c>
      <c r="L26" s="244" t="s">
        <v>4409</v>
      </c>
      <c r="M26" s="268"/>
      <c r="N26" s="245">
        <f>SUM(N21:N25)</f>
        <v>802118.28855394933</v>
      </c>
      <c r="O26" s="245">
        <f>SUM(O21:O25)</f>
        <v>860921.631544</v>
      </c>
    </row>
    <row r="27" spans="1:17" s="6" customFormat="1" ht="13.9" customHeight="1" thickTop="1" thickBot="1">
      <c r="A27" s="231" t="s">
        <v>74</v>
      </c>
      <c r="B27" s="232">
        <f>SUM(B20:B26)</f>
        <v>53009226.688739993</v>
      </c>
      <c r="C27" s="232">
        <f>SUM(C20:C26)</f>
        <v>83354907</v>
      </c>
      <c r="D27" s="255"/>
      <c r="E27" s="246"/>
      <c r="F27" s="216"/>
      <c r="G27" s="225" t="s">
        <v>122</v>
      </c>
      <c r="H27" s="223">
        <f>SUMIFS('TB 2023'!$R:$R,'TB 2023'!$E:$E,الإيضاحات!$G$9,'TB 2023'!$H:$H,الإيضاحات!G27)</f>
        <v>0</v>
      </c>
      <c r="I27" s="248">
        <v>0</v>
      </c>
      <c r="L27" s="270" t="s">
        <v>4410</v>
      </c>
      <c r="M27" s="249"/>
      <c r="N27" s="265">
        <v>0.2</v>
      </c>
      <c r="O27" s="265">
        <v>0.2</v>
      </c>
    </row>
    <row r="28" spans="1:17" s="6" customFormat="1" ht="13.9" customHeight="1" thickTop="1" thickBot="1">
      <c r="A28" s="7"/>
      <c r="B28" s="243">
        <f>B27-'القوائم المالية المجمعة 2023'!B9</f>
        <v>0</v>
      </c>
      <c r="C28" s="243">
        <v>7.6599791646003723E-3</v>
      </c>
      <c r="D28" s="243"/>
      <c r="E28" s="246"/>
      <c r="F28" s="216"/>
      <c r="G28" s="225" t="s">
        <v>65</v>
      </c>
      <c r="H28" s="223">
        <f>SUMIFS('TB 2023'!$R:$R,'TB 2023'!$E:$E,الإيضاحات!$G$9,'TB 2023'!$H:$H,الإيضاحات!G28)</f>
        <v>182277.30000000002</v>
      </c>
      <c r="I28" s="248"/>
      <c r="L28" s="244" t="s">
        <v>4421</v>
      </c>
      <c r="M28" s="268"/>
      <c r="N28" s="245">
        <f>N26*N27</f>
        <v>160423.65771078988</v>
      </c>
      <c r="O28" s="245">
        <f>O26*O27</f>
        <v>172184.32630880002</v>
      </c>
    </row>
    <row r="29" spans="1:17" s="6" customFormat="1" ht="13.9" customHeight="1" thickTop="1" thickBot="1">
      <c r="A29" s="219" t="s">
        <v>4474</v>
      </c>
      <c r="B29" s="220">
        <v>2023</v>
      </c>
      <c r="C29" s="220">
        <v>2022</v>
      </c>
      <c r="D29" s="252">
        <v>12</v>
      </c>
      <c r="E29" s="246"/>
      <c r="F29" s="216"/>
      <c r="G29" s="231" t="s">
        <v>74</v>
      </c>
      <c r="H29" s="232">
        <f>SUM(H10:H28)</f>
        <v>187944895.66022009</v>
      </c>
      <c r="I29" s="232">
        <f>SUM(I10:I27)</f>
        <v>179526788.17615002</v>
      </c>
      <c r="L29" s="266"/>
      <c r="M29" s="266"/>
      <c r="N29" s="255"/>
      <c r="O29" s="255"/>
    </row>
    <row r="30" spans="1:17" s="6" customFormat="1" ht="13.9" customHeight="1" thickBot="1">
      <c r="A30" s="225" t="s">
        <v>48</v>
      </c>
      <c r="B30" s="242">
        <f>SUMIFS('TB 2023'!$R:$R,'TB 2023'!$F:$F,الإيضاحات!$A$29,'TB 2023'!$G:$G,الإيضاحات!A30)</f>
        <v>77564438.789999992</v>
      </c>
      <c r="C30" s="242">
        <v>46812262</v>
      </c>
      <c r="D30" s="256"/>
      <c r="E30" s="246"/>
      <c r="F30" s="216"/>
      <c r="G30" s="7"/>
      <c r="H30" s="234">
        <f>H29-'القوائم المالية المجمعة 2023'!G8</f>
        <v>0</v>
      </c>
      <c r="I30" s="234">
        <v>0</v>
      </c>
      <c r="L30" s="228" t="s">
        <v>4415</v>
      </c>
      <c r="M30" s="228"/>
      <c r="N30" s="262">
        <f>'القوائم المالية المجمعة 2023'!G20</f>
        <v>18088879.239830039</v>
      </c>
      <c r="O30" s="262">
        <f>'القوائم المالية المجمعة 2023'!H20</f>
        <v>23228220</v>
      </c>
    </row>
    <row r="31" spans="1:17" s="6" customFormat="1" ht="13.9" customHeight="1" thickTop="1" thickBot="1">
      <c r="A31" s="231" t="s">
        <v>74</v>
      </c>
      <c r="B31" s="232">
        <f>SUM(B30)</f>
        <v>77564438.789999992</v>
      </c>
      <c r="C31" s="232">
        <f>SUM(C30)</f>
        <v>46812262</v>
      </c>
      <c r="D31" s="255"/>
      <c r="E31" s="246"/>
      <c r="F31" s="216"/>
      <c r="G31" s="219" t="s">
        <v>124</v>
      </c>
      <c r="H31" s="220">
        <f>B2</f>
        <v>2023</v>
      </c>
      <c r="I31" s="220">
        <v>2022</v>
      </c>
      <c r="L31" s="294" t="s">
        <v>4433</v>
      </c>
      <c r="M31" s="228"/>
      <c r="N31" s="238">
        <f>'ايضاح الوعاء الزكوي 21'!D18</f>
        <v>1505157</v>
      </c>
      <c r="O31" s="238">
        <v>1789230</v>
      </c>
    </row>
    <row r="32" spans="1:17" s="6" customFormat="1" ht="13.9" customHeight="1" thickBot="1">
      <c r="B32" s="243">
        <f>B30-'القوائم المالية المجمعة 2023'!B10</f>
        <v>0</v>
      </c>
      <c r="C32" s="243">
        <v>0</v>
      </c>
      <c r="E32" s="246"/>
      <c r="F32" s="216"/>
      <c r="G32" s="222" t="s">
        <v>24</v>
      </c>
      <c r="H32" s="223">
        <f>SUMIFS('TB 2023'!$R:$R,'TB 2023'!$E:$E,الإيضاحات!$G$31,'TB 2023'!$H:$H,الإيضاحات!G32)</f>
        <v>14545669.639999999</v>
      </c>
      <c r="I32" s="223">
        <v>12344833.500030002</v>
      </c>
      <c r="L32" s="295" t="s">
        <v>4445</v>
      </c>
      <c r="M32" s="233"/>
      <c r="N32" s="263">
        <f>'ايضاح الوعاء الزكوي 21'!D19+'ايضاح الوعاء الزكوي 21'!D20</f>
        <v>2937376.36</v>
      </c>
      <c r="O32" s="263">
        <v>4462567.74</v>
      </c>
    </row>
    <row r="33" spans="1:16" s="6" customFormat="1" ht="13.9" customHeight="1" thickTop="1" thickBot="1">
      <c r="A33" s="237" t="s">
        <v>3251</v>
      </c>
      <c r="B33" s="220">
        <f>$B$2</f>
        <v>2023</v>
      </c>
      <c r="C33" s="220">
        <v>2022</v>
      </c>
      <c r="D33" s="252">
        <v>14</v>
      </c>
      <c r="E33" s="246"/>
      <c r="G33" s="225" t="s">
        <v>65</v>
      </c>
      <c r="H33" s="223">
        <f>SUMIFS('TB 2023'!$R:$R,'TB 2023'!$E:$E,الإيضاحات!$G$31,'TB 2023'!$H:$H,الإيضاحات!G33)</f>
        <v>9045.9500000000007</v>
      </c>
      <c r="I33" s="226">
        <v>3636.24</v>
      </c>
      <c r="L33" s="244" t="s">
        <v>4391</v>
      </c>
      <c r="M33" s="268"/>
      <c r="N33" s="245">
        <f>SUM(N30:N32)</f>
        <v>22531412.599830039</v>
      </c>
      <c r="O33" s="245">
        <f>SUM(O30:O32)</f>
        <v>29480017.740000002</v>
      </c>
    </row>
    <row r="34" spans="1:16" s="6" customFormat="1" ht="13.9" customHeight="1" thickBot="1">
      <c r="A34" s="239" t="s">
        <v>3251</v>
      </c>
      <c r="B34" s="240">
        <f>-SUMIFS('TB 2023'!$R:$R,'TB 2023'!$F:$F,الإيضاحات!$A$33,'TB 2023'!$G:$G,الإيضاحات!A34)</f>
        <v>489356.63000000012</v>
      </c>
      <c r="C34" s="240">
        <v>954560</v>
      </c>
      <c r="D34" s="257"/>
      <c r="E34" s="246"/>
      <c r="F34" s="216"/>
      <c r="G34" s="222" t="s">
        <v>55</v>
      </c>
      <c r="H34" s="223">
        <f>SUMIFS('TB 2023'!$R:$R,'TB 2023'!$E:$E,الإيضاحات!$G$31,'TB 2023'!$H:$H,الإيضاحات!G34)</f>
        <v>274260.35999000003</v>
      </c>
      <c r="I34" s="223">
        <v>681528.84000000008</v>
      </c>
      <c r="L34" s="266" t="s">
        <v>4440</v>
      </c>
      <c r="M34" s="266"/>
      <c r="N34" s="255" t="s">
        <v>4414</v>
      </c>
      <c r="O34" s="255" t="s">
        <v>4388</v>
      </c>
    </row>
    <row r="35" spans="1:16" s="6" customFormat="1" ht="13.9" customHeight="1" thickTop="1" thickBot="1">
      <c r="A35" s="235" t="s">
        <v>74</v>
      </c>
      <c r="B35" s="236">
        <f>SUM(B34:B34)</f>
        <v>489356.63000000012</v>
      </c>
      <c r="C35" s="236">
        <f>SUM(C34:C34)</f>
        <v>954560</v>
      </c>
      <c r="D35" s="258"/>
      <c r="E35" s="246"/>
      <c r="F35" s="216"/>
      <c r="G35" s="250" t="s">
        <v>3264</v>
      </c>
      <c r="H35" s="223">
        <f>SUMIFS('TB 2023'!$R:$R,'TB 2023'!$E:$E,الإيضاحات!$G$31,'TB 2023'!$H:$H,الإيضاحات!G35)</f>
        <v>179756.36</v>
      </c>
      <c r="I35" s="226">
        <v>261384.00000000003</v>
      </c>
      <c r="L35" s="265"/>
      <c r="N35" s="255" t="s">
        <v>4390</v>
      </c>
      <c r="O35" s="255" t="s">
        <v>4390</v>
      </c>
    </row>
    <row r="36" spans="1:16" s="6" customFormat="1" ht="13.9" customHeight="1">
      <c r="A36" s="10"/>
      <c r="B36" s="243">
        <f>B34-'القوائم المالية المجمعة 2023'!B27</f>
        <v>0</v>
      </c>
      <c r="C36" s="2">
        <v>0</v>
      </c>
      <c r="D36" s="2"/>
      <c r="E36" s="3"/>
      <c r="F36" s="216"/>
      <c r="G36" s="225" t="s">
        <v>19</v>
      </c>
      <c r="H36" s="223">
        <f>SUMIFS('TB 2023'!$R:$R,'TB 2023'!$E:$E,الإيضاحات!$G$31,'TB 2023'!$H:$H,الإيضاحات!G36)</f>
        <v>112864.36000000002</v>
      </c>
      <c r="I36" s="226">
        <v>295258.56</v>
      </c>
      <c r="L36" s="265" t="s">
        <v>4443</v>
      </c>
      <c r="N36" s="298">
        <f>O40</f>
        <v>2108181.5096872495</v>
      </c>
      <c r="O36" s="264">
        <v>1019757</v>
      </c>
    </row>
    <row r="37" spans="1:16" s="6" customFormat="1" ht="13.9" customHeight="1" thickBot="1">
      <c r="A37" s="237" t="s">
        <v>3254</v>
      </c>
      <c r="B37" s="220">
        <f>$B$2</f>
        <v>2023</v>
      </c>
      <c r="C37" s="220">
        <v>2022</v>
      </c>
      <c r="D37" s="252">
        <v>14</v>
      </c>
      <c r="E37" s="3"/>
      <c r="F37" s="216"/>
      <c r="G37" s="225" t="s">
        <v>3256</v>
      </c>
      <c r="H37" s="223">
        <f>SUMIFS('TB 2023'!$R:$R,'TB 2023'!$E:$E,الإيضاحات!$G$31,'TB 2023'!$H:$H,الإيضاحات!G37)</f>
        <v>862090.71</v>
      </c>
      <c r="I37" s="223">
        <v>333645.90999999997</v>
      </c>
      <c r="L37" s="265" t="s">
        <v>4441</v>
      </c>
      <c r="N37" s="264">
        <f>N20</f>
        <v>2440799.6554346606</v>
      </c>
      <c r="O37" s="264">
        <f>O20</f>
        <v>1742635.1833784496</v>
      </c>
    </row>
    <row r="38" spans="1:16" s="6" customFormat="1" ht="13.9" customHeight="1" thickBot="1">
      <c r="A38" s="239" t="s">
        <v>3254</v>
      </c>
      <c r="B38" s="240">
        <f>-SUMIFS('TB 2023'!$R:$R,'TB 2023'!$F:$F,الإيضاحات!$A$37,'TB 2023'!$G:$G,الإيضاحات!A38)</f>
        <v>1351951.1100010001</v>
      </c>
      <c r="C38" s="240">
        <v>904922</v>
      </c>
      <c r="D38" s="257"/>
      <c r="E38" s="3"/>
      <c r="F38" s="216"/>
      <c r="G38" s="225" t="s">
        <v>115</v>
      </c>
      <c r="H38" s="223">
        <f>SUMIFS('TB 2023'!$R:$R,'TB 2023'!$E:$E,الإيضاحات!$G$31,'TB 2023'!$H:$H,الإيضاحات!G38)</f>
        <v>174864.87000000002</v>
      </c>
      <c r="I38" s="226">
        <v>109251.16</v>
      </c>
      <c r="L38" s="265" t="s">
        <v>4442</v>
      </c>
      <c r="N38" s="264">
        <f>N28</f>
        <v>160423.65771078988</v>
      </c>
      <c r="O38" s="264">
        <f>O28</f>
        <v>172184.32630880002</v>
      </c>
    </row>
    <row r="39" spans="1:16" s="6" customFormat="1" ht="13.9" customHeight="1" thickTop="1" thickBot="1">
      <c r="A39" s="235" t="s">
        <v>74</v>
      </c>
      <c r="B39" s="236">
        <f>SUM(B38:B38)</f>
        <v>1351951.1100010001</v>
      </c>
      <c r="C39" s="236">
        <f>SUM(C38:C38)</f>
        <v>904922</v>
      </c>
      <c r="D39" s="258"/>
      <c r="E39" s="3"/>
      <c r="F39" s="216"/>
      <c r="G39" s="222" t="s">
        <v>66</v>
      </c>
      <c r="H39" s="223">
        <f>SUMIFS('TB 2023'!$R:$R,'TB 2023'!$E:$E,الإيضاحات!$G$31,'TB 2023'!$H:$H,الإيضاحات!G39)</f>
        <v>400226.15999999992</v>
      </c>
      <c r="I39" s="223">
        <v>566963.03</v>
      </c>
      <c r="L39" s="265" t="s">
        <v>4411</v>
      </c>
      <c r="N39" s="264">
        <f>-'ايضاح الوعاء الزكوي 21'!D7-'ايضاح الوعاء الزكوي 21'!D13</f>
        <v>-1669054.41</v>
      </c>
      <c r="O39" s="264">
        <v>-826395</v>
      </c>
    </row>
    <row r="40" spans="1:16" s="6" customFormat="1" ht="13.9" customHeight="1" thickTop="1" thickBot="1">
      <c r="A40" s="10"/>
      <c r="B40" s="243">
        <f>B38-'القوائم المالية المجمعة 2023'!B34</f>
        <v>0</v>
      </c>
      <c r="C40" s="2">
        <v>0</v>
      </c>
      <c r="D40" s="2"/>
      <c r="E40" s="3"/>
      <c r="F40" s="216"/>
      <c r="G40" s="225" t="s">
        <v>16</v>
      </c>
      <c r="H40" s="223">
        <f>SUMIFS('TB 2023'!$R:$R,'TB 2023'!$E:$E,الإيضاحات!$G$31,'TB 2023'!$H:$H,الإيضاحات!G40)</f>
        <v>208094.8</v>
      </c>
      <c r="I40" s="226">
        <v>82051.8</v>
      </c>
      <c r="L40" s="244" t="s">
        <v>4412</v>
      </c>
      <c r="M40" s="268"/>
      <c r="N40" s="245">
        <f>SUM(N36:N39)</f>
        <v>3040350.4128326997</v>
      </c>
      <c r="O40" s="245">
        <f>SUM(O36:O39)</f>
        <v>2108181.5096872495</v>
      </c>
    </row>
    <row r="41" spans="1:16" s="6" customFormat="1" ht="13.9" customHeight="1">
      <c r="B41" s="243"/>
      <c r="C41" s="243"/>
      <c r="E41" s="3"/>
      <c r="F41" s="216"/>
      <c r="G41" s="222" t="s">
        <v>114</v>
      </c>
      <c r="H41" s="223">
        <f>SUMIFS('TB 2023'!$R:$R,'TB 2023'!$E:$E,الإيضاحات!$G$31,'TB 2023'!$H:$H,الإيضاحات!G41)</f>
        <v>62272.090000000004</v>
      </c>
      <c r="I41" s="223">
        <v>32391.32</v>
      </c>
      <c r="L41" s="297"/>
      <c r="M41" s="249"/>
      <c r="N41" s="265"/>
      <c r="O41" s="265"/>
    </row>
    <row r="42" spans="1:16" s="6" customFormat="1" ht="13.9" customHeight="1" thickBot="1">
      <c r="A42" s="219" t="s">
        <v>95</v>
      </c>
      <c r="B42" s="220">
        <v>2023</v>
      </c>
      <c r="C42" s="220">
        <v>2022</v>
      </c>
      <c r="D42" s="252">
        <v>15</v>
      </c>
      <c r="E42" s="3"/>
      <c r="F42" s="216"/>
      <c r="G42" s="225" t="s">
        <v>116</v>
      </c>
      <c r="H42" s="223">
        <f>SUMIFS('TB 2023'!$R:$R,'TB 2023'!$E:$E,الإيضاحات!$G$31,'TB 2023'!$H:$H,الإيضاحات!G42)</f>
        <v>2904769</v>
      </c>
      <c r="I42" s="226">
        <v>4462567.74</v>
      </c>
      <c r="N42" s="265"/>
    </row>
    <row r="43" spans="1:16" s="6" customFormat="1" ht="13.9" customHeight="1" thickBot="1">
      <c r="A43" s="225" t="s">
        <v>95</v>
      </c>
      <c r="B43" s="223">
        <f>SUMIFS('TB 2023'!$R:$R,'TB 2023'!$F:$F,الإيضاحات!$A$42,'TB 2023'!$G:$G,الإيضاحات!A43)</f>
        <v>18788263.060000002</v>
      </c>
      <c r="C43" s="242">
        <v>17708777</v>
      </c>
      <c r="D43" s="256"/>
      <c r="E43" s="3"/>
      <c r="F43" s="216"/>
      <c r="G43" s="250" t="s">
        <v>64</v>
      </c>
      <c r="H43" s="223">
        <f>SUMIFS('TB 2023'!$R:$R,'TB 2023'!$E:$E,الإيضاحات!$G$31,'TB 2023'!$H:$H,الإيضاحات!G43)</f>
        <v>34197.399989999998</v>
      </c>
      <c r="I43" s="223">
        <v>0</v>
      </c>
      <c r="N43" s="265"/>
    </row>
    <row r="44" spans="1:16" s="6" customFormat="1" ht="13.9" customHeight="1" thickTop="1" thickBot="1">
      <c r="A44" s="231" t="s">
        <v>74</v>
      </c>
      <c r="B44" s="232">
        <f>SUM(B43)</f>
        <v>18788263.060000002</v>
      </c>
      <c r="C44" s="232">
        <f>SUM(C43)</f>
        <v>17708777</v>
      </c>
      <c r="D44" s="256"/>
      <c r="E44" s="3"/>
      <c r="F44" s="216"/>
      <c r="G44" s="222" t="s">
        <v>63</v>
      </c>
      <c r="H44" s="223">
        <f>SUMIFS('TB 2023'!$R:$R,'TB 2023'!$E:$E,الإيضاحات!$G$31,'TB 2023'!$H:$H,الإيضاحات!G44)</f>
        <v>55619.97997</v>
      </c>
      <c r="I44" s="226">
        <v>97623.19</v>
      </c>
      <c r="N44" s="265"/>
    </row>
    <row r="45" spans="1:16" s="6" customFormat="1" ht="13.9" customHeight="1">
      <c r="A45" s="225"/>
      <c r="B45" s="243">
        <f>B44-'القوائم المالية المجمعة 2023'!B17</f>
        <v>0</v>
      </c>
      <c r="C45" s="243"/>
      <c r="D45" s="256"/>
      <c r="E45" s="246"/>
      <c r="F45" s="216"/>
      <c r="G45" s="225" t="s">
        <v>103</v>
      </c>
      <c r="H45" s="223">
        <f>SUMIFS('TB 2023'!$R:$R,'TB 2023'!$E:$E,الإيضاحات!$G$31,'TB 2023'!$H:$H,الإيضاحات!G45)</f>
        <v>0</v>
      </c>
      <c r="I45" s="223">
        <v>98572.78</v>
      </c>
      <c r="N45" s="265"/>
    </row>
    <row r="46" spans="1:16" s="6" customFormat="1" ht="13.9" customHeight="1" thickBot="1">
      <c r="A46" s="237" t="s">
        <v>89</v>
      </c>
      <c r="B46" s="220">
        <f>$B$2</f>
        <v>2023</v>
      </c>
      <c r="C46" s="220">
        <v>2022</v>
      </c>
      <c r="D46" s="252">
        <v>16</v>
      </c>
      <c r="E46" s="246"/>
      <c r="F46" s="216"/>
      <c r="G46" s="222" t="s">
        <v>99</v>
      </c>
      <c r="H46" s="223">
        <f>SUMIFS('TB 2023'!$R:$R,'TB 2023'!$E:$E,الإيضاحات!$G$31,'TB 2023'!$H:$H,الإيضاحات!G46)</f>
        <v>91819.589990000008</v>
      </c>
      <c r="I46" s="226">
        <v>112207.06</v>
      </c>
      <c r="J46" s="252">
        <v>26</v>
      </c>
      <c r="L46" s="260"/>
      <c r="M46" s="3"/>
      <c r="N46" s="265"/>
      <c r="O46" s="265"/>
    </row>
    <row r="47" spans="1:16" s="6" customFormat="1" ht="13.9" customHeight="1">
      <c r="A47" s="239" t="s">
        <v>86</v>
      </c>
      <c r="B47" s="240">
        <f>-SUMIFS('TB 2023'!$R:$R,'TB 2023'!$F:$F,الإيضاحات!$A$46,'TB 2023'!$G:$G,الإيضاحات!A47)</f>
        <v>38048978.586879998</v>
      </c>
      <c r="C47" s="240">
        <v>25192033</v>
      </c>
      <c r="D47" s="257"/>
      <c r="E47" s="246"/>
      <c r="F47" s="216"/>
      <c r="G47" s="229" t="s">
        <v>145</v>
      </c>
      <c r="H47" s="223">
        <f>SUMIFS('TB 2023'!$R:$R,'TB 2023'!$E:$E,الإيضاحات!$G$31,'TB 2023'!$H:$H,الإيضاحات!G47)</f>
        <v>234749.94</v>
      </c>
      <c r="I47" s="226">
        <v>43480.25</v>
      </c>
      <c r="L47" s="260"/>
      <c r="M47" s="3"/>
      <c r="N47" s="265"/>
      <c r="O47" s="265"/>
    </row>
    <row r="48" spans="1:16" s="6" customFormat="1" ht="13.9" customHeight="1" thickBot="1">
      <c r="A48" s="241" t="s">
        <v>123</v>
      </c>
      <c r="B48" s="242">
        <f>-SUMIFS('TB 2023'!$R:$R,'TB 2023'!$F:$F,الإيضاحات!$A$46,'TB 2023'!$G:$G,الإيضاحات!A48)</f>
        <v>2513837</v>
      </c>
      <c r="C48" s="242">
        <v>1874288</v>
      </c>
      <c r="D48" s="256"/>
      <c r="E48" s="246"/>
      <c r="F48" s="216"/>
      <c r="G48" s="229" t="s">
        <v>3257</v>
      </c>
      <c r="H48" s="223">
        <f>SUMIFS('TB 2023'!$R:$R,'TB 2023'!$E:$E,الإيضاحات!$G$31,'TB 2023'!$H:$H,الإيضاحات!G48)</f>
        <v>44062.700000000004</v>
      </c>
      <c r="I48" s="226"/>
      <c r="L48" s="260"/>
      <c r="M48" s="3"/>
      <c r="N48" s="265"/>
      <c r="O48" s="265"/>
      <c r="P48" s="3"/>
    </row>
    <row r="49" spans="1:16" s="6" customFormat="1" ht="13.9" customHeight="1" thickTop="1" thickBot="1">
      <c r="A49" s="235" t="s">
        <v>74</v>
      </c>
      <c r="B49" s="236">
        <f>SUM(B47:B48)</f>
        <v>40562815.586879998</v>
      </c>
      <c r="C49" s="236">
        <f>SUM(C47:C48)</f>
        <v>27066321</v>
      </c>
      <c r="D49" s="258"/>
      <c r="E49" s="223"/>
      <c r="F49" s="216"/>
      <c r="G49" s="250" t="s">
        <v>62</v>
      </c>
      <c r="H49" s="223">
        <f>SUMIFS('TB 2023'!$R:$R,'TB 2023'!$E:$E,الإيضاحات!$G$31,'TB 2023'!$H:$H,الإيضاحات!G49)</f>
        <v>50555.519999999997</v>
      </c>
      <c r="I49" s="226"/>
      <c r="L49" s="265"/>
      <c r="N49" s="265"/>
      <c r="O49" s="264"/>
      <c r="P49" s="3"/>
    </row>
    <row r="50" spans="1:16" s="6" customFormat="1" ht="13.9" customHeight="1" thickBot="1">
      <c r="A50" s="7"/>
      <c r="B50" s="243">
        <f>B49-'القوائم المالية المجمعة 2023'!B24</f>
        <v>0</v>
      </c>
      <c r="C50" s="243">
        <v>0</v>
      </c>
      <c r="D50" s="243"/>
      <c r="E50" s="223"/>
      <c r="F50" s="216"/>
      <c r="G50" s="229" t="s">
        <v>4323</v>
      </c>
      <c r="H50" s="223">
        <f>SUMIFS('TB 2023'!$R:$R,'TB 2023'!$E:$E,الإيضاحات!$G$31,'TB 2023'!$H:$H,الإيضاحات!G50)</f>
        <v>32607.360000000001</v>
      </c>
      <c r="I50" s="226"/>
      <c r="L50" s="265"/>
      <c r="N50" s="265"/>
      <c r="O50" s="264"/>
      <c r="P50" s="3"/>
    </row>
    <row r="51" spans="1:16" s="6" customFormat="1" ht="13.9" customHeight="1" thickTop="1" thickBot="1">
      <c r="A51" s="237" t="s">
        <v>140</v>
      </c>
      <c r="B51" s="220">
        <f>$B$2</f>
        <v>2023</v>
      </c>
      <c r="C51" s="220">
        <v>2022</v>
      </c>
      <c r="D51" s="252">
        <v>17</v>
      </c>
      <c r="E51" s="246"/>
      <c r="F51" s="216"/>
      <c r="G51" s="231" t="s">
        <v>74</v>
      </c>
      <c r="H51" s="232">
        <f>SUM(H32:H50)</f>
        <v>20277526.78994</v>
      </c>
      <c r="I51" s="232">
        <f>SUM(I32:I48)</f>
        <v>19525395.380030006</v>
      </c>
      <c r="L51" s="265"/>
      <c r="N51" s="265"/>
      <c r="O51" s="264"/>
      <c r="P51" s="3"/>
    </row>
    <row r="52" spans="1:16" s="6" customFormat="1" ht="13.9" customHeight="1">
      <c r="A52" s="239" t="s">
        <v>40</v>
      </c>
      <c r="B52" s="240">
        <f>-SUMIFS('TB 2023'!$R:$R,'TB 2023'!$F:$F,الإيضاحات!$A$51,'TB 2023'!$G:$G,الإيضاحات!A52)</f>
        <v>48476579.890000015</v>
      </c>
      <c r="C52" s="240">
        <v>40565212</v>
      </c>
      <c r="D52" s="257"/>
      <c r="E52" s="246"/>
      <c r="F52" s="216"/>
      <c r="G52" s="7"/>
      <c r="H52" s="243">
        <f>H51-'القوائم المالية المجمعة 2023'!G11</f>
        <v>0</v>
      </c>
      <c r="I52" s="243">
        <v>-9.2949684709310532E-2</v>
      </c>
      <c r="L52" s="270"/>
      <c r="M52" s="249"/>
      <c r="N52" s="265"/>
      <c r="O52" s="265"/>
      <c r="P52" s="3"/>
    </row>
    <row r="53" spans="1:16" s="6" customFormat="1" ht="13.9" customHeight="1" thickBot="1">
      <c r="A53" s="239" t="s">
        <v>127</v>
      </c>
      <c r="B53" s="240">
        <f>-SUMIFS('TB 2023'!$R:$R,'TB 2023'!$F:$F,الإيضاحات!$A$51,'TB 2023'!$G:$G,الإيضاحات!A53)</f>
        <v>14506770.595080001</v>
      </c>
      <c r="C53" s="240">
        <v>15079746</v>
      </c>
      <c r="D53" s="257"/>
      <c r="E53" s="246"/>
      <c r="F53" s="216"/>
      <c r="G53" s="219" t="s">
        <v>157</v>
      </c>
      <c r="H53" s="220">
        <v>2023</v>
      </c>
      <c r="I53" s="220">
        <v>2022</v>
      </c>
      <c r="L53" s="270"/>
      <c r="M53" s="249"/>
      <c r="N53" s="265"/>
      <c r="O53" s="265"/>
      <c r="P53" s="3"/>
    </row>
    <row r="54" spans="1:16" s="6" customFormat="1" ht="13.9" customHeight="1">
      <c r="A54" s="241" t="s">
        <v>4385</v>
      </c>
      <c r="B54" s="242">
        <f>-SUMIFS('TB 2023'!$R:$R,'TB 2023'!$F:$F,الإيضاحات!$A$51,'TB 2023'!$G:$G,الإيضاحات!A54)</f>
        <v>11055566.37675</v>
      </c>
      <c r="C54" s="242">
        <v>7786686</v>
      </c>
      <c r="D54" s="256"/>
      <c r="E54" s="246"/>
      <c r="F54" s="216"/>
      <c r="G54" s="222" t="s">
        <v>4448</v>
      </c>
      <c r="H54" s="223">
        <f>SUMIFS('TB 2023'!$R:$R,'TB 2023'!$E:$E,الإيضاحات!$G$53,'TB 2023'!$H:$H,الإيضاحات!G54)</f>
        <v>1543596.91</v>
      </c>
      <c r="I54" s="223">
        <v>2067025</v>
      </c>
      <c r="J54" s="3"/>
      <c r="L54" s="270"/>
      <c r="M54" s="249"/>
      <c r="N54" s="265"/>
      <c r="O54" s="265"/>
      <c r="P54" s="3"/>
    </row>
    <row r="55" spans="1:16" ht="15">
      <c r="A55" s="241" t="s">
        <v>126</v>
      </c>
      <c r="B55" s="242">
        <f>-SUMIFS('TB 2023'!$R:$R,'TB 2023'!$F:$F,الإيضاحات!$A$51,'TB 2023'!$G:$G,الإيضاحات!A55)</f>
        <v>332032</v>
      </c>
      <c r="C55" s="242">
        <v>1232009</v>
      </c>
      <c r="D55" s="257"/>
      <c r="E55" s="246"/>
      <c r="F55" s="216"/>
      <c r="G55" s="225" t="s">
        <v>4450</v>
      </c>
      <c r="H55" s="223">
        <f>SUMIFS('TB 2023'!$R:$R,'TB 2023'!$E:$E,الإيضاحات!$G$53,'TB 2023'!$H:$H,الإيضاحات!G55)</f>
        <v>206711.32</v>
      </c>
      <c r="I55" s="226">
        <v>226692</v>
      </c>
      <c r="L55" s="270"/>
      <c r="M55" s="249"/>
    </row>
    <row r="56" spans="1:16" ht="15.75" thickBot="1">
      <c r="A56" s="239" t="s">
        <v>4386</v>
      </c>
      <c r="B56" s="240">
        <f>-SUMIFS('TB 2023'!$R:$R,'TB 2023'!$F:$F,الإيضاحات!$A$51,'TB 2023'!$G:$G,الإيضاحات!A56)</f>
        <v>2101054.6799999997</v>
      </c>
      <c r="C56" s="240">
        <v>3023183</v>
      </c>
      <c r="D56" s="256"/>
      <c r="E56" s="246"/>
      <c r="G56" s="222" t="s">
        <v>4449</v>
      </c>
      <c r="H56" s="223">
        <f>SUMIFS('TB 2023'!$R:$R,'TB 2023'!$E:$E,الإيضاحات!$G$53,'TB 2023'!$H:$H,الإيضاحات!G56)</f>
        <v>368048.27</v>
      </c>
      <c r="I56" s="223">
        <v>128574</v>
      </c>
      <c r="L56" s="270"/>
      <c r="M56" s="249"/>
    </row>
    <row r="57" spans="1:16" ht="26.25" thickTop="1" thickBot="1">
      <c r="A57" s="239" t="s">
        <v>3318</v>
      </c>
      <c r="B57" s="240">
        <f>-SUMIFS('TB 2023'!$R:$R,'TB 2023'!$F:$F,الإيضاحات!$A$51,'TB 2023'!$G:$G,الإيضاحات!A57)</f>
        <v>15127.46</v>
      </c>
      <c r="C57" s="240">
        <v>2641</v>
      </c>
      <c r="D57" s="6"/>
      <c r="E57" s="246"/>
      <c r="G57" s="231" t="s">
        <v>74</v>
      </c>
      <c r="H57" s="232">
        <f>SUM(H54:H56)</f>
        <v>2118356.5</v>
      </c>
      <c r="I57" s="232">
        <f>SUM(I54:I56)</f>
        <v>2422291</v>
      </c>
      <c r="L57" s="270"/>
      <c r="M57" s="249"/>
    </row>
    <row r="58" spans="1:16" ht="15.75">
      <c r="A58" s="241" t="s">
        <v>61</v>
      </c>
      <c r="B58" s="242">
        <f>-SUMIFS('TB 2023'!$R:$R,'TB 2023'!$F:$F,الإيضاحات!$A$51,'TB 2023'!$G:$G,الإيضاحات!A58)</f>
        <v>198188.65650000004</v>
      </c>
      <c r="C58" s="242">
        <v>477954.72549000004</v>
      </c>
      <c r="D58" s="256"/>
      <c r="E58" s="246"/>
      <c r="G58" s="3"/>
      <c r="H58" s="243">
        <f>H57-'القوائم المالية المجمعة 2023'!G15</f>
        <v>0</v>
      </c>
      <c r="I58" s="243">
        <v>0</v>
      </c>
      <c r="L58" s="271"/>
      <c r="M58" s="246"/>
    </row>
    <row r="59" spans="1:16" ht="15.75" thickBot="1">
      <c r="A59" s="239" t="s">
        <v>41</v>
      </c>
      <c r="B59" s="240">
        <f>-SUMIFS('TB 2023'!$R:$R,'TB 2023'!$F:$F,الإيضاحات!$A$51,'TB 2023'!$G:$G,الإيضاحات!A59)</f>
        <v>2126724.2499799966</v>
      </c>
      <c r="C59" s="240">
        <v>634739</v>
      </c>
      <c r="D59" s="257"/>
      <c r="E59" s="246"/>
      <c r="G59" s="3"/>
      <c r="H59" s="3"/>
      <c r="L59" s="271"/>
      <c r="M59" s="246"/>
    </row>
    <row r="60" spans="1:16" ht="26.25" thickTop="1" thickBot="1">
      <c r="A60" s="235" t="s">
        <v>74</v>
      </c>
      <c r="B60" s="236">
        <f>SUM(B52:B59)</f>
        <v>78812043.908310026</v>
      </c>
      <c r="C60" s="236">
        <f>SUM(C52:C59)</f>
        <v>68802170.725490004</v>
      </c>
      <c r="D60" s="259"/>
      <c r="E60" s="246"/>
      <c r="F60" s="246"/>
      <c r="G60" s="3"/>
      <c r="H60" s="3"/>
      <c r="L60" s="271"/>
      <c r="M60" s="246"/>
    </row>
    <row r="61" spans="1:16" ht="15.75">
      <c r="A61" s="7"/>
      <c r="B61" s="243">
        <f>B60-'القوائم المالية المجمعة 2023'!B25</f>
        <v>0</v>
      </c>
      <c r="C61" s="243">
        <v>0</v>
      </c>
      <c r="D61" s="243"/>
      <c r="E61" s="246"/>
      <c r="F61" s="246"/>
      <c r="G61" s="3"/>
      <c r="H61" s="3"/>
      <c r="L61" s="271"/>
      <c r="M61" s="246"/>
    </row>
    <row r="62" spans="1:16" ht="25.5" thickBot="1">
      <c r="A62" s="237" t="s">
        <v>142</v>
      </c>
      <c r="B62" s="220">
        <f>$B$2</f>
        <v>2023</v>
      </c>
      <c r="C62" s="220">
        <v>2022</v>
      </c>
      <c r="D62" s="252">
        <v>18</v>
      </c>
      <c r="E62" s="246"/>
      <c r="F62" s="246"/>
      <c r="G62" s="3"/>
      <c r="H62" s="3"/>
      <c r="L62" s="271"/>
      <c r="M62" s="246"/>
    </row>
    <row r="63" spans="1:16" ht="15.75" thickBot="1">
      <c r="A63" s="239" t="s">
        <v>142</v>
      </c>
      <c r="B63" s="240">
        <f>-SUMIFS('TB 2023'!$R:$R,'TB 2023'!$F:$F,الإيضاحات!$A$62,'TB 2023'!$G:$G,الإيضاحات!A63)</f>
        <v>27337280.849999998</v>
      </c>
      <c r="C63" s="240">
        <v>6321300</v>
      </c>
      <c r="D63" s="257"/>
      <c r="E63" s="246"/>
      <c r="F63" s="246"/>
      <c r="G63" s="3"/>
      <c r="H63" s="3"/>
    </row>
    <row r="64" spans="1:16" ht="26.25" thickTop="1" thickBot="1">
      <c r="A64" s="235" t="s">
        <v>74</v>
      </c>
      <c r="B64" s="236">
        <f>SUM(B63:B63)</f>
        <v>27337280.849999998</v>
      </c>
      <c r="C64" s="236">
        <f>SUM(C63:C63)</f>
        <v>6321300</v>
      </c>
      <c r="D64" s="258"/>
      <c r="E64" s="246"/>
      <c r="F64" s="246"/>
      <c r="G64" s="3"/>
      <c r="H64" s="3"/>
    </row>
    <row r="65" spans="1:8" ht="15.75">
      <c r="B65" s="243">
        <f>B64-'القوائم المالية المجمعة 2023'!B26</f>
        <v>0</v>
      </c>
      <c r="E65" s="246"/>
      <c r="F65" s="246"/>
      <c r="G65" s="3"/>
      <c r="H65" s="3"/>
    </row>
    <row r="66" spans="1:8" ht="25.5" thickBot="1">
      <c r="A66" s="237" t="s">
        <v>143</v>
      </c>
      <c r="B66" s="220">
        <f>$B$2</f>
        <v>2023</v>
      </c>
      <c r="C66" s="220">
        <v>2022</v>
      </c>
      <c r="D66" s="252">
        <v>18</v>
      </c>
      <c r="E66" s="246"/>
      <c r="F66" s="246"/>
      <c r="G66" s="3"/>
      <c r="H66" s="3"/>
    </row>
    <row r="67" spans="1:8" ht="15.75" thickBot="1">
      <c r="A67" s="239" t="s">
        <v>143</v>
      </c>
      <c r="B67" s="240">
        <f>-SUMIFS('TB 2023'!$R:$R,'TB 2023'!$F:$F,الإيضاحات!$A$66,'TB 2023'!$G:$G,الإيضاحات!A67)</f>
        <v>1792000</v>
      </c>
      <c r="C67" s="240">
        <v>1792000</v>
      </c>
      <c r="D67" s="257"/>
      <c r="E67" s="246"/>
      <c r="F67" s="246"/>
      <c r="G67" s="3"/>
      <c r="H67" s="3"/>
    </row>
    <row r="68" spans="1:8" ht="26.25" thickTop="1" thickBot="1">
      <c r="A68" s="235" t="s">
        <v>74</v>
      </c>
      <c r="B68" s="236">
        <f>SUM(B67:B67)</f>
        <v>1792000</v>
      </c>
      <c r="C68" s="236">
        <f>SUM(C67:C67)</f>
        <v>1792000</v>
      </c>
      <c r="D68" s="258"/>
      <c r="E68" s="246"/>
      <c r="F68" s="246"/>
      <c r="G68" s="3"/>
      <c r="H68" s="3"/>
    </row>
    <row r="69" spans="1:8" ht="15.75">
      <c r="B69" s="243">
        <f>B68-'القوائم المالية المجمعة 2023'!B33</f>
        <v>0</v>
      </c>
      <c r="E69" s="246"/>
      <c r="F69" s="246"/>
      <c r="G69" s="3"/>
      <c r="H69" s="3"/>
    </row>
    <row r="70" spans="1:8" ht="25.5" thickBot="1">
      <c r="A70" s="219" t="s">
        <v>92</v>
      </c>
      <c r="B70" s="220">
        <f>$B$2</f>
        <v>2023</v>
      </c>
      <c r="C70" s="220">
        <v>2022</v>
      </c>
      <c r="D70" s="252">
        <v>19</v>
      </c>
      <c r="E70" s="246"/>
      <c r="F70" s="246"/>
      <c r="G70" s="3"/>
      <c r="H70" s="3"/>
    </row>
    <row r="71" spans="1:8" ht="15">
      <c r="A71" s="5" t="s">
        <v>128</v>
      </c>
      <c r="B71" s="224">
        <f>-SUMIFS('TB 2023'!$R:$R,'TB 2023'!$F:$F,الإيضاحات!$A$70,'TB 2023'!$G:$G,الإيضاحات!A71)</f>
        <v>2900468.7499899995</v>
      </c>
      <c r="C71" s="224">
        <v>1520450</v>
      </c>
      <c r="E71" s="246"/>
      <c r="F71" s="246"/>
      <c r="G71" s="3"/>
      <c r="H71" s="3"/>
    </row>
    <row r="72" spans="1:8" ht="15">
      <c r="A72" s="5" t="s">
        <v>129</v>
      </c>
      <c r="B72" s="224">
        <f>-SUMIFS('TB 2023'!$R:$R,'TB 2023'!$F:$F,الإيضاحات!$A$70,'TB 2023'!$G:$G,الإيضاحات!A72)</f>
        <v>749417.8</v>
      </c>
      <c r="C72" s="224">
        <v>1328522</v>
      </c>
      <c r="E72" s="246"/>
      <c r="F72" s="246"/>
      <c r="G72" s="3"/>
      <c r="H72" s="3"/>
    </row>
    <row r="73" spans="1:8" ht="15">
      <c r="A73" s="5" t="s">
        <v>130</v>
      </c>
      <c r="B73" s="224">
        <f>-SUMIFS('TB 2023'!$R:$R,'TB 2023'!$F:$F,الإيضاحات!$A$70,'TB 2023'!$G:$G,الإيضاحات!A73)</f>
        <v>940000</v>
      </c>
      <c r="C73" s="227">
        <v>897914</v>
      </c>
      <c r="E73" s="246"/>
      <c r="F73" s="246"/>
      <c r="G73" s="3"/>
      <c r="H73" s="3"/>
    </row>
    <row r="74" spans="1:8" ht="15.75" thickBot="1">
      <c r="A74" s="5" t="s">
        <v>131</v>
      </c>
      <c r="B74" s="224">
        <f>-SUMIFS('TB 2023'!$R:$R,'TB 2023'!$F:$F,الإيضاحات!$A$70,'TB 2023'!$G:$G,الإيضاحات!A74)</f>
        <v>437500.1399999999</v>
      </c>
      <c r="C74" s="227">
        <v>1028029.8799999999</v>
      </c>
      <c r="E74" s="246"/>
      <c r="F74" s="246"/>
      <c r="G74" s="3"/>
      <c r="H74" s="3"/>
    </row>
    <row r="75" spans="1:8" ht="26.25" thickTop="1" thickBot="1">
      <c r="A75" s="231" t="s">
        <v>74</v>
      </c>
      <c r="B75" s="232">
        <f>SUM(B71:B74)</f>
        <v>5027386.6899899989</v>
      </c>
      <c r="C75" s="232">
        <f>SUM(C71:C74)</f>
        <v>4774915.88</v>
      </c>
      <c r="D75" s="258"/>
      <c r="E75" s="246"/>
      <c r="F75" s="246"/>
      <c r="G75" s="3"/>
      <c r="H75" s="3"/>
    </row>
    <row r="76" spans="1:8" ht="15.75">
      <c r="A76" s="7"/>
      <c r="B76" s="234">
        <f>B75-'القوائم المالية المجمعة 2023'!B28</f>
        <v>0</v>
      </c>
      <c r="C76" s="234">
        <v>0</v>
      </c>
      <c r="E76" s="246"/>
      <c r="F76" s="246"/>
      <c r="G76" s="3"/>
      <c r="H76" s="3"/>
    </row>
    <row r="77" spans="1:8">
      <c r="E77" s="246"/>
      <c r="F77" s="246"/>
      <c r="G77" s="3"/>
      <c r="H77" s="3"/>
    </row>
    <row r="78" spans="1:8">
      <c r="E78" s="246"/>
      <c r="F78" s="246"/>
      <c r="G78" s="3"/>
      <c r="H78" s="3"/>
    </row>
    <row r="79" spans="1:8">
      <c r="E79" s="246"/>
      <c r="F79" s="246"/>
    </row>
    <row r="80" spans="1:8">
      <c r="A80" s="6"/>
      <c r="B80" s="6"/>
      <c r="C80" s="6"/>
      <c r="D80" s="6"/>
      <c r="E80" s="246"/>
      <c r="F80" s="246"/>
    </row>
    <row r="81" spans="1:13">
      <c r="A81" s="6"/>
      <c r="B81" s="6"/>
      <c r="C81" s="6"/>
      <c r="D81" s="6"/>
      <c r="E81" s="246"/>
    </row>
    <row r="82" spans="1:13" ht="15.75">
      <c r="A82" s="7"/>
      <c r="B82" s="243"/>
      <c r="C82" s="243"/>
      <c r="D82" s="243"/>
      <c r="E82" s="246"/>
    </row>
    <row r="83" spans="1:13">
      <c r="A83" s="7"/>
      <c r="B83" s="7"/>
      <c r="C83" s="9"/>
      <c r="D83" s="9"/>
      <c r="E83" s="246"/>
    </row>
    <row r="84" spans="1:13">
      <c r="A84" s="7"/>
      <c r="B84" s="9"/>
      <c r="C84" s="7"/>
      <c r="D84" s="7"/>
      <c r="E84" s="246"/>
      <c r="L84" s="271"/>
      <c r="M84" s="246"/>
    </row>
    <row r="85" spans="1:13">
      <c r="A85" s="7"/>
      <c r="B85" s="9"/>
      <c r="C85" s="7"/>
      <c r="D85" s="7"/>
      <c r="E85" s="246"/>
      <c r="L85" s="271"/>
      <c r="M85" s="246"/>
    </row>
    <row r="86" spans="1:13">
      <c r="A86" s="7"/>
      <c r="B86" s="9"/>
      <c r="C86" s="7"/>
      <c r="D86" s="7"/>
      <c r="E86" s="246"/>
      <c r="L86" s="271"/>
      <c r="M86" s="246"/>
    </row>
    <row r="87" spans="1:13">
      <c r="A87" s="7"/>
      <c r="B87" s="9"/>
      <c r="C87" s="7"/>
      <c r="D87" s="7"/>
      <c r="E87" s="246"/>
      <c r="L87" s="271"/>
      <c r="M87" s="246"/>
    </row>
    <row r="88" spans="1:13">
      <c r="A88" s="7"/>
      <c r="B88" s="9"/>
      <c r="C88" s="7"/>
      <c r="D88" s="7"/>
      <c r="E88" s="246"/>
      <c r="L88" s="271"/>
      <c r="M88" s="246"/>
    </row>
    <row r="89" spans="1:13">
      <c r="A89" s="7"/>
      <c r="B89" s="9"/>
      <c r="C89" s="7"/>
      <c r="D89" s="7"/>
      <c r="E89" s="246"/>
      <c r="L89" s="271"/>
      <c r="M89" s="246"/>
    </row>
    <row r="90" spans="1:13">
      <c r="A90" s="7"/>
      <c r="B90" s="9"/>
      <c r="C90" s="7"/>
      <c r="D90" s="7"/>
      <c r="E90" s="246"/>
      <c r="L90" s="271"/>
      <c r="M90" s="246"/>
    </row>
    <row r="91" spans="1:13">
      <c r="A91" s="7"/>
      <c r="B91" s="9"/>
      <c r="C91" s="7"/>
      <c r="D91" s="7"/>
      <c r="E91" s="246"/>
      <c r="L91" s="271"/>
      <c r="M91" s="246"/>
    </row>
    <row r="92" spans="1:13">
      <c r="E92" s="246"/>
      <c r="L92" s="271"/>
      <c r="M92" s="246"/>
    </row>
    <row r="93" spans="1:13">
      <c r="E93" s="246"/>
      <c r="L93" s="271"/>
      <c r="M93" s="246"/>
    </row>
    <row r="94" spans="1:13">
      <c r="E94" s="246"/>
      <c r="L94" s="271"/>
      <c r="M94" s="246"/>
    </row>
    <row r="95" spans="1:13">
      <c r="E95" s="246"/>
      <c r="L95" s="271"/>
      <c r="M95" s="246"/>
    </row>
    <row r="96" spans="1:13">
      <c r="E96" s="246"/>
      <c r="L96" s="271"/>
      <c r="M96" s="246"/>
    </row>
    <row r="97" spans="5:13">
      <c r="E97" s="246"/>
      <c r="L97" s="271"/>
      <c r="M97" s="246"/>
    </row>
    <row r="98" spans="5:13">
      <c r="E98" s="246"/>
      <c r="L98" s="271"/>
      <c r="M98" s="246"/>
    </row>
    <row r="99" spans="5:13">
      <c r="E99" s="246"/>
      <c r="L99" s="271"/>
      <c r="M99" s="246"/>
    </row>
    <row r="100" spans="5:13">
      <c r="E100" s="246"/>
      <c r="L100" s="271"/>
      <c r="M100" s="246"/>
    </row>
    <row r="101" spans="5:13">
      <c r="E101" s="246"/>
      <c r="L101" s="271"/>
      <c r="M101" s="246"/>
    </row>
    <row r="102" spans="5:13">
      <c r="E102" s="246"/>
      <c r="L102" s="271"/>
      <c r="M102" s="246"/>
    </row>
    <row r="103" spans="5:13">
      <c r="E103" s="246"/>
      <c r="L103" s="271"/>
      <c r="M103" s="246"/>
    </row>
    <row r="104" spans="5:13">
      <c r="E104" s="246"/>
      <c r="L104" s="271"/>
      <c r="M104" s="246"/>
    </row>
    <row r="105" spans="5:13">
      <c r="E105" s="246"/>
      <c r="L105" s="271"/>
      <c r="M105" s="246"/>
    </row>
    <row r="106" spans="5:13">
      <c r="E106" s="246"/>
      <c r="L106" s="271"/>
      <c r="M106" s="246"/>
    </row>
    <row r="107" spans="5:13">
      <c r="E107" s="246"/>
      <c r="L107" s="271"/>
      <c r="M107" s="246"/>
    </row>
    <row r="108" spans="5:13">
      <c r="E108" s="246"/>
      <c r="L108" s="271"/>
      <c r="M108" s="246"/>
    </row>
    <row r="109" spans="5:13">
      <c r="E109" s="246"/>
      <c r="L109" s="271"/>
      <c r="M109" s="246"/>
    </row>
    <row r="110" spans="5:13">
      <c r="E110" s="246"/>
      <c r="L110" s="271"/>
      <c r="M110" s="246"/>
    </row>
    <row r="111" spans="5:13">
      <c r="E111" s="246"/>
      <c r="L111" s="271"/>
      <c r="M111" s="246"/>
    </row>
    <row r="112" spans="5:13">
      <c r="E112" s="246"/>
      <c r="L112" s="271"/>
      <c r="M112" s="246"/>
    </row>
    <row r="113" spans="5:13">
      <c r="E113" s="246"/>
      <c r="L113" s="271"/>
      <c r="M113" s="246"/>
    </row>
    <row r="114" spans="5:13">
      <c r="E114" s="246"/>
      <c r="L114" s="271"/>
      <c r="M114" s="246"/>
    </row>
    <row r="115" spans="5:13">
      <c r="E115" s="246"/>
      <c r="L115" s="271"/>
      <c r="M115" s="246"/>
    </row>
    <row r="116" spans="5:13">
      <c r="E116" s="246"/>
      <c r="L116" s="271"/>
      <c r="M116" s="246"/>
    </row>
    <row r="117" spans="5:13">
      <c r="E117" s="246"/>
      <c r="L117" s="271"/>
      <c r="M117" s="246"/>
    </row>
    <row r="118" spans="5:13">
      <c r="E118" s="246"/>
      <c r="L118" s="271"/>
      <c r="M118" s="246"/>
    </row>
    <row r="119" spans="5:13">
      <c r="E119" s="246"/>
      <c r="L119" s="271"/>
      <c r="M119" s="246"/>
    </row>
    <row r="120" spans="5:13">
      <c r="E120" s="246"/>
      <c r="L120" s="271"/>
      <c r="M120" s="246"/>
    </row>
    <row r="121" spans="5:13">
      <c r="E121" s="246"/>
      <c r="L121" s="271"/>
      <c r="M121" s="246"/>
    </row>
    <row r="122" spans="5:13">
      <c r="E122" s="246"/>
      <c r="L122" s="271"/>
      <c r="M122" s="246"/>
    </row>
    <row r="123" spans="5:13">
      <c r="E123" s="246"/>
      <c r="L123" s="271"/>
      <c r="M123" s="246"/>
    </row>
    <row r="124" spans="5:13">
      <c r="E124" s="246"/>
      <c r="L124" s="271"/>
      <c r="M124" s="246"/>
    </row>
    <row r="125" spans="5:13">
      <c r="E125" s="246"/>
      <c r="L125" s="271"/>
      <c r="M125" s="246"/>
    </row>
    <row r="126" spans="5:13">
      <c r="E126" s="246"/>
      <c r="L126" s="271"/>
      <c r="M126" s="246"/>
    </row>
    <row r="127" spans="5:13">
      <c r="E127" s="246"/>
      <c r="L127" s="271"/>
      <c r="M127" s="246"/>
    </row>
    <row r="128" spans="5:13">
      <c r="E128" s="246"/>
      <c r="L128" s="271"/>
      <c r="M128" s="246"/>
    </row>
    <row r="129" spans="5:13">
      <c r="E129" s="246"/>
      <c r="L129" s="271"/>
      <c r="M129" s="246"/>
    </row>
    <row r="130" spans="5:13">
      <c r="E130" s="246"/>
      <c r="L130" s="271"/>
      <c r="M130" s="246"/>
    </row>
    <row r="131" spans="5:13">
      <c r="E131" s="246"/>
      <c r="L131" s="271"/>
      <c r="M131" s="246"/>
    </row>
    <row r="132" spans="5:13">
      <c r="E132" s="246"/>
      <c r="L132" s="271"/>
      <c r="M132" s="246"/>
    </row>
    <row r="133" spans="5:13">
      <c r="E133" s="246"/>
      <c r="L133" s="271"/>
      <c r="M133" s="246"/>
    </row>
    <row r="134" spans="5:13">
      <c r="E134" s="246"/>
      <c r="L134" s="271"/>
      <c r="M134" s="246"/>
    </row>
    <row r="135" spans="5:13">
      <c r="E135" s="246"/>
      <c r="L135" s="271"/>
      <c r="M135" s="246"/>
    </row>
    <row r="136" spans="5:13">
      <c r="E136" s="246"/>
      <c r="L136" s="271"/>
      <c r="M136" s="246"/>
    </row>
    <row r="137" spans="5:13">
      <c r="E137" s="246"/>
      <c r="L137" s="271"/>
      <c r="M137" s="246"/>
    </row>
    <row r="138" spans="5:13">
      <c r="E138" s="246"/>
      <c r="L138" s="271"/>
      <c r="M138" s="246"/>
    </row>
    <row r="139" spans="5:13">
      <c r="E139" s="246"/>
      <c r="L139" s="271"/>
      <c r="M139" s="246"/>
    </row>
    <row r="140" spans="5:13">
      <c r="E140" s="246"/>
      <c r="L140" s="271"/>
      <c r="M140" s="246"/>
    </row>
    <row r="141" spans="5:13">
      <c r="E141" s="246"/>
      <c r="L141" s="271"/>
      <c r="M141" s="246"/>
    </row>
    <row r="142" spans="5:13">
      <c r="E142" s="246"/>
      <c r="L142" s="271"/>
      <c r="M142" s="246"/>
    </row>
    <row r="143" spans="5:13">
      <c r="E143" s="246"/>
      <c r="L143" s="271"/>
      <c r="M143" s="246"/>
    </row>
    <row r="144" spans="5:13">
      <c r="E144" s="246"/>
      <c r="L144" s="271"/>
      <c r="M144" s="246"/>
    </row>
    <row r="145" spans="5:13">
      <c r="E145" s="246"/>
      <c r="L145" s="271"/>
      <c r="M145" s="246"/>
    </row>
    <row r="146" spans="5:13">
      <c r="E146" s="246"/>
      <c r="L146" s="271"/>
      <c r="M146" s="246"/>
    </row>
    <row r="147" spans="5:13">
      <c r="E147" s="246"/>
      <c r="L147" s="271"/>
      <c r="M147" s="246"/>
    </row>
    <row r="148" spans="5:13">
      <c r="E148" s="246"/>
      <c r="L148" s="271"/>
      <c r="M148" s="246"/>
    </row>
    <row r="149" spans="5:13">
      <c r="E149" s="246"/>
      <c r="L149" s="271"/>
      <c r="M149" s="246"/>
    </row>
    <row r="150" spans="5:13">
      <c r="E150" s="246"/>
      <c r="L150" s="271"/>
      <c r="M150" s="246"/>
    </row>
    <row r="151" spans="5:13">
      <c r="E151" s="246"/>
      <c r="L151" s="271"/>
      <c r="M151" s="246"/>
    </row>
    <row r="152" spans="5:13">
      <c r="E152" s="246"/>
      <c r="L152" s="271"/>
      <c r="M152" s="246"/>
    </row>
    <row r="153" spans="5:13">
      <c r="E153" s="246"/>
    </row>
    <row r="154" spans="5:13">
      <c r="E154" s="246"/>
    </row>
    <row r="155" spans="5:13">
      <c r="E155" s="246"/>
    </row>
    <row r="156" spans="5:13">
      <c r="E156" s="246"/>
    </row>
    <row r="157" spans="5:13">
      <c r="E157" s="246"/>
    </row>
    <row r="158" spans="5:13">
      <c r="E158" s="246"/>
    </row>
    <row r="159" spans="5:13">
      <c r="E159" s="246"/>
    </row>
    <row r="160" spans="5:13">
      <c r="E160" s="246"/>
    </row>
    <row r="161" spans="5:5">
      <c r="E161" s="246"/>
    </row>
    <row r="162" spans="5:5">
      <c r="E162" s="246"/>
    </row>
    <row r="163" spans="5:5">
      <c r="E163" s="246"/>
    </row>
    <row r="164" spans="5:5">
      <c r="E164" s="246"/>
    </row>
    <row r="165" spans="5:5">
      <c r="E165" s="246"/>
    </row>
    <row r="166" spans="5:5">
      <c r="E166" s="246"/>
    </row>
    <row r="167" spans="5:5">
      <c r="E167" s="246"/>
    </row>
    <row r="168" spans="5:5">
      <c r="E168" s="246"/>
    </row>
    <row r="169" spans="5:5">
      <c r="E169" s="246"/>
    </row>
    <row r="170" spans="5:5">
      <c r="E170" s="246"/>
    </row>
    <row r="171" spans="5:5">
      <c r="E171" s="246"/>
    </row>
    <row r="172" spans="5:5">
      <c r="E172" s="246"/>
    </row>
    <row r="173" spans="5:5">
      <c r="E173" s="246"/>
    </row>
    <row r="174" spans="5:5">
      <c r="E174" s="246"/>
    </row>
    <row r="175" spans="5:5">
      <c r="E175" s="246"/>
    </row>
    <row r="176" spans="5:5">
      <c r="E176" s="246"/>
    </row>
    <row r="177" spans="5:5">
      <c r="E177" s="246"/>
    </row>
    <row r="178" spans="5:5">
      <c r="E178" s="246"/>
    </row>
    <row r="179" spans="5:5">
      <c r="E179" s="246"/>
    </row>
    <row r="180" spans="5:5">
      <c r="E180" s="246"/>
    </row>
    <row r="181" spans="5:5">
      <c r="E181" s="246"/>
    </row>
    <row r="182" spans="5:5">
      <c r="E182" s="246"/>
    </row>
    <row r="183" spans="5:5">
      <c r="E183" s="246"/>
    </row>
    <row r="184" spans="5:5">
      <c r="E184" s="246"/>
    </row>
    <row r="185" spans="5:5">
      <c r="E185" s="246"/>
    </row>
    <row r="186" spans="5:5">
      <c r="E186" s="246"/>
    </row>
    <row r="187" spans="5:5">
      <c r="E187" s="246"/>
    </row>
    <row r="188" spans="5:5">
      <c r="E188" s="246"/>
    </row>
    <row r="189" spans="5:5">
      <c r="E189" s="246"/>
    </row>
    <row r="190" spans="5:5">
      <c r="E190" s="246"/>
    </row>
    <row r="191" spans="5:5">
      <c r="E191" s="246"/>
    </row>
    <row r="192" spans="5:5">
      <c r="E192" s="246"/>
    </row>
    <row r="193" spans="5:5">
      <c r="E193" s="246"/>
    </row>
    <row r="194" spans="5:5">
      <c r="E194" s="246"/>
    </row>
    <row r="195" spans="5:5">
      <c r="E195" s="246"/>
    </row>
    <row r="196" spans="5:5">
      <c r="E196" s="246"/>
    </row>
    <row r="197" spans="5:5">
      <c r="E197" s="246"/>
    </row>
    <row r="198" spans="5:5">
      <c r="E198" s="246"/>
    </row>
    <row r="199" spans="5:5">
      <c r="E199" s="246"/>
    </row>
    <row r="200" spans="5:5">
      <c r="E200" s="246"/>
    </row>
    <row r="201" spans="5:5">
      <c r="E201" s="246"/>
    </row>
    <row r="202" spans="5:5">
      <c r="E202" s="246"/>
    </row>
    <row r="203" spans="5:5">
      <c r="E203" s="246"/>
    </row>
    <row r="204" spans="5:5">
      <c r="E204" s="246"/>
    </row>
    <row r="205" spans="5:5">
      <c r="E205" s="246"/>
    </row>
    <row r="206" spans="5:5">
      <c r="E206" s="246"/>
    </row>
    <row r="207" spans="5:5">
      <c r="E207" s="246"/>
    </row>
    <row r="208" spans="5:5">
      <c r="E208" s="246"/>
    </row>
    <row r="209" spans="5:5">
      <c r="E209" s="246"/>
    </row>
    <row r="210" spans="5:5">
      <c r="E210" s="246"/>
    </row>
    <row r="211" spans="5:5">
      <c r="E211" s="246"/>
    </row>
    <row r="212" spans="5:5">
      <c r="E212" s="246"/>
    </row>
    <row r="213" spans="5:5">
      <c r="E213" s="246"/>
    </row>
    <row r="214" spans="5:5">
      <c r="E214" s="246"/>
    </row>
    <row r="215" spans="5:5">
      <c r="E215" s="246"/>
    </row>
    <row r="216" spans="5:5">
      <c r="E216" s="246"/>
    </row>
    <row r="217" spans="5:5">
      <c r="E217" s="246"/>
    </row>
    <row r="218" spans="5:5">
      <c r="E218" s="246"/>
    </row>
    <row r="219" spans="5:5">
      <c r="E219" s="246"/>
    </row>
    <row r="220" spans="5:5">
      <c r="E220" s="246"/>
    </row>
    <row r="221" spans="5:5">
      <c r="E221" s="246"/>
    </row>
    <row r="222" spans="5:5">
      <c r="E222" s="246"/>
    </row>
    <row r="223" spans="5:5">
      <c r="E223" s="246"/>
    </row>
    <row r="224" spans="5:5">
      <c r="E224" s="246"/>
    </row>
    <row r="225" spans="5:5">
      <c r="E225" s="246"/>
    </row>
    <row r="226" spans="5:5">
      <c r="E226" s="246"/>
    </row>
    <row r="227" spans="5:5">
      <c r="E227" s="246"/>
    </row>
    <row r="228" spans="5:5">
      <c r="E228" s="246"/>
    </row>
    <row r="229" spans="5:5">
      <c r="E229" s="246"/>
    </row>
    <row r="230" spans="5:5">
      <c r="E230" s="246"/>
    </row>
    <row r="231" spans="5:5">
      <c r="E231" s="246"/>
    </row>
    <row r="232" spans="5:5">
      <c r="E232" s="246"/>
    </row>
    <row r="233" spans="5:5">
      <c r="E233" s="246"/>
    </row>
    <row r="234" spans="5:5">
      <c r="E234" s="246"/>
    </row>
    <row r="235" spans="5:5">
      <c r="E235" s="246"/>
    </row>
    <row r="236" spans="5:5">
      <c r="E236" s="246"/>
    </row>
    <row r="237" spans="5:5">
      <c r="E237" s="246"/>
    </row>
    <row r="238" spans="5:5">
      <c r="E238" s="246"/>
    </row>
    <row r="239" spans="5:5">
      <c r="E239" s="246"/>
    </row>
    <row r="240" spans="5:5">
      <c r="E240" s="246"/>
    </row>
    <row r="241" spans="5:5">
      <c r="E241" s="246"/>
    </row>
    <row r="242" spans="5:5">
      <c r="E242" s="246"/>
    </row>
    <row r="243" spans="5:5">
      <c r="E243" s="246"/>
    </row>
    <row r="244" spans="5:5">
      <c r="E244" s="246"/>
    </row>
    <row r="245" spans="5:5">
      <c r="E245" s="246"/>
    </row>
    <row r="246" spans="5:5">
      <c r="E246" s="246"/>
    </row>
    <row r="247" spans="5:5">
      <c r="E247" s="246"/>
    </row>
    <row r="248" spans="5:5">
      <c r="E248" s="246"/>
    </row>
    <row r="249" spans="5:5">
      <c r="E249" s="246"/>
    </row>
    <row r="250" spans="5:5">
      <c r="E250" s="246"/>
    </row>
    <row r="251" spans="5:5">
      <c r="E251" s="246"/>
    </row>
    <row r="252" spans="5:5">
      <c r="E252" s="246"/>
    </row>
    <row r="253" spans="5:5">
      <c r="E253" s="246"/>
    </row>
    <row r="254" spans="5:5">
      <c r="E254" s="246"/>
    </row>
    <row r="255" spans="5:5">
      <c r="E255" s="246"/>
    </row>
    <row r="256" spans="5:5">
      <c r="E256" s="246"/>
    </row>
    <row r="257" spans="5:5">
      <c r="E257" s="246"/>
    </row>
    <row r="258" spans="5:5">
      <c r="E258" s="246"/>
    </row>
    <row r="259" spans="5:5">
      <c r="E259" s="246"/>
    </row>
    <row r="260" spans="5:5">
      <c r="E260" s="246"/>
    </row>
    <row r="261" spans="5:5">
      <c r="E261" s="246"/>
    </row>
    <row r="262" spans="5:5">
      <c r="E262" s="246"/>
    </row>
    <row r="263" spans="5:5">
      <c r="E263" s="246"/>
    </row>
    <row r="264" spans="5:5">
      <c r="E264" s="246"/>
    </row>
    <row r="265" spans="5:5">
      <c r="E265" s="246"/>
    </row>
    <row r="266" spans="5:5">
      <c r="E266" s="246"/>
    </row>
    <row r="267" spans="5:5">
      <c r="E267" s="246"/>
    </row>
    <row r="268" spans="5:5">
      <c r="E268" s="246"/>
    </row>
    <row r="269" spans="5:5">
      <c r="E269" s="246"/>
    </row>
    <row r="270" spans="5:5">
      <c r="E270" s="246"/>
    </row>
    <row r="271" spans="5:5">
      <c r="E271" s="246"/>
    </row>
    <row r="272" spans="5:5">
      <c r="E272" s="246"/>
    </row>
    <row r="273" spans="5:5">
      <c r="E273" s="246"/>
    </row>
    <row r="274" spans="5:5">
      <c r="E274" s="246"/>
    </row>
    <row r="275" spans="5:5">
      <c r="E275" s="246"/>
    </row>
    <row r="276" spans="5:5">
      <c r="E276" s="246"/>
    </row>
    <row r="277" spans="5:5">
      <c r="E277" s="246"/>
    </row>
    <row r="278" spans="5:5">
      <c r="E278" s="246"/>
    </row>
    <row r="279" spans="5:5">
      <c r="E279" s="246"/>
    </row>
    <row r="280" spans="5:5">
      <c r="E280" s="246"/>
    </row>
    <row r="281" spans="5:5">
      <c r="E281" s="246"/>
    </row>
    <row r="282" spans="5:5">
      <c r="E282" s="246"/>
    </row>
    <row r="283" spans="5:5">
      <c r="E283" s="246"/>
    </row>
    <row r="284" spans="5:5">
      <c r="E284" s="246"/>
    </row>
    <row r="285" spans="5:5">
      <c r="E285" s="246"/>
    </row>
    <row r="286" spans="5:5">
      <c r="E286" s="246"/>
    </row>
    <row r="287" spans="5:5">
      <c r="E287" s="246"/>
    </row>
    <row r="288" spans="5:5">
      <c r="E288" s="246"/>
    </row>
    <row r="289" spans="5:5">
      <c r="E289" s="246"/>
    </row>
    <row r="290" spans="5:5">
      <c r="E290" s="246"/>
    </row>
    <row r="291" spans="5:5">
      <c r="E291" s="246"/>
    </row>
    <row r="292" spans="5:5">
      <c r="E292" s="246"/>
    </row>
    <row r="293" spans="5:5">
      <c r="E293" s="246"/>
    </row>
    <row r="294" spans="5:5">
      <c r="E294" s="246"/>
    </row>
    <row r="295" spans="5:5">
      <c r="E295" s="246"/>
    </row>
    <row r="296" spans="5:5">
      <c r="E296" s="246"/>
    </row>
    <row r="297" spans="5:5">
      <c r="E297" s="246"/>
    </row>
    <row r="298" spans="5:5">
      <c r="E298" s="246"/>
    </row>
    <row r="299" spans="5:5">
      <c r="E299" s="246"/>
    </row>
    <row r="300" spans="5:5">
      <c r="E300" s="246"/>
    </row>
    <row r="301" spans="5:5">
      <c r="E301" s="246"/>
    </row>
    <row r="302" spans="5:5">
      <c r="E302" s="246"/>
    </row>
    <row r="303" spans="5:5">
      <c r="E303" s="246"/>
    </row>
    <row r="304" spans="5:5">
      <c r="E304" s="246"/>
    </row>
    <row r="305" spans="5:5">
      <c r="E305" s="246"/>
    </row>
    <row r="306" spans="5:5">
      <c r="E306" s="246"/>
    </row>
    <row r="307" spans="5:5">
      <c r="E307" s="246"/>
    </row>
    <row r="308" spans="5:5">
      <c r="E308" s="246"/>
    </row>
    <row r="309" spans="5:5">
      <c r="E309" s="246"/>
    </row>
    <row r="310" spans="5:5">
      <c r="E310" s="246"/>
    </row>
    <row r="311" spans="5:5">
      <c r="E311" s="246"/>
    </row>
    <row r="312" spans="5:5">
      <c r="E312" s="246"/>
    </row>
    <row r="313" spans="5:5">
      <c r="E313" s="246"/>
    </row>
    <row r="314" spans="5:5">
      <c r="E314" s="246"/>
    </row>
    <row r="315" spans="5:5">
      <c r="E315" s="246"/>
    </row>
    <row r="316" spans="5:5">
      <c r="E316" s="246"/>
    </row>
    <row r="317" spans="5:5">
      <c r="E317" s="246"/>
    </row>
    <row r="318" spans="5:5">
      <c r="E318" s="246"/>
    </row>
    <row r="319" spans="5:5">
      <c r="E319" s="246"/>
    </row>
    <row r="320" spans="5:5">
      <c r="E320" s="246"/>
    </row>
    <row r="321" spans="5:5">
      <c r="E321" s="246"/>
    </row>
    <row r="322" spans="5:5">
      <c r="E322" s="246"/>
    </row>
    <row r="323" spans="5:5">
      <c r="E323" s="246"/>
    </row>
    <row r="324" spans="5:5">
      <c r="E324" s="246"/>
    </row>
    <row r="325" spans="5:5">
      <c r="E325" s="246"/>
    </row>
    <row r="326" spans="5:5">
      <c r="E326" s="246"/>
    </row>
    <row r="327" spans="5:5">
      <c r="E327" s="246"/>
    </row>
    <row r="328" spans="5:5">
      <c r="E328" s="246"/>
    </row>
    <row r="329" spans="5:5">
      <c r="E329" s="246"/>
    </row>
    <row r="330" spans="5:5">
      <c r="E330" s="246"/>
    </row>
    <row r="331" spans="5:5">
      <c r="E331" s="246"/>
    </row>
    <row r="332" spans="5:5">
      <c r="E332" s="246"/>
    </row>
    <row r="333" spans="5:5">
      <c r="E333" s="246"/>
    </row>
    <row r="334" spans="5:5">
      <c r="E334" s="246"/>
    </row>
    <row r="335" spans="5:5">
      <c r="E335" s="246"/>
    </row>
    <row r="336" spans="5:5">
      <c r="E336" s="246"/>
    </row>
    <row r="337" spans="5:5">
      <c r="E337" s="246"/>
    </row>
    <row r="338" spans="5:5">
      <c r="E338" s="246"/>
    </row>
    <row r="339" spans="5:5">
      <c r="E339" s="246"/>
    </row>
    <row r="340" spans="5:5">
      <c r="E340" s="246"/>
    </row>
    <row r="341" spans="5:5">
      <c r="E341" s="246"/>
    </row>
    <row r="342" spans="5:5">
      <c r="E342" s="246"/>
    </row>
    <row r="343" spans="5:5">
      <c r="E343" s="246"/>
    </row>
    <row r="344" spans="5:5">
      <c r="E344" s="246"/>
    </row>
    <row r="345" spans="5:5">
      <c r="E345" s="246"/>
    </row>
    <row r="346" spans="5:5">
      <c r="E346" s="246"/>
    </row>
    <row r="347" spans="5:5">
      <c r="E347" s="246"/>
    </row>
    <row r="348" spans="5:5">
      <c r="E348" s="246"/>
    </row>
    <row r="349" spans="5:5">
      <c r="E349" s="246"/>
    </row>
    <row r="350" spans="5:5">
      <c r="E350" s="246"/>
    </row>
    <row r="351" spans="5:5">
      <c r="E351" s="246"/>
    </row>
    <row r="352" spans="5:5">
      <c r="E352" s="246"/>
    </row>
    <row r="353" spans="5:5">
      <c r="E353" s="246"/>
    </row>
    <row r="354" spans="5:5">
      <c r="E354" s="246"/>
    </row>
    <row r="355" spans="5:5">
      <c r="E355" s="246"/>
    </row>
    <row r="356" spans="5:5">
      <c r="E356" s="246"/>
    </row>
    <row r="357" spans="5:5">
      <c r="E357" s="246"/>
    </row>
    <row r="358" spans="5:5">
      <c r="E358" s="246"/>
    </row>
    <row r="359" spans="5:5">
      <c r="E359" s="246"/>
    </row>
    <row r="360" spans="5:5">
      <c r="E360" s="246"/>
    </row>
    <row r="361" spans="5:5">
      <c r="E361" s="246"/>
    </row>
    <row r="362" spans="5:5">
      <c r="E362" s="246"/>
    </row>
    <row r="363" spans="5:5">
      <c r="E363" s="246"/>
    </row>
    <row r="364" spans="5:5">
      <c r="E364" s="246"/>
    </row>
    <row r="365" spans="5:5">
      <c r="E365" s="246"/>
    </row>
    <row r="366" spans="5:5">
      <c r="E366" s="246"/>
    </row>
    <row r="367" spans="5:5">
      <c r="E367" s="246"/>
    </row>
    <row r="368" spans="5:5">
      <c r="E368" s="246"/>
    </row>
    <row r="369" spans="5:5">
      <c r="E369" s="246"/>
    </row>
    <row r="370" spans="5:5">
      <c r="E370" s="246"/>
    </row>
    <row r="371" spans="5:5">
      <c r="E371" s="246"/>
    </row>
    <row r="372" spans="5:5">
      <c r="E372" s="246"/>
    </row>
    <row r="373" spans="5:5">
      <c r="E373" s="246"/>
    </row>
    <row r="374" spans="5:5">
      <c r="E374" s="246"/>
    </row>
    <row r="375" spans="5:5">
      <c r="E375" s="246"/>
    </row>
    <row r="376" spans="5:5">
      <c r="E376" s="246"/>
    </row>
    <row r="377" spans="5:5">
      <c r="E377" s="246"/>
    </row>
    <row r="378" spans="5:5">
      <c r="E378" s="246"/>
    </row>
    <row r="379" spans="5:5">
      <c r="E379" s="246"/>
    </row>
    <row r="380" spans="5:5">
      <c r="E380" s="246"/>
    </row>
    <row r="381" spans="5:5">
      <c r="E381" s="246"/>
    </row>
    <row r="382" spans="5:5">
      <c r="E382" s="246"/>
    </row>
    <row r="383" spans="5:5">
      <c r="E383" s="246"/>
    </row>
    <row r="384" spans="5:5">
      <c r="E384" s="246"/>
    </row>
    <row r="385" spans="5:5">
      <c r="E385" s="246"/>
    </row>
    <row r="386" spans="5:5">
      <c r="E386" s="246"/>
    </row>
    <row r="387" spans="5:5">
      <c r="E387" s="246"/>
    </row>
    <row r="388" spans="5:5">
      <c r="E388" s="246"/>
    </row>
    <row r="389" spans="5:5">
      <c r="E389" s="246"/>
    </row>
    <row r="390" spans="5:5">
      <c r="E390" s="246"/>
    </row>
    <row r="391" spans="5:5">
      <c r="E391" s="246"/>
    </row>
    <row r="392" spans="5:5">
      <c r="E392" s="246"/>
    </row>
    <row r="393" spans="5:5">
      <c r="E393" s="246"/>
    </row>
    <row r="394" spans="5:5">
      <c r="E394" s="246"/>
    </row>
    <row r="395" spans="5:5">
      <c r="E395" s="246"/>
    </row>
    <row r="396" spans="5:5">
      <c r="E396" s="246"/>
    </row>
    <row r="397" spans="5:5">
      <c r="E397" s="246"/>
    </row>
    <row r="398" spans="5:5">
      <c r="E398" s="246"/>
    </row>
    <row r="399" spans="5:5">
      <c r="E399" s="246"/>
    </row>
    <row r="400" spans="5:5">
      <c r="E400" s="246"/>
    </row>
    <row r="401" spans="5:5">
      <c r="E401" s="246"/>
    </row>
    <row r="402" spans="5:5">
      <c r="E402" s="246"/>
    </row>
    <row r="403" spans="5:5">
      <c r="E403" s="246"/>
    </row>
    <row r="404" spans="5:5">
      <c r="E404" s="246"/>
    </row>
    <row r="405" spans="5:5">
      <c r="E405" s="246"/>
    </row>
    <row r="406" spans="5:5">
      <c r="E406" s="246"/>
    </row>
    <row r="407" spans="5:5">
      <c r="E407" s="246"/>
    </row>
    <row r="408" spans="5:5">
      <c r="E408" s="246"/>
    </row>
    <row r="409" spans="5:5">
      <c r="E409" s="246"/>
    </row>
    <row r="410" spans="5:5">
      <c r="E410" s="246"/>
    </row>
  </sheetData>
  <conditionalFormatting sqref="B44:C44">
    <cfRule type="cellIs" dxfId="16" priority="18" operator="lessThan">
      <formula>0</formula>
    </cfRule>
  </conditionalFormatting>
  <conditionalFormatting sqref="B7:D7 B17:D17 B27:D27 H29:I29 B30:D31 B49:D49 H51:I51 B60:D60">
    <cfRule type="cellIs" dxfId="15" priority="50" operator="lessThan">
      <formula>0</formula>
    </cfRule>
  </conditionalFormatting>
  <conditionalFormatting sqref="B12:D12">
    <cfRule type="cellIs" dxfId="14" priority="22" operator="lessThan">
      <formula>0</formula>
    </cfRule>
  </conditionalFormatting>
  <conditionalFormatting sqref="B35:D35">
    <cfRule type="cellIs" dxfId="13" priority="15" operator="lessThan">
      <formula>0</formula>
    </cfRule>
  </conditionalFormatting>
  <conditionalFormatting sqref="B39:D39">
    <cfRule type="cellIs" dxfId="12" priority="14" operator="lessThan">
      <formula>0</formula>
    </cfRule>
  </conditionalFormatting>
  <conditionalFormatting sqref="B64:D64">
    <cfRule type="cellIs" dxfId="11" priority="17" operator="lessThan">
      <formula>0</formula>
    </cfRule>
  </conditionalFormatting>
  <conditionalFormatting sqref="B68:D68">
    <cfRule type="cellIs" dxfId="10" priority="16" operator="lessThan">
      <formula>0</formula>
    </cfRule>
  </conditionalFormatting>
  <conditionalFormatting sqref="B75:D75">
    <cfRule type="cellIs" dxfId="9" priority="1" operator="lessThan">
      <formula>0</formula>
    </cfRule>
  </conditionalFormatting>
  <conditionalFormatting sqref="C43:D43 D44:D45">
    <cfRule type="cellIs" dxfId="8" priority="20" operator="lessThan">
      <formula>0</formula>
    </cfRule>
  </conditionalFormatting>
  <conditionalFormatting sqref="H57:I57">
    <cfRule type="cellIs" dxfId="7" priority="2" operator="lessThan">
      <formula>0</formula>
    </cfRule>
  </conditionalFormatting>
  <conditionalFormatting sqref="N2:O2">
    <cfRule type="cellIs" dxfId="6" priority="29" operator="lessThan">
      <formula>0</formula>
    </cfRule>
  </conditionalFormatting>
  <conditionalFormatting sqref="N10:O10">
    <cfRule type="cellIs" dxfId="5" priority="13" operator="lessThan">
      <formula>0</formula>
    </cfRule>
  </conditionalFormatting>
  <conditionalFormatting sqref="N13:O13">
    <cfRule type="cellIs" dxfId="4" priority="3" operator="lessThan">
      <formula>0</formula>
    </cfRule>
  </conditionalFormatting>
  <conditionalFormatting sqref="N16:O16">
    <cfRule type="cellIs" dxfId="3" priority="9" operator="lessThan">
      <formula>0</formula>
    </cfRule>
  </conditionalFormatting>
  <conditionalFormatting sqref="N20:O20">
    <cfRule type="cellIs" dxfId="2" priority="8" operator="lessThan">
      <formula>0</formula>
    </cfRule>
  </conditionalFormatting>
  <conditionalFormatting sqref="N26:O26">
    <cfRule type="cellIs" dxfId="1" priority="7" operator="lessThan">
      <formula>0</formula>
    </cfRule>
  </conditionalFormatting>
  <conditionalFormatting sqref="N28:O40">
    <cfRule type="cellIs" dxfId="0" priority="4" operator="lessThan">
      <formula>0</formula>
    </cfRule>
  </conditionalFormatting>
  <printOptions horizontalCentered="1"/>
  <pageMargins left="0.23622047244094491" right="0.23622047244094491" top="1.7322834645669292" bottom="0.74803149606299213" header="0.31496062992125984" footer="0.31496062992125984"/>
  <pageSetup paperSize="9" scale="93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141A4-9E94-4804-9E0C-A875E31BBB0C}">
  <sheetPr>
    <tabColor rgb="FFFFFF00"/>
  </sheetPr>
  <dimension ref="A1:F132"/>
  <sheetViews>
    <sheetView rightToLeft="1" view="pageBreakPreview" topLeftCell="A19" zoomScaleNormal="100" zoomScaleSheetLayoutView="100" workbookViewId="0">
      <selection activeCell="D35" sqref="D35"/>
    </sheetView>
  </sheetViews>
  <sheetFormatPr defaultColWidth="8.85546875" defaultRowHeight="15"/>
  <cols>
    <col min="1" max="1" width="62.5703125" style="273" bestFit="1" customWidth="1"/>
    <col min="2" max="2" width="26.7109375" style="273" customWidth="1"/>
    <col min="3" max="3" width="16.5703125" style="273" bestFit="1" customWidth="1"/>
    <col min="4" max="4" width="24.28515625" style="277" customWidth="1"/>
    <col min="5" max="5" width="10.28515625" style="281" customWidth="1"/>
    <col min="6" max="6" width="18.7109375" style="281" customWidth="1"/>
    <col min="7" max="16384" width="8.85546875" style="291"/>
  </cols>
  <sheetData>
    <row r="1" spans="1:6" s="289" customFormat="1">
      <c r="A1" s="273" t="s">
        <v>4422</v>
      </c>
      <c r="B1" s="273"/>
      <c r="C1" s="273"/>
      <c r="D1" s="277"/>
      <c r="E1" s="281"/>
      <c r="F1" s="281"/>
    </row>
    <row r="2" spans="1:6" s="289" customFormat="1" ht="26.25">
      <c r="A2" s="274" t="s">
        <v>4423</v>
      </c>
      <c r="B2" s="274"/>
      <c r="C2" s="274"/>
      <c r="D2" s="274"/>
      <c r="E2" s="282"/>
      <c r="F2" s="282"/>
    </row>
    <row r="3" spans="1:6" s="290" customFormat="1" ht="26.25">
      <c r="A3" s="275" t="s">
        <v>4424</v>
      </c>
      <c r="B3" s="275"/>
      <c r="C3" s="275"/>
      <c r="D3" s="276" t="s">
        <v>4388</v>
      </c>
      <c r="E3" s="284"/>
      <c r="F3" s="284"/>
    </row>
    <row r="4" spans="1:6" s="289" customFormat="1" ht="17.45" customHeight="1">
      <c r="A4" s="275" t="s">
        <v>4389</v>
      </c>
      <c r="B4" s="275"/>
      <c r="C4" s="275"/>
      <c r="D4" s="275" t="s">
        <v>4390</v>
      </c>
      <c r="E4" s="283"/>
      <c r="F4" s="283"/>
    </row>
    <row r="5" spans="1:6" s="289" customFormat="1" ht="17.45" customHeight="1" thickBot="1">
      <c r="A5" s="278" t="s">
        <v>4446</v>
      </c>
      <c r="B5" s="278"/>
      <c r="C5" s="278"/>
      <c r="D5" s="278"/>
      <c r="E5" s="287"/>
      <c r="F5" s="287"/>
    </row>
    <row r="6" spans="1:6" s="289" customFormat="1" ht="105">
      <c r="A6" s="275" t="s">
        <v>4428</v>
      </c>
      <c r="B6" s="292" t="s">
        <v>4429</v>
      </c>
      <c r="C6" s="293" t="s">
        <v>4438</v>
      </c>
      <c r="D6" s="292" t="s">
        <v>4436</v>
      </c>
      <c r="E6" s="292" t="s">
        <v>4430</v>
      </c>
      <c r="F6" s="292" t="s">
        <v>4431</v>
      </c>
    </row>
    <row r="7" spans="1:6" s="289" customFormat="1" ht="26.25">
      <c r="A7" s="275" t="s">
        <v>76</v>
      </c>
      <c r="B7" s="275">
        <f>SUMIF('TB 2023'!G:G,A7,'TB 2023'!K:K)</f>
        <v>1935996.78</v>
      </c>
      <c r="C7" s="275">
        <f>SUMIF('TB 2023'!G:G,A7,'TB 2023'!M:M)</f>
        <v>32607.360000000001</v>
      </c>
      <c r="D7" s="275">
        <f>SUMIF('TB 2023'!G:G,'ايضاح الوعاء الزكوي 21'!A7,'TB 2023'!L:L)</f>
        <v>1489504.98</v>
      </c>
      <c r="E7" s="283"/>
      <c r="F7" s="283">
        <f>B7+C7-D7-E7</f>
        <v>479099.16000000015</v>
      </c>
    </row>
    <row r="8" spans="1:6" s="289" customFormat="1" ht="26.25">
      <c r="A8" s="275" t="s">
        <v>3252</v>
      </c>
      <c r="B8" s="275">
        <f>SUMIF('TB 2023'!G:G,A8,'TB 2023'!K:K)</f>
        <v>7202348</v>
      </c>
      <c r="C8" s="275">
        <f>SUMIF('TB 2023'!G:G,A8,'TB 2023'!M:M)</f>
        <v>1505157</v>
      </c>
      <c r="D8" s="275">
        <f>SUMIF('TB 2023'!G:G,'ايضاح الوعاء الزكوي 21'!A8,'TB 2023'!L:L)</f>
        <v>575095</v>
      </c>
      <c r="E8" s="283"/>
      <c r="F8" s="283">
        <f t="shared" ref="F8:F12" si="0">B8+C8-D8</f>
        <v>8132410</v>
      </c>
    </row>
    <row r="9" spans="1:6" s="289" customFormat="1" ht="26.25">
      <c r="A9" s="275" t="s">
        <v>61</v>
      </c>
      <c r="B9" s="275">
        <f>SUMIF('TB 2023'!G:G,A9,'TB 2023'!K:K)</f>
        <v>477954.7255</v>
      </c>
      <c r="C9" s="275">
        <f>SUMIF('TB 2023'!G:G,A9,'TB 2023'!M:M)</f>
        <v>2133.33</v>
      </c>
      <c r="D9" s="275">
        <f>SUMIF('TB 2023'!G:G,'ايضاح الوعاء الزكوي 21'!A9,'TB 2023'!L:L)</f>
        <v>281899.39899999998</v>
      </c>
      <c r="E9" s="283"/>
      <c r="F9" s="283">
        <f t="shared" si="0"/>
        <v>198188.65650000004</v>
      </c>
    </row>
    <row r="10" spans="1:6" s="289" customFormat="1" ht="26.25">
      <c r="A10" s="275" t="s">
        <v>97</v>
      </c>
      <c r="B10" s="275">
        <f>SUMIF('TB 2023'!G:G,A10,'TB 2023'!K:K)</f>
        <v>4725578.08</v>
      </c>
      <c r="C10" s="275">
        <f>SUMIF('TB 2023'!G:G,A10,'TB 2023'!M:M)</f>
        <v>2904769</v>
      </c>
      <c r="D10" s="275">
        <f>SUMIF('TB 2023'!G:G,'ايضاح الوعاء الزكوي 21'!A10,'TB 2023'!L:L)</f>
        <v>0</v>
      </c>
      <c r="E10" s="283"/>
      <c r="F10" s="283">
        <f t="shared" si="0"/>
        <v>7630347.0800000001</v>
      </c>
    </row>
    <row r="11" spans="1:6" s="289" customFormat="1" ht="26.25">
      <c r="A11" s="275" t="s">
        <v>85</v>
      </c>
      <c r="B11" s="275">
        <f>SUMIF('TB 2023'!G:G,A11,'TB 2023'!K:K)</f>
        <v>119728.16</v>
      </c>
      <c r="C11" s="275">
        <f>SUMIF('TB 2023'!G:G,A11,'TB 2023'!M:M)</f>
        <v>0</v>
      </c>
      <c r="D11" s="275">
        <f>SUMIF('TB 2023'!G:G,'ايضاح الوعاء الزكوي 21'!A11,'TB 2023'!L:L)</f>
        <v>0</v>
      </c>
      <c r="E11" s="283"/>
      <c r="F11" s="283">
        <f t="shared" si="0"/>
        <v>119728.16</v>
      </c>
    </row>
    <row r="12" spans="1:6" s="289" customFormat="1" ht="26.25">
      <c r="A12" s="275" t="s">
        <v>144</v>
      </c>
      <c r="B12" s="275">
        <f>SUMIF('TB 2023'!G:G,A12,'TB 2023'!K:K)</f>
        <v>468881</v>
      </c>
      <c r="C12" s="275">
        <f>SUMIF('TB 2023'!G:G,A12,'TB 2023'!M:M)</f>
        <v>0</v>
      </c>
      <c r="D12" s="275">
        <f>SUMIF('TB 2023'!G:G,'ايضاح الوعاء الزكوي 21'!A12,'TB 2023'!L:L)</f>
        <v>0</v>
      </c>
      <c r="E12" s="283"/>
      <c r="F12" s="283">
        <f t="shared" si="0"/>
        <v>468881</v>
      </c>
    </row>
    <row r="13" spans="1:6" s="289" customFormat="1" ht="26.25">
      <c r="A13" s="275" t="s">
        <v>3253</v>
      </c>
      <c r="B13" s="275">
        <f>SUMIF('TB 2023'!G:G,A13,'TB 2023'!K:K)</f>
        <v>172148</v>
      </c>
      <c r="C13" s="275">
        <f>SUMIF('TB 2023'!G:G,A13,'TB 2023'!M:M)</f>
        <v>0</v>
      </c>
      <c r="D13" s="275">
        <f>SUMIF('TB 2023'!G:G,'ايضاح الوعاء الزكوي 21'!A13,'TB 2023'!L:L)</f>
        <v>179549.43</v>
      </c>
      <c r="E13" s="283"/>
      <c r="F13" s="283"/>
    </row>
    <row r="14" spans="1:6" s="289" customFormat="1" ht="27" thickBot="1">
      <c r="A14" s="278" t="s">
        <v>4432</v>
      </c>
      <c r="B14" s="278">
        <f>SUM(B7:B13)</f>
        <v>15102634.7455</v>
      </c>
      <c r="C14" s="278">
        <f>SUM(C7:C12)</f>
        <v>4444666.6900000004</v>
      </c>
      <c r="D14" s="278">
        <f>SUM(D7:D12)</f>
        <v>2346499.3789999997</v>
      </c>
      <c r="E14" s="287">
        <f t="shared" ref="E14" si="1">SUM(E7:E11)</f>
        <v>0</v>
      </c>
      <c r="F14" s="287">
        <f>SUM(F7:F13)</f>
        <v>17028654.056500003</v>
      </c>
    </row>
    <row r="15" spans="1:6" s="289" customFormat="1" ht="26.25">
      <c r="A15" s="275"/>
      <c r="B15" s="275"/>
      <c r="C15" s="275"/>
      <c r="D15" s="275"/>
      <c r="E15" s="283"/>
      <c r="F15" s="283">
        <f>D14</f>
        <v>2346499.3789999997</v>
      </c>
    </row>
    <row r="16" spans="1:6" s="289" customFormat="1" ht="26.25">
      <c r="A16" s="275"/>
      <c r="B16" s="275"/>
      <c r="C16" s="275"/>
      <c r="D16" s="275"/>
      <c r="E16" s="283"/>
      <c r="F16" s="283">
        <f>F14-F15</f>
        <v>14682154.677500002</v>
      </c>
    </row>
    <row r="17" spans="1:6" s="289" customFormat="1" ht="27" thickBot="1">
      <c r="A17" s="278" t="s">
        <v>4439</v>
      </c>
      <c r="B17" s="278"/>
      <c r="C17" s="278"/>
      <c r="D17" s="278"/>
      <c r="E17" s="283"/>
      <c r="F17" s="283"/>
    </row>
    <row r="18" spans="1:6" s="289" customFormat="1" ht="26.25">
      <c r="A18" s="275" t="s">
        <v>4425</v>
      </c>
      <c r="B18" s="275" t="s">
        <v>4426</v>
      </c>
      <c r="C18" s="275"/>
      <c r="D18" s="275">
        <f>C8</f>
        <v>1505157</v>
      </c>
      <c r="E18" s="283"/>
      <c r="F18" s="283"/>
    </row>
    <row r="19" spans="1:6" s="289" customFormat="1" ht="26.25">
      <c r="A19" s="275" t="s">
        <v>380</v>
      </c>
      <c r="B19" s="275" t="s">
        <v>4426</v>
      </c>
      <c r="C19" s="275"/>
      <c r="D19" s="275">
        <f>C10</f>
        <v>2904769</v>
      </c>
      <c r="E19" s="285"/>
      <c r="F19" s="285"/>
    </row>
    <row r="20" spans="1:6" s="289" customFormat="1" ht="26.25">
      <c r="A20" s="275" t="s">
        <v>76</v>
      </c>
      <c r="B20" s="275" t="s">
        <v>4426</v>
      </c>
      <c r="C20" s="275"/>
      <c r="D20" s="275">
        <f>C7</f>
        <v>32607.360000000001</v>
      </c>
      <c r="E20" s="286"/>
      <c r="F20" s="286"/>
    </row>
    <row r="21" spans="1:6" s="289" customFormat="1" ht="27" thickBot="1">
      <c r="A21" s="278" t="s">
        <v>4427</v>
      </c>
      <c r="B21" s="278"/>
      <c r="C21" s="278"/>
      <c r="D21" s="278">
        <f>SUM(D18:D20)</f>
        <v>4442533.3600000003</v>
      </c>
      <c r="E21" s="287"/>
      <c r="F21" s="287"/>
    </row>
    <row r="22" spans="1:6" s="289" customFormat="1" ht="26.25">
      <c r="A22" s="275"/>
      <c r="B22" s="275"/>
      <c r="C22" s="275"/>
      <c r="D22" s="275"/>
      <c r="E22" s="283"/>
      <c r="F22" s="283"/>
    </row>
    <row r="23" spans="1:6" s="289" customFormat="1" ht="17.45" customHeight="1">
      <c r="A23" s="275"/>
      <c r="B23" s="275"/>
      <c r="C23" s="275"/>
      <c r="D23" s="275"/>
      <c r="E23" s="283"/>
      <c r="F23" s="283"/>
    </row>
    <row r="24" spans="1:6" s="289" customFormat="1" ht="17.45" customHeight="1" thickBot="1">
      <c r="A24" s="278" t="s">
        <v>4447</v>
      </c>
      <c r="B24" s="278"/>
      <c r="C24" s="278"/>
      <c r="D24" s="278"/>
      <c r="E24" s="287"/>
      <c r="F24" s="287"/>
    </row>
    <row r="25" spans="1:6" s="289" customFormat="1" ht="26.25">
      <c r="A25" s="275"/>
      <c r="B25" s="275"/>
      <c r="C25" s="275"/>
      <c r="D25" s="275" t="s">
        <v>4414</v>
      </c>
      <c r="E25" s="283"/>
      <c r="F25" s="283"/>
    </row>
    <row r="26" spans="1:6" s="289" customFormat="1" ht="26.25">
      <c r="A26" s="275" t="s">
        <v>4389</v>
      </c>
      <c r="B26" s="275"/>
      <c r="C26" s="275"/>
      <c r="D26" s="275" t="s">
        <v>4390</v>
      </c>
      <c r="E26" s="283"/>
      <c r="F26" s="283"/>
    </row>
    <row r="27" spans="1:6" s="289" customFormat="1" ht="26.25">
      <c r="A27" s="275" t="s">
        <v>98</v>
      </c>
      <c r="B27" s="275" t="s">
        <v>159</v>
      </c>
      <c r="C27" s="275"/>
      <c r="D27" s="261">
        <v>-11891606.399999</v>
      </c>
      <c r="E27" s="283"/>
      <c r="F27" s="283"/>
    </row>
    <row r="28" spans="1:6" s="289" customFormat="1" ht="26.25">
      <c r="A28" s="275" t="s">
        <v>4473</v>
      </c>
      <c r="B28" s="275" t="s">
        <v>159</v>
      </c>
      <c r="C28" s="275"/>
      <c r="D28" s="261">
        <v>1189641.5500000003</v>
      </c>
      <c r="E28" s="283"/>
      <c r="F28" s="283"/>
    </row>
    <row r="29" spans="1:6" s="289" customFormat="1" ht="26.25">
      <c r="A29" s="275" t="s">
        <v>98</v>
      </c>
      <c r="B29" s="275" t="s">
        <v>159</v>
      </c>
      <c r="C29" s="275"/>
      <c r="D29" s="275">
        <v>0</v>
      </c>
      <c r="E29" s="283"/>
      <c r="F29" s="283"/>
    </row>
    <row r="30" spans="1:6" s="289" customFormat="1" ht="26.25">
      <c r="A30" s="275" t="s">
        <v>98</v>
      </c>
      <c r="B30" s="275" t="s">
        <v>4039</v>
      </c>
      <c r="C30" s="275"/>
      <c r="D30" s="261">
        <v>-45765.209998999984</v>
      </c>
      <c r="E30" s="283"/>
      <c r="F30" s="283"/>
    </row>
    <row r="31" spans="1:6" s="289" customFormat="1" ht="26.25">
      <c r="A31" s="275" t="s">
        <v>98</v>
      </c>
      <c r="B31" s="275" t="s">
        <v>4062</v>
      </c>
      <c r="C31" s="275"/>
      <c r="D31" s="261">
        <v>4729323.87</v>
      </c>
      <c r="E31" s="283"/>
      <c r="F31" s="283"/>
    </row>
    <row r="32" spans="1:6" s="289" customFormat="1" ht="26.25">
      <c r="A32" s="275" t="s">
        <v>98</v>
      </c>
      <c r="B32" s="275" t="s">
        <v>4062</v>
      </c>
      <c r="C32" s="275"/>
      <c r="D32" s="261">
        <v>0</v>
      </c>
      <c r="E32" s="283"/>
      <c r="F32" s="283"/>
    </row>
    <row r="33" spans="1:6" s="289" customFormat="1" ht="26.25">
      <c r="A33" s="275" t="s">
        <v>98</v>
      </c>
      <c r="B33" s="275" t="s">
        <v>4123</v>
      </c>
      <c r="C33" s="275"/>
      <c r="D33" s="261">
        <v>-678184.93200000003</v>
      </c>
      <c r="E33" s="283"/>
      <c r="F33" s="283"/>
    </row>
    <row r="34" spans="1:6" s="289" customFormat="1" ht="17.45" customHeight="1" thickBot="1">
      <c r="A34" s="278" t="s">
        <v>4427</v>
      </c>
      <c r="B34" s="278"/>
      <c r="C34" s="278"/>
      <c r="D34" s="278">
        <f>SUM(D27:D33)</f>
        <v>-6696591.121998</v>
      </c>
      <c r="E34" s="287"/>
      <c r="F34" s="287"/>
    </row>
    <row r="35" spans="1:6" s="289" customFormat="1" ht="17.45" customHeight="1">
      <c r="A35" s="275"/>
      <c r="B35" s="275"/>
      <c r="C35" s="275"/>
      <c r="D35" s="275"/>
      <c r="E35" s="283"/>
      <c r="F35" s="283"/>
    </row>
    <row r="36" spans="1:6">
      <c r="A36" s="291"/>
      <c r="B36" s="291"/>
      <c r="C36" s="291"/>
      <c r="D36" s="316"/>
      <c r="E36" s="291"/>
      <c r="F36" s="291"/>
    </row>
    <row r="37" spans="1:6">
      <c r="A37" s="291"/>
      <c r="B37" s="291"/>
      <c r="C37" s="291"/>
      <c r="D37" s="316"/>
      <c r="E37" s="291"/>
      <c r="F37" s="291"/>
    </row>
    <row r="38" spans="1:6">
      <c r="A38" s="291"/>
      <c r="B38" s="291"/>
      <c r="C38" s="291"/>
      <c r="D38" s="316"/>
      <c r="E38" s="291"/>
      <c r="F38" s="291"/>
    </row>
    <row r="39" spans="1:6">
      <c r="A39" s="291"/>
      <c r="B39" s="291"/>
      <c r="C39" s="291"/>
      <c r="D39" s="316"/>
      <c r="E39" s="291"/>
      <c r="F39" s="291"/>
    </row>
    <row r="40" spans="1:6">
      <c r="A40" s="291"/>
      <c r="B40" s="291"/>
      <c r="C40" s="291"/>
      <c r="D40" s="316"/>
      <c r="E40" s="291"/>
      <c r="F40" s="291"/>
    </row>
    <row r="41" spans="1:6">
      <c r="A41" s="279"/>
      <c r="B41" s="279"/>
      <c r="C41" s="279"/>
      <c r="D41" s="280"/>
      <c r="E41" s="288"/>
      <c r="F41" s="288"/>
    </row>
    <row r="42" spans="1:6">
      <c r="A42" s="279"/>
      <c r="B42" s="279"/>
      <c r="C42" s="279"/>
      <c r="D42" s="280"/>
      <c r="E42" s="288"/>
      <c r="F42" s="288"/>
    </row>
    <row r="64" spans="1:6">
      <c r="A64" s="279"/>
      <c r="B64" s="279"/>
      <c r="C64" s="279"/>
      <c r="D64" s="280"/>
      <c r="E64" s="288"/>
      <c r="F64" s="288"/>
    </row>
    <row r="65" spans="1:6">
      <c r="A65" s="279"/>
      <c r="B65" s="279"/>
      <c r="C65" s="279"/>
      <c r="D65" s="280"/>
      <c r="E65" s="288"/>
      <c r="F65" s="288"/>
    </row>
    <row r="66" spans="1:6">
      <c r="A66" s="279"/>
      <c r="B66" s="279"/>
      <c r="C66" s="279"/>
      <c r="D66" s="280"/>
      <c r="E66" s="288"/>
      <c r="F66" s="288"/>
    </row>
    <row r="67" spans="1:6">
      <c r="A67" s="279"/>
      <c r="B67" s="279"/>
      <c r="C67" s="279"/>
      <c r="D67" s="280"/>
      <c r="E67" s="288"/>
      <c r="F67" s="288"/>
    </row>
    <row r="68" spans="1:6">
      <c r="A68" s="279"/>
      <c r="B68" s="279"/>
      <c r="C68" s="279"/>
      <c r="D68" s="280"/>
      <c r="E68" s="288"/>
      <c r="F68" s="288"/>
    </row>
    <row r="69" spans="1:6">
      <c r="A69" s="279"/>
      <c r="B69" s="279"/>
      <c r="C69" s="279"/>
      <c r="D69" s="280"/>
      <c r="E69" s="288"/>
      <c r="F69" s="288"/>
    </row>
    <row r="70" spans="1:6">
      <c r="A70" s="279"/>
      <c r="B70" s="279"/>
      <c r="C70" s="279"/>
      <c r="D70" s="280"/>
      <c r="E70" s="288"/>
      <c r="F70" s="288"/>
    </row>
    <row r="71" spans="1:6">
      <c r="A71" s="279"/>
      <c r="B71" s="279"/>
      <c r="C71" s="279"/>
      <c r="D71" s="280"/>
      <c r="E71" s="288"/>
      <c r="F71" s="288"/>
    </row>
    <row r="72" spans="1:6">
      <c r="A72" s="279"/>
      <c r="B72" s="279"/>
      <c r="C72" s="279"/>
      <c r="D72" s="280"/>
      <c r="E72" s="288"/>
      <c r="F72" s="288"/>
    </row>
    <row r="73" spans="1:6">
      <c r="A73" s="279"/>
      <c r="B73" s="279"/>
      <c r="C73" s="279"/>
      <c r="D73" s="280"/>
      <c r="E73" s="288"/>
      <c r="F73" s="288"/>
    </row>
    <row r="74" spans="1:6">
      <c r="A74" s="279"/>
      <c r="B74" s="279"/>
      <c r="C74" s="279"/>
      <c r="D74" s="280"/>
      <c r="E74" s="288"/>
      <c r="F74" s="288"/>
    </row>
    <row r="75" spans="1:6">
      <c r="A75" s="279"/>
      <c r="B75" s="279"/>
      <c r="C75" s="279"/>
      <c r="D75" s="280"/>
      <c r="E75" s="288"/>
      <c r="F75" s="288"/>
    </row>
    <row r="76" spans="1:6">
      <c r="A76" s="279"/>
      <c r="B76" s="279"/>
      <c r="C76" s="279"/>
      <c r="D76" s="280"/>
      <c r="E76" s="288"/>
      <c r="F76" s="288"/>
    </row>
    <row r="77" spans="1:6">
      <c r="A77" s="279"/>
      <c r="B77" s="279"/>
      <c r="C77" s="279"/>
      <c r="D77" s="280"/>
      <c r="E77" s="288"/>
      <c r="F77" s="288"/>
    </row>
    <row r="78" spans="1:6">
      <c r="A78" s="279"/>
      <c r="B78" s="279"/>
      <c r="C78" s="279"/>
      <c r="D78" s="280"/>
      <c r="E78" s="288"/>
      <c r="F78" s="288"/>
    </row>
    <row r="79" spans="1:6">
      <c r="A79" s="279"/>
      <c r="B79" s="279"/>
      <c r="C79" s="279"/>
      <c r="D79" s="280"/>
      <c r="E79" s="288"/>
      <c r="F79" s="288"/>
    </row>
    <row r="80" spans="1:6">
      <c r="A80" s="279"/>
      <c r="B80" s="279"/>
      <c r="C80" s="279"/>
      <c r="D80" s="280"/>
      <c r="E80" s="288"/>
      <c r="F80" s="288"/>
    </row>
    <row r="81" spans="1:6">
      <c r="A81" s="279"/>
      <c r="B81" s="279"/>
      <c r="C81" s="279"/>
      <c r="D81" s="280"/>
      <c r="E81" s="288"/>
      <c r="F81" s="288"/>
    </row>
    <row r="82" spans="1:6">
      <c r="A82" s="279"/>
      <c r="B82" s="279"/>
      <c r="C82" s="279"/>
      <c r="D82" s="280"/>
      <c r="E82" s="288"/>
      <c r="F82" s="288"/>
    </row>
    <row r="83" spans="1:6">
      <c r="A83" s="279"/>
      <c r="B83" s="279"/>
      <c r="C83" s="279"/>
      <c r="D83" s="280"/>
      <c r="E83" s="288"/>
      <c r="F83" s="288"/>
    </row>
    <row r="84" spans="1:6">
      <c r="A84" s="279"/>
      <c r="B84" s="279"/>
      <c r="C84" s="279"/>
      <c r="D84" s="280"/>
      <c r="E84" s="288"/>
      <c r="F84" s="288"/>
    </row>
    <row r="85" spans="1:6">
      <c r="A85" s="279"/>
      <c r="B85" s="279"/>
      <c r="C85" s="279"/>
      <c r="D85" s="280"/>
      <c r="E85" s="288"/>
      <c r="F85" s="288"/>
    </row>
    <row r="86" spans="1:6">
      <c r="A86" s="279"/>
      <c r="B86" s="279"/>
      <c r="C86" s="279"/>
      <c r="D86" s="280"/>
      <c r="E86" s="288"/>
      <c r="F86" s="288"/>
    </row>
    <row r="87" spans="1:6">
      <c r="A87" s="279"/>
      <c r="B87" s="279"/>
      <c r="C87" s="279"/>
      <c r="D87" s="280"/>
      <c r="E87" s="288"/>
      <c r="F87" s="288"/>
    </row>
    <row r="88" spans="1:6">
      <c r="A88" s="279"/>
      <c r="B88" s="279"/>
      <c r="C88" s="279"/>
      <c r="D88" s="280"/>
      <c r="E88" s="288"/>
      <c r="F88" s="288"/>
    </row>
    <row r="89" spans="1:6">
      <c r="A89" s="279"/>
      <c r="B89" s="279"/>
      <c r="C89" s="279"/>
      <c r="D89" s="280"/>
      <c r="E89" s="288"/>
      <c r="F89" s="288"/>
    </row>
    <row r="90" spans="1:6">
      <c r="A90" s="279"/>
      <c r="B90" s="279"/>
      <c r="C90" s="279"/>
      <c r="D90" s="280"/>
      <c r="E90" s="288"/>
      <c r="F90" s="288"/>
    </row>
    <row r="91" spans="1:6">
      <c r="A91" s="279"/>
      <c r="B91" s="279"/>
      <c r="C91" s="279"/>
      <c r="D91" s="280"/>
      <c r="E91" s="288"/>
      <c r="F91" s="288"/>
    </row>
    <row r="92" spans="1:6">
      <c r="A92" s="279"/>
      <c r="B92" s="279"/>
      <c r="C92" s="279"/>
      <c r="D92" s="280"/>
      <c r="E92" s="288"/>
      <c r="F92" s="288"/>
    </row>
    <row r="93" spans="1:6">
      <c r="A93" s="279"/>
      <c r="B93" s="279"/>
      <c r="C93" s="279"/>
      <c r="D93" s="280"/>
      <c r="E93" s="288"/>
      <c r="F93" s="288"/>
    </row>
    <row r="94" spans="1:6">
      <c r="A94" s="279"/>
      <c r="B94" s="279"/>
      <c r="C94" s="279"/>
      <c r="D94" s="280"/>
      <c r="E94" s="288"/>
      <c r="F94" s="288"/>
    </row>
    <row r="95" spans="1:6">
      <c r="A95" s="279"/>
      <c r="B95" s="279"/>
      <c r="C95" s="279"/>
      <c r="D95" s="280"/>
      <c r="E95" s="288"/>
      <c r="F95" s="288"/>
    </row>
    <row r="96" spans="1:6">
      <c r="A96" s="279"/>
      <c r="B96" s="279"/>
      <c r="C96" s="279"/>
      <c r="D96" s="280"/>
      <c r="E96" s="288"/>
      <c r="F96" s="288"/>
    </row>
    <row r="97" spans="1:6">
      <c r="A97" s="279"/>
      <c r="B97" s="279"/>
      <c r="C97" s="279"/>
      <c r="D97" s="280"/>
      <c r="E97" s="288"/>
      <c r="F97" s="288"/>
    </row>
    <row r="98" spans="1:6">
      <c r="A98" s="279"/>
      <c r="B98" s="279"/>
      <c r="C98" s="279"/>
      <c r="D98" s="280"/>
      <c r="E98" s="288"/>
      <c r="F98" s="288"/>
    </row>
    <row r="99" spans="1:6">
      <c r="A99" s="279"/>
      <c r="B99" s="279"/>
      <c r="C99" s="279"/>
      <c r="D99" s="280"/>
      <c r="E99" s="288"/>
      <c r="F99" s="288"/>
    </row>
    <row r="100" spans="1:6">
      <c r="A100" s="279"/>
      <c r="B100" s="279"/>
      <c r="C100" s="279"/>
      <c r="D100" s="280"/>
      <c r="E100" s="288"/>
      <c r="F100" s="288"/>
    </row>
    <row r="101" spans="1:6">
      <c r="A101" s="279"/>
      <c r="B101" s="279"/>
      <c r="C101" s="279"/>
      <c r="D101" s="280"/>
      <c r="E101" s="288"/>
      <c r="F101" s="288"/>
    </row>
    <row r="102" spans="1:6">
      <c r="A102" s="279"/>
      <c r="B102" s="279"/>
      <c r="C102" s="279"/>
      <c r="D102" s="280"/>
      <c r="E102" s="288"/>
      <c r="F102" s="288"/>
    </row>
    <row r="103" spans="1:6">
      <c r="A103" s="279"/>
      <c r="B103" s="279"/>
      <c r="C103" s="279"/>
      <c r="D103" s="280"/>
      <c r="E103" s="288"/>
      <c r="F103" s="288"/>
    </row>
    <row r="104" spans="1:6">
      <c r="A104" s="279"/>
      <c r="B104" s="279"/>
      <c r="C104" s="279"/>
      <c r="D104" s="280"/>
      <c r="E104" s="288"/>
      <c r="F104" s="288"/>
    </row>
    <row r="105" spans="1:6">
      <c r="A105" s="279"/>
      <c r="B105" s="279"/>
      <c r="C105" s="279"/>
      <c r="D105" s="280"/>
      <c r="E105" s="288"/>
      <c r="F105" s="288"/>
    </row>
    <row r="106" spans="1:6">
      <c r="A106" s="279"/>
      <c r="B106" s="279"/>
      <c r="C106" s="279"/>
      <c r="D106" s="280"/>
      <c r="E106" s="288"/>
      <c r="F106" s="288"/>
    </row>
    <row r="107" spans="1:6">
      <c r="A107" s="279"/>
      <c r="B107" s="279"/>
      <c r="C107" s="279"/>
      <c r="D107" s="280"/>
      <c r="E107" s="288"/>
      <c r="F107" s="288"/>
    </row>
    <row r="108" spans="1:6">
      <c r="A108" s="279"/>
      <c r="B108" s="279"/>
      <c r="C108" s="279"/>
      <c r="D108" s="280"/>
      <c r="E108" s="288"/>
      <c r="F108" s="288"/>
    </row>
    <row r="109" spans="1:6">
      <c r="A109" s="279"/>
      <c r="B109" s="279"/>
      <c r="C109" s="279"/>
      <c r="D109" s="280"/>
      <c r="E109" s="288"/>
      <c r="F109" s="288"/>
    </row>
    <row r="110" spans="1:6">
      <c r="A110" s="279"/>
      <c r="B110" s="279"/>
      <c r="C110" s="279"/>
      <c r="D110" s="280"/>
      <c r="E110" s="288"/>
      <c r="F110" s="288"/>
    </row>
    <row r="111" spans="1:6">
      <c r="A111" s="279"/>
      <c r="B111" s="279"/>
      <c r="C111" s="279"/>
      <c r="D111" s="280"/>
      <c r="E111" s="288"/>
      <c r="F111" s="288"/>
    </row>
    <row r="112" spans="1:6">
      <c r="A112" s="279"/>
      <c r="B112" s="279"/>
      <c r="C112" s="279"/>
      <c r="D112" s="280"/>
      <c r="E112" s="288"/>
      <c r="F112" s="288"/>
    </row>
    <row r="113" spans="1:6">
      <c r="A113" s="279"/>
      <c r="B113" s="279"/>
      <c r="C113" s="279"/>
      <c r="D113" s="280"/>
      <c r="E113" s="288"/>
      <c r="F113" s="288"/>
    </row>
    <row r="114" spans="1:6">
      <c r="A114" s="279"/>
      <c r="B114" s="279"/>
      <c r="C114" s="279"/>
      <c r="D114" s="280"/>
      <c r="E114" s="288"/>
      <c r="F114" s="288"/>
    </row>
    <row r="115" spans="1:6">
      <c r="A115" s="279"/>
      <c r="B115" s="279"/>
      <c r="C115" s="279"/>
      <c r="D115" s="280"/>
      <c r="E115" s="288"/>
      <c r="F115" s="288"/>
    </row>
    <row r="116" spans="1:6">
      <c r="A116" s="279"/>
      <c r="B116" s="279"/>
      <c r="C116" s="279"/>
      <c r="D116" s="280"/>
      <c r="E116" s="288"/>
      <c r="F116" s="288"/>
    </row>
    <row r="117" spans="1:6">
      <c r="A117" s="279"/>
      <c r="B117" s="279"/>
      <c r="C117" s="279"/>
      <c r="D117" s="280"/>
      <c r="E117" s="288"/>
      <c r="F117" s="288"/>
    </row>
    <row r="118" spans="1:6">
      <c r="A118" s="279"/>
      <c r="B118" s="279"/>
      <c r="C118" s="279"/>
      <c r="D118" s="280"/>
      <c r="E118" s="288"/>
      <c r="F118" s="288"/>
    </row>
    <row r="119" spans="1:6">
      <c r="A119" s="279"/>
      <c r="B119" s="279"/>
      <c r="C119" s="279"/>
      <c r="D119" s="280"/>
      <c r="E119" s="288"/>
      <c r="F119" s="288"/>
    </row>
    <row r="120" spans="1:6">
      <c r="A120" s="279"/>
      <c r="B120" s="279"/>
      <c r="C120" s="279"/>
      <c r="D120" s="280"/>
      <c r="E120" s="288"/>
      <c r="F120" s="288"/>
    </row>
    <row r="121" spans="1:6">
      <c r="A121" s="279"/>
      <c r="B121" s="279"/>
      <c r="C121" s="279"/>
      <c r="D121" s="280"/>
      <c r="E121" s="288"/>
      <c r="F121" s="288"/>
    </row>
    <row r="122" spans="1:6">
      <c r="A122" s="279"/>
      <c r="B122" s="279"/>
      <c r="C122" s="279"/>
      <c r="D122" s="280"/>
      <c r="E122" s="288"/>
      <c r="F122" s="288"/>
    </row>
    <row r="123" spans="1:6">
      <c r="A123" s="279"/>
      <c r="B123" s="279"/>
      <c r="C123" s="279"/>
      <c r="D123" s="280"/>
      <c r="E123" s="288"/>
      <c r="F123" s="288"/>
    </row>
    <row r="124" spans="1:6">
      <c r="A124" s="279"/>
      <c r="B124" s="279"/>
      <c r="C124" s="279"/>
      <c r="D124" s="280"/>
      <c r="E124" s="288"/>
      <c r="F124" s="288"/>
    </row>
    <row r="125" spans="1:6">
      <c r="A125" s="279"/>
      <c r="B125" s="279"/>
      <c r="C125" s="279"/>
      <c r="D125" s="280"/>
      <c r="E125" s="288"/>
      <c r="F125" s="288"/>
    </row>
    <row r="126" spans="1:6">
      <c r="A126" s="279"/>
      <c r="B126" s="279"/>
      <c r="C126" s="279"/>
      <c r="D126" s="280"/>
      <c r="E126" s="288"/>
      <c r="F126" s="288"/>
    </row>
    <row r="127" spans="1:6">
      <c r="A127" s="279"/>
      <c r="B127" s="279"/>
      <c r="C127" s="279"/>
      <c r="D127" s="280"/>
      <c r="E127" s="288"/>
      <c r="F127" s="288"/>
    </row>
    <row r="128" spans="1:6">
      <c r="A128" s="279"/>
      <c r="B128" s="279"/>
      <c r="C128" s="279"/>
      <c r="D128" s="280"/>
      <c r="E128" s="288"/>
      <c r="F128" s="288"/>
    </row>
    <row r="129" spans="1:6">
      <c r="A129" s="279"/>
      <c r="B129" s="279"/>
      <c r="C129" s="279"/>
      <c r="D129" s="280"/>
      <c r="E129" s="288"/>
      <c r="F129" s="288"/>
    </row>
    <row r="130" spans="1:6">
      <c r="A130" s="279"/>
      <c r="B130" s="279"/>
      <c r="C130" s="279"/>
      <c r="D130" s="280"/>
      <c r="E130" s="288"/>
      <c r="F130" s="288"/>
    </row>
    <row r="131" spans="1:6">
      <c r="A131" s="279"/>
      <c r="B131" s="279"/>
      <c r="C131" s="279"/>
      <c r="D131" s="280"/>
      <c r="E131" s="288"/>
      <c r="F131" s="288"/>
    </row>
    <row r="132" spans="1:6">
      <c r="A132" s="279"/>
      <c r="B132" s="279"/>
      <c r="C132" s="279"/>
      <c r="D132" s="280"/>
      <c r="E132" s="288"/>
      <c r="F132" s="288"/>
    </row>
  </sheetData>
  <pageMargins left="0.7" right="0.7" top="0.75" bottom="0.75" header="0.3" footer="0.3"/>
  <pageSetup paperSize="9" scale="61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T4019"/>
  <sheetViews>
    <sheetView rightToLeft="1" topLeftCell="H1" zoomScale="98" zoomScaleNormal="98" workbookViewId="0">
      <selection activeCell="R270" sqref="R270:R3963"/>
    </sheetView>
  </sheetViews>
  <sheetFormatPr defaultColWidth="6.85546875" defaultRowHeight="13.5"/>
  <cols>
    <col min="1" max="1" width="4.42578125" style="121" customWidth="1"/>
    <col min="2" max="2" width="12.28515625" style="121" bestFit="1" customWidth="1"/>
    <col min="3" max="3" width="5.7109375" style="123" customWidth="1"/>
    <col min="4" max="4" width="8.28515625" style="123" bestFit="1" customWidth="1"/>
    <col min="5" max="5" width="16.7109375" style="123" bestFit="1" customWidth="1"/>
    <col min="6" max="6" width="19.28515625" style="123" customWidth="1"/>
    <col min="7" max="7" width="18.85546875" style="123" customWidth="1"/>
    <col min="8" max="8" width="22" style="123" bestFit="1" customWidth="1"/>
    <col min="9" max="9" width="29.140625" style="123" customWidth="1"/>
    <col min="10" max="10" width="16.85546875" style="124" bestFit="1" customWidth="1"/>
    <col min="11" max="11" width="15.85546875" style="124" customWidth="1"/>
    <col min="12" max="12" width="18" style="124" customWidth="1"/>
    <col min="13" max="13" width="17.28515625" style="124" customWidth="1"/>
    <col min="14" max="14" width="16.85546875" style="124" bestFit="1" customWidth="1"/>
    <col min="15" max="15" width="16.85546875" style="166" bestFit="1" customWidth="1"/>
    <col min="16" max="16" width="18.5703125" style="126" bestFit="1" customWidth="1"/>
    <col min="17" max="17" width="16" style="127" bestFit="1" customWidth="1"/>
    <col min="18" max="18" width="18.5703125" style="128" bestFit="1" customWidth="1"/>
    <col min="19" max="19" width="14" style="129" bestFit="1" customWidth="1"/>
    <col min="20" max="16384" width="6.85546875" style="129"/>
  </cols>
  <sheetData>
    <row r="1" spans="1:19" ht="13.9" customHeight="1">
      <c r="B1" s="122"/>
      <c r="C1" s="122"/>
      <c r="D1" s="122"/>
      <c r="E1" s="122"/>
      <c r="F1" s="122"/>
      <c r="O1" s="125"/>
    </row>
    <row r="2" spans="1:19" ht="17.25" customHeight="1">
      <c r="A2" s="122" t="s">
        <v>3248</v>
      </c>
      <c r="B2" s="122"/>
      <c r="C2" s="122"/>
      <c r="D2" s="122"/>
      <c r="E2" s="122"/>
      <c r="F2" s="122"/>
      <c r="I2" s="130"/>
      <c r="O2" s="125"/>
    </row>
    <row r="3" spans="1:19" ht="13.9" customHeight="1">
      <c r="A3" s="122"/>
      <c r="B3" s="122"/>
      <c r="C3" s="122"/>
      <c r="D3" s="122"/>
      <c r="E3" s="122"/>
      <c r="F3" s="122"/>
      <c r="H3" s="131"/>
      <c r="I3" s="131"/>
      <c r="K3" s="132"/>
      <c r="O3" s="133"/>
    </row>
    <row r="4" spans="1:19" ht="13.15" customHeight="1">
      <c r="A4" s="122"/>
      <c r="B4" s="122"/>
      <c r="C4" s="122"/>
      <c r="D4" s="122"/>
      <c r="E4" s="122"/>
      <c r="F4" s="122"/>
      <c r="J4" s="134">
        <f>J5-K5</f>
        <v>-32174402.121997997</v>
      </c>
      <c r="K4" s="134"/>
      <c r="L4" s="134">
        <f>L5-M5</f>
        <v>25477811</v>
      </c>
      <c r="M4" s="134"/>
      <c r="N4" s="134"/>
      <c r="O4" s="135">
        <f>N5-O5</f>
        <v>-6696591.1219980009</v>
      </c>
      <c r="P4" s="129"/>
      <c r="Q4" s="129"/>
    </row>
    <row r="5" spans="1:19" ht="13.15" customHeight="1">
      <c r="A5" s="136"/>
      <c r="B5" s="136"/>
      <c r="C5" s="137"/>
      <c r="D5" s="137"/>
      <c r="E5" s="137"/>
      <c r="F5" s="137"/>
      <c r="I5" s="138">
        <f>SUBTOTAL(3,I8:I622)</f>
        <v>3</v>
      </c>
      <c r="J5" s="139">
        <f>SUBTOTAL(9,J7:J4040)</f>
        <v>7039661.4199999999</v>
      </c>
      <c r="K5" s="139">
        <f t="shared" ref="K5:R5" si="0">SUBTOTAL(9,K7:K4040)</f>
        <v>39214063.541997999</v>
      </c>
      <c r="L5" s="139">
        <f t="shared" si="0"/>
        <v>26598507</v>
      </c>
      <c r="M5" s="139">
        <f t="shared" si="0"/>
        <v>1120696</v>
      </c>
      <c r="N5" s="139">
        <f t="shared" si="0"/>
        <v>5918965.4199999999</v>
      </c>
      <c r="O5" s="140">
        <f t="shared" si="0"/>
        <v>12615556.541998001</v>
      </c>
      <c r="P5" s="140">
        <f t="shared" si="0"/>
        <v>-6696591.121998</v>
      </c>
      <c r="Q5" s="140">
        <f t="shared" si="0"/>
        <v>0</v>
      </c>
      <c r="R5" s="140">
        <f t="shared" si="0"/>
        <v>-6696591.121998</v>
      </c>
      <c r="S5" s="140"/>
    </row>
    <row r="6" spans="1:19" ht="21">
      <c r="A6" s="141" t="s">
        <v>52</v>
      </c>
      <c r="B6" s="141" t="s">
        <v>94</v>
      </c>
      <c r="C6" s="141" t="s">
        <v>54</v>
      </c>
      <c r="D6" s="141" t="s">
        <v>30</v>
      </c>
      <c r="E6" s="142" t="s">
        <v>29</v>
      </c>
      <c r="F6" s="142" t="s">
        <v>28</v>
      </c>
      <c r="G6" s="142" t="s">
        <v>31</v>
      </c>
      <c r="H6" s="141" t="s">
        <v>4458</v>
      </c>
      <c r="I6" s="141" t="s">
        <v>8</v>
      </c>
      <c r="J6" s="141" t="s">
        <v>1</v>
      </c>
      <c r="K6" s="141" t="s">
        <v>2</v>
      </c>
      <c r="L6" s="141" t="s">
        <v>3</v>
      </c>
      <c r="M6" s="141" t="s">
        <v>4</v>
      </c>
      <c r="N6" s="141" t="s">
        <v>5</v>
      </c>
      <c r="O6" s="143" t="s">
        <v>6</v>
      </c>
      <c r="P6" s="144" t="s">
        <v>7</v>
      </c>
      <c r="Q6" s="145" t="s">
        <v>60</v>
      </c>
      <c r="R6" s="144" t="s">
        <v>117</v>
      </c>
      <c r="S6" s="146" t="s">
        <v>4383</v>
      </c>
    </row>
    <row r="7" spans="1:19" hidden="1">
      <c r="A7" s="147">
        <v>1</v>
      </c>
      <c r="B7" s="148">
        <v>10301</v>
      </c>
      <c r="C7" s="148" t="s">
        <v>159</v>
      </c>
      <c r="D7" s="149" t="s">
        <v>32</v>
      </c>
      <c r="E7" s="149" t="s">
        <v>33</v>
      </c>
      <c r="F7" s="149" t="s">
        <v>95</v>
      </c>
      <c r="G7" s="149" t="s">
        <v>95</v>
      </c>
      <c r="H7" s="149">
        <v>0</v>
      </c>
      <c r="I7" s="149" t="s">
        <v>160</v>
      </c>
      <c r="J7" s="150">
        <f>VLOOKUP(B7,'12.2023'!A:C,3,0)</f>
        <v>0</v>
      </c>
      <c r="K7" s="151">
        <f>VLOOKUP(B7,'12.2023'!A:D,4,0)</f>
        <v>0</v>
      </c>
      <c r="L7" s="150">
        <f>VLOOKUP(B7,'12.2023'!A:E,5,0)</f>
        <v>976155</v>
      </c>
      <c r="M7" s="150">
        <f>VLOOKUP(B7,'12.2023'!A:F,6,0)</f>
        <v>0</v>
      </c>
      <c r="N7" s="150">
        <f t="shared" ref="N7:N70" si="1">IF((J7+L7)-(K7+M7)&lt;0,0,(J7+L7)-(K7+M7))</f>
        <v>976155</v>
      </c>
      <c r="O7" s="152">
        <f t="shared" ref="O7:O70" si="2">-IF((J7+L7)-(K7+M7)&lt;0,(J7+L7)-(K7+M7),0)</f>
        <v>0</v>
      </c>
      <c r="P7" s="128">
        <f t="shared" ref="P7:P70" si="3">N7-O7</f>
        <v>976155</v>
      </c>
      <c r="Q7" s="153">
        <v>0</v>
      </c>
      <c r="R7" s="128">
        <f t="shared" ref="R7:R70" si="4">P7-Q7</f>
        <v>976155</v>
      </c>
      <c r="S7" s="129">
        <v>15</v>
      </c>
    </row>
    <row r="8" spans="1:19" hidden="1">
      <c r="A8" s="147">
        <v>2</v>
      </c>
      <c r="B8" s="148">
        <v>10302</v>
      </c>
      <c r="C8" s="148" t="s">
        <v>159</v>
      </c>
      <c r="D8" s="149" t="s">
        <v>32</v>
      </c>
      <c r="E8" s="149" t="s">
        <v>33</v>
      </c>
      <c r="F8" s="149" t="s">
        <v>95</v>
      </c>
      <c r="G8" s="149" t="s">
        <v>95</v>
      </c>
      <c r="H8" s="149">
        <v>0</v>
      </c>
      <c r="I8" s="149" t="s">
        <v>160</v>
      </c>
      <c r="J8" s="150">
        <f>VLOOKUP(B8,'12.2023'!A:C,3,0)</f>
        <v>229904.62</v>
      </c>
      <c r="K8" s="151">
        <f>VLOOKUP(B8,'12.2023'!A:D,4,0)</f>
        <v>0</v>
      </c>
      <c r="L8" s="150">
        <f>VLOOKUP(B8,'12.2023'!A:E,5,0)</f>
        <v>18947102.359999999</v>
      </c>
      <c r="M8" s="150">
        <f>VLOOKUP(B8,'12.2023'!A:F,6,0)</f>
        <v>1364898.92</v>
      </c>
      <c r="N8" s="150">
        <f t="shared" si="1"/>
        <v>17812108.060000002</v>
      </c>
      <c r="O8" s="152">
        <f t="shared" si="2"/>
        <v>0</v>
      </c>
      <c r="P8" s="128">
        <f t="shared" si="3"/>
        <v>17812108.060000002</v>
      </c>
      <c r="Q8" s="153">
        <v>0</v>
      </c>
      <c r="R8" s="128">
        <f t="shared" si="4"/>
        <v>17812108.060000002</v>
      </c>
      <c r="S8" s="129">
        <v>15</v>
      </c>
    </row>
    <row r="9" spans="1:19" hidden="1">
      <c r="A9" s="147">
        <v>3</v>
      </c>
      <c r="B9" s="148">
        <v>10303</v>
      </c>
      <c r="C9" s="148" t="s">
        <v>159</v>
      </c>
      <c r="D9" s="149" t="s">
        <v>32</v>
      </c>
      <c r="E9" s="149" t="s">
        <v>33</v>
      </c>
      <c r="F9" s="149" t="s">
        <v>95</v>
      </c>
      <c r="G9" s="149" t="s">
        <v>95</v>
      </c>
      <c r="H9" s="149">
        <v>0</v>
      </c>
      <c r="I9" s="149" t="s">
        <v>161</v>
      </c>
      <c r="J9" s="150">
        <f>VLOOKUP(B9,'12.2023'!A:C,3,0)</f>
        <v>0</v>
      </c>
      <c r="K9" s="151">
        <f>VLOOKUP(B9,'12.2023'!A:D,4,0)</f>
        <v>0</v>
      </c>
      <c r="L9" s="150">
        <f>VLOOKUP(B9,'12.2023'!A:E,5,0)</f>
        <v>0</v>
      </c>
      <c r="M9" s="150">
        <f>VLOOKUP(B9,'12.2023'!A:F,6,0)</f>
        <v>0</v>
      </c>
      <c r="N9" s="150">
        <f t="shared" si="1"/>
        <v>0</v>
      </c>
      <c r="O9" s="152">
        <f t="shared" si="2"/>
        <v>0</v>
      </c>
      <c r="P9" s="128">
        <f t="shared" si="3"/>
        <v>0</v>
      </c>
      <c r="Q9" s="153">
        <v>0</v>
      </c>
      <c r="R9" s="128">
        <f t="shared" si="4"/>
        <v>0</v>
      </c>
      <c r="S9" s="129">
        <v>15</v>
      </c>
    </row>
    <row r="10" spans="1:19" hidden="1">
      <c r="A10" s="147">
        <v>4</v>
      </c>
      <c r="B10" s="148">
        <v>10304</v>
      </c>
      <c r="C10" s="148" t="s">
        <v>159</v>
      </c>
      <c r="D10" s="149" t="s">
        <v>32</v>
      </c>
      <c r="E10" s="149" t="s">
        <v>33</v>
      </c>
      <c r="F10" s="149" t="s">
        <v>95</v>
      </c>
      <c r="G10" s="149" t="s">
        <v>95</v>
      </c>
      <c r="H10" s="149">
        <v>0</v>
      </c>
      <c r="I10" s="149" t="s">
        <v>162</v>
      </c>
      <c r="J10" s="150">
        <f>VLOOKUP(B10,'12.2023'!A:C,3,0)</f>
        <v>0</v>
      </c>
      <c r="K10" s="151">
        <f>VLOOKUP(B10,'12.2023'!A:D,4,0)</f>
        <v>0</v>
      </c>
      <c r="L10" s="150">
        <f>VLOOKUP(B10,'12.2023'!A:E,5,0)</f>
        <v>0</v>
      </c>
      <c r="M10" s="150">
        <f>VLOOKUP(B10,'12.2023'!A:F,6,0)</f>
        <v>0</v>
      </c>
      <c r="N10" s="150">
        <f t="shared" si="1"/>
        <v>0</v>
      </c>
      <c r="O10" s="152">
        <f t="shared" si="2"/>
        <v>0</v>
      </c>
      <c r="P10" s="128">
        <f t="shared" si="3"/>
        <v>0</v>
      </c>
      <c r="Q10" s="153">
        <v>0</v>
      </c>
      <c r="R10" s="128">
        <f t="shared" si="4"/>
        <v>0</v>
      </c>
      <c r="S10" s="129">
        <v>15</v>
      </c>
    </row>
    <row r="11" spans="1:19" hidden="1">
      <c r="A11" s="147">
        <v>5</v>
      </c>
      <c r="B11" s="148">
        <v>20238</v>
      </c>
      <c r="C11" s="148" t="s">
        <v>159</v>
      </c>
      <c r="D11" s="149" t="s">
        <v>32</v>
      </c>
      <c r="E11" s="149" t="s">
        <v>34</v>
      </c>
      <c r="F11" s="149" t="s">
        <v>89</v>
      </c>
      <c r="G11" s="149" t="s">
        <v>123</v>
      </c>
      <c r="H11" s="149">
        <v>0</v>
      </c>
      <c r="I11" s="149" t="s">
        <v>163</v>
      </c>
      <c r="J11" s="150">
        <f>VLOOKUP(B11,'12.2023'!A:C,3,0)</f>
        <v>0</v>
      </c>
      <c r="K11" s="151">
        <f>VLOOKUP(B11,'12.2023'!A:D,4,0)</f>
        <v>0</v>
      </c>
      <c r="L11" s="150">
        <f>VLOOKUP(B11,'12.2023'!A:E,5,0)</f>
        <v>0</v>
      </c>
      <c r="M11" s="150">
        <f>VLOOKUP(B11,'12.2023'!A:F,6,0)</f>
        <v>0</v>
      </c>
      <c r="N11" s="150">
        <f t="shared" si="1"/>
        <v>0</v>
      </c>
      <c r="O11" s="152">
        <f t="shared" si="2"/>
        <v>0</v>
      </c>
      <c r="P11" s="128">
        <f t="shared" si="3"/>
        <v>0</v>
      </c>
      <c r="Q11" s="153">
        <v>0</v>
      </c>
      <c r="R11" s="128">
        <f t="shared" si="4"/>
        <v>0</v>
      </c>
      <c r="S11" s="129">
        <v>16</v>
      </c>
    </row>
    <row r="12" spans="1:19" hidden="1">
      <c r="A12" s="147">
        <v>6</v>
      </c>
      <c r="B12" s="148">
        <v>20239</v>
      </c>
      <c r="C12" s="148" t="s">
        <v>159</v>
      </c>
      <c r="D12" s="149" t="s">
        <v>32</v>
      </c>
      <c r="E12" s="149" t="s">
        <v>34</v>
      </c>
      <c r="F12" s="149" t="s">
        <v>89</v>
      </c>
      <c r="G12" s="149" t="s">
        <v>123</v>
      </c>
      <c r="H12" s="149">
        <v>0</v>
      </c>
      <c r="I12" s="149" t="s">
        <v>164</v>
      </c>
      <c r="J12" s="150">
        <f>VLOOKUP(B12,'12.2023'!A:C,3,0)</f>
        <v>0</v>
      </c>
      <c r="K12" s="151">
        <f>VLOOKUP(B12,'12.2023'!A:D,4,0)</f>
        <v>0</v>
      </c>
      <c r="L12" s="150">
        <f>VLOOKUP(B12,'12.2023'!A:E,5,0)</f>
        <v>0</v>
      </c>
      <c r="M12" s="150">
        <f>VLOOKUP(B12,'12.2023'!A:F,6,0)</f>
        <v>0</v>
      </c>
      <c r="N12" s="150">
        <f t="shared" si="1"/>
        <v>0</v>
      </c>
      <c r="O12" s="152">
        <f t="shared" si="2"/>
        <v>0</v>
      </c>
      <c r="P12" s="128">
        <f t="shared" si="3"/>
        <v>0</v>
      </c>
      <c r="Q12" s="153">
        <v>0</v>
      </c>
      <c r="R12" s="128">
        <f t="shared" si="4"/>
        <v>0</v>
      </c>
      <c r="S12" s="129">
        <v>16</v>
      </c>
    </row>
    <row r="13" spans="1:19" hidden="1">
      <c r="A13" s="147">
        <v>7</v>
      </c>
      <c r="B13" s="148">
        <v>20240</v>
      </c>
      <c r="C13" s="148" t="s">
        <v>159</v>
      </c>
      <c r="D13" s="149" t="s">
        <v>32</v>
      </c>
      <c r="E13" s="149" t="s">
        <v>34</v>
      </c>
      <c r="F13" s="149" t="s">
        <v>89</v>
      </c>
      <c r="G13" s="149" t="s">
        <v>123</v>
      </c>
      <c r="H13" s="149">
        <v>0</v>
      </c>
      <c r="I13" s="149" t="s">
        <v>165</v>
      </c>
      <c r="J13" s="150">
        <f>VLOOKUP(B13,'12.2023'!A:C,3,0)</f>
        <v>0</v>
      </c>
      <c r="K13" s="151">
        <f>VLOOKUP(B13,'12.2023'!A:D,4,0)</f>
        <v>0</v>
      </c>
      <c r="L13" s="150">
        <f>VLOOKUP(B13,'12.2023'!A:E,5,0)</f>
        <v>0</v>
      </c>
      <c r="M13" s="150">
        <f>VLOOKUP(B13,'12.2023'!A:F,6,0)</f>
        <v>0</v>
      </c>
      <c r="N13" s="150">
        <f t="shared" si="1"/>
        <v>0</v>
      </c>
      <c r="O13" s="152">
        <f t="shared" si="2"/>
        <v>0</v>
      </c>
      <c r="P13" s="128">
        <f t="shared" si="3"/>
        <v>0</v>
      </c>
      <c r="Q13" s="153">
        <v>0</v>
      </c>
      <c r="R13" s="128">
        <f t="shared" si="4"/>
        <v>0</v>
      </c>
      <c r="S13" s="129">
        <v>16</v>
      </c>
    </row>
    <row r="14" spans="1:19" hidden="1">
      <c r="A14" s="147">
        <v>8</v>
      </c>
      <c r="B14" s="148">
        <v>20241</v>
      </c>
      <c r="C14" s="148" t="s">
        <v>159</v>
      </c>
      <c r="D14" s="149" t="s">
        <v>32</v>
      </c>
      <c r="E14" s="149" t="s">
        <v>34</v>
      </c>
      <c r="F14" s="149" t="s">
        <v>89</v>
      </c>
      <c r="G14" s="149" t="s">
        <v>123</v>
      </c>
      <c r="H14" s="149">
        <v>0</v>
      </c>
      <c r="I14" s="149" t="s">
        <v>166</v>
      </c>
      <c r="J14" s="150">
        <f>VLOOKUP(B14,'12.2023'!A:C,3,0)</f>
        <v>0</v>
      </c>
      <c r="K14" s="151">
        <f>VLOOKUP(B14,'12.2023'!A:D,4,0)</f>
        <v>0</v>
      </c>
      <c r="L14" s="150">
        <f>VLOOKUP(B14,'12.2023'!A:E,5,0)</f>
        <v>0</v>
      </c>
      <c r="M14" s="150">
        <f>VLOOKUP(B14,'12.2023'!A:F,6,0)</f>
        <v>0</v>
      </c>
      <c r="N14" s="150">
        <f t="shared" si="1"/>
        <v>0</v>
      </c>
      <c r="O14" s="152">
        <f t="shared" si="2"/>
        <v>0</v>
      </c>
      <c r="P14" s="128">
        <f t="shared" si="3"/>
        <v>0</v>
      </c>
      <c r="Q14" s="153">
        <v>0</v>
      </c>
      <c r="R14" s="128">
        <f t="shared" si="4"/>
        <v>0</v>
      </c>
      <c r="S14" s="129">
        <v>16</v>
      </c>
    </row>
    <row r="15" spans="1:19" hidden="1">
      <c r="A15" s="147">
        <v>9</v>
      </c>
      <c r="B15" s="148">
        <v>20242</v>
      </c>
      <c r="C15" s="148" t="s">
        <v>159</v>
      </c>
      <c r="D15" s="149" t="s">
        <v>32</v>
      </c>
      <c r="E15" s="149" t="s">
        <v>34</v>
      </c>
      <c r="F15" s="149" t="s">
        <v>89</v>
      </c>
      <c r="G15" s="149" t="s">
        <v>123</v>
      </c>
      <c r="H15" s="149">
        <v>0</v>
      </c>
      <c r="I15" s="149" t="s">
        <v>167</v>
      </c>
      <c r="J15" s="150">
        <f>VLOOKUP(B15,'12.2023'!A:C,3,0)</f>
        <v>0</v>
      </c>
      <c r="K15" s="151">
        <f>VLOOKUP(B15,'12.2023'!A:D,4,0)</f>
        <v>0</v>
      </c>
      <c r="L15" s="150">
        <f>VLOOKUP(B15,'12.2023'!A:E,5,0)</f>
        <v>0</v>
      </c>
      <c r="M15" s="150">
        <f>VLOOKUP(B15,'12.2023'!A:F,6,0)</f>
        <v>0</v>
      </c>
      <c r="N15" s="150">
        <f t="shared" si="1"/>
        <v>0</v>
      </c>
      <c r="O15" s="152">
        <f t="shared" si="2"/>
        <v>0</v>
      </c>
      <c r="P15" s="128">
        <f t="shared" si="3"/>
        <v>0</v>
      </c>
      <c r="Q15" s="153">
        <v>0</v>
      </c>
      <c r="R15" s="128">
        <f t="shared" si="4"/>
        <v>0</v>
      </c>
      <c r="S15" s="129">
        <v>16</v>
      </c>
    </row>
    <row r="16" spans="1:19" hidden="1">
      <c r="A16" s="147">
        <v>10</v>
      </c>
      <c r="B16" s="148">
        <v>20243</v>
      </c>
      <c r="C16" s="148" t="s">
        <v>159</v>
      </c>
      <c r="D16" s="149" t="s">
        <v>32</v>
      </c>
      <c r="E16" s="149" t="s">
        <v>34</v>
      </c>
      <c r="F16" s="149" t="s">
        <v>89</v>
      </c>
      <c r="G16" s="149" t="s">
        <v>123</v>
      </c>
      <c r="H16" s="149">
        <v>0</v>
      </c>
      <c r="I16" s="149" t="s">
        <v>168</v>
      </c>
      <c r="J16" s="150">
        <f>VLOOKUP(B16,'12.2023'!A:C,3,0)</f>
        <v>0</v>
      </c>
      <c r="K16" s="151">
        <f>VLOOKUP(B16,'12.2023'!A:D,4,0)</f>
        <v>0</v>
      </c>
      <c r="L16" s="150">
        <f>VLOOKUP(B16,'12.2023'!A:E,5,0)</f>
        <v>0</v>
      </c>
      <c r="M16" s="150">
        <f>VLOOKUP(B16,'12.2023'!A:F,6,0)</f>
        <v>0</v>
      </c>
      <c r="N16" s="150">
        <f t="shared" si="1"/>
        <v>0</v>
      </c>
      <c r="O16" s="152">
        <f t="shared" si="2"/>
        <v>0</v>
      </c>
      <c r="P16" s="128">
        <f t="shared" si="3"/>
        <v>0</v>
      </c>
      <c r="Q16" s="153">
        <v>0</v>
      </c>
      <c r="R16" s="128">
        <f t="shared" si="4"/>
        <v>0</v>
      </c>
      <c r="S16" s="129">
        <v>16</v>
      </c>
    </row>
    <row r="17" spans="1:19" hidden="1">
      <c r="A17" s="147">
        <v>11</v>
      </c>
      <c r="B17" s="148">
        <v>20244</v>
      </c>
      <c r="C17" s="148" t="s">
        <v>159</v>
      </c>
      <c r="D17" s="149" t="s">
        <v>32</v>
      </c>
      <c r="E17" s="149" t="s">
        <v>34</v>
      </c>
      <c r="F17" s="149" t="s">
        <v>89</v>
      </c>
      <c r="G17" s="149" t="s">
        <v>123</v>
      </c>
      <c r="H17" s="149">
        <v>0</v>
      </c>
      <c r="I17" s="149" t="s">
        <v>169</v>
      </c>
      <c r="J17" s="150">
        <f>VLOOKUP(B17,'12.2023'!A:C,3,0)</f>
        <v>0</v>
      </c>
      <c r="K17" s="151">
        <f>VLOOKUP(B17,'12.2023'!A:D,4,0)</f>
        <v>0</v>
      </c>
      <c r="L17" s="150">
        <f>VLOOKUP(B17,'12.2023'!A:E,5,0)</f>
        <v>0</v>
      </c>
      <c r="M17" s="150">
        <f>VLOOKUP(B17,'12.2023'!A:F,6,0)</f>
        <v>0</v>
      </c>
      <c r="N17" s="150">
        <f t="shared" si="1"/>
        <v>0</v>
      </c>
      <c r="O17" s="152">
        <f t="shared" si="2"/>
        <v>0</v>
      </c>
      <c r="P17" s="128">
        <f t="shared" si="3"/>
        <v>0</v>
      </c>
      <c r="Q17" s="153">
        <v>0</v>
      </c>
      <c r="R17" s="128">
        <f t="shared" si="4"/>
        <v>0</v>
      </c>
      <c r="S17" s="129">
        <v>16</v>
      </c>
    </row>
    <row r="18" spans="1:19" hidden="1">
      <c r="A18" s="147">
        <v>12</v>
      </c>
      <c r="B18" s="148">
        <v>20245</v>
      </c>
      <c r="C18" s="148" t="s">
        <v>159</v>
      </c>
      <c r="D18" s="149" t="s">
        <v>32</v>
      </c>
      <c r="E18" s="149" t="s">
        <v>34</v>
      </c>
      <c r="F18" s="149" t="s">
        <v>89</v>
      </c>
      <c r="G18" s="149" t="s">
        <v>123</v>
      </c>
      <c r="H18" s="149">
        <v>0</v>
      </c>
      <c r="I18" s="149" t="s">
        <v>170</v>
      </c>
      <c r="J18" s="150">
        <f>VLOOKUP(B18,'12.2023'!A:C,3,0)</f>
        <v>0</v>
      </c>
      <c r="K18" s="151">
        <f>VLOOKUP(B18,'12.2023'!A:D,4,0)</f>
        <v>0</v>
      </c>
      <c r="L18" s="150">
        <f>VLOOKUP(B18,'12.2023'!A:E,5,0)</f>
        <v>0</v>
      </c>
      <c r="M18" s="150">
        <f>VLOOKUP(B18,'12.2023'!A:F,6,0)</f>
        <v>0</v>
      </c>
      <c r="N18" s="150">
        <f t="shared" si="1"/>
        <v>0</v>
      </c>
      <c r="O18" s="152">
        <f t="shared" si="2"/>
        <v>0</v>
      </c>
      <c r="P18" s="128">
        <f t="shared" si="3"/>
        <v>0</v>
      </c>
      <c r="Q18" s="153">
        <v>0</v>
      </c>
      <c r="R18" s="128">
        <f t="shared" si="4"/>
        <v>0</v>
      </c>
      <c r="S18" s="129">
        <v>16</v>
      </c>
    </row>
    <row r="19" spans="1:19" hidden="1">
      <c r="A19" s="147">
        <v>13</v>
      </c>
      <c r="B19" s="148">
        <v>20246</v>
      </c>
      <c r="C19" s="148" t="s">
        <v>159</v>
      </c>
      <c r="D19" s="149" t="s">
        <v>32</v>
      </c>
      <c r="E19" s="149" t="s">
        <v>34</v>
      </c>
      <c r="F19" s="149" t="s">
        <v>89</v>
      </c>
      <c r="G19" s="149" t="s">
        <v>123</v>
      </c>
      <c r="H19" s="149">
        <v>0</v>
      </c>
      <c r="I19" s="149" t="s">
        <v>171</v>
      </c>
      <c r="J19" s="150">
        <f>VLOOKUP(B19,'12.2023'!A:C,3,0)</f>
        <v>0</v>
      </c>
      <c r="K19" s="151">
        <f>VLOOKUP(B19,'12.2023'!A:D,4,0)</f>
        <v>0</v>
      </c>
      <c r="L19" s="150">
        <f>VLOOKUP(B19,'12.2023'!A:E,5,0)</f>
        <v>0</v>
      </c>
      <c r="M19" s="150">
        <f>VLOOKUP(B19,'12.2023'!A:F,6,0)</f>
        <v>0</v>
      </c>
      <c r="N19" s="150">
        <f t="shared" si="1"/>
        <v>0</v>
      </c>
      <c r="O19" s="152">
        <f t="shared" si="2"/>
        <v>0</v>
      </c>
      <c r="P19" s="128">
        <f t="shared" si="3"/>
        <v>0</v>
      </c>
      <c r="Q19" s="153">
        <v>0</v>
      </c>
      <c r="R19" s="128">
        <f t="shared" si="4"/>
        <v>0</v>
      </c>
      <c r="S19" s="129">
        <v>16</v>
      </c>
    </row>
    <row r="20" spans="1:19" hidden="1">
      <c r="A20" s="147">
        <v>14</v>
      </c>
      <c r="B20" s="148">
        <v>20247</v>
      </c>
      <c r="C20" s="148" t="s">
        <v>159</v>
      </c>
      <c r="D20" s="149" t="s">
        <v>32</v>
      </c>
      <c r="E20" s="149" t="s">
        <v>34</v>
      </c>
      <c r="F20" s="149" t="s">
        <v>89</v>
      </c>
      <c r="G20" s="149" t="s">
        <v>123</v>
      </c>
      <c r="H20" s="149">
        <v>0</v>
      </c>
      <c r="I20" s="149" t="s">
        <v>172</v>
      </c>
      <c r="J20" s="150">
        <f>VLOOKUP(B20,'12.2023'!A:C,3,0)</f>
        <v>0</v>
      </c>
      <c r="K20" s="151">
        <f>VLOOKUP(B20,'12.2023'!A:D,4,0)</f>
        <v>0</v>
      </c>
      <c r="L20" s="150">
        <f>VLOOKUP(B20,'12.2023'!A:E,5,0)</f>
        <v>0</v>
      </c>
      <c r="M20" s="150">
        <f>VLOOKUP(B20,'12.2023'!A:F,6,0)</f>
        <v>0</v>
      </c>
      <c r="N20" s="150">
        <f t="shared" si="1"/>
        <v>0</v>
      </c>
      <c r="O20" s="152">
        <f t="shared" si="2"/>
        <v>0</v>
      </c>
      <c r="P20" s="128">
        <f t="shared" si="3"/>
        <v>0</v>
      </c>
      <c r="Q20" s="153">
        <v>0</v>
      </c>
      <c r="R20" s="128">
        <f t="shared" si="4"/>
        <v>0</v>
      </c>
      <c r="S20" s="129">
        <v>16</v>
      </c>
    </row>
    <row r="21" spans="1:19" hidden="1">
      <c r="A21" s="147">
        <v>15</v>
      </c>
      <c r="B21" s="148">
        <v>20248</v>
      </c>
      <c r="C21" s="148" t="s">
        <v>159</v>
      </c>
      <c r="D21" s="149" t="s">
        <v>32</v>
      </c>
      <c r="E21" s="149" t="s">
        <v>34</v>
      </c>
      <c r="F21" s="149" t="s">
        <v>89</v>
      </c>
      <c r="G21" s="149" t="s">
        <v>123</v>
      </c>
      <c r="H21" s="149">
        <v>0</v>
      </c>
      <c r="I21" s="149" t="s">
        <v>173</v>
      </c>
      <c r="J21" s="150">
        <f>VLOOKUP(B21,'12.2023'!A:C,3,0)</f>
        <v>0</v>
      </c>
      <c r="K21" s="151">
        <f>VLOOKUP(B21,'12.2023'!A:D,4,0)</f>
        <v>0</v>
      </c>
      <c r="L21" s="150">
        <f>VLOOKUP(B21,'12.2023'!A:E,5,0)</f>
        <v>0</v>
      </c>
      <c r="M21" s="150">
        <f>VLOOKUP(B21,'12.2023'!A:F,6,0)</f>
        <v>0</v>
      </c>
      <c r="N21" s="150">
        <f t="shared" si="1"/>
        <v>0</v>
      </c>
      <c r="O21" s="152">
        <f t="shared" si="2"/>
        <v>0</v>
      </c>
      <c r="P21" s="128">
        <f t="shared" si="3"/>
        <v>0</v>
      </c>
      <c r="Q21" s="153">
        <v>0</v>
      </c>
      <c r="R21" s="128">
        <f t="shared" si="4"/>
        <v>0</v>
      </c>
      <c r="S21" s="129">
        <v>16</v>
      </c>
    </row>
    <row r="22" spans="1:19" hidden="1">
      <c r="A22" s="147">
        <v>16</v>
      </c>
      <c r="B22" s="148">
        <v>20249</v>
      </c>
      <c r="C22" s="148" t="s">
        <v>159</v>
      </c>
      <c r="D22" s="149" t="s">
        <v>32</v>
      </c>
      <c r="E22" s="149" t="s">
        <v>34</v>
      </c>
      <c r="F22" s="149" t="s">
        <v>89</v>
      </c>
      <c r="G22" s="149" t="s">
        <v>123</v>
      </c>
      <c r="H22" s="149">
        <v>0</v>
      </c>
      <c r="I22" s="149" t="s">
        <v>174</v>
      </c>
      <c r="J22" s="150">
        <f>VLOOKUP(B22,'12.2023'!A:C,3,0)</f>
        <v>0</v>
      </c>
      <c r="K22" s="151">
        <f>VLOOKUP(B22,'12.2023'!A:D,4,0)</f>
        <v>0</v>
      </c>
      <c r="L22" s="150">
        <f>VLOOKUP(B22,'12.2023'!A:E,5,0)</f>
        <v>0</v>
      </c>
      <c r="M22" s="150">
        <f>VLOOKUP(B22,'12.2023'!A:F,6,0)</f>
        <v>0</v>
      </c>
      <c r="N22" s="150">
        <f t="shared" si="1"/>
        <v>0</v>
      </c>
      <c r="O22" s="152">
        <f t="shared" si="2"/>
        <v>0</v>
      </c>
      <c r="P22" s="128">
        <f t="shared" si="3"/>
        <v>0</v>
      </c>
      <c r="Q22" s="153">
        <v>0</v>
      </c>
      <c r="R22" s="128">
        <f t="shared" si="4"/>
        <v>0</v>
      </c>
      <c r="S22" s="129">
        <v>16</v>
      </c>
    </row>
    <row r="23" spans="1:19" hidden="1">
      <c r="A23" s="147">
        <v>17</v>
      </c>
      <c r="B23" s="148">
        <v>20250</v>
      </c>
      <c r="C23" s="148" t="s">
        <v>159</v>
      </c>
      <c r="D23" s="149" t="s">
        <v>32</v>
      </c>
      <c r="E23" s="149" t="s">
        <v>34</v>
      </c>
      <c r="F23" s="149" t="s">
        <v>89</v>
      </c>
      <c r="G23" s="149" t="s">
        <v>123</v>
      </c>
      <c r="H23" s="149">
        <v>0</v>
      </c>
      <c r="I23" s="149" t="s">
        <v>175</v>
      </c>
      <c r="J23" s="150">
        <f>VLOOKUP(B23,'12.2023'!A:C,3,0)</f>
        <v>0</v>
      </c>
      <c r="K23" s="151">
        <f>VLOOKUP(B23,'12.2023'!A:D,4,0)</f>
        <v>492690.58</v>
      </c>
      <c r="L23" s="150">
        <f>VLOOKUP(B23,'12.2023'!A:E,5,0)</f>
        <v>778662.87</v>
      </c>
      <c r="M23" s="150">
        <f>VLOOKUP(B23,'12.2023'!A:F,6,0)</f>
        <v>285972.28999999998</v>
      </c>
      <c r="N23" s="150">
        <f t="shared" si="1"/>
        <v>0</v>
      </c>
      <c r="O23" s="152">
        <f t="shared" si="2"/>
        <v>0</v>
      </c>
      <c r="P23" s="128">
        <f t="shared" si="3"/>
        <v>0</v>
      </c>
      <c r="Q23" s="153">
        <v>0</v>
      </c>
      <c r="R23" s="128">
        <f t="shared" si="4"/>
        <v>0</v>
      </c>
      <c r="S23" s="129">
        <v>16</v>
      </c>
    </row>
    <row r="24" spans="1:19" hidden="1">
      <c r="A24" s="147">
        <v>18</v>
      </c>
      <c r="B24" s="148">
        <v>20251</v>
      </c>
      <c r="C24" s="148" t="s">
        <v>159</v>
      </c>
      <c r="D24" s="149" t="s">
        <v>32</v>
      </c>
      <c r="E24" s="149" t="s">
        <v>34</v>
      </c>
      <c r="F24" s="149" t="s">
        <v>89</v>
      </c>
      <c r="G24" s="149" t="s">
        <v>123</v>
      </c>
      <c r="H24" s="149">
        <v>0</v>
      </c>
      <c r="I24" s="149" t="s">
        <v>176</v>
      </c>
      <c r="J24" s="150">
        <f>VLOOKUP(B24,'12.2023'!A:C,3,0)</f>
        <v>0</v>
      </c>
      <c r="K24" s="151">
        <f>VLOOKUP(B24,'12.2023'!A:D,4,0)</f>
        <v>115119</v>
      </c>
      <c r="L24" s="150">
        <f>VLOOKUP(B24,'12.2023'!A:E,5,0)</f>
        <v>392296.9</v>
      </c>
      <c r="M24" s="150">
        <f>VLOOKUP(B24,'12.2023'!A:F,6,0)</f>
        <v>277177.90000000002</v>
      </c>
      <c r="N24" s="150">
        <f t="shared" si="1"/>
        <v>0</v>
      </c>
      <c r="O24" s="152">
        <f t="shared" si="2"/>
        <v>0</v>
      </c>
      <c r="P24" s="128">
        <f t="shared" si="3"/>
        <v>0</v>
      </c>
      <c r="Q24" s="153">
        <v>0</v>
      </c>
      <c r="R24" s="128">
        <f t="shared" si="4"/>
        <v>0</v>
      </c>
      <c r="S24" s="129">
        <v>16</v>
      </c>
    </row>
    <row r="25" spans="1:19" hidden="1">
      <c r="A25" s="147">
        <v>19</v>
      </c>
      <c r="B25" s="148">
        <v>20252</v>
      </c>
      <c r="C25" s="148" t="s">
        <v>159</v>
      </c>
      <c r="D25" s="149" t="s">
        <v>32</v>
      </c>
      <c r="E25" s="149" t="s">
        <v>34</v>
      </c>
      <c r="F25" s="149" t="s">
        <v>89</v>
      </c>
      <c r="G25" s="149" t="s">
        <v>123</v>
      </c>
      <c r="H25" s="149">
        <v>0</v>
      </c>
      <c r="I25" s="149" t="s">
        <v>177</v>
      </c>
      <c r="J25" s="150">
        <f>VLOOKUP(B25,'12.2023'!A:C,3,0)</f>
        <v>0</v>
      </c>
      <c r="K25" s="151">
        <f>VLOOKUP(B25,'12.2023'!A:D,4,0)</f>
        <v>233433</v>
      </c>
      <c r="L25" s="150">
        <f>VLOOKUP(B25,'12.2023'!A:E,5,0)</f>
        <v>494039</v>
      </c>
      <c r="M25" s="150">
        <f>VLOOKUP(B25,'12.2023'!A:F,6,0)</f>
        <v>260606</v>
      </c>
      <c r="N25" s="150">
        <f t="shared" si="1"/>
        <v>0</v>
      </c>
      <c r="O25" s="152">
        <f t="shared" si="2"/>
        <v>0</v>
      </c>
      <c r="P25" s="128">
        <f t="shared" si="3"/>
        <v>0</v>
      </c>
      <c r="Q25" s="153">
        <v>0</v>
      </c>
      <c r="R25" s="128">
        <f t="shared" si="4"/>
        <v>0</v>
      </c>
      <c r="S25" s="129">
        <v>16</v>
      </c>
    </row>
    <row r="26" spans="1:19" hidden="1">
      <c r="A26" s="147">
        <v>20</v>
      </c>
      <c r="B26" s="148">
        <v>20253</v>
      </c>
      <c r="C26" s="148" t="s">
        <v>159</v>
      </c>
      <c r="D26" s="149" t="s">
        <v>32</v>
      </c>
      <c r="E26" s="149" t="s">
        <v>34</v>
      </c>
      <c r="F26" s="149" t="s">
        <v>89</v>
      </c>
      <c r="G26" s="149" t="s">
        <v>123</v>
      </c>
      <c r="H26" s="149">
        <v>0</v>
      </c>
      <c r="I26" s="149" t="s">
        <v>178</v>
      </c>
      <c r="J26" s="150">
        <f>VLOOKUP(B26,'12.2023'!A:C,3,0)</f>
        <v>0</v>
      </c>
      <c r="K26" s="151">
        <f>VLOOKUP(B26,'12.2023'!A:D,4,0)</f>
        <v>230238</v>
      </c>
      <c r="L26" s="150">
        <f>VLOOKUP(B26,'12.2023'!A:E,5,0)</f>
        <v>826481</v>
      </c>
      <c r="M26" s="150">
        <f>VLOOKUP(B26,'12.2023'!A:F,6,0)</f>
        <v>596243</v>
      </c>
      <c r="N26" s="150">
        <f t="shared" si="1"/>
        <v>0</v>
      </c>
      <c r="O26" s="152">
        <f t="shared" si="2"/>
        <v>0</v>
      </c>
      <c r="P26" s="128">
        <f t="shared" si="3"/>
        <v>0</v>
      </c>
      <c r="Q26" s="153">
        <v>0</v>
      </c>
      <c r="R26" s="128">
        <f t="shared" si="4"/>
        <v>0</v>
      </c>
      <c r="S26" s="129">
        <v>16</v>
      </c>
    </row>
    <row r="27" spans="1:19" hidden="1">
      <c r="A27" s="147">
        <v>21</v>
      </c>
      <c r="B27" s="148">
        <v>20254</v>
      </c>
      <c r="C27" s="148" t="s">
        <v>159</v>
      </c>
      <c r="D27" s="149" t="s">
        <v>32</v>
      </c>
      <c r="E27" s="149" t="s">
        <v>34</v>
      </c>
      <c r="F27" s="149" t="s">
        <v>89</v>
      </c>
      <c r="G27" s="149" t="s">
        <v>123</v>
      </c>
      <c r="H27" s="149">
        <v>0</v>
      </c>
      <c r="I27" s="149" t="s">
        <v>179</v>
      </c>
      <c r="J27" s="150">
        <f>VLOOKUP(B27,'12.2023'!A:C,3,0)</f>
        <v>0</v>
      </c>
      <c r="K27" s="151">
        <f>VLOOKUP(B27,'12.2023'!A:D,4,0)</f>
        <v>0</v>
      </c>
      <c r="L27" s="150">
        <f>VLOOKUP(B27,'12.2023'!A:E,5,0)</f>
        <v>640179.18000000005</v>
      </c>
      <c r="M27" s="150">
        <f>VLOOKUP(B27,'12.2023'!A:F,6,0)</f>
        <v>640179.18000000005</v>
      </c>
      <c r="N27" s="150">
        <f t="shared" si="1"/>
        <v>0</v>
      </c>
      <c r="O27" s="152">
        <f t="shared" si="2"/>
        <v>0</v>
      </c>
      <c r="P27" s="128">
        <f t="shared" si="3"/>
        <v>0</v>
      </c>
      <c r="Q27" s="153">
        <v>0</v>
      </c>
      <c r="R27" s="128">
        <f t="shared" si="4"/>
        <v>0</v>
      </c>
      <c r="S27" s="129">
        <v>16</v>
      </c>
    </row>
    <row r="28" spans="1:19" hidden="1">
      <c r="A28" s="147">
        <v>22</v>
      </c>
      <c r="B28" s="148">
        <v>20255</v>
      </c>
      <c r="C28" s="148" t="s">
        <v>159</v>
      </c>
      <c r="D28" s="149" t="s">
        <v>32</v>
      </c>
      <c r="E28" s="149" t="s">
        <v>34</v>
      </c>
      <c r="F28" s="149" t="s">
        <v>89</v>
      </c>
      <c r="G28" s="149" t="s">
        <v>123</v>
      </c>
      <c r="H28" s="149">
        <v>0</v>
      </c>
      <c r="I28" s="149" t="s">
        <v>180</v>
      </c>
      <c r="J28" s="150">
        <f>VLOOKUP(B28,'12.2023'!A:C,3,0)</f>
        <v>0</v>
      </c>
      <c r="K28" s="151">
        <f>VLOOKUP(B28,'12.2023'!A:D,4,0)</f>
        <v>0</v>
      </c>
      <c r="L28" s="150">
        <f>VLOOKUP(B28,'12.2023'!A:E,5,0)</f>
        <v>718860</v>
      </c>
      <c r="M28" s="150">
        <f>VLOOKUP(B28,'12.2023'!A:F,6,0)</f>
        <v>718860</v>
      </c>
      <c r="N28" s="150">
        <f t="shared" si="1"/>
        <v>0</v>
      </c>
      <c r="O28" s="152">
        <f t="shared" si="2"/>
        <v>0</v>
      </c>
      <c r="P28" s="128">
        <f t="shared" si="3"/>
        <v>0</v>
      </c>
      <c r="Q28" s="153">
        <v>0</v>
      </c>
      <c r="R28" s="128">
        <f t="shared" si="4"/>
        <v>0</v>
      </c>
      <c r="S28" s="129">
        <v>16</v>
      </c>
    </row>
    <row r="29" spans="1:19" hidden="1">
      <c r="A29" s="147">
        <v>23</v>
      </c>
      <c r="B29" s="148">
        <v>20256</v>
      </c>
      <c r="C29" s="148" t="s">
        <v>159</v>
      </c>
      <c r="D29" s="149" t="s">
        <v>32</v>
      </c>
      <c r="E29" s="149" t="s">
        <v>34</v>
      </c>
      <c r="F29" s="149" t="s">
        <v>89</v>
      </c>
      <c r="G29" s="149" t="s">
        <v>123</v>
      </c>
      <c r="H29" s="149">
        <v>0</v>
      </c>
      <c r="I29" s="149" t="s">
        <v>181</v>
      </c>
      <c r="J29" s="150">
        <f>VLOOKUP(B29,'12.2023'!A:C,3,0)</f>
        <v>0</v>
      </c>
      <c r="K29" s="151">
        <f>VLOOKUP(B29,'12.2023'!A:D,4,0)</f>
        <v>0</v>
      </c>
      <c r="L29" s="150">
        <f>VLOOKUP(B29,'12.2023'!A:E,5,0)</f>
        <v>1067087</v>
      </c>
      <c r="M29" s="150">
        <f>VLOOKUP(B29,'12.2023'!A:F,6,0)</f>
        <v>1067087</v>
      </c>
      <c r="N29" s="150">
        <f t="shared" si="1"/>
        <v>0</v>
      </c>
      <c r="O29" s="152">
        <f t="shared" si="2"/>
        <v>0</v>
      </c>
      <c r="P29" s="128">
        <f t="shared" si="3"/>
        <v>0</v>
      </c>
      <c r="Q29" s="153">
        <v>0</v>
      </c>
      <c r="R29" s="128">
        <f t="shared" si="4"/>
        <v>0</v>
      </c>
      <c r="S29" s="129">
        <v>16</v>
      </c>
    </row>
    <row r="30" spans="1:19" hidden="1">
      <c r="A30" s="147">
        <v>24</v>
      </c>
      <c r="B30" s="148">
        <v>20257</v>
      </c>
      <c r="C30" s="148" t="s">
        <v>159</v>
      </c>
      <c r="D30" s="149" t="s">
        <v>32</v>
      </c>
      <c r="E30" s="149" t="s">
        <v>34</v>
      </c>
      <c r="F30" s="149" t="s">
        <v>89</v>
      </c>
      <c r="G30" s="149" t="s">
        <v>123</v>
      </c>
      <c r="H30" s="149">
        <v>0</v>
      </c>
      <c r="I30" s="149" t="s">
        <v>182</v>
      </c>
      <c r="J30" s="150">
        <f>VLOOKUP(B30,'12.2023'!A:C,3,0)</f>
        <v>0</v>
      </c>
      <c r="K30" s="151">
        <f>VLOOKUP(B30,'12.2023'!A:D,4,0)</f>
        <v>0</v>
      </c>
      <c r="L30" s="150">
        <f>VLOOKUP(B30,'12.2023'!A:E,5,0)</f>
        <v>886057.3</v>
      </c>
      <c r="M30" s="150">
        <f>VLOOKUP(B30,'12.2023'!A:F,6,0)</f>
        <v>886057.3</v>
      </c>
      <c r="N30" s="150">
        <f t="shared" si="1"/>
        <v>0</v>
      </c>
      <c r="O30" s="152">
        <f t="shared" si="2"/>
        <v>0</v>
      </c>
      <c r="P30" s="128">
        <f t="shared" si="3"/>
        <v>0</v>
      </c>
      <c r="Q30" s="153">
        <v>0</v>
      </c>
      <c r="R30" s="128">
        <f t="shared" si="4"/>
        <v>0</v>
      </c>
      <c r="S30" s="129">
        <v>16</v>
      </c>
    </row>
    <row r="31" spans="1:19" hidden="1">
      <c r="A31" s="147">
        <v>25</v>
      </c>
      <c r="B31" s="148">
        <v>20258</v>
      </c>
      <c r="C31" s="148" t="s">
        <v>159</v>
      </c>
      <c r="D31" s="149" t="s">
        <v>32</v>
      </c>
      <c r="E31" s="149" t="s">
        <v>34</v>
      </c>
      <c r="F31" s="149" t="s">
        <v>89</v>
      </c>
      <c r="G31" s="149" t="s">
        <v>123</v>
      </c>
      <c r="H31" s="149">
        <v>0</v>
      </c>
      <c r="I31" s="149" t="s">
        <v>183</v>
      </c>
      <c r="J31" s="150">
        <f>VLOOKUP(B31,'12.2023'!A:C,3,0)</f>
        <v>0</v>
      </c>
      <c r="K31" s="151">
        <f>VLOOKUP(B31,'12.2023'!A:D,4,0)</f>
        <v>0</v>
      </c>
      <c r="L31" s="150">
        <f>VLOOKUP(B31,'12.2023'!A:E,5,0)</f>
        <v>986992</v>
      </c>
      <c r="M31" s="150">
        <f>VLOOKUP(B31,'12.2023'!A:F,6,0)</f>
        <v>986992</v>
      </c>
      <c r="N31" s="150">
        <f t="shared" si="1"/>
        <v>0</v>
      </c>
      <c r="O31" s="152">
        <f t="shared" si="2"/>
        <v>0</v>
      </c>
      <c r="P31" s="128">
        <f t="shared" si="3"/>
        <v>0</v>
      </c>
      <c r="Q31" s="153">
        <v>0</v>
      </c>
      <c r="R31" s="128">
        <f t="shared" si="4"/>
        <v>0</v>
      </c>
      <c r="S31" s="129">
        <v>16</v>
      </c>
    </row>
    <row r="32" spans="1:19" hidden="1">
      <c r="A32" s="147">
        <v>26</v>
      </c>
      <c r="B32" s="148">
        <v>20259</v>
      </c>
      <c r="C32" s="148" t="s">
        <v>159</v>
      </c>
      <c r="D32" s="149" t="s">
        <v>32</v>
      </c>
      <c r="E32" s="149" t="s">
        <v>34</v>
      </c>
      <c r="F32" s="149" t="s">
        <v>89</v>
      </c>
      <c r="G32" s="149" t="s">
        <v>123</v>
      </c>
      <c r="H32" s="149">
        <v>0</v>
      </c>
      <c r="I32" s="149" t="s">
        <v>184</v>
      </c>
      <c r="J32" s="150">
        <f>VLOOKUP(B32,'12.2023'!A:C,3,0)</f>
        <v>0</v>
      </c>
      <c r="K32" s="151">
        <f>VLOOKUP(B32,'12.2023'!A:D,4,0)</f>
        <v>0</v>
      </c>
      <c r="L32" s="150">
        <f>VLOOKUP(B32,'12.2023'!A:E,5,0)</f>
        <v>1049612</v>
      </c>
      <c r="M32" s="150">
        <f>VLOOKUP(B32,'12.2023'!A:F,6,0)</f>
        <v>1049612</v>
      </c>
      <c r="N32" s="150">
        <f t="shared" si="1"/>
        <v>0</v>
      </c>
      <c r="O32" s="152">
        <f t="shared" si="2"/>
        <v>0</v>
      </c>
      <c r="P32" s="128">
        <f t="shared" si="3"/>
        <v>0</v>
      </c>
      <c r="Q32" s="153">
        <v>0</v>
      </c>
      <c r="R32" s="128">
        <f t="shared" si="4"/>
        <v>0</v>
      </c>
      <c r="S32" s="129">
        <v>16</v>
      </c>
    </row>
    <row r="33" spans="1:19" hidden="1">
      <c r="A33" s="147">
        <v>27</v>
      </c>
      <c r="B33" s="148">
        <v>20260</v>
      </c>
      <c r="C33" s="148" t="s">
        <v>159</v>
      </c>
      <c r="D33" s="149" t="s">
        <v>32</v>
      </c>
      <c r="E33" s="149" t="s">
        <v>34</v>
      </c>
      <c r="F33" s="149" t="s">
        <v>89</v>
      </c>
      <c r="G33" s="149" t="s">
        <v>123</v>
      </c>
      <c r="H33" s="149">
        <v>0</v>
      </c>
      <c r="I33" s="149" t="s">
        <v>185</v>
      </c>
      <c r="J33" s="150">
        <f>VLOOKUP(B33,'12.2023'!A:C,3,0)</f>
        <v>0</v>
      </c>
      <c r="K33" s="151">
        <f>VLOOKUP(B33,'12.2023'!A:D,4,0)</f>
        <v>0</v>
      </c>
      <c r="L33" s="150">
        <f>VLOOKUP(B33,'12.2023'!A:E,5,0)</f>
        <v>710248</v>
      </c>
      <c r="M33" s="150">
        <f>VLOOKUP(B33,'12.2023'!A:F,6,0)</f>
        <v>710248</v>
      </c>
      <c r="N33" s="150">
        <f t="shared" si="1"/>
        <v>0</v>
      </c>
      <c r="O33" s="152">
        <f t="shared" si="2"/>
        <v>0</v>
      </c>
      <c r="P33" s="128">
        <f t="shared" si="3"/>
        <v>0</v>
      </c>
      <c r="Q33" s="153">
        <v>0</v>
      </c>
      <c r="R33" s="128">
        <f t="shared" si="4"/>
        <v>0</v>
      </c>
      <c r="S33" s="129">
        <v>16</v>
      </c>
    </row>
    <row r="34" spans="1:19" hidden="1">
      <c r="A34" s="147">
        <v>28</v>
      </c>
      <c r="B34" s="148">
        <v>20261</v>
      </c>
      <c r="C34" s="148" t="s">
        <v>159</v>
      </c>
      <c r="D34" s="149" t="s">
        <v>32</v>
      </c>
      <c r="E34" s="149" t="s">
        <v>34</v>
      </c>
      <c r="F34" s="149" t="s">
        <v>89</v>
      </c>
      <c r="G34" s="149" t="s">
        <v>123</v>
      </c>
      <c r="H34" s="149">
        <v>0</v>
      </c>
      <c r="I34" s="149" t="s">
        <v>186</v>
      </c>
      <c r="J34" s="150">
        <f>VLOOKUP(B34,'12.2023'!A:C,3,0)</f>
        <v>0</v>
      </c>
      <c r="K34" s="151">
        <f>VLOOKUP(B34,'12.2023'!A:D,4,0)</f>
        <v>0</v>
      </c>
      <c r="L34" s="150">
        <f>VLOOKUP(B34,'12.2023'!A:E,5,0)</f>
        <v>1135030</v>
      </c>
      <c r="M34" s="150">
        <f>VLOOKUP(B34,'12.2023'!A:F,6,0)</f>
        <v>1173762</v>
      </c>
      <c r="N34" s="150">
        <f t="shared" si="1"/>
        <v>0</v>
      </c>
      <c r="O34" s="152">
        <f t="shared" si="2"/>
        <v>38732</v>
      </c>
      <c r="P34" s="128">
        <f t="shared" si="3"/>
        <v>-38732</v>
      </c>
      <c r="Q34" s="153">
        <v>0</v>
      </c>
      <c r="R34" s="128">
        <f t="shared" si="4"/>
        <v>-38732</v>
      </c>
      <c r="S34" s="129">
        <v>16</v>
      </c>
    </row>
    <row r="35" spans="1:19" hidden="1">
      <c r="A35" s="147">
        <v>29</v>
      </c>
      <c r="B35" s="148">
        <v>20262</v>
      </c>
      <c r="C35" s="148" t="s">
        <v>159</v>
      </c>
      <c r="D35" s="149" t="s">
        <v>32</v>
      </c>
      <c r="E35" s="149" t="s">
        <v>34</v>
      </c>
      <c r="F35" s="149" t="s">
        <v>89</v>
      </c>
      <c r="G35" s="149" t="s">
        <v>123</v>
      </c>
      <c r="H35" s="149">
        <v>0</v>
      </c>
      <c r="I35" s="149" t="s">
        <v>187</v>
      </c>
      <c r="J35" s="150">
        <f>VLOOKUP(B35,'12.2023'!A:C,3,0)</f>
        <v>0</v>
      </c>
      <c r="K35" s="151">
        <f>VLOOKUP(B35,'12.2023'!A:D,4,0)</f>
        <v>0</v>
      </c>
      <c r="L35" s="150">
        <f>VLOOKUP(B35,'12.2023'!A:E,5,0)</f>
        <v>441537</v>
      </c>
      <c r="M35" s="150">
        <f>VLOOKUP(B35,'12.2023'!A:F,6,0)</f>
        <v>980896</v>
      </c>
      <c r="N35" s="150">
        <f t="shared" si="1"/>
        <v>0</v>
      </c>
      <c r="O35" s="152">
        <f t="shared" si="2"/>
        <v>539359</v>
      </c>
      <c r="P35" s="128">
        <f t="shared" si="3"/>
        <v>-539359</v>
      </c>
      <c r="Q35" s="153">
        <v>0</v>
      </c>
      <c r="R35" s="128">
        <f t="shared" si="4"/>
        <v>-539359</v>
      </c>
      <c r="S35" s="129">
        <v>16</v>
      </c>
    </row>
    <row r="36" spans="1:19" hidden="1">
      <c r="A36" s="147">
        <v>30</v>
      </c>
      <c r="B36" s="148">
        <v>20263</v>
      </c>
      <c r="C36" s="148" t="s">
        <v>159</v>
      </c>
      <c r="D36" s="149" t="s">
        <v>32</v>
      </c>
      <c r="E36" s="149" t="s">
        <v>34</v>
      </c>
      <c r="F36" s="149" t="s">
        <v>89</v>
      </c>
      <c r="G36" s="149" t="s">
        <v>123</v>
      </c>
      <c r="H36" s="149">
        <v>0</v>
      </c>
      <c r="I36" s="149" t="s">
        <v>188</v>
      </c>
      <c r="J36" s="150">
        <f>VLOOKUP(B36,'12.2023'!A:C,3,0)</f>
        <v>0</v>
      </c>
      <c r="K36" s="151">
        <f>VLOOKUP(B36,'12.2023'!A:D,4,0)</f>
        <v>0</v>
      </c>
      <c r="L36" s="150">
        <f>VLOOKUP(B36,'12.2023'!A:E,5,0)</f>
        <v>406375</v>
      </c>
      <c r="M36" s="150">
        <f>VLOOKUP(B36,'12.2023'!A:F,6,0)</f>
        <v>712880</v>
      </c>
      <c r="N36" s="150">
        <f t="shared" si="1"/>
        <v>0</v>
      </c>
      <c r="O36" s="152">
        <f t="shared" si="2"/>
        <v>306505</v>
      </c>
      <c r="P36" s="128">
        <f t="shared" si="3"/>
        <v>-306505</v>
      </c>
      <c r="Q36" s="153">
        <v>0</v>
      </c>
      <c r="R36" s="128">
        <f t="shared" si="4"/>
        <v>-306505</v>
      </c>
      <c r="S36" s="129">
        <v>16</v>
      </c>
    </row>
    <row r="37" spans="1:19" hidden="1">
      <c r="A37" s="147">
        <v>31</v>
      </c>
      <c r="B37" s="148">
        <v>20264</v>
      </c>
      <c r="C37" s="148" t="s">
        <v>159</v>
      </c>
      <c r="D37" s="149" t="s">
        <v>32</v>
      </c>
      <c r="E37" s="149" t="s">
        <v>34</v>
      </c>
      <c r="F37" s="149" t="s">
        <v>89</v>
      </c>
      <c r="G37" s="149" t="s">
        <v>123</v>
      </c>
      <c r="H37" s="149">
        <v>0</v>
      </c>
      <c r="I37" s="149" t="s">
        <v>189</v>
      </c>
      <c r="J37" s="150">
        <f>VLOOKUP(B37,'12.2023'!A:C,3,0)</f>
        <v>0</v>
      </c>
      <c r="K37" s="151">
        <f>VLOOKUP(B37,'12.2023'!A:D,4,0)</f>
        <v>0</v>
      </c>
      <c r="L37" s="150">
        <f>VLOOKUP(B37,'12.2023'!A:E,5,0)</f>
        <v>0</v>
      </c>
      <c r="M37" s="150">
        <f>VLOOKUP(B37,'12.2023'!A:F,6,0)</f>
        <v>425748</v>
      </c>
      <c r="N37" s="150">
        <f t="shared" si="1"/>
        <v>0</v>
      </c>
      <c r="O37" s="152">
        <f t="shared" si="2"/>
        <v>425748</v>
      </c>
      <c r="P37" s="128">
        <f t="shared" si="3"/>
        <v>-425748</v>
      </c>
      <c r="Q37" s="153">
        <v>0</v>
      </c>
      <c r="R37" s="128">
        <f t="shared" si="4"/>
        <v>-425748</v>
      </c>
      <c r="S37" s="129">
        <v>16</v>
      </c>
    </row>
    <row r="38" spans="1:19" hidden="1">
      <c r="A38" s="147">
        <v>32</v>
      </c>
      <c r="B38" s="148">
        <v>20265</v>
      </c>
      <c r="C38" s="148" t="s">
        <v>159</v>
      </c>
      <c r="D38" s="149" t="s">
        <v>32</v>
      </c>
      <c r="E38" s="149" t="s">
        <v>34</v>
      </c>
      <c r="F38" s="149" t="s">
        <v>89</v>
      </c>
      <c r="G38" s="149" t="s">
        <v>123</v>
      </c>
      <c r="H38" s="149">
        <v>0</v>
      </c>
      <c r="I38" s="149" t="s">
        <v>190</v>
      </c>
      <c r="J38" s="150">
        <f>VLOOKUP(B38,'12.2023'!A:C,3,0)</f>
        <v>0</v>
      </c>
      <c r="K38" s="151">
        <f>VLOOKUP(B38,'12.2023'!A:D,4,0)</f>
        <v>0</v>
      </c>
      <c r="L38" s="150">
        <f>VLOOKUP(B38,'12.2023'!A:E,5,0)</f>
        <v>0</v>
      </c>
      <c r="M38" s="150">
        <f>VLOOKUP(B38,'12.2023'!A:F,6,0)</f>
        <v>367434</v>
      </c>
      <c r="N38" s="150">
        <f t="shared" si="1"/>
        <v>0</v>
      </c>
      <c r="O38" s="152">
        <f t="shared" si="2"/>
        <v>367434</v>
      </c>
      <c r="P38" s="128">
        <f t="shared" si="3"/>
        <v>-367434</v>
      </c>
      <c r="Q38" s="153">
        <v>0</v>
      </c>
      <c r="R38" s="128">
        <f t="shared" si="4"/>
        <v>-367434</v>
      </c>
      <c r="S38" s="129">
        <v>16</v>
      </c>
    </row>
    <row r="39" spans="1:19" hidden="1">
      <c r="A39" s="147">
        <v>33</v>
      </c>
      <c r="B39" s="148">
        <v>20266</v>
      </c>
      <c r="C39" s="148" t="s">
        <v>159</v>
      </c>
      <c r="D39" s="149" t="s">
        <v>32</v>
      </c>
      <c r="E39" s="149" t="s">
        <v>34</v>
      </c>
      <c r="F39" s="149" t="s">
        <v>89</v>
      </c>
      <c r="G39" s="149" t="s">
        <v>123</v>
      </c>
      <c r="H39" s="149">
        <v>0</v>
      </c>
      <c r="I39" s="148" t="s">
        <v>3269</v>
      </c>
      <c r="J39" s="150">
        <f>VLOOKUP(B39,'12.2023'!A:C,3,0)</f>
        <v>0</v>
      </c>
      <c r="K39" s="151">
        <f>VLOOKUP(B39,'12.2023'!A:D,4,0)</f>
        <v>0</v>
      </c>
      <c r="L39" s="150">
        <f>VLOOKUP(B39,'12.2023'!A:E,5,0)</f>
        <v>0</v>
      </c>
      <c r="M39" s="150">
        <f>VLOOKUP(B39,'12.2023'!A:F,6,0)</f>
        <v>306808</v>
      </c>
      <c r="N39" s="150">
        <f t="shared" si="1"/>
        <v>0</v>
      </c>
      <c r="O39" s="152">
        <f t="shared" si="2"/>
        <v>306808</v>
      </c>
      <c r="P39" s="128">
        <f t="shared" si="3"/>
        <v>-306808</v>
      </c>
      <c r="Q39" s="153">
        <v>0</v>
      </c>
      <c r="R39" s="128">
        <f t="shared" si="4"/>
        <v>-306808</v>
      </c>
      <c r="S39" s="129">
        <v>16</v>
      </c>
    </row>
    <row r="40" spans="1:19" hidden="1">
      <c r="A40" s="147">
        <v>34</v>
      </c>
      <c r="B40" s="148">
        <v>20267</v>
      </c>
      <c r="C40" s="148" t="s">
        <v>159</v>
      </c>
      <c r="D40" s="149" t="s">
        <v>32</v>
      </c>
      <c r="E40" s="149" t="s">
        <v>34</v>
      </c>
      <c r="F40" s="149" t="s">
        <v>89</v>
      </c>
      <c r="G40" s="149" t="s">
        <v>123</v>
      </c>
      <c r="H40" s="149">
        <v>0</v>
      </c>
      <c r="I40" s="148" t="s">
        <v>3270</v>
      </c>
      <c r="J40" s="150">
        <f>VLOOKUP(B40,'12.2023'!A:C,3,0)</f>
        <v>0</v>
      </c>
      <c r="K40" s="151">
        <f>VLOOKUP(B40,'12.2023'!A:D,4,0)</f>
        <v>0</v>
      </c>
      <c r="L40" s="150">
        <f>VLOOKUP(B40,'12.2023'!A:E,5,0)</f>
        <v>0</v>
      </c>
      <c r="M40" s="150">
        <f>VLOOKUP(B40,'12.2023'!A:F,6,0)</f>
        <v>229346</v>
      </c>
      <c r="N40" s="150">
        <f t="shared" si="1"/>
        <v>0</v>
      </c>
      <c r="O40" s="152">
        <f t="shared" si="2"/>
        <v>229346</v>
      </c>
      <c r="P40" s="128">
        <f t="shared" si="3"/>
        <v>-229346</v>
      </c>
      <c r="Q40" s="153">
        <v>0</v>
      </c>
      <c r="R40" s="128">
        <f t="shared" si="4"/>
        <v>-229346</v>
      </c>
      <c r="S40" s="129">
        <v>16</v>
      </c>
    </row>
    <row r="41" spans="1:19" hidden="1">
      <c r="A41" s="147">
        <v>35</v>
      </c>
      <c r="B41" s="148">
        <v>20268</v>
      </c>
      <c r="C41" s="148" t="s">
        <v>159</v>
      </c>
      <c r="D41" s="149" t="s">
        <v>32</v>
      </c>
      <c r="E41" s="149" t="s">
        <v>34</v>
      </c>
      <c r="F41" s="149" t="s">
        <v>89</v>
      </c>
      <c r="G41" s="149" t="s">
        <v>123</v>
      </c>
      <c r="H41" s="149">
        <v>0</v>
      </c>
      <c r="I41" s="148" t="s">
        <v>3271</v>
      </c>
      <c r="J41" s="150">
        <f>VLOOKUP(B41,'12.2023'!A:C,3,0)</f>
        <v>0</v>
      </c>
      <c r="K41" s="151">
        <f>VLOOKUP(B41,'12.2023'!A:D,4,0)</f>
        <v>0</v>
      </c>
      <c r="L41" s="150">
        <f>VLOOKUP(B41,'12.2023'!A:E,5,0)</f>
        <v>0</v>
      </c>
      <c r="M41" s="150">
        <f>VLOOKUP(B41,'12.2023'!A:F,6,0)</f>
        <v>0</v>
      </c>
      <c r="N41" s="150">
        <f t="shared" si="1"/>
        <v>0</v>
      </c>
      <c r="O41" s="152">
        <f t="shared" si="2"/>
        <v>0</v>
      </c>
      <c r="P41" s="128">
        <f t="shared" si="3"/>
        <v>0</v>
      </c>
      <c r="Q41" s="153">
        <v>0</v>
      </c>
      <c r="R41" s="128">
        <f t="shared" si="4"/>
        <v>0</v>
      </c>
      <c r="S41" s="129">
        <v>16</v>
      </c>
    </row>
    <row r="42" spans="1:19" hidden="1">
      <c r="A42" s="147">
        <v>36</v>
      </c>
      <c r="B42" s="148">
        <v>20501</v>
      </c>
      <c r="C42" s="148" t="s">
        <v>159</v>
      </c>
      <c r="D42" s="149" t="s">
        <v>32</v>
      </c>
      <c r="E42" s="149" t="s">
        <v>34</v>
      </c>
      <c r="F42" s="149" t="s">
        <v>140</v>
      </c>
      <c r="G42" s="149" t="s">
        <v>127</v>
      </c>
      <c r="H42" s="149">
        <v>0</v>
      </c>
      <c r="I42" s="149" t="s">
        <v>191</v>
      </c>
      <c r="J42" s="150">
        <f>VLOOKUP(B42,'12.2023'!A:C,3,0)</f>
        <v>0</v>
      </c>
      <c r="K42" s="151">
        <f>VLOOKUP(B42,'12.2023'!A:D,4,0)</f>
        <v>4713071.51</v>
      </c>
      <c r="L42" s="150">
        <f>VLOOKUP(B42,'12.2023'!A:E,5,0)</f>
        <v>4713071.18</v>
      </c>
      <c r="M42" s="150">
        <f>VLOOKUP(B42,'12.2023'!A:F,6,0)</f>
        <v>3682349</v>
      </c>
      <c r="N42" s="150">
        <f t="shared" si="1"/>
        <v>0</v>
      </c>
      <c r="O42" s="152">
        <f t="shared" si="2"/>
        <v>3682349.33</v>
      </c>
      <c r="P42" s="128">
        <f t="shared" si="3"/>
        <v>-3682349.33</v>
      </c>
      <c r="Q42" s="153">
        <v>0</v>
      </c>
      <c r="R42" s="128">
        <f t="shared" si="4"/>
        <v>-3682349.33</v>
      </c>
      <c r="S42" s="129">
        <v>17</v>
      </c>
    </row>
    <row r="43" spans="1:19" hidden="1">
      <c r="A43" s="147">
        <v>37</v>
      </c>
      <c r="B43" s="148">
        <v>20502</v>
      </c>
      <c r="C43" s="148" t="s">
        <v>159</v>
      </c>
      <c r="D43" s="149" t="s">
        <v>32</v>
      </c>
      <c r="E43" s="149" t="s">
        <v>34</v>
      </c>
      <c r="F43" s="149" t="s">
        <v>140</v>
      </c>
      <c r="G43" s="149" t="s">
        <v>127</v>
      </c>
      <c r="H43" s="149">
        <v>0</v>
      </c>
      <c r="I43" s="149" t="s">
        <v>192</v>
      </c>
      <c r="J43" s="150">
        <f>VLOOKUP(B43,'12.2023'!A:C,3,0)</f>
        <v>0</v>
      </c>
      <c r="K43" s="151">
        <f>VLOOKUP(B43,'12.2023'!A:D,4,0)</f>
        <v>0</v>
      </c>
      <c r="L43" s="150">
        <f>VLOOKUP(B43,'12.2023'!A:E,5,0)</f>
        <v>0</v>
      </c>
      <c r="M43" s="150">
        <f>VLOOKUP(B43,'12.2023'!A:F,6,0)</f>
        <v>0</v>
      </c>
      <c r="N43" s="150">
        <f t="shared" si="1"/>
        <v>0</v>
      </c>
      <c r="O43" s="152">
        <f t="shared" si="2"/>
        <v>0</v>
      </c>
      <c r="P43" s="128">
        <f t="shared" si="3"/>
        <v>0</v>
      </c>
      <c r="Q43" s="153">
        <v>0</v>
      </c>
      <c r="R43" s="128">
        <f t="shared" si="4"/>
        <v>0</v>
      </c>
      <c r="S43" s="129">
        <v>17</v>
      </c>
    </row>
    <row r="44" spans="1:19" hidden="1">
      <c r="A44" s="147">
        <v>38</v>
      </c>
      <c r="B44" s="148">
        <v>20503</v>
      </c>
      <c r="C44" s="148" t="s">
        <v>159</v>
      </c>
      <c r="D44" s="149" t="s">
        <v>32</v>
      </c>
      <c r="E44" s="149" t="s">
        <v>34</v>
      </c>
      <c r="F44" s="149" t="s">
        <v>140</v>
      </c>
      <c r="G44" s="149" t="s">
        <v>127</v>
      </c>
      <c r="H44" s="149">
        <v>0</v>
      </c>
      <c r="I44" s="149" t="s">
        <v>193</v>
      </c>
      <c r="J44" s="150">
        <f>VLOOKUP(B44,'12.2023'!A:C,3,0)</f>
        <v>0</v>
      </c>
      <c r="K44" s="151">
        <f>VLOOKUP(B44,'12.2023'!A:D,4,0)</f>
        <v>0</v>
      </c>
      <c r="L44" s="150">
        <f>VLOOKUP(B44,'12.2023'!A:E,5,0)</f>
        <v>0</v>
      </c>
      <c r="M44" s="150">
        <f>VLOOKUP(B44,'12.2023'!A:F,6,0)</f>
        <v>0</v>
      </c>
      <c r="N44" s="150">
        <f t="shared" si="1"/>
        <v>0</v>
      </c>
      <c r="O44" s="152">
        <f t="shared" si="2"/>
        <v>0</v>
      </c>
      <c r="P44" s="128">
        <f t="shared" si="3"/>
        <v>0</v>
      </c>
      <c r="Q44" s="153">
        <v>0</v>
      </c>
      <c r="R44" s="128">
        <f t="shared" si="4"/>
        <v>0</v>
      </c>
      <c r="S44" s="129">
        <v>17</v>
      </c>
    </row>
    <row r="45" spans="1:19" hidden="1">
      <c r="A45" s="147">
        <v>39</v>
      </c>
      <c r="B45" s="148">
        <v>20504</v>
      </c>
      <c r="C45" s="148" t="s">
        <v>159</v>
      </c>
      <c r="D45" s="149" t="s">
        <v>32</v>
      </c>
      <c r="E45" s="149" t="s">
        <v>34</v>
      </c>
      <c r="F45" s="149" t="s">
        <v>140</v>
      </c>
      <c r="G45" s="149" t="s">
        <v>127</v>
      </c>
      <c r="H45" s="149">
        <v>0</v>
      </c>
      <c r="I45" s="149" t="s">
        <v>194</v>
      </c>
      <c r="J45" s="150">
        <f>VLOOKUP(B45,'12.2023'!A:C,3,0)</f>
        <v>0</v>
      </c>
      <c r="K45" s="151">
        <f>VLOOKUP(B45,'12.2023'!A:D,4,0)</f>
        <v>0</v>
      </c>
      <c r="L45" s="150">
        <f>VLOOKUP(B45,'12.2023'!A:E,5,0)</f>
        <v>0</v>
      </c>
      <c r="M45" s="150">
        <f>VLOOKUP(B45,'12.2023'!A:F,6,0)</f>
        <v>1368131.16</v>
      </c>
      <c r="N45" s="150">
        <f t="shared" si="1"/>
        <v>0</v>
      </c>
      <c r="O45" s="152">
        <f t="shared" si="2"/>
        <v>1368131.16</v>
      </c>
      <c r="P45" s="128">
        <f t="shared" si="3"/>
        <v>-1368131.16</v>
      </c>
      <c r="Q45" s="153">
        <v>0</v>
      </c>
      <c r="R45" s="128">
        <f t="shared" si="4"/>
        <v>-1368131.16</v>
      </c>
      <c r="S45" s="129">
        <v>17</v>
      </c>
    </row>
    <row r="46" spans="1:19" hidden="1">
      <c r="A46" s="147">
        <v>40</v>
      </c>
      <c r="B46" s="148">
        <v>20506</v>
      </c>
      <c r="C46" s="148" t="s">
        <v>159</v>
      </c>
      <c r="D46" s="149" t="s">
        <v>32</v>
      </c>
      <c r="E46" s="149" t="s">
        <v>34</v>
      </c>
      <c r="F46" s="149" t="s">
        <v>140</v>
      </c>
      <c r="G46" s="149" t="s">
        <v>127</v>
      </c>
      <c r="H46" s="149">
        <v>0</v>
      </c>
      <c r="I46" s="149" t="s">
        <v>195</v>
      </c>
      <c r="J46" s="150">
        <f>VLOOKUP(B46,'12.2023'!A:C,3,0)</f>
        <v>0</v>
      </c>
      <c r="K46" s="151">
        <f>VLOOKUP(B46,'12.2023'!A:D,4,0)</f>
        <v>843689</v>
      </c>
      <c r="L46" s="150">
        <f>VLOOKUP(B46,'12.2023'!A:E,5,0)</f>
        <v>843689</v>
      </c>
      <c r="M46" s="150">
        <f>VLOOKUP(B46,'12.2023'!A:F,6,0)</f>
        <v>366726.63</v>
      </c>
      <c r="N46" s="150">
        <f t="shared" si="1"/>
        <v>0</v>
      </c>
      <c r="O46" s="152">
        <f t="shared" si="2"/>
        <v>366726.62999999989</v>
      </c>
      <c r="P46" s="128">
        <f t="shared" si="3"/>
        <v>-366726.62999999989</v>
      </c>
      <c r="Q46" s="153">
        <v>0</v>
      </c>
      <c r="R46" s="128">
        <f t="shared" si="4"/>
        <v>-366726.62999999989</v>
      </c>
      <c r="S46" s="129">
        <v>17</v>
      </c>
    </row>
    <row r="47" spans="1:19" hidden="1">
      <c r="A47" s="147">
        <v>41</v>
      </c>
      <c r="B47" s="148">
        <v>40202</v>
      </c>
      <c r="C47" s="148" t="s">
        <v>159</v>
      </c>
      <c r="D47" s="149" t="s">
        <v>35</v>
      </c>
      <c r="E47" s="149" t="s">
        <v>12</v>
      </c>
      <c r="F47" s="149" t="s">
        <v>58</v>
      </c>
      <c r="G47" s="149" t="s">
        <v>58</v>
      </c>
      <c r="H47" s="149" t="s">
        <v>58</v>
      </c>
      <c r="I47" s="149" t="s">
        <v>0</v>
      </c>
      <c r="J47" s="150">
        <f>VLOOKUP(B47,'12.2023'!A:C,3,0)</f>
        <v>0</v>
      </c>
      <c r="K47" s="151">
        <f>VLOOKUP(B47,'12.2023'!A:D,4,0)</f>
        <v>0</v>
      </c>
      <c r="L47" s="150">
        <f>VLOOKUP(B47,'12.2023'!A:E,5,0)</f>
        <v>0</v>
      </c>
      <c r="M47" s="150">
        <f>VLOOKUP(B47,'12.2023'!A:F,6,0)</f>
        <v>1.58</v>
      </c>
      <c r="N47" s="150">
        <f t="shared" si="1"/>
        <v>0</v>
      </c>
      <c r="O47" s="152">
        <f t="shared" si="2"/>
        <v>1.58</v>
      </c>
      <c r="P47" s="128">
        <f t="shared" si="3"/>
        <v>-1.58</v>
      </c>
      <c r="Q47" s="153">
        <v>0</v>
      </c>
      <c r="R47" s="128">
        <f t="shared" si="4"/>
        <v>-1.58</v>
      </c>
      <c r="S47" s="129">
        <v>27</v>
      </c>
    </row>
    <row r="48" spans="1:19" hidden="1">
      <c r="A48" s="147">
        <v>42</v>
      </c>
      <c r="B48" s="148">
        <v>40203</v>
      </c>
      <c r="C48" s="148" t="s">
        <v>159</v>
      </c>
      <c r="D48" s="149" t="s">
        <v>35</v>
      </c>
      <c r="E48" s="149" t="s">
        <v>12</v>
      </c>
      <c r="F48" s="149" t="s">
        <v>58</v>
      </c>
      <c r="G48" s="149" t="s">
        <v>58</v>
      </c>
      <c r="H48" s="149" t="s">
        <v>58</v>
      </c>
      <c r="I48" s="149" t="s">
        <v>196</v>
      </c>
      <c r="J48" s="150">
        <f>VLOOKUP(B48,'12.2023'!A:C,3,0)</f>
        <v>0</v>
      </c>
      <c r="K48" s="151">
        <f>VLOOKUP(B48,'12.2023'!A:D,4,0)</f>
        <v>0</v>
      </c>
      <c r="L48" s="150">
        <f>VLOOKUP(B48,'12.2023'!A:E,5,0)</f>
        <v>772084</v>
      </c>
      <c r="M48" s="150">
        <f>VLOOKUP(B48,'12.2023'!A:F,6,0)</f>
        <v>772084</v>
      </c>
      <c r="N48" s="150">
        <f t="shared" si="1"/>
        <v>0</v>
      </c>
      <c r="O48" s="152">
        <f t="shared" si="2"/>
        <v>0</v>
      </c>
      <c r="P48" s="128">
        <f t="shared" si="3"/>
        <v>0</v>
      </c>
      <c r="Q48" s="153">
        <v>0</v>
      </c>
      <c r="R48" s="128">
        <f t="shared" si="4"/>
        <v>0</v>
      </c>
      <c r="S48" s="129">
        <v>27</v>
      </c>
    </row>
    <row r="49" spans="1:19" hidden="1">
      <c r="A49" s="147">
        <v>43</v>
      </c>
      <c r="B49" s="148">
        <v>40204</v>
      </c>
      <c r="C49" s="148" t="s">
        <v>159</v>
      </c>
      <c r="D49" s="149" t="s">
        <v>35</v>
      </c>
      <c r="E49" s="149" t="s">
        <v>12</v>
      </c>
      <c r="F49" s="149" t="s">
        <v>58</v>
      </c>
      <c r="G49" s="149" t="s">
        <v>58</v>
      </c>
      <c r="H49" s="149" t="s">
        <v>58</v>
      </c>
      <c r="I49" s="149" t="s">
        <v>197</v>
      </c>
      <c r="J49" s="150">
        <f>VLOOKUP(B49,'12.2023'!A:C,3,0)</f>
        <v>0</v>
      </c>
      <c r="K49" s="151">
        <f>VLOOKUP(B49,'12.2023'!A:D,4,0)</f>
        <v>0</v>
      </c>
      <c r="L49" s="150">
        <f>VLOOKUP(B49,'12.2023'!A:E,5,0)</f>
        <v>0</v>
      </c>
      <c r="M49" s="150">
        <f>VLOOKUP(B49,'12.2023'!A:F,6,0)</f>
        <v>1347446</v>
      </c>
      <c r="N49" s="150">
        <f t="shared" si="1"/>
        <v>0</v>
      </c>
      <c r="O49" s="152">
        <f t="shared" si="2"/>
        <v>1347446</v>
      </c>
      <c r="P49" s="128">
        <f t="shared" si="3"/>
        <v>-1347446</v>
      </c>
      <c r="Q49" s="153">
        <v>0</v>
      </c>
      <c r="R49" s="128">
        <f t="shared" si="4"/>
        <v>-1347446</v>
      </c>
      <c r="S49" s="129">
        <v>27</v>
      </c>
    </row>
    <row r="50" spans="1:19" hidden="1">
      <c r="A50" s="147">
        <v>44</v>
      </c>
      <c r="B50" s="148">
        <v>40301</v>
      </c>
      <c r="C50" s="148" t="s">
        <v>159</v>
      </c>
      <c r="D50" s="149" t="s">
        <v>35</v>
      </c>
      <c r="E50" s="149" t="s">
        <v>158</v>
      </c>
      <c r="F50" s="149" t="s">
        <v>3263</v>
      </c>
      <c r="G50" s="149" t="s">
        <v>3263</v>
      </c>
      <c r="H50" s="149" t="s">
        <v>3263</v>
      </c>
      <c r="I50" s="149" t="s">
        <v>198</v>
      </c>
      <c r="J50" s="150">
        <f>VLOOKUP(B50,'12.2023'!A:C,3,0)</f>
        <v>0</v>
      </c>
      <c r="K50" s="151">
        <f>VLOOKUP(B50,'12.2023'!A:D,4,0)</f>
        <v>0</v>
      </c>
      <c r="L50" s="150">
        <f>VLOOKUP(B50,'12.2023'!A:E,5,0)</f>
        <v>0</v>
      </c>
      <c r="M50" s="150">
        <f>VLOOKUP(B50,'12.2023'!A:F,6,0)</f>
        <v>13983.57</v>
      </c>
      <c r="N50" s="150">
        <f t="shared" si="1"/>
        <v>0</v>
      </c>
      <c r="O50" s="152">
        <f t="shared" si="2"/>
        <v>13983.57</v>
      </c>
      <c r="P50" s="128">
        <f t="shared" si="3"/>
        <v>-13983.57</v>
      </c>
      <c r="Q50" s="153">
        <v>0</v>
      </c>
      <c r="R50" s="128">
        <f t="shared" si="4"/>
        <v>-13983.57</v>
      </c>
      <c r="S50" s="129">
        <v>26</v>
      </c>
    </row>
    <row r="51" spans="1:19" hidden="1">
      <c r="A51" s="147">
        <v>45</v>
      </c>
      <c r="B51" s="148">
        <v>40601</v>
      </c>
      <c r="C51" s="148" t="s">
        <v>159</v>
      </c>
      <c r="D51" s="149" t="s">
        <v>35</v>
      </c>
      <c r="E51" s="149" t="s">
        <v>12</v>
      </c>
      <c r="F51" s="149" t="s">
        <v>58</v>
      </c>
      <c r="G51" s="149" t="s">
        <v>58</v>
      </c>
      <c r="H51" s="149" t="s">
        <v>58</v>
      </c>
      <c r="I51" s="149" t="s">
        <v>199</v>
      </c>
      <c r="J51" s="150">
        <f>VLOOKUP(B51,'12.2023'!A:C,3,0)</f>
        <v>0</v>
      </c>
      <c r="K51" s="151">
        <f>VLOOKUP(B51,'12.2023'!A:D,4,0)</f>
        <v>0</v>
      </c>
      <c r="L51" s="150">
        <f>VLOOKUP(B51,'12.2023'!A:E,5,0)</f>
        <v>0</v>
      </c>
      <c r="M51" s="150">
        <f>VLOOKUP(B51,'12.2023'!A:F,6,0)</f>
        <v>13459.800000000001</v>
      </c>
      <c r="N51" s="150">
        <f t="shared" si="1"/>
        <v>0</v>
      </c>
      <c r="O51" s="152">
        <f t="shared" si="2"/>
        <v>13459.800000000001</v>
      </c>
      <c r="P51" s="128">
        <f t="shared" si="3"/>
        <v>-13459.800000000001</v>
      </c>
      <c r="Q51" s="153">
        <v>0</v>
      </c>
      <c r="R51" s="128">
        <f t="shared" si="4"/>
        <v>-13459.800000000001</v>
      </c>
      <c r="S51" s="129">
        <v>27</v>
      </c>
    </row>
    <row r="52" spans="1:19" hidden="1">
      <c r="A52" s="147">
        <v>46</v>
      </c>
      <c r="B52" s="148">
        <v>202101</v>
      </c>
      <c r="C52" s="148" t="s">
        <v>159</v>
      </c>
      <c r="D52" s="149" t="s">
        <v>32</v>
      </c>
      <c r="E52" s="149" t="s">
        <v>34</v>
      </c>
      <c r="F52" s="149" t="s">
        <v>140</v>
      </c>
      <c r="G52" s="149" t="s">
        <v>126</v>
      </c>
      <c r="H52" s="149">
        <v>0</v>
      </c>
      <c r="I52" s="149" t="s">
        <v>200</v>
      </c>
      <c r="J52" s="150">
        <f>VLOOKUP(B52,'12.2023'!A:C,3,0)</f>
        <v>0</v>
      </c>
      <c r="K52" s="151">
        <f>VLOOKUP(B52,'12.2023'!A:D,4,0)</f>
        <v>0</v>
      </c>
      <c r="L52" s="150">
        <f>VLOOKUP(B52,'12.2023'!A:E,5,0)</f>
        <v>2000000</v>
      </c>
      <c r="M52" s="150">
        <f>VLOOKUP(B52,'12.2023'!A:F,6,0)</f>
        <v>2000000</v>
      </c>
      <c r="N52" s="150">
        <f t="shared" si="1"/>
        <v>0</v>
      </c>
      <c r="O52" s="152">
        <f t="shared" si="2"/>
        <v>0</v>
      </c>
      <c r="P52" s="128">
        <f t="shared" si="3"/>
        <v>0</v>
      </c>
      <c r="Q52" s="153">
        <v>0</v>
      </c>
      <c r="R52" s="128">
        <f t="shared" si="4"/>
        <v>0</v>
      </c>
      <c r="S52" s="129">
        <v>17</v>
      </c>
    </row>
    <row r="53" spans="1:19" hidden="1">
      <c r="A53" s="147">
        <v>47</v>
      </c>
      <c r="B53" s="148">
        <v>202102</v>
      </c>
      <c r="C53" s="148" t="s">
        <v>159</v>
      </c>
      <c r="D53" s="149" t="s">
        <v>32</v>
      </c>
      <c r="E53" s="149" t="s">
        <v>34</v>
      </c>
      <c r="F53" s="149" t="s">
        <v>140</v>
      </c>
      <c r="G53" s="149" t="s">
        <v>126</v>
      </c>
      <c r="H53" s="149">
        <v>0</v>
      </c>
      <c r="I53" s="149" t="s">
        <v>201</v>
      </c>
      <c r="J53" s="150">
        <f>VLOOKUP(B53,'12.2023'!A:C,3,0)</f>
        <v>0</v>
      </c>
      <c r="K53" s="151">
        <f>VLOOKUP(B53,'12.2023'!A:D,4,0)</f>
        <v>0</v>
      </c>
      <c r="L53" s="150">
        <f>VLOOKUP(B53,'12.2023'!A:E,5,0)</f>
        <v>0</v>
      </c>
      <c r="M53" s="150">
        <f>VLOOKUP(B53,'12.2023'!A:F,6,0)</f>
        <v>0</v>
      </c>
      <c r="N53" s="150">
        <f t="shared" si="1"/>
        <v>0</v>
      </c>
      <c r="O53" s="152">
        <f t="shared" si="2"/>
        <v>0</v>
      </c>
      <c r="P53" s="128">
        <f t="shared" si="3"/>
        <v>0</v>
      </c>
      <c r="Q53" s="153">
        <v>0</v>
      </c>
      <c r="R53" s="128">
        <f t="shared" si="4"/>
        <v>0</v>
      </c>
      <c r="S53" s="129">
        <v>17</v>
      </c>
    </row>
    <row r="54" spans="1:19" hidden="1">
      <c r="A54" s="147">
        <v>48</v>
      </c>
      <c r="B54" s="148">
        <v>202103</v>
      </c>
      <c r="C54" s="148" t="s">
        <v>159</v>
      </c>
      <c r="D54" s="149" t="s">
        <v>32</v>
      </c>
      <c r="E54" s="149" t="s">
        <v>34</v>
      </c>
      <c r="F54" s="149" t="s">
        <v>140</v>
      </c>
      <c r="G54" s="149" t="s">
        <v>126</v>
      </c>
      <c r="H54" s="149">
        <v>0</v>
      </c>
      <c r="I54" s="149" t="s">
        <v>202</v>
      </c>
      <c r="J54" s="150">
        <f>VLOOKUP(B54,'12.2023'!A:C,3,0)</f>
        <v>0</v>
      </c>
      <c r="K54" s="151">
        <f>VLOOKUP(B54,'12.2023'!A:D,4,0)</f>
        <v>0</v>
      </c>
      <c r="L54" s="150">
        <f>VLOOKUP(B54,'12.2023'!A:E,5,0)</f>
        <v>0</v>
      </c>
      <c r="M54" s="150">
        <f>VLOOKUP(B54,'12.2023'!A:F,6,0)</f>
        <v>0</v>
      </c>
      <c r="N54" s="150">
        <f t="shared" si="1"/>
        <v>0</v>
      </c>
      <c r="O54" s="152">
        <f t="shared" si="2"/>
        <v>0</v>
      </c>
      <c r="P54" s="128">
        <f t="shared" si="3"/>
        <v>0</v>
      </c>
      <c r="Q54" s="153">
        <v>0</v>
      </c>
      <c r="R54" s="128">
        <f t="shared" si="4"/>
        <v>0</v>
      </c>
      <c r="S54" s="129">
        <v>17</v>
      </c>
    </row>
    <row r="55" spans="1:19" hidden="1">
      <c r="A55" s="147">
        <v>49</v>
      </c>
      <c r="B55" s="148">
        <v>202104</v>
      </c>
      <c r="C55" s="148" t="s">
        <v>159</v>
      </c>
      <c r="D55" s="149" t="s">
        <v>32</v>
      </c>
      <c r="E55" s="149" t="s">
        <v>34</v>
      </c>
      <c r="F55" s="149" t="s">
        <v>140</v>
      </c>
      <c r="G55" s="149" t="s">
        <v>126</v>
      </c>
      <c r="H55" s="149">
        <v>0</v>
      </c>
      <c r="I55" s="149" t="s">
        <v>203</v>
      </c>
      <c r="J55" s="150">
        <f>VLOOKUP(B55,'12.2023'!A:C,3,0)</f>
        <v>0</v>
      </c>
      <c r="K55" s="151">
        <f>VLOOKUP(B55,'12.2023'!A:D,4,0)</f>
        <v>0</v>
      </c>
      <c r="L55" s="150">
        <f>VLOOKUP(B55,'12.2023'!A:E,5,0)</f>
        <v>0</v>
      </c>
      <c r="M55" s="150">
        <f>VLOOKUP(B55,'12.2023'!A:F,6,0)</f>
        <v>0</v>
      </c>
      <c r="N55" s="150">
        <f t="shared" si="1"/>
        <v>0</v>
      </c>
      <c r="O55" s="152">
        <f t="shared" si="2"/>
        <v>0</v>
      </c>
      <c r="P55" s="128">
        <f t="shared" si="3"/>
        <v>0</v>
      </c>
      <c r="Q55" s="153">
        <v>0</v>
      </c>
      <c r="R55" s="128">
        <f t="shared" si="4"/>
        <v>0</v>
      </c>
      <c r="S55" s="129">
        <v>17</v>
      </c>
    </row>
    <row r="56" spans="1:19" hidden="1">
      <c r="A56" s="147">
        <v>50</v>
      </c>
      <c r="B56" s="148">
        <v>202105</v>
      </c>
      <c r="C56" s="148" t="s">
        <v>159</v>
      </c>
      <c r="D56" s="149" t="s">
        <v>32</v>
      </c>
      <c r="E56" s="149" t="s">
        <v>34</v>
      </c>
      <c r="F56" s="149" t="s">
        <v>140</v>
      </c>
      <c r="G56" s="149" t="s">
        <v>126</v>
      </c>
      <c r="H56" s="149">
        <v>0</v>
      </c>
      <c r="I56" s="149" t="s">
        <v>204</v>
      </c>
      <c r="J56" s="150">
        <f>VLOOKUP(B56,'12.2023'!A:C,3,0)</f>
        <v>0</v>
      </c>
      <c r="K56" s="151">
        <f>VLOOKUP(B56,'12.2023'!A:D,4,0)</f>
        <v>0</v>
      </c>
      <c r="L56" s="150">
        <f>VLOOKUP(B56,'12.2023'!A:E,5,0)</f>
        <v>0</v>
      </c>
      <c r="M56" s="150">
        <f>VLOOKUP(B56,'12.2023'!A:F,6,0)</f>
        <v>0</v>
      </c>
      <c r="N56" s="150">
        <f t="shared" si="1"/>
        <v>0</v>
      </c>
      <c r="O56" s="152">
        <f t="shared" si="2"/>
        <v>0</v>
      </c>
      <c r="P56" s="128">
        <f t="shared" si="3"/>
        <v>0</v>
      </c>
      <c r="Q56" s="153">
        <v>0</v>
      </c>
      <c r="R56" s="128">
        <f t="shared" si="4"/>
        <v>0</v>
      </c>
      <c r="S56" s="129">
        <v>17</v>
      </c>
    </row>
    <row r="57" spans="1:19" hidden="1">
      <c r="A57" s="147">
        <v>51</v>
      </c>
      <c r="B57" s="148">
        <v>202106</v>
      </c>
      <c r="C57" s="148" t="s">
        <v>159</v>
      </c>
      <c r="D57" s="149" t="s">
        <v>32</v>
      </c>
      <c r="E57" s="149" t="s">
        <v>34</v>
      </c>
      <c r="F57" s="149" t="s">
        <v>140</v>
      </c>
      <c r="G57" s="149" t="s">
        <v>126</v>
      </c>
      <c r="H57" s="149">
        <v>0</v>
      </c>
      <c r="I57" s="149" t="s">
        <v>205</v>
      </c>
      <c r="J57" s="150">
        <f>VLOOKUP(B57,'12.2023'!A:C,3,0)</f>
        <v>0</v>
      </c>
      <c r="K57" s="151">
        <f>VLOOKUP(B57,'12.2023'!A:D,4,0)</f>
        <v>0</v>
      </c>
      <c r="L57" s="150">
        <f>VLOOKUP(B57,'12.2023'!A:E,5,0)</f>
        <v>0</v>
      </c>
      <c r="M57" s="150">
        <f>VLOOKUP(B57,'12.2023'!A:F,6,0)</f>
        <v>0</v>
      </c>
      <c r="N57" s="150">
        <f t="shared" si="1"/>
        <v>0</v>
      </c>
      <c r="O57" s="152">
        <f t="shared" si="2"/>
        <v>0</v>
      </c>
      <c r="P57" s="128">
        <f t="shared" si="3"/>
        <v>0</v>
      </c>
      <c r="Q57" s="153">
        <v>0</v>
      </c>
      <c r="R57" s="128">
        <f t="shared" si="4"/>
        <v>0</v>
      </c>
      <c r="S57" s="129">
        <v>17</v>
      </c>
    </row>
    <row r="58" spans="1:19" hidden="1">
      <c r="A58" s="147">
        <v>52</v>
      </c>
      <c r="B58" s="148">
        <v>202107</v>
      </c>
      <c r="C58" s="148" t="s">
        <v>159</v>
      </c>
      <c r="D58" s="149" t="s">
        <v>32</v>
      </c>
      <c r="E58" s="149" t="s">
        <v>34</v>
      </c>
      <c r="F58" s="149" t="s">
        <v>140</v>
      </c>
      <c r="G58" s="149" t="s">
        <v>126</v>
      </c>
      <c r="H58" s="149">
        <v>0</v>
      </c>
      <c r="I58" s="149" t="s">
        <v>206</v>
      </c>
      <c r="J58" s="150">
        <f>VLOOKUP(B58,'12.2023'!A:C,3,0)</f>
        <v>0</v>
      </c>
      <c r="K58" s="151">
        <f>VLOOKUP(B58,'12.2023'!A:D,4,0)</f>
        <v>0</v>
      </c>
      <c r="L58" s="150">
        <f>VLOOKUP(B58,'12.2023'!A:E,5,0)</f>
        <v>0</v>
      </c>
      <c r="M58" s="150">
        <f>VLOOKUP(B58,'12.2023'!A:F,6,0)</f>
        <v>0</v>
      </c>
      <c r="N58" s="150">
        <f t="shared" si="1"/>
        <v>0</v>
      </c>
      <c r="O58" s="152">
        <f t="shared" si="2"/>
        <v>0</v>
      </c>
      <c r="P58" s="128">
        <f t="shared" si="3"/>
        <v>0</v>
      </c>
      <c r="Q58" s="153">
        <v>0</v>
      </c>
      <c r="R58" s="128">
        <f t="shared" si="4"/>
        <v>0</v>
      </c>
      <c r="S58" s="129">
        <v>17</v>
      </c>
    </row>
    <row r="59" spans="1:19" hidden="1">
      <c r="A59" s="147">
        <v>53</v>
      </c>
      <c r="B59" s="148">
        <v>202108</v>
      </c>
      <c r="C59" s="148" t="s">
        <v>159</v>
      </c>
      <c r="D59" s="149" t="s">
        <v>32</v>
      </c>
      <c r="E59" s="149" t="s">
        <v>34</v>
      </c>
      <c r="F59" s="149" t="s">
        <v>140</v>
      </c>
      <c r="G59" s="149" t="s">
        <v>126</v>
      </c>
      <c r="H59" s="149">
        <v>0</v>
      </c>
      <c r="I59" s="149" t="s">
        <v>207</v>
      </c>
      <c r="J59" s="150">
        <f>VLOOKUP(B59,'12.2023'!A:C,3,0)</f>
        <v>0</v>
      </c>
      <c r="K59" s="151">
        <f>VLOOKUP(B59,'12.2023'!A:D,4,0)</f>
        <v>0</v>
      </c>
      <c r="L59" s="150">
        <f>VLOOKUP(B59,'12.2023'!A:E,5,0)</f>
        <v>0</v>
      </c>
      <c r="M59" s="150">
        <f>VLOOKUP(B59,'12.2023'!A:F,6,0)</f>
        <v>0</v>
      </c>
      <c r="N59" s="150">
        <f t="shared" si="1"/>
        <v>0</v>
      </c>
      <c r="O59" s="152">
        <f t="shared" si="2"/>
        <v>0</v>
      </c>
      <c r="P59" s="128">
        <f t="shared" si="3"/>
        <v>0</v>
      </c>
      <c r="Q59" s="153">
        <v>0</v>
      </c>
      <c r="R59" s="128">
        <f t="shared" si="4"/>
        <v>0</v>
      </c>
      <c r="S59" s="129">
        <v>17</v>
      </c>
    </row>
    <row r="60" spans="1:19" hidden="1">
      <c r="A60" s="147">
        <v>54</v>
      </c>
      <c r="B60" s="148">
        <v>202109</v>
      </c>
      <c r="C60" s="148" t="s">
        <v>159</v>
      </c>
      <c r="D60" s="149" t="s">
        <v>32</v>
      </c>
      <c r="E60" s="149" t="s">
        <v>34</v>
      </c>
      <c r="F60" s="149" t="s">
        <v>140</v>
      </c>
      <c r="G60" s="149" t="s">
        <v>126</v>
      </c>
      <c r="H60" s="149">
        <v>0</v>
      </c>
      <c r="I60" s="149" t="s">
        <v>208</v>
      </c>
      <c r="J60" s="150">
        <f>VLOOKUP(B60,'12.2023'!A:C,3,0)</f>
        <v>0</v>
      </c>
      <c r="K60" s="151">
        <f>VLOOKUP(B60,'12.2023'!A:D,4,0)</f>
        <v>0</v>
      </c>
      <c r="L60" s="150">
        <f>VLOOKUP(B60,'12.2023'!A:E,5,0)</f>
        <v>0</v>
      </c>
      <c r="M60" s="150">
        <f>VLOOKUP(B60,'12.2023'!A:F,6,0)</f>
        <v>0</v>
      </c>
      <c r="N60" s="150">
        <f t="shared" si="1"/>
        <v>0</v>
      </c>
      <c r="O60" s="152">
        <f t="shared" si="2"/>
        <v>0</v>
      </c>
      <c r="P60" s="128">
        <f t="shared" si="3"/>
        <v>0</v>
      </c>
      <c r="Q60" s="153">
        <v>0</v>
      </c>
      <c r="R60" s="128">
        <f t="shared" si="4"/>
        <v>0</v>
      </c>
      <c r="S60" s="129">
        <v>17</v>
      </c>
    </row>
    <row r="61" spans="1:19" hidden="1">
      <c r="A61" s="147">
        <v>55</v>
      </c>
      <c r="B61" s="148">
        <v>202110</v>
      </c>
      <c r="C61" s="148" t="s">
        <v>159</v>
      </c>
      <c r="D61" s="149" t="s">
        <v>32</v>
      </c>
      <c r="E61" s="149" t="s">
        <v>34</v>
      </c>
      <c r="F61" s="149" t="s">
        <v>140</v>
      </c>
      <c r="G61" s="149" t="s">
        <v>126</v>
      </c>
      <c r="H61" s="149">
        <v>0</v>
      </c>
      <c r="I61" s="149" t="s">
        <v>209</v>
      </c>
      <c r="J61" s="150">
        <f>VLOOKUP(B61,'12.2023'!A:C,3,0)</f>
        <v>0</v>
      </c>
      <c r="K61" s="151">
        <f>VLOOKUP(B61,'12.2023'!A:D,4,0)</f>
        <v>0</v>
      </c>
      <c r="L61" s="150">
        <f>VLOOKUP(B61,'12.2023'!A:E,5,0)</f>
        <v>0</v>
      </c>
      <c r="M61" s="150">
        <f>VLOOKUP(B61,'12.2023'!A:F,6,0)</f>
        <v>0</v>
      </c>
      <c r="N61" s="150">
        <f t="shared" si="1"/>
        <v>0</v>
      </c>
      <c r="O61" s="152">
        <f t="shared" si="2"/>
        <v>0</v>
      </c>
      <c r="P61" s="128">
        <f t="shared" si="3"/>
        <v>0</v>
      </c>
      <c r="Q61" s="153">
        <v>0</v>
      </c>
      <c r="R61" s="128">
        <f t="shared" si="4"/>
        <v>0</v>
      </c>
      <c r="S61" s="129">
        <v>17</v>
      </c>
    </row>
    <row r="62" spans="1:19" hidden="1">
      <c r="A62" s="147">
        <v>56</v>
      </c>
      <c r="B62" s="148">
        <v>202111</v>
      </c>
      <c r="C62" s="148" t="s">
        <v>159</v>
      </c>
      <c r="D62" s="149" t="s">
        <v>32</v>
      </c>
      <c r="E62" s="149" t="s">
        <v>34</v>
      </c>
      <c r="F62" s="149" t="s">
        <v>140</v>
      </c>
      <c r="G62" s="149" t="s">
        <v>126</v>
      </c>
      <c r="H62" s="149">
        <v>0</v>
      </c>
      <c r="I62" s="149" t="s">
        <v>210</v>
      </c>
      <c r="J62" s="150">
        <f>VLOOKUP(B62,'12.2023'!A:C,3,0)</f>
        <v>0</v>
      </c>
      <c r="K62" s="151">
        <f>VLOOKUP(B62,'12.2023'!A:D,4,0)</f>
        <v>404843.58</v>
      </c>
      <c r="L62" s="150">
        <f>VLOOKUP(B62,'12.2023'!A:E,5,0)</f>
        <v>404843.58</v>
      </c>
      <c r="M62" s="150">
        <f>VLOOKUP(B62,'12.2023'!A:F,6,0)</f>
        <v>0</v>
      </c>
      <c r="N62" s="150">
        <f t="shared" si="1"/>
        <v>0</v>
      </c>
      <c r="O62" s="152">
        <f t="shared" si="2"/>
        <v>0</v>
      </c>
      <c r="P62" s="128">
        <f t="shared" si="3"/>
        <v>0</v>
      </c>
      <c r="Q62" s="153">
        <v>0</v>
      </c>
      <c r="R62" s="128">
        <f t="shared" si="4"/>
        <v>0</v>
      </c>
      <c r="S62" s="129">
        <v>17</v>
      </c>
    </row>
    <row r="63" spans="1:19" hidden="1">
      <c r="A63" s="147">
        <v>57</v>
      </c>
      <c r="B63" s="148">
        <v>202112</v>
      </c>
      <c r="C63" s="148" t="s">
        <v>159</v>
      </c>
      <c r="D63" s="149" t="s">
        <v>32</v>
      </c>
      <c r="E63" s="149" t="s">
        <v>34</v>
      </c>
      <c r="F63" s="149" t="s">
        <v>140</v>
      </c>
      <c r="G63" s="149" t="s">
        <v>126</v>
      </c>
      <c r="H63" s="149">
        <v>0</v>
      </c>
      <c r="I63" s="149" t="s">
        <v>211</v>
      </c>
      <c r="J63" s="150">
        <f>VLOOKUP(B63,'12.2023'!A:C,3,0)</f>
        <v>0</v>
      </c>
      <c r="K63" s="151">
        <f>VLOOKUP(B63,'12.2023'!A:D,4,0)</f>
        <v>395926.85000000003</v>
      </c>
      <c r="L63" s="150">
        <f>VLOOKUP(B63,'12.2023'!A:E,5,0)</f>
        <v>395926.85000000003</v>
      </c>
      <c r="M63" s="150">
        <f>VLOOKUP(B63,'12.2023'!A:F,6,0)</f>
        <v>0</v>
      </c>
      <c r="N63" s="150">
        <f t="shared" si="1"/>
        <v>0</v>
      </c>
      <c r="O63" s="152">
        <f t="shared" si="2"/>
        <v>0</v>
      </c>
      <c r="P63" s="128">
        <f t="shared" si="3"/>
        <v>0</v>
      </c>
      <c r="Q63" s="153">
        <v>0</v>
      </c>
      <c r="R63" s="128">
        <f t="shared" si="4"/>
        <v>0</v>
      </c>
      <c r="S63" s="129">
        <v>17</v>
      </c>
    </row>
    <row r="64" spans="1:19" hidden="1">
      <c r="A64" s="147">
        <v>58</v>
      </c>
      <c r="B64" s="148">
        <v>202113</v>
      </c>
      <c r="C64" s="148" t="s">
        <v>159</v>
      </c>
      <c r="D64" s="149" t="s">
        <v>32</v>
      </c>
      <c r="E64" s="149" t="s">
        <v>34</v>
      </c>
      <c r="F64" s="149" t="s">
        <v>140</v>
      </c>
      <c r="G64" s="149" t="s">
        <v>126</v>
      </c>
      <c r="H64" s="149">
        <v>0</v>
      </c>
      <c r="I64" s="149" t="s">
        <v>212</v>
      </c>
      <c r="J64" s="150">
        <f>VLOOKUP(B64,'12.2023'!A:C,3,0)</f>
        <v>0</v>
      </c>
      <c r="K64" s="151">
        <f>VLOOKUP(B64,'12.2023'!A:D,4,0)</f>
        <v>431237.59</v>
      </c>
      <c r="L64" s="150">
        <f>VLOOKUP(B64,'12.2023'!A:E,5,0)</f>
        <v>431237.59</v>
      </c>
      <c r="M64" s="150">
        <f>VLOOKUP(B64,'12.2023'!A:F,6,0)</f>
        <v>0</v>
      </c>
      <c r="N64" s="150">
        <f t="shared" si="1"/>
        <v>0</v>
      </c>
      <c r="O64" s="152">
        <f t="shared" si="2"/>
        <v>0</v>
      </c>
      <c r="P64" s="128">
        <f t="shared" si="3"/>
        <v>0</v>
      </c>
      <c r="Q64" s="153">
        <v>0</v>
      </c>
      <c r="R64" s="128">
        <f t="shared" si="4"/>
        <v>0</v>
      </c>
      <c r="S64" s="129">
        <v>17</v>
      </c>
    </row>
    <row r="65" spans="1:19" hidden="1">
      <c r="A65" s="147">
        <v>59</v>
      </c>
      <c r="B65" s="148">
        <v>202114</v>
      </c>
      <c r="C65" s="148" t="s">
        <v>159</v>
      </c>
      <c r="D65" s="149" t="s">
        <v>32</v>
      </c>
      <c r="E65" s="149" t="s">
        <v>34</v>
      </c>
      <c r="F65" s="149" t="s">
        <v>140</v>
      </c>
      <c r="G65" s="149" t="s">
        <v>126</v>
      </c>
      <c r="H65" s="149">
        <v>0</v>
      </c>
      <c r="I65" s="149" t="s">
        <v>213</v>
      </c>
      <c r="J65" s="150">
        <f>VLOOKUP(B65,'12.2023'!A:C,3,0)</f>
        <v>0</v>
      </c>
      <c r="K65" s="151">
        <f>VLOOKUP(B65,'12.2023'!A:D,4,0)</f>
        <v>0</v>
      </c>
      <c r="L65" s="150">
        <f>VLOOKUP(B65,'12.2023'!A:E,5,0)</f>
        <v>1500000</v>
      </c>
      <c r="M65" s="150">
        <f>VLOOKUP(B65,'12.2023'!A:F,6,0)</f>
        <v>1500000</v>
      </c>
      <c r="N65" s="150">
        <f t="shared" si="1"/>
        <v>0</v>
      </c>
      <c r="O65" s="152">
        <f t="shared" si="2"/>
        <v>0</v>
      </c>
      <c r="P65" s="128">
        <f t="shared" si="3"/>
        <v>0</v>
      </c>
      <c r="Q65" s="153">
        <v>0</v>
      </c>
      <c r="R65" s="128">
        <f t="shared" si="4"/>
        <v>0</v>
      </c>
      <c r="S65" s="129">
        <v>17</v>
      </c>
    </row>
    <row r="66" spans="1:19" hidden="1">
      <c r="A66" s="147">
        <v>60</v>
      </c>
      <c r="B66" s="148">
        <v>202115</v>
      </c>
      <c r="C66" s="148" t="s">
        <v>159</v>
      </c>
      <c r="D66" s="149" t="s">
        <v>32</v>
      </c>
      <c r="E66" s="149" t="s">
        <v>34</v>
      </c>
      <c r="F66" s="149" t="s">
        <v>140</v>
      </c>
      <c r="G66" s="149" t="s">
        <v>126</v>
      </c>
      <c r="H66" s="149">
        <v>0</v>
      </c>
      <c r="I66" s="149" t="s">
        <v>214</v>
      </c>
      <c r="J66" s="150">
        <f>VLOOKUP(B66,'12.2023'!A:C,3,0)</f>
        <v>0</v>
      </c>
      <c r="K66" s="151">
        <f>VLOOKUP(B66,'12.2023'!A:D,4,0)</f>
        <v>0</v>
      </c>
      <c r="L66" s="150">
        <f>VLOOKUP(B66,'12.2023'!A:E,5,0)</f>
        <v>650000</v>
      </c>
      <c r="M66" s="150">
        <f>VLOOKUP(B66,'12.2023'!A:F,6,0)</f>
        <v>650000</v>
      </c>
      <c r="N66" s="150">
        <f t="shared" si="1"/>
        <v>0</v>
      </c>
      <c r="O66" s="152">
        <f t="shared" si="2"/>
        <v>0</v>
      </c>
      <c r="P66" s="128">
        <f t="shared" si="3"/>
        <v>0</v>
      </c>
      <c r="Q66" s="153">
        <v>0</v>
      </c>
      <c r="R66" s="128">
        <f t="shared" si="4"/>
        <v>0</v>
      </c>
      <c r="S66" s="129">
        <v>17</v>
      </c>
    </row>
    <row r="67" spans="1:19" hidden="1">
      <c r="A67" s="147">
        <v>61</v>
      </c>
      <c r="B67" s="148">
        <v>202116</v>
      </c>
      <c r="C67" s="148" t="s">
        <v>159</v>
      </c>
      <c r="D67" s="149" t="s">
        <v>32</v>
      </c>
      <c r="E67" s="149" t="s">
        <v>34</v>
      </c>
      <c r="F67" s="149" t="s">
        <v>140</v>
      </c>
      <c r="G67" s="149" t="s">
        <v>126</v>
      </c>
      <c r="H67" s="149">
        <v>0</v>
      </c>
      <c r="I67" s="149" t="s">
        <v>215</v>
      </c>
      <c r="J67" s="150">
        <f>VLOOKUP(B67,'12.2023'!A:C,3,0)</f>
        <v>0</v>
      </c>
      <c r="K67" s="151">
        <f>VLOOKUP(B67,'12.2023'!A:D,4,0)</f>
        <v>0</v>
      </c>
      <c r="L67" s="150">
        <f>VLOOKUP(B67,'12.2023'!A:E,5,0)</f>
        <v>387668</v>
      </c>
      <c r="M67" s="150">
        <f>VLOOKUP(B67,'12.2023'!A:F,6,0)</f>
        <v>387668</v>
      </c>
      <c r="N67" s="150">
        <f t="shared" si="1"/>
        <v>0</v>
      </c>
      <c r="O67" s="152">
        <f t="shared" si="2"/>
        <v>0</v>
      </c>
      <c r="P67" s="128">
        <f t="shared" si="3"/>
        <v>0</v>
      </c>
      <c r="Q67" s="153">
        <v>0</v>
      </c>
      <c r="R67" s="128">
        <f t="shared" si="4"/>
        <v>0</v>
      </c>
      <c r="S67" s="129">
        <v>17</v>
      </c>
    </row>
    <row r="68" spans="1:19" hidden="1">
      <c r="A68" s="147">
        <v>62</v>
      </c>
      <c r="B68" s="148">
        <v>202117</v>
      </c>
      <c r="C68" s="148" t="s">
        <v>159</v>
      </c>
      <c r="D68" s="149" t="s">
        <v>32</v>
      </c>
      <c r="E68" s="149" t="s">
        <v>34</v>
      </c>
      <c r="F68" s="149" t="s">
        <v>140</v>
      </c>
      <c r="G68" s="149" t="s">
        <v>126</v>
      </c>
      <c r="H68" s="149">
        <v>0</v>
      </c>
      <c r="I68" s="149" t="s">
        <v>216</v>
      </c>
      <c r="J68" s="150">
        <f>VLOOKUP(B68,'12.2023'!A:C,3,0)</f>
        <v>0</v>
      </c>
      <c r="K68" s="151">
        <f>VLOOKUP(B68,'12.2023'!A:D,4,0)</f>
        <v>0</v>
      </c>
      <c r="L68" s="150">
        <f>VLOOKUP(B68,'12.2023'!A:E,5,0)</f>
        <v>294687</v>
      </c>
      <c r="M68" s="150">
        <f>VLOOKUP(B68,'12.2023'!A:F,6,0)</f>
        <v>626719</v>
      </c>
      <c r="N68" s="150">
        <f t="shared" si="1"/>
        <v>0</v>
      </c>
      <c r="O68" s="152">
        <f t="shared" si="2"/>
        <v>332032</v>
      </c>
      <c r="P68" s="128">
        <f t="shared" si="3"/>
        <v>-332032</v>
      </c>
      <c r="Q68" s="153">
        <v>0</v>
      </c>
      <c r="R68" s="128">
        <f t="shared" si="4"/>
        <v>-332032</v>
      </c>
      <c r="S68" s="129">
        <v>17</v>
      </c>
    </row>
    <row r="69" spans="1:19" hidden="1">
      <c r="A69" s="147">
        <v>63</v>
      </c>
      <c r="B69" s="148">
        <v>202118</v>
      </c>
      <c r="C69" s="148" t="s">
        <v>159</v>
      </c>
      <c r="D69" s="149" t="s">
        <v>32</v>
      </c>
      <c r="E69" s="149" t="s">
        <v>34</v>
      </c>
      <c r="F69" s="149" t="s">
        <v>140</v>
      </c>
      <c r="G69" s="149" t="s">
        <v>126</v>
      </c>
      <c r="H69" s="149">
        <v>0</v>
      </c>
      <c r="I69" s="149" t="s">
        <v>217</v>
      </c>
      <c r="J69" s="150">
        <f>VLOOKUP(B69,'12.2023'!A:C,3,0)</f>
        <v>0</v>
      </c>
      <c r="K69" s="151">
        <f>VLOOKUP(B69,'12.2023'!A:D,4,0)</f>
        <v>0</v>
      </c>
      <c r="L69" s="150">
        <f>VLOOKUP(B69,'12.2023'!A:E,5,0)</f>
        <v>0</v>
      </c>
      <c r="M69" s="150">
        <f>VLOOKUP(B69,'12.2023'!A:F,6,0)</f>
        <v>0</v>
      </c>
      <c r="N69" s="150">
        <f t="shared" si="1"/>
        <v>0</v>
      </c>
      <c r="O69" s="152">
        <f t="shared" si="2"/>
        <v>0</v>
      </c>
      <c r="P69" s="128">
        <f t="shared" si="3"/>
        <v>0</v>
      </c>
      <c r="Q69" s="153">
        <v>0</v>
      </c>
      <c r="R69" s="128">
        <f t="shared" si="4"/>
        <v>0</v>
      </c>
      <c r="S69" s="129">
        <v>17</v>
      </c>
    </row>
    <row r="70" spans="1:19" hidden="1">
      <c r="A70" s="147">
        <v>64</v>
      </c>
      <c r="B70" s="148">
        <v>1020103</v>
      </c>
      <c r="C70" s="148" t="s">
        <v>159</v>
      </c>
      <c r="D70" s="149" t="s">
        <v>32</v>
      </c>
      <c r="E70" s="149" t="s">
        <v>33</v>
      </c>
      <c r="F70" s="149" t="s">
        <v>83</v>
      </c>
      <c r="G70" s="149" t="s">
        <v>36</v>
      </c>
      <c r="H70" s="149">
        <v>0</v>
      </c>
      <c r="I70" s="149" t="s">
        <v>218</v>
      </c>
      <c r="J70" s="150">
        <f>VLOOKUP(B70,'12.2023'!A:C,3,0)</f>
        <v>469659.03</v>
      </c>
      <c r="K70" s="151">
        <f>VLOOKUP(B70,'12.2023'!A:D,4,0)</f>
        <v>0</v>
      </c>
      <c r="L70" s="150">
        <f>VLOOKUP(B70,'12.2023'!A:E,5,0)</f>
        <v>13119.569990000002</v>
      </c>
      <c r="M70" s="150">
        <f>VLOOKUP(B70,'12.2023'!A:F,6,0)</f>
        <v>0</v>
      </c>
      <c r="N70" s="150">
        <f t="shared" si="1"/>
        <v>482778.59999000002</v>
      </c>
      <c r="O70" s="152">
        <f t="shared" si="2"/>
        <v>0</v>
      </c>
      <c r="P70" s="128">
        <f t="shared" si="3"/>
        <v>482778.59999000002</v>
      </c>
      <c r="Q70" s="153">
        <v>0</v>
      </c>
      <c r="R70" s="128">
        <f t="shared" si="4"/>
        <v>482778.59999000002</v>
      </c>
      <c r="S70" s="129">
        <v>13</v>
      </c>
    </row>
    <row r="71" spans="1:19" hidden="1">
      <c r="A71" s="147">
        <v>65</v>
      </c>
      <c r="B71" s="148">
        <v>1020104</v>
      </c>
      <c r="C71" s="148" t="s">
        <v>159</v>
      </c>
      <c r="D71" s="149" t="s">
        <v>32</v>
      </c>
      <c r="E71" s="149" t="s">
        <v>33</v>
      </c>
      <c r="F71" s="149" t="s">
        <v>83</v>
      </c>
      <c r="G71" s="149" t="s">
        <v>96</v>
      </c>
      <c r="H71" s="149">
        <v>0</v>
      </c>
      <c r="I71" s="149" t="s">
        <v>219</v>
      </c>
      <c r="J71" s="150">
        <f>VLOOKUP(B71,'12.2023'!A:C,3,0)</f>
        <v>976043.24</v>
      </c>
      <c r="K71" s="151">
        <f>VLOOKUP(B71,'12.2023'!A:D,4,0)</f>
        <v>0</v>
      </c>
      <c r="L71" s="150">
        <f>VLOOKUP(B71,'12.2023'!A:E,5,0)</f>
        <v>53289.23</v>
      </c>
      <c r="M71" s="150">
        <f>VLOOKUP(B71,'12.2023'!A:F,6,0)</f>
        <v>0</v>
      </c>
      <c r="N71" s="150">
        <f t="shared" ref="N71:N134" si="5">IF((J71+L71)-(K71+M71)&lt;0,0,(J71+L71)-(K71+M71))</f>
        <v>1029332.47</v>
      </c>
      <c r="O71" s="152">
        <f t="shared" ref="O71:O134" si="6">-IF((J71+L71)-(K71+M71)&lt;0,(J71+L71)-(K71+M71),0)</f>
        <v>0</v>
      </c>
      <c r="P71" s="128">
        <f t="shared" ref="P71:P134" si="7">N71-O71</f>
        <v>1029332.47</v>
      </c>
      <c r="Q71" s="153">
        <v>0</v>
      </c>
      <c r="R71" s="128">
        <f t="shared" ref="R71:R134" si="8">P71-Q71</f>
        <v>1029332.47</v>
      </c>
      <c r="S71" s="129">
        <v>13</v>
      </c>
    </row>
    <row r="72" spans="1:19" hidden="1">
      <c r="A72" s="147">
        <v>66</v>
      </c>
      <c r="B72" s="148">
        <v>1020105</v>
      </c>
      <c r="C72" s="148" t="s">
        <v>159</v>
      </c>
      <c r="D72" s="149" t="s">
        <v>32</v>
      </c>
      <c r="E72" s="149" t="s">
        <v>33</v>
      </c>
      <c r="F72" s="149" t="s">
        <v>83</v>
      </c>
      <c r="G72" s="149" t="s">
        <v>37</v>
      </c>
      <c r="H72" s="149">
        <v>0</v>
      </c>
      <c r="I72" s="149" t="s">
        <v>220</v>
      </c>
      <c r="J72" s="150">
        <f>VLOOKUP(B72,'12.2023'!A:C,3,0)</f>
        <v>461533</v>
      </c>
      <c r="K72" s="151">
        <f>VLOOKUP(B72,'12.2023'!A:D,4,0)</f>
        <v>0</v>
      </c>
      <c r="L72" s="150">
        <f>VLOOKUP(B72,'12.2023'!A:E,5,0)</f>
        <v>0</v>
      </c>
      <c r="M72" s="150">
        <f>VLOOKUP(B72,'12.2023'!A:F,6,0)</f>
        <v>147350</v>
      </c>
      <c r="N72" s="150">
        <f t="shared" si="5"/>
        <v>314183</v>
      </c>
      <c r="O72" s="152">
        <f t="shared" si="6"/>
        <v>0</v>
      </c>
      <c r="P72" s="128">
        <f t="shared" si="7"/>
        <v>314183</v>
      </c>
      <c r="Q72" s="153">
        <v>0</v>
      </c>
      <c r="R72" s="128">
        <f t="shared" si="8"/>
        <v>314183</v>
      </c>
      <c r="S72" s="129">
        <v>13</v>
      </c>
    </row>
    <row r="73" spans="1:19" hidden="1">
      <c r="A73" s="147">
        <v>67</v>
      </c>
      <c r="B73" s="148">
        <v>1020106</v>
      </c>
      <c r="C73" s="148" t="s">
        <v>159</v>
      </c>
      <c r="D73" s="149" t="s">
        <v>32</v>
      </c>
      <c r="E73" s="149" t="s">
        <v>33</v>
      </c>
      <c r="F73" s="149" t="s">
        <v>83</v>
      </c>
      <c r="G73" s="149" t="s">
        <v>37</v>
      </c>
      <c r="H73" s="149">
        <v>0</v>
      </c>
      <c r="I73" s="149" t="s">
        <v>221</v>
      </c>
      <c r="J73" s="150">
        <f>VLOOKUP(B73,'12.2023'!A:C,3,0)</f>
        <v>0</v>
      </c>
      <c r="K73" s="151">
        <f>VLOOKUP(B73,'12.2023'!A:D,4,0)</f>
        <v>0</v>
      </c>
      <c r="L73" s="150">
        <f>VLOOKUP(B73,'12.2023'!A:E,5,0)</f>
        <v>0</v>
      </c>
      <c r="M73" s="150">
        <f>VLOOKUP(B73,'12.2023'!A:F,6,0)</f>
        <v>0</v>
      </c>
      <c r="N73" s="150">
        <f t="shared" si="5"/>
        <v>0</v>
      </c>
      <c r="O73" s="152">
        <f t="shared" si="6"/>
        <v>0</v>
      </c>
      <c r="P73" s="128">
        <f t="shared" si="7"/>
        <v>0</v>
      </c>
      <c r="Q73" s="153">
        <v>0</v>
      </c>
      <c r="R73" s="128">
        <f t="shared" si="8"/>
        <v>0</v>
      </c>
      <c r="S73" s="129">
        <v>13</v>
      </c>
    </row>
    <row r="74" spans="1:19" hidden="1">
      <c r="A74" s="147">
        <v>68</v>
      </c>
      <c r="B74" s="148">
        <v>1020202</v>
      </c>
      <c r="C74" s="148" t="s">
        <v>159</v>
      </c>
      <c r="D74" s="149" t="s">
        <v>32</v>
      </c>
      <c r="E74" s="149" t="s">
        <v>33</v>
      </c>
      <c r="F74" s="149" t="s">
        <v>83</v>
      </c>
      <c r="G74" s="149" t="s">
        <v>96</v>
      </c>
      <c r="H74" s="149">
        <v>0</v>
      </c>
      <c r="I74" s="149" t="s">
        <v>222</v>
      </c>
      <c r="J74" s="150">
        <f>VLOOKUP(B74,'12.2023'!A:C,3,0)</f>
        <v>116904.95</v>
      </c>
      <c r="K74" s="151">
        <f>VLOOKUP(B74,'12.2023'!A:D,4,0)</f>
        <v>0</v>
      </c>
      <c r="L74" s="150">
        <f>VLOOKUP(B74,'12.2023'!A:E,5,0)</f>
        <v>171155.20000000001</v>
      </c>
      <c r="M74" s="150">
        <f>VLOOKUP(B74,'12.2023'!A:F,6,0)</f>
        <v>0</v>
      </c>
      <c r="N74" s="150">
        <f t="shared" si="5"/>
        <v>288060.15000000002</v>
      </c>
      <c r="O74" s="152">
        <f t="shared" si="6"/>
        <v>0</v>
      </c>
      <c r="P74" s="128">
        <f t="shared" si="7"/>
        <v>288060.15000000002</v>
      </c>
      <c r="Q74" s="153">
        <v>0</v>
      </c>
      <c r="R74" s="128">
        <f t="shared" si="8"/>
        <v>288060.15000000002</v>
      </c>
      <c r="S74" s="129">
        <v>13</v>
      </c>
    </row>
    <row r="75" spans="1:19" hidden="1">
      <c r="A75" s="147">
        <v>69</v>
      </c>
      <c r="B75" s="148">
        <v>1020203</v>
      </c>
      <c r="C75" s="148" t="s">
        <v>159</v>
      </c>
      <c r="D75" s="149" t="s">
        <v>32</v>
      </c>
      <c r="E75" s="149" t="s">
        <v>33</v>
      </c>
      <c r="F75" s="149" t="s">
        <v>83</v>
      </c>
      <c r="G75" s="149" t="s">
        <v>36</v>
      </c>
      <c r="H75" s="149">
        <v>0</v>
      </c>
      <c r="I75" s="149" t="s">
        <v>223</v>
      </c>
      <c r="J75" s="150">
        <f>VLOOKUP(B75,'12.2023'!A:C,3,0)</f>
        <v>901731.45000000007</v>
      </c>
      <c r="K75" s="151">
        <f>VLOOKUP(B75,'12.2023'!A:D,4,0)</f>
        <v>0</v>
      </c>
      <c r="L75" s="150">
        <f>VLOOKUP(B75,'12.2023'!A:E,5,0)</f>
        <v>820</v>
      </c>
      <c r="M75" s="150">
        <f>VLOOKUP(B75,'12.2023'!A:F,6,0)</f>
        <v>0</v>
      </c>
      <c r="N75" s="150">
        <f t="shared" si="5"/>
        <v>902551.45000000007</v>
      </c>
      <c r="O75" s="152">
        <f t="shared" si="6"/>
        <v>0</v>
      </c>
      <c r="P75" s="128">
        <f t="shared" si="7"/>
        <v>902551.45000000007</v>
      </c>
      <c r="Q75" s="153">
        <v>0</v>
      </c>
      <c r="R75" s="128">
        <f t="shared" si="8"/>
        <v>902551.45000000007</v>
      </c>
      <c r="S75" s="129">
        <v>13</v>
      </c>
    </row>
    <row r="76" spans="1:19" hidden="1">
      <c r="A76" s="147">
        <v>70</v>
      </c>
      <c r="B76" s="148">
        <v>1020204</v>
      </c>
      <c r="C76" s="148" t="s">
        <v>159</v>
      </c>
      <c r="D76" s="149" t="s">
        <v>32</v>
      </c>
      <c r="E76" s="149" t="s">
        <v>33</v>
      </c>
      <c r="F76" s="149" t="s">
        <v>83</v>
      </c>
      <c r="G76" s="149" t="s">
        <v>57</v>
      </c>
      <c r="H76" s="149">
        <v>0</v>
      </c>
      <c r="I76" s="149" t="s">
        <v>224</v>
      </c>
      <c r="J76" s="150">
        <f>VLOOKUP(B76,'12.2023'!A:C,3,0)</f>
        <v>5847594.9500000002</v>
      </c>
      <c r="K76" s="151">
        <f>VLOOKUP(B76,'12.2023'!A:D,4,0)</f>
        <v>0</v>
      </c>
      <c r="L76" s="150">
        <f>VLOOKUP(B76,'12.2023'!A:E,5,0)</f>
        <v>424300</v>
      </c>
      <c r="M76" s="150">
        <f>VLOOKUP(B76,'12.2023'!A:F,6,0)</f>
        <v>30500</v>
      </c>
      <c r="N76" s="150">
        <f t="shared" si="5"/>
        <v>6241394.9500000002</v>
      </c>
      <c r="O76" s="152">
        <f t="shared" si="6"/>
        <v>0</v>
      </c>
      <c r="P76" s="128">
        <f t="shared" si="7"/>
        <v>6241394.9500000002</v>
      </c>
      <c r="Q76" s="153">
        <v>0</v>
      </c>
      <c r="R76" s="128">
        <f t="shared" si="8"/>
        <v>6241394.9500000002</v>
      </c>
      <c r="S76" s="129">
        <v>13</v>
      </c>
    </row>
    <row r="77" spans="1:19" hidden="1">
      <c r="A77" s="147">
        <v>71</v>
      </c>
      <c r="B77" s="148">
        <v>1020205</v>
      </c>
      <c r="C77" s="148" t="s">
        <v>159</v>
      </c>
      <c r="D77" s="149" t="s">
        <v>32</v>
      </c>
      <c r="E77" s="149" t="s">
        <v>33</v>
      </c>
      <c r="F77" s="149" t="s">
        <v>83</v>
      </c>
      <c r="G77" s="149" t="s">
        <v>37</v>
      </c>
      <c r="H77" s="149">
        <v>0</v>
      </c>
      <c r="I77" s="149" t="s">
        <v>225</v>
      </c>
      <c r="J77" s="150">
        <f>VLOOKUP(B77,'12.2023'!A:C,3,0)</f>
        <v>2047831.6700000002</v>
      </c>
      <c r="K77" s="151">
        <f>VLOOKUP(B77,'12.2023'!A:D,4,0)</f>
        <v>0</v>
      </c>
      <c r="L77" s="150">
        <f>VLOOKUP(B77,'12.2023'!A:E,5,0)</f>
        <v>61000</v>
      </c>
      <c r="M77" s="150">
        <f>VLOOKUP(B77,'12.2023'!A:F,6,0)</f>
        <v>0</v>
      </c>
      <c r="N77" s="150">
        <f t="shared" si="5"/>
        <v>2108831.67</v>
      </c>
      <c r="O77" s="152">
        <f t="shared" si="6"/>
        <v>0</v>
      </c>
      <c r="P77" s="128">
        <f t="shared" si="7"/>
        <v>2108831.67</v>
      </c>
      <c r="Q77" s="153">
        <v>0</v>
      </c>
      <c r="R77" s="128">
        <f t="shared" si="8"/>
        <v>2108831.67</v>
      </c>
      <c r="S77" s="129">
        <v>13</v>
      </c>
    </row>
    <row r="78" spans="1:19" hidden="1">
      <c r="A78" s="147">
        <v>72</v>
      </c>
      <c r="B78" s="148">
        <v>1020206</v>
      </c>
      <c r="C78" s="148" t="s">
        <v>159</v>
      </c>
      <c r="D78" s="149" t="s">
        <v>32</v>
      </c>
      <c r="E78" s="149" t="s">
        <v>33</v>
      </c>
      <c r="F78" s="149" t="s">
        <v>83</v>
      </c>
      <c r="G78" s="149" t="s">
        <v>38</v>
      </c>
      <c r="H78" s="149">
        <v>0</v>
      </c>
      <c r="I78" s="149" t="s">
        <v>226</v>
      </c>
      <c r="J78" s="150">
        <f>VLOOKUP(B78,'12.2023'!A:C,3,0)</f>
        <v>1899417.96</v>
      </c>
      <c r="K78" s="151">
        <f>VLOOKUP(B78,'12.2023'!A:D,4,0)</f>
        <v>0</v>
      </c>
      <c r="L78" s="150">
        <f>VLOOKUP(B78,'12.2023'!A:E,5,0)</f>
        <v>388156.12</v>
      </c>
      <c r="M78" s="150">
        <f>VLOOKUP(B78,'12.2023'!A:F,6,0)</f>
        <v>4735</v>
      </c>
      <c r="N78" s="150">
        <f t="shared" si="5"/>
        <v>2282839.08</v>
      </c>
      <c r="O78" s="152">
        <f t="shared" si="6"/>
        <v>0</v>
      </c>
      <c r="P78" s="128">
        <f t="shared" si="7"/>
        <v>2282839.08</v>
      </c>
      <c r="Q78" s="153">
        <v>0</v>
      </c>
      <c r="R78" s="128">
        <f t="shared" si="8"/>
        <v>2282839.08</v>
      </c>
      <c r="S78" s="129">
        <v>13</v>
      </c>
    </row>
    <row r="79" spans="1:19" hidden="1">
      <c r="A79" s="147">
        <v>73</v>
      </c>
      <c r="B79" s="148">
        <v>1020207</v>
      </c>
      <c r="C79" s="148" t="s">
        <v>159</v>
      </c>
      <c r="D79" s="149" t="s">
        <v>32</v>
      </c>
      <c r="E79" s="149" t="s">
        <v>33</v>
      </c>
      <c r="F79" s="149" t="s">
        <v>83</v>
      </c>
      <c r="G79" s="149" t="s">
        <v>36</v>
      </c>
      <c r="H79" s="149">
        <v>0</v>
      </c>
      <c r="I79" s="149" t="s">
        <v>227</v>
      </c>
      <c r="J79" s="150">
        <f>VLOOKUP(B79,'12.2023'!A:C,3,0)</f>
        <v>241074.53</v>
      </c>
      <c r="K79" s="151">
        <f>VLOOKUP(B79,'12.2023'!A:D,4,0)</f>
        <v>0</v>
      </c>
      <c r="L79" s="150">
        <f>VLOOKUP(B79,'12.2023'!A:E,5,0)</f>
        <v>7438.25</v>
      </c>
      <c r="M79" s="150">
        <f>VLOOKUP(B79,'12.2023'!A:F,6,0)</f>
        <v>0</v>
      </c>
      <c r="N79" s="150">
        <f t="shared" si="5"/>
        <v>248512.78</v>
      </c>
      <c r="O79" s="152">
        <f t="shared" si="6"/>
        <v>0</v>
      </c>
      <c r="P79" s="128">
        <f t="shared" si="7"/>
        <v>248512.78</v>
      </c>
      <c r="Q79" s="153">
        <v>0</v>
      </c>
      <c r="R79" s="128">
        <f t="shared" si="8"/>
        <v>248512.78</v>
      </c>
      <c r="S79" s="129">
        <v>13</v>
      </c>
    </row>
    <row r="80" spans="1:19" hidden="1">
      <c r="A80" s="147">
        <v>74</v>
      </c>
      <c r="B80" s="148">
        <v>1020209</v>
      </c>
      <c r="C80" s="148" t="s">
        <v>159</v>
      </c>
      <c r="D80" s="149" t="s">
        <v>32</v>
      </c>
      <c r="E80" s="149" t="s">
        <v>33</v>
      </c>
      <c r="F80" s="149" t="s">
        <v>83</v>
      </c>
      <c r="G80" s="149" t="s">
        <v>57</v>
      </c>
      <c r="H80" s="149">
        <v>0</v>
      </c>
      <c r="I80" s="149" t="s">
        <v>228</v>
      </c>
      <c r="J80" s="150">
        <f>VLOOKUP(B80,'12.2023'!A:C,3,0)</f>
        <v>147850</v>
      </c>
      <c r="K80" s="151">
        <f>VLOOKUP(B80,'12.2023'!A:D,4,0)</f>
        <v>0</v>
      </c>
      <c r="L80" s="150">
        <f>VLOOKUP(B80,'12.2023'!A:E,5,0)</f>
        <v>0</v>
      </c>
      <c r="M80" s="150">
        <f>VLOOKUP(B80,'12.2023'!A:F,6,0)</f>
        <v>0</v>
      </c>
      <c r="N80" s="150">
        <f t="shared" si="5"/>
        <v>147850</v>
      </c>
      <c r="O80" s="152">
        <f t="shared" si="6"/>
        <v>0</v>
      </c>
      <c r="P80" s="128">
        <f t="shared" si="7"/>
        <v>147850</v>
      </c>
      <c r="Q80" s="153">
        <v>0</v>
      </c>
      <c r="R80" s="128">
        <f t="shared" si="8"/>
        <v>147850</v>
      </c>
      <c r="S80" s="129">
        <v>13</v>
      </c>
    </row>
    <row r="81" spans="1:19" hidden="1">
      <c r="A81" s="147">
        <v>75</v>
      </c>
      <c r="B81" s="148">
        <v>1020210</v>
      </c>
      <c r="C81" s="148" t="s">
        <v>159</v>
      </c>
      <c r="D81" s="149" t="s">
        <v>32</v>
      </c>
      <c r="E81" s="149" t="s">
        <v>33</v>
      </c>
      <c r="F81" s="149" t="s">
        <v>83</v>
      </c>
      <c r="G81" s="149" t="s">
        <v>39</v>
      </c>
      <c r="H81" s="149">
        <v>0</v>
      </c>
      <c r="I81" s="149" t="s">
        <v>229</v>
      </c>
      <c r="J81" s="150">
        <f>VLOOKUP(B81,'12.2023'!A:C,3,0)</f>
        <v>12615704.85</v>
      </c>
      <c r="K81" s="151">
        <f>VLOOKUP(B81,'12.2023'!A:D,4,0)</f>
        <v>0</v>
      </c>
      <c r="L81" s="150">
        <f>VLOOKUP(B81,'12.2023'!A:E,5,0)</f>
        <v>0</v>
      </c>
      <c r="M81" s="150">
        <f>VLOOKUP(B81,'12.2023'!A:F,6,0)</f>
        <v>0</v>
      </c>
      <c r="N81" s="150">
        <f t="shared" si="5"/>
        <v>12615704.85</v>
      </c>
      <c r="O81" s="152">
        <f t="shared" si="6"/>
        <v>0</v>
      </c>
      <c r="P81" s="128">
        <f t="shared" si="7"/>
        <v>12615704.85</v>
      </c>
      <c r="Q81" s="153">
        <v>0</v>
      </c>
      <c r="R81" s="128">
        <f t="shared" si="8"/>
        <v>12615704.85</v>
      </c>
      <c r="S81" s="129">
        <v>13</v>
      </c>
    </row>
    <row r="82" spans="1:19" hidden="1">
      <c r="A82" s="147">
        <v>76</v>
      </c>
      <c r="B82" s="148">
        <v>1020211</v>
      </c>
      <c r="C82" s="148" t="s">
        <v>159</v>
      </c>
      <c r="D82" s="149" t="s">
        <v>32</v>
      </c>
      <c r="E82" s="149" t="s">
        <v>33</v>
      </c>
      <c r="F82" s="149" t="s">
        <v>83</v>
      </c>
      <c r="G82" s="149" t="s">
        <v>57</v>
      </c>
      <c r="H82" s="149">
        <v>0</v>
      </c>
      <c r="I82" s="149" t="s">
        <v>230</v>
      </c>
      <c r="J82" s="150">
        <f>VLOOKUP(B82,'12.2023'!A:C,3,0)</f>
        <v>497900</v>
      </c>
      <c r="K82" s="151">
        <f>VLOOKUP(B82,'12.2023'!A:D,4,0)</f>
        <v>0</v>
      </c>
      <c r="L82" s="150">
        <f>VLOOKUP(B82,'12.2023'!A:E,5,0)</f>
        <v>514000</v>
      </c>
      <c r="M82" s="150">
        <f>VLOOKUP(B82,'12.2023'!A:F,6,0)</f>
        <v>0</v>
      </c>
      <c r="N82" s="150">
        <f t="shared" si="5"/>
        <v>1011900</v>
      </c>
      <c r="O82" s="152">
        <f t="shared" si="6"/>
        <v>0</v>
      </c>
      <c r="P82" s="128">
        <f t="shared" si="7"/>
        <v>1011900</v>
      </c>
      <c r="Q82" s="153">
        <v>0</v>
      </c>
      <c r="R82" s="128">
        <f t="shared" si="8"/>
        <v>1011900</v>
      </c>
      <c r="S82" s="129">
        <v>13</v>
      </c>
    </row>
    <row r="83" spans="1:19" hidden="1">
      <c r="A83" s="147">
        <v>77</v>
      </c>
      <c r="B83" s="148">
        <v>1020212</v>
      </c>
      <c r="C83" s="148" t="s">
        <v>159</v>
      </c>
      <c r="D83" s="149" t="s">
        <v>32</v>
      </c>
      <c r="E83" s="149" t="s">
        <v>33</v>
      </c>
      <c r="F83" s="149" t="s">
        <v>83</v>
      </c>
      <c r="G83" s="149" t="s">
        <v>37</v>
      </c>
      <c r="H83" s="149">
        <v>0</v>
      </c>
      <c r="I83" s="149" t="s">
        <v>231</v>
      </c>
      <c r="J83" s="150">
        <f>VLOOKUP(B83,'12.2023'!A:C,3,0)</f>
        <v>0</v>
      </c>
      <c r="K83" s="151">
        <f>VLOOKUP(B83,'12.2023'!A:D,4,0)</f>
        <v>0</v>
      </c>
      <c r="L83" s="150">
        <f>VLOOKUP(B83,'12.2023'!A:E,5,0)</f>
        <v>0</v>
      </c>
      <c r="M83" s="150">
        <f>VLOOKUP(B83,'12.2023'!A:F,6,0)</f>
        <v>0</v>
      </c>
      <c r="N83" s="150">
        <f t="shared" si="5"/>
        <v>0</v>
      </c>
      <c r="O83" s="152">
        <f t="shared" si="6"/>
        <v>0</v>
      </c>
      <c r="P83" s="128">
        <f t="shared" si="7"/>
        <v>0</v>
      </c>
      <c r="Q83" s="153">
        <v>0</v>
      </c>
      <c r="R83" s="128">
        <f t="shared" si="8"/>
        <v>0</v>
      </c>
      <c r="S83" s="129">
        <v>13</v>
      </c>
    </row>
    <row r="84" spans="1:19" hidden="1">
      <c r="A84" s="147">
        <v>78</v>
      </c>
      <c r="B84" s="148">
        <v>1020213</v>
      </c>
      <c r="C84" s="148" t="s">
        <v>159</v>
      </c>
      <c r="D84" s="149" t="s">
        <v>32</v>
      </c>
      <c r="E84" s="149" t="s">
        <v>33</v>
      </c>
      <c r="F84" s="149" t="s">
        <v>83</v>
      </c>
      <c r="G84" s="149" t="s">
        <v>3262</v>
      </c>
      <c r="H84" s="149">
        <v>0</v>
      </c>
      <c r="I84" s="149" t="s">
        <v>232</v>
      </c>
      <c r="J84" s="150">
        <f>VLOOKUP(B84,'12.2023'!A:C,3,0)</f>
        <v>0</v>
      </c>
      <c r="K84" s="151">
        <f>VLOOKUP(B84,'12.2023'!A:D,4,0)</f>
        <v>0</v>
      </c>
      <c r="L84" s="150">
        <f>VLOOKUP(B84,'12.2023'!A:E,5,0)</f>
        <v>46200</v>
      </c>
      <c r="M84" s="150">
        <f>VLOOKUP(B84,'12.2023'!A:F,6,0)</f>
        <v>0</v>
      </c>
      <c r="N84" s="150">
        <f t="shared" si="5"/>
        <v>46200</v>
      </c>
      <c r="O84" s="152">
        <f t="shared" si="6"/>
        <v>0</v>
      </c>
      <c r="P84" s="128">
        <f t="shared" si="7"/>
        <v>46200</v>
      </c>
      <c r="Q84" s="153">
        <v>0</v>
      </c>
      <c r="R84" s="128">
        <f t="shared" si="8"/>
        <v>46200</v>
      </c>
      <c r="S84" s="129">
        <v>13</v>
      </c>
    </row>
    <row r="85" spans="1:19" hidden="1">
      <c r="A85" s="147">
        <v>79</v>
      </c>
      <c r="B85" s="148">
        <v>1020304</v>
      </c>
      <c r="C85" s="148" t="s">
        <v>159</v>
      </c>
      <c r="D85" s="149" t="s">
        <v>32</v>
      </c>
      <c r="E85" s="149" t="s">
        <v>33</v>
      </c>
      <c r="F85" s="149" t="s">
        <v>83</v>
      </c>
      <c r="G85" s="149" t="s">
        <v>36</v>
      </c>
      <c r="H85" s="149">
        <v>0</v>
      </c>
      <c r="I85" s="149" t="s">
        <v>233</v>
      </c>
      <c r="J85" s="150">
        <f>VLOOKUP(B85,'12.2023'!A:C,3,0)</f>
        <v>149911.07</v>
      </c>
      <c r="K85" s="151">
        <f>VLOOKUP(B85,'12.2023'!A:D,4,0)</f>
        <v>0</v>
      </c>
      <c r="L85" s="150">
        <f>VLOOKUP(B85,'12.2023'!A:E,5,0)</f>
        <v>0</v>
      </c>
      <c r="M85" s="150">
        <f>VLOOKUP(B85,'12.2023'!A:F,6,0)</f>
        <v>0</v>
      </c>
      <c r="N85" s="150">
        <f t="shared" si="5"/>
        <v>149911.07</v>
      </c>
      <c r="O85" s="152">
        <f t="shared" si="6"/>
        <v>0</v>
      </c>
      <c r="P85" s="128">
        <f t="shared" si="7"/>
        <v>149911.07</v>
      </c>
      <c r="Q85" s="153">
        <v>0</v>
      </c>
      <c r="R85" s="128">
        <f t="shared" si="8"/>
        <v>149911.07</v>
      </c>
      <c r="S85" s="129">
        <v>13</v>
      </c>
    </row>
    <row r="86" spans="1:19" hidden="1">
      <c r="A86" s="147">
        <v>80</v>
      </c>
      <c r="B86" s="148">
        <v>1020305</v>
      </c>
      <c r="C86" s="148" t="s">
        <v>159</v>
      </c>
      <c r="D86" s="149" t="s">
        <v>32</v>
      </c>
      <c r="E86" s="149" t="s">
        <v>33</v>
      </c>
      <c r="F86" s="149" t="s">
        <v>83</v>
      </c>
      <c r="G86" s="149" t="s">
        <v>57</v>
      </c>
      <c r="H86" s="149">
        <v>0</v>
      </c>
      <c r="I86" s="149" t="s">
        <v>234</v>
      </c>
      <c r="J86" s="150">
        <f>VLOOKUP(B86,'12.2023'!A:C,3,0)</f>
        <v>2932202.83</v>
      </c>
      <c r="K86" s="151">
        <f>VLOOKUP(B86,'12.2023'!A:D,4,0)</f>
        <v>0</v>
      </c>
      <c r="L86" s="150">
        <f>VLOOKUP(B86,'12.2023'!A:E,5,0)</f>
        <v>701038.20000000007</v>
      </c>
      <c r="M86" s="150">
        <f>VLOOKUP(B86,'12.2023'!A:F,6,0)</f>
        <v>0</v>
      </c>
      <c r="N86" s="150">
        <f t="shared" si="5"/>
        <v>3633241.0300000003</v>
      </c>
      <c r="O86" s="152">
        <f t="shared" si="6"/>
        <v>0</v>
      </c>
      <c r="P86" s="128">
        <f t="shared" si="7"/>
        <v>3633241.0300000003</v>
      </c>
      <c r="Q86" s="153">
        <v>0</v>
      </c>
      <c r="R86" s="128">
        <f t="shared" si="8"/>
        <v>3633241.0300000003</v>
      </c>
      <c r="S86" s="129">
        <v>13</v>
      </c>
    </row>
    <row r="87" spans="1:19" hidden="1">
      <c r="A87" s="147">
        <v>81</v>
      </c>
      <c r="B87" s="148">
        <v>1020306</v>
      </c>
      <c r="C87" s="148" t="s">
        <v>159</v>
      </c>
      <c r="D87" s="149" t="s">
        <v>32</v>
      </c>
      <c r="E87" s="149" t="s">
        <v>33</v>
      </c>
      <c r="F87" s="149" t="s">
        <v>83</v>
      </c>
      <c r="G87" s="149" t="s">
        <v>38</v>
      </c>
      <c r="H87" s="149">
        <v>0</v>
      </c>
      <c r="I87" s="149" t="s">
        <v>235</v>
      </c>
      <c r="J87" s="150">
        <f>VLOOKUP(B87,'12.2023'!A:C,3,0)</f>
        <v>143833.81</v>
      </c>
      <c r="K87" s="151">
        <f>VLOOKUP(B87,'12.2023'!A:D,4,0)</f>
        <v>0</v>
      </c>
      <c r="L87" s="150">
        <f>VLOOKUP(B87,'12.2023'!A:E,5,0)</f>
        <v>473690.63</v>
      </c>
      <c r="M87" s="150">
        <f>VLOOKUP(B87,'12.2023'!A:F,6,0)</f>
        <v>7102.2</v>
      </c>
      <c r="N87" s="150">
        <f t="shared" si="5"/>
        <v>610422.24</v>
      </c>
      <c r="O87" s="152">
        <f t="shared" si="6"/>
        <v>0</v>
      </c>
      <c r="P87" s="128">
        <f t="shared" si="7"/>
        <v>610422.24</v>
      </c>
      <c r="Q87" s="153">
        <v>0</v>
      </c>
      <c r="R87" s="128">
        <f t="shared" si="8"/>
        <v>610422.24</v>
      </c>
      <c r="S87" s="129">
        <v>13</v>
      </c>
    </row>
    <row r="88" spans="1:19" hidden="1">
      <c r="A88" s="147">
        <v>82</v>
      </c>
      <c r="B88" s="148">
        <v>1020308</v>
      </c>
      <c r="C88" s="148" t="s">
        <v>159</v>
      </c>
      <c r="D88" s="149" t="s">
        <v>32</v>
      </c>
      <c r="E88" s="149" t="s">
        <v>33</v>
      </c>
      <c r="F88" s="149" t="s">
        <v>83</v>
      </c>
      <c r="G88" s="149" t="s">
        <v>96</v>
      </c>
      <c r="H88" s="149">
        <v>0</v>
      </c>
      <c r="I88" s="149" t="s">
        <v>236</v>
      </c>
      <c r="J88" s="150">
        <f>VLOOKUP(B88,'12.2023'!A:C,3,0)</f>
        <v>60953.3</v>
      </c>
      <c r="K88" s="151">
        <f>VLOOKUP(B88,'12.2023'!A:D,4,0)</f>
        <v>0</v>
      </c>
      <c r="L88" s="150">
        <f>VLOOKUP(B88,'12.2023'!A:E,5,0)</f>
        <v>56704.4</v>
      </c>
      <c r="M88" s="150">
        <f>VLOOKUP(B88,'12.2023'!A:F,6,0)</f>
        <v>0</v>
      </c>
      <c r="N88" s="150">
        <f t="shared" si="5"/>
        <v>117657.70000000001</v>
      </c>
      <c r="O88" s="152">
        <f t="shared" si="6"/>
        <v>0</v>
      </c>
      <c r="P88" s="128">
        <f t="shared" si="7"/>
        <v>117657.70000000001</v>
      </c>
      <c r="Q88" s="153">
        <v>0</v>
      </c>
      <c r="R88" s="128">
        <f t="shared" si="8"/>
        <v>117657.70000000001</v>
      </c>
      <c r="S88" s="129">
        <v>13</v>
      </c>
    </row>
    <row r="89" spans="1:19" hidden="1">
      <c r="A89" s="147">
        <v>83</v>
      </c>
      <c r="B89" s="148">
        <v>1020402</v>
      </c>
      <c r="C89" s="148" t="s">
        <v>159</v>
      </c>
      <c r="D89" s="149" t="s">
        <v>32</v>
      </c>
      <c r="E89" s="149" t="s">
        <v>33</v>
      </c>
      <c r="F89" s="149" t="s">
        <v>83</v>
      </c>
      <c r="G89" s="149" t="s">
        <v>36</v>
      </c>
      <c r="H89" s="149">
        <v>0</v>
      </c>
      <c r="I89" s="149" t="s">
        <v>237</v>
      </c>
      <c r="J89" s="150">
        <f>VLOOKUP(B89,'12.2023'!A:C,3,0)</f>
        <v>722546.79</v>
      </c>
      <c r="K89" s="151">
        <f>VLOOKUP(B89,'12.2023'!A:D,4,0)</f>
        <v>0</v>
      </c>
      <c r="L89" s="150">
        <f>VLOOKUP(B89,'12.2023'!A:E,5,0)</f>
        <v>0</v>
      </c>
      <c r="M89" s="150">
        <f>VLOOKUP(B89,'12.2023'!A:F,6,0)</f>
        <v>0</v>
      </c>
      <c r="N89" s="150">
        <f t="shared" si="5"/>
        <v>722546.79</v>
      </c>
      <c r="O89" s="152">
        <f t="shared" si="6"/>
        <v>0</v>
      </c>
      <c r="P89" s="128">
        <f t="shared" si="7"/>
        <v>722546.79</v>
      </c>
      <c r="Q89" s="153">
        <v>0</v>
      </c>
      <c r="R89" s="128">
        <f t="shared" si="8"/>
        <v>722546.79</v>
      </c>
      <c r="S89" s="129">
        <v>13</v>
      </c>
    </row>
    <row r="90" spans="1:19" hidden="1">
      <c r="A90" s="147">
        <v>84</v>
      </c>
      <c r="B90" s="148">
        <v>1020403</v>
      </c>
      <c r="C90" s="148" t="s">
        <v>159</v>
      </c>
      <c r="D90" s="149" t="s">
        <v>32</v>
      </c>
      <c r="E90" s="149" t="s">
        <v>33</v>
      </c>
      <c r="F90" s="149" t="s">
        <v>83</v>
      </c>
      <c r="G90" s="149" t="s">
        <v>57</v>
      </c>
      <c r="H90" s="149">
        <v>0</v>
      </c>
      <c r="I90" s="149" t="s">
        <v>238</v>
      </c>
      <c r="J90" s="150">
        <f>VLOOKUP(B90,'12.2023'!A:C,3,0)</f>
        <v>570616.67000000004</v>
      </c>
      <c r="K90" s="151">
        <f>VLOOKUP(B90,'12.2023'!A:D,4,0)</f>
        <v>0</v>
      </c>
      <c r="L90" s="150">
        <f>VLOOKUP(B90,'12.2023'!A:E,5,0)</f>
        <v>5000</v>
      </c>
      <c r="M90" s="150">
        <f>VLOOKUP(B90,'12.2023'!A:F,6,0)</f>
        <v>0</v>
      </c>
      <c r="N90" s="150">
        <f t="shared" si="5"/>
        <v>575616.67000000004</v>
      </c>
      <c r="O90" s="152">
        <f t="shared" si="6"/>
        <v>0</v>
      </c>
      <c r="P90" s="128">
        <f t="shared" si="7"/>
        <v>575616.67000000004</v>
      </c>
      <c r="Q90" s="153">
        <v>0</v>
      </c>
      <c r="R90" s="128">
        <f t="shared" si="8"/>
        <v>575616.67000000004</v>
      </c>
      <c r="S90" s="129">
        <v>13</v>
      </c>
    </row>
    <row r="91" spans="1:19" hidden="1">
      <c r="A91" s="147">
        <v>85</v>
      </c>
      <c r="B91" s="148">
        <v>1020501</v>
      </c>
      <c r="C91" s="148" t="s">
        <v>159</v>
      </c>
      <c r="D91" s="149" t="s">
        <v>32</v>
      </c>
      <c r="E91" s="149" t="s">
        <v>33</v>
      </c>
      <c r="F91" s="149" t="s">
        <v>156</v>
      </c>
      <c r="G91" s="149" t="s">
        <v>3249</v>
      </c>
      <c r="H91" s="149">
        <v>0</v>
      </c>
      <c r="I91" s="154" t="str">
        <f>VLOOKUP(B91,'12.2023'!A:B,2,0)</f>
        <v>حق الاستخدام_ المعايير الدولية IFRS._ عقود الايجارات</v>
      </c>
      <c r="J91" s="150">
        <f>VLOOKUP(B91,'12.2023'!A:C,3,0)</f>
        <v>2433198.34</v>
      </c>
      <c r="K91" s="151">
        <f>VLOOKUP(B91,'12.2023'!A:D,4,0)</f>
        <v>0</v>
      </c>
      <c r="L91" s="150">
        <f>VLOOKUP(B91,'12.2023'!A:E,5,0)</f>
        <v>1230046.93</v>
      </c>
      <c r="M91" s="150">
        <f>VLOOKUP(B91,'12.2023'!A:F,6,0)</f>
        <v>0</v>
      </c>
      <c r="N91" s="150">
        <f t="shared" si="5"/>
        <v>3663245.2699999996</v>
      </c>
      <c r="O91" s="152">
        <f t="shared" si="6"/>
        <v>0</v>
      </c>
      <c r="P91" s="128">
        <f t="shared" si="7"/>
        <v>3663245.2699999996</v>
      </c>
      <c r="Q91" s="153">
        <v>0</v>
      </c>
      <c r="R91" s="128">
        <f t="shared" si="8"/>
        <v>3663245.2699999996</v>
      </c>
      <c r="S91" s="129">
        <v>14</v>
      </c>
    </row>
    <row r="92" spans="1:19" hidden="1">
      <c r="A92" s="147">
        <v>86</v>
      </c>
      <c r="B92" s="148">
        <v>1020502</v>
      </c>
      <c r="C92" s="148" t="s">
        <v>159</v>
      </c>
      <c r="D92" s="149" t="s">
        <v>32</v>
      </c>
      <c r="E92" s="149" t="s">
        <v>33</v>
      </c>
      <c r="F92" s="149" t="s">
        <v>156</v>
      </c>
      <c r="G92" s="149" t="s">
        <v>3250</v>
      </c>
      <c r="H92" s="149">
        <v>0</v>
      </c>
      <c r="I92" s="154" t="str">
        <f>VLOOKUP(B92,'12.2023'!A:B,2,0)</f>
        <v>حق الاستخدام_ المعايير الدولية IFRS._ عقود السيارات</v>
      </c>
      <c r="J92" s="150">
        <f>VLOOKUP(B92,'12.2023'!A:C,3,0)</f>
        <v>1225410</v>
      </c>
      <c r="K92" s="151">
        <f>VLOOKUP(B92,'12.2023'!A:D,4,0)</f>
        <v>0</v>
      </c>
      <c r="L92" s="150">
        <f>VLOOKUP(B92,'12.2023'!A:E,5,0)</f>
        <v>142723</v>
      </c>
      <c r="M92" s="150">
        <f>VLOOKUP(B92,'12.2023'!A:F,6,0)</f>
        <v>226862</v>
      </c>
      <c r="N92" s="150">
        <f t="shared" si="5"/>
        <v>1141271</v>
      </c>
      <c r="O92" s="152">
        <f t="shared" si="6"/>
        <v>0</v>
      </c>
      <c r="P92" s="128">
        <f t="shared" si="7"/>
        <v>1141271</v>
      </c>
      <c r="Q92" s="153">
        <v>0</v>
      </c>
      <c r="R92" s="128">
        <f t="shared" si="8"/>
        <v>1141271</v>
      </c>
      <c r="S92" s="129">
        <v>14</v>
      </c>
    </row>
    <row r="93" spans="1:19" hidden="1">
      <c r="A93" s="147">
        <v>87</v>
      </c>
      <c r="B93" s="148">
        <v>1040301</v>
      </c>
      <c r="C93" s="148" t="s">
        <v>159</v>
      </c>
      <c r="D93" s="149" t="s">
        <v>32</v>
      </c>
      <c r="E93" s="149" t="s">
        <v>44</v>
      </c>
      <c r="F93" s="149" t="s">
        <v>4387</v>
      </c>
      <c r="G93" s="149" t="s">
        <v>143</v>
      </c>
      <c r="H93" s="149">
        <v>0</v>
      </c>
      <c r="I93" s="149" t="s">
        <v>239</v>
      </c>
      <c r="J93" s="150">
        <f>VLOOKUP(B93,'12.2023'!A:C,3,0)</f>
        <v>231870.15</v>
      </c>
      <c r="K93" s="151">
        <f>VLOOKUP(B93,'12.2023'!A:D,4,0)</f>
        <v>0</v>
      </c>
      <c r="L93" s="150">
        <f>VLOOKUP(B93,'12.2023'!A:E,5,0)</f>
        <v>0</v>
      </c>
      <c r="M93" s="150">
        <f>VLOOKUP(B93,'12.2023'!A:F,6,0)</f>
        <v>231870.15</v>
      </c>
      <c r="N93" s="150">
        <f t="shared" si="5"/>
        <v>0</v>
      </c>
      <c r="O93" s="152">
        <f t="shared" si="6"/>
        <v>0</v>
      </c>
      <c r="P93" s="128">
        <f t="shared" si="7"/>
        <v>0</v>
      </c>
      <c r="Q93" s="153">
        <v>0</v>
      </c>
      <c r="R93" s="128">
        <f t="shared" si="8"/>
        <v>0</v>
      </c>
      <c r="S93" s="129">
        <v>0</v>
      </c>
    </row>
    <row r="94" spans="1:19" hidden="1">
      <c r="A94" s="147">
        <v>88</v>
      </c>
      <c r="B94" s="148">
        <v>1040401</v>
      </c>
      <c r="C94" s="148" t="s">
        <v>159</v>
      </c>
      <c r="D94" s="149" t="s">
        <v>32</v>
      </c>
      <c r="E94" s="149" t="s">
        <v>50</v>
      </c>
      <c r="F94" s="149" t="s">
        <v>3254</v>
      </c>
      <c r="G94" s="149" t="s">
        <v>3254</v>
      </c>
      <c r="H94" s="149">
        <v>0</v>
      </c>
      <c r="I94" s="149" t="s">
        <v>240</v>
      </c>
      <c r="J94" s="150">
        <f>VLOOKUP(B94,'12.2023'!A:C,3,0)</f>
        <v>6552.41</v>
      </c>
      <c r="K94" s="151">
        <f>VLOOKUP(B94,'12.2023'!A:D,4,0)</f>
        <v>0</v>
      </c>
      <c r="L94" s="150">
        <f>VLOOKUP(B94,'12.2023'!A:E,5,0)</f>
        <v>0</v>
      </c>
      <c r="M94" s="150">
        <f>VLOOKUP(B94,'12.2023'!A:F,6,0)</f>
        <v>5430.43</v>
      </c>
      <c r="N94" s="150">
        <f t="shared" si="5"/>
        <v>1121.9799999999996</v>
      </c>
      <c r="O94" s="152">
        <f t="shared" si="6"/>
        <v>0</v>
      </c>
      <c r="P94" s="128">
        <f t="shared" si="7"/>
        <v>1121.9799999999996</v>
      </c>
      <c r="Q94" s="153">
        <v>0</v>
      </c>
      <c r="R94" s="128">
        <f t="shared" si="8"/>
        <v>1121.9799999999996</v>
      </c>
      <c r="S94" s="129">
        <v>14</v>
      </c>
    </row>
    <row r="95" spans="1:19" hidden="1">
      <c r="A95" s="147">
        <v>89</v>
      </c>
      <c r="B95" s="148">
        <v>1040402</v>
      </c>
      <c r="C95" s="148" t="s">
        <v>159</v>
      </c>
      <c r="D95" s="149" t="s">
        <v>32</v>
      </c>
      <c r="E95" s="149" t="s">
        <v>50</v>
      </c>
      <c r="F95" s="149" t="s">
        <v>3254</v>
      </c>
      <c r="G95" s="149" t="s">
        <v>3254</v>
      </c>
      <c r="H95" s="149">
        <v>0</v>
      </c>
      <c r="I95" s="149" t="s">
        <v>241</v>
      </c>
      <c r="J95" s="150">
        <f>VLOOKUP(B95,'12.2023'!A:C,3,0)</f>
        <v>16788.04</v>
      </c>
      <c r="K95" s="151">
        <f>VLOOKUP(B95,'12.2023'!A:D,4,0)</f>
        <v>0</v>
      </c>
      <c r="L95" s="150">
        <f>VLOOKUP(B95,'12.2023'!A:E,5,0)</f>
        <v>0</v>
      </c>
      <c r="M95" s="150">
        <f>VLOOKUP(B95,'12.2023'!A:F,6,0)</f>
        <v>10849.12</v>
      </c>
      <c r="N95" s="150">
        <f t="shared" si="5"/>
        <v>5938.92</v>
      </c>
      <c r="O95" s="152">
        <f t="shared" si="6"/>
        <v>0</v>
      </c>
      <c r="P95" s="128">
        <f t="shared" si="7"/>
        <v>5938.92</v>
      </c>
      <c r="Q95" s="153">
        <v>0</v>
      </c>
      <c r="R95" s="128">
        <f t="shared" si="8"/>
        <v>5938.92</v>
      </c>
      <c r="S95" s="129">
        <v>14</v>
      </c>
    </row>
    <row r="96" spans="1:19" hidden="1">
      <c r="A96" s="147">
        <v>90</v>
      </c>
      <c r="B96" s="148">
        <v>1040403</v>
      </c>
      <c r="C96" s="148" t="s">
        <v>159</v>
      </c>
      <c r="D96" s="149" t="s">
        <v>32</v>
      </c>
      <c r="E96" s="149" t="s">
        <v>50</v>
      </c>
      <c r="F96" s="149" t="s">
        <v>3254</v>
      </c>
      <c r="G96" s="149" t="s">
        <v>3254</v>
      </c>
      <c r="H96" s="149">
        <v>0</v>
      </c>
      <c r="I96" s="149" t="s">
        <v>242</v>
      </c>
      <c r="J96" s="150">
        <f>VLOOKUP(B96,'12.2023'!A:C,3,0)</f>
        <v>64564.93</v>
      </c>
      <c r="K96" s="151">
        <f>VLOOKUP(B96,'12.2023'!A:D,4,0)</f>
        <v>0</v>
      </c>
      <c r="L96" s="150">
        <f>VLOOKUP(B96,'12.2023'!A:E,5,0)</f>
        <v>0</v>
      </c>
      <c r="M96" s="150">
        <f>VLOOKUP(B96,'12.2023'!A:F,6,0)</f>
        <v>28683.440000000002</v>
      </c>
      <c r="N96" s="150">
        <f t="shared" si="5"/>
        <v>35881.49</v>
      </c>
      <c r="O96" s="152">
        <f t="shared" si="6"/>
        <v>0</v>
      </c>
      <c r="P96" s="128">
        <f t="shared" si="7"/>
        <v>35881.49</v>
      </c>
      <c r="Q96" s="153">
        <v>0</v>
      </c>
      <c r="R96" s="128">
        <f t="shared" si="8"/>
        <v>35881.49</v>
      </c>
      <c r="S96" s="129">
        <v>14</v>
      </c>
    </row>
    <row r="97" spans="1:19" hidden="1">
      <c r="A97" s="147">
        <v>91</v>
      </c>
      <c r="B97" s="148">
        <v>1040404</v>
      </c>
      <c r="C97" s="148" t="s">
        <v>159</v>
      </c>
      <c r="D97" s="149" t="s">
        <v>32</v>
      </c>
      <c r="E97" s="149" t="s">
        <v>50</v>
      </c>
      <c r="F97" s="149" t="s">
        <v>3254</v>
      </c>
      <c r="G97" s="149" t="s">
        <v>3254</v>
      </c>
      <c r="H97" s="149">
        <v>0</v>
      </c>
      <c r="I97" s="149" t="s">
        <v>243</v>
      </c>
      <c r="J97" s="150">
        <f>VLOOKUP(B97,'12.2023'!A:C,3,0)</f>
        <v>64564.93</v>
      </c>
      <c r="K97" s="151">
        <f>VLOOKUP(B97,'12.2023'!A:D,4,0)</f>
        <v>0</v>
      </c>
      <c r="L97" s="150">
        <f>VLOOKUP(B97,'12.2023'!A:E,5,0)</f>
        <v>0</v>
      </c>
      <c r="M97" s="150">
        <f>VLOOKUP(B97,'12.2023'!A:F,6,0)</f>
        <v>64564.93</v>
      </c>
      <c r="N97" s="150">
        <f t="shared" si="5"/>
        <v>0</v>
      </c>
      <c r="O97" s="152">
        <f t="shared" si="6"/>
        <v>0</v>
      </c>
      <c r="P97" s="128">
        <f t="shared" si="7"/>
        <v>0</v>
      </c>
      <c r="Q97" s="153">
        <v>0</v>
      </c>
      <c r="R97" s="128">
        <f t="shared" si="8"/>
        <v>0</v>
      </c>
      <c r="S97" s="129">
        <v>14</v>
      </c>
    </row>
    <row r="98" spans="1:19" hidden="1">
      <c r="A98" s="147">
        <v>92</v>
      </c>
      <c r="B98" s="148">
        <v>1040405</v>
      </c>
      <c r="C98" s="148" t="s">
        <v>159</v>
      </c>
      <c r="D98" s="149" t="s">
        <v>32</v>
      </c>
      <c r="E98" s="149" t="s">
        <v>50</v>
      </c>
      <c r="F98" s="149" t="s">
        <v>3254</v>
      </c>
      <c r="G98" s="149" t="s">
        <v>3254</v>
      </c>
      <c r="H98" s="149">
        <v>0</v>
      </c>
      <c r="I98" s="149" t="s">
        <v>244</v>
      </c>
      <c r="J98" s="150">
        <f>VLOOKUP(B98,'12.2023'!A:C,3,0)</f>
        <v>33232.51</v>
      </c>
      <c r="K98" s="151">
        <f>VLOOKUP(B98,'12.2023'!A:D,4,0)</f>
        <v>0</v>
      </c>
      <c r="L98" s="150">
        <f>VLOOKUP(B98,'12.2023'!A:E,5,0)</f>
        <v>0</v>
      </c>
      <c r="M98" s="150">
        <f>VLOOKUP(B98,'12.2023'!A:F,6,0)</f>
        <v>16437.599999999999</v>
      </c>
      <c r="N98" s="150">
        <f t="shared" si="5"/>
        <v>16794.910000000003</v>
      </c>
      <c r="O98" s="152">
        <f t="shared" si="6"/>
        <v>0</v>
      </c>
      <c r="P98" s="128">
        <f t="shared" si="7"/>
        <v>16794.910000000003</v>
      </c>
      <c r="Q98" s="153">
        <v>0</v>
      </c>
      <c r="R98" s="128">
        <f t="shared" si="8"/>
        <v>16794.910000000003</v>
      </c>
      <c r="S98" s="129">
        <v>14</v>
      </c>
    </row>
    <row r="99" spans="1:19" hidden="1">
      <c r="A99" s="147">
        <v>93</v>
      </c>
      <c r="B99" s="148">
        <v>1040406</v>
      </c>
      <c r="C99" s="148" t="s">
        <v>159</v>
      </c>
      <c r="D99" s="149" t="s">
        <v>32</v>
      </c>
      <c r="E99" s="149" t="s">
        <v>50</v>
      </c>
      <c r="F99" s="149" t="s">
        <v>3254</v>
      </c>
      <c r="G99" s="149" t="s">
        <v>3254</v>
      </c>
      <c r="H99" s="149">
        <v>0</v>
      </c>
      <c r="I99" s="149" t="s">
        <v>245</v>
      </c>
      <c r="J99" s="150">
        <f>VLOOKUP(B99,'12.2023'!A:C,3,0)</f>
        <v>33232.51</v>
      </c>
      <c r="K99" s="151">
        <f>VLOOKUP(B99,'12.2023'!A:D,4,0)</f>
        <v>0</v>
      </c>
      <c r="L99" s="150">
        <f>VLOOKUP(B99,'12.2023'!A:E,5,0)</f>
        <v>0</v>
      </c>
      <c r="M99" s="150">
        <f>VLOOKUP(B99,'12.2023'!A:F,6,0)</f>
        <v>16437.599999999999</v>
      </c>
      <c r="N99" s="150">
        <f t="shared" si="5"/>
        <v>16794.910000000003</v>
      </c>
      <c r="O99" s="152">
        <f t="shared" si="6"/>
        <v>0</v>
      </c>
      <c r="P99" s="128">
        <f t="shared" si="7"/>
        <v>16794.910000000003</v>
      </c>
      <c r="Q99" s="153">
        <v>0</v>
      </c>
      <c r="R99" s="128">
        <f t="shared" si="8"/>
        <v>16794.910000000003</v>
      </c>
      <c r="S99" s="129">
        <v>14</v>
      </c>
    </row>
    <row r="100" spans="1:19" hidden="1">
      <c r="A100" s="147">
        <v>94</v>
      </c>
      <c r="B100" s="148">
        <v>1040407</v>
      </c>
      <c r="C100" s="148" t="s">
        <v>159</v>
      </c>
      <c r="D100" s="149" t="s">
        <v>32</v>
      </c>
      <c r="E100" s="149" t="s">
        <v>50</v>
      </c>
      <c r="F100" s="149" t="s">
        <v>3254</v>
      </c>
      <c r="G100" s="149" t="s">
        <v>3254</v>
      </c>
      <c r="H100" s="149">
        <v>0</v>
      </c>
      <c r="I100" s="149" t="s">
        <v>246</v>
      </c>
      <c r="J100" s="150">
        <f>VLOOKUP(B100,'12.2023'!A:C,3,0)</f>
        <v>89220.930000000008</v>
      </c>
      <c r="K100" s="151">
        <f>VLOOKUP(B100,'12.2023'!A:D,4,0)</f>
        <v>0</v>
      </c>
      <c r="L100" s="150">
        <f>VLOOKUP(B100,'12.2023'!A:E,5,0)</f>
        <v>0</v>
      </c>
      <c r="M100" s="150">
        <f>VLOOKUP(B100,'12.2023'!A:F,6,0)</f>
        <v>46794.26</v>
      </c>
      <c r="N100" s="150">
        <f t="shared" si="5"/>
        <v>42426.670000000006</v>
      </c>
      <c r="O100" s="152">
        <f t="shared" si="6"/>
        <v>0</v>
      </c>
      <c r="P100" s="128">
        <f t="shared" si="7"/>
        <v>42426.670000000006</v>
      </c>
      <c r="Q100" s="153">
        <v>0</v>
      </c>
      <c r="R100" s="128">
        <f t="shared" si="8"/>
        <v>42426.670000000006</v>
      </c>
      <c r="S100" s="129">
        <v>14</v>
      </c>
    </row>
    <row r="101" spans="1:19" hidden="1">
      <c r="A101" s="147">
        <v>95</v>
      </c>
      <c r="B101" s="148">
        <v>1040408</v>
      </c>
      <c r="C101" s="148" t="s">
        <v>159</v>
      </c>
      <c r="D101" s="149" t="s">
        <v>32</v>
      </c>
      <c r="E101" s="149" t="s">
        <v>50</v>
      </c>
      <c r="F101" s="149" t="s">
        <v>3254</v>
      </c>
      <c r="G101" s="149" t="s">
        <v>3254</v>
      </c>
      <c r="H101" s="149">
        <v>0</v>
      </c>
      <c r="I101" s="149" t="s">
        <v>247</v>
      </c>
      <c r="J101" s="150">
        <f>VLOOKUP(B101,'12.2023'!A:C,3,0)</f>
        <v>43854.01</v>
      </c>
      <c r="K101" s="151">
        <f>VLOOKUP(B101,'12.2023'!A:D,4,0)</f>
        <v>0</v>
      </c>
      <c r="L101" s="150">
        <f>VLOOKUP(B101,'12.2023'!A:E,5,0)</f>
        <v>0</v>
      </c>
      <c r="M101" s="150">
        <f>VLOOKUP(B101,'12.2023'!A:F,6,0)</f>
        <v>21342.75</v>
      </c>
      <c r="N101" s="150">
        <f t="shared" si="5"/>
        <v>22511.260000000002</v>
      </c>
      <c r="O101" s="152">
        <f t="shared" si="6"/>
        <v>0</v>
      </c>
      <c r="P101" s="128">
        <f t="shared" si="7"/>
        <v>22511.260000000002</v>
      </c>
      <c r="Q101" s="153">
        <v>0</v>
      </c>
      <c r="R101" s="128">
        <f t="shared" si="8"/>
        <v>22511.260000000002</v>
      </c>
      <c r="S101" s="129">
        <v>14</v>
      </c>
    </row>
    <row r="102" spans="1:19" hidden="1">
      <c r="A102" s="147">
        <v>96</v>
      </c>
      <c r="B102" s="148">
        <v>1040409</v>
      </c>
      <c r="C102" s="148" t="s">
        <v>159</v>
      </c>
      <c r="D102" s="149" t="s">
        <v>32</v>
      </c>
      <c r="E102" s="149" t="s">
        <v>50</v>
      </c>
      <c r="F102" s="149" t="s">
        <v>3254</v>
      </c>
      <c r="G102" s="149" t="s">
        <v>3254</v>
      </c>
      <c r="H102" s="149">
        <v>0</v>
      </c>
      <c r="I102" s="149" t="s">
        <v>248</v>
      </c>
      <c r="J102" s="150">
        <f>VLOOKUP(B102,'12.2023'!A:C,3,0)</f>
        <v>56558.64</v>
      </c>
      <c r="K102" s="151">
        <f>VLOOKUP(B102,'12.2023'!A:D,4,0)</f>
        <v>0</v>
      </c>
      <c r="L102" s="150">
        <f>VLOOKUP(B102,'12.2023'!A:E,5,0)</f>
        <v>0</v>
      </c>
      <c r="M102" s="150">
        <f>VLOOKUP(B102,'12.2023'!A:F,6,0)</f>
        <v>27434.65</v>
      </c>
      <c r="N102" s="150">
        <f t="shared" si="5"/>
        <v>29123.989999999998</v>
      </c>
      <c r="O102" s="152">
        <f t="shared" si="6"/>
        <v>0</v>
      </c>
      <c r="P102" s="128">
        <f t="shared" si="7"/>
        <v>29123.989999999998</v>
      </c>
      <c r="Q102" s="153">
        <v>0</v>
      </c>
      <c r="R102" s="128">
        <f t="shared" si="8"/>
        <v>29123.989999999998</v>
      </c>
      <c r="S102" s="129">
        <v>14</v>
      </c>
    </row>
    <row r="103" spans="1:19" hidden="1">
      <c r="A103" s="147">
        <v>97</v>
      </c>
      <c r="B103" s="148">
        <v>1040410</v>
      </c>
      <c r="C103" s="148" t="s">
        <v>159</v>
      </c>
      <c r="D103" s="149" t="s">
        <v>32</v>
      </c>
      <c r="E103" s="149" t="s">
        <v>50</v>
      </c>
      <c r="F103" s="149" t="s">
        <v>3254</v>
      </c>
      <c r="G103" s="149" t="s">
        <v>3254</v>
      </c>
      <c r="H103" s="149">
        <v>0</v>
      </c>
      <c r="I103" s="149" t="s">
        <v>249</v>
      </c>
      <c r="J103" s="150">
        <f>VLOOKUP(B103,'12.2023'!A:C,3,0)</f>
        <v>0</v>
      </c>
      <c r="K103" s="151">
        <f>VLOOKUP(B103,'12.2023'!A:D,4,0)</f>
        <v>0</v>
      </c>
      <c r="L103" s="150">
        <f>VLOOKUP(B103,'12.2023'!A:E,5,0)</f>
        <v>59424</v>
      </c>
      <c r="M103" s="150">
        <f>VLOOKUP(B103,'12.2023'!A:F,6,0)</f>
        <v>26471.190000000002</v>
      </c>
      <c r="N103" s="150">
        <f t="shared" si="5"/>
        <v>32952.81</v>
      </c>
      <c r="O103" s="152">
        <f t="shared" si="6"/>
        <v>0</v>
      </c>
      <c r="P103" s="128">
        <f t="shared" si="7"/>
        <v>32952.81</v>
      </c>
      <c r="Q103" s="153">
        <v>0</v>
      </c>
      <c r="R103" s="128">
        <f t="shared" si="8"/>
        <v>32952.81</v>
      </c>
      <c r="S103" s="129">
        <v>14</v>
      </c>
    </row>
    <row r="104" spans="1:19" hidden="1">
      <c r="A104" s="147">
        <v>98</v>
      </c>
      <c r="B104" s="148">
        <v>1040501</v>
      </c>
      <c r="C104" s="148" t="s">
        <v>159</v>
      </c>
      <c r="D104" s="149" t="s">
        <v>32</v>
      </c>
      <c r="E104" s="149" t="s">
        <v>50</v>
      </c>
      <c r="F104" s="149" t="s">
        <v>3254</v>
      </c>
      <c r="G104" s="149" t="s">
        <v>3254</v>
      </c>
      <c r="H104" s="149">
        <v>0</v>
      </c>
      <c r="I104" s="149" t="s">
        <v>250</v>
      </c>
      <c r="J104" s="150">
        <f>VLOOKUP(B104,'12.2023'!A:C,3,0)</f>
        <v>0</v>
      </c>
      <c r="K104" s="151">
        <f>VLOOKUP(B104,'12.2023'!A:D,4,0)</f>
        <v>0</v>
      </c>
      <c r="L104" s="150">
        <f>VLOOKUP(B104,'12.2023'!A:E,5,0)</f>
        <v>1876956.08</v>
      </c>
      <c r="M104" s="150">
        <f>VLOOKUP(B104,'12.2023'!A:F,6,0)</f>
        <v>1405980.4000000001</v>
      </c>
      <c r="N104" s="150">
        <f t="shared" si="5"/>
        <v>470975.67999999993</v>
      </c>
      <c r="O104" s="152">
        <f t="shared" si="6"/>
        <v>0</v>
      </c>
      <c r="P104" s="128">
        <f t="shared" si="7"/>
        <v>470975.67999999993</v>
      </c>
      <c r="Q104" s="153">
        <v>0</v>
      </c>
      <c r="R104" s="128">
        <f t="shared" si="8"/>
        <v>470975.67999999993</v>
      </c>
      <c r="S104" s="129">
        <v>14</v>
      </c>
    </row>
    <row r="105" spans="1:19" hidden="1">
      <c r="A105" s="147">
        <v>99</v>
      </c>
      <c r="B105" s="148">
        <v>2010306</v>
      </c>
      <c r="C105" s="148" t="s">
        <v>159</v>
      </c>
      <c r="D105" s="149" t="s">
        <v>32</v>
      </c>
      <c r="E105" s="149" t="s">
        <v>34</v>
      </c>
      <c r="F105" s="149" t="s">
        <v>140</v>
      </c>
      <c r="G105" s="149" t="s">
        <v>40</v>
      </c>
      <c r="H105" s="149">
        <v>0</v>
      </c>
      <c r="I105" s="149" t="s">
        <v>251</v>
      </c>
      <c r="J105" s="150">
        <f>VLOOKUP(B105,'12.2023'!A:C,3,0)</f>
        <v>0</v>
      </c>
      <c r="K105" s="151">
        <f>VLOOKUP(B105,'12.2023'!A:D,4,0)</f>
        <v>0</v>
      </c>
      <c r="L105" s="150">
        <f>VLOOKUP(B105,'12.2023'!A:E,5,0)</f>
        <v>0</v>
      </c>
      <c r="M105" s="150">
        <f>VLOOKUP(B105,'12.2023'!A:F,6,0)</f>
        <v>0</v>
      </c>
      <c r="N105" s="150">
        <f t="shared" si="5"/>
        <v>0</v>
      </c>
      <c r="O105" s="152">
        <f t="shared" si="6"/>
        <v>0</v>
      </c>
      <c r="P105" s="128">
        <f t="shared" si="7"/>
        <v>0</v>
      </c>
      <c r="Q105" s="153">
        <v>0</v>
      </c>
      <c r="R105" s="128">
        <f t="shared" si="8"/>
        <v>0</v>
      </c>
      <c r="S105" s="129">
        <v>17</v>
      </c>
    </row>
    <row r="106" spans="1:19" hidden="1">
      <c r="A106" s="147">
        <v>100</v>
      </c>
      <c r="B106" s="148">
        <v>2010322</v>
      </c>
      <c r="C106" s="148" t="s">
        <v>159</v>
      </c>
      <c r="D106" s="149" t="s">
        <v>32</v>
      </c>
      <c r="E106" s="149" t="s">
        <v>34</v>
      </c>
      <c r="F106" s="149" t="s">
        <v>140</v>
      </c>
      <c r="G106" s="149" t="s">
        <v>40</v>
      </c>
      <c r="H106" s="149">
        <v>0</v>
      </c>
      <c r="I106" s="149" t="s">
        <v>252</v>
      </c>
      <c r="J106" s="150">
        <f>VLOOKUP(B106,'12.2023'!A:C,3,0)</f>
        <v>0</v>
      </c>
      <c r="K106" s="151">
        <f>VLOOKUP(B106,'12.2023'!A:D,4,0)</f>
        <v>664827.56000000006</v>
      </c>
      <c r="L106" s="150">
        <f>VLOOKUP(B106,'12.2023'!A:E,5,0)</f>
        <v>542041.25</v>
      </c>
      <c r="M106" s="150">
        <f>VLOOKUP(B106,'12.2023'!A:F,6,0)</f>
        <v>0</v>
      </c>
      <c r="N106" s="150">
        <f t="shared" si="5"/>
        <v>0</v>
      </c>
      <c r="O106" s="152">
        <f t="shared" si="6"/>
        <v>122786.31000000006</v>
      </c>
      <c r="P106" s="128">
        <f t="shared" si="7"/>
        <v>-122786.31000000006</v>
      </c>
      <c r="Q106" s="153">
        <v>0</v>
      </c>
      <c r="R106" s="128">
        <f t="shared" si="8"/>
        <v>-122786.31000000006</v>
      </c>
      <c r="S106" s="129">
        <v>17</v>
      </c>
    </row>
    <row r="107" spans="1:19" hidden="1">
      <c r="A107" s="147">
        <v>101</v>
      </c>
      <c r="B107" s="148">
        <v>2010329</v>
      </c>
      <c r="C107" s="148" t="s">
        <v>159</v>
      </c>
      <c r="D107" s="149" t="s">
        <v>32</v>
      </c>
      <c r="E107" s="149" t="s">
        <v>34</v>
      </c>
      <c r="F107" s="149" t="s">
        <v>140</v>
      </c>
      <c r="G107" s="149" t="s">
        <v>40</v>
      </c>
      <c r="H107" s="149">
        <v>0</v>
      </c>
      <c r="I107" s="149" t="s">
        <v>253</v>
      </c>
      <c r="J107" s="150">
        <f>VLOOKUP(B107,'12.2023'!A:C,3,0)</f>
        <v>0</v>
      </c>
      <c r="K107" s="151">
        <f>VLOOKUP(B107,'12.2023'!A:D,4,0)</f>
        <v>813961.24</v>
      </c>
      <c r="L107" s="150">
        <f>VLOOKUP(B107,'12.2023'!A:E,5,0)</f>
        <v>391053.02</v>
      </c>
      <c r="M107" s="150">
        <f>VLOOKUP(B107,'12.2023'!A:F,6,0)</f>
        <v>0</v>
      </c>
      <c r="N107" s="150">
        <f t="shared" si="5"/>
        <v>0</v>
      </c>
      <c r="O107" s="152">
        <f t="shared" si="6"/>
        <v>422908.22</v>
      </c>
      <c r="P107" s="128">
        <f t="shared" si="7"/>
        <v>-422908.22</v>
      </c>
      <c r="Q107" s="153">
        <v>0</v>
      </c>
      <c r="R107" s="128">
        <f t="shared" si="8"/>
        <v>-422908.22</v>
      </c>
      <c r="S107" s="129">
        <v>17</v>
      </c>
    </row>
    <row r="108" spans="1:19" hidden="1">
      <c r="A108" s="147">
        <v>102</v>
      </c>
      <c r="B108" s="148">
        <v>2010332</v>
      </c>
      <c r="C108" s="148" t="s">
        <v>159</v>
      </c>
      <c r="D108" s="149" t="s">
        <v>32</v>
      </c>
      <c r="E108" s="149" t="s">
        <v>34</v>
      </c>
      <c r="F108" s="149" t="s">
        <v>140</v>
      </c>
      <c r="G108" s="149" t="s">
        <v>40</v>
      </c>
      <c r="H108" s="149">
        <v>0</v>
      </c>
      <c r="I108" s="149" t="s">
        <v>254</v>
      </c>
      <c r="J108" s="150">
        <f>VLOOKUP(B108,'12.2023'!A:C,3,0)</f>
        <v>0</v>
      </c>
      <c r="K108" s="151">
        <f>VLOOKUP(B108,'12.2023'!A:D,4,0)</f>
        <v>143520.04</v>
      </c>
      <c r="L108" s="150">
        <f>VLOOKUP(B108,'12.2023'!A:E,5,0)</f>
        <v>0</v>
      </c>
      <c r="M108" s="150">
        <f>VLOOKUP(B108,'12.2023'!A:F,6,0)</f>
        <v>0</v>
      </c>
      <c r="N108" s="150">
        <f t="shared" si="5"/>
        <v>0</v>
      </c>
      <c r="O108" s="152">
        <f t="shared" si="6"/>
        <v>143520.04</v>
      </c>
      <c r="P108" s="128">
        <f t="shared" si="7"/>
        <v>-143520.04</v>
      </c>
      <c r="Q108" s="153">
        <v>0</v>
      </c>
      <c r="R108" s="128">
        <f t="shared" si="8"/>
        <v>-143520.04</v>
      </c>
      <c r="S108" s="129">
        <v>17</v>
      </c>
    </row>
    <row r="109" spans="1:19" hidden="1">
      <c r="A109" s="147">
        <v>103</v>
      </c>
      <c r="B109" s="148">
        <v>2010333</v>
      </c>
      <c r="C109" s="148" t="s">
        <v>159</v>
      </c>
      <c r="D109" s="149" t="s">
        <v>32</v>
      </c>
      <c r="E109" s="149" t="s">
        <v>34</v>
      </c>
      <c r="F109" s="149" t="s">
        <v>140</v>
      </c>
      <c r="G109" s="149" t="s">
        <v>40</v>
      </c>
      <c r="H109" s="149">
        <v>0</v>
      </c>
      <c r="I109" s="149" t="s">
        <v>255</v>
      </c>
      <c r="J109" s="150">
        <f>VLOOKUP(B109,'12.2023'!A:C,3,0)</f>
        <v>0</v>
      </c>
      <c r="K109" s="151">
        <f>VLOOKUP(B109,'12.2023'!A:D,4,0)</f>
        <v>1227113.76</v>
      </c>
      <c r="L109" s="150">
        <f>VLOOKUP(B109,'12.2023'!A:E,5,0)</f>
        <v>1227113.76</v>
      </c>
      <c r="M109" s="150">
        <f>VLOOKUP(B109,'12.2023'!A:F,6,0)</f>
        <v>0</v>
      </c>
      <c r="N109" s="150">
        <f t="shared" si="5"/>
        <v>0</v>
      </c>
      <c r="O109" s="152">
        <f t="shared" si="6"/>
        <v>0</v>
      </c>
      <c r="P109" s="128">
        <f t="shared" si="7"/>
        <v>0</v>
      </c>
      <c r="Q109" s="153">
        <v>0</v>
      </c>
      <c r="R109" s="128">
        <f t="shared" si="8"/>
        <v>0</v>
      </c>
      <c r="S109" s="129">
        <v>17</v>
      </c>
    </row>
    <row r="110" spans="1:19" hidden="1">
      <c r="A110" s="147">
        <v>104</v>
      </c>
      <c r="B110" s="148">
        <v>2010338</v>
      </c>
      <c r="C110" s="148" t="s">
        <v>159</v>
      </c>
      <c r="D110" s="149" t="s">
        <v>32</v>
      </c>
      <c r="E110" s="149" t="s">
        <v>34</v>
      </c>
      <c r="F110" s="149" t="s">
        <v>140</v>
      </c>
      <c r="G110" s="149" t="s">
        <v>40</v>
      </c>
      <c r="H110" s="149">
        <v>0</v>
      </c>
      <c r="I110" s="149" t="s">
        <v>256</v>
      </c>
      <c r="J110" s="150">
        <f>VLOOKUP(B110,'12.2023'!A:C,3,0)</f>
        <v>0</v>
      </c>
      <c r="K110" s="151">
        <f>VLOOKUP(B110,'12.2023'!A:D,4,0)</f>
        <v>85318.69</v>
      </c>
      <c r="L110" s="150">
        <f>VLOOKUP(B110,'12.2023'!A:E,5,0)</f>
        <v>85318.69</v>
      </c>
      <c r="M110" s="150">
        <f>VLOOKUP(B110,'12.2023'!A:F,6,0)</f>
        <v>0</v>
      </c>
      <c r="N110" s="150">
        <f t="shared" si="5"/>
        <v>0</v>
      </c>
      <c r="O110" s="152">
        <f t="shared" si="6"/>
        <v>0</v>
      </c>
      <c r="P110" s="128">
        <f t="shared" si="7"/>
        <v>0</v>
      </c>
      <c r="Q110" s="153">
        <v>0</v>
      </c>
      <c r="R110" s="128">
        <f t="shared" si="8"/>
        <v>0</v>
      </c>
      <c r="S110" s="129">
        <v>17</v>
      </c>
    </row>
    <row r="111" spans="1:19" hidden="1">
      <c r="A111" s="147">
        <v>105</v>
      </c>
      <c r="B111" s="148">
        <v>2010339</v>
      </c>
      <c r="C111" s="148" t="s">
        <v>159</v>
      </c>
      <c r="D111" s="149" t="s">
        <v>32</v>
      </c>
      <c r="E111" s="149" t="s">
        <v>34</v>
      </c>
      <c r="F111" s="149" t="s">
        <v>140</v>
      </c>
      <c r="G111" s="149" t="s">
        <v>40</v>
      </c>
      <c r="H111" s="149">
        <v>0</v>
      </c>
      <c r="I111" s="149" t="s">
        <v>257</v>
      </c>
      <c r="J111" s="150">
        <f>VLOOKUP(B111,'12.2023'!A:C,3,0)</f>
        <v>0</v>
      </c>
      <c r="K111" s="151">
        <f>VLOOKUP(B111,'12.2023'!A:D,4,0)</f>
        <v>310059.53000000003</v>
      </c>
      <c r="L111" s="150">
        <f>VLOOKUP(B111,'12.2023'!A:E,5,0)</f>
        <v>164018.82</v>
      </c>
      <c r="M111" s="150">
        <f>VLOOKUP(B111,'12.2023'!A:F,6,0)</f>
        <v>0</v>
      </c>
      <c r="N111" s="150">
        <f t="shared" si="5"/>
        <v>0</v>
      </c>
      <c r="O111" s="152">
        <f t="shared" si="6"/>
        <v>146040.71000000002</v>
      </c>
      <c r="P111" s="128">
        <f t="shared" si="7"/>
        <v>-146040.71000000002</v>
      </c>
      <c r="Q111" s="153">
        <v>0</v>
      </c>
      <c r="R111" s="128">
        <f t="shared" si="8"/>
        <v>-146040.71000000002</v>
      </c>
      <c r="S111" s="129">
        <v>17</v>
      </c>
    </row>
    <row r="112" spans="1:19" hidden="1">
      <c r="A112" s="147">
        <v>106</v>
      </c>
      <c r="B112" s="148">
        <v>2010344</v>
      </c>
      <c r="C112" s="148" t="s">
        <v>159</v>
      </c>
      <c r="D112" s="149" t="s">
        <v>32</v>
      </c>
      <c r="E112" s="149" t="s">
        <v>34</v>
      </c>
      <c r="F112" s="149" t="s">
        <v>140</v>
      </c>
      <c r="G112" s="149" t="s">
        <v>40</v>
      </c>
      <c r="H112" s="149">
        <v>0</v>
      </c>
      <c r="I112" s="149" t="s">
        <v>258</v>
      </c>
      <c r="J112" s="150">
        <f>VLOOKUP(B112,'12.2023'!A:C,3,0)</f>
        <v>0</v>
      </c>
      <c r="K112" s="151">
        <f>VLOOKUP(B112,'12.2023'!A:D,4,0)</f>
        <v>63854.29</v>
      </c>
      <c r="L112" s="150">
        <f>VLOOKUP(B112,'12.2023'!A:E,5,0)</f>
        <v>0</v>
      </c>
      <c r="M112" s="150">
        <f>VLOOKUP(B112,'12.2023'!A:F,6,0)</f>
        <v>0</v>
      </c>
      <c r="N112" s="150">
        <f t="shared" si="5"/>
        <v>0</v>
      </c>
      <c r="O112" s="152">
        <f t="shared" si="6"/>
        <v>63854.29</v>
      </c>
      <c r="P112" s="128">
        <f t="shared" si="7"/>
        <v>-63854.29</v>
      </c>
      <c r="Q112" s="153">
        <v>0</v>
      </c>
      <c r="R112" s="128">
        <f t="shared" si="8"/>
        <v>-63854.29</v>
      </c>
      <c r="S112" s="129">
        <v>17</v>
      </c>
    </row>
    <row r="113" spans="1:19" hidden="1">
      <c r="A113" s="147">
        <v>107</v>
      </c>
      <c r="B113" s="148">
        <v>2010347</v>
      </c>
      <c r="C113" s="148" t="s">
        <v>159</v>
      </c>
      <c r="D113" s="149" t="s">
        <v>32</v>
      </c>
      <c r="E113" s="149" t="s">
        <v>34</v>
      </c>
      <c r="F113" s="149" t="s">
        <v>140</v>
      </c>
      <c r="G113" s="149" t="s">
        <v>40</v>
      </c>
      <c r="H113" s="149">
        <v>0</v>
      </c>
      <c r="I113" s="149" t="s">
        <v>259</v>
      </c>
      <c r="J113" s="150">
        <f>VLOOKUP(B113,'12.2023'!A:C,3,0)</f>
        <v>0</v>
      </c>
      <c r="K113" s="151">
        <f>VLOOKUP(B113,'12.2023'!A:D,4,0)</f>
        <v>6609.55</v>
      </c>
      <c r="L113" s="150">
        <f>VLOOKUP(B113,'12.2023'!A:E,5,0)</f>
        <v>0</v>
      </c>
      <c r="M113" s="150">
        <f>VLOOKUP(B113,'12.2023'!A:F,6,0)</f>
        <v>0</v>
      </c>
      <c r="N113" s="150">
        <f t="shared" si="5"/>
        <v>0</v>
      </c>
      <c r="O113" s="152">
        <f t="shared" si="6"/>
        <v>6609.55</v>
      </c>
      <c r="P113" s="128">
        <f t="shared" si="7"/>
        <v>-6609.55</v>
      </c>
      <c r="Q113" s="153">
        <v>0</v>
      </c>
      <c r="R113" s="128">
        <f t="shared" si="8"/>
        <v>-6609.55</v>
      </c>
      <c r="S113" s="129">
        <v>17</v>
      </c>
    </row>
    <row r="114" spans="1:19" hidden="1">
      <c r="A114" s="147">
        <v>108</v>
      </c>
      <c r="B114" s="148">
        <v>2010363</v>
      </c>
      <c r="C114" s="148" t="s">
        <v>159</v>
      </c>
      <c r="D114" s="149" t="s">
        <v>32</v>
      </c>
      <c r="E114" s="149" t="s">
        <v>34</v>
      </c>
      <c r="F114" s="149" t="s">
        <v>140</v>
      </c>
      <c r="G114" s="149" t="s">
        <v>40</v>
      </c>
      <c r="H114" s="149">
        <v>0</v>
      </c>
      <c r="I114" s="149" t="s">
        <v>260</v>
      </c>
      <c r="J114" s="150">
        <f>VLOOKUP(B114,'12.2023'!A:C,3,0)</f>
        <v>0</v>
      </c>
      <c r="K114" s="151">
        <f>VLOOKUP(B114,'12.2023'!A:D,4,0)</f>
        <v>257185.58000000002</v>
      </c>
      <c r="L114" s="150">
        <f>VLOOKUP(B114,'12.2023'!A:E,5,0)</f>
        <v>0</v>
      </c>
      <c r="M114" s="150">
        <f>VLOOKUP(B114,'12.2023'!A:F,6,0)</f>
        <v>0</v>
      </c>
      <c r="N114" s="150">
        <f t="shared" si="5"/>
        <v>0</v>
      </c>
      <c r="O114" s="152">
        <f t="shared" si="6"/>
        <v>257185.58000000002</v>
      </c>
      <c r="P114" s="128">
        <f t="shared" si="7"/>
        <v>-257185.58000000002</v>
      </c>
      <c r="Q114" s="153">
        <v>0</v>
      </c>
      <c r="R114" s="128">
        <f t="shared" si="8"/>
        <v>-257185.58000000002</v>
      </c>
      <c r="S114" s="129">
        <v>17</v>
      </c>
    </row>
    <row r="115" spans="1:19" hidden="1">
      <c r="A115" s="147">
        <v>109</v>
      </c>
      <c r="B115" s="148">
        <v>2010366</v>
      </c>
      <c r="C115" s="148" t="s">
        <v>159</v>
      </c>
      <c r="D115" s="149" t="s">
        <v>32</v>
      </c>
      <c r="E115" s="149" t="s">
        <v>34</v>
      </c>
      <c r="F115" s="149" t="s">
        <v>140</v>
      </c>
      <c r="G115" s="149" t="s">
        <v>40</v>
      </c>
      <c r="H115" s="149">
        <v>0</v>
      </c>
      <c r="I115" s="149" t="s">
        <v>261</v>
      </c>
      <c r="J115" s="150">
        <f>VLOOKUP(B115,'12.2023'!A:C,3,0)</f>
        <v>0</v>
      </c>
      <c r="K115" s="151">
        <f>VLOOKUP(B115,'12.2023'!A:D,4,0)</f>
        <v>298639.94</v>
      </c>
      <c r="L115" s="150">
        <f>VLOOKUP(B115,'12.2023'!A:E,5,0)</f>
        <v>258606.7</v>
      </c>
      <c r="M115" s="150">
        <f>VLOOKUP(B115,'12.2023'!A:F,6,0)</f>
        <v>0</v>
      </c>
      <c r="N115" s="150">
        <f t="shared" si="5"/>
        <v>0</v>
      </c>
      <c r="O115" s="152">
        <f t="shared" si="6"/>
        <v>40033.239999999991</v>
      </c>
      <c r="P115" s="128">
        <f t="shared" si="7"/>
        <v>-40033.239999999991</v>
      </c>
      <c r="Q115" s="153">
        <v>0</v>
      </c>
      <c r="R115" s="128">
        <f t="shared" si="8"/>
        <v>-40033.239999999991</v>
      </c>
      <c r="S115" s="129">
        <v>17</v>
      </c>
    </row>
    <row r="116" spans="1:19" hidden="1">
      <c r="A116" s="147">
        <v>110</v>
      </c>
      <c r="B116" s="148">
        <v>2010369</v>
      </c>
      <c r="C116" s="148" t="s">
        <v>159</v>
      </c>
      <c r="D116" s="149" t="s">
        <v>32</v>
      </c>
      <c r="E116" s="149" t="s">
        <v>34</v>
      </c>
      <c r="F116" s="149" t="s">
        <v>140</v>
      </c>
      <c r="G116" s="149" t="s">
        <v>40</v>
      </c>
      <c r="H116" s="149">
        <v>0</v>
      </c>
      <c r="I116" s="149" t="s">
        <v>262</v>
      </c>
      <c r="J116" s="150">
        <f>VLOOKUP(B116,'12.2023'!A:C,3,0)</f>
        <v>0</v>
      </c>
      <c r="K116" s="151">
        <f>VLOOKUP(B116,'12.2023'!A:D,4,0)</f>
        <v>2101987.65</v>
      </c>
      <c r="L116" s="150">
        <f>VLOOKUP(B116,'12.2023'!A:E,5,0)</f>
        <v>433045.98</v>
      </c>
      <c r="M116" s="150">
        <f>VLOOKUP(B116,'12.2023'!A:F,6,0)</f>
        <v>0</v>
      </c>
      <c r="N116" s="150">
        <f t="shared" si="5"/>
        <v>0</v>
      </c>
      <c r="O116" s="152">
        <f t="shared" si="6"/>
        <v>1668941.67</v>
      </c>
      <c r="P116" s="128">
        <f t="shared" si="7"/>
        <v>-1668941.67</v>
      </c>
      <c r="Q116" s="153">
        <v>0</v>
      </c>
      <c r="R116" s="128">
        <f t="shared" si="8"/>
        <v>-1668941.67</v>
      </c>
      <c r="S116" s="129">
        <v>17</v>
      </c>
    </row>
    <row r="117" spans="1:19" hidden="1">
      <c r="A117" s="147">
        <v>111</v>
      </c>
      <c r="B117" s="148">
        <v>2010372</v>
      </c>
      <c r="C117" s="148" t="s">
        <v>159</v>
      </c>
      <c r="D117" s="149" t="s">
        <v>32</v>
      </c>
      <c r="E117" s="149" t="s">
        <v>34</v>
      </c>
      <c r="F117" s="149" t="s">
        <v>140</v>
      </c>
      <c r="G117" s="149" t="s">
        <v>40</v>
      </c>
      <c r="H117" s="149">
        <v>0</v>
      </c>
      <c r="I117" s="149" t="s">
        <v>263</v>
      </c>
      <c r="J117" s="150">
        <f>VLOOKUP(B117,'12.2023'!A:C,3,0)</f>
        <v>0</v>
      </c>
      <c r="K117" s="151">
        <f>VLOOKUP(B117,'12.2023'!A:D,4,0)</f>
        <v>1269030.98</v>
      </c>
      <c r="L117" s="150">
        <f>VLOOKUP(B117,'12.2023'!A:E,5,0)</f>
        <v>375088.24</v>
      </c>
      <c r="M117" s="150">
        <f>VLOOKUP(B117,'12.2023'!A:F,6,0)</f>
        <v>0</v>
      </c>
      <c r="N117" s="150">
        <f t="shared" si="5"/>
        <v>0</v>
      </c>
      <c r="O117" s="152">
        <f t="shared" si="6"/>
        <v>893942.74</v>
      </c>
      <c r="P117" s="128">
        <f t="shared" si="7"/>
        <v>-893942.74</v>
      </c>
      <c r="Q117" s="153">
        <v>0</v>
      </c>
      <c r="R117" s="128">
        <f t="shared" si="8"/>
        <v>-893942.74</v>
      </c>
      <c r="S117" s="129">
        <v>17</v>
      </c>
    </row>
    <row r="118" spans="1:19" hidden="1">
      <c r="A118" s="147">
        <v>112</v>
      </c>
      <c r="B118" s="148">
        <v>2010373</v>
      </c>
      <c r="C118" s="148" t="s">
        <v>159</v>
      </c>
      <c r="D118" s="149" t="s">
        <v>32</v>
      </c>
      <c r="E118" s="149" t="s">
        <v>34</v>
      </c>
      <c r="F118" s="149" t="s">
        <v>140</v>
      </c>
      <c r="G118" s="149" t="s">
        <v>40</v>
      </c>
      <c r="H118" s="149">
        <v>0</v>
      </c>
      <c r="I118" s="149" t="s">
        <v>264</v>
      </c>
      <c r="J118" s="150">
        <f>VLOOKUP(B118,'12.2023'!A:C,3,0)</f>
        <v>0</v>
      </c>
      <c r="K118" s="151">
        <f>VLOOKUP(B118,'12.2023'!A:D,4,0)</f>
        <v>8760.92</v>
      </c>
      <c r="L118" s="150">
        <f>VLOOKUP(B118,'12.2023'!A:E,5,0)</f>
        <v>8760.92</v>
      </c>
      <c r="M118" s="150">
        <f>VLOOKUP(B118,'12.2023'!A:F,6,0)</f>
        <v>0</v>
      </c>
      <c r="N118" s="150">
        <f t="shared" si="5"/>
        <v>0</v>
      </c>
      <c r="O118" s="152">
        <f t="shared" si="6"/>
        <v>0</v>
      </c>
      <c r="P118" s="128">
        <f t="shared" si="7"/>
        <v>0</v>
      </c>
      <c r="Q118" s="153">
        <v>0</v>
      </c>
      <c r="R118" s="128">
        <f t="shared" si="8"/>
        <v>0</v>
      </c>
      <c r="S118" s="129">
        <v>17</v>
      </c>
    </row>
    <row r="119" spans="1:19" hidden="1">
      <c r="A119" s="147">
        <v>113</v>
      </c>
      <c r="B119" s="148">
        <v>2010376</v>
      </c>
      <c r="C119" s="148" t="s">
        <v>159</v>
      </c>
      <c r="D119" s="149" t="s">
        <v>32</v>
      </c>
      <c r="E119" s="149" t="s">
        <v>34</v>
      </c>
      <c r="F119" s="149" t="s">
        <v>140</v>
      </c>
      <c r="G119" s="149" t="s">
        <v>40</v>
      </c>
      <c r="H119" s="149">
        <v>0</v>
      </c>
      <c r="I119" s="149" t="s">
        <v>265</v>
      </c>
      <c r="J119" s="150">
        <f>VLOOKUP(B119,'12.2023'!A:C,3,0)</f>
        <v>0</v>
      </c>
      <c r="K119" s="151">
        <f>VLOOKUP(B119,'12.2023'!A:D,4,0)</f>
        <v>0</v>
      </c>
      <c r="L119" s="150">
        <f>VLOOKUP(B119,'12.2023'!A:E,5,0)</f>
        <v>0</v>
      </c>
      <c r="M119" s="150">
        <f>VLOOKUP(B119,'12.2023'!A:F,6,0)</f>
        <v>0</v>
      </c>
      <c r="N119" s="150">
        <f t="shared" si="5"/>
        <v>0</v>
      </c>
      <c r="O119" s="152">
        <f t="shared" si="6"/>
        <v>0</v>
      </c>
      <c r="P119" s="128">
        <f t="shared" si="7"/>
        <v>0</v>
      </c>
      <c r="Q119" s="153">
        <v>0</v>
      </c>
      <c r="R119" s="128">
        <f t="shared" si="8"/>
        <v>0</v>
      </c>
      <c r="S119" s="129">
        <v>17</v>
      </c>
    </row>
    <row r="120" spans="1:19" hidden="1">
      <c r="A120" s="147">
        <v>114</v>
      </c>
      <c r="B120" s="148">
        <v>2010393</v>
      </c>
      <c r="C120" s="148" t="s">
        <v>159</v>
      </c>
      <c r="D120" s="149" t="s">
        <v>32</v>
      </c>
      <c r="E120" s="149" t="s">
        <v>34</v>
      </c>
      <c r="F120" s="149" t="s">
        <v>140</v>
      </c>
      <c r="G120" s="149" t="s">
        <v>40</v>
      </c>
      <c r="H120" s="149">
        <v>0</v>
      </c>
      <c r="I120" s="149" t="s">
        <v>266</v>
      </c>
      <c r="J120" s="150">
        <f>VLOOKUP(B120,'12.2023'!A:C,3,0)</f>
        <v>0</v>
      </c>
      <c r="K120" s="151">
        <f>VLOOKUP(B120,'12.2023'!A:D,4,0)</f>
        <v>24937.14</v>
      </c>
      <c r="L120" s="150">
        <f>VLOOKUP(B120,'12.2023'!A:E,5,0)</f>
        <v>0</v>
      </c>
      <c r="M120" s="150">
        <f>VLOOKUP(B120,'12.2023'!A:F,6,0)</f>
        <v>0</v>
      </c>
      <c r="N120" s="150">
        <f t="shared" si="5"/>
        <v>0</v>
      </c>
      <c r="O120" s="152">
        <f t="shared" si="6"/>
        <v>24937.14</v>
      </c>
      <c r="P120" s="128">
        <f t="shared" si="7"/>
        <v>-24937.14</v>
      </c>
      <c r="Q120" s="153">
        <v>0</v>
      </c>
      <c r="R120" s="128">
        <f t="shared" si="8"/>
        <v>-24937.14</v>
      </c>
      <c r="S120" s="129">
        <v>17</v>
      </c>
    </row>
    <row r="121" spans="1:19" hidden="1">
      <c r="A121" s="147">
        <v>115</v>
      </c>
      <c r="B121" s="148">
        <v>2010603</v>
      </c>
      <c r="C121" s="148" t="s">
        <v>159</v>
      </c>
      <c r="D121" s="149" t="s">
        <v>32</v>
      </c>
      <c r="E121" s="149" t="s">
        <v>34</v>
      </c>
      <c r="F121" s="149" t="s">
        <v>140</v>
      </c>
      <c r="G121" s="149" t="s">
        <v>40</v>
      </c>
      <c r="H121" s="149">
        <v>0</v>
      </c>
      <c r="I121" s="149" t="s">
        <v>267</v>
      </c>
      <c r="J121" s="150">
        <f>VLOOKUP(B121,'12.2023'!A:C,3,0)</f>
        <v>0</v>
      </c>
      <c r="K121" s="151">
        <f>VLOOKUP(B121,'12.2023'!A:D,4,0)</f>
        <v>0</v>
      </c>
      <c r="L121" s="150">
        <f>VLOOKUP(B121,'12.2023'!A:E,5,0)</f>
        <v>1435973.08</v>
      </c>
      <c r="M121" s="150">
        <f>VLOOKUP(B121,'12.2023'!A:F,6,0)</f>
        <v>1435973.08</v>
      </c>
      <c r="N121" s="150">
        <f t="shared" si="5"/>
        <v>0</v>
      </c>
      <c r="O121" s="152">
        <f t="shared" si="6"/>
        <v>0</v>
      </c>
      <c r="P121" s="128">
        <f t="shared" si="7"/>
        <v>0</v>
      </c>
      <c r="Q121" s="153">
        <v>0</v>
      </c>
      <c r="R121" s="128">
        <f t="shared" si="8"/>
        <v>0</v>
      </c>
      <c r="S121" s="129">
        <v>17</v>
      </c>
    </row>
    <row r="122" spans="1:19" hidden="1">
      <c r="A122" s="147">
        <v>116</v>
      </c>
      <c r="B122" s="148">
        <v>2010604</v>
      </c>
      <c r="C122" s="148" t="s">
        <v>159</v>
      </c>
      <c r="D122" s="149" t="s">
        <v>32</v>
      </c>
      <c r="E122" s="149" t="s">
        <v>34</v>
      </c>
      <c r="F122" s="149" t="s">
        <v>140</v>
      </c>
      <c r="G122" s="149" t="s">
        <v>40</v>
      </c>
      <c r="H122" s="149">
        <v>0</v>
      </c>
      <c r="I122" s="149" t="s">
        <v>268</v>
      </c>
      <c r="J122" s="150">
        <f>VLOOKUP(B122,'12.2023'!A:C,3,0)</f>
        <v>0</v>
      </c>
      <c r="K122" s="151">
        <f>VLOOKUP(B122,'12.2023'!A:D,4,0)</f>
        <v>0</v>
      </c>
      <c r="L122" s="150">
        <f>VLOOKUP(B122,'12.2023'!A:E,5,0)</f>
        <v>52173.91</v>
      </c>
      <c r="M122" s="150">
        <f>VLOOKUP(B122,'12.2023'!A:F,6,0)</f>
        <v>52173.91</v>
      </c>
      <c r="N122" s="150">
        <f t="shared" si="5"/>
        <v>0</v>
      </c>
      <c r="O122" s="152">
        <f t="shared" si="6"/>
        <v>0</v>
      </c>
      <c r="P122" s="128">
        <f t="shared" si="7"/>
        <v>0</v>
      </c>
      <c r="Q122" s="153">
        <v>0</v>
      </c>
      <c r="R122" s="128">
        <f t="shared" si="8"/>
        <v>0</v>
      </c>
      <c r="S122" s="129">
        <v>17</v>
      </c>
    </row>
    <row r="123" spans="1:19" hidden="1">
      <c r="A123" s="147">
        <v>117</v>
      </c>
      <c r="B123" s="148">
        <v>2010606</v>
      </c>
      <c r="C123" s="148" t="s">
        <v>159</v>
      </c>
      <c r="D123" s="149" t="s">
        <v>32</v>
      </c>
      <c r="E123" s="149" t="s">
        <v>34</v>
      </c>
      <c r="F123" s="149" t="s">
        <v>140</v>
      </c>
      <c r="G123" s="149" t="s">
        <v>40</v>
      </c>
      <c r="H123" s="149">
        <v>0</v>
      </c>
      <c r="I123" s="149" t="s">
        <v>269</v>
      </c>
      <c r="J123" s="150">
        <f>VLOOKUP(B123,'12.2023'!A:C,3,0)</f>
        <v>0</v>
      </c>
      <c r="K123" s="151">
        <f>VLOOKUP(B123,'12.2023'!A:D,4,0)</f>
        <v>23075.5</v>
      </c>
      <c r="L123" s="150">
        <f>VLOOKUP(B123,'12.2023'!A:E,5,0)</f>
        <v>20767.95</v>
      </c>
      <c r="M123" s="150">
        <f>VLOOKUP(B123,'12.2023'!A:F,6,0)</f>
        <v>0</v>
      </c>
      <c r="N123" s="150">
        <f t="shared" si="5"/>
        <v>0</v>
      </c>
      <c r="O123" s="152">
        <f t="shared" si="6"/>
        <v>2307.5499999999993</v>
      </c>
      <c r="P123" s="128">
        <f t="shared" si="7"/>
        <v>-2307.5499999999993</v>
      </c>
      <c r="Q123" s="153">
        <v>0</v>
      </c>
      <c r="R123" s="128">
        <f t="shared" si="8"/>
        <v>-2307.5499999999993</v>
      </c>
      <c r="S123" s="129">
        <v>17</v>
      </c>
    </row>
    <row r="124" spans="1:19" hidden="1">
      <c r="A124" s="147">
        <v>118</v>
      </c>
      <c r="B124" s="148">
        <v>2010610</v>
      </c>
      <c r="C124" s="148" t="s">
        <v>159</v>
      </c>
      <c r="D124" s="149" t="s">
        <v>32</v>
      </c>
      <c r="E124" s="149" t="s">
        <v>34</v>
      </c>
      <c r="F124" s="149" t="s">
        <v>140</v>
      </c>
      <c r="G124" s="149" t="s">
        <v>40</v>
      </c>
      <c r="H124" s="149">
        <v>0</v>
      </c>
      <c r="I124" s="149" t="s">
        <v>270</v>
      </c>
      <c r="J124" s="150">
        <f>VLOOKUP(B124,'12.2023'!A:C,3,0)</f>
        <v>0</v>
      </c>
      <c r="K124" s="151">
        <f>VLOOKUP(B124,'12.2023'!A:D,4,0)</f>
        <v>640439.20000000007</v>
      </c>
      <c r="L124" s="150">
        <f>VLOOKUP(B124,'12.2023'!A:E,5,0)</f>
        <v>0</v>
      </c>
      <c r="M124" s="150">
        <f>VLOOKUP(B124,'12.2023'!A:F,6,0)</f>
        <v>0</v>
      </c>
      <c r="N124" s="150">
        <f t="shared" si="5"/>
        <v>0</v>
      </c>
      <c r="O124" s="152">
        <f t="shared" si="6"/>
        <v>640439.20000000007</v>
      </c>
      <c r="P124" s="128">
        <f t="shared" si="7"/>
        <v>-640439.20000000007</v>
      </c>
      <c r="Q124" s="153">
        <v>0</v>
      </c>
      <c r="R124" s="128">
        <f t="shared" si="8"/>
        <v>-640439.20000000007</v>
      </c>
      <c r="S124" s="129">
        <v>17</v>
      </c>
    </row>
    <row r="125" spans="1:19" hidden="1">
      <c r="A125" s="147">
        <v>119</v>
      </c>
      <c r="B125" s="148">
        <v>2010614</v>
      </c>
      <c r="C125" s="148" t="s">
        <v>159</v>
      </c>
      <c r="D125" s="149" t="s">
        <v>32</v>
      </c>
      <c r="E125" s="149" t="s">
        <v>34</v>
      </c>
      <c r="F125" s="149" t="s">
        <v>140</v>
      </c>
      <c r="G125" s="149" t="s">
        <v>40</v>
      </c>
      <c r="H125" s="149">
        <v>0</v>
      </c>
      <c r="I125" s="149" t="s">
        <v>271</v>
      </c>
      <c r="J125" s="150">
        <f>VLOOKUP(B125,'12.2023'!A:C,3,0)</f>
        <v>0</v>
      </c>
      <c r="K125" s="151">
        <f>VLOOKUP(B125,'12.2023'!A:D,4,0)</f>
        <v>160863.26999999999</v>
      </c>
      <c r="L125" s="150">
        <f>VLOOKUP(B125,'12.2023'!A:E,5,0)</f>
        <v>105278.14</v>
      </c>
      <c r="M125" s="150">
        <f>VLOOKUP(B125,'12.2023'!A:F,6,0)</f>
        <v>0</v>
      </c>
      <c r="N125" s="150">
        <f t="shared" si="5"/>
        <v>0</v>
      </c>
      <c r="O125" s="152">
        <f t="shared" si="6"/>
        <v>55585.12999999999</v>
      </c>
      <c r="P125" s="128">
        <f t="shared" si="7"/>
        <v>-55585.12999999999</v>
      </c>
      <c r="Q125" s="153">
        <v>0</v>
      </c>
      <c r="R125" s="128">
        <f t="shared" si="8"/>
        <v>-55585.12999999999</v>
      </c>
      <c r="S125" s="129">
        <v>17</v>
      </c>
    </row>
    <row r="126" spans="1:19" hidden="1">
      <c r="A126" s="147">
        <v>120</v>
      </c>
      <c r="B126" s="148">
        <v>2010616</v>
      </c>
      <c r="C126" s="148" t="s">
        <v>159</v>
      </c>
      <c r="D126" s="149" t="s">
        <v>32</v>
      </c>
      <c r="E126" s="149" t="s">
        <v>34</v>
      </c>
      <c r="F126" s="149" t="s">
        <v>140</v>
      </c>
      <c r="G126" s="149" t="s">
        <v>40</v>
      </c>
      <c r="H126" s="149">
        <v>0</v>
      </c>
      <c r="I126" s="149" t="s">
        <v>272</v>
      </c>
      <c r="J126" s="150">
        <f>VLOOKUP(B126,'12.2023'!A:C,3,0)</f>
        <v>0</v>
      </c>
      <c r="K126" s="151">
        <f>VLOOKUP(B126,'12.2023'!A:D,4,0)</f>
        <v>40625</v>
      </c>
      <c r="L126" s="150">
        <f>VLOOKUP(B126,'12.2023'!A:E,5,0)</f>
        <v>258016.30000000002</v>
      </c>
      <c r="M126" s="150">
        <f>VLOOKUP(B126,'12.2023'!A:F,6,0)</f>
        <v>217391.30000000002</v>
      </c>
      <c r="N126" s="150">
        <f t="shared" si="5"/>
        <v>0</v>
      </c>
      <c r="O126" s="152">
        <f t="shared" si="6"/>
        <v>0</v>
      </c>
      <c r="P126" s="128">
        <f t="shared" si="7"/>
        <v>0</v>
      </c>
      <c r="Q126" s="153">
        <v>0</v>
      </c>
      <c r="R126" s="128">
        <f t="shared" si="8"/>
        <v>0</v>
      </c>
      <c r="S126" s="129">
        <v>17</v>
      </c>
    </row>
    <row r="127" spans="1:19" hidden="1">
      <c r="A127" s="147">
        <v>121</v>
      </c>
      <c r="B127" s="148">
        <v>2010618</v>
      </c>
      <c r="C127" s="148" t="s">
        <v>159</v>
      </c>
      <c r="D127" s="149" t="s">
        <v>32</v>
      </c>
      <c r="E127" s="149" t="s">
        <v>34</v>
      </c>
      <c r="F127" s="149" t="s">
        <v>140</v>
      </c>
      <c r="G127" s="149" t="s">
        <v>40</v>
      </c>
      <c r="H127" s="149">
        <v>0</v>
      </c>
      <c r="I127" s="149" t="s">
        <v>273</v>
      </c>
      <c r="J127" s="150">
        <f>VLOOKUP(B127,'12.2023'!A:C,3,0)</f>
        <v>0</v>
      </c>
      <c r="K127" s="151">
        <f>VLOOKUP(B127,'12.2023'!A:D,4,0)</f>
        <v>8484.49</v>
      </c>
      <c r="L127" s="150">
        <f>VLOOKUP(B127,'12.2023'!A:E,5,0)</f>
        <v>8484.49</v>
      </c>
      <c r="M127" s="150">
        <f>VLOOKUP(B127,'12.2023'!A:F,6,0)</f>
        <v>0</v>
      </c>
      <c r="N127" s="150">
        <f t="shared" si="5"/>
        <v>0</v>
      </c>
      <c r="O127" s="152">
        <f t="shared" si="6"/>
        <v>0</v>
      </c>
      <c r="P127" s="128">
        <f t="shared" si="7"/>
        <v>0</v>
      </c>
      <c r="Q127" s="153">
        <v>0</v>
      </c>
      <c r="R127" s="128">
        <f t="shared" si="8"/>
        <v>0</v>
      </c>
      <c r="S127" s="129">
        <v>17</v>
      </c>
    </row>
    <row r="128" spans="1:19" hidden="1">
      <c r="A128" s="147">
        <v>122</v>
      </c>
      <c r="B128" s="148">
        <v>2010620</v>
      </c>
      <c r="C128" s="148" t="s">
        <v>159</v>
      </c>
      <c r="D128" s="149" t="s">
        <v>32</v>
      </c>
      <c r="E128" s="149" t="s">
        <v>34</v>
      </c>
      <c r="F128" s="149" t="s">
        <v>140</v>
      </c>
      <c r="G128" s="149" t="s">
        <v>40</v>
      </c>
      <c r="H128" s="149">
        <v>0</v>
      </c>
      <c r="I128" s="149" t="s">
        <v>274</v>
      </c>
      <c r="J128" s="150">
        <f>VLOOKUP(B128,'12.2023'!A:C,3,0)</f>
        <v>0</v>
      </c>
      <c r="K128" s="151">
        <f>VLOOKUP(B128,'12.2023'!A:D,4,0)</f>
        <v>94303</v>
      </c>
      <c r="L128" s="150">
        <f>VLOOKUP(B128,'12.2023'!A:E,5,0)</f>
        <v>0</v>
      </c>
      <c r="M128" s="150">
        <f>VLOOKUP(B128,'12.2023'!A:F,6,0)</f>
        <v>0</v>
      </c>
      <c r="N128" s="150">
        <f t="shared" si="5"/>
        <v>0</v>
      </c>
      <c r="O128" s="152">
        <f t="shared" si="6"/>
        <v>94303</v>
      </c>
      <c r="P128" s="128">
        <f t="shared" si="7"/>
        <v>-94303</v>
      </c>
      <c r="Q128" s="153">
        <v>0</v>
      </c>
      <c r="R128" s="128">
        <f t="shared" si="8"/>
        <v>-94303</v>
      </c>
      <c r="S128" s="129">
        <v>17</v>
      </c>
    </row>
    <row r="129" spans="1:19" hidden="1">
      <c r="A129" s="147">
        <v>123</v>
      </c>
      <c r="B129" s="148">
        <v>2010621</v>
      </c>
      <c r="C129" s="148" t="s">
        <v>159</v>
      </c>
      <c r="D129" s="149" t="s">
        <v>32</v>
      </c>
      <c r="E129" s="149" t="s">
        <v>34</v>
      </c>
      <c r="F129" s="149" t="s">
        <v>140</v>
      </c>
      <c r="G129" s="149" t="s">
        <v>40</v>
      </c>
      <c r="H129" s="149">
        <v>0</v>
      </c>
      <c r="I129" s="149" t="s">
        <v>275</v>
      </c>
      <c r="J129" s="150">
        <f>VLOOKUP(B129,'12.2023'!A:C,3,0)</f>
        <v>0</v>
      </c>
      <c r="K129" s="151">
        <f>VLOOKUP(B129,'12.2023'!A:D,4,0)</f>
        <v>0</v>
      </c>
      <c r="L129" s="150">
        <f>VLOOKUP(B129,'12.2023'!A:E,5,0)</f>
        <v>2245109</v>
      </c>
      <c r="M129" s="150">
        <f>VLOOKUP(B129,'12.2023'!A:F,6,0)</f>
        <v>2245109</v>
      </c>
      <c r="N129" s="150">
        <f t="shared" si="5"/>
        <v>0</v>
      </c>
      <c r="O129" s="152">
        <f t="shared" si="6"/>
        <v>0</v>
      </c>
      <c r="P129" s="128">
        <f t="shared" si="7"/>
        <v>0</v>
      </c>
      <c r="Q129" s="153">
        <v>0</v>
      </c>
      <c r="R129" s="128">
        <f t="shared" si="8"/>
        <v>0</v>
      </c>
      <c r="S129" s="129">
        <v>17</v>
      </c>
    </row>
    <row r="130" spans="1:19" hidden="1">
      <c r="A130" s="147">
        <v>124</v>
      </c>
      <c r="B130" s="148">
        <v>2010622</v>
      </c>
      <c r="C130" s="148" t="s">
        <v>159</v>
      </c>
      <c r="D130" s="149" t="s">
        <v>32</v>
      </c>
      <c r="E130" s="149" t="s">
        <v>34</v>
      </c>
      <c r="F130" s="149" t="s">
        <v>140</v>
      </c>
      <c r="G130" s="149" t="s">
        <v>40</v>
      </c>
      <c r="H130" s="149">
        <v>0</v>
      </c>
      <c r="I130" s="149" t="s">
        <v>276</v>
      </c>
      <c r="J130" s="150">
        <f>VLOOKUP(B130,'12.2023'!A:C,3,0)</f>
        <v>0</v>
      </c>
      <c r="K130" s="151">
        <f>VLOOKUP(B130,'12.2023'!A:D,4,0)</f>
        <v>0</v>
      </c>
      <c r="L130" s="150">
        <f>VLOOKUP(B130,'12.2023'!A:E,5,0)</f>
        <v>0</v>
      </c>
      <c r="M130" s="150">
        <f>VLOOKUP(B130,'12.2023'!A:F,6,0)</f>
        <v>0</v>
      </c>
      <c r="N130" s="150">
        <f t="shared" si="5"/>
        <v>0</v>
      </c>
      <c r="O130" s="152">
        <f t="shared" si="6"/>
        <v>0</v>
      </c>
      <c r="P130" s="128">
        <f t="shared" si="7"/>
        <v>0</v>
      </c>
      <c r="Q130" s="153">
        <v>0</v>
      </c>
      <c r="R130" s="128">
        <f t="shared" si="8"/>
        <v>0</v>
      </c>
      <c r="S130" s="129">
        <v>17</v>
      </c>
    </row>
    <row r="131" spans="1:19" hidden="1">
      <c r="A131" s="147">
        <v>125</v>
      </c>
      <c r="B131" s="148">
        <v>2010623</v>
      </c>
      <c r="C131" s="148" t="s">
        <v>159</v>
      </c>
      <c r="D131" s="149" t="s">
        <v>32</v>
      </c>
      <c r="E131" s="149" t="s">
        <v>34</v>
      </c>
      <c r="F131" s="149" t="s">
        <v>140</v>
      </c>
      <c r="G131" s="149" t="s">
        <v>40</v>
      </c>
      <c r="H131" s="149">
        <v>0</v>
      </c>
      <c r="I131" s="149" t="s">
        <v>277</v>
      </c>
      <c r="J131" s="150">
        <f>VLOOKUP(B131,'12.2023'!A:C,3,0)</f>
        <v>0</v>
      </c>
      <c r="K131" s="151">
        <f>VLOOKUP(B131,'12.2023'!A:D,4,0)</f>
        <v>580019.61</v>
      </c>
      <c r="L131" s="150">
        <f>VLOOKUP(B131,'12.2023'!A:E,5,0)</f>
        <v>881168.47</v>
      </c>
      <c r="M131" s="150">
        <f>VLOOKUP(B131,'12.2023'!A:F,6,0)</f>
        <v>1452251.45</v>
      </c>
      <c r="N131" s="150">
        <f t="shared" si="5"/>
        <v>0</v>
      </c>
      <c r="O131" s="152">
        <f t="shared" si="6"/>
        <v>1151102.5900000001</v>
      </c>
      <c r="P131" s="128">
        <f t="shared" si="7"/>
        <v>-1151102.5900000001</v>
      </c>
      <c r="Q131" s="153">
        <v>0</v>
      </c>
      <c r="R131" s="128">
        <f t="shared" si="8"/>
        <v>-1151102.5900000001</v>
      </c>
      <c r="S131" s="129">
        <v>17</v>
      </c>
    </row>
    <row r="132" spans="1:19" hidden="1">
      <c r="A132" s="147">
        <v>126</v>
      </c>
      <c r="B132" s="148">
        <v>2010624</v>
      </c>
      <c r="C132" s="148" t="s">
        <v>159</v>
      </c>
      <c r="D132" s="149" t="s">
        <v>32</v>
      </c>
      <c r="E132" s="149" t="s">
        <v>34</v>
      </c>
      <c r="F132" s="149" t="s">
        <v>140</v>
      </c>
      <c r="G132" s="149" t="s">
        <v>40</v>
      </c>
      <c r="H132" s="149">
        <v>0</v>
      </c>
      <c r="I132" s="149" t="s">
        <v>278</v>
      </c>
      <c r="J132" s="150">
        <f>VLOOKUP(B132,'12.2023'!A:C,3,0)</f>
        <v>0</v>
      </c>
      <c r="K132" s="151">
        <f>VLOOKUP(B132,'12.2023'!A:D,4,0)</f>
        <v>36244.36</v>
      </c>
      <c r="L132" s="150">
        <f>VLOOKUP(B132,'12.2023'!A:E,5,0)</f>
        <v>0</v>
      </c>
      <c r="M132" s="150">
        <f>VLOOKUP(B132,'12.2023'!A:F,6,0)</f>
        <v>0</v>
      </c>
      <c r="N132" s="150">
        <f t="shared" si="5"/>
        <v>0</v>
      </c>
      <c r="O132" s="152">
        <f t="shared" si="6"/>
        <v>36244.36</v>
      </c>
      <c r="P132" s="128">
        <f t="shared" si="7"/>
        <v>-36244.36</v>
      </c>
      <c r="Q132" s="153">
        <v>0</v>
      </c>
      <c r="R132" s="128">
        <f t="shared" si="8"/>
        <v>-36244.36</v>
      </c>
      <c r="S132" s="129">
        <v>17</v>
      </c>
    </row>
    <row r="133" spans="1:19" hidden="1">
      <c r="A133" s="147">
        <v>127</v>
      </c>
      <c r="B133" s="148">
        <v>2010626</v>
      </c>
      <c r="C133" s="148" t="s">
        <v>159</v>
      </c>
      <c r="D133" s="149" t="s">
        <v>32</v>
      </c>
      <c r="E133" s="149" t="s">
        <v>34</v>
      </c>
      <c r="F133" s="149" t="s">
        <v>140</v>
      </c>
      <c r="G133" s="149" t="s">
        <v>40</v>
      </c>
      <c r="H133" s="149">
        <v>0</v>
      </c>
      <c r="I133" s="149" t="s">
        <v>279</v>
      </c>
      <c r="J133" s="150">
        <f>VLOOKUP(B133,'12.2023'!A:C,3,0)</f>
        <v>0</v>
      </c>
      <c r="K133" s="151">
        <f>VLOOKUP(B133,'12.2023'!A:D,4,0)</f>
        <v>0</v>
      </c>
      <c r="L133" s="150">
        <f>VLOOKUP(B133,'12.2023'!A:E,5,0)</f>
        <v>0</v>
      </c>
      <c r="M133" s="150">
        <f>VLOOKUP(B133,'12.2023'!A:F,6,0)</f>
        <v>0</v>
      </c>
      <c r="N133" s="150">
        <f t="shared" si="5"/>
        <v>0</v>
      </c>
      <c r="O133" s="152">
        <f t="shared" si="6"/>
        <v>0</v>
      </c>
      <c r="P133" s="128">
        <f t="shared" si="7"/>
        <v>0</v>
      </c>
      <c r="Q133" s="153">
        <v>0</v>
      </c>
      <c r="R133" s="128">
        <f t="shared" si="8"/>
        <v>0</v>
      </c>
      <c r="S133" s="129">
        <v>17</v>
      </c>
    </row>
    <row r="134" spans="1:19" hidden="1">
      <c r="A134" s="147">
        <v>128</v>
      </c>
      <c r="B134" s="148">
        <v>2010630</v>
      </c>
      <c r="C134" s="148" t="s">
        <v>159</v>
      </c>
      <c r="D134" s="149" t="s">
        <v>32</v>
      </c>
      <c r="E134" s="149" t="s">
        <v>34</v>
      </c>
      <c r="F134" s="149" t="s">
        <v>140</v>
      </c>
      <c r="G134" s="149" t="s">
        <v>40</v>
      </c>
      <c r="H134" s="149">
        <v>0</v>
      </c>
      <c r="I134" s="149" t="s">
        <v>280</v>
      </c>
      <c r="J134" s="150">
        <f>VLOOKUP(B134,'12.2023'!A:C,3,0)</f>
        <v>0</v>
      </c>
      <c r="K134" s="151">
        <f>VLOOKUP(B134,'12.2023'!A:D,4,0)</f>
        <v>28204.350000000002</v>
      </c>
      <c r="L134" s="150">
        <f>VLOOKUP(B134,'12.2023'!A:E,5,0)</f>
        <v>0</v>
      </c>
      <c r="M134" s="150">
        <f>VLOOKUP(B134,'12.2023'!A:F,6,0)</f>
        <v>0</v>
      </c>
      <c r="N134" s="150">
        <f t="shared" si="5"/>
        <v>0</v>
      </c>
      <c r="O134" s="152">
        <f t="shared" si="6"/>
        <v>28204.350000000002</v>
      </c>
      <c r="P134" s="128">
        <f t="shared" si="7"/>
        <v>-28204.350000000002</v>
      </c>
      <c r="Q134" s="153">
        <v>0</v>
      </c>
      <c r="R134" s="128">
        <f t="shared" si="8"/>
        <v>-28204.350000000002</v>
      </c>
      <c r="S134" s="129">
        <v>17</v>
      </c>
    </row>
    <row r="135" spans="1:19" hidden="1">
      <c r="A135" s="147">
        <v>129</v>
      </c>
      <c r="B135" s="148">
        <v>2010632</v>
      </c>
      <c r="C135" s="148" t="s">
        <v>159</v>
      </c>
      <c r="D135" s="149" t="s">
        <v>32</v>
      </c>
      <c r="E135" s="149" t="s">
        <v>34</v>
      </c>
      <c r="F135" s="149" t="s">
        <v>140</v>
      </c>
      <c r="G135" s="149" t="s">
        <v>40</v>
      </c>
      <c r="H135" s="149">
        <v>0</v>
      </c>
      <c r="I135" s="149" t="s">
        <v>281</v>
      </c>
      <c r="J135" s="150">
        <f>VLOOKUP(B135,'12.2023'!A:C,3,0)</f>
        <v>0</v>
      </c>
      <c r="K135" s="151">
        <f>VLOOKUP(B135,'12.2023'!A:D,4,0)</f>
        <v>11994.24</v>
      </c>
      <c r="L135" s="150">
        <f>VLOOKUP(B135,'12.2023'!A:E,5,0)</f>
        <v>11531.7</v>
      </c>
      <c r="M135" s="150">
        <f>VLOOKUP(B135,'12.2023'!A:F,6,0)</f>
        <v>0</v>
      </c>
      <c r="N135" s="150">
        <f t="shared" ref="N135:N198" si="9">IF((J135+L135)-(K135+M135)&lt;0,0,(J135+L135)-(K135+M135))</f>
        <v>0</v>
      </c>
      <c r="O135" s="152">
        <f t="shared" ref="O135:O198" si="10">-IF((J135+L135)-(K135+M135)&lt;0,(J135+L135)-(K135+M135),0)</f>
        <v>462.53999999999905</v>
      </c>
      <c r="P135" s="128">
        <f t="shared" ref="P135:P198" si="11">N135-O135</f>
        <v>-462.53999999999905</v>
      </c>
      <c r="Q135" s="153">
        <v>0</v>
      </c>
      <c r="R135" s="128">
        <f t="shared" ref="R135:R198" si="12">P135-Q135</f>
        <v>-462.53999999999905</v>
      </c>
      <c r="S135" s="129">
        <v>17</v>
      </c>
    </row>
    <row r="136" spans="1:19" hidden="1">
      <c r="A136" s="147">
        <v>130</v>
      </c>
      <c r="B136" s="148">
        <v>2010633</v>
      </c>
      <c r="C136" s="148" t="s">
        <v>159</v>
      </c>
      <c r="D136" s="149" t="s">
        <v>32</v>
      </c>
      <c r="E136" s="149" t="s">
        <v>34</v>
      </c>
      <c r="F136" s="149" t="s">
        <v>140</v>
      </c>
      <c r="G136" s="149" t="s">
        <v>40</v>
      </c>
      <c r="H136" s="149">
        <v>0</v>
      </c>
      <c r="I136" s="149" t="s">
        <v>282</v>
      </c>
      <c r="J136" s="150">
        <f>VLOOKUP(B136,'12.2023'!A:C,3,0)</f>
        <v>0</v>
      </c>
      <c r="K136" s="151">
        <f>VLOOKUP(B136,'12.2023'!A:D,4,0)</f>
        <v>90764.540000000008</v>
      </c>
      <c r="L136" s="150">
        <f>VLOOKUP(B136,'12.2023'!A:E,5,0)</f>
        <v>36353.660000000003</v>
      </c>
      <c r="M136" s="150">
        <f>VLOOKUP(B136,'12.2023'!A:F,6,0)</f>
        <v>0</v>
      </c>
      <c r="N136" s="150">
        <f t="shared" si="9"/>
        <v>0</v>
      </c>
      <c r="O136" s="152">
        <f t="shared" si="10"/>
        <v>54410.880000000005</v>
      </c>
      <c r="P136" s="128">
        <f t="shared" si="11"/>
        <v>-54410.880000000005</v>
      </c>
      <c r="Q136" s="153">
        <v>0</v>
      </c>
      <c r="R136" s="128">
        <f t="shared" si="12"/>
        <v>-54410.880000000005</v>
      </c>
      <c r="S136" s="129">
        <v>17</v>
      </c>
    </row>
    <row r="137" spans="1:19" hidden="1">
      <c r="A137" s="147">
        <v>131</v>
      </c>
      <c r="B137" s="148">
        <v>2010634</v>
      </c>
      <c r="C137" s="148" t="s">
        <v>159</v>
      </c>
      <c r="D137" s="149" t="s">
        <v>32</v>
      </c>
      <c r="E137" s="149" t="s">
        <v>34</v>
      </c>
      <c r="F137" s="149" t="s">
        <v>140</v>
      </c>
      <c r="G137" s="149" t="s">
        <v>40</v>
      </c>
      <c r="H137" s="149">
        <v>0</v>
      </c>
      <c r="I137" s="149" t="s">
        <v>283</v>
      </c>
      <c r="J137" s="150">
        <f>VLOOKUP(B137,'12.2023'!A:C,3,0)</f>
        <v>0</v>
      </c>
      <c r="K137" s="151">
        <f>VLOOKUP(B137,'12.2023'!A:D,4,0)</f>
        <v>103603.95</v>
      </c>
      <c r="L137" s="150">
        <f>VLOOKUP(B137,'12.2023'!A:E,5,0)</f>
        <v>77572.800000000003</v>
      </c>
      <c r="M137" s="150">
        <f>VLOOKUP(B137,'12.2023'!A:F,6,0)</f>
        <v>0</v>
      </c>
      <c r="N137" s="150">
        <f t="shared" si="9"/>
        <v>0</v>
      </c>
      <c r="O137" s="152">
        <f t="shared" si="10"/>
        <v>26031.149999999994</v>
      </c>
      <c r="P137" s="128">
        <f t="shared" si="11"/>
        <v>-26031.149999999994</v>
      </c>
      <c r="Q137" s="153">
        <v>0</v>
      </c>
      <c r="R137" s="128">
        <f t="shared" si="12"/>
        <v>-26031.149999999994</v>
      </c>
      <c r="S137" s="129">
        <v>17</v>
      </c>
    </row>
    <row r="138" spans="1:19" hidden="1">
      <c r="A138" s="147">
        <v>132</v>
      </c>
      <c r="B138" s="148">
        <v>2010635</v>
      </c>
      <c r="C138" s="148" t="s">
        <v>159</v>
      </c>
      <c r="D138" s="149" t="s">
        <v>32</v>
      </c>
      <c r="E138" s="149" t="s">
        <v>34</v>
      </c>
      <c r="F138" s="149" t="s">
        <v>140</v>
      </c>
      <c r="G138" s="149" t="s">
        <v>40</v>
      </c>
      <c r="H138" s="149">
        <v>0</v>
      </c>
      <c r="I138" s="149" t="s">
        <v>284</v>
      </c>
      <c r="J138" s="150">
        <f>VLOOKUP(B138,'12.2023'!A:C,3,0)</f>
        <v>0</v>
      </c>
      <c r="K138" s="151">
        <f>VLOOKUP(B138,'12.2023'!A:D,4,0)</f>
        <v>383764.46</v>
      </c>
      <c r="L138" s="150">
        <f>VLOOKUP(B138,'12.2023'!A:E,5,0)</f>
        <v>383764.46</v>
      </c>
      <c r="M138" s="150">
        <f>VLOOKUP(B138,'12.2023'!A:F,6,0)</f>
        <v>0</v>
      </c>
      <c r="N138" s="150">
        <f t="shared" si="9"/>
        <v>0</v>
      </c>
      <c r="O138" s="152">
        <f t="shared" si="10"/>
        <v>0</v>
      </c>
      <c r="P138" s="128">
        <f t="shared" si="11"/>
        <v>0</v>
      </c>
      <c r="Q138" s="153">
        <v>0</v>
      </c>
      <c r="R138" s="128">
        <f t="shared" si="12"/>
        <v>0</v>
      </c>
      <c r="S138" s="129">
        <v>17</v>
      </c>
    </row>
    <row r="139" spans="1:19" hidden="1">
      <c r="A139" s="147">
        <v>133</v>
      </c>
      <c r="B139" s="148">
        <v>2010636</v>
      </c>
      <c r="C139" s="148" t="s">
        <v>159</v>
      </c>
      <c r="D139" s="149" t="s">
        <v>32</v>
      </c>
      <c r="E139" s="149" t="s">
        <v>34</v>
      </c>
      <c r="F139" s="149" t="s">
        <v>140</v>
      </c>
      <c r="G139" s="149" t="s">
        <v>40</v>
      </c>
      <c r="H139" s="149">
        <v>0</v>
      </c>
      <c r="I139" s="149" t="s">
        <v>285</v>
      </c>
      <c r="J139" s="150">
        <f>VLOOKUP(B139,'12.2023'!A:C,3,0)</f>
        <v>0</v>
      </c>
      <c r="K139" s="151">
        <f>VLOOKUP(B139,'12.2023'!A:D,4,0)</f>
        <v>1821415.83</v>
      </c>
      <c r="L139" s="150">
        <f>VLOOKUP(B139,'12.2023'!A:E,5,0)</f>
        <v>1419216.27</v>
      </c>
      <c r="M139" s="150">
        <f>VLOOKUP(B139,'12.2023'!A:F,6,0)</f>
        <v>1861733.25</v>
      </c>
      <c r="N139" s="150">
        <f t="shared" si="9"/>
        <v>0</v>
      </c>
      <c r="O139" s="152">
        <f t="shared" si="10"/>
        <v>2263932.81</v>
      </c>
      <c r="P139" s="128">
        <f t="shared" si="11"/>
        <v>-2263932.81</v>
      </c>
      <c r="Q139" s="153">
        <v>0</v>
      </c>
      <c r="R139" s="128">
        <f t="shared" si="12"/>
        <v>-2263932.81</v>
      </c>
      <c r="S139" s="129">
        <v>17</v>
      </c>
    </row>
    <row r="140" spans="1:19" hidden="1">
      <c r="A140" s="147">
        <v>134</v>
      </c>
      <c r="B140" s="148">
        <v>2010637</v>
      </c>
      <c r="C140" s="148" t="s">
        <v>159</v>
      </c>
      <c r="D140" s="149" t="s">
        <v>32</v>
      </c>
      <c r="E140" s="149" t="s">
        <v>34</v>
      </c>
      <c r="F140" s="149" t="s">
        <v>140</v>
      </c>
      <c r="G140" s="149" t="s">
        <v>40</v>
      </c>
      <c r="H140" s="149">
        <v>0</v>
      </c>
      <c r="I140" s="149" t="s">
        <v>286</v>
      </c>
      <c r="J140" s="150">
        <f>VLOOKUP(B140,'12.2023'!A:C,3,0)</f>
        <v>0</v>
      </c>
      <c r="K140" s="151">
        <f>VLOOKUP(B140,'12.2023'!A:D,4,0)</f>
        <v>2205474</v>
      </c>
      <c r="L140" s="150">
        <f>VLOOKUP(B140,'12.2023'!A:E,5,0)</f>
        <v>1519532</v>
      </c>
      <c r="M140" s="150">
        <f>VLOOKUP(B140,'12.2023'!A:F,6,0)</f>
        <v>487805.28</v>
      </c>
      <c r="N140" s="150">
        <f t="shared" si="9"/>
        <v>0</v>
      </c>
      <c r="O140" s="152">
        <f t="shared" si="10"/>
        <v>1173747.2800000003</v>
      </c>
      <c r="P140" s="128">
        <f t="shared" si="11"/>
        <v>-1173747.2800000003</v>
      </c>
      <c r="Q140" s="153">
        <v>0</v>
      </c>
      <c r="R140" s="128">
        <f t="shared" si="12"/>
        <v>-1173747.2800000003</v>
      </c>
      <c r="S140" s="129">
        <v>17</v>
      </c>
    </row>
    <row r="141" spans="1:19" hidden="1">
      <c r="A141" s="147">
        <v>135</v>
      </c>
      <c r="B141" s="148">
        <v>2010638</v>
      </c>
      <c r="C141" s="148" t="s">
        <v>159</v>
      </c>
      <c r="D141" s="149" t="s">
        <v>32</v>
      </c>
      <c r="E141" s="149" t="s">
        <v>34</v>
      </c>
      <c r="F141" s="149" t="s">
        <v>140</v>
      </c>
      <c r="G141" s="149" t="s">
        <v>40</v>
      </c>
      <c r="H141" s="149">
        <v>0</v>
      </c>
      <c r="I141" s="149" t="s">
        <v>287</v>
      </c>
      <c r="J141" s="150">
        <f>VLOOKUP(B141,'12.2023'!A:C,3,0)</f>
        <v>0</v>
      </c>
      <c r="K141" s="151">
        <f>VLOOKUP(B141,'12.2023'!A:D,4,0)</f>
        <v>0</v>
      </c>
      <c r="L141" s="150">
        <f>VLOOKUP(B141,'12.2023'!A:E,5,0)</f>
        <v>0</v>
      </c>
      <c r="M141" s="150">
        <f>VLOOKUP(B141,'12.2023'!A:F,6,0)</f>
        <v>0</v>
      </c>
      <c r="N141" s="150">
        <f t="shared" si="9"/>
        <v>0</v>
      </c>
      <c r="O141" s="152">
        <f t="shared" si="10"/>
        <v>0</v>
      </c>
      <c r="P141" s="128">
        <f t="shared" si="11"/>
        <v>0</v>
      </c>
      <c r="Q141" s="153">
        <v>0</v>
      </c>
      <c r="R141" s="128">
        <f t="shared" si="12"/>
        <v>0</v>
      </c>
      <c r="S141" s="129">
        <v>17</v>
      </c>
    </row>
    <row r="142" spans="1:19" hidden="1">
      <c r="A142" s="147">
        <v>136</v>
      </c>
      <c r="B142" s="148">
        <v>2010639</v>
      </c>
      <c r="C142" s="148" t="s">
        <v>159</v>
      </c>
      <c r="D142" s="149" t="s">
        <v>32</v>
      </c>
      <c r="E142" s="149" t="s">
        <v>34</v>
      </c>
      <c r="F142" s="149" t="s">
        <v>140</v>
      </c>
      <c r="G142" s="149" t="s">
        <v>40</v>
      </c>
      <c r="H142" s="149">
        <v>0</v>
      </c>
      <c r="I142" s="149" t="s">
        <v>288</v>
      </c>
      <c r="J142" s="150">
        <f>VLOOKUP(B142,'12.2023'!A:C,3,0)</f>
        <v>0</v>
      </c>
      <c r="K142" s="151">
        <f>VLOOKUP(B142,'12.2023'!A:D,4,0)</f>
        <v>26896.86</v>
      </c>
      <c r="L142" s="150">
        <f>VLOOKUP(B142,'12.2023'!A:E,5,0)</f>
        <v>26896.86</v>
      </c>
      <c r="M142" s="150">
        <f>VLOOKUP(B142,'12.2023'!A:F,6,0)</f>
        <v>0</v>
      </c>
      <c r="N142" s="150">
        <f t="shared" si="9"/>
        <v>0</v>
      </c>
      <c r="O142" s="152">
        <f t="shared" si="10"/>
        <v>0</v>
      </c>
      <c r="P142" s="128">
        <f t="shared" si="11"/>
        <v>0</v>
      </c>
      <c r="Q142" s="153">
        <v>0</v>
      </c>
      <c r="R142" s="128">
        <f t="shared" si="12"/>
        <v>0</v>
      </c>
      <c r="S142" s="129">
        <v>17</v>
      </c>
    </row>
    <row r="143" spans="1:19" hidden="1">
      <c r="A143" s="147">
        <v>137</v>
      </c>
      <c r="B143" s="148">
        <v>2010640</v>
      </c>
      <c r="C143" s="148" t="s">
        <v>159</v>
      </c>
      <c r="D143" s="149" t="s">
        <v>32</v>
      </c>
      <c r="E143" s="149" t="s">
        <v>34</v>
      </c>
      <c r="F143" s="149" t="s">
        <v>140</v>
      </c>
      <c r="G143" s="149" t="s">
        <v>40</v>
      </c>
      <c r="H143" s="149">
        <v>0</v>
      </c>
      <c r="I143" s="149" t="s">
        <v>289</v>
      </c>
      <c r="J143" s="150">
        <f>VLOOKUP(B143,'12.2023'!A:C,3,0)</f>
        <v>0</v>
      </c>
      <c r="K143" s="151">
        <f>VLOOKUP(B143,'12.2023'!A:D,4,0)</f>
        <v>0</v>
      </c>
      <c r="L143" s="150">
        <f>VLOOKUP(B143,'12.2023'!A:E,5,0)</f>
        <v>0</v>
      </c>
      <c r="M143" s="150">
        <f>VLOOKUP(B143,'12.2023'!A:F,6,0)</f>
        <v>0</v>
      </c>
      <c r="N143" s="150">
        <f t="shared" si="9"/>
        <v>0</v>
      </c>
      <c r="O143" s="152">
        <f t="shared" si="10"/>
        <v>0</v>
      </c>
      <c r="P143" s="128">
        <f t="shared" si="11"/>
        <v>0</v>
      </c>
      <c r="Q143" s="153">
        <v>0</v>
      </c>
      <c r="R143" s="128">
        <f t="shared" si="12"/>
        <v>0</v>
      </c>
      <c r="S143" s="129">
        <v>17</v>
      </c>
    </row>
    <row r="144" spans="1:19" hidden="1">
      <c r="A144" s="147">
        <v>138</v>
      </c>
      <c r="B144" s="148">
        <v>2010641</v>
      </c>
      <c r="C144" s="148" t="s">
        <v>159</v>
      </c>
      <c r="D144" s="149" t="s">
        <v>32</v>
      </c>
      <c r="E144" s="149" t="s">
        <v>34</v>
      </c>
      <c r="F144" s="149" t="s">
        <v>140</v>
      </c>
      <c r="G144" s="149" t="s">
        <v>40</v>
      </c>
      <c r="H144" s="149">
        <v>0</v>
      </c>
      <c r="I144" s="149" t="s">
        <v>290</v>
      </c>
      <c r="J144" s="150">
        <f>VLOOKUP(B144,'12.2023'!A:C,3,0)</f>
        <v>0</v>
      </c>
      <c r="K144" s="151">
        <f>VLOOKUP(B144,'12.2023'!A:D,4,0)</f>
        <v>0</v>
      </c>
      <c r="L144" s="150">
        <f>VLOOKUP(B144,'12.2023'!A:E,5,0)</f>
        <v>0</v>
      </c>
      <c r="M144" s="150">
        <f>VLOOKUP(B144,'12.2023'!A:F,6,0)</f>
        <v>0</v>
      </c>
      <c r="N144" s="150">
        <f t="shared" si="9"/>
        <v>0</v>
      </c>
      <c r="O144" s="152">
        <f t="shared" si="10"/>
        <v>0</v>
      </c>
      <c r="P144" s="128">
        <f t="shared" si="11"/>
        <v>0</v>
      </c>
      <c r="Q144" s="153">
        <v>0</v>
      </c>
      <c r="R144" s="128">
        <f t="shared" si="12"/>
        <v>0</v>
      </c>
      <c r="S144" s="129">
        <v>17</v>
      </c>
    </row>
    <row r="145" spans="1:19" hidden="1">
      <c r="A145" s="147">
        <v>139</v>
      </c>
      <c r="B145" s="148">
        <v>2010642</v>
      </c>
      <c r="C145" s="148" t="s">
        <v>159</v>
      </c>
      <c r="D145" s="149" t="s">
        <v>32</v>
      </c>
      <c r="E145" s="149" t="s">
        <v>34</v>
      </c>
      <c r="F145" s="149" t="s">
        <v>140</v>
      </c>
      <c r="G145" s="149" t="s">
        <v>40</v>
      </c>
      <c r="H145" s="149">
        <v>0</v>
      </c>
      <c r="I145" s="149" t="s">
        <v>291</v>
      </c>
      <c r="J145" s="150">
        <f>VLOOKUP(B145,'12.2023'!A:C,3,0)</f>
        <v>0</v>
      </c>
      <c r="K145" s="151">
        <f>VLOOKUP(B145,'12.2023'!A:D,4,0)</f>
        <v>0</v>
      </c>
      <c r="L145" s="150">
        <f>VLOOKUP(B145,'12.2023'!A:E,5,0)</f>
        <v>0</v>
      </c>
      <c r="M145" s="150">
        <f>VLOOKUP(B145,'12.2023'!A:F,6,0)</f>
        <v>0</v>
      </c>
      <c r="N145" s="150">
        <f t="shared" si="9"/>
        <v>0</v>
      </c>
      <c r="O145" s="152">
        <f t="shared" si="10"/>
        <v>0</v>
      </c>
      <c r="P145" s="128">
        <f t="shared" si="11"/>
        <v>0</v>
      </c>
      <c r="Q145" s="153">
        <v>0</v>
      </c>
      <c r="R145" s="128">
        <f t="shared" si="12"/>
        <v>0</v>
      </c>
      <c r="S145" s="129">
        <v>17</v>
      </c>
    </row>
    <row r="146" spans="1:19" hidden="1">
      <c r="A146" s="147">
        <v>140</v>
      </c>
      <c r="B146" s="148">
        <v>2010643</v>
      </c>
      <c r="C146" s="148" t="s">
        <v>159</v>
      </c>
      <c r="D146" s="149" t="s">
        <v>32</v>
      </c>
      <c r="E146" s="149" t="s">
        <v>34</v>
      </c>
      <c r="F146" s="149" t="s">
        <v>140</v>
      </c>
      <c r="G146" s="149" t="s">
        <v>40</v>
      </c>
      <c r="H146" s="149">
        <v>0</v>
      </c>
      <c r="I146" s="149" t="s">
        <v>292</v>
      </c>
      <c r="J146" s="150">
        <f>VLOOKUP(B146,'12.2023'!A:C,3,0)</f>
        <v>0</v>
      </c>
      <c r="K146" s="151">
        <f>VLOOKUP(B146,'12.2023'!A:D,4,0)</f>
        <v>690893.69000000006</v>
      </c>
      <c r="L146" s="150">
        <f>VLOOKUP(B146,'12.2023'!A:E,5,0)</f>
        <v>0</v>
      </c>
      <c r="M146" s="150">
        <f>VLOOKUP(B146,'12.2023'!A:F,6,0)</f>
        <v>1739130.43</v>
      </c>
      <c r="N146" s="150">
        <f t="shared" si="9"/>
        <v>0</v>
      </c>
      <c r="O146" s="152">
        <f t="shared" si="10"/>
        <v>2430024.12</v>
      </c>
      <c r="P146" s="128">
        <f t="shared" si="11"/>
        <v>-2430024.12</v>
      </c>
      <c r="Q146" s="153">
        <v>0</v>
      </c>
      <c r="R146" s="128">
        <f t="shared" si="12"/>
        <v>-2430024.12</v>
      </c>
      <c r="S146" s="129">
        <v>17</v>
      </c>
    </row>
    <row r="147" spans="1:19" hidden="1">
      <c r="A147" s="147">
        <v>141</v>
      </c>
      <c r="B147" s="148">
        <v>2010644</v>
      </c>
      <c r="C147" s="148" t="s">
        <v>159</v>
      </c>
      <c r="D147" s="149" t="s">
        <v>32</v>
      </c>
      <c r="E147" s="149" t="s">
        <v>34</v>
      </c>
      <c r="F147" s="149" t="s">
        <v>140</v>
      </c>
      <c r="G147" s="149" t="s">
        <v>40</v>
      </c>
      <c r="H147" s="149">
        <v>0</v>
      </c>
      <c r="I147" s="149" t="s">
        <v>293</v>
      </c>
      <c r="J147" s="150">
        <f>VLOOKUP(B147,'12.2023'!A:C,3,0)</f>
        <v>0</v>
      </c>
      <c r="K147" s="151">
        <f>VLOOKUP(B147,'12.2023'!A:D,4,0)</f>
        <v>0</v>
      </c>
      <c r="L147" s="150">
        <f>VLOOKUP(B147,'12.2023'!A:E,5,0)</f>
        <v>0</v>
      </c>
      <c r="M147" s="150">
        <f>VLOOKUP(B147,'12.2023'!A:F,6,0)</f>
        <v>0</v>
      </c>
      <c r="N147" s="150">
        <f t="shared" si="9"/>
        <v>0</v>
      </c>
      <c r="O147" s="152">
        <f t="shared" si="10"/>
        <v>0</v>
      </c>
      <c r="P147" s="128">
        <f t="shared" si="11"/>
        <v>0</v>
      </c>
      <c r="Q147" s="153">
        <v>0</v>
      </c>
      <c r="R147" s="128">
        <f t="shared" si="12"/>
        <v>0</v>
      </c>
      <c r="S147" s="129">
        <v>17</v>
      </c>
    </row>
    <row r="148" spans="1:19" hidden="1">
      <c r="A148" s="147">
        <v>142</v>
      </c>
      <c r="B148" s="148">
        <v>2010645</v>
      </c>
      <c r="C148" s="148" t="s">
        <v>159</v>
      </c>
      <c r="D148" s="149" t="s">
        <v>32</v>
      </c>
      <c r="E148" s="149" t="s">
        <v>34</v>
      </c>
      <c r="F148" s="149" t="s">
        <v>140</v>
      </c>
      <c r="G148" s="149" t="s">
        <v>40</v>
      </c>
      <c r="H148" s="149">
        <v>0</v>
      </c>
      <c r="I148" s="149" t="s">
        <v>294</v>
      </c>
      <c r="J148" s="150">
        <f>VLOOKUP(B148,'12.2023'!A:C,3,0)</f>
        <v>0</v>
      </c>
      <c r="K148" s="151">
        <f>VLOOKUP(B148,'12.2023'!A:D,4,0)</f>
        <v>70787</v>
      </c>
      <c r="L148" s="150">
        <f>VLOOKUP(B148,'12.2023'!A:E,5,0)</f>
        <v>8543.0400000000009</v>
      </c>
      <c r="M148" s="150">
        <f>VLOOKUP(B148,'12.2023'!A:F,6,0)</f>
        <v>0</v>
      </c>
      <c r="N148" s="150">
        <f t="shared" si="9"/>
        <v>0</v>
      </c>
      <c r="O148" s="152">
        <f t="shared" si="10"/>
        <v>62243.96</v>
      </c>
      <c r="P148" s="128">
        <f t="shared" si="11"/>
        <v>-62243.96</v>
      </c>
      <c r="Q148" s="153">
        <v>0</v>
      </c>
      <c r="R148" s="128">
        <f t="shared" si="12"/>
        <v>-62243.96</v>
      </c>
      <c r="S148" s="129">
        <v>17</v>
      </c>
    </row>
    <row r="149" spans="1:19" hidden="1">
      <c r="A149" s="147">
        <v>143</v>
      </c>
      <c r="B149" s="148">
        <v>2010646</v>
      </c>
      <c r="C149" s="148" t="s">
        <v>159</v>
      </c>
      <c r="D149" s="149" t="s">
        <v>32</v>
      </c>
      <c r="E149" s="149" t="s">
        <v>34</v>
      </c>
      <c r="F149" s="149" t="s">
        <v>140</v>
      </c>
      <c r="G149" s="149" t="s">
        <v>40</v>
      </c>
      <c r="H149" s="149">
        <v>0</v>
      </c>
      <c r="I149" s="149" t="s">
        <v>295</v>
      </c>
      <c r="J149" s="150">
        <f>VLOOKUP(B149,'12.2023'!A:C,3,0)</f>
        <v>0</v>
      </c>
      <c r="K149" s="151">
        <f>VLOOKUP(B149,'12.2023'!A:D,4,0)</f>
        <v>0</v>
      </c>
      <c r="L149" s="150">
        <f>VLOOKUP(B149,'12.2023'!A:E,5,0)</f>
        <v>0</v>
      </c>
      <c r="M149" s="150">
        <f>VLOOKUP(B149,'12.2023'!A:F,6,0)</f>
        <v>0</v>
      </c>
      <c r="N149" s="150">
        <f t="shared" si="9"/>
        <v>0</v>
      </c>
      <c r="O149" s="152">
        <f t="shared" si="10"/>
        <v>0</v>
      </c>
      <c r="P149" s="128">
        <f t="shared" si="11"/>
        <v>0</v>
      </c>
      <c r="Q149" s="153">
        <v>0</v>
      </c>
      <c r="R149" s="128">
        <f t="shared" si="12"/>
        <v>0</v>
      </c>
      <c r="S149" s="129">
        <v>17</v>
      </c>
    </row>
    <row r="150" spans="1:19" hidden="1">
      <c r="A150" s="147">
        <v>144</v>
      </c>
      <c r="B150" s="148">
        <v>2010647</v>
      </c>
      <c r="C150" s="148" t="s">
        <v>159</v>
      </c>
      <c r="D150" s="149" t="s">
        <v>32</v>
      </c>
      <c r="E150" s="149" t="s">
        <v>34</v>
      </c>
      <c r="F150" s="149" t="s">
        <v>140</v>
      </c>
      <c r="G150" s="149" t="s">
        <v>40</v>
      </c>
      <c r="H150" s="149">
        <v>0</v>
      </c>
      <c r="I150" s="149" t="s">
        <v>296</v>
      </c>
      <c r="J150" s="150">
        <f>VLOOKUP(B150,'12.2023'!A:C,3,0)</f>
        <v>0</v>
      </c>
      <c r="K150" s="151">
        <f>VLOOKUP(B150,'12.2023'!A:D,4,0)</f>
        <v>3777902.89</v>
      </c>
      <c r="L150" s="150">
        <f>VLOOKUP(B150,'12.2023'!A:E,5,0)</f>
        <v>4821381.1500000004</v>
      </c>
      <c r="M150" s="150">
        <f>VLOOKUP(B150,'12.2023'!A:F,6,0)</f>
        <v>1043478.26</v>
      </c>
      <c r="N150" s="150">
        <f t="shared" si="9"/>
        <v>0</v>
      </c>
      <c r="O150" s="152">
        <f t="shared" si="10"/>
        <v>0</v>
      </c>
      <c r="P150" s="128">
        <f t="shared" si="11"/>
        <v>0</v>
      </c>
      <c r="Q150" s="153">
        <v>0</v>
      </c>
      <c r="R150" s="128">
        <f t="shared" si="12"/>
        <v>0</v>
      </c>
      <c r="S150" s="129">
        <v>17</v>
      </c>
    </row>
    <row r="151" spans="1:19" hidden="1">
      <c r="A151" s="147">
        <v>145</v>
      </c>
      <c r="B151" s="148">
        <v>2010648</v>
      </c>
      <c r="C151" s="148" t="s">
        <v>159</v>
      </c>
      <c r="D151" s="149" t="s">
        <v>32</v>
      </c>
      <c r="E151" s="149" t="s">
        <v>34</v>
      </c>
      <c r="F151" s="149" t="s">
        <v>140</v>
      </c>
      <c r="G151" s="149" t="s">
        <v>40</v>
      </c>
      <c r="H151" s="149">
        <v>0</v>
      </c>
      <c r="I151" s="149" t="s">
        <v>297</v>
      </c>
      <c r="J151" s="150">
        <f>VLOOKUP(B151,'12.2023'!A:C,3,0)</f>
        <v>0</v>
      </c>
      <c r="K151" s="151">
        <f>VLOOKUP(B151,'12.2023'!A:D,4,0)</f>
        <v>0</v>
      </c>
      <c r="L151" s="150">
        <f>VLOOKUP(B151,'12.2023'!A:E,5,0)</f>
        <v>0</v>
      </c>
      <c r="M151" s="150">
        <f>VLOOKUP(B151,'12.2023'!A:F,6,0)</f>
        <v>0</v>
      </c>
      <c r="N151" s="150">
        <f t="shared" si="9"/>
        <v>0</v>
      </c>
      <c r="O151" s="152">
        <f t="shared" si="10"/>
        <v>0</v>
      </c>
      <c r="P151" s="128">
        <f t="shared" si="11"/>
        <v>0</v>
      </c>
      <c r="Q151" s="153">
        <v>0</v>
      </c>
      <c r="R151" s="128">
        <f t="shared" si="12"/>
        <v>0</v>
      </c>
      <c r="S151" s="129">
        <v>17</v>
      </c>
    </row>
    <row r="152" spans="1:19" hidden="1">
      <c r="A152" s="147">
        <v>146</v>
      </c>
      <c r="B152" s="148">
        <v>2010649</v>
      </c>
      <c r="C152" s="148" t="s">
        <v>159</v>
      </c>
      <c r="D152" s="149" t="s">
        <v>32</v>
      </c>
      <c r="E152" s="149" t="s">
        <v>34</v>
      </c>
      <c r="F152" s="149" t="s">
        <v>140</v>
      </c>
      <c r="G152" s="149" t="s">
        <v>40</v>
      </c>
      <c r="H152" s="149">
        <v>0</v>
      </c>
      <c r="I152" s="149" t="s">
        <v>298</v>
      </c>
      <c r="J152" s="150">
        <f>VLOOKUP(B152,'12.2023'!A:C,3,0)</f>
        <v>0</v>
      </c>
      <c r="K152" s="151">
        <f>VLOOKUP(B152,'12.2023'!A:D,4,0)</f>
        <v>0</v>
      </c>
      <c r="L152" s="150">
        <f>VLOOKUP(B152,'12.2023'!A:E,5,0)</f>
        <v>0</v>
      </c>
      <c r="M152" s="150">
        <f>VLOOKUP(B152,'12.2023'!A:F,6,0)</f>
        <v>0</v>
      </c>
      <c r="N152" s="150">
        <f t="shared" si="9"/>
        <v>0</v>
      </c>
      <c r="O152" s="152">
        <f t="shared" si="10"/>
        <v>0</v>
      </c>
      <c r="P152" s="128">
        <f t="shared" si="11"/>
        <v>0</v>
      </c>
      <c r="Q152" s="153">
        <v>0</v>
      </c>
      <c r="R152" s="128">
        <f t="shared" si="12"/>
        <v>0</v>
      </c>
      <c r="S152" s="129">
        <v>17</v>
      </c>
    </row>
    <row r="153" spans="1:19" hidden="1">
      <c r="A153" s="147">
        <v>147</v>
      </c>
      <c r="B153" s="148">
        <v>2010650</v>
      </c>
      <c r="C153" s="148" t="s">
        <v>159</v>
      </c>
      <c r="D153" s="149" t="s">
        <v>32</v>
      </c>
      <c r="E153" s="149" t="s">
        <v>34</v>
      </c>
      <c r="F153" s="149" t="s">
        <v>140</v>
      </c>
      <c r="G153" s="149" t="s">
        <v>40</v>
      </c>
      <c r="H153" s="149">
        <v>0</v>
      </c>
      <c r="I153" s="149" t="s">
        <v>299</v>
      </c>
      <c r="J153" s="150">
        <f>VLOOKUP(B153,'12.2023'!A:C,3,0)</f>
        <v>0</v>
      </c>
      <c r="K153" s="151">
        <f>VLOOKUP(B153,'12.2023'!A:D,4,0)</f>
        <v>0</v>
      </c>
      <c r="L153" s="150">
        <f>VLOOKUP(B153,'12.2023'!A:E,5,0)</f>
        <v>0</v>
      </c>
      <c r="M153" s="150">
        <f>VLOOKUP(B153,'12.2023'!A:F,6,0)</f>
        <v>0</v>
      </c>
      <c r="N153" s="150">
        <f t="shared" si="9"/>
        <v>0</v>
      </c>
      <c r="O153" s="152">
        <f t="shared" si="10"/>
        <v>0</v>
      </c>
      <c r="P153" s="128">
        <f t="shared" si="11"/>
        <v>0</v>
      </c>
      <c r="Q153" s="153">
        <v>0</v>
      </c>
      <c r="R153" s="128">
        <f t="shared" si="12"/>
        <v>0</v>
      </c>
      <c r="S153" s="129">
        <v>17</v>
      </c>
    </row>
    <row r="154" spans="1:19" hidden="1">
      <c r="A154" s="147">
        <v>148</v>
      </c>
      <c r="B154" s="148">
        <v>2010653</v>
      </c>
      <c r="C154" s="148" t="s">
        <v>159</v>
      </c>
      <c r="D154" s="149" t="s">
        <v>32</v>
      </c>
      <c r="E154" s="149" t="s">
        <v>34</v>
      </c>
      <c r="F154" s="149" t="s">
        <v>140</v>
      </c>
      <c r="G154" s="149" t="s">
        <v>40</v>
      </c>
      <c r="H154" s="149">
        <v>0</v>
      </c>
      <c r="I154" s="149" t="s">
        <v>300</v>
      </c>
      <c r="J154" s="150">
        <f>VLOOKUP(B154,'12.2023'!A:C,3,0)</f>
        <v>0</v>
      </c>
      <c r="K154" s="151">
        <f>VLOOKUP(B154,'12.2023'!A:D,4,0)</f>
        <v>0</v>
      </c>
      <c r="L154" s="150">
        <f>VLOOKUP(B154,'12.2023'!A:E,5,0)</f>
        <v>0</v>
      </c>
      <c r="M154" s="150">
        <f>VLOOKUP(B154,'12.2023'!A:F,6,0)</f>
        <v>0</v>
      </c>
      <c r="N154" s="150">
        <f t="shared" si="9"/>
        <v>0</v>
      </c>
      <c r="O154" s="152">
        <f t="shared" si="10"/>
        <v>0</v>
      </c>
      <c r="P154" s="128">
        <f t="shared" si="11"/>
        <v>0</v>
      </c>
      <c r="Q154" s="153">
        <v>0</v>
      </c>
      <c r="R154" s="128">
        <f t="shared" si="12"/>
        <v>0</v>
      </c>
      <c r="S154" s="129">
        <v>17</v>
      </c>
    </row>
    <row r="155" spans="1:19" hidden="1">
      <c r="A155" s="147">
        <v>149</v>
      </c>
      <c r="B155" s="148">
        <v>2010656</v>
      </c>
      <c r="C155" s="148" t="s">
        <v>159</v>
      </c>
      <c r="D155" s="149" t="s">
        <v>32</v>
      </c>
      <c r="E155" s="149" t="s">
        <v>34</v>
      </c>
      <c r="F155" s="149" t="s">
        <v>140</v>
      </c>
      <c r="G155" s="149" t="s">
        <v>40</v>
      </c>
      <c r="H155" s="149">
        <v>0</v>
      </c>
      <c r="I155" s="149" t="s">
        <v>301</v>
      </c>
      <c r="J155" s="150">
        <f>VLOOKUP(B155,'12.2023'!A:C,3,0)</f>
        <v>0</v>
      </c>
      <c r="K155" s="151">
        <f>VLOOKUP(B155,'12.2023'!A:D,4,0)</f>
        <v>86956.52</v>
      </c>
      <c r="L155" s="150">
        <f>VLOOKUP(B155,'12.2023'!A:E,5,0)</f>
        <v>0</v>
      </c>
      <c r="M155" s="150">
        <f>VLOOKUP(B155,'12.2023'!A:F,6,0)</f>
        <v>0</v>
      </c>
      <c r="N155" s="150">
        <f t="shared" si="9"/>
        <v>0</v>
      </c>
      <c r="O155" s="152">
        <f t="shared" si="10"/>
        <v>86956.52</v>
      </c>
      <c r="P155" s="128">
        <f t="shared" si="11"/>
        <v>-86956.52</v>
      </c>
      <c r="Q155" s="153">
        <v>0</v>
      </c>
      <c r="R155" s="128">
        <f t="shared" si="12"/>
        <v>-86956.52</v>
      </c>
      <c r="S155" s="129">
        <v>17</v>
      </c>
    </row>
    <row r="156" spans="1:19" hidden="1">
      <c r="A156" s="147">
        <v>150</v>
      </c>
      <c r="B156" s="148">
        <v>2010657</v>
      </c>
      <c r="C156" s="148" t="s">
        <v>159</v>
      </c>
      <c r="D156" s="149" t="s">
        <v>32</v>
      </c>
      <c r="E156" s="149" t="s">
        <v>34</v>
      </c>
      <c r="F156" s="149" t="s">
        <v>140</v>
      </c>
      <c r="G156" s="149" t="s">
        <v>40</v>
      </c>
      <c r="H156" s="149">
        <v>0</v>
      </c>
      <c r="I156" s="149" t="s">
        <v>302</v>
      </c>
      <c r="J156" s="150">
        <f>VLOOKUP(B156,'12.2023'!A:C,3,0)</f>
        <v>0</v>
      </c>
      <c r="K156" s="151">
        <f>VLOOKUP(B156,'12.2023'!A:D,4,0)</f>
        <v>2080455.07</v>
      </c>
      <c r="L156" s="150">
        <f>VLOOKUP(B156,'12.2023'!A:E,5,0)</f>
        <v>2465294.31</v>
      </c>
      <c r="M156" s="150">
        <f>VLOOKUP(B156,'12.2023'!A:F,6,0)</f>
        <v>926107.83000000007</v>
      </c>
      <c r="N156" s="150">
        <f t="shared" si="9"/>
        <v>0</v>
      </c>
      <c r="O156" s="152">
        <f t="shared" si="10"/>
        <v>541268.59000000032</v>
      </c>
      <c r="P156" s="128">
        <f t="shared" si="11"/>
        <v>-541268.59000000032</v>
      </c>
      <c r="Q156" s="153">
        <v>0</v>
      </c>
      <c r="R156" s="128">
        <f t="shared" si="12"/>
        <v>-541268.59000000032</v>
      </c>
      <c r="S156" s="129">
        <v>17</v>
      </c>
    </row>
    <row r="157" spans="1:19" hidden="1">
      <c r="A157" s="147">
        <v>151</v>
      </c>
      <c r="B157" s="148">
        <v>2010659</v>
      </c>
      <c r="C157" s="148" t="s">
        <v>159</v>
      </c>
      <c r="D157" s="149" t="s">
        <v>32</v>
      </c>
      <c r="E157" s="149" t="s">
        <v>34</v>
      </c>
      <c r="F157" s="149" t="s">
        <v>140</v>
      </c>
      <c r="G157" s="149" t="s">
        <v>40</v>
      </c>
      <c r="H157" s="149">
        <v>0</v>
      </c>
      <c r="I157" s="149" t="s">
        <v>303</v>
      </c>
      <c r="J157" s="150">
        <f>VLOOKUP(B157,'12.2023'!A:C,3,0)</f>
        <v>0</v>
      </c>
      <c r="K157" s="151">
        <f>VLOOKUP(B157,'12.2023'!A:D,4,0)</f>
        <v>872686.96</v>
      </c>
      <c r="L157" s="150">
        <f>VLOOKUP(B157,'12.2023'!A:E,5,0)</f>
        <v>0</v>
      </c>
      <c r="M157" s="150">
        <f>VLOOKUP(B157,'12.2023'!A:F,6,0)</f>
        <v>0</v>
      </c>
      <c r="N157" s="150">
        <f t="shared" si="9"/>
        <v>0</v>
      </c>
      <c r="O157" s="152">
        <f t="shared" si="10"/>
        <v>872686.96</v>
      </c>
      <c r="P157" s="128">
        <f t="shared" si="11"/>
        <v>-872686.96</v>
      </c>
      <c r="Q157" s="153">
        <v>0</v>
      </c>
      <c r="R157" s="128">
        <f t="shared" si="12"/>
        <v>-872686.96</v>
      </c>
      <c r="S157" s="129">
        <v>17</v>
      </c>
    </row>
    <row r="158" spans="1:19" hidden="1">
      <c r="A158" s="147">
        <v>152</v>
      </c>
      <c r="B158" s="148">
        <v>2010661</v>
      </c>
      <c r="C158" s="148" t="s">
        <v>159</v>
      </c>
      <c r="D158" s="149" t="s">
        <v>32</v>
      </c>
      <c r="E158" s="149" t="s">
        <v>34</v>
      </c>
      <c r="F158" s="149" t="s">
        <v>140</v>
      </c>
      <c r="G158" s="149" t="s">
        <v>40</v>
      </c>
      <c r="H158" s="149">
        <v>0</v>
      </c>
      <c r="I158" s="149" t="s">
        <v>304</v>
      </c>
      <c r="J158" s="150">
        <f>VLOOKUP(B158,'12.2023'!A:C,3,0)</f>
        <v>0</v>
      </c>
      <c r="K158" s="151">
        <f>VLOOKUP(B158,'12.2023'!A:D,4,0)</f>
        <v>0</v>
      </c>
      <c r="L158" s="150">
        <f>VLOOKUP(B158,'12.2023'!A:E,5,0)</f>
        <v>0</v>
      </c>
      <c r="M158" s="150">
        <f>VLOOKUP(B158,'12.2023'!A:F,6,0)</f>
        <v>0</v>
      </c>
      <c r="N158" s="150">
        <f t="shared" si="9"/>
        <v>0</v>
      </c>
      <c r="O158" s="152">
        <f t="shared" si="10"/>
        <v>0</v>
      </c>
      <c r="P158" s="128">
        <f t="shared" si="11"/>
        <v>0</v>
      </c>
      <c r="Q158" s="153">
        <v>0</v>
      </c>
      <c r="R158" s="128">
        <f t="shared" si="12"/>
        <v>0</v>
      </c>
      <c r="S158" s="129">
        <v>17</v>
      </c>
    </row>
    <row r="159" spans="1:19" hidden="1">
      <c r="A159" s="147">
        <v>153</v>
      </c>
      <c r="B159" s="148">
        <v>2010662</v>
      </c>
      <c r="C159" s="148" t="s">
        <v>159</v>
      </c>
      <c r="D159" s="149" t="s">
        <v>32</v>
      </c>
      <c r="E159" s="149" t="s">
        <v>34</v>
      </c>
      <c r="F159" s="149" t="s">
        <v>140</v>
      </c>
      <c r="G159" s="149" t="s">
        <v>40</v>
      </c>
      <c r="H159" s="149">
        <v>0</v>
      </c>
      <c r="I159" s="149" t="s">
        <v>305</v>
      </c>
      <c r="J159" s="150">
        <f>VLOOKUP(B159,'12.2023'!A:C,3,0)</f>
        <v>0</v>
      </c>
      <c r="K159" s="151">
        <f>VLOOKUP(B159,'12.2023'!A:D,4,0)</f>
        <v>0</v>
      </c>
      <c r="L159" s="150">
        <f>VLOOKUP(B159,'12.2023'!A:E,5,0)</f>
        <v>0</v>
      </c>
      <c r="M159" s="150">
        <f>VLOOKUP(B159,'12.2023'!A:F,6,0)</f>
        <v>0</v>
      </c>
      <c r="N159" s="150">
        <f t="shared" si="9"/>
        <v>0</v>
      </c>
      <c r="O159" s="152">
        <f t="shared" si="10"/>
        <v>0</v>
      </c>
      <c r="P159" s="128">
        <f t="shared" si="11"/>
        <v>0</v>
      </c>
      <c r="Q159" s="153">
        <v>0</v>
      </c>
      <c r="R159" s="128">
        <f t="shared" si="12"/>
        <v>0</v>
      </c>
      <c r="S159" s="129">
        <v>17</v>
      </c>
    </row>
    <row r="160" spans="1:19" hidden="1">
      <c r="A160" s="147">
        <v>154</v>
      </c>
      <c r="B160" s="148">
        <v>2010663</v>
      </c>
      <c r="C160" s="148" t="s">
        <v>159</v>
      </c>
      <c r="D160" s="149" t="s">
        <v>32</v>
      </c>
      <c r="E160" s="149" t="s">
        <v>34</v>
      </c>
      <c r="F160" s="149" t="s">
        <v>140</v>
      </c>
      <c r="G160" s="149" t="s">
        <v>40</v>
      </c>
      <c r="H160" s="149">
        <v>0</v>
      </c>
      <c r="I160" s="149" t="s">
        <v>306</v>
      </c>
      <c r="J160" s="150">
        <f>VLOOKUP(B160,'12.2023'!A:C,3,0)</f>
        <v>0</v>
      </c>
      <c r="K160" s="151">
        <f>VLOOKUP(B160,'12.2023'!A:D,4,0)</f>
        <v>195652.17</v>
      </c>
      <c r="L160" s="150">
        <f>VLOOKUP(B160,'12.2023'!A:E,5,0)</f>
        <v>0</v>
      </c>
      <c r="M160" s="150">
        <f>VLOOKUP(B160,'12.2023'!A:F,6,0)</f>
        <v>0</v>
      </c>
      <c r="N160" s="150">
        <f t="shared" si="9"/>
        <v>0</v>
      </c>
      <c r="O160" s="152">
        <f t="shared" si="10"/>
        <v>195652.17</v>
      </c>
      <c r="P160" s="128">
        <f t="shared" si="11"/>
        <v>-195652.17</v>
      </c>
      <c r="Q160" s="153">
        <v>0</v>
      </c>
      <c r="R160" s="128">
        <f t="shared" si="12"/>
        <v>-195652.17</v>
      </c>
      <c r="S160" s="129">
        <v>17</v>
      </c>
    </row>
    <row r="161" spans="1:19" hidden="1">
      <c r="A161" s="147">
        <v>155</v>
      </c>
      <c r="B161" s="148">
        <v>2010664</v>
      </c>
      <c r="C161" s="148" t="s">
        <v>159</v>
      </c>
      <c r="D161" s="149" t="s">
        <v>32</v>
      </c>
      <c r="E161" s="149" t="s">
        <v>34</v>
      </c>
      <c r="F161" s="149" t="s">
        <v>140</v>
      </c>
      <c r="G161" s="149" t="s">
        <v>40</v>
      </c>
      <c r="H161" s="149">
        <v>0</v>
      </c>
      <c r="I161" s="149" t="s">
        <v>307</v>
      </c>
      <c r="J161" s="150">
        <f>VLOOKUP(B161,'12.2023'!A:C,3,0)</f>
        <v>0</v>
      </c>
      <c r="K161" s="151">
        <f>VLOOKUP(B161,'12.2023'!A:D,4,0)</f>
        <v>0</v>
      </c>
      <c r="L161" s="150">
        <f>VLOOKUP(B161,'12.2023'!A:E,5,0)</f>
        <v>0</v>
      </c>
      <c r="M161" s="150">
        <f>VLOOKUP(B161,'12.2023'!A:F,6,0)</f>
        <v>0</v>
      </c>
      <c r="N161" s="150">
        <f t="shared" si="9"/>
        <v>0</v>
      </c>
      <c r="O161" s="152">
        <f t="shared" si="10"/>
        <v>0</v>
      </c>
      <c r="P161" s="128">
        <f t="shared" si="11"/>
        <v>0</v>
      </c>
      <c r="Q161" s="153">
        <v>0</v>
      </c>
      <c r="R161" s="128">
        <f t="shared" si="12"/>
        <v>0</v>
      </c>
      <c r="S161" s="129">
        <v>17</v>
      </c>
    </row>
    <row r="162" spans="1:19" hidden="1">
      <c r="A162" s="147">
        <v>156</v>
      </c>
      <c r="B162" s="148">
        <v>2010665</v>
      </c>
      <c r="C162" s="148" t="s">
        <v>159</v>
      </c>
      <c r="D162" s="149" t="s">
        <v>32</v>
      </c>
      <c r="E162" s="149" t="s">
        <v>34</v>
      </c>
      <c r="F162" s="149" t="s">
        <v>140</v>
      </c>
      <c r="G162" s="149" t="s">
        <v>40</v>
      </c>
      <c r="H162" s="149">
        <v>0</v>
      </c>
      <c r="I162" s="149" t="s">
        <v>308</v>
      </c>
      <c r="J162" s="150">
        <f>VLOOKUP(B162,'12.2023'!A:C,3,0)</f>
        <v>0</v>
      </c>
      <c r="K162" s="151">
        <f>VLOOKUP(B162,'12.2023'!A:D,4,0)</f>
        <v>1641727.58</v>
      </c>
      <c r="L162" s="150">
        <f>VLOOKUP(B162,'12.2023'!A:E,5,0)</f>
        <v>0</v>
      </c>
      <c r="M162" s="150">
        <f>VLOOKUP(B162,'12.2023'!A:F,6,0)</f>
        <v>0</v>
      </c>
      <c r="N162" s="150">
        <f t="shared" si="9"/>
        <v>0</v>
      </c>
      <c r="O162" s="152">
        <f t="shared" si="10"/>
        <v>1641727.58</v>
      </c>
      <c r="P162" s="128">
        <f t="shared" si="11"/>
        <v>-1641727.58</v>
      </c>
      <c r="Q162" s="153">
        <v>0</v>
      </c>
      <c r="R162" s="128">
        <f t="shared" si="12"/>
        <v>-1641727.58</v>
      </c>
      <c r="S162" s="129">
        <v>17</v>
      </c>
    </row>
    <row r="163" spans="1:19" hidden="1">
      <c r="A163" s="147">
        <v>157</v>
      </c>
      <c r="B163" s="148">
        <v>2010666</v>
      </c>
      <c r="C163" s="148" t="s">
        <v>159</v>
      </c>
      <c r="D163" s="149" t="s">
        <v>32</v>
      </c>
      <c r="E163" s="149" t="s">
        <v>34</v>
      </c>
      <c r="F163" s="149" t="s">
        <v>140</v>
      </c>
      <c r="G163" s="149" t="s">
        <v>40</v>
      </c>
      <c r="H163" s="149">
        <v>0</v>
      </c>
      <c r="I163" s="149" t="s">
        <v>309</v>
      </c>
      <c r="J163" s="150">
        <f>VLOOKUP(B163,'12.2023'!A:C,3,0)</f>
        <v>0</v>
      </c>
      <c r="K163" s="151">
        <f>VLOOKUP(B163,'12.2023'!A:D,4,0)</f>
        <v>4185571</v>
      </c>
      <c r="L163" s="150">
        <f>VLOOKUP(B163,'12.2023'!A:E,5,0)</f>
        <v>3105246.6</v>
      </c>
      <c r="M163" s="150">
        <f>VLOOKUP(B163,'12.2023'!A:F,6,0)</f>
        <v>0</v>
      </c>
      <c r="N163" s="150">
        <f t="shared" si="9"/>
        <v>0</v>
      </c>
      <c r="O163" s="152">
        <f t="shared" si="10"/>
        <v>1080324.3999999999</v>
      </c>
      <c r="P163" s="128">
        <f t="shared" si="11"/>
        <v>-1080324.3999999999</v>
      </c>
      <c r="Q163" s="153">
        <v>0</v>
      </c>
      <c r="R163" s="128">
        <f t="shared" si="12"/>
        <v>-1080324.3999999999</v>
      </c>
      <c r="S163" s="129">
        <v>17</v>
      </c>
    </row>
    <row r="164" spans="1:19" hidden="1">
      <c r="A164" s="147">
        <v>158</v>
      </c>
      <c r="B164" s="148">
        <v>2010667</v>
      </c>
      <c r="C164" s="148" t="s">
        <v>159</v>
      </c>
      <c r="D164" s="149" t="s">
        <v>32</v>
      </c>
      <c r="E164" s="149" t="s">
        <v>34</v>
      </c>
      <c r="F164" s="149" t="s">
        <v>140</v>
      </c>
      <c r="G164" s="149" t="s">
        <v>40</v>
      </c>
      <c r="H164" s="149">
        <v>0</v>
      </c>
      <c r="I164" s="149" t="s">
        <v>310</v>
      </c>
      <c r="J164" s="150">
        <f>VLOOKUP(B164,'12.2023'!A:C,3,0)</f>
        <v>0</v>
      </c>
      <c r="K164" s="151">
        <f>VLOOKUP(B164,'12.2023'!A:D,4,0)</f>
        <v>76223.990000000005</v>
      </c>
      <c r="L164" s="150">
        <f>VLOOKUP(B164,'12.2023'!A:E,5,0)</f>
        <v>76223.990000000005</v>
      </c>
      <c r="M164" s="150">
        <f>VLOOKUP(B164,'12.2023'!A:F,6,0)</f>
        <v>0</v>
      </c>
      <c r="N164" s="150">
        <f t="shared" si="9"/>
        <v>0</v>
      </c>
      <c r="O164" s="152">
        <f t="shared" si="10"/>
        <v>0</v>
      </c>
      <c r="P164" s="128">
        <f t="shared" si="11"/>
        <v>0</v>
      </c>
      <c r="Q164" s="153">
        <v>0</v>
      </c>
      <c r="R164" s="128">
        <f t="shared" si="12"/>
        <v>0</v>
      </c>
      <c r="S164" s="129">
        <v>17</v>
      </c>
    </row>
    <row r="165" spans="1:19" hidden="1">
      <c r="A165" s="147">
        <v>159</v>
      </c>
      <c r="B165" s="148">
        <v>2010668</v>
      </c>
      <c r="C165" s="148" t="s">
        <v>159</v>
      </c>
      <c r="D165" s="149" t="s">
        <v>32</v>
      </c>
      <c r="E165" s="149" t="s">
        <v>34</v>
      </c>
      <c r="F165" s="149" t="s">
        <v>140</v>
      </c>
      <c r="G165" s="149" t="s">
        <v>40</v>
      </c>
      <c r="H165" s="149">
        <v>0</v>
      </c>
      <c r="I165" s="149" t="s">
        <v>311</v>
      </c>
      <c r="J165" s="150">
        <f>VLOOKUP(B165,'12.2023'!A:C,3,0)</f>
        <v>0</v>
      </c>
      <c r="K165" s="151">
        <f>VLOOKUP(B165,'12.2023'!A:D,4,0)</f>
        <v>157478.26</v>
      </c>
      <c r="L165" s="150">
        <f>VLOOKUP(B165,'12.2023'!A:E,5,0)</f>
        <v>157478.26</v>
      </c>
      <c r="M165" s="150">
        <f>VLOOKUP(B165,'12.2023'!A:F,6,0)</f>
        <v>0</v>
      </c>
      <c r="N165" s="150">
        <f t="shared" si="9"/>
        <v>0</v>
      </c>
      <c r="O165" s="152">
        <f t="shared" si="10"/>
        <v>0</v>
      </c>
      <c r="P165" s="128">
        <f t="shared" si="11"/>
        <v>0</v>
      </c>
      <c r="Q165" s="153">
        <v>0</v>
      </c>
      <c r="R165" s="128">
        <f t="shared" si="12"/>
        <v>0</v>
      </c>
      <c r="S165" s="129">
        <v>17</v>
      </c>
    </row>
    <row r="166" spans="1:19" hidden="1">
      <c r="A166" s="147">
        <v>160</v>
      </c>
      <c r="B166" s="148">
        <v>2010669</v>
      </c>
      <c r="C166" s="148" t="s">
        <v>159</v>
      </c>
      <c r="D166" s="149" t="s">
        <v>32</v>
      </c>
      <c r="E166" s="149" t="s">
        <v>34</v>
      </c>
      <c r="F166" s="149" t="s">
        <v>140</v>
      </c>
      <c r="G166" s="149" t="s">
        <v>40</v>
      </c>
      <c r="H166" s="149">
        <v>0</v>
      </c>
      <c r="I166" s="149" t="s">
        <v>312</v>
      </c>
      <c r="J166" s="150">
        <f>VLOOKUP(B166,'12.2023'!A:C,3,0)</f>
        <v>0</v>
      </c>
      <c r="K166" s="151">
        <f>VLOOKUP(B166,'12.2023'!A:D,4,0)</f>
        <v>964809.36</v>
      </c>
      <c r="L166" s="150">
        <f>VLOOKUP(B166,'12.2023'!A:E,5,0)</f>
        <v>1482059.98</v>
      </c>
      <c r="M166" s="150">
        <f>VLOOKUP(B166,'12.2023'!A:F,6,0)</f>
        <v>517250.62</v>
      </c>
      <c r="N166" s="150">
        <f t="shared" si="9"/>
        <v>0</v>
      </c>
      <c r="O166" s="152">
        <f t="shared" si="10"/>
        <v>0</v>
      </c>
      <c r="P166" s="128">
        <f t="shared" si="11"/>
        <v>0</v>
      </c>
      <c r="Q166" s="153">
        <v>0</v>
      </c>
      <c r="R166" s="128">
        <f t="shared" si="12"/>
        <v>0</v>
      </c>
      <c r="S166" s="129">
        <v>17</v>
      </c>
    </row>
    <row r="167" spans="1:19" hidden="1">
      <c r="A167" s="147">
        <v>161</v>
      </c>
      <c r="B167" s="148">
        <v>2010670</v>
      </c>
      <c r="C167" s="148" t="s">
        <v>159</v>
      </c>
      <c r="D167" s="149" t="s">
        <v>32</v>
      </c>
      <c r="E167" s="149" t="s">
        <v>34</v>
      </c>
      <c r="F167" s="149" t="s">
        <v>140</v>
      </c>
      <c r="G167" s="149" t="s">
        <v>40</v>
      </c>
      <c r="H167" s="149">
        <v>0</v>
      </c>
      <c r="I167" s="149" t="s">
        <v>313</v>
      </c>
      <c r="J167" s="150">
        <f>VLOOKUP(B167,'12.2023'!A:C,3,0)</f>
        <v>0</v>
      </c>
      <c r="K167" s="151">
        <f>VLOOKUP(B167,'12.2023'!A:D,4,0)</f>
        <v>393207.15</v>
      </c>
      <c r="L167" s="150">
        <f>VLOOKUP(B167,'12.2023'!A:E,5,0)</f>
        <v>393207.15</v>
      </c>
      <c r="M167" s="150">
        <f>VLOOKUP(B167,'12.2023'!A:F,6,0)</f>
        <v>0</v>
      </c>
      <c r="N167" s="150">
        <f t="shared" si="9"/>
        <v>0</v>
      </c>
      <c r="O167" s="152">
        <f t="shared" si="10"/>
        <v>0</v>
      </c>
      <c r="P167" s="128">
        <f t="shared" si="11"/>
        <v>0</v>
      </c>
      <c r="Q167" s="153">
        <v>0</v>
      </c>
      <c r="R167" s="128">
        <f t="shared" si="12"/>
        <v>0</v>
      </c>
      <c r="S167" s="129">
        <v>17</v>
      </c>
    </row>
    <row r="168" spans="1:19" hidden="1">
      <c r="A168" s="147">
        <v>162</v>
      </c>
      <c r="B168" s="148">
        <v>2010671</v>
      </c>
      <c r="C168" s="148" t="s">
        <v>159</v>
      </c>
      <c r="D168" s="149" t="s">
        <v>32</v>
      </c>
      <c r="E168" s="149" t="s">
        <v>34</v>
      </c>
      <c r="F168" s="149" t="s">
        <v>140</v>
      </c>
      <c r="G168" s="149" t="s">
        <v>40</v>
      </c>
      <c r="H168" s="149">
        <v>0</v>
      </c>
      <c r="I168" s="149" t="s">
        <v>314</v>
      </c>
      <c r="J168" s="150">
        <f>VLOOKUP(B168,'12.2023'!A:C,3,0)</f>
        <v>0</v>
      </c>
      <c r="K168" s="151">
        <f>VLOOKUP(B168,'12.2023'!A:D,4,0)</f>
        <v>0</v>
      </c>
      <c r="L168" s="150">
        <f>VLOOKUP(B168,'12.2023'!A:E,5,0)</f>
        <v>0</v>
      </c>
      <c r="M168" s="150">
        <f>VLOOKUP(B168,'12.2023'!A:F,6,0)</f>
        <v>0</v>
      </c>
      <c r="N168" s="150">
        <f t="shared" si="9"/>
        <v>0</v>
      </c>
      <c r="O168" s="152">
        <f t="shared" si="10"/>
        <v>0</v>
      </c>
      <c r="P168" s="128">
        <f t="shared" si="11"/>
        <v>0</v>
      </c>
      <c r="Q168" s="153">
        <v>0</v>
      </c>
      <c r="R168" s="128">
        <f t="shared" si="12"/>
        <v>0</v>
      </c>
      <c r="S168" s="129">
        <v>17</v>
      </c>
    </row>
    <row r="169" spans="1:19" hidden="1">
      <c r="A169" s="147">
        <v>163</v>
      </c>
      <c r="B169" s="148">
        <v>2010672</v>
      </c>
      <c r="C169" s="148" t="s">
        <v>159</v>
      </c>
      <c r="D169" s="149" t="s">
        <v>32</v>
      </c>
      <c r="E169" s="149" t="s">
        <v>34</v>
      </c>
      <c r="F169" s="149" t="s">
        <v>140</v>
      </c>
      <c r="G169" s="149" t="s">
        <v>40</v>
      </c>
      <c r="H169" s="149">
        <v>0</v>
      </c>
      <c r="I169" s="149" t="s">
        <v>315</v>
      </c>
      <c r="J169" s="150">
        <f>VLOOKUP(B169,'12.2023'!A:C,3,0)</f>
        <v>0</v>
      </c>
      <c r="K169" s="151">
        <f>VLOOKUP(B169,'12.2023'!A:D,4,0)</f>
        <v>0</v>
      </c>
      <c r="L169" s="150">
        <f>VLOOKUP(B169,'12.2023'!A:E,5,0)</f>
        <v>0</v>
      </c>
      <c r="M169" s="150">
        <f>VLOOKUP(B169,'12.2023'!A:F,6,0)</f>
        <v>0</v>
      </c>
      <c r="N169" s="150">
        <f t="shared" si="9"/>
        <v>0</v>
      </c>
      <c r="O169" s="152">
        <f t="shared" si="10"/>
        <v>0</v>
      </c>
      <c r="P169" s="128">
        <f t="shared" si="11"/>
        <v>0</v>
      </c>
      <c r="Q169" s="153">
        <v>0</v>
      </c>
      <c r="R169" s="128">
        <f t="shared" si="12"/>
        <v>0</v>
      </c>
      <c r="S169" s="129">
        <v>17</v>
      </c>
    </row>
    <row r="170" spans="1:19" hidden="1">
      <c r="A170" s="147">
        <v>164</v>
      </c>
      <c r="B170" s="148">
        <v>2010673</v>
      </c>
      <c r="C170" s="148" t="s">
        <v>159</v>
      </c>
      <c r="D170" s="149" t="s">
        <v>32</v>
      </c>
      <c r="E170" s="149" t="s">
        <v>34</v>
      </c>
      <c r="F170" s="149" t="s">
        <v>140</v>
      </c>
      <c r="G170" s="149" t="s">
        <v>40</v>
      </c>
      <c r="H170" s="149">
        <v>0</v>
      </c>
      <c r="I170" s="149" t="s">
        <v>316</v>
      </c>
      <c r="J170" s="150">
        <f>VLOOKUP(B170,'12.2023'!A:C,3,0)</f>
        <v>0</v>
      </c>
      <c r="K170" s="151">
        <f>VLOOKUP(B170,'12.2023'!A:D,4,0)</f>
        <v>0</v>
      </c>
      <c r="L170" s="150">
        <f>VLOOKUP(B170,'12.2023'!A:E,5,0)</f>
        <v>0</v>
      </c>
      <c r="M170" s="150">
        <f>VLOOKUP(B170,'12.2023'!A:F,6,0)</f>
        <v>0</v>
      </c>
      <c r="N170" s="150">
        <f t="shared" si="9"/>
        <v>0</v>
      </c>
      <c r="O170" s="152">
        <f t="shared" si="10"/>
        <v>0</v>
      </c>
      <c r="P170" s="128">
        <f t="shared" si="11"/>
        <v>0</v>
      </c>
      <c r="Q170" s="153">
        <v>0</v>
      </c>
      <c r="R170" s="128">
        <f t="shared" si="12"/>
        <v>0</v>
      </c>
      <c r="S170" s="129">
        <v>17</v>
      </c>
    </row>
    <row r="171" spans="1:19" hidden="1">
      <c r="A171" s="147">
        <v>165</v>
      </c>
      <c r="B171" s="148">
        <v>2010674</v>
      </c>
      <c r="C171" s="148" t="s">
        <v>159</v>
      </c>
      <c r="D171" s="149" t="s">
        <v>32</v>
      </c>
      <c r="E171" s="149" t="s">
        <v>34</v>
      </c>
      <c r="F171" s="149" t="s">
        <v>140</v>
      </c>
      <c r="G171" s="149" t="s">
        <v>40</v>
      </c>
      <c r="H171" s="149">
        <v>0</v>
      </c>
      <c r="I171" s="149" t="s">
        <v>317</v>
      </c>
      <c r="J171" s="150">
        <f>VLOOKUP(B171,'12.2023'!A:C,3,0)</f>
        <v>0</v>
      </c>
      <c r="K171" s="151">
        <f>VLOOKUP(B171,'12.2023'!A:D,4,0)</f>
        <v>321646.96000000002</v>
      </c>
      <c r="L171" s="150">
        <f>VLOOKUP(B171,'12.2023'!A:E,5,0)</f>
        <v>321646.96000000002</v>
      </c>
      <c r="M171" s="150">
        <f>VLOOKUP(B171,'12.2023'!A:F,6,0)</f>
        <v>0</v>
      </c>
      <c r="N171" s="150">
        <f t="shared" si="9"/>
        <v>0</v>
      </c>
      <c r="O171" s="152">
        <f t="shared" si="10"/>
        <v>0</v>
      </c>
      <c r="P171" s="128">
        <f t="shared" si="11"/>
        <v>0</v>
      </c>
      <c r="Q171" s="153">
        <v>0</v>
      </c>
      <c r="R171" s="128">
        <f t="shared" si="12"/>
        <v>0</v>
      </c>
      <c r="S171" s="129">
        <v>17</v>
      </c>
    </row>
    <row r="172" spans="1:19" hidden="1">
      <c r="A172" s="147">
        <v>166</v>
      </c>
      <c r="B172" s="148">
        <v>2010675</v>
      </c>
      <c r="C172" s="148" t="s">
        <v>159</v>
      </c>
      <c r="D172" s="149" t="s">
        <v>32</v>
      </c>
      <c r="E172" s="149" t="s">
        <v>34</v>
      </c>
      <c r="F172" s="149" t="s">
        <v>140</v>
      </c>
      <c r="G172" s="149" t="s">
        <v>40</v>
      </c>
      <c r="H172" s="149">
        <v>0</v>
      </c>
      <c r="I172" s="149" t="s">
        <v>318</v>
      </c>
      <c r="J172" s="150">
        <f>VLOOKUP(B172,'12.2023'!A:C,3,0)</f>
        <v>0</v>
      </c>
      <c r="K172" s="151">
        <f>VLOOKUP(B172,'12.2023'!A:D,4,0)</f>
        <v>440850.54000000004</v>
      </c>
      <c r="L172" s="150">
        <f>VLOOKUP(B172,'12.2023'!A:E,5,0)</f>
        <v>440850.54000000004</v>
      </c>
      <c r="M172" s="150">
        <f>VLOOKUP(B172,'12.2023'!A:F,6,0)</f>
        <v>0</v>
      </c>
      <c r="N172" s="150">
        <f t="shared" si="9"/>
        <v>0</v>
      </c>
      <c r="O172" s="152">
        <f t="shared" si="10"/>
        <v>0</v>
      </c>
      <c r="P172" s="128">
        <f t="shared" si="11"/>
        <v>0</v>
      </c>
      <c r="Q172" s="153">
        <v>0</v>
      </c>
      <c r="R172" s="128">
        <f t="shared" si="12"/>
        <v>0</v>
      </c>
      <c r="S172" s="129">
        <v>17</v>
      </c>
    </row>
    <row r="173" spans="1:19" hidden="1">
      <c r="A173" s="147">
        <v>167</v>
      </c>
      <c r="B173" s="148">
        <v>2010676</v>
      </c>
      <c r="C173" s="148" t="s">
        <v>159</v>
      </c>
      <c r="D173" s="149" t="s">
        <v>32</v>
      </c>
      <c r="E173" s="149" t="s">
        <v>34</v>
      </c>
      <c r="F173" s="149" t="s">
        <v>140</v>
      </c>
      <c r="G173" s="149" t="s">
        <v>40</v>
      </c>
      <c r="H173" s="149">
        <v>0</v>
      </c>
      <c r="I173" s="149" t="s">
        <v>319</v>
      </c>
      <c r="J173" s="150">
        <f>VLOOKUP(B173,'12.2023'!A:C,3,0)</f>
        <v>0</v>
      </c>
      <c r="K173" s="151">
        <f>VLOOKUP(B173,'12.2023'!A:D,4,0)</f>
        <v>1537760.79</v>
      </c>
      <c r="L173" s="150">
        <f>VLOOKUP(B173,'12.2023'!A:E,5,0)</f>
        <v>1374106.11</v>
      </c>
      <c r="M173" s="150">
        <f>VLOOKUP(B173,'12.2023'!A:F,6,0)</f>
        <v>245487.67</v>
      </c>
      <c r="N173" s="150">
        <f t="shared" si="9"/>
        <v>0</v>
      </c>
      <c r="O173" s="152">
        <f t="shared" si="10"/>
        <v>409142.34999999986</v>
      </c>
      <c r="P173" s="128">
        <f t="shared" si="11"/>
        <v>-409142.34999999986</v>
      </c>
      <c r="Q173" s="153">
        <v>0</v>
      </c>
      <c r="R173" s="128">
        <f t="shared" si="12"/>
        <v>-409142.34999999986</v>
      </c>
      <c r="S173" s="129">
        <v>17</v>
      </c>
    </row>
    <row r="174" spans="1:19" hidden="1">
      <c r="A174" s="147">
        <v>168</v>
      </c>
      <c r="B174" s="148">
        <v>2010677</v>
      </c>
      <c r="C174" s="148" t="s">
        <v>159</v>
      </c>
      <c r="D174" s="149" t="s">
        <v>32</v>
      </c>
      <c r="E174" s="149" t="s">
        <v>34</v>
      </c>
      <c r="F174" s="149" t="s">
        <v>140</v>
      </c>
      <c r="G174" s="149" t="s">
        <v>40</v>
      </c>
      <c r="H174" s="149">
        <v>0</v>
      </c>
      <c r="I174" s="149" t="s">
        <v>320</v>
      </c>
      <c r="J174" s="150">
        <f>VLOOKUP(B174,'12.2023'!A:C,3,0)</f>
        <v>0</v>
      </c>
      <c r="K174" s="151">
        <f>VLOOKUP(B174,'12.2023'!A:D,4,0)</f>
        <v>0</v>
      </c>
      <c r="L174" s="150">
        <f>VLOOKUP(B174,'12.2023'!A:E,5,0)</f>
        <v>0</v>
      </c>
      <c r="M174" s="150">
        <f>VLOOKUP(B174,'12.2023'!A:F,6,0)</f>
        <v>0</v>
      </c>
      <c r="N174" s="150">
        <f t="shared" si="9"/>
        <v>0</v>
      </c>
      <c r="O174" s="152">
        <f t="shared" si="10"/>
        <v>0</v>
      </c>
      <c r="P174" s="128">
        <f t="shared" si="11"/>
        <v>0</v>
      </c>
      <c r="Q174" s="153">
        <v>0</v>
      </c>
      <c r="R174" s="128">
        <f t="shared" si="12"/>
        <v>0</v>
      </c>
      <c r="S174" s="129">
        <v>17</v>
      </c>
    </row>
    <row r="175" spans="1:19" hidden="1">
      <c r="A175" s="147">
        <v>169</v>
      </c>
      <c r="B175" s="148">
        <v>2010678</v>
      </c>
      <c r="C175" s="148" t="s">
        <v>159</v>
      </c>
      <c r="D175" s="149" t="s">
        <v>32</v>
      </c>
      <c r="E175" s="149" t="s">
        <v>34</v>
      </c>
      <c r="F175" s="149" t="s">
        <v>140</v>
      </c>
      <c r="G175" s="149" t="s">
        <v>40</v>
      </c>
      <c r="H175" s="149">
        <v>0</v>
      </c>
      <c r="I175" s="149" t="s">
        <v>321</v>
      </c>
      <c r="J175" s="150">
        <f>VLOOKUP(B175,'12.2023'!A:C,3,0)</f>
        <v>0</v>
      </c>
      <c r="K175" s="151">
        <f>VLOOKUP(B175,'12.2023'!A:D,4,0)</f>
        <v>258486.76</v>
      </c>
      <c r="L175" s="150">
        <f>VLOOKUP(B175,'12.2023'!A:E,5,0)</f>
        <v>0</v>
      </c>
      <c r="M175" s="150">
        <f>VLOOKUP(B175,'12.2023'!A:F,6,0)</f>
        <v>0</v>
      </c>
      <c r="N175" s="150">
        <f t="shared" si="9"/>
        <v>0</v>
      </c>
      <c r="O175" s="152">
        <f t="shared" si="10"/>
        <v>258486.76</v>
      </c>
      <c r="P175" s="128">
        <f t="shared" si="11"/>
        <v>-258486.76</v>
      </c>
      <c r="Q175" s="153">
        <v>0</v>
      </c>
      <c r="R175" s="128">
        <f t="shared" si="12"/>
        <v>-258486.76</v>
      </c>
      <c r="S175" s="129">
        <v>17</v>
      </c>
    </row>
    <row r="176" spans="1:19" hidden="1">
      <c r="A176" s="147">
        <v>170</v>
      </c>
      <c r="B176" s="148">
        <v>2010679</v>
      </c>
      <c r="C176" s="148" t="s">
        <v>159</v>
      </c>
      <c r="D176" s="149" t="s">
        <v>32</v>
      </c>
      <c r="E176" s="149" t="s">
        <v>34</v>
      </c>
      <c r="F176" s="149" t="s">
        <v>140</v>
      </c>
      <c r="G176" s="149" t="s">
        <v>40</v>
      </c>
      <c r="H176" s="149">
        <v>0</v>
      </c>
      <c r="I176" s="149" t="s">
        <v>322</v>
      </c>
      <c r="J176" s="150">
        <f>VLOOKUP(B176,'12.2023'!A:C,3,0)</f>
        <v>0</v>
      </c>
      <c r="K176" s="151">
        <f>VLOOKUP(B176,'12.2023'!A:D,4,0)</f>
        <v>282366.09000000003</v>
      </c>
      <c r="L176" s="150">
        <f>VLOOKUP(B176,'12.2023'!A:E,5,0)</f>
        <v>324015.32</v>
      </c>
      <c r="M176" s="150">
        <f>VLOOKUP(B176,'12.2023'!A:F,6,0)</f>
        <v>80608.7</v>
      </c>
      <c r="N176" s="150">
        <f t="shared" si="9"/>
        <v>0</v>
      </c>
      <c r="O176" s="152">
        <f t="shared" si="10"/>
        <v>38959.47000000003</v>
      </c>
      <c r="P176" s="128">
        <f t="shared" si="11"/>
        <v>-38959.47000000003</v>
      </c>
      <c r="Q176" s="153">
        <v>0</v>
      </c>
      <c r="R176" s="128">
        <f t="shared" si="12"/>
        <v>-38959.47000000003</v>
      </c>
      <c r="S176" s="129">
        <v>17</v>
      </c>
    </row>
    <row r="177" spans="1:19" hidden="1">
      <c r="A177" s="147">
        <v>171</v>
      </c>
      <c r="B177" s="148">
        <v>2010680</v>
      </c>
      <c r="C177" s="148" t="s">
        <v>159</v>
      </c>
      <c r="D177" s="149" t="s">
        <v>32</v>
      </c>
      <c r="E177" s="149" t="s">
        <v>34</v>
      </c>
      <c r="F177" s="149" t="s">
        <v>140</v>
      </c>
      <c r="G177" s="149" t="s">
        <v>40</v>
      </c>
      <c r="H177" s="149">
        <v>0</v>
      </c>
      <c r="I177" s="149" t="s">
        <v>323</v>
      </c>
      <c r="J177" s="150">
        <f>VLOOKUP(B177,'12.2023'!A:C,3,0)</f>
        <v>0</v>
      </c>
      <c r="K177" s="151">
        <f>VLOOKUP(B177,'12.2023'!A:D,4,0)</f>
        <v>747690.22</v>
      </c>
      <c r="L177" s="150">
        <f>VLOOKUP(B177,'12.2023'!A:E,5,0)</f>
        <v>747690.22</v>
      </c>
      <c r="M177" s="150">
        <f>VLOOKUP(B177,'12.2023'!A:F,6,0)</f>
        <v>0</v>
      </c>
      <c r="N177" s="150">
        <f t="shared" si="9"/>
        <v>0</v>
      </c>
      <c r="O177" s="152">
        <f t="shared" si="10"/>
        <v>0</v>
      </c>
      <c r="P177" s="128">
        <f t="shared" si="11"/>
        <v>0</v>
      </c>
      <c r="Q177" s="153">
        <v>0</v>
      </c>
      <c r="R177" s="128">
        <f t="shared" si="12"/>
        <v>0</v>
      </c>
      <c r="S177" s="129">
        <v>17</v>
      </c>
    </row>
    <row r="178" spans="1:19" hidden="1">
      <c r="A178" s="147">
        <v>172</v>
      </c>
      <c r="B178" s="148">
        <v>2010681</v>
      </c>
      <c r="C178" s="148" t="s">
        <v>159</v>
      </c>
      <c r="D178" s="149" t="s">
        <v>32</v>
      </c>
      <c r="E178" s="149" t="s">
        <v>34</v>
      </c>
      <c r="F178" s="149" t="s">
        <v>140</v>
      </c>
      <c r="G178" s="149" t="s">
        <v>40</v>
      </c>
      <c r="H178" s="149">
        <v>0</v>
      </c>
      <c r="I178" s="149" t="s">
        <v>324</v>
      </c>
      <c r="J178" s="150">
        <f>VLOOKUP(B178,'12.2023'!A:C,3,0)</f>
        <v>0</v>
      </c>
      <c r="K178" s="151">
        <f>VLOOKUP(B178,'12.2023'!A:D,4,0)</f>
        <v>1464030.58</v>
      </c>
      <c r="L178" s="150">
        <f>VLOOKUP(B178,'12.2023'!A:E,5,0)</f>
        <v>1612133.77</v>
      </c>
      <c r="M178" s="150">
        <f>VLOOKUP(B178,'12.2023'!A:F,6,0)</f>
        <v>148103.19</v>
      </c>
      <c r="N178" s="150">
        <f t="shared" si="9"/>
        <v>0</v>
      </c>
      <c r="O178" s="152">
        <f t="shared" si="10"/>
        <v>0</v>
      </c>
      <c r="P178" s="128">
        <f t="shared" si="11"/>
        <v>0</v>
      </c>
      <c r="Q178" s="153">
        <v>0</v>
      </c>
      <c r="R178" s="128">
        <f t="shared" si="12"/>
        <v>0</v>
      </c>
      <c r="S178" s="129">
        <v>17</v>
      </c>
    </row>
    <row r="179" spans="1:19" hidden="1">
      <c r="A179" s="147">
        <v>173</v>
      </c>
      <c r="B179" s="148">
        <v>2010682</v>
      </c>
      <c r="C179" s="148" t="s">
        <v>159</v>
      </c>
      <c r="D179" s="149" t="s">
        <v>32</v>
      </c>
      <c r="E179" s="149" t="s">
        <v>34</v>
      </c>
      <c r="F179" s="149" t="s">
        <v>140</v>
      </c>
      <c r="G179" s="149" t="s">
        <v>40</v>
      </c>
      <c r="H179" s="149">
        <v>0</v>
      </c>
      <c r="I179" s="149" t="s">
        <v>325</v>
      </c>
      <c r="J179" s="150">
        <f>VLOOKUP(B179,'12.2023'!A:C,3,0)</f>
        <v>0</v>
      </c>
      <c r="K179" s="151">
        <f>VLOOKUP(B179,'12.2023'!A:D,4,0)</f>
        <v>93554.5</v>
      </c>
      <c r="L179" s="150">
        <f>VLOOKUP(B179,'12.2023'!A:E,5,0)</f>
        <v>304482.35000000003</v>
      </c>
      <c r="M179" s="150">
        <f>VLOOKUP(B179,'12.2023'!A:F,6,0)</f>
        <v>599217.99</v>
      </c>
      <c r="N179" s="150">
        <f t="shared" si="9"/>
        <v>0</v>
      </c>
      <c r="O179" s="152">
        <f t="shared" si="10"/>
        <v>388290.13999999996</v>
      </c>
      <c r="P179" s="128">
        <f t="shared" si="11"/>
        <v>-388290.13999999996</v>
      </c>
      <c r="Q179" s="153">
        <v>0</v>
      </c>
      <c r="R179" s="128">
        <f t="shared" si="12"/>
        <v>-388290.13999999996</v>
      </c>
      <c r="S179" s="129">
        <v>17</v>
      </c>
    </row>
    <row r="180" spans="1:19" hidden="1">
      <c r="A180" s="147">
        <v>174</v>
      </c>
      <c r="B180" s="148">
        <v>2010683</v>
      </c>
      <c r="C180" s="148" t="s">
        <v>159</v>
      </c>
      <c r="D180" s="149" t="s">
        <v>32</v>
      </c>
      <c r="E180" s="149" t="s">
        <v>34</v>
      </c>
      <c r="F180" s="149" t="s">
        <v>140</v>
      </c>
      <c r="G180" s="149" t="s">
        <v>40</v>
      </c>
      <c r="H180" s="149">
        <v>0</v>
      </c>
      <c r="I180" s="149" t="s">
        <v>326</v>
      </c>
      <c r="J180" s="150">
        <f>VLOOKUP(B180,'12.2023'!A:C,3,0)</f>
        <v>0</v>
      </c>
      <c r="K180" s="151">
        <f>VLOOKUP(B180,'12.2023'!A:D,4,0)</f>
        <v>2521739.13</v>
      </c>
      <c r="L180" s="150">
        <f>VLOOKUP(B180,'12.2023'!A:E,5,0)</f>
        <v>2521739.13</v>
      </c>
      <c r="M180" s="150">
        <f>VLOOKUP(B180,'12.2023'!A:F,6,0)</f>
        <v>0</v>
      </c>
      <c r="N180" s="150">
        <f t="shared" si="9"/>
        <v>0</v>
      </c>
      <c r="O180" s="152">
        <f t="shared" si="10"/>
        <v>0</v>
      </c>
      <c r="P180" s="128">
        <f t="shared" si="11"/>
        <v>0</v>
      </c>
      <c r="Q180" s="153">
        <v>0</v>
      </c>
      <c r="R180" s="128">
        <f t="shared" si="12"/>
        <v>0</v>
      </c>
      <c r="S180" s="129">
        <v>17</v>
      </c>
    </row>
    <row r="181" spans="1:19" hidden="1">
      <c r="A181" s="147">
        <v>175</v>
      </c>
      <c r="B181" s="148">
        <v>2010684</v>
      </c>
      <c r="C181" s="148" t="s">
        <v>159</v>
      </c>
      <c r="D181" s="149" t="s">
        <v>32</v>
      </c>
      <c r="E181" s="149" t="s">
        <v>34</v>
      </c>
      <c r="F181" s="149" t="s">
        <v>140</v>
      </c>
      <c r="G181" s="149" t="s">
        <v>40</v>
      </c>
      <c r="H181" s="149">
        <v>0</v>
      </c>
      <c r="I181" s="149" t="s">
        <v>327</v>
      </c>
      <c r="J181" s="150">
        <f>VLOOKUP(B181,'12.2023'!A:C,3,0)</f>
        <v>0</v>
      </c>
      <c r="K181" s="151">
        <f>VLOOKUP(B181,'12.2023'!A:D,4,0)</f>
        <v>3430853.91</v>
      </c>
      <c r="L181" s="150">
        <f>VLOOKUP(B181,'12.2023'!A:E,5,0)</f>
        <v>13393555.52</v>
      </c>
      <c r="M181" s="150">
        <f>VLOOKUP(B181,'12.2023'!A:F,6,0)</f>
        <v>15419146.09</v>
      </c>
      <c r="N181" s="150">
        <f t="shared" si="9"/>
        <v>0</v>
      </c>
      <c r="O181" s="152">
        <f t="shared" si="10"/>
        <v>5456444.4800000004</v>
      </c>
      <c r="P181" s="128">
        <f t="shared" si="11"/>
        <v>-5456444.4800000004</v>
      </c>
      <c r="Q181" s="153">
        <v>0</v>
      </c>
      <c r="R181" s="128">
        <f t="shared" si="12"/>
        <v>-5456444.4800000004</v>
      </c>
      <c r="S181" s="129">
        <v>17</v>
      </c>
    </row>
    <row r="182" spans="1:19" hidden="1">
      <c r="A182" s="147">
        <v>176</v>
      </c>
      <c r="B182" s="148">
        <v>2010685</v>
      </c>
      <c r="C182" s="148" t="s">
        <v>159</v>
      </c>
      <c r="D182" s="149" t="s">
        <v>32</v>
      </c>
      <c r="E182" s="149" t="s">
        <v>34</v>
      </c>
      <c r="F182" s="149" t="s">
        <v>140</v>
      </c>
      <c r="G182" s="149" t="s">
        <v>40</v>
      </c>
      <c r="H182" s="149">
        <v>0</v>
      </c>
      <c r="I182" s="149" t="s">
        <v>328</v>
      </c>
      <c r="J182" s="150">
        <f>VLOOKUP(B182,'12.2023'!A:C,3,0)</f>
        <v>0</v>
      </c>
      <c r="K182" s="151">
        <f>VLOOKUP(B182,'12.2023'!A:D,4,0)</f>
        <v>0</v>
      </c>
      <c r="L182" s="150">
        <f>VLOOKUP(B182,'12.2023'!A:E,5,0)</f>
        <v>0</v>
      </c>
      <c r="M182" s="150">
        <f>VLOOKUP(B182,'12.2023'!A:F,6,0)</f>
        <v>1850000</v>
      </c>
      <c r="N182" s="150">
        <f t="shared" si="9"/>
        <v>0</v>
      </c>
      <c r="O182" s="152">
        <f t="shared" si="10"/>
        <v>1850000</v>
      </c>
      <c r="P182" s="128">
        <f t="shared" si="11"/>
        <v>-1850000</v>
      </c>
      <c r="Q182" s="153">
        <v>0</v>
      </c>
      <c r="R182" s="128">
        <f t="shared" si="12"/>
        <v>-1850000</v>
      </c>
      <c r="S182" s="129">
        <v>17</v>
      </c>
    </row>
    <row r="183" spans="1:19" hidden="1">
      <c r="A183" s="147">
        <v>177</v>
      </c>
      <c r="B183" s="148">
        <v>2010686</v>
      </c>
      <c r="C183" s="148" t="s">
        <v>159</v>
      </c>
      <c r="D183" s="149" t="s">
        <v>32</v>
      </c>
      <c r="E183" s="149" t="s">
        <v>34</v>
      </c>
      <c r="F183" s="149" t="s">
        <v>140</v>
      </c>
      <c r="G183" s="149" t="s">
        <v>40</v>
      </c>
      <c r="H183" s="149">
        <v>0</v>
      </c>
      <c r="I183" s="149" t="s">
        <v>329</v>
      </c>
      <c r="J183" s="150">
        <f>VLOOKUP(B183,'12.2023'!A:C,3,0)</f>
        <v>0</v>
      </c>
      <c r="K183" s="151">
        <f>VLOOKUP(B183,'12.2023'!A:D,4,0)</f>
        <v>0</v>
      </c>
      <c r="L183" s="150">
        <f>VLOOKUP(B183,'12.2023'!A:E,5,0)</f>
        <v>122500</v>
      </c>
      <c r="M183" s="150">
        <f>VLOOKUP(B183,'12.2023'!A:F,6,0)</f>
        <v>122500</v>
      </c>
      <c r="N183" s="150">
        <f t="shared" si="9"/>
        <v>0</v>
      </c>
      <c r="O183" s="152">
        <f t="shared" si="10"/>
        <v>0</v>
      </c>
      <c r="P183" s="128">
        <f t="shared" si="11"/>
        <v>0</v>
      </c>
      <c r="Q183" s="153">
        <v>0</v>
      </c>
      <c r="R183" s="128">
        <f t="shared" si="12"/>
        <v>0</v>
      </c>
      <c r="S183" s="129">
        <v>17</v>
      </c>
    </row>
    <row r="184" spans="1:19" hidden="1">
      <c r="A184" s="147">
        <v>178</v>
      </c>
      <c r="B184" s="148">
        <v>2010687</v>
      </c>
      <c r="C184" s="148" t="s">
        <v>159</v>
      </c>
      <c r="D184" s="149" t="s">
        <v>32</v>
      </c>
      <c r="E184" s="149" t="s">
        <v>34</v>
      </c>
      <c r="F184" s="149" t="s">
        <v>140</v>
      </c>
      <c r="G184" s="149" t="s">
        <v>40</v>
      </c>
      <c r="H184" s="149">
        <v>0</v>
      </c>
      <c r="I184" s="149" t="s">
        <v>330</v>
      </c>
      <c r="J184" s="150">
        <f>VLOOKUP(B184,'12.2023'!A:C,3,0)</f>
        <v>0</v>
      </c>
      <c r="K184" s="151">
        <f>VLOOKUP(B184,'12.2023'!A:D,4,0)</f>
        <v>0</v>
      </c>
      <c r="L184" s="150">
        <f>VLOOKUP(B184,'12.2023'!A:E,5,0)</f>
        <v>0</v>
      </c>
      <c r="M184" s="150">
        <f>VLOOKUP(B184,'12.2023'!A:F,6,0)</f>
        <v>0</v>
      </c>
      <c r="N184" s="150">
        <f t="shared" si="9"/>
        <v>0</v>
      </c>
      <c r="O184" s="152">
        <f t="shared" si="10"/>
        <v>0</v>
      </c>
      <c r="P184" s="128">
        <f t="shared" si="11"/>
        <v>0</v>
      </c>
      <c r="Q184" s="153">
        <v>0</v>
      </c>
      <c r="R184" s="128">
        <f t="shared" si="12"/>
        <v>0</v>
      </c>
      <c r="S184" s="129">
        <v>17</v>
      </c>
    </row>
    <row r="185" spans="1:19" hidden="1">
      <c r="A185" s="147">
        <v>179</v>
      </c>
      <c r="B185" s="148">
        <v>2010688</v>
      </c>
      <c r="C185" s="148" t="s">
        <v>159</v>
      </c>
      <c r="D185" s="149" t="s">
        <v>32</v>
      </c>
      <c r="E185" s="149" t="s">
        <v>34</v>
      </c>
      <c r="F185" s="149" t="s">
        <v>140</v>
      </c>
      <c r="G185" s="149" t="s">
        <v>40</v>
      </c>
      <c r="H185" s="149">
        <v>0</v>
      </c>
      <c r="I185" s="149" t="s">
        <v>331</v>
      </c>
      <c r="J185" s="150">
        <f>VLOOKUP(B185,'12.2023'!A:C,3,0)</f>
        <v>0</v>
      </c>
      <c r="K185" s="151">
        <f>VLOOKUP(B185,'12.2023'!A:D,4,0)</f>
        <v>0</v>
      </c>
      <c r="L185" s="150">
        <f>VLOOKUP(B185,'12.2023'!A:E,5,0)</f>
        <v>981640.75</v>
      </c>
      <c r="M185" s="150">
        <f>VLOOKUP(B185,'12.2023'!A:F,6,0)</f>
        <v>1903807.59</v>
      </c>
      <c r="N185" s="150">
        <f t="shared" si="9"/>
        <v>0</v>
      </c>
      <c r="O185" s="152">
        <f t="shared" si="10"/>
        <v>922166.84000000008</v>
      </c>
      <c r="P185" s="128">
        <f t="shared" si="11"/>
        <v>-922166.84000000008</v>
      </c>
      <c r="Q185" s="153">
        <v>0</v>
      </c>
      <c r="R185" s="128">
        <f t="shared" si="12"/>
        <v>-922166.84000000008</v>
      </c>
      <c r="S185" s="129">
        <v>17</v>
      </c>
    </row>
    <row r="186" spans="1:19" hidden="1">
      <c r="A186" s="147">
        <v>180</v>
      </c>
      <c r="B186" s="148">
        <v>2010689</v>
      </c>
      <c r="C186" s="148" t="s">
        <v>159</v>
      </c>
      <c r="D186" s="149" t="s">
        <v>32</v>
      </c>
      <c r="E186" s="149" t="s">
        <v>34</v>
      </c>
      <c r="F186" s="149" t="s">
        <v>140</v>
      </c>
      <c r="G186" s="149" t="s">
        <v>40</v>
      </c>
      <c r="H186" s="149">
        <v>0</v>
      </c>
      <c r="I186" s="149" t="s">
        <v>332</v>
      </c>
      <c r="J186" s="150">
        <f>VLOOKUP(B186,'12.2023'!A:C,3,0)</f>
        <v>0</v>
      </c>
      <c r="K186" s="151">
        <f>VLOOKUP(B186,'12.2023'!A:D,4,0)</f>
        <v>0</v>
      </c>
      <c r="L186" s="150">
        <f>VLOOKUP(B186,'12.2023'!A:E,5,0)</f>
        <v>120724</v>
      </c>
      <c r="M186" s="150">
        <f>VLOOKUP(B186,'12.2023'!A:F,6,0)</f>
        <v>120724</v>
      </c>
      <c r="N186" s="150">
        <f t="shared" si="9"/>
        <v>0</v>
      </c>
      <c r="O186" s="152">
        <f t="shared" si="10"/>
        <v>0</v>
      </c>
      <c r="P186" s="128">
        <f t="shared" si="11"/>
        <v>0</v>
      </c>
      <c r="Q186" s="153">
        <v>0</v>
      </c>
      <c r="R186" s="128">
        <f t="shared" si="12"/>
        <v>0</v>
      </c>
      <c r="S186" s="129">
        <v>17</v>
      </c>
    </row>
    <row r="187" spans="1:19" hidden="1">
      <c r="A187" s="147">
        <v>181</v>
      </c>
      <c r="B187" s="148">
        <v>2010690</v>
      </c>
      <c r="C187" s="148" t="s">
        <v>159</v>
      </c>
      <c r="D187" s="149" t="s">
        <v>32</v>
      </c>
      <c r="E187" s="149" t="s">
        <v>34</v>
      </c>
      <c r="F187" s="149" t="s">
        <v>140</v>
      </c>
      <c r="G187" s="149" t="s">
        <v>40</v>
      </c>
      <c r="H187" s="149">
        <v>0</v>
      </c>
      <c r="I187" s="149" t="s">
        <v>333</v>
      </c>
      <c r="J187" s="150">
        <f>VLOOKUP(B187,'12.2023'!A:C,3,0)</f>
        <v>0</v>
      </c>
      <c r="K187" s="151">
        <f>VLOOKUP(B187,'12.2023'!A:D,4,0)</f>
        <v>0</v>
      </c>
      <c r="L187" s="150">
        <f>VLOOKUP(B187,'12.2023'!A:E,5,0)</f>
        <v>0</v>
      </c>
      <c r="M187" s="150">
        <f>VLOOKUP(B187,'12.2023'!A:F,6,0)</f>
        <v>0</v>
      </c>
      <c r="N187" s="150">
        <f t="shared" si="9"/>
        <v>0</v>
      </c>
      <c r="O187" s="152">
        <f t="shared" si="10"/>
        <v>0</v>
      </c>
      <c r="P187" s="128">
        <f t="shared" si="11"/>
        <v>0</v>
      </c>
      <c r="Q187" s="153">
        <v>0</v>
      </c>
      <c r="R187" s="128">
        <f t="shared" si="12"/>
        <v>0</v>
      </c>
      <c r="S187" s="129">
        <v>17</v>
      </c>
    </row>
    <row r="188" spans="1:19" hidden="1">
      <c r="A188" s="147">
        <v>182</v>
      </c>
      <c r="B188" s="148">
        <v>2010691</v>
      </c>
      <c r="C188" s="148" t="s">
        <v>159</v>
      </c>
      <c r="D188" s="149" t="s">
        <v>32</v>
      </c>
      <c r="E188" s="149" t="s">
        <v>34</v>
      </c>
      <c r="F188" s="149" t="s">
        <v>140</v>
      </c>
      <c r="G188" s="149" t="s">
        <v>40</v>
      </c>
      <c r="H188" s="149">
        <v>0</v>
      </c>
      <c r="I188" s="149" t="s">
        <v>334</v>
      </c>
      <c r="J188" s="150">
        <f>VLOOKUP(B188,'12.2023'!A:C,3,0)</f>
        <v>0</v>
      </c>
      <c r="K188" s="151">
        <f>VLOOKUP(B188,'12.2023'!A:D,4,0)</f>
        <v>0</v>
      </c>
      <c r="L188" s="150">
        <f>VLOOKUP(B188,'12.2023'!A:E,5,0)</f>
        <v>441194</v>
      </c>
      <c r="M188" s="150">
        <f>VLOOKUP(B188,'12.2023'!A:F,6,0)</f>
        <v>441194</v>
      </c>
      <c r="N188" s="150">
        <f t="shared" si="9"/>
        <v>0</v>
      </c>
      <c r="O188" s="152">
        <f t="shared" si="10"/>
        <v>0</v>
      </c>
      <c r="P188" s="128">
        <f t="shared" si="11"/>
        <v>0</v>
      </c>
      <c r="Q188" s="153">
        <v>0</v>
      </c>
      <c r="R188" s="128">
        <f t="shared" si="12"/>
        <v>0</v>
      </c>
      <c r="S188" s="129">
        <v>17</v>
      </c>
    </row>
    <row r="189" spans="1:19" hidden="1">
      <c r="A189" s="147">
        <v>183</v>
      </c>
      <c r="B189" s="148">
        <v>2010692</v>
      </c>
      <c r="C189" s="148" t="s">
        <v>159</v>
      </c>
      <c r="D189" s="149" t="s">
        <v>32</v>
      </c>
      <c r="E189" s="149" t="s">
        <v>34</v>
      </c>
      <c r="F189" s="149" t="s">
        <v>140</v>
      </c>
      <c r="G189" s="149" t="s">
        <v>40</v>
      </c>
      <c r="H189" s="149">
        <v>0</v>
      </c>
      <c r="I189" s="149" t="s">
        <v>335</v>
      </c>
      <c r="J189" s="150">
        <f>VLOOKUP(B189,'12.2023'!A:C,3,0)</f>
        <v>0</v>
      </c>
      <c r="K189" s="151">
        <f>VLOOKUP(B189,'12.2023'!A:D,4,0)</f>
        <v>0</v>
      </c>
      <c r="L189" s="150">
        <f>VLOOKUP(B189,'12.2023'!A:E,5,0)</f>
        <v>874153.55</v>
      </c>
      <c r="M189" s="150">
        <f>VLOOKUP(B189,'12.2023'!A:F,6,0)</f>
        <v>3100000</v>
      </c>
      <c r="N189" s="150">
        <f t="shared" si="9"/>
        <v>0</v>
      </c>
      <c r="O189" s="152">
        <f t="shared" si="10"/>
        <v>2225846.4500000002</v>
      </c>
      <c r="P189" s="128">
        <f t="shared" si="11"/>
        <v>-2225846.4500000002</v>
      </c>
      <c r="Q189" s="153">
        <v>0</v>
      </c>
      <c r="R189" s="128">
        <f t="shared" si="12"/>
        <v>-2225846.4500000002</v>
      </c>
      <c r="S189" s="129">
        <v>17</v>
      </c>
    </row>
    <row r="190" spans="1:19" hidden="1">
      <c r="A190" s="147">
        <v>184</v>
      </c>
      <c r="B190" s="148">
        <v>2010693</v>
      </c>
      <c r="C190" s="148" t="s">
        <v>159</v>
      </c>
      <c r="D190" s="149" t="s">
        <v>32</v>
      </c>
      <c r="E190" s="149" t="s">
        <v>34</v>
      </c>
      <c r="F190" s="149" t="s">
        <v>140</v>
      </c>
      <c r="G190" s="149" t="s">
        <v>40</v>
      </c>
      <c r="H190" s="149">
        <v>0</v>
      </c>
      <c r="I190" s="149" t="s">
        <v>336</v>
      </c>
      <c r="J190" s="150">
        <f>VLOOKUP(B190,'12.2023'!A:C,3,0)</f>
        <v>0</v>
      </c>
      <c r="K190" s="151">
        <f>VLOOKUP(B190,'12.2023'!A:D,4,0)</f>
        <v>0</v>
      </c>
      <c r="L190" s="150">
        <f>VLOOKUP(B190,'12.2023'!A:E,5,0)</f>
        <v>0</v>
      </c>
      <c r="M190" s="150">
        <f>VLOOKUP(B190,'12.2023'!A:F,6,0)</f>
        <v>2902349.57</v>
      </c>
      <c r="N190" s="150">
        <f t="shared" si="9"/>
        <v>0</v>
      </c>
      <c r="O190" s="152">
        <f t="shared" si="10"/>
        <v>2902349.57</v>
      </c>
      <c r="P190" s="128">
        <f t="shared" si="11"/>
        <v>-2902349.57</v>
      </c>
      <c r="Q190" s="153">
        <v>0</v>
      </c>
      <c r="R190" s="128">
        <f t="shared" si="12"/>
        <v>-2902349.57</v>
      </c>
      <c r="S190" s="129">
        <v>17</v>
      </c>
    </row>
    <row r="191" spans="1:19" hidden="1">
      <c r="A191" s="147">
        <v>185</v>
      </c>
      <c r="B191" s="148">
        <v>2010694</v>
      </c>
      <c r="C191" s="148" t="s">
        <v>159</v>
      </c>
      <c r="D191" s="149" t="s">
        <v>32</v>
      </c>
      <c r="E191" s="149" t="s">
        <v>34</v>
      </c>
      <c r="F191" s="149" t="s">
        <v>140</v>
      </c>
      <c r="G191" s="149" t="s">
        <v>40</v>
      </c>
      <c r="H191" s="149">
        <v>0</v>
      </c>
      <c r="I191" s="149" t="s">
        <v>337</v>
      </c>
      <c r="J191" s="150">
        <f>VLOOKUP(B191,'12.2023'!A:C,3,0)</f>
        <v>0</v>
      </c>
      <c r="K191" s="151">
        <f>VLOOKUP(B191,'12.2023'!A:D,4,0)</f>
        <v>0</v>
      </c>
      <c r="L191" s="150">
        <f>VLOOKUP(B191,'12.2023'!A:E,5,0)</f>
        <v>1080000</v>
      </c>
      <c r="M191" s="150">
        <f>VLOOKUP(B191,'12.2023'!A:F,6,0)</f>
        <v>1080000</v>
      </c>
      <c r="N191" s="150">
        <f t="shared" si="9"/>
        <v>0</v>
      </c>
      <c r="O191" s="152">
        <f t="shared" si="10"/>
        <v>0</v>
      </c>
      <c r="P191" s="128">
        <f t="shared" si="11"/>
        <v>0</v>
      </c>
      <c r="Q191" s="153">
        <v>0</v>
      </c>
      <c r="R191" s="128">
        <f t="shared" si="12"/>
        <v>0</v>
      </c>
      <c r="S191" s="129">
        <v>17</v>
      </c>
    </row>
    <row r="192" spans="1:19" hidden="1">
      <c r="A192" s="147">
        <v>186</v>
      </c>
      <c r="B192" s="148">
        <v>2010695</v>
      </c>
      <c r="C192" s="148" t="s">
        <v>159</v>
      </c>
      <c r="D192" s="149" t="s">
        <v>32</v>
      </c>
      <c r="E192" s="149" t="s">
        <v>34</v>
      </c>
      <c r="F192" s="149" t="s">
        <v>140</v>
      </c>
      <c r="G192" s="149" t="s">
        <v>40</v>
      </c>
      <c r="H192" s="149">
        <v>0</v>
      </c>
      <c r="I192" s="149" t="s">
        <v>338</v>
      </c>
      <c r="J192" s="150">
        <f>VLOOKUP(B192,'12.2023'!A:C,3,0)</f>
        <v>0</v>
      </c>
      <c r="K192" s="151">
        <f>VLOOKUP(B192,'12.2023'!A:D,4,0)</f>
        <v>0</v>
      </c>
      <c r="L192" s="150">
        <f>VLOOKUP(B192,'12.2023'!A:E,5,0)</f>
        <v>552961.36</v>
      </c>
      <c r="M192" s="150">
        <f>VLOOKUP(B192,'12.2023'!A:F,6,0)</f>
        <v>1650000</v>
      </c>
      <c r="N192" s="150">
        <f t="shared" si="9"/>
        <v>0</v>
      </c>
      <c r="O192" s="152">
        <f t="shared" si="10"/>
        <v>1097038.6400000001</v>
      </c>
      <c r="P192" s="128">
        <f t="shared" si="11"/>
        <v>-1097038.6400000001</v>
      </c>
      <c r="Q192" s="153">
        <v>0</v>
      </c>
      <c r="R192" s="128">
        <f t="shared" si="12"/>
        <v>-1097038.6400000001</v>
      </c>
      <c r="S192" s="129">
        <v>17</v>
      </c>
    </row>
    <row r="193" spans="1:19" hidden="1">
      <c r="A193" s="147">
        <v>187</v>
      </c>
      <c r="B193" s="148">
        <v>2010696</v>
      </c>
      <c r="C193" s="148" t="s">
        <v>159</v>
      </c>
      <c r="D193" s="149" t="s">
        <v>32</v>
      </c>
      <c r="E193" s="149" t="s">
        <v>34</v>
      </c>
      <c r="F193" s="149" t="s">
        <v>140</v>
      </c>
      <c r="G193" s="149" t="s">
        <v>40</v>
      </c>
      <c r="H193" s="149">
        <v>0</v>
      </c>
      <c r="I193" s="149" t="s">
        <v>339</v>
      </c>
      <c r="J193" s="150">
        <f>VLOOKUP(B193,'12.2023'!A:C,3,0)</f>
        <v>0</v>
      </c>
      <c r="K193" s="151">
        <f>VLOOKUP(B193,'12.2023'!A:D,4,0)</f>
        <v>0</v>
      </c>
      <c r="L193" s="150">
        <f>VLOOKUP(B193,'12.2023'!A:E,5,0)</f>
        <v>12770698.880000001</v>
      </c>
      <c r="M193" s="150">
        <f>VLOOKUP(B193,'12.2023'!A:F,6,0)</f>
        <v>17228700</v>
      </c>
      <c r="N193" s="150">
        <f t="shared" si="9"/>
        <v>0</v>
      </c>
      <c r="O193" s="152">
        <f t="shared" si="10"/>
        <v>4458001.1199999992</v>
      </c>
      <c r="P193" s="128">
        <f t="shared" si="11"/>
        <v>-4458001.1199999992</v>
      </c>
      <c r="Q193" s="153">
        <v>0</v>
      </c>
      <c r="R193" s="128">
        <f t="shared" si="12"/>
        <v>-4458001.1199999992</v>
      </c>
      <c r="S193" s="129">
        <v>17</v>
      </c>
    </row>
    <row r="194" spans="1:19" hidden="1">
      <c r="A194" s="147">
        <v>188</v>
      </c>
      <c r="B194" s="148">
        <v>2010697</v>
      </c>
      <c r="C194" s="148" t="s">
        <v>159</v>
      </c>
      <c r="D194" s="149" t="s">
        <v>32</v>
      </c>
      <c r="E194" s="149" t="s">
        <v>34</v>
      </c>
      <c r="F194" s="149" t="s">
        <v>140</v>
      </c>
      <c r="G194" s="149" t="s">
        <v>40</v>
      </c>
      <c r="H194" s="149">
        <v>0</v>
      </c>
      <c r="I194" s="149" t="s">
        <v>340</v>
      </c>
      <c r="J194" s="150">
        <f>VLOOKUP(B194,'12.2023'!A:C,3,0)</f>
        <v>0</v>
      </c>
      <c r="K194" s="151">
        <f>VLOOKUP(B194,'12.2023'!A:D,4,0)</f>
        <v>0</v>
      </c>
      <c r="L194" s="150">
        <f>VLOOKUP(B194,'12.2023'!A:E,5,0)</f>
        <v>494144</v>
      </c>
      <c r="M194" s="150">
        <f>VLOOKUP(B194,'12.2023'!A:F,6,0)</f>
        <v>549994.69999999995</v>
      </c>
      <c r="N194" s="150">
        <f t="shared" si="9"/>
        <v>0</v>
      </c>
      <c r="O194" s="152">
        <f t="shared" si="10"/>
        <v>55850.699999999953</v>
      </c>
      <c r="P194" s="128">
        <f t="shared" si="11"/>
        <v>-55850.699999999953</v>
      </c>
      <c r="Q194" s="153">
        <v>0</v>
      </c>
      <c r="R194" s="128">
        <f t="shared" si="12"/>
        <v>-55850.699999999953</v>
      </c>
      <c r="S194" s="129">
        <v>17</v>
      </c>
    </row>
    <row r="195" spans="1:19" hidden="1">
      <c r="A195" s="147">
        <v>189</v>
      </c>
      <c r="B195" s="148">
        <v>2010698</v>
      </c>
      <c r="C195" s="148" t="s">
        <v>159</v>
      </c>
      <c r="D195" s="149" t="s">
        <v>32</v>
      </c>
      <c r="E195" s="149" t="s">
        <v>34</v>
      </c>
      <c r="F195" s="149" t="s">
        <v>140</v>
      </c>
      <c r="G195" s="149" t="s">
        <v>40</v>
      </c>
      <c r="H195" s="149">
        <v>0</v>
      </c>
      <c r="I195" s="149" t="s">
        <v>341</v>
      </c>
      <c r="J195" s="150">
        <f>VLOOKUP(B195,'12.2023'!A:C,3,0)</f>
        <v>0</v>
      </c>
      <c r="K195" s="151">
        <f>VLOOKUP(B195,'12.2023'!A:D,4,0)</f>
        <v>0</v>
      </c>
      <c r="L195" s="150">
        <f>VLOOKUP(B195,'12.2023'!A:E,5,0)</f>
        <v>1112875.18</v>
      </c>
      <c r="M195" s="150">
        <f>VLOOKUP(B195,'12.2023'!A:F,6,0)</f>
        <v>1112875.6499999999</v>
      </c>
      <c r="N195" s="150">
        <f t="shared" si="9"/>
        <v>0</v>
      </c>
      <c r="O195" s="152">
        <f t="shared" si="10"/>
        <v>0.46999999997206032</v>
      </c>
      <c r="P195" s="128">
        <f t="shared" si="11"/>
        <v>-0.46999999997206032</v>
      </c>
      <c r="Q195" s="153">
        <v>0</v>
      </c>
      <c r="R195" s="128">
        <f t="shared" si="12"/>
        <v>-0.46999999997206032</v>
      </c>
      <c r="S195" s="129">
        <v>17</v>
      </c>
    </row>
    <row r="196" spans="1:19" hidden="1">
      <c r="A196" s="147">
        <v>190</v>
      </c>
      <c r="B196" s="148">
        <v>2010699</v>
      </c>
      <c r="C196" s="148" t="s">
        <v>159</v>
      </c>
      <c r="D196" s="149" t="s">
        <v>32</v>
      </c>
      <c r="E196" s="149" t="s">
        <v>34</v>
      </c>
      <c r="F196" s="149" t="s">
        <v>140</v>
      </c>
      <c r="G196" s="149" t="s">
        <v>40</v>
      </c>
      <c r="H196" s="149">
        <v>0</v>
      </c>
      <c r="I196" s="149" t="s">
        <v>342</v>
      </c>
      <c r="J196" s="150">
        <f>VLOOKUP(B196,'12.2023'!A:C,3,0)</f>
        <v>0</v>
      </c>
      <c r="K196" s="151">
        <f>VLOOKUP(B196,'12.2023'!A:D,4,0)</f>
        <v>0</v>
      </c>
      <c r="L196" s="150">
        <f>VLOOKUP(B196,'12.2023'!A:E,5,0)</f>
        <v>2056285.52</v>
      </c>
      <c r="M196" s="150">
        <f>VLOOKUP(B196,'12.2023'!A:F,6,0)</f>
        <v>4528971.01</v>
      </c>
      <c r="N196" s="150">
        <f t="shared" si="9"/>
        <v>0</v>
      </c>
      <c r="O196" s="152">
        <f t="shared" si="10"/>
        <v>2472685.4899999998</v>
      </c>
      <c r="P196" s="128">
        <f t="shared" si="11"/>
        <v>-2472685.4899999998</v>
      </c>
      <c r="Q196" s="153">
        <v>0</v>
      </c>
      <c r="R196" s="128">
        <f t="shared" si="12"/>
        <v>-2472685.4899999998</v>
      </c>
      <c r="S196" s="129">
        <v>17</v>
      </c>
    </row>
    <row r="197" spans="1:19" hidden="1">
      <c r="A197" s="147">
        <v>191</v>
      </c>
      <c r="B197" s="148">
        <v>2010700</v>
      </c>
      <c r="C197" s="148" t="s">
        <v>159</v>
      </c>
      <c r="D197" s="149" t="s">
        <v>32</v>
      </c>
      <c r="E197" s="149" t="s">
        <v>34</v>
      </c>
      <c r="F197" s="149" t="s">
        <v>140</v>
      </c>
      <c r="G197" s="149" t="s">
        <v>40</v>
      </c>
      <c r="H197" s="149">
        <v>0</v>
      </c>
      <c r="I197" s="149" t="s">
        <v>343</v>
      </c>
      <c r="J197" s="150">
        <f>VLOOKUP(B197,'12.2023'!A:C,3,0)</f>
        <v>0</v>
      </c>
      <c r="K197" s="151">
        <f>VLOOKUP(B197,'12.2023'!A:D,4,0)</f>
        <v>0</v>
      </c>
      <c r="L197" s="150">
        <f>VLOOKUP(B197,'12.2023'!A:E,5,0)</f>
        <v>0</v>
      </c>
      <c r="M197" s="150">
        <f>VLOOKUP(B197,'12.2023'!A:F,6,0)</f>
        <v>176348.67</v>
      </c>
      <c r="N197" s="150">
        <f t="shared" si="9"/>
        <v>0</v>
      </c>
      <c r="O197" s="152">
        <f t="shared" si="10"/>
        <v>176348.67</v>
      </c>
      <c r="P197" s="128">
        <f t="shared" si="11"/>
        <v>-176348.67</v>
      </c>
      <c r="Q197" s="153">
        <v>0</v>
      </c>
      <c r="R197" s="128">
        <f t="shared" si="12"/>
        <v>-176348.67</v>
      </c>
      <c r="S197" s="129">
        <v>17</v>
      </c>
    </row>
    <row r="198" spans="1:19" hidden="1">
      <c r="A198" s="147">
        <v>192</v>
      </c>
      <c r="B198" s="148">
        <v>2010701</v>
      </c>
      <c r="C198" s="148" t="s">
        <v>159</v>
      </c>
      <c r="D198" s="149" t="s">
        <v>32</v>
      </c>
      <c r="E198" s="149" t="s">
        <v>34</v>
      </c>
      <c r="F198" s="149" t="s">
        <v>140</v>
      </c>
      <c r="G198" s="149" t="s">
        <v>40</v>
      </c>
      <c r="H198" s="149">
        <v>0</v>
      </c>
      <c r="I198" s="149" t="s">
        <v>344</v>
      </c>
      <c r="J198" s="150">
        <f>VLOOKUP(B198,'12.2023'!A:C,3,0)</f>
        <v>0</v>
      </c>
      <c r="K198" s="151">
        <f>VLOOKUP(B198,'12.2023'!A:D,4,0)</f>
        <v>0</v>
      </c>
      <c r="L198" s="150">
        <f>VLOOKUP(B198,'12.2023'!A:E,5,0)</f>
        <v>30896.41</v>
      </c>
      <c r="M198" s="150">
        <f>VLOOKUP(B198,'12.2023'!A:F,6,0)</f>
        <v>84917</v>
      </c>
      <c r="N198" s="150">
        <f t="shared" si="9"/>
        <v>0</v>
      </c>
      <c r="O198" s="152">
        <f t="shared" si="10"/>
        <v>54020.59</v>
      </c>
      <c r="P198" s="128">
        <f t="shared" si="11"/>
        <v>-54020.59</v>
      </c>
      <c r="Q198" s="153">
        <v>0</v>
      </c>
      <c r="R198" s="128">
        <f t="shared" si="12"/>
        <v>-54020.59</v>
      </c>
      <c r="S198" s="129">
        <v>17</v>
      </c>
    </row>
    <row r="199" spans="1:19" hidden="1">
      <c r="A199" s="147">
        <v>193</v>
      </c>
      <c r="B199" s="148">
        <v>2010702</v>
      </c>
      <c r="C199" s="148" t="s">
        <v>159</v>
      </c>
      <c r="D199" s="149" t="s">
        <v>32</v>
      </c>
      <c r="E199" s="149" t="s">
        <v>34</v>
      </c>
      <c r="F199" s="149" t="s">
        <v>140</v>
      </c>
      <c r="G199" s="149" t="s">
        <v>40</v>
      </c>
      <c r="H199" s="149">
        <v>0</v>
      </c>
      <c r="I199" s="149" t="s">
        <v>345</v>
      </c>
      <c r="J199" s="150">
        <f>VLOOKUP(B199,'12.2023'!A:C,3,0)</f>
        <v>0</v>
      </c>
      <c r="K199" s="151">
        <f>VLOOKUP(B199,'12.2023'!A:D,4,0)</f>
        <v>0</v>
      </c>
      <c r="L199" s="150">
        <f>VLOOKUP(B199,'12.2023'!A:E,5,0)</f>
        <v>0</v>
      </c>
      <c r="M199" s="150">
        <f>VLOOKUP(B199,'12.2023'!A:F,6,0)</f>
        <v>1340097.3400000001</v>
      </c>
      <c r="N199" s="150">
        <f t="shared" ref="N199:N262" si="13">IF((J199+L199)-(K199+M199)&lt;0,0,(J199+L199)-(K199+M199))</f>
        <v>0</v>
      </c>
      <c r="O199" s="152">
        <f t="shared" ref="O199:O262" si="14">-IF((J199+L199)-(K199+M199)&lt;0,(J199+L199)-(K199+M199),0)</f>
        <v>1340097.3400000001</v>
      </c>
      <c r="P199" s="128">
        <f t="shared" ref="P199:P262" si="15">N199-O199</f>
        <v>-1340097.3400000001</v>
      </c>
      <c r="Q199" s="153">
        <v>0</v>
      </c>
      <c r="R199" s="128">
        <f t="shared" ref="R199:R262" si="16">P199-Q199</f>
        <v>-1340097.3400000001</v>
      </c>
      <c r="S199" s="129">
        <v>17</v>
      </c>
    </row>
    <row r="200" spans="1:19" hidden="1">
      <c r="A200" s="147">
        <v>194</v>
      </c>
      <c r="B200" s="148">
        <v>2010703</v>
      </c>
      <c r="C200" s="148" t="s">
        <v>159</v>
      </c>
      <c r="D200" s="149" t="s">
        <v>32</v>
      </c>
      <c r="E200" s="149" t="s">
        <v>34</v>
      </c>
      <c r="F200" s="149" t="s">
        <v>140</v>
      </c>
      <c r="G200" s="149" t="s">
        <v>40</v>
      </c>
      <c r="H200" s="149">
        <v>0</v>
      </c>
      <c r="I200" s="148" t="s">
        <v>3274</v>
      </c>
      <c r="J200" s="150">
        <f>VLOOKUP(B200,'12.2023'!A:C,3,0)</f>
        <v>0</v>
      </c>
      <c r="K200" s="151">
        <f>VLOOKUP(B200,'12.2023'!A:D,4,0)</f>
        <v>0</v>
      </c>
      <c r="L200" s="150">
        <f>VLOOKUP(B200,'12.2023'!A:E,5,0)</f>
        <v>0</v>
      </c>
      <c r="M200" s="150">
        <f>VLOOKUP(B200,'12.2023'!A:F,6,0)</f>
        <v>120000</v>
      </c>
      <c r="N200" s="150">
        <f t="shared" si="13"/>
        <v>0</v>
      </c>
      <c r="O200" s="152">
        <f t="shared" si="14"/>
        <v>120000</v>
      </c>
      <c r="P200" s="128">
        <f t="shared" si="15"/>
        <v>-120000</v>
      </c>
      <c r="Q200" s="153">
        <v>0</v>
      </c>
      <c r="R200" s="128">
        <f t="shared" si="16"/>
        <v>-120000</v>
      </c>
      <c r="S200" s="129">
        <v>17</v>
      </c>
    </row>
    <row r="201" spans="1:19" hidden="1">
      <c r="A201" s="147">
        <v>195</v>
      </c>
      <c r="B201" s="148">
        <v>2010704</v>
      </c>
      <c r="C201" s="148" t="s">
        <v>159</v>
      </c>
      <c r="D201" s="149" t="s">
        <v>32</v>
      </c>
      <c r="E201" s="149" t="s">
        <v>34</v>
      </c>
      <c r="F201" s="149" t="s">
        <v>140</v>
      </c>
      <c r="G201" s="149" t="s">
        <v>40</v>
      </c>
      <c r="H201" s="149">
        <v>0</v>
      </c>
      <c r="I201" s="148" t="s">
        <v>3298</v>
      </c>
      <c r="J201" s="155">
        <v>0</v>
      </c>
      <c r="K201" s="155">
        <v>0</v>
      </c>
      <c r="L201" s="150">
        <f>VLOOKUP(B201,'12.2023'!A:E,5,0)</f>
        <v>0</v>
      </c>
      <c r="M201" s="150">
        <f>VLOOKUP(B201,'12.2023'!A:F,6,0)</f>
        <v>2680000</v>
      </c>
      <c r="N201" s="150">
        <f t="shared" si="13"/>
        <v>0</v>
      </c>
      <c r="O201" s="152">
        <f t="shared" si="14"/>
        <v>2680000</v>
      </c>
      <c r="P201" s="128">
        <f t="shared" si="15"/>
        <v>-2680000</v>
      </c>
      <c r="Q201" s="153">
        <v>0</v>
      </c>
      <c r="R201" s="128">
        <f t="shared" si="16"/>
        <v>-2680000</v>
      </c>
      <c r="S201" s="129">
        <v>17</v>
      </c>
    </row>
    <row r="202" spans="1:19" hidden="1">
      <c r="A202" s="147"/>
      <c r="B202" s="148">
        <v>2010705</v>
      </c>
      <c r="C202" s="148" t="s">
        <v>159</v>
      </c>
      <c r="D202" s="149" t="s">
        <v>32</v>
      </c>
      <c r="E202" s="149" t="s">
        <v>34</v>
      </c>
      <c r="F202" s="149" t="s">
        <v>140</v>
      </c>
      <c r="G202" s="149" t="s">
        <v>40</v>
      </c>
      <c r="H202" s="149">
        <v>0</v>
      </c>
      <c r="I202" s="148" t="s">
        <v>4147</v>
      </c>
      <c r="J202" s="150">
        <f>VLOOKUP(B202,'12.2023'!A:C,3,0)</f>
        <v>0</v>
      </c>
      <c r="K202" s="151">
        <f>VLOOKUP(B202,'12.2023'!A:D,4,0)</f>
        <v>0</v>
      </c>
      <c r="L202" s="150">
        <f>VLOOKUP(B202,'12.2023'!A:E,5,0)</f>
        <v>0</v>
      </c>
      <c r="M202" s="150">
        <f>VLOOKUP(B202,'12.2023'!A:F,6,0)</f>
        <v>4782608.7</v>
      </c>
      <c r="N202" s="150">
        <f t="shared" si="13"/>
        <v>0</v>
      </c>
      <c r="O202" s="152">
        <f t="shared" si="14"/>
        <v>4782608.7</v>
      </c>
      <c r="P202" s="128">
        <f t="shared" si="15"/>
        <v>-4782608.7</v>
      </c>
      <c r="Q202" s="153">
        <v>0</v>
      </c>
      <c r="R202" s="128">
        <f t="shared" si="16"/>
        <v>-4782608.7</v>
      </c>
      <c r="S202" s="129">
        <v>17</v>
      </c>
    </row>
    <row r="203" spans="1:19" hidden="1">
      <c r="A203" s="147">
        <v>196</v>
      </c>
      <c r="B203" s="156">
        <v>2010801</v>
      </c>
      <c r="C203" s="148" t="s">
        <v>159</v>
      </c>
      <c r="D203" s="154" t="s">
        <v>32</v>
      </c>
      <c r="E203" s="149" t="s">
        <v>34</v>
      </c>
      <c r="F203" s="149" t="s">
        <v>3251</v>
      </c>
      <c r="G203" s="149" t="s">
        <v>3251</v>
      </c>
      <c r="H203" s="149">
        <v>0</v>
      </c>
      <c r="I203" s="154" t="s">
        <v>346</v>
      </c>
      <c r="J203" s="157">
        <f>VLOOKUP(B203,'12.2023'!A:C,3,0)</f>
        <v>0</v>
      </c>
      <c r="K203" s="158">
        <f>VLOOKUP(B203,'12.2023'!A:D,4,0)</f>
        <v>954560</v>
      </c>
      <c r="L203" s="150">
        <f>VLOOKUP(B203,'12.2023'!A:E,5,0)</f>
        <v>973051.26</v>
      </c>
      <c r="M203" s="150">
        <f>VLOOKUP(B203,'12.2023'!A:F,6,0)</f>
        <v>507847.89</v>
      </c>
      <c r="N203" s="150">
        <f t="shared" si="13"/>
        <v>0</v>
      </c>
      <c r="O203" s="152">
        <f t="shared" si="14"/>
        <v>489356.63000000012</v>
      </c>
      <c r="P203" s="128">
        <f t="shared" si="15"/>
        <v>-489356.63000000012</v>
      </c>
      <c r="Q203" s="153">
        <v>0</v>
      </c>
      <c r="R203" s="128">
        <f t="shared" si="16"/>
        <v>-489356.63000000012</v>
      </c>
      <c r="S203" s="129">
        <v>14</v>
      </c>
    </row>
    <row r="204" spans="1:19" hidden="1">
      <c r="A204" s="147">
        <v>197</v>
      </c>
      <c r="B204" s="148">
        <v>2030102</v>
      </c>
      <c r="C204" s="148" t="s">
        <v>159</v>
      </c>
      <c r="D204" s="149" t="s">
        <v>32</v>
      </c>
      <c r="E204" s="149" t="s">
        <v>34</v>
      </c>
      <c r="F204" s="149" t="s">
        <v>140</v>
      </c>
      <c r="G204" s="149" t="s">
        <v>127</v>
      </c>
      <c r="H204" s="149">
        <v>0</v>
      </c>
      <c r="I204" s="149" t="s">
        <v>347</v>
      </c>
      <c r="J204" s="150">
        <f>VLOOKUP(B204,'12.2023'!A:C,3,0)</f>
        <v>0</v>
      </c>
      <c r="K204" s="151">
        <f>VLOOKUP(B204,'12.2023'!A:D,4,0)</f>
        <v>563965.82999999996</v>
      </c>
      <c r="L204" s="150">
        <f>VLOOKUP(B204,'12.2023'!A:E,5,0)</f>
        <v>139440</v>
      </c>
      <c r="M204" s="150">
        <f>VLOOKUP(B204,'12.2023'!A:F,6,0)</f>
        <v>382094.17</v>
      </c>
      <c r="N204" s="150">
        <f t="shared" si="13"/>
        <v>0</v>
      </c>
      <c r="O204" s="152">
        <f t="shared" si="14"/>
        <v>806620</v>
      </c>
      <c r="P204" s="128">
        <f t="shared" si="15"/>
        <v>-806620</v>
      </c>
      <c r="Q204" s="153">
        <v>0</v>
      </c>
      <c r="R204" s="128">
        <f t="shared" si="16"/>
        <v>-806620</v>
      </c>
      <c r="S204" s="129">
        <v>17</v>
      </c>
    </row>
    <row r="205" spans="1:19" hidden="1">
      <c r="A205" s="147">
        <v>198</v>
      </c>
      <c r="B205" s="148">
        <v>2030103</v>
      </c>
      <c r="C205" s="148" t="s">
        <v>159</v>
      </c>
      <c r="D205" s="149" t="s">
        <v>32</v>
      </c>
      <c r="E205" s="149" t="s">
        <v>34</v>
      </c>
      <c r="F205" s="149" t="s">
        <v>140</v>
      </c>
      <c r="G205" s="149" t="s">
        <v>127</v>
      </c>
      <c r="H205" s="149">
        <v>0</v>
      </c>
      <c r="I205" s="149" t="s">
        <v>348</v>
      </c>
      <c r="J205" s="150">
        <f>VLOOKUP(B205,'12.2023'!A:C,3,0)</f>
        <v>0</v>
      </c>
      <c r="K205" s="151">
        <f>VLOOKUP(B205,'12.2023'!A:D,4,0)</f>
        <v>66987.73</v>
      </c>
      <c r="L205" s="150">
        <f>VLOOKUP(B205,'12.2023'!A:E,5,0)</f>
        <v>75003.710000000006</v>
      </c>
      <c r="M205" s="150">
        <f>VLOOKUP(B205,'12.2023'!A:F,6,0)</f>
        <v>140701</v>
      </c>
      <c r="N205" s="150">
        <f t="shared" si="13"/>
        <v>0</v>
      </c>
      <c r="O205" s="152">
        <f t="shared" si="14"/>
        <v>132685.01999999996</v>
      </c>
      <c r="P205" s="128">
        <f t="shared" si="15"/>
        <v>-132685.01999999996</v>
      </c>
      <c r="Q205" s="153">
        <v>0</v>
      </c>
      <c r="R205" s="128">
        <f t="shared" si="16"/>
        <v>-132685.01999999996</v>
      </c>
      <c r="S205" s="129">
        <v>17</v>
      </c>
    </row>
    <row r="206" spans="1:19" hidden="1">
      <c r="A206" s="147">
        <v>199</v>
      </c>
      <c r="B206" s="148">
        <v>2030107</v>
      </c>
      <c r="C206" s="148" t="s">
        <v>159</v>
      </c>
      <c r="D206" s="149" t="s">
        <v>32</v>
      </c>
      <c r="E206" s="149" t="s">
        <v>34</v>
      </c>
      <c r="F206" s="149" t="s">
        <v>140</v>
      </c>
      <c r="G206" s="149" t="s">
        <v>127</v>
      </c>
      <c r="H206" s="149">
        <v>0</v>
      </c>
      <c r="I206" s="149" t="s">
        <v>349</v>
      </c>
      <c r="J206" s="150">
        <f>VLOOKUP(B206,'12.2023'!A:C,3,0)</f>
        <v>0</v>
      </c>
      <c r="K206" s="151">
        <f>VLOOKUP(B206,'12.2023'!A:D,4,0)</f>
        <v>222377.83000000002</v>
      </c>
      <c r="L206" s="150">
        <f>VLOOKUP(B206,'12.2023'!A:E,5,0)</f>
        <v>38785.67</v>
      </c>
      <c r="M206" s="150">
        <f>VLOOKUP(B206,'12.2023'!A:F,6,0)</f>
        <v>1550</v>
      </c>
      <c r="N206" s="150">
        <f t="shared" si="13"/>
        <v>0</v>
      </c>
      <c r="O206" s="152">
        <f t="shared" si="14"/>
        <v>185142.16000000003</v>
      </c>
      <c r="P206" s="128">
        <f t="shared" si="15"/>
        <v>-185142.16000000003</v>
      </c>
      <c r="Q206" s="153">
        <v>0</v>
      </c>
      <c r="R206" s="128">
        <f t="shared" si="16"/>
        <v>-185142.16000000003</v>
      </c>
      <c r="S206" s="129">
        <v>17</v>
      </c>
    </row>
    <row r="207" spans="1:19" hidden="1">
      <c r="A207" s="147">
        <v>200</v>
      </c>
      <c r="B207" s="148">
        <v>2030108</v>
      </c>
      <c r="C207" s="148" t="s">
        <v>159</v>
      </c>
      <c r="D207" s="149" t="s">
        <v>32</v>
      </c>
      <c r="E207" s="149" t="s">
        <v>34</v>
      </c>
      <c r="F207" s="149" t="s">
        <v>140</v>
      </c>
      <c r="G207" s="149" t="s">
        <v>127</v>
      </c>
      <c r="H207" s="149">
        <v>0</v>
      </c>
      <c r="I207" s="149" t="s">
        <v>350</v>
      </c>
      <c r="J207" s="150">
        <f>VLOOKUP(B207,'12.2023'!A:C,3,0)</f>
        <v>0</v>
      </c>
      <c r="K207" s="151">
        <f>VLOOKUP(B207,'12.2023'!A:D,4,0)</f>
        <v>467780.02</v>
      </c>
      <c r="L207" s="150">
        <f>VLOOKUP(B207,'12.2023'!A:E,5,0)</f>
        <v>167780</v>
      </c>
      <c r="M207" s="150">
        <f>VLOOKUP(B207,'12.2023'!A:F,6,0)</f>
        <v>330391.72000000003</v>
      </c>
      <c r="N207" s="150">
        <f t="shared" si="13"/>
        <v>0</v>
      </c>
      <c r="O207" s="152">
        <f t="shared" si="14"/>
        <v>630391.74</v>
      </c>
      <c r="P207" s="128">
        <f t="shared" si="15"/>
        <v>-630391.74</v>
      </c>
      <c r="Q207" s="153">
        <v>0</v>
      </c>
      <c r="R207" s="128">
        <f t="shared" si="16"/>
        <v>-630391.74</v>
      </c>
      <c r="S207" s="129">
        <v>17</v>
      </c>
    </row>
    <row r="208" spans="1:19" hidden="1">
      <c r="A208" s="147">
        <v>201</v>
      </c>
      <c r="B208" s="148">
        <v>2030109</v>
      </c>
      <c r="C208" s="148" t="s">
        <v>159</v>
      </c>
      <c r="D208" s="149" t="s">
        <v>32</v>
      </c>
      <c r="E208" s="149" t="s">
        <v>34</v>
      </c>
      <c r="F208" s="149" t="s">
        <v>140</v>
      </c>
      <c r="G208" s="149" t="s">
        <v>127</v>
      </c>
      <c r="H208" s="149">
        <v>0</v>
      </c>
      <c r="I208" s="149" t="s">
        <v>351</v>
      </c>
      <c r="J208" s="150">
        <f>VLOOKUP(B208,'12.2023'!A:C,3,0)</f>
        <v>0</v>
      </c>
      <c r="K208" s="151">
        <f>VLOOKUP(B208,'12.2023'!A:D,4,0)</f>
        <v>26300</v>
      </c>
      <c r="L208" s="150">
        <f>VLOOKUP(B208,'12.2023'!A:E,5,0)</f>
        <v>26300</v>
      </c>
      <c r="M208" s="150">
        <f>VLOOKUP(B208,'12.2023'!A:F,6,0)</f>
        <v>0</v>
      </c>
      <c r="N208" s="150">
        <f t="shared" si="13"/>
        <v>0</v>
      </c>
      <c r="O208" s="152">
        <f t="shared" si="14"/>
        <v>0</v>
      </c>
      <c r="P208" s="128">
        <f t="shared" si="15"/>
        <v>0</v>
      </c>
      <c r="Q208" s="153">
        <v>0</v>
      </c>
      <c r="R208" s="128">
        <f t="shared" si="16"/>
        <v>0</v>
      </c>
      <c r="S208" s="129">
        <v>17</v>
      </c>
    </row>
    <row r="209" spans="1:19" hidden="1">
      <c r="A209" s="147">
        <v>202</v>
      </c>
      <c r="B209" s="148">
        <v>2030120</v>
      </c>
      <c r="C209" s="148" t="s">
        <v>159</v>
      </c>
      <c r="D209" s="149" t="s">
        <v>32</v>
      </c>
      <c r="E209" s="149" t="s">
        <v>34</v>
      </c>
      <c r="F209" s="149" t="s">
        <v>140</v>
      </c>
      <c r="G209" s="149" t="s">
        <v>127</v>
      </c>
      <c r="H209" s="149">
        <v>0</v>
      </c>
      <c r="I209" s="149" t="s">
        <v>352</v>
      </c>
      <c r="J209" s="150">
        <f>VLOOKUP(B209,'12.2023'!A:C,3,0)</f>
        <v>0</v>
      </c>
      <c r="K209" s="151">
        <f>VLOOKUP(B209,'12.2023'!A:D,4,0)</f>
        <v>539050</v>
      </c>
      <c r="L209" s="150">
        <f>VLOOKUP(B209,'12.2023'!A:E,5,0)</f>
        <v>539050</v>
      </c>
      <c r="M209" s="150">
        <f>VLOOKUP(B209,'12.2023'!A:F,6,0)</f>
        <v>0</v>
      </c>
      <c r="N209" s="150">
        <f t="shared" si="13"/>
        <v>0</v>
      </c>
      <c r="O209" s="152">
        <f t="shared" si="14"/>
        <v>0</v>
      </c>
      <c r="P209" s="128">
        <f t="shared" si="15"/>
        <v>0</v>
      </c>
      <c r="Q209" s="153">
        <v>0</v>
      </c>
      <c r="R209" s="128">
        <f t="shared" si="16"/>
        <v>0</v>
      </c>
      <c r="S209" s="129">
        <v>17</v>
      </c>
    </row>
    <row r="210" spans="1:19" hidden="1">
      <c r="A210" s="147">
        <v>203</v>
      </c>
      <c r="B210" s="148">
        <v>2030125</v>
      </c>
      <c r="C210" s="148" t="s">
        <v>159</v>
      </c>
      <c r="D210" s="149" t="s">
        <v>32</v>
      </c>
      <c r="E210" s="149" t="s">
        <v>34</v>
      </c>
      <c r="F210" s="149" t="s">
        <v>140</v>
      </c>
      <c r="G210" s="149" t="s">
        <v>41</v>
      </c>
      <c r="H210" s="149">
        <v>0</v>
      </c>
      <c r="I210" s="149" t="s">
        <v>353</v>
      </c>
      <c r="J210" s="150">
        <f>VLOOKUP(B210,'12.2023'!A:C,3,0)</f>
        <v>0</v>
      </c>
      <c r="K210" s="151">
        <f>VLOOKUP(B210,'12.2023'!A:D,4,0)</f>
        <v>0</v>
      </c>
      <c r="L210" s="150">
        <f>VLOOKUP(B210,'12.2023'!A:E,5,0)</f>
        <v>1453119</v>
      </c>
      <c r="M210" s="150">
        <f>VLOOKUP(B210,'12.2023'!A:F,6,0)</f>
        <v>1453119</v>
      </c>
      <c r="N210" s="150">
        <f t="shared" si="13"/>
        <v>0</v>
      </c>
      <c r="O210" s="152">
        <f t="shared" si="14"/>
        <v>0</v>
      </c>
      <c r="P210" s="128">
        <f t="shared" si="15"/>
        <v>0</v>
      </c>
      <c r="Q210" s="153">
        <v>0</v>
      </c>
      <c r="R210" s="128">
        <f t="shared" si="16"/>
        <v>0</v>
      </c>
      <c r="S210" s="129">
        <v>17</v>
      </c>
    </row>
    <row r="211" spans="1:19" hidden="1">
      <c r="A211" s="147">
        <v>204</v>
      </c>
      <c r="B211" s="148">
        <v>2030138</v>
      </c>
      <c r="C211" s="148" t="s">
        <v>159</v>
      </c>
      <c r="D211" s="149" t="s">
        <v>32</v>
      </c>
      <c r="E211" s="149" t="s">
        <v>34</v>
      </c>
      <c r="F211" s="149" t="s">
        <v>140</v>
      </c>
      <c r="G211" s="149" t="s">
        <v>41</v>
      </c>
      <c r="H211" s="149">
        <v>0</v>
      </c>
      <c r="I211" s="149" t="s">
        <v>354</v>
      </c>
      <c r="J211" s="150">
        <f>VLOOKUP(B211,'12.2023'!A:C,3,0)</f>
        <v>0</v>
      </c>
      <c r="K211" s="151">
        <f>VLOOKUP(B211,'12.2023'!A:D,4,0)</f>
        <v>393434.87</v>
      </c>
      <c r="L211" s="150">
        <f>VLOOKUP(B211,'12.2023'!A:E,5,0)</f>
        <v>0</v>
      </c>
      <c r="M211" s="150">
        <f>VLOOKUP(B211,'12.2023'!A:F,6,0)</f>
        <v>0</v>
      </c>
      <c r="N211" s="150">
        <f t="shared" si="13"/>
        <v>0</v>
      </c>
      <c r="O211" s="152">
        <f t="shared" si="14"/>
        <v>393434.87</v>
      </c>
      <c r="P211" s="128">
        <f t="shared" si="15"/>
        <v>-393434.87</v>
      </c>
      <c r="Q211" s="153">
        <v>0</v>
      </c>
      <c r="R211" s="128">
        <f t="shared" si="16"/>
        <v>-393434.87</v>
      </c>
      <c r="S211" s="129">
        <v>17</v>
      </c>
    </row>
    <row r="212" spans="1:19" hidden="1">
      <c r="A212" s="147">
        <v>205</v>
      </c>
      <c r="B212" s="148">
        <v>2030140</v>
      </c>
      <c r="C212" s="148" t="s">
        <v>159</v>
      </c>
      <c r="D212" s="149" t="s">
        <v>32</v>
      </c>
      <c r="E212" s="149" t="s">
        <v>34</v>
      </c>
      <c r="F212" s="149" t="s">
        <v>140</v>
      </c>
      <c r="G212" s="149" t="s">
        <v>41</v>
      </c>
      <c r="H212" s="149">
        <v>0</v>
      </c>
      <c r="I212" s="149" t="s">
        <v>355</v>
      </c>
      <c r="J212" s="150">
        <f>VLOOKUP(B212,'12.2023'!A:C,3,0)</f>
        <v>0</v>
      </c>
      <c r="K212" s="151">
        <f>VLOOKUP(B212,'12.2023'!A:D,4,0)</f>
        <v>0</v>
      </c>
      <c r="L212" s="150">
        <f>VLOOKUP(B212,'12.2023'!A:E,5,0)</f>
        <v>0</v>
      </c>
      <c r="M212" s="150">
        <f>VLOOKUP(B212,'12.2023'!A:F,6,0)</f>
        <v>0</v>
      </c>
      <c r="N212" s="150">
        <f t="shared" si="13"/>
        <v>0</v>
      </c>
      <c r="O212" s="152">
        <f t="shared" si="14"/>
        <v>0</v>
      </c>
      <c r="P212" s="128">
        <f t="shared" si="15"/>
        <v>0</v>
      </c>
      <c r="Q212" s="153">
        <v>0</v>
      </c>
      <c r="R212" s="128">
        <f t="shared" si="16"/>
        <v>0</v>
      </c>
      <c r="S212" s="129">
        <v>17</v>
      </c>
    </row>
    <row r="213" spans="1:19" hidden="1">
      <c r="A213" s="147">
        <v>206</v>
      </c>
      <c r="B213" s="148">
        <v>2030145</v>
      </c>
      <c r="C213" s="148" t="s">
        <v>159</v>
      </c>
      <c r="D213" s="149" t="s">
        <v>32</v>
      </c>
      <c r="E213" s="149" t="s">
        <v>34</v>
      </c>
      <c r="F213" s="149" t="s">
        <v>140</v>
      </c>
      <c r="G213" s="149" t="s">
        <v>41</v>
      </c>
      <c r="H213" s="149">
        <v>0</v>
      </c>
      <c r="I213" s="149" t="s">
        <v>356</v>
      </c>
      <c r="J213" s="150">
        <f>VLOOKUP(B213,'12.2023'!A:C,3,0)</f>
        <v>0</v>
      </c>
      <c r="K213" s="151">
        <f>VLOOKUP(B213,'12.2023'!A:D,4,0)</f>
        <v>27802.48</v>
      </c>
      <c r="L213" s="150">
        <f>VLOOKUP(B213,'12.2023'!A:E,5,0)</f>
        <v>0</v>
      </c>
      <c r="M213" s="150">
        <f>VLOOKUP(B213,'12.2023'!A:F,6,0)</f>
        <v>0</v>
      </c>
      <c r="N213" s="150">
        <f t="shared" si="13"/>
        <v>0</v>
      </c>
      <c r="O213" s="152">
        <f t="shared" si="14"/>
        <v>27802.48</v>
      </c>
      <c r="P213" s="128">
        <f t="shared" si="15"/>
        <v>-27802.48</v>
      </c>
      <c r="Q213" s="153">
        <v>0</v>
      </c>
      <c r="R213" s="128">
        <f t="shared" si="16"/>
        <v>-27802.48</v>
      </c>
      <c r="S213" s="129">
        <v>17</v>
      </c>
    </row>
    <row r="214" spans="1:19" hidden="1">
      <c r="A214" s="147">
        <v>207</v>
      </c>
      <c r="B214" s="148">
        <v>2030155</v>
      </c>
      <c r="C214" s="148" t="s">
        <v>159</v>
      </c>
      <c r="D214" s="149" t="s">
        <v>32</v>
      </c>
      <c r="E214" s="149" t="s">
        <v>34</v>
      </c>
      <c r="F214" s="149" t="s">
        <v>140</v>
      </c>
      <c r="G214" s="149" t="s">
        <v>41</v>
      </c>
      <c r="H214" s="149">
        <v>0</v>
      </c>
      <c r="I214" s="149" t="s">
        <v>357</v>
      </c>
      <c r="J214" s="150">
        <f>VLOOKUP(B214,'12.2023'!A:C,3,0)</f>
        <v>0</v>
      </c>
      <c r="K214" s="151">
        <f>VLOOKUP(B214,'12.2023'!A:D,4,0)</f>
        <v>190367.94</v>
      </c>
      <c r="L214" s="150">
        <f>VLOOKUP(B214,'12.2023'!A:E,5,0)</f>
        <v>0</v>
      </c>
      <c r="M214" s="150">
        <f>VLOOKUP(B214,'12.2023'!A:F,6,0)</f>
        <v>0</v>
      </c>
      <c r="N214" s="150">
        <f t="shared" si="13"/>
        <v>0</v>
      </c>
      <c r="O214" s="152">
        <f t="shared" si="14"/>
        <v>190367.94</v>
      </c>
      <c r="P214" s="128">
        <f t="shared" si="15"/>
        <v>-190367.94</v>
      </c>
      <c r="Q214" s="153">
        <v>0</v>
      </c>
      <c r="R214" s="128">
        <f t="shared" si="16"/>
        <v>-190367.94</v>
      </c>
      <c r="S214" s="129">
        <v>17</v>
      </c>
    </row>
    <row r="215" spans="1:19" hidden="1">
      <c r="A215" s="147">
        <v>208</v>
      </c>
      <c r="B215" s="148">
        <v>2030165</v>
      </c>
      <c r="C215" s="148" t="s">
        <v>159</v>
      </c>
      <c r="D215" s="149" t="s">
        <v>32</v>
      </c>
      <c r="E215" s="149" t="s">
        <v>44</v>
      </c>
      <c r="F215" s="149" t="s">
        <v>152</v>
      </c>
      <c r="G215" s="149" t="s">
        <v>45</v>
      </c>
      <c r="H215" s="149">
        <v>0</v>
      </c>
      <c r="I215" s="149" t="s">
        <v>358</v>
      </c>
      <c r="J215" s="150">
        <f>VLOOKUP(B215,'12.2023'!A:C,3,0)</f>
        <v>0</v>
      </c>
      <c r="K215" s="151">
        <f>VLOOKUP(B215,'12.2023'!A:D,4,0)</f>
        <v>0</v>
      </c>
      <c r="L215" s="150">
        <f>VLOOKUP(B215,'12.2023'!A:E,5,0)</f>
        <v>895486.06</v>
      </c>
      <c r="M215" s="150">
        <f>VLOOKUP(B215,'12.2023'!A:F,6,0)</f>
        <v>877300</v>
      </c>
      <c r="N215" s="150">
        <f t="shared" si="13"/>
        <v>18186.060000000056</v>
      </c>
      <c r="O215" s="152">
        <f t="shared" si="14"/>
        <v>0</v>
      </c>
      <c r="P215" s="128">
        <f t="shared" si="15"/>
        <v>18186.060000000056</v>
      </c>
      <c r="Q215" s="153">
        <v>0</v>
      </c>
      <c r="R215" s="128">
        <f t="shared" si="16"/>
        <v>18186.060000000056</v>
      </c>
      <c r="S215" s="129">
        <v>11</v>
      </c>
    </row>
    <row r="216" spans="1:19" hidden="1">
      <c r="A216" s="147">
        <v>209</v>
      </c>
      <c r="B216" s="148">
        <v>2030169</v>
      </c>
      <c r="C216" s="148" t="s">
        <v>159</v>
      </c>
      <c r="D216" s="149" t="s">
        <v>32</v>
      </c>
      <c r="E216" s="149" t="s">
        <v>34</v>
      </c>
      <c r="F216" s="149" t="s">
        <v>140</v>
      </c>
      <c r="G216" s="149" t="s">
        <v>41</v>
      </c>
      <c r="H216" s="149">
        <v>0</v>
      </c>
      <c r="I216" s="149" t="s">
        <v>359</v>
      </c>
      <c r="J216" s="150">
        <f>VLOOKUP(B216,'12.2023'!A:C,3,0)</f>
        <v>0</v>
      </c>
      <c r="K216" s="151">
        <f>VLOOKUP(B216,'12.2023'!A:D,4,0)</f>
        <v>0</v>
      </c>
      <c r="L216" s="150">
        <f>VLOOKUP(B216,'12.2023'!A:E,5,0)</f>
        <v>0</v>
      </c>
      <c r="M216" s="150">
        <f>VLOOKUP(B216,'12.2023'!A:F,6,0)</f>
        <v>0</v>
      </c>
      <c r="N216" s="150">
        <f t="shared" si="13"/>
        <v>0</v>
      </c>
      <c r="O216" s="152">
        <f t="shared" si="14"/>
        <v>0</v>
      </c>
      <c r="P216" s="128">
        <f t="shared" si="15"/>
        <v>0</v>
      </c>
      <c r="Q216" s="153">
        <v>0</v>
      </c>
      <c r="R216" s="128">
        <f t="shared" si="16"/>
        <v>0</v>
      </c>
      <c r="S216" s="129">
        <v>17</v>
      </c>
    </row>
    <row r="217" spans="1:19" hidden="1">
      <c r="A217" s="147">
        <v>210</v>
      </c>
      <c r="B217" s="148">
        <v>2030170</v>
      </c>
      <c r="C217" s="148" t="s">
        <v>159</v>
      </c>
      <c r="D217" s="149" t="s">
        <v>32</v>
      </c>
      <c r="E217" s="149" t="s">
        <v>34</v>
      </c>
      <c r="F217" s="149" t="s">
        <v>140</v>
      </c>
      <c r="G217" s="149" t="s">
        <v>41</v>
      </c>
      <c r="H217" s="149">
        <v>0</v>
      </c>
      <c r="I217" s="149" t="s">
        <v>360</v>
      </c>
      <c r="J217" s="150">
        <f>VLOOKUP(B217,'12.2023'!A:C,3,0)</f>
        <v>0</v>
      </c>
      <c r="K217" s="151">
        <f>VLOOKUP(B217,'12.2023'!A:D,4,0)</f>
        <v>0</v>
      </c>
      <c r="L217" s="150">
        <f>VLOOKUP(B217,'12.2023'!A:E,5,0)</f>
        <v>0</v>
      </c>
      <c r="M217" s="150">
        <f>VLOOKUP(B217,'12.2023'!A:F,6,0)</f>
        <v>0</v>
      </c>
      <c r="N217" s="150">
        <f t="shared" si="13"/>
        <v>0</v>
      </c>
      <c r="O217" s="152">
        <f t="shared" si="14"/>
        <v>0</v>
      </c>
      <c r="P217" s="128">
        <f t="shared" si="15"/>
        <v>0</v>
      </c>
      <c r="Q217" s="153">
        <v>0</v>
      </c>
      <c r="R217" s="128">
        <f t="shared" si="16"/>
        <v>0</v>
      </c>
      <c r="S217" s="129">
        <v>17</v>
      </c>
    </row>
    <row r="218" spans="1:19" hidden="1">
      <c r="A218" s="147">
        <v>211</v>
      </c>
      <c r="B218" s="148">
        <v>2030171</v>
      </c>
      <c r="C218" s="148" t="s">
        <v>159</v>
      </c>
      <c r="D218" s="149" t="s">
        <v>32</v>
      </c>
      <c r="E218" s="149" t="s">
        <v>34</v>
      </c>
      <c r="F218" s="149" t="s">
        <v>140</v>
      </c>
      <c r="G218" s="149" t="s">
        <v>41</v>
      </c>
      <c r="H218" s="149">
        <v>0</v>
      </c>
      <c r="I218" s="149" t="s">
        <v>361</v>
      </c>
      <c r="J218" s="150">
        <f>VLOOKUP(B218,'12.2023'!A:C,3,0)</f>
        <v>0</v>
      </c>
      <c r="K218" s="151">
        <f>VLOOKUP(B218,'12.2023'!A:D,4,0)</f>
        <v>98569</v>
      </c>
      <c r="L218" s="150">
        <f>VLOOKUP(B218,'12.2023'!A:E,5,0)</f>
        <v>202943</v>
      </c>
      <c r="M218" s="150">
        <f>VLOOKUP(B218,'12.2023'!A:F,6,0)</f>
        <v>269055.8</v>
      </c>
      <c r="N218" s="150">
        <f t="shared" si="13"/>
        <v>0</v>
      </c>
      <c r="O218" s="152">
        <f t="shared" si="14"/>
        <v>164681.79999999999</v>
      </c>
      <c r="P218" s="128">
        <f t="shared" si="15"/>
        <v>-164681.79999999999</v>
      </c>
      <c r="Q218" s="153">
        <v>0</v>
      </c>
      <c r="R218" s="128">
        <f t="shared" si="16"/>
        <v>-164681.79999999999</v>
      </c>
      <c r="S218" s="129">
        <v>17</v>
      </c>
    </row>
    <row r="219" spans="1:19" hidden="1">
      <c r="A219" s="147">
        <v>212</v>
      </c>
      <c r="B219" s="148">
        <v>2030172</v>
      </c>
      <c r="C219" s="148" t="s">
        <v>159</v>
      </c>
      <c r="D219" s="149" t="s">
        <v>32</v>
      </c>
      <c r="E219" s="149" t="s">
        <v>34</v>
      </c>
      <c r="F219" s="149" t="s">
        <v>140</v>
      </c>
      <c r="G219" s="149" t="s">
        <v>41</v>
      </c>
      <c r="H219" s="149">
        <v>0</v>
      </c>
      <c r="I219" s="149" t="s">
        <v>362</v>
      </c>
      <c r="J219" s="150">
        <f>VLOOKUP(B219,'12.2023'!A:C,3,0)</f>
        <v>0</v>
      </c>
      <c r="K219" s="151">
        <f>VLOOKUP(B219,'12.2023'!A:D,4,0)</f>
        <v>1118.07</v>
      </c>
      <c r="L219" s="150">
        <f>VLOOKUP(B219,'12.2023'!A:E,5,0)</f>
        <v>0</v>
      </c>
      <c r="M219" s="150">
        <f>VLOOKUP(B219,'12.2023'!A:F,6,0)</f>
        <v>0</v>
      </c>
      <c r="N219" s="150">
        <f t="shared" si="13"/>
        <v>0</v>
      </c>
      <c r="O219" s="152">
        <f t="shared" si="14"/>
        <v>1118.07</v>
      </c>
      <c r="P219" s="128">
        <f t="shared" si="15"/>
        <v>-1118.07</v>
      </c>
      <c r="Q219" s="153">
        <v>0</v>
      </c>
      <c r="R219" s="128">
        <f t="shared" si="16"/>
        <v>-1118.07</v>
      </c>
      <c r="S219" s="129">
        <v>17</v>
      </c>
    </row>
    <row r="220" spans="1:19" hidden="1">
      <c r="A220" s="147">
        <v>213</v>
      </c>
      <c r="B220" s="148">
        <v>2030173</v>
      </c>
      <c r="C220" s="148" t="s">
        <v>159</v>
      </c>
      <c r="D220" s="149" t="s">
        <v>32</v>
      </c>
      <c r="E220" s="149" t="s">
        <v>34</v>
      </c>
      <c r="F220" s="149" t="s">
        <v>140</v>
      </c>
      <c r="G220" s="149" t="s">
        <v>41</v>
      </c>
      <c r="H220" s="149">
        <v>0</v>
      </c>
      <c r="I220" s="149" t="s">
        <v>363</v>
      </c>
      <c r="J220" s="150">
        <f>VLOOKUP(B220,'12.2023'!A:C,3,0)</f>
        <v>0</v>
      </c>
      <c r="K220" s="151">
        <f>VLOOKUP(B220,'12.2023'!A:D,4,0)</f>
        <v>0</v>
      </c>
      <c r="L220" s="150">
        <f>VLOOKUP(B220,'12.2023'!A:E,5,0)</f>
        <v>0</v>
      </c>
      <c r="M220" s="150">
        <f>VLOOKUP(B220,'12.2023'!A:F,6,0)</f>
        <v>0</v>
      </c>
      <c r="N220" s="150">
        <f t="shared" si="13"/>
        <v>0</v>
      </c>
      <c r="O220" s="152">
        <f t="shared" si="14"/>
        <v>0</v>
      </c>
      <c r="P220" s="128">
        <f t="shared" si="15"/>
        <v>0</v>
      </c>
      <c r="Q220" s="153">
        <v>0</v>
      </c>
      <c r="R220" s="128">
        <f t="shared" si="16"/>
        <v>0</v>
      </c>
      <c r="S220" s="129">
        <v>17</v>
      </c>
    </row>
    <row r="221" spans="1:19" hidden="1">
      <c r="A221" s="147">
        <v>214</v>
      </c>
      <c r="B221" s="148">
        <v>2030174</v>
      </c>
      <c r="C221" s="148" t="s">
        <v>159</v>
      </c>
      <c r="D221" s="149" t="s">
        <v>32</v>
      </c>
      <c r="E221" s="149" t="s">
        <v>34</v>
      </c>
      <c r="F221" s="149" t="s">
        <v>140</v>
      </c>
      <c r="G221" s="149" t="s">
        <v>41</v>
      </c>
      <c r="H221" s="149">
        <v>0</v>
      </c>
      <c r="I221" s="149" t="s">
        <v>364</v>
      </c>
      <c r="J221" s="150">
        <f>VLOOKUP(B221,'12.2023'!A:C,3,0)</f>
        <v>0</v>
      </c>
      <c r="K221" s="151">
        <f>VLOOKUP(B221,'12.2023'!A:D,4,0)</f>
        <v>0</v>
      </c>
      <c r="L221" s="150">
        <f>VLOOKUP(B221,'12.2023'!A:E,5,0)</f>
        <v>0</v>
      </c>
      <c r="M221" s="150">
        <f>VLOOKUP(B221,'12.2023'!A:F,6,0)</f>
        <v>0</v>
      </c>
      <c r="N221" s="150">
        <f t="shared" si="13"/>
        <v>0</v>
      </c>
      <c r="O221" s="152">
        <f t="shared" si="14"/>
        <v>0</v>
      </c>
      <c r="P221" s="128">
        <f t="shared" si="15"/>
        <v>0</v>
      </c>
      <c r="Q221" s="153">
        <v>0</v>
      </c>
      <c r="R221" s="128">
        <f t="shared" si="16"/>
        <v>0</v>
      </c>
      <c r="S221" s="129">
        <v>17</v>
      </c>
    </row>
    <row r="222" spans="1:19" hidden="1">
      <c r="A222" s="147">
        <v>215</v>
      </c>
      <c r="B222" s="148">
        <v>2030175</v>
      </c>
      <c r="C222" s="148" t="s">
        <v>159</v>
      </c>
      <c r="D222" s="149" t="s">
        <v>32</v>
      </c>
      <c r="E222" s="149" t="s">
        <v>34</v>
      </c>
      <c r="F222" s="149" t="s">
        <v>140</v>
      </c>
      <c r="G222" s="149" t="s">
        <v>41</v>
      </c>
      <c r="H222" s="149">
        <v>0</v>
      </c>
      <c r="I222" s="149" t="s">
        <v>365</v>
      </c>
      <c r="J222" s="150">
        <f>VLOOKUP(B222,'12.2023'!A:C,3,0)</f>
        <v>0</v>
      </c>
      <c r="K222" s="151">
        <f>VLOOKUP(B222,'12.2023'!A:D,4,0)</f>
        <v>15000</v>
      </c>
      <c r="L222" s="150">
        <f>VLOOKUP(B222,'12.2023'!A:E,5,0)</f>
        <v>15000</v>
      </c>
      <c r="M222" s="150">
        <f>VLOOKUP(B222,'12.2023'!A:F,6,0)</f>
        <v>0</v>
      </c>
      <c r="N222" s="150">
        <f t="shared" si="13"/>
        <v>0</v>
      </c>
      <c r="O222" s="152">
        <f t="shared" si="14"/>
        <v>0</v>
      </c>
      <c r="P222" s="128">
        <f t="shared" si="15"/>
        <v>0</v>
      </c>
      <c r="Q222" s="153">
        <v>0</v>
      </c>
      <c r="R222" s="128">
        <f t="shared" si="16"/>
        <v>0</v>
      </c>
      <c r="S222" s="129">
        <v>17</v>
      </c>
    </row>
    <row r="223" spans="1:19" hidden="1">
      <c r="A223" s="147">
        <v>216</v>
      </c>
      <c r="B223" s="148">
        <v>2030176</v>
      </c>
      <c r="C223" s="148" t="s">
        <v>159</v>
      </c>
      <c r="D223" s="149" t="s">
        <v>32</v>
      </c>
      <c r="E223" s="149" t="s">
        <v>44</v>
      </c>
      <c r="F223" s="149" t="s">
        <v>152</v>
      </c>
      <c r="G223" s="149" t="s">
        <v>45</v>
      </c>
      <c r="H223" s="149">
        <v>0</v>
      </c>
      <c r="I223" s="149" t="s">
        <v>366</v>
      </c>
      <c r="J223" s="150">
        <f>VLOOKUP(B223,'12.2023'!A:C,3,0)</f>
        <v>0</v>
      </c>
      <c r="K223" s="151">
        <f>VLOOKUP(B223,'12.2023'!A:D,4,0)</f>
        <v>0</v>
      </c>
      <c r="L223" s="150">
        <f>VLOOKUP(B223,'12.2023'!A:E,5,0)</f>
        <v>16832.240000000002</v>
      </c>
      <c r="M223" s="150">
        <f>VLOOKUP(B223,'12.2023'!A:F,6,0)</f>
        <v>16832</v>
      </c>
      <c r="N223" s="150">
        <f t="shared" si="13"/>
        <v>0.24000000000160071</v>
      </c>
      <c r="O223" s="152">
        <f t="shared" si="14"/>
        <v>0</v>
      </c>
      <c r="P223" s="128">
        <f t="shared" si="15"/>
        <v>0.24000000000160071</v>
      </c>
      <c r="Q223" s="153">
        <v>0</v>
      </c>
      <c r="R223" s="128">
        <f t="shared" si="16"/>
        <v>0.24000000000160071</v>
      </c>
      <c r="S223" s="129">
        <v>11</v>
      </c>
    </row>
    <row r="224" spans="1:19" hidden="1">
      <c r="A224" s="147">
        <v>217</v>
      </c>
      <c r="B224" s="148">
        <v>2030177</v>
      </c>
      <c r="C224" s="148" t="s">
        <v>159</v>
      </c>
      <c r="D224" s="149" t="s">
        <v>32</v>
      </c>
      <c r="E224" s="149" t="s">
        <v>34</v>
      </c>
      <c r="F224" s="149" t="s">
        <v>140</v>
      </c>
      <c r="G224" s="149" t="s">
        <v>41</v>
      </c>
      <c r="H224" s="149">
        <v>0</v>
      </c>
      <c r="I224" s="149" t="s">
        <v>367</v>
      </c>
      <c r="J224" s="150">
        <f>VLOOKUP(B224,'12.2023'!A:C,3,0)</f>
        <v>0</v>
      </c>
      <c r="K224" s="151">
        <f>VLOOKUP(B224,'12.2023'!A:D,4,0)</f>
        <v>0</v>
      </c>
      <c r="L224" s="150">
        <f>VLOOKUP(B224,'12.2023'!A:E,5,0)</f>
        <v>0</v>
      </c>
      <c r="M224" s="150">
        <f>VLOOKUP(B224,'12.2023'!A:F,6,0)</f>
        <v>0</v>
      </c>
      <c r="N224" s="150">
        <f t="shared" si="13"/>
        <v>0</v>
      </c>
      <c r="O224" s="152">
        <f t="shared" si="14"/>
        <v>0</v>
      </c>
      <c r="P224" s="128">
        <f t="shared" si="15"/>
        <v>0</v>
      </c>
      <c r="Q224" s="153">
        <v>0</v>
      </c>
      <c r="R224" s="128">
        <f t="shared" si="16"/>
        <v>0</v>
      </c>
      <c r="S224" s="129">
        <v>17</v>
      </c>
    </row>
    <row r="225" spans="1:19" hidden="1">
      <c r="A225" s="147">
        <v>218</v>
      </c>
      <c r="B225" s="148">
        <v>2030178</v>
      </c>
      <c r="C225" s="148" t="s">
        <v>159</v>
      </c>
      <c r="D225" s="149" t="s">
        <v>32</v>
      </c>
      <c r="E225" s="149" t="s">
        <v>34</v>
      </c>
      <c r="F225" s="149" t="s">
        <v>140</v>
      </c>
      <c r="G225" s="149" t="s">
        <v>41</v>
      </c>
      <c r="H225" s="149">
        <v>0</v>
      </c>
      <c r="I225" s="149" t="s">
        <v>368</v>
      </c>
      <c r="J225" s="150">
        <f>VLOOKUP(B225,'12.2023'!A:C,3,0)</f>
        <v>0</v>
      </c>
      <c r="K225" s="151">
        <f>VLOOKUP(B225,'12.2023'!A:D,4,0)</f>
        <v>0</v>
      </c>
      <c r="L225" s="150">
        <f>VLOOKUP(B225,'12.2023'!A:E,5,0)</f>
        <v>0</v>
      </c>
      <c r="M225" s="150">
        <f>VLOOKUP(B225,'12.2023'!A:F,6,0)</f>
        <v>0</v>
      </c>
      <c r="N225" s="150">
        <f t="shared" si="13"/>
        <v>0</v>
      </c>
      <c r="O225" s="152">
        <f t="shared" si="14"/>
        <v>0</v>
      </c>
      <c r="P225" s="128">
        <f t="shared" si="15"/>
        <v>0</v>
      </c>
      <c r="Q225" s="153">
        <v>0</v>
      </c>
      <c r="R225" s="128">
        <f t="shared" si="16"/>
        <v>0</v>
      </c>
      <c r="S225" s="129">
        <v>17</v>
      </c>
    </row>
    <row r="226" spans="1:19" hidden="1">
      <c r="A226" s="147">
        <v>219</v>
      </c>
      <c r="B226" s="148">
        <v>2030179</v>
      </c>
      <c r="C226" s="148" t="s">
        <v>159</v>
      </c>
      <c r="D226" s="149" t="s">
        <v>32</v>
      </c>
      <c r="E226" s="149" t="s">
        <v>34</v>
      </c>
      <c r="F226" s="149" t="s">
        <v>140</v>
      </c>
      <c r="G226" s="149" t="s">
        <v>41</v>
      </c>
      <c r="H226" s="149">
        <v>0</v>
      </c>
      <c r="I226" s="149" t="s">
        <v>369</v>
      </c>
      <c r="J226" s="150">
        <f>VLOOKUP(B226,'12.2023'!A:C,3,0)</f>
        <v>0</v>
      </c>
      <c r="K226" s="151">
        <f>VLOOKUP(B226,'12.2023'!A:D,4,0)</f>
        <v>0</v>
      </c>
      <c r="L226" s="150">
        <f>VLOOKUP(B226,'12.2023'!A:E,5,0)</f>
        <v>1600039.11</v>
      </c>
      <c r="M226" s="150">
        <f>VLOOKUP(B226,'12.2023'!A:F,6,0)</f>
        <v>1600039.11</v>
      </c>
      <c r="N226" s="150">
        <f t="shared" si="13"/>
        <v>0</v>
      </c>
      <c r="O226" s="152">
        <f t="shared" si="14"/>
        <v>0</v>
      </c>
      <c r="P226" s="128">
        <f t="shared" si="15"/>
        <v>0</v>
      </c>
      <c r="Q226" s="153">
        <v>0</v>
      </c>
      <c r="R226" s="128">
        <f t="shared" si="16"/>
        <v>0</v>
      </c>
      <c r="S226" s="129">
        <v>17</v>
      </c>
    </row>
    <row r="227" spans="1:19" hidden="1">
      <c r="A227" s="147">
        <v>220</v>
      </c>
      <c r="B227" s="148">
        <v>2030180</v>
      </c>
      <c r="C227" s="148" t="s">
        <v>159</v>
      </c>
      <c r="D227" s="149" t="s">
        <v>32</v>
      </c>
      <c r="E227" s="149" t="s">
        <v>44</v>
      </c>
      <c r="F227" s="149" t="s">
        <v>152</v>
      </c>
      <c r="G227" s="149" t="s">
        <v>45</v>
      </c>
      <c r="H227" s="149">
        <v>0</v>
      </c>
      <c r="I227" s="149" t="s">
        <v>370</v>
      </c>
      <c r="J227" s="150">
        <f>VLOOKUP(B227,'12.2023'!A:C,3,0)</f>
        <v>0</v>
      </c>
      <c r="K227" s="151">
        <f>VLOOKUP(B227,'12.2023'!A:D,4,0)</f>
        <v>0</v>
      </c>
      <c r="L227" s="150">
        <f>VLOOKUP(B227,'12.2023'!A:E,5,0)</f>
        <v>340799.60000000003</v>
      </c>
      <c r="M227" s="150">
        <f>VLOOKUP(B227,'12.2023'!A:F,6,0)</f>
        <v>340792.8</v>
      </c>
      <c r="N227" s="150">
        <f t="shared" si="13"/>
        <v>6.8000000000465661</v>
      </c>
      <c r="O227" s="152">
        <f t="shared" si="14"/>
        <v>0</v>
      </c>
      <c r="P227" s="128">
        <f t="shared" si="15"/>
        <v>6.8000000000465661</v>
      </c>
      <c r="Q227" s="153">
        <v>0</v>
      </c>
      <c r="R227" s="128">
        <f t="shared" si="16"/>
        <v>6.8000000000465661</v>
      </c>
      <c r="S227" s="129">
        <v>11</v>
      </c>
    </row>
    <row r="228" spans="1:19" hidden="1">
      <c r="A228" s="147">
        <v>221</v>
      </c>
      <c r="B228" s="148">
        <v>2030181</v>
      </c>
      <c r="C228" s="148" t="s">
        <v>159</v>
      </c>
      <c r="D228" s="149" t="s">
        <v>32</v>
      </c>
      <c r="E228" s="149" t="s">
        <v>44</v>
      </c>
      <c r="F228" s="149" t="s">
        <v>152</v>
      </c>
      <c r="G228" s="149" t="s">
        <v>45</v>
      </c>
      <c r="H228" s="149">
        <v>0</v>
      </c>
      <c r="I228" s="149" t="s">
        <v>371</v>
      </c>
      <c r="J228" s="150">
        <f>VLOOKUP(B228,'12.2023'!A:C,3,0)</f>
        <v>0</v>
      </c>
      <c r="K228" s="151">
        <f>VLOOKUP(B228,'12.2023'!A:D,4,0)</f>
        <v>0</v>
      </c>
      <c r="L228" s="150">
        <f>VLOOKUP(B228,'12.2023'!A:E,5,0)</f>
        <v>356636.85000000003</v>
      </c>
      <c r="M228" s="150">
        <f>VLOOKUP(B228,'12.2023'!A:F,6,0)</f>
        <v>356636</v>
      </c>
      <c r="N228" s="150">
        <f t="shared" si="13"/>
        <v>0.8500000000349246</v>
      </c>
      <c r="O228" s="152">
        <f t="shared" si="14"/>
        <v>0</v>
      </c>
      <c r="P228" s="128">
        <f t="shared" si="15"/>
        <v>0.8500000000349246</v>
      </c>
      <c r="Q228" s="153">
        <v>0</v>
      </c>
      <c r="R228" s="128">
        <f t="shared" si="16"/>
        <v>0.8500000000349246</v>
      </c>
      <c r="S228" s="129">
        <v>11</v>
      </c>
    </row>
    <row r="229" spans="1:19" hidden="1">
      <c r="A229" s="147">
        <v>222</v>
      </c>
      <c r="B229" s="148">
        <v>2030183</v>
      </c>
      <c r="C229" s="148" t="s">
        <v>159</v>
      </c>
      <c r="D229" s="149" t="s">
        <v>32</v>
      </c>
      <c r="E229" s="149" t="s">
        <v>34</v>
      </c>
      <c r="F229" s="149" t="s">
        <v>140</v>
      </c>
      <c r="G229" s="149" t="s">
        <v>41</v>
      </c>
      <c r="H229" s="149">
        <v>0</v>
      </c>
      <c r="I229" s="149" t="s">
        <v>372</v>
      </c>
      <c r="J229" s="150">
        <f>VLOOKUP(B229,'12.2023'!A:C,3,0)</f>
        <v>0</v>
      </c>
      <c r="K229" s="151">
        <f>VLOOKUP(B229,'12.2023'!A:D,4,0)</f>
        <v>0</v>
      </c>
      <c r="L229" s="150">
        <f>VLOOKUP(B229,'12.2023'!A:E,5,0)</f>
        <v>98559.13</v>
      </c>
      <c r="M229" s="150">
        <f>VLOOKUP(B229,'12.2023'!A:F,6,0)</f>
        <v>98559.13</v>
      </c>
      <c r="N229" s="150">
        <f t="shared" si="13"/>
        <v>0</v>
      </c>
      <c r="O229" s="152">
        <f t="shared" si="14"/>
        <v>0</v>
      </c>
      <c r="P229" s="128">
        <f t="shared" si="15"/>
        <v>0</v>
      </c>
      <c r="Q229" s="153">
        <v>0</v>
      </c>
      <c r="R229" s="128">
        <f t="shared" si="16"/>
        <v>0</v>
      </c>
      <c r="S229" s="129">
        <v>17</v>
      </c>
    </row>
    <row r="230" spans="1:19" hidden="1">
      <c r="A230" s="147">
        <v>223</v>
      </c>
      <c r="B230" s="121">
        <v>2030184</v>
      </c>
      <c r="C230" s="148" t="s">
        <v>159</v>
      </c>
      <c r="D230" s="149" t="s">
        <v>32</v>
      </c>
      <c r="E230" s="149" t="s">
        <v>44</v>
      </c>
      <c r="F230" s="149" t="s">
        <v>152</v>
      </c>
      <c r="G230" s="149" t="s">
        <v>45</v>
      </c>
      <c r="H230" s="149">
        <v>0</v>
      </c>
      <c r="I230" s="148" t="s">
        <v>3275</v>
      </c>
      <c r="J230" s="150">
        <f>VLOOKUP(B230,'12.2023'!A:C,3,0)</f>
        <v>0</v>
      </c>
      <c r="K230" s="151">
        <f>VLOOKUP(B230,'12.2023'!A:D,4,0)</f>
        <v>0</v>
      </c>
      <c r="L230" s="150">
        <f>VLOOKUP(B230,'12.2023'!A:E,5,0)</f>
        <v>0</v>
      </c>
      <c r="M230" s="150">
        <f>VLOOKUP(B230,'12.2023'!A:F,6,0)</f>
        <v>0</v>
      </c>
      <c r="N230" s="150">
        <f t="shared" si="13"/>
        <v>0</v>
      </c>
      <c r="O230" s="152">
        <f t="shared" si="14"/>
        <v>0</v>
      </c>
      <c r="P230" s="128">
        <f t="shared" si="15"/>
        <v>0</v>
      </c>
      <c r="Q230" s="153">
        <v>0</v>
      </c>
      <c r="R230" s="128">
        <f t="shared" si="16"/>
        <v>0</v>
      </c>
      <c r="S230" s="129">
        <v>11</v>
      </c>
    </row>
    <row r="231" spans="1:19" hidden="1">
      <c r="A231" s="147">
        <v>224</v>
      </c>
      <c r="B231" s="148">
        <v>2030185</v>
      </c>
      <c r="C231" s="148" t="s">
        <v>159</v>
      </c>
      <c r="D231" s="149" t="s">
        <v>32</v>
      </c>
      <c r="E231" s="149" t="s">
        <v>44</v>
      </c>
      <c r="F231" s="149" t="s">
        <v>152</v>
      </c>
      <c r="G231" s="149" t="s">
        <v>45</v>
      </c>
      <c r="H231" s="149">
        <v>0</v>
      </c>
      <c r="I231" s="148" t="s">
        <v>3321</v>
      </c>
      <c r="J231" s="150">
        <f>VLOOKUP(B231,'12.2023'!A:C,3,0)</f>
        <v>0</v>
      </c>
      <c r="K231" s="151">
        <f>VLOOKUP(B231,'12.2023'!A:D,4,0)</f>
        <v>0</v>
      </c>
      <c r="L231" s="150">
        <f>VLOOKUP(B231,'12.2023'!A:E,5,0)</f>
        <v>79665.25</v>
      </c>
      <c r="M231" s="150">
        <f>VLOOKUP(B231,'12.2023'!A:F,6,0)</f>
        <v>66376.42</v>
      </c>
      <c r="N231" s="150">
        <f t="shared" si="13"/>
        <v>13288.830000000002</v>
      </c>
      <c r="O231" s="152">
        <f t="shared" si="14"/>
        <v>0</v>
      </c>
      <c r="P231" s="128">
        <f t="shared" si="15"/>
        <v>13288.830000000002</v>
      </c>
      <c r="Q231" s="153">
        <v>0</v>
      </c>
      <c r="R231" s="128">
        <f t="shared" si="16"/>
        <v>13288.830000000002</v>
      </c>
      <c r="S231" s="129">
        <v>11</v>
      </c>
    </row>
    <row r="232" spans="1:19" hidden="1">
      <c r="A232" s="147">
        <v>225</v>
      </c>
      <c r="B232" s="148">
        <v>2030401</v>
      </c>
      <c r="C232" s="148" t="s">
        <v>159</v>
      </c>
      <c r="D232" s="149" t="s">
        <v>32</v>
      </c>
      <c r="E232" s="149" t="s">
        <v>34</v>
      </c>
      <c r="F232" s="149" t="s">
        <v>140</v>
      </c>
      <c r="G232" s="149" t="s">
        <v>41</v>
      </c>
      <c r="H232" s="149">
        <v>0</v>
      </c>
      <c r="I232" s="149" t="s">
        <v>373</v>
      </c>
      <c r="J232" s="150">
        <f>VLOOKUP(B232,'12.2023'!A:C,3,0)</f>
        <v>0</v>
      </c>
      <c r="K232" s="151">
        <f>VLOOKUP(B232,'12.2023'!A:D,4,0)</f>
        <v>0</v>
      </c>
      <c r="L232" s="150">
        <f>VLOOKUP(B232,'12.2023'!A:E,5,0)</f>
        <v>782.97</v>
      </c>
      <c r="M232" s="150">
        <f>VLOOKUP(B232,'12.2023'!A:F,6,0)</f>
        <v>782.97</v>
      </c>
      <c r="N232" s="150">
        <f t="shared" si="13"/>
        <v>0</v>
      </c>
      <c r="O232" s="152">
        <f t="shared" si="14"/>
        <v>0</v>
      </c>
      <c r="P232" s="128">
        <f t="shared" si="15"/>
        <v>0</v>
      </c>
      <c r="Q232" s="153">
        <v>0</v>
      </c>
      <c r="R232" s="128">
        <f t="shared" si="16"/>
        <v>0</v>
      </c>
      <c r="S232" s="129">
        <v>17</v>
      </c>
    </row>
    <row r="233" spans="1:19" hidden="1">
      <c r="A233" s="147">
        <v>226</v>
      </c>
      <c r="B233" s="148">
        <v>2030402</v>
      </c>
      <c r="C233" s="148" t="s">
        <v>159</v>
      </c>
      <c r="D233" s="149" t="s">
        <v>32</v>
      </c>
      <c r="E233" s="149" t="s">
        <v>34</v>
      </c>
      <c r="F233" s="149" t="s">
        <v>140</v>
      </c>
      <c r="G233" s="149" t="s">
        <v>41</v>
      </c>
      <c r="H233" s="149">
        <v>0</v>
      </c>
      <c r="I233" s="149" t="s">
        <v>374</v>
      </c>
      <c r="J233" s="150">
        <f>VLOOKUP(B233,'12.2023'!A:C,3,0)</f>
        <v>0</v>
      </c>
      <c r="K233" s="151">
        <f>VLOOKUP(B233,'12.2023'!A:D,4,0)</f>
        <v>0</v>
      </c>
      <c r="L233" s="150">
        <f>VLOOKUP(B233,'12.2023'!A:E,5,0)</f>
        <v>20772225.689990003</v>
      </c>
      <c r="M233" s="150">
        <f>VLOOKUP(B233,'12.2023'!A:F,6,0)</f>
        <v>20772225.68998</v>
      </c>
      <c r="N233" s="150">
        <f t="shared" si="13"/>
        <v>1.0002404451370239E-5</v>
      </c>
      <c r="O233" s="152">
        <f t="shared" si="14"/>
        <v>0</v>
      </c>
      <c r="P233" s="128">
        <f t="shared" si="15"/>
        <v>1.0002404451370239E-5</v>
      </c>
      <c r="Q233" s="153">
        <v>0</v>
      </c>
      <c r="R233" s="128">
        <f t="shared" si="16"/>
        <v>1.0002404451370239E-5</v>
      </c>
      <c r="S233" s="129">
        <v>17</v>
      </c>
    </row>
    <row r="234" spans="1:19" hidden="1">
      <c r="A234" s="147">
        <v>227</v>
      </c>
      <c r="B234" s="148">
        <v>2030501</v>
      </c>
      <c r="C234" s="148" t="s">
        <v>159</v>
      </c>
      <c r="D234" s="149" t="s">
        <v>32</v>
      </c>
      <c r="E234" s="149" t="s">
        <v>34</v>
      </c>
      <c r="F234" s="149" t="s">
        <v>140</v>
      </c>
      <c r="G234" s="149" t="s">
        <v>4386</v>
      </c>
      <c r="H234" s="149">
        <v>0</v>
      </c>
      <c r="I234" s="149" t="s">
        <v>375</v>
      </c>
      <c r="J234" s="150">
        <f>VLOOKUP(B234,'12.2023'!A:C,3,0)</f>
        <v>0</v>
      </c>
      <c r="K234" s="151">
        <f>VLOOKUP(B234,'12.2023'!A:D,4,0)</f>
        <v>3023182.68</v>
      </c>
      <c r="L234" s="150">
        <f>VLOOKUP(B234,'12.2023'!A:E,5,0)</f>
        <v>13084908.16</v>
      </c>
      <c r="M234" s="150">
        <f>VLOOKUP(B234,'12.2023'!A:F,6,0)</f>
        <v>12162780.16</v>
      </c>
      <c r="N234" s="150">
        <f t="shared" si="13"/>
        <v>0</v>
      </c>
      <c r="O234" s="152">
        <f t="shared" si="14"/>
        <v>2101054.6799999997</v>
      </c>
      <c r="P234" s="128">
        <f t="shared" si="15"/>
        <v>-2101054.6799999997</v>
      </c>
      <c r="Q234" s="153">
        <v>0</v>
      </c>
      <c r="R234" s="128">
        <f t="shared" si="16"/>
        <v>-2101054.6799999997</v>
      </c>
      <c r="S234" s="129">
        <v>17</v>
      </c>
    </row>
    <row r="235" spans="1:19" hidden="1">
      <c r="A235" s="147">
        <v>228</v>
      </c>
      <c r="B235" s="148">
        <v>2030503</v>
      </c>
      <c r="C235" s="148" t="s">
        <v>159</v>
      </c>
      <c r="D235" s="149" t="s">
        <v>32</v>
      </c>
      <c r="E235" s="149" t="s">
        <v>34</v>
      </c>
      <c r="F235" s="149" t="s">
        <v>140</v>
      </c>
      <c r="G235" s="149" t="s">
        <v>41</v>
      </c>
      <c r="H235" s="149">
        <v>0</v>
      </c>
      <c r="I235" s="149" t="s">
        <v>376</v>
      </c>
      <c r="J235" s="150">
        <f>VLOOKUP(B235,'12.2023'!A:C,3,0)</f>
        <v>0</v>
      </c>
      <c r="K235" s="151">
        <f>VLOOKUP(B235,'12.2023'!A:D,4,0)</f>
        <v>0</v>
      </c>
      <c r="L235" s="150">
        <f>VLOOKUP(B235,'12.2023'!A:E,5,0)</f>
        <v>0</v>
      </c>
      <c r="M235" s="150">
        <f>VLOOKUP(B235,'12.2023'!A:F,6,0)</f>
        <v>0</v>
      </c>
      <c r="N235" s="150">
        <f t="shared" si="13"/>
        <v>0</v>
      </c>
      <c r="O235" s="152">
        <f t="shared" si="14"/>
        <v>0</v>
      </c>
      <c r="P235" s="128">
        <f t="shared" si="15"/>
        <v>0</v>
      </c>
      <c r="Q235" s="153">
        <v>0</v>
      </c>
      <c r="R235" s="128">
        <f t="shared" si="16"/>
        <v>0</v>
      </c>
      <c r="S235" s="129">
        <v>17</v>
      </c>
    </row>
    <row r="236" spans="1:19" hidden="1">
      <c r="A236" s="147">
        <v>229</v>
      </c>
      <c r="B236" s="148">
        <v>2030504</v>
      </c>
      <c r="C236" s="148" t="s">
        <v>159</v>
      </c>
      <c r="D236" s="149" t="s">
        <v>32</v>
      </c>
      <c r="E236" s="149" t="s">
        <v>34</v>
      </c>
      <c r="F236" s="149" t="s">
        <v>140</v>
      </c>
      <c r="G236" s="149" t="s">
        <v>3318</v>
      </c>
      <c r="H236" s="149">
        <v>0</v>
      </c>
      <c r="I236" s="149" t="s">
        <v>377</v>
      </c>
      <c r="J236" s="150">
        <f>VLOOKUP(B236,'12.2023'!A:C,3,0)</f>
        <v>0</v>
      </c>
      <c r="K236" s="151">
        <f>VLOOKUP(B236,'12.2023'!A:D,4,0)</f>
        <v>2641.03</v>
      </c>
      <c r="L236" s="150">
        <f>VLOOKUP(B236,'12.2023'!A:E,5,0)</f>
        <v>48108.22</v>
      </c>
      <c r="M236" s="150">
        <f>VLOOKUP(B236,'12.2023'!A:F,6,0)</f>
        <v>60594.65</v>
      </c>
      <c r="N236" s="150">
        <f t="shared" si="13"/>
        <v>0</v>
      </c>
      <c r="O236" s="152">
        <f t="shared" si="14"/>
        <v>15127.46</v>
      </c>
      <c r="P236" s="128">
        <f t="shared" si="15"/>
        <v>-15127.46</v>
      </c>
      <c r="Q236" s="153">
        <v>0</v>
      </c>
      <c r="R236" s="128">
        <f t="shared" si="16"/>
        <v>-15127.46</v>
      </c>
      <c r="S236" s="129">
        <v>17</v>
      </c>
    </row>
    <row r="237" spans="1:19" hidden="1">
      <c r="A237" s="147">
        <v>230</v>
      </c>
      <c r="B237" s="148">
        <v>2040101</v>
      </c>
      <c r="C237" s="148" t="s">
        <v>159</v>
      </c>
      <c r="D237" s="149" t="s">
        <v>32</v>
      </c>
      <c r="E237" s="149" t="s">
        <v>34</v>
      </c>
      <c r="F237" s="149" t="s">
        <v>76</v>
      </c>
      <c r="G237" s="149" t="s">
        <v>76</v>
      </c>
      <c r="H237" s="149">
        <v>0</v>
      </c>
      <c r="I237" s="149" t="s">
        <v>76</v>
      </c>
      <c r="J237" s="150">
        <f>VLOOKUP(B237,'12.2023'!A:C,3,0)</f>
        <v>0</v>
      </c>
      <c r="K237" s="151">
        <f>VLOOKUP(B237,'12.2023'!A:D,4,0)</f>
        <v>1935996.78</v>
      </c>
      <c r="L237" s="150">
        <f>VLOOKUP(B237,'12.2023'!A:E,5,0)</f>
        <v>1489504.98</v>
      </c>
      <c r="M237" s="150">
        <f>VLOOKUP(B237,'12.2023'!A:F,6,0)</f>
        <v>32607.360000000001</v>
      </c>
      <c r="N237" s="150">
        <f t="shared" si="13"/>
        <v>0</v>
      </c>
      <c r="O237" s="152">
        <f t="shared" si="14"/>
        <v>479099.16000000015</v>
      </c>
      <c r="P237" s="128">
        <f t="shared" si="15"/>
        <v>-479099.16000000015</v>
      </c>
      <c r="Q237" s="153">
        <v>0</v>
      </c>
      <c r="R237" s="128">
        <f t="shared" si="16"/>
        <v>-479099.16000000015</v>
      </c>
      <c r="S237" s="129">
        <v>0</v>
      </c>
    </row>
    <row r="238" spans="1:19" hidden="1">
      <c r="A238" s="147">
        <v>231</v>
      </c>
      <c r="B238" s="148">
        <v>2040104</v>
      </c>
      <c r="C238" s="148" t="s">
        <v>159</v>
      </c>
      <c r="D238" s="149" t="s">
        <v>32</v>
      </c>
      <c r="E238" s="149" t="s">
        <v>50</v>
      </c>
      <c r="F238" s="149" t="s">
        <v>84</v>
      </c>
      <c r="G238" s="149" t="s">
        <v>3252</v>
      </c>
      <c r="H238" s="149">
        <v>0</v>
      </c>
      <c r="I238" s="149" t="s">
        <v>378</v>
      </c>
      <c r="J238" s="150">
        <f>VLOOKUP(B238,'12.2023'!A:C,3,0)</f>
        <v>0</v>
      </c>
      <c r="K238" s="151">
        <f>VLOOKUP(B238,'12.2023'!A:D,4,0)</f>
        <v>7202348</v>
      </c>
      <c r="L238" s="150">
        <f>VLOOKUP(B238,'12.2023'!A:E,5,0)</f>
        <v>575095</v>
      </c>
      <c r="M238" s="150">
        <f>VLOOKUP(B238,'12.2023'!A:F,6,0)</f>
        <v>1505157</v>
      </c>
      <c r="N238" s="150">
        <f t="shared" si="13"/>
        <v>0</v>
      </c>
      <c r="O238" s="152">
        <f t="shared" si="14"/>
        <v>8132410</v>
      </c>
      <c r="P238" s="128">
        <f t="shared" si="15"/>
        <v>-8132410</v>
      </c>
      <c r="Q238" s="153">
        <v>0</v>
      </c>
      <c r="R238" s="128">
        <f t="shared" si="16"/>
        <v>-8132410</v>
      </c>
      <c r="S238" s="129">
        <v>13</v>
      </c>
    </row>
    <row r="239" spans="1:19" hidden="1">
      <c r="A239" s="147">
        <v>232</v>
      </c>
      <c r="B239" s="148">
        <v>2040105</v>
      </c>
      <c r="C239" s="148" t="s">
        <v>159</v>
      </c>
      <c r="D239" s="149" t="s">
        <v>32</v>
      </c>
      <c r="E239" s="149" t="s">
        <v>34</v>
      </c>
      <c r="F239" s="149" t="s">
        <v>140</v>
      </c>
      <c r="G239" s="149" t="s">
        <v>61</v>
      </c>
      <c r="H239" s="149">
        <v>0</v>
      </c>
      <c r="I239" s="149" t="s">
        <v>379</v>
      </c>
      <c r="J239" s="150">
        <f>VLOOKUP(B239,'12.2023'!A:C,3,0)</f>
        <v>0</v>
      </c>
      <c r="K239" s="151">
        <f>VLOOKUP(B239,'12.2023'!A:D,4,0)</f>
        <v>477954.7255</v>
      </c>
      <c r="L239" s="150">
        <f>VLOOKUP(B239,'12.2023'!A:E,5,0)</f>
        <v>281899.39899999998</v>
      </c>
      <c r="M239" s="150">
        <f>VLOOKUP(B239,'12.2023'!A:F,6,0)</f>
        <v>2133.33</v>
      </c>
      <c r="N239" s="150">
        <f t="shared" si="13"/>
        <v>0</v>
      </c>
      <c r="O239" s="152">
        <f t="shared" si="14"/>
        <v>198188.65650000004</v>
      </c>
      <c r="P239" s="128">
        <f t="shared" si="15"/>
        <v>-198188.65650000004</v>
      </c>
      <c r="Q239" s="153">
        <v>0</v>
      </c>
      <c r="R239" s="128">
        <f t="shared" si="16"/>
        <v>-198188.65650000004</v>
      </c>
      <c r="S239" s="129">
        <v>17</v>
      </c>
    </row>
    <row r="240" spans="1:19" hidden="1">
      <c r="A240" s="147">
        <v>233</v>
      </c>
      <c r="B240" s="148">
        <v>2040106</v>
      </c>
      <c r="C240" s="148" t="s">
        <v>159</v>
      </c>
      <c r="D240" s="149" t="s">
        <v>32</v>
      </c>
      <c r="E240" s="149" t="s">
        <v>44</v>
      </c>
      <c r="F240" s="149" t="s">
        <v>138</v>
      </c>
      <c r="G240" s="149" t="s">
        <v>97</v>
      </c>
      <c r="H240" s="149">
        <v>0</v>
      </c>
      <c r="I240" s="149" t="s">
        <v>380</v>
      </c>
      <c r="J240" s="150">
        <f>VLOOKUP(B240,'12.2023'!A:C,3,0)</f>
        <v>0</v>
      </c>
      <c r="K240" s="151">
        <f>VLOOKUP(B240,'12.2023'!A:D,4,0)</f>
        <v>4725578.08</v>
      </c>
      <c r="L240" s="150">
        <f>VLOOKUP(B240,'12.2023'!A:E,5,0)</f>
        <v>0</v>
      </c>
      <c r="M240" s="150">
        <f>VLOOKUP(B240,'12.2023'!A:F,6,0)</f>
        <v>2904769</v>
      </c>
      <c r="N240" s="150">
        <f t="shared" si="13"/>
        <v>0</v>
      </c>
      <c r="O240" s="152">
        <f t="shared" si="14"/>
        <v>7630347.0800000001</v>
      </c>
      <c r="P240" s="128">
        <f t="shared" si="15"/>
        <v>-7630347.0800000001</v>
      </c>
      <c r="Q240" s="153">
        <v>0</v>
      </c>
      <c r="R240" s="128">
        <f t="shared" si="16"/>
        <v>-7630347.0800000001</v>
      </c>
      <c r="S240" s="317">
        <v>9</v>
      </c>
    </row>
    <row r="241" spans="1:19" hidden="1">
      <c r="A241" s="147">
        <v>234</v>
      </c>
      <c r="B241" s="148">
        <v>2040108</v>
      </c>
      <c r="C241" s="148" t="s">
        <v>159</v>
      </c>
      <c r="D241" s="149" t="s">
        <v>32</v>
      </c>
      <c r="E241" s="149" t="s">
        <v>44</v>
      </c>
      <c r="F241" s="149" t="s">
        <v>139</v>
      </c>
      <c r="G241" s="149" t="s">
        <v>85</v>
      </c>
      <c r="H241" s="149">
        <v>0</v>
      </c>
      <c r="I241" s="149" t="s">
        <v>85</v>
      </c>
      <c r="J241" s="150">
        <f>VLOOKUP(B241,'12.2023'!A:C,3,0)</f>
        <v>0</v>
      </c>
      <c r="K241" s="151">
        <f>VLOOKUP(B241,'12.2023'!A:D,4,0)</f>
        <v>119728.16</v>
      </c>
      <c r="L241" s="150">
        <f>VLOOKUP(B241,'12.2023'!A:E,5,0)</f>
        <v>0</v>
      </c>
      <c r="M241" s="150">
        <f>VLOOKUP(B241,'12.2023'!A:F,6,0)</f>
        <v>0</v>
      </c>
      <c r="N241" s="150">
        <f t="shared" si="13"/>
        <v>0</v>
      </c>
      <c r="O241" s="152">
        <f t="shared" si="14"/>
        <v>119728.16</v>
      </c>
      <c r="P241" s="128">
        <f t="shared" si="15"/>
        <v>-119728.16</v>
      </c>
      <c r="Q241" s="153">
        <v>0</v>
      </c>
      <c r="R241" s="128">
        <f t="shared" si="16"/>
        <v>-119728.16</v>
      </c>
      <c r="S241" s="317">
        <v>10</v>
      </c>
    </row>
    <row r="242" spans="1:19" hidden="1">
      <c r="A242" s="147">
        <v>235</v>
      </c>
      <c r="B242" s="148">
        <v>2040110</v>
      </c>
      <c r="C242" s="148" t="s">
        <v>159</v>
      </c>
      <c r="D242" s="149" t="s">
        <v>32</v>
      </c>
      <c r="E242" s="149" t="s">
        <v>50</v>
      </c>
      <c r="F242" s="149" t="s">
        <v>152</v>
      </c>
      <c r="G242" s="149" t="s">
        <v>144</v>
      </c>
      <c r="H242" s="149">
        <v>0</v>
      </c>
      <c r="I242" s="149" t="s">
        <v>381</v>
      </c>
      <c r="J242" s="150">
        <f>VLOOKUP(B242,'12.2023'!A:C,3,0)</f>
        <v>0</v>
      </c>
      <c r="K242" s="151">
        <f>VLOOKUP(B242,'12.2023'!A:D,4,0)</f>
        <v>468881</v>
      </c>
      <c r="L242" s="150">
        <f>VLOOKUP(B242,'12.2023'!A:E,5,0)</f>
        <v>0</v>
      </c>
      <c r="M242" s="150">
        <f>VLOOKUP(B242,'12.2023'!A:F,6,0)</f>
        <v>0</v>
      </c>
      <c r="N242" s="150">
        <f t="shared" si="13"/>
        <v>0</v>
      </c>
      <c r="O242" s="152">
        <f t="shared" si="14"/>
        <v>468881</v>
      </c>
      <c r="P242" s="128">
        <f t="shared" si="15"/>
        <v>-468881</v>
      </c>
      <c r="Q242" s="153">
        <v>0</v>
      </c>
      <c r="R242" s="128">
        <f t="shared" si="16"/>
        <v>-468881</v>
      </c>
      <c r="S242" s="129">
        <v>11</v>
      </c>
    </row>
    <row r="243" spans="1:19" hidden="1">
      <c r="A243" s="147">
        <v>236</v>
      </c>
      <c r="B243" s="148">
        <v>2040111</v>
      </c>
      <c r="C243" s="148" t="s">
        <v>159</v>
      </c>
      <c r="D243" s="149" t="s">
        <v>32</v>
      </c>
      <c r="E243" s="149" t="s">
        <v>34</v>
      </c>
      <c r="F243" s="149" t="s">
        <v>76</v>
      </c>
      <c r="G243" s="149" t="s">
        <v>3253</v>
      </c>
      <c r="H243" s="149">
        <v>0</v>
      </c>
      <c r="I243" s="149" t="s">
        <v>382</v>
      </c>
      <c r="J243" s="150">
        <f>VLOOKUP(B243,'12.2023'!A:C,3,0)</f>
        <v>0</v>
      </c>
      <c r="K243" s="151">
        <f>VLOOKUP(B243,'12.2023'!A:D,4,0)</f>
        <v>172148</v>
      </c>
      <c r="L243" s="150">
        <f>VLOOKUP(B243,'12.2023'!A:E,5,0)</f>
        <v>179549.43</v>
      </c>
      <c r="M243" s="150">
        <f>VLOOKUP(B243,'12.2023'!A:F,6,0)</f>
        <v>0</v>
      </c>
      <c r="N243" s="150">
        <f t="shared" si="13"/>
        <v>7401.429999999993</v>
      </c>
      <c r="O243" s="152">
        <f t="shared" si="14"/>
        <v>0</v>
      </c>
      <c r="P243" s="128">
        <f t="shared" si="15"/>
        <v>7401.429999999993</v>
      </c>
      <c r="Q243" s="153">
        <v>0</v>
      </c>
      <c r="R243" s="128">
        <f t="shared" si="16"/>
        <v>7401.429999999993</v>
      </c>
      <c r="S243" s="129">
        <v>0</v>
      </c>
    </row>
    <row r="244" spans="1:19" hidden="1">
      <c r="A244" s="147">
        <v>237</v>
      </c>
      <c r="B244" s="148">
        <v>2040501</v>
      </c>
      <c r="C244" s="148" t="s">
        <v>159</v>
      </c>
      <c r="D244" s="149" t="s">
        <v>32</v>
      </c>
      <c r="E244" s="149" t="s">
        <v>50</v>
      </c>
      <c r="F244" s="149" t="s">
        <v>3254</v>
      </c>
      <c r="G244" s="149" t="s">
        <v>3254</v>
      </c>
      <c r="H244" s="149">
        <v>0</v>
      </c>
      <c r="I244" s="149" t="s">
        <v>383</v>
      </c>
      <c r="J244" s="150">
        <f>VLOOKUP(B244,'12.2023'!A:C,3,0)</f>
        <v>0</v>
      </c>
      <c r="K244" s="151">
        <f>VLOOKUP(B244,'12.2023'!A:D,4,0)</f>
        <v>18061.800001000018</v>
      </c>
      <c r="L244" s="150">
        <f>VLOOKUP(B244,'12.2023'!A:E,5,0)</f>
        <v>0</v>
      </c>
      <c r="M244" s="150">
        <f>VLOOKUP(B244,'12.2023'!A:F,6,0)</f>
        <v>1153814.8400000001</v>
      </c>
      <c r="N244" s="150">
        <f t="shared" si="13"/>
        <v>0</v>
      </c>
      <c r="O244" s="152">
        <f t="shared" si="14"/>
        <v>1171876.6400010001</v>
      </c>
      <c r="P244" s="128">
        <f t="shared" si="15"/>
        <v>-1171876.6400010001</v>
      </c>
      <c r="Q244" s="153">
        <v>0</v>
      </c>
      <c r="R244" s="128">
        <f t="shared" si="16"/>
        <v>-1171876.6400010001</v>
      </c>
      <c r="S244" s="129">
        <v>14</v>
      </c>
    </row>
    <row r="245" spans="1:19" hidden="1">
      <c r="A245" s="147">
        <v>238</v>
      </c>
      <c r="B245" s="148">
        <v>2040601</v>
      </c>
      <c r="C245" s="148" t="s">
        <v>159</v>
      </c>
      <c r="D245" s="149" t="s">
        <v>32</v>
      </c>
      <c r="E245" s="149" t="s">
        <v>50</v>
      </c>
      <c r="F245" s="149" t="s">
        <v>3254</v>
      </c>
      <c r="G245" s="149" t="s">
        <v>3254</v>
      </c>
      <c r="H245" s="149">
        <v>0</v>
      </c>
      <c r="I245" s="149" t="s">
        <v>384</v>
      </c>
      <c r="J245" s="150">
        <f>VLOOKUP(B245,'12.2023'!A:C,3,0)</f>
        <v>0</v>
      </c>
      <c r="K245" s="151">
        <f>VLOOKUP(B245,'12.2023'!A:D,4,0)</f>
        <v>32323</v>
      </c>
      <c r="L245" s="150">
        <f>VLOOKUP(B245,'12.2023'!A:E,5,0)</f>
        <v>19316</v>
      </c>
      <c r="M245" s="150">
        <f>VLOOKUP(B245,'12.2023'!A:F,6,0)</f>
        <v>0</v>
      </c>
      <c r="N245" s="150">
        <f t="shared" si="13"/>
        <v>0</v>
      </c>
      <c r="O245" s="152">
        <f t="shared" si="14"/>
        <v>13007</v>
      </c>
      <c r="P245" s="128">
        <f t="shared" si="15"/>
        <v>-13007</v>
      </c>
      <c r="Q245" s="153">
        <v>0</v>
      </c>
      <c r="R245" s="128">
        <f t="shared" si="16"/>
        <v>-13007</v>
      </c>
      <c r="S245" s="129">
        <v>14</v>
      </c>
    </row>
    <row r="246" spans="1:19" hidden="1">
      <c r="A246" s="147">
        <v>239</v>
      </c>
      <c r="B246" s="148">
        <v>2040602</v>
      </c>
      <c r="C246" s="148" t="s">
        <v>159</v>
      </c>
      <c r="D246" s="149" t="s">
        <v>32</v>
      </c>
      <c r="E246" s="149" t="s">
        <v>50</v>
      </c>
      <c r="F246" s="149" t="s">
        <v>3254</v>
      </c>
      <c r="G246" s="149" t="s">
        <v>3254</v>
      </c>
      <c r="H246" s="149">
        <v>0</v>
      </c>
      <c r="I246" s="149" t="s">
        <v>385</v>
      </c>
      <c r="J246" s="150">
        <f>VLOOKUP(B246,'12.2023'!A:C,3,0)</f>
        <v>0</v>
      </c>
      <c r="K246" s="151">
        <f>VLOOKUP(B246,'12.2023'!A:D,4,0)</f>
        <v>78808.990000000005</v>
      </c>
      <c r="L246" s="150">
        <f>VLOOKUP(B246,'12.2023'!A:E,5,0)</f>
        <v>34023</v>
      </c>
      <c r="M246" s="150">
        <f>VLOOKUP(B246,'12.2023'!A:F,6,0)</f>
        <v>0</v>
      </c>
      <c r="N246" s="150">
        <f t="shared" si="13"/>
        <v>0</v>
      </c>
      <c r="O246" s="152">
        <f t="shared" si="14"/>
        <v>44785.990000000005</v>
      </c>
      <c r="P246" s="128">
        <f t="shared" si="15"/>
        <v>-44785.990000000005</v>
      </c>
      <c r="Q246" s="153">
        <v>0</v>
      </c>
      <c r="R246" s="128">
        <f t="shared" si="16"/>
        <v>-44785.990000000005</v>
      </c>
      <c r="S246" s="129">
        <v>14</v>
      </c>
    </row>
    <row r="247" spans="1:19" hidden="1">
      <c r="A247" s="147">
        <v>240</v>
      </c>
      <c r="B247" s="148">
        <v>2040603</v>
      </c>
      <c r="C247" s="148" t="s">
        <v>159</v>
      </c>
      <c r="D247" s="149" t="s">
        <v>32</v>
      </c>
      <c r="E247" s="149" t="s">
        <v>50</v>
      </c>
      <c r="F247" s="149" t="s">
        <v>3254</v>
      </c>
      <c r="G247" s="149" t="s">
        <v>3254</v>
      </c>
      <c r="H247" s="149">
        <v>0</v>
      </c>
      <c r="I247" s="149" t="s">
        <v>386</v>
      </c>
      <c r="J247" s="150">
        <f>VLOOKUP(B247,'12.2023'!A:C,3,0)</f>
        <v>0</v>
      </c>
      <c r="K247" s="151">
        <f>VLOOKUP(B247,'12.2023'!A:D,4,0)</f>
        <v>223604</v>
      </c>
      <c r="L247" s="150">
        <f>VLOOKUP(B247,'12.2023'!A:E,5,0)</f>
        <v>70968</v>
      </c>
      <c r="M247" s="150">
        <f>VLOOKUP(B247,'12.2023'!A:F,6,0)</f>
        <v>0</v>
      </c>
      <c r="N247" s="150">
        <f t="shared" si="13"/>
        <v>0</v>
      </c>
      <c r="O247" s="152">
        <f t="shared" si="14"/>
        <v>152636</v>
      </c>
      <c r="P247" s="128">
        <f t="shared" si="15"/>
        <v>-152636</v>
      </c>
      <c r="Q247" s="153">
        <v>0</v>
      </c>
      <c r="R247" s="128">
        <f t="shared" si="16"/>
        <v>-152636</v>
      </c>
      <c r="S247" s="129">
        <v>14</v>
      </c>
    </row>
    <row r="248" spans="1:19" hidden="1">
      <c r="A248" s="147">
        <v>241</v>
      </c>
      <c r="B248" s="148">
        <v>2040604</v>
      </c>
      <c r="C248" s="148" t="s">
        <v>159</v>
      </c>
      <c r="D248" s="149" t="s">
        <v>32</v>
      </c>
      <c r="E248" s="149" t="s">
        <v>50</v>
      </c>
      <c r="F248" s="149" t="s">
        <v>3254</v>
      </c>
      <c r="G248" s="149" t="s">
        <v>3254</v>
      </c>
      <c r="H248" s="149">
        <v>0</v>
      </c>
      <c r="I248" s="149" t="s">
        <v>387</v>
      </c>
      <c r="J248" s="150">
        <f>VLOOKUP(B248,'12.2023'!A:C,3,0)</f>
        <v>0</v>
      </c>
      <c r="K248" s="151">
        <f>VLOOKUP(B248,'12.2023'!A:D,4,0)</f>
        <v>223604</v>
      </c>
      <c r="L248" s="150">
        <f>VLOOKUP(B248,'12.2023'!A:E,5,0)</f>
        <v>223604</v>
      </c>
      <c r="M248" s="150">
        <f>VLOOKUP(B248,'12.2023'!A:F,6,0)</f>
        <v>0</v>
      </c>
      <c r="N248" s="150">
        <f t="shared" si="13"/>
        <v>0</v>
      </c>
      <c r="O248" s="152">
        <f t="shared" si="14"/>
        <v>0</v>
      </c>
      <c r="P248" s="128">
        <f t="shared" si="15"/>
        <v>0</v>
      </c>
      <c r="Q248" s="153">
        <v>0</v>
      </c>
      <c r="R248" s="128">
        <f t="shared" si="16"/>
        <v>0</v>
      </c>
      <c r="S248" s="129">
        <v>14</v>
      </c>
    </row>
    <row r="249" spans="1:19" hidden="1">
      <c r="A249" s="147">
        <v>242</v>
      </c>
      <c r="B249" s="148">
        <v>2040605</v>
      </c>
      <c r="C249" s="148" t="s">
        <v>159</v>
      </c>
      <c r="D249" s="149" t="s">
        <v>32</v>
      </c>
      <c r="E249" s="149" t="s">
        <v>50</v>
      </c>
      <c r="F249" s="149" t="s">
        <v>3254</v>
      </c>
      <c r="G249" s="149" t="s">
        <v>3254</v>
      </c>
      <c r="H249" s="149">
        <v>0</v>
      </c>
      <c r="I249" s="149" t="s">
        <v>388</v>
      </c>
      <c r="J249" s="150">
        <f>VLOOKUP(B249,'12.2023'!A:C,3,0)</f>
        <v>0</v>
      </c>
      <c r="K249" s="151">
        <f>VLOOKUP(B249,'12.2023'!A:D,4,0)</f>
        <v>106838</v>
      </c>
      <c r="L249" s="150">
        <f>VLOOKUP(B249,'12.2023'!A:E,5,0)</f>
        <v>34089</v>
      </c>
      <c r="M249" s="150">
        <f>VLOOKUP(B249,'12.2023'!A:F,6,0)</f>
        <v>0</v>
      </c>
      <c r="N249" s="150">
        <f t="shared" si="13"/>
        <v>0</v>
      </c>
      <c r="O249" s="152">
        <f t="shared" si="14"/>
        <v>72749</v>
      </c>
      <c r="P249" s="128">
        <f t="shared" si="15"/>
        <v>-72749</v>
      </c>
      <c r="Q249" s="153">
        <v>0</v>
      </c>
      <c r="R249" s="128">
        <f t="shared" si="16"/>
        <v>-72749</v>
      </c>
      <c r="S249" s="129">
        <v>14</v>
      </c>
    </row>
    <row r="250" spans="1:19" hidden="1">
      <c r="A250" s="147">
        <v>243</v>
      </c>
      <c r="B250" s="148">
        <v>2040606</v>
      </c>
      <c r="C250" s="148" t="s">
        <v>159</v>
      </c>
      <c r="D250" s="149" t="s">
        <v>32</v>
      </c>
      <c r="E250" s="149" t="s">
        <v>50</v>
      </c>
      <c r="F250" s="149" t="s">
        <v>3254</v>
      </c>
      <c r="G250" s="149" t="s">
        <v>3254</v>
      </c>
      <c r="H250" s="149">
        <v>0</v>
      </c>
      <c r="I250" s="149" t="s">
        <v>389</v>
      </c>
      <c r="J250" s="150">
        <f>VLOOKUP(B250,'12.2023'!A:C,3,0)</f>
        <v>0</v>
      </c>
      <c r="K250" s="151">
        <f>VLOOKUP(B250,'12.2023'!A:D,4,0)</f>
        <v>106838</v>
      </c>
      <c r="L250" s="150">
        <f>VLOOKUP(B250,'12.2023'!A:E,5,0)</f>
        <v>34089</v>
      </c>
      <c r="M250" s="150">
        <f>VLOOKUP(B250,'12.2023'!A:F,6,0)</f>
        <v>0</v>
      </c>
      <c r="N250" s="150">
        <f t="shared" si="13"/>
        <v>0</v>
      </c>
      <c r="O250" s="152">
        <f t="shared" si="14"/>
        <v>72749</v>
      </c>
      <c r="P250" s="128">
        <f t="shared" si="15"/>
        <v>-72749</v>
      </c>
      <c r="Q250" s="153">
        <v>0</v>
      </c>
      <c r="R250" s="128">
        <f t="shared" si="16"/>
        <v>-72749</v>
      </c>
      <c r="S250" s="129">
        <v>14</v>
      </c>
    </row>
    <row r="251" spans="1:19" hidden="1">
      <c r="A251" s="147">
        <v>244</v>
      </c>
      <c r="B251" s="148">
        <v>2040607</v>
      </c>
      <c r="C251" s="148" t="s">
        <v>159</v>
      </c>
      <c r="D251" s="149" t="s">
        <v>32</v>
      </c>
      <c r="E251" s="149" t="s">
        <v>50</v>
      </c>
      <c r="F251" s="149" t="s">
        <v>3254</v>
      </c>
      <c r="G251" s="149" t="s">
        <v>3254</v>
      </c>
      <c r="H251" s="149">
        <v>0</v>
      </c>
      <c r="I251" s="149" t="s">
        <v>390</v>
      </c>
      <c r="J251" s="150">
        <f>VLOOKUP(B251,'12.2023'!A:C,3,0)</f>
        <v>0</v>
      </c>
      <c r="K251" s="151">
        <f>VLOOKUP(B251,'12.2023'!A:D,4,0)</f>
        <v>252406</v>
      </c>
      <c r="L251" s="150">
        <f>VLOOKUP(B251,'12.2023'!A:E,5,0)</f>
        <v>82308</v>
      </c>
      <c r="M251" s="150">
        <f>VLOOKUP(B251,'12.2023'!A:F,6,0)</f>
        <v>0</v>
      </c>
      <c r="N251" s="150">
        <f t="shared" si="13"/>
        <v>0</v>
      </c>
      <c r="O251" s="152">
        <f t="shared" si="14"/>
        <v>170098</v>
      </c>
      <c r="P251" s="128">
        <f t="shared" si="15"/>
        <v>-170098</v>
      </c>
      <c r="Q251" s="153">
        <v>0</v>
      </c>
      <c r="R251" s="128">
        <f t="shared" si="16"/>
        <v>-170098</v>
      </c>
      <c r="S251" s="129">
        <v>14</v>
      </c>
    </row>
    <row r="252" spans="1:19" hidden="1">
      <c r="A252" s="147">
        <v>245</v>
      </c>
      <c r="B252" s="148">
        <v>2040608</v>
      </c>
      <c r="C252" s="148" t="s">
        <v>159</v>
      </c>
      <c r="D252" s="149" t="s">
        <v>32</v>
      </c>
      <c r="E252" s="149" t="s">
        <v>50</v>
      </c>
      <c r="F252" s="149" t="s">
        <v>3254</v>
      </c>
      <c r="G252" s="149" t="s">
        <v>3254</v>
      </c>
      <c r="H252" s="149">
        <v>0</v>
      </c>
      <c r="I252" s="149" t="s">
        <v>391</v>
      </c>
      <c r="J252" s="150">
        <f>VLOOKUP(B252,'12.2023'!A:C,3,0)</f>
        <v>0</v>
      </c>
      <c r="K252" s="151">
        <f>VLOOKUP(B252,'12.2023'!A:D,4,0)</f>
        <v>123516.69</v>
      </c>
      <c r="L252" s="150">
        <f>VLOOKUP(B252,'12.2023'!A:E,5,0)</f>
        <v>39084</v>
      </c>
      <c r="M252" s="150">
        <f>VLOOKUP(B252,'12.2023'!A:F,6,0)</f>
        <v>0</v>
      </c>
      <c r="N252" s="150">
        <f t="shared" si="13"/>
        <v>0</v>
      </c>
      <c r="O252" s="152">
        <f t="shared" si="14"/>
        <v>84432.69</v>
      </c>
      <c r="P252" s="128">
        <f t="shared" si="15"/>
        <v>-84432.69</v>
      </c>
      <c r="Q252" s="153">
        <v>0</v>
      </c>
      <c r="R252" s="128">
        <f t="shared" si="16"/>
        <v>-84432.69</v>
      </c>
      <c r="S252" s="129">
        <v>14</v>
      </c>
    </row>
    <row r="253" spans="1:19" hidden="1">
      <c r="A253" s="147">
        <v>246</v>
      </c>
      <c r="B253" s="148">
        <v>2040609</v>
      </c>
      <c r="C253" s="148" t="s">
        <v>159</v>
      </c>
      <c r="D253" s="149" t="s">
        <v>32</v>
      </c>
      <c r="E253" s="149" t="s">
        <v>50</v>
      </c>
      <c r="F253" s="149" t="s">
        <v>3254</v>
      </c>
      <c r="G253" s="149" t="s">
        <v>3254</v>
      </c>
      <c r="H253" s="149">
        <v>0</v>
      </c>
      <c r="I253" s="149" t="s">
        <v>392</v>
      </c>
      <c r="J253" s="150">
        <f>VLOOKUP(B253,'12.2023'!A:C,3,0)</f>
        <v>0</v>
      </c>
      <c r="K253" s="151">
        <f>VLOOKUP(B253,'12.2023'!A:D,4,0)</f>
        <v>160715</v>
      </c>
      <c r="L253" s="150">
        <f>VLOOKUP(B253,'12.2023'!A:E,5,0)</f>
        <v>50568</v>
      </c>
      <c r="M253" s="150">
        <f>VLOOKUP(B253,'12.2023'!A:F,6,0)</f>
        <v>0</v>
      </c>
      <c r="N253" s="150">
        <f t="shared" si="13"/>
        <v>0</v>
      </c>
      <c r="O253" s="152">
        <f t="shared" si="14"/>
        <v>110147</v>
      </c>
      <c r="P253" s="128">
        <f t="shared" si="15"/>
        <v>-110147</v>
      </c>
      <c r="Q253" s="153">
        <v>0</v>
      </c>
      <c r="R253" s="128">
        <f t="shared" si="16"/>
        <v>-110147</v>
      </c>
      <c r="S253" s="129">
        <v>14</v>
      </c>
    </row>
    <row r="254" spans="1:19" hidden="1">
      <c r="A254" s="147">
        <v>247</v>
      </c>
      <c r="B254" s="148">
        <v>2040610</v>
      </c>
      <c r="C254" s="148" t="s">
        <v>159</v>
      </c>
      <c r="D254" s="149" t="s">
        <v>32</v>
      </c>
      <c r="E254" s="149" t="s">
        <v>50</v>
      </c>
      <c r="F254" s="149" t="s">
        <v>3254</v>
      </c>
      <c r="G254" s="149" t="s">
        <v>3254</v>
      </c>
      <c r="H254" s="149">
        <v>0</v>
      </c>
      <c r="I254" s="149" t="s">
        <v>393</v>
      </c>
      <c r="J254" s="150">
        <f>VLOOKUP(B254,'12.2023'!A:C,3,0)</f>
        <v>13225</v>
      </c>
      <c r="K254" s="151">
        <f>VLOOKUP(B254,'12.2023'!A:D,4,0)</f>
        <v>0</v>
      </c>
      <c r="L254" s="150">
        <f>VLOOKUP(B254,'12.2023'!A:E,5,0)</f>
        <v>54929.590000000004</v>
      </c>
      <c r="M254" s="150">
        <f>VLOOKUP(B254,'12.2023'!A:F,6,0)</f>
        <v>202147</v>
      </c>
      <c r="N254" s="150">
        <f t="shared" si="13"/>
        <v>0</v>
      </c>
      <c r="O254" s="152">
        <f t="shared" si="14"/>
        <v>133992.41</v>
      </c>
      <c r="P254" s="128">
        <f t="shared" si="15"/>
        <v>-133992.41</v>
      </c>
      <c r="Q254" s="153">
        <v>0</v>
      </c>
      <c r="R254" s="128">
        <f t="shared" si="16"/>
        <v>-133992.41</v>
      </c>
      <c r="S254" s="129">
        <v>14</v>
      </c>
    </row>
    <row r="255" spans="1:19" hidden="1">
      <c r="A255" s="147">
        <v>248</v>
      </c>
      <c r="B255" s="148">
        <v>2040611</v>
      </c>
      <c r="C255" s="148" t="s">
        <v>159</v>
      </c>
      <c r="D255" s="149" t="s">
        <v>32</v>
      </c>
      <c r="E255" s="149" t="s">
        <v>50</v>
      </c>
      <c r="F255" s="149" t="s">
        <v>3254</v>
      </c>
      <c r="G255" s="149" t="s">
        <v>3254</v>
      </c>
      <c r="H255" s="149">
        <v>0</v>
      </c>
      <c r="I255" s="149" t="s">
        <v>394</v>
      </c>
      <c r="J255" s="150">
        <f>VLOOKUP(B255,'12.2023'!A:C,3,0)</f>
        <v>0</v>
      </c>
      <c r="K255" s="151">
        <f>VLOOKUP(B255,'12.2023'!A:D,4,0)</f>
        <v>0</v>
      </c>
      <c r="L255" s="150">
        <f>VLOOKUP(B255,'12.2023'!A:E,5,0)</f>
        <v>0</v>
      </c>
      <c r="M255" s="150">
        <f>VLOOKUP(B255,'12.2023'!A:F,6,0)</f>
        <v>0</v>
      </c>
      <c r="N255" s="150">
        <f t="shared" si="13"/>
        <v>0</v>
      </c>
      <c r="O255" s="152">
        <f t="shared" si="14"/>
        <v>0</v>
      </c>
      <c r="P255" s="128">
        <f t="shared" si="15"/>
        <v>0</v>
      </c>
      <c r="Q255" s="153">
        <v>0</v>
      </c>
      <c r="R255" s="128">
        <f t="shared" si="16"/>
        <v>0</v>
      </c>
      <c r="S255" s="129">
        <v>14</v>
      </c>
    </row>
    <row r="256" spans="1:19" hidden="1">
      <c r="A256" s="147">
        <v>249</v>
      </c>
      <c r="B256" s="148">
        <v>2040612</v>
      </c>
      <c r="C256" s="148" t="s">
        <v>159</v>
      </c>
      <c r="D256" s="149" t="s">
        <v>32</v>
      </c>
      <c r="E256" s="149" t="s">
        <v>50</v>
      </c>
      <c r="F256" s="149" t="s">
        <v>3254</v>
      </c>
      <c r="G256" s="149" t="s">
        <v>3254</v>
      </c>
      <c r="H256" s="149">
        <v>0</v>
      </c>
      <c r="I256" s="149" t="s">
        <v>395</v>
      </c>
      <c r="J256" s="150">
        <f>VLOOKUP(B256,'12.2023'!A:C,3,0)</f>
        <v>0</v>
      </c>
      <c r="K256" s="151">
        <f>VLOOKUP(B256,'12.2023'!A:D,4,0)</f>
        <v>0</v>
      </c>
      <c r="L256" s="150">
        <f>VLOOKUP(B256,'12.2023'!A:E,5,0)</f>
        <v>0</v>
      </c>
      <c r="M256" s="150">
        <f>VLOOKUP(B256,'12.2023'!A:F,6,0)</f>
        <v>0</v>
      </c>
      <c r="N256" s="150">
        <f t="shared" si="13"/>
        <v>0</v>
      </c>
      <c r="O256" s="152">
        <f t="shared" si="14"/>
        <v>0</v>
      </c>
      <c r="P256" s="128">
        <f t="shared" si="15"/>
        <v>0</v>
      </c>
      <c r="Q256" s="153">
        <v>0</v>
      </c>
      <c r="R256" s="128">
        <f t="shared" si="16"/>
        <v>0</v>
      </c>
      <c r="S256" s="129">
        <v>14</v>
      </c>
    </row>
    <row r="257" spans="1:19" hidden="1">
      <c r="A257" s="147">
        <v>250</v>
      </c>
      <c r="B257" s="148">
        <v>2040613</v>
      </c>
      <c r="C257" s="148" t="s">
        <v>159</v>
      </c>
      <c r="D257" s="149" t="s">
        <v>32</v>
      </c>
      <c r="E257" s="149" t="s">
        <v>50</v>
      </c>
      <c r="F257" s="149" t="s">
        <v>3254</v>
      </c>
      <c r="G257" s="149" t="s">
        <v>3254</v>
      </c>
      <c r="H257" s="149">
        <v>0</v>
      </c>
      <c r="I257" s="149" t="s">
        <v>396</v>
      </c>
      <c r="J257" s="150">
        <f>VLOOKUP(B257,'12.2023'!A:C,3,0)</f>
        <v>0</v>
      </c>
      <c r="K257" s="151">
        <f>VLOOKUP(B257,'12.2023'!A:D,4,0)</f>
        <v>0</v>
      </c>
      <c r="L257" s="150">
        <f>VLOOKUP(B257,'12.2023'!A:E,5,0)</f>
        <v>0</v>
      </c>
      <c r="M257" s="150">
        <f>VLOOKUP(B257,'12.2023'!A:F,6,0)</f>
        <v>0</v>
      </c>
      <c r="N257" s="150">
        <f t="shared" si="13"/>
        <v>0</v>
      </c>
      <c r="O257" s="152">
        <f t="shared" si="14"/>
        <v>0</v>
      </c>
      <c r="P257" s="128">
        <f t="shared" si="15"/>
        <v>0</v>
      </c>
      <c r="Q257" s="153">
        <v>0</v>
      </c>
      <c r="R257" s="128">
        <f t="shared" si="16"/>
        <v>0</v>
      </c>
      <c r="S257" s="129">
        <v>14</v>
      </c>
    </row>
    <row r="258" spans="1:19" hidden="1">
      <c r="A258" s="147">
        <v>251</v>
      </c>
      <c r="B258" s="148">
        <v>2050801</v>
      </c>
      <c r="C258" s="148" t="s">
        <v>159</v>
      </c>
      <c r="D258" s="149" t="s">
        <v>32</v>
      </c>
      <c r="E258" s="149" t="s">
        <v>34</v>
      </c>
      <c r="F258" s="149" t="s">
        <v>140</v>
      </c>
      <c r="G258" s="149" t="s">
        <v>127</v>
      </c>
      <c r="H258" s="149">
        <v>0</v>
      </c>
      <c r="I258" s="149" t="s">
        <v>397</v>
      </c>
      <c r="J258" s="150">
        <f>VLOOKUP(B258,'12.2023'!A:C,3,0)</f>
        <v>0</v>
      </c>
      <c r="K258" s="151">
        <f>VLOOKUP(B258,'12.2023'!A:D,4,0)</f>
        <v>4544906.49</v>
      </c>
      <c r="L258" s="150">
        <f>VLOOKUP(B258,'12.2023'!A:E,5,0)</f>
        <v>1806377</v>
      </c>
      <c r="M258" s="150">
        <f>VLOOKUP(B258,'12.2023'!A:F,6,0)</f>
        <v>2721325.32</v>
      </c>
      <c r="N258" s="150">
        <f t="shared" si="13"/>
        <v>0</v>
      </c>
      <c r="O258" s="152">
        <f t="shared" si="14"/>
        <v>5459854.8100000005</v>
      </c>
      <c r="P258" s="128">
        <f t="shared" si="15"/>
        <v>-5459854.8100000005</v>
      </c>
      <c r="Q258" s="153">
        <v>0</v>
      </c>
      <c r="R258" s="128">
        <f t="shared" si="16"/>
        <v>-5459854.8100000005</v>
      </c>
      <c r="S258" s="129">
        <v>17</v>
      </c>
    </row>
    <row r="259" spans="1:19" hidden="1">
      <c r="A259" s="147">
        <v>252</v>
      </c>
      <c r="B259" s="148">
        <v>2050802</v>
      </c>
      <c r="C259" s="148" t="s">
        <v>159</v>
      </c>
      <c r="D259" s="149" t="s">
        <v>32</v>
      </c>
      <c r="E259" s="149" t="s">
        <v>34</v>
      </c>
      <c r="F259" s="149" t="s">
        <v>140</v>
      </c>
      <c r="G259" s="149" t="s">
        <v>127</v>
      </c>
      <c r="H259" s="149">
        <v>0</v>
      </c>
      <c r="I259" s="149" t="s">
        <v>398</v>
      </c>
      <c r="J259" s="150">
        <f>VLOOKUP(B259,'12.2023'!A:C,3,0)</f>
        <v>0</v>
      </c>
      <c r="K259" s="151">
        <f>VLOOKUP(B259,'12.2023'!A:D,4,0)</f>
        <v>1943047.9100000001</v>
      </c>
      <c r="L259" s="150">
        <f>VLOOKUP(B259,'12.2023'!A:E,5,0)</f>
        <v>723097.72</v>
      </c>
      <c r="M259" s="150">
        <f>VLOOKUP(B259,'12.2023'!A:F,6,0)</f>
        <v>635885.93000000005</v>
      </c>
      <c r="N259" s="150">
        <f t="shared" si="13"/>
        <v>0</v>
      </c>
      <c r="O259" s="152">
        <f t="shared" si="14"/>
        <v>1855836.1200000003</v>
      </c>
      <c r="P259" s="128">
        <f t="shared" si="15"/>
        <v>-1855836.1200000003</v>
      </c>
      <c r="Q259" s="153">
        <v>0</v>
      </c>
      <c r="R259" s="128">
        <f t="shared" si="16"/>
        <v>-1855836.1200000003</v>
      </c>
      <c r="S259" s="129">
        <v>17</v>
      </c>
    </row>
    <row r="260" spans="1:19" hidden="1">
      <c r="A260" s="147">
        <v>253</v>
      </c>
      <c r="B260" s="148">
        <v>2050803</v>
      </c>
      <c r="C260" s="148" t="s">
        <v>159</v>
      </c>
      <c r="D260" s="149" t="s">
        <v>32</v>
      </c>
      <c r="E260" s="149" t="s">
        <v>34</v>
      </c>
      <c r="F260" s="149" t="s">
        <v>140</v>
      </c>
      <c r="G260" s="149" t="s">
        <v>127</v>
      </c>
      <c r="H260" s="149">
        <v>0</v>
      </c>
      <c r="I260" s="149" t="s">
        <v>399</v>
      </c>
      <c r="J260" s="150">
        <f>VLOOKUP(B260,'12.2023'!A:C,3,0)</f>
        <v>0</v>
      </c>
      <c r="K260" s="151">
        <f>VLOOKUP(B260,'12.2023'!A:D,4,0)</f>
        <v>1050000</v>
      </c>
      <c r="L260" s="150">
        <f>VLOOKUP(B260,'12.2023'!A:E,5,0)</f>
        <v>1049495</v>
      </c>
      <c r="M260" s="150">
        <f>VLOOKUP(B260,'12.2023'!A:F,6,0)</f>
        <v>0</v>
      </c>
      <c r="N260" s="150">
        <f t="shared" si="13"/>
        <v>0</v>
      </c>
      <c r="O260" s="152">
        <f t="shared" si="14"/>
        <v>505</v>
      </c>
      <c r="P260" s="128">
        <f t="shared" si="15"/>
        <v>-505</v>
      </c>
      <c r="Q260" s="153">
        <v>0</v>
      </c>
      <c r="R260" s="128">
        <f t="shared" si="16"/>
        <v>-505</v>
      </c>
      <c r="S260" s="129">
        <v>17</v>
      </c>
    </row>
    <row r="261" spans="1:19" hidden="1">
      <c r="A261" s="147">
        <v>254</v>
      </c>
      <c r="B261" s="148">
        <v>2060101</v>
      </c>
      <c r="C261" s="148" t="s">
        <v>159</v>
      </c>
      <c r="D261" s="149" t="s">
        <v>32</v>
      </c>
      <c r="E261" s="149" t="s">
        <v>51</v>
      </c>
      <c r="F261" s="149" t="s">
        <v>42</v>
      </c>
      <c r="G261" s="149" t="s">
        <v>42</v>
      </c>
      <c r="H261" s="149">
        <v>0</v>
      </c>
      <c r="I261" s="149" t="s">
        <v>400</v>
      </c>
      <c r="J261" s="150">
        <f>VLOOKUP(B261,'12.2023'!A:C,3,0)</f>
        <v>0</v>
      </c>
      <c r="K261" s="151">
        <f>VLOOKUP(B261,'12.2023'!A:D,4,0)</f>
        <v>1350000</v>
      </c>
      <c r="L261" s="150">
        <f>VLOOKUP(B261,'12.2023'!A:E,5,0)</f>
        <v>0</v>
      </c>
      <c r="M261" s="150">
        <f>VLOOKUP(B261,'12.2023'!A:F,6,0)</f>
        <v>1687500</v>
      </c>
      <c r="N261" s="150">
        <f t="shared" si="13"/>
        <v>0</v>
      </c>
      <c r="O261" s="152">
        <f t="shared" si="14"/>
        <v>3037500</v>
      </c>
      <c r="P261" s="128">
        <f t="shared" si="15"/>
        <v>-3037500</v>
      </c>
      <c r="Q261" s="153">
        <v>0</v>
      </c>
      <c r="R261" s="128">
        <f t="shared" si="16"/>
        <v>-3037500</v>
      </c>
      <c r="S261" s="129">
        <v>35</v>
      </c>
    </row>
    <row r="262" spans="1:19" hidden="1">
      <c r="A262" s="147">
        <v>255</v>
      </c>
      <c r="B262" s="148">
        <v>2060102</v>
      </c>
      <c r="C262" s="148" t="s">
        <v>159</v>
      </c>
      <c r="D262" s="149" t="s">
        <v>32</v>
      </c>
      <c r="E262" s="149" t="s">
        <v>51</v>
      </c>
      <c r="F262" s="149" t="s">
        <v>42</v>
      </c>
      <c r="G262" s="149" t="s">
        <v>42</v>
      </c>
      <c r="H262" s="149">
        <v>0</v>
      </c>
      <c r="I262" s="149" t="s">
        <v>401</v>
      </c>
      <c r="J262" s="150">
        <f>VLOOKUP(B262,'12.2023'!A:C,3,0)</f>
        <v>0</v>
      </c>
      <c r="K262" s="151">
        <f>VLOOKUP(B262,'12.2023'!A:D,4,0)</f>
        <v>5400000</v>
      </c>
      <c r="L262" s="150">
        <f>VLOOKUP(B262,'12.2023'!A:E,5,0)</f>
        <v>0</v>
      </c>
      <c r="M262" s="150">
        <f>VLOOKUP(B262,'12.2023'!A:F,6,0)</f>
        <v>6750000</v>
      </c>
      <c r="N262" s="150">
        <f t="shared" si="13"/>
        <v>0</v>
      </c>
      <c r="O262" s="152">
        <f t="shared" si="14"/>
        <v>12150000</v>
      </c>
      <c r="P262" s="128">
        <f t="shared" si="15"/>
        <v>-12150000</v>
      </c>
      <c r="Q262" s="153">
        <v>0</v>
      </c>
      <c r="R262" s="128">
        <f t="shared" si="16"/>
        <v>-12150000</v>
      </c>
      <c r="S262" s="129">
        <v>35</v>
      </c>
    </row>
    <row r="263" spans="1:19" hidden="1">
      <c r="A263" s="147">
        <v>256</v>
      </c>
      <c r="B263" s="148">
        <v>2060103</v>
      </c>
      <c r="C263" s="148" t="s">
        <v>159</v>
      </c>
      <c r="D263" s="149" t="s">
        <v>32</v>
      </c>
      <c r="E263" s="149" t="s">
        <v>51</v>
      </c>
      <c r="F263" s="149" t="s">
        <v>42</v>
      </c>
      <c r="G263" s="149" t="s">
        <v>42</v>
      </c>
      <c r="H263" s="149">
        <v>0</v>
      </c>
      <c r="I263" s="149" t="s">
        <v>402</v>
      </c>
      <c r="J263" s="150">
        <f>VLOOKUP(B263,'12.2023'!A:C,3,0)</f>
        <v>0</v>
      </c>
      <c r="K263" s="151">
        <f>VLOOKUP(B263,'12.2023'!A:D,4,0)</f>
        <v>8000000</v>
      </c>
      <c r="L263" s="150">
        <f>VLOOKUP(B263,'12.2023'!A:E,5,0)</f>
        <v>0</v>
      </c>
      <c r="M263" s="150">
        <f>VLOOKUP(B263,'12.2023'!A:F,6,0)</f>
        <v>10000000</v>
      </c>
      <c r="N263" s="150">
        <f t="shared" ref="N263:N326" si="17">IF((J263+L263)-(K263+M263)&lt;0,0,(J263+L263)-(K263+M263))</f>
        <v>0</v>
      </c>
      <c r="O263" s="152">
        <f t="shared" ref="O263:O326" si="18">-IF((J263+L263)-(K263+M263)&lt;0,(J263+L263)-(K263+M263),0)</f>
        <v>18000000</v>
      </c>
      <c r="P263" s="128">
        <f t="shared" ref="P263:P326" si="19">N263-O263</f>
        <v>-18000000</v>
      </c>
      <c r="Q263" s="153">
        <v>0</v>
      </c>
      <c r="R263" s="128">
        <f t="shared" ref="R263:R326" si="20">P263-Q263</f>
        <v>-18000000</v>
      </c>
      <c r="S263" s="129">
        <v>35</v>
      </c>
    </row>
    <row r="264" spans="1:19" hidden="1">
      <c r="A264" s="147">
        <v>257</v>
      </c>
      <c r="B264" s="148">
        <v>2060104</v>
      </c>
      <c r="C264" s="148" t="s">
        <v>159</v>
      </c>
      <c r="D264" s="149" t="s">
        <v>32</v>
      </c>
      <c r="E264" s="149" t="s">
        <v>51</v>
      </c>
      <c r="F264" s="149" t="s">
        <v>42</v>
      </c>
      <c r="G264" s="149" t="s">
        <v>42</v>
      </c>
      <c r="H264" s="149">
        <v>0</v>
      </c>
      <c r="I264" s="149" t="s">
        <v>403</v>
      </c>
      <c r="J264" s="150">
        <f>VLOOKUP(B264,'12.2023'!A:C,3,0)</f>
        <v>0</v>
      </c>
      <c r="K264" s="151">
        <f>VLOOKUP(B264,'12.2023'!A:D,4,0)</f>
        <v>5250000</v>
      </c>
      <c r="L264" s="150">
        <f>VLOOKUP(B264,'12.2023'!A:E,5,0)</f>
        <v>0</v>
      </c>
      <c r="M264" s="150">
        <f>VLOOKUP(B264,'12.2023'!A:F,6,0)</f>
        <v>6562500</v>
      </c>
      <c r="N264" s="150">
        <f t="shared" si="17"/>
        <v>0</v>
      </c>
      <c r="O264" s="152">
        <f t="shared" si="18"/>
        <v>11812500</v>
      </c>
      <c r="P264" s="128">
        <f t="shared" si="19"/>
        <v>-11812500</v>
      </c>
      <c r="Q264" s="153">
        <v>0</v>
      </c>
      <c r="R264" s="128">
        <f t="shared" si="20"/>
        <v>-11812500</v>
      </c>
      <c r="S264" s="129">
        <v>35</v>
      </c>
    </row>
    <row r="265" spans="1:19" hidden="1">
      <c r="A265" s="147">
        <v>258</v>
      </c>
      <c r="B265" s="148">
        <v>2060301</v>
      </c>
      <c r="C265" s="148" t="s">
        <v>159</v>
      </c>
      <c r="D265" s="149" t="s">
        <v>32</v>
      </c>
      <c r="E265" s="149" t="s">
        <v>34</v>
      </c>
      <c r="F265" s="149" t="s">
        <v>92</v>
      </c>
      <c r="G265" s="149" t="s">
        <v>128</v>
      </c>
      <c r="H265" s="149">
        <v>0</v>
      </c>
      <c r="I265" s="149" t="s">
        <v>404</v>
      </c>
      <c r="J265" s="150">
        <f>VLOOKUP(B265,'12.2023'!A:C,3,0)</f>
        <v>0</v>
      </c>
      <c r="K265" s="151">
        <f>VLOOKUP(B265,'12.2023'!A:D,4,0)</f>
        <v>1334106.94</v>
      </c>
      <c r="L265" s="150">
        <f>VLOOKUP(B265,'12.2023'!A:E,5,0)</f>
        <v>3956516.5700000003</v>
      </c>
      <c r="M265" s="150">
        <f>VLOOKUP(B265,'12.2023'!A:F,6,0)</f>
        <v>5522878.3799899993</v>
      </c>
      <c r="N265" s="150">
        <f t="shared" si="17"/>
        <v>0</v>
      </c>
      <c r="O265" s="152">
        <f t="shared" si="18"/>
        <v>2900468.7499899995</v>
      </c>
      <c r="P265" s="128">
        <f t="shared" si="19"/>
        <v>-2900468.7499899995</v>
      </c>
      <c r="Q265" s="153">
        <v>0</v>
      </c>
      <c r="R265" s="128">
        <f t="shared" si="20"/>
        <v>-2900468.7499899995</v>
      </c>
      <c r="S265" s="129">
        <v>19</v>
      </c>
    </row>
    <row r="266" spans="1:19" hidden="1">
      <c r="A266" s="147">
        <v>259</v>
      </c>
      <c r="B266" s="148">
        <v>2060302</v>
      </c>
      <c r="C266" s="148" t="s">
        <v>159</v>
      </c>
      <c r="D266" s="149" t="s">
        <v>32</v>
      </c>
      <c r="E266" s="149" t="s">
        <v>34</v>
      </c>
      <c r="F266" s="149" t="s">
        <v>92</v>
      </c>
      <c r="G266" s="149" t="s">
        <v>129</v>
      </c>
      <c r="H266" s="149">
        <v>0</v>
      </c>
      <c r="I266" s="149" t="s">
        <v>405</v>
      </c>
      <c r="J266" s="150">
        <f>VLOOKUP(B266,'12.2023'!A:C,3,0)</f>
        <v>0</v>
      </c>
      <c r="K266" s="151">
        <f>VLOOKUP(B266,'12.2023'!A:D,4,0)</f>
        <v>1145839.29</v>
      </c>
      <c r="L266" s="150">
        <f>VLOOKUP(B266,'12.2023'!A:E,5,0)</f>
        <v>696421.49</v>
      </c>
      <c r="M266" s="150">
        <f>VLOOKUP(B266,'12.2023'!A:F,6,0)</f>
        <v>300000</v>
      </c>
      <c r="N266" s="150">
        <f t="shared" si="17"/>
        <v>0</v>
      </c>
      <c r="O266" s="152">
        <f t="shared" si="18"/>
        <v>749417.8</v>
      </c>
      <c r="P266" s="128">
        <f t="shared" si="19"/>
        <v>-749417.8</v>
      </c>
      <c r="Q266" s="153">
        <v>0</v>
      </c>
      <c r="R266" s="128">
        <f t="shared" si="20"/>
        <v>-749417.8</v>
      </c>
      <c r="S266" s="129">
        <v>19</v>
      </c>
    </row>
    <row r="267" spans="1:19" hidden="1">
      <c r="A267" s="147">
        <v>260</v>
      </c>
      <c r="B267" s="148">
        <v>2060303</v>
      </c>
      <c r="C267" s="148" t="s">
        <v>159</v>
      </c>
      <c r="D267" s="149" t="s">
        <v>32</v>
      </c>
      <c r="E267" s="149" t="s">
        <v>34</v>
      </c>
      <c r="F267" s="149" t="s">
        <v>92</v>
      </c>
      <c r="G267" s="149" t="s">
        <v>130</v>
      </c>
      <c r="H267" s="149">
        <v>0</v>
      </c>
      <c r="I267" s="149" t="s">
        <v>406</v>
      </c>
      <c r="J267" s="150">
        <f>VLOOKUP(B267,'12.2023'!A:C,3,0)</f>
        <v>0</v>
      </c>
      <c r="K267" s="151">
        <f>VLOOKUP(B267,'12.2023'!A:D,4,0)</f>
        <v>897914</v>
      </c>
      <c r="L267" s="150">
        <f>VLOOKUP(B267,'12.2023'!A:E,5,0)</f>
        <v>897914</v>
      </c>
      <c r="M267" s="150">
        <f>VLOOKUP(B267,'12.2023'!A:F,6,0)</f>
        <v>940000</v>
      </c>
      <c r="N267" s="150">
        <f t="shared" si="17"/>
        <v>0</v>
      </c>
      <c r="O267" s="152">
        <f t="shared" si="18"/>
        <v>940000</v>
      </c>
      <c r="P267" s="128">
        <f t="shared" si="19"/>
        <v>-940000</v>
      </c>
      <c r="Q267" s="153">
        <v>0</v>
      </c>
      <c r="R267" s="128">
        <f t="shared" si="20"/>
        <v>-940000</v>
      </c>
      <c r="S267" s="129">
        <v>19</v>
      </c>
    </row>
    <row r="268" spans="1:19" hidden="1">
      <c r="A268" s="147">
        <v>261</v>
      </c>
      <c r="B268" s="148">
        <v>2060304</v>
      </c>
      <c r="C268" s="148" t="s">
        <v>159</v>
      </c>
      <c r="D268" s="149" t="s">
        <v>32</v>
      </c>
      <c r="E268" s="149" t="s">
        <v>34</v>
      </c>
      <c r="F268" s="149" t="s">
        <v>92</v>
      </c>
      <c r="G268" s="149" t="s">
        <v>131</v>
      </c>
      <c r="H268" s="149">
        <v>0</v>
      </c>
      <c r="I268" s="149" t="s">
        <v>407</v>
      </c>
      <c r="J268" s="150">
        <f>VLOOKUP(B268,'12.2023'!A:C,3,0)</f>
        <v>0</v>
      </c>
      <c r="K268" s="151">
        <f>VLOOKUP(B268,'12.2023'!A:D,4,0)</f>
        <v>1028029.88</v>
      </c>
      <c r="L268" s="150">
        <f>VLOOKUP(B268,'12.2023'!A:E,5,0)</f>
        <v>676756.06</v>
      </c>
      <c r="M268" s="150">
        <f>VLOOKUP(B268,'12.2023'!A:F,6,0)</f>
        <v>86226.32</v>
      </c>
      <c r="N268" s="150">
        <f t="shared" si="17"/>
        <v>0</v>
      </c>
      <c r="O268" s="152">
        <f t="shared" si="18"/>
        <v>437500.1399999999</v>
      </c>
      <c r="P268" s="128">
        <f t="shared" si="19"/>
        <v>-437500.1399999999</v>
      </c>
      <c r="Q268" s="153">
        <v>0</v>
      </c>
      <c r="R268" s="128">
        <f t="shared" si="20"/>
        <v>-437500.1399999999</v>
      </c>
      <c r="S268" s="129">
        <v>19</v>
      </c>
    </row>
    <row r="269" spans="1:19" hidden="1">
      <c r="A269" s="147">
        <v>262</v>
      </c>
      <c r="B269" s="148">
        <v>2060401</v>
      </c>
      <c r="C269" s="148" t="s">
        <v>159</v>
      </c>
      <c r="D269" s="149" t="s">
        <v>32</v>
      </c>
      <c r="E269" s="149" t="s">
        <v>51</v>
      </c>
      <c r="F269" s="149" t="s">
        <v>43</v>
      </c>
      <c r="G269" s="149" t="s">
        <v>43</v>
      </c>
      <c r="H269" s="149">
        <v>0</v>
      </c>
      <c r="I269" s="149" t="s">
        <v>112</v>
      </c>
      <c r="J269" s="150">
        <f>VLOOKUP(B269,'12.2023'!A:C,3,0)</f>
        <v>0</v>
      </c>
      <c r="K269" s="151">
        <f>VLOOKUP(B269,'12.2023'!A:D,4,0)</f>
        <v>2491343</v>
      </c>
      <c r="L269" s="150">
        <f>VLOOKUP(B269,'12.2023'!A:E,5,0)</f>
        <v>0</v>
      </c>
      <c r="M269" s="150">
        <f>VLOOKUP(B269,'12.2023'!A:F,6,0)</f>
        <v>0</v>
      </c>
      <c r="N269" s="150">
        <f t="shared" si="17"/>
        <v>0</v>
      </c>
      <c r="O269" s="152">
        <f t="shared" si="18"/>
        <v>2491343</v>
      </c>
      <c r="P269" s="128">
        <f t="shared" si="19"/>
        <v>-2491343</v>
      </c>
      <c r="Q269" s="153">
        <v>0</v>
      </c>
      <c r="R269" s="128">
        <f t="shared" si="20"/>
        <v>-2491343</v>
      </c>
      <c r="S269" s="129">
        <v>37</v>
      </c>
    </row>
    <row r="270" spans="1:19">
      <c r="A270" s="147">
        <v>263</v>
      </c>
      <c r="B270" s="148">
        <v>2060501</v>
      </c>
      <c r="C270" s="148" t="s">
        <v>159</v>
      </c>
      <c r="D270" s="149" t="s">
        <v>32</v>
      </c>
      <c r="E270" s="149" t="s">
        <v>51</v>
      </c>
      <c r="F270" s="149" t="s">
        <v>141</v>
      </c>
      <c r="G270" s="149" t="s">
        <v>141</v>
      </c>
      <c r="H270" s="149">
        <v>0</v>
      </c>
      <c r="I270" s="149" t="s">
        <v>408</v>
      </c>
      <c r="J270" s="150">
        <f>VLOOKUP(B270,'12.2023'!A:C,3,0)</f>
        <v>0</v>
      </c>
      <c r="K270" s="151">
        <f>VLOOKUP(B270,'12.2023'!A:D,4,0)</f>
        <v>38490113.399999</v>
      </c>
      <c r="L270" s="150">
        <f>VLOOKUP(B270,'12.2023'!A:E,5,0)</f>
        <v>26598507</v>
      </c>
      <c r="M270" s="150">
        <f>VLOOKUP(B270,'12.2023'!A:F,6,0)</f>
        <v>0</v>
      </c>
      <c r="N270" s="150">
        <f t="shared" si="17"/>
        <v>0</v>
      </c>
      <c r="O270" s="152">
        <f t="shared" si="18"/>
        <v>11891606.399999</v>
      </c>
      <c r="P270" s="128">
        <f t="shared" si="19"/>
        <v>-11891606.399999</v>
      </c>
      <c r="Q270" s="153">
        <v>0</v>
      </c>
      <c r="R270" s="128">
        <f>P270-Q270</f>
        <v>-11891606.399999</v>
      </c>
      <c r="S270" s="129">
        <v>36</v>
      </c>
    </row>
    <row r="271" spans="1:19">
      <c r="A271" s="147">
        <v>264</v>
      </c>
      <c r="B271" s="148">
        <v>2060502</v>
      </c>
      <c r="C271" s="148" t="s">
        <v>159</v>
      </c>
      <c r="D271" s="149" t="s">
        <v>32</v>
      </c>
      <c r="E271" s="149" t="s">
        <v>51</v>
      </c>
      <c r="F271" s="149" t="s">
        <v>141</v>
      </c>
      <c r="G271" s="149" t="s">
        <v>141</v>
      </c>
      <c r="H271" s="149">
        <v>0</v>
      </c>
      <c r="I271" s="149" t="s">
        <v>409</v>
      </c>
      <c r="J271" s="150">
        <f>VLOOKUP(B271,'12.2023'!A:C,3,0)</f>
        <v>2310337.5500000003</v>
      </c>
      <c r="K271" s="151">
        <f>VLOOKUP(B271,'12.2023'!A:D,4,0)</f>
        <v>0</v>
      </c>
      <c r="L271" s="150">
        <f>VLOOKUP(B271,'12.2023'!A:E,5,0)</f>
        <v>0</v>
      </c>
      <c r="M271" s="150">
        <f>VLOOKUP(B271,'12.2023'!A:F,6,0)</f>
        <v>1120696</v>
      </c>
      <c r="N271" s="150">
        <f t="shared" si="17"/>
        <v>1189641.5500000003</v>
      </c>
      <c r="O271" s="152">
        <f t="shared" si="18"/>
        <v>0</v>
      </c>
      <c r="P271" s="128">
        <f t="shared" si="19"/>
        <v>1189641.5500000003</v>
      </c>
      <c r="Q271" s="153">
        <v>0</v>
      </c>
      <c r="R271" s="128">
        <f t="shared" si="20"/>
        <v>1189641.5500000003</v>
      </c>
      <c r="S271" s="129">
        <v>38</v>
      </c>
    </row>
    <row r="272" spans="1:19">
      <c r="A272" s="147">
        <v>265</v>
      </c>
      <c r="B272" s="148">
        <v>2060601</v>
      </c>
      <c r="C272" s="148" t="s">
        <v>159</v>
      </c>
      <c r="D272" s="149" t="s">
        <v>32</v>
      </c>
      <c r="E272" s="149" t="s">
        <v>51</v>
      </c>
      <c r="F272" s="149" t="s">
        <v>141</v>
      </c>
      <c r="G272" s="149" t="s">
        <v>141</v>
      </c>
      <c r="H272" s="149">
        <v>0</v>
      </c>
      <c r="I272" s="149" t="s">
        <v>410</v>
      </c>
      <c r="J272" s="150">
        <f>VLOOKUP(B272,'12.2023'!A:C,3,0)</f>
        <v>0</v>
      </c>
      <c r="K272" s="151">
        <f>VLOOKUP(B272,'12.2023'!A:D,4,0)</f>
        <v>0</v>
      </c>
      <c r="L272" s="150">
        <f>VLOOKUP(B272,'12.2023'!A:E,5,0)</f>
        <v>0</v>
      </c>
      <c r="M272" s="150">
        <f>VLOOKUP(B272,'12.2023'!A:F,6,0)</f>
        <v>0</v>
      </c>
      <c r="N272" s="150">
        <f t="shared" si="17"/>
        <v>0</v>
      </c>
      <c r="O272" s="152">
        <f t="shared" si="18"/>
        <v>0</v>
      </c>
      <c r="P272" s="128">
        <f t="shared" si="19"/>
        <v>0</v>
      </c>
      <c r="Q272" s="153">
        <v>0</v>
      </c>
      <c r="R272" s="128">
        <f t="shared" si="20"/>
        <v>0</v>
      </c>
    </row>
    <row r="273" spans="1:19" hidden="1">
      <c r="A273" s="147">
        <v>266</v>
      </c>
      <c r="B273" s="148">
        <v>3020001</v>
      </c>
      <c r="C273" s="148" t="s">
        <v>159</v>
      </c>
      <c r="D273" s="149" t="s">
        <v>35</v>
      </c>
      <c r="E273" s="149" t="s">
        <v>124</v>
      </c>
      <c r="F273" s="149" t="s">
        <v>3255</v>
      </c>
      <c r="G273" s="149" t="s">
        <v>24</v>
      </c>
      <c r="H273" s="149" t="s">
        <v>24</v>
      </c>
      <c r="I273" s="149" t="s">
        <v>411</v>
      </c>
      <c r="J273" s="150">
        <f>VLOOKUP(B273,'12.2023'!A:C,3,0)</f>
        <v>0</v>
      </c>
      <c r="K273" s="151">
        <f>VLOOKUP(B273,'12.2023'!A:D,4,0)</f>
        <v>0</v>
      </c>
      <c r="L273" s="150">
        <f>VLOOKUP(B273,'12.2023'!A:E,5,0)</f>
        <v>1023223</v>
      </c>
      <c r="M273" s="150">
        <f>VLOOKUP(B273,'12.2023'!A:F,6,0)</f>
        <v>57850</v>
      </c>
      <c r="N273" s="150">
        <f t="shared" si="17"/>
        <v>965373</v>
      </c>
      <c r="O273" s="152">
        <f t="shared" si="18"/>
        <v>0</v>
      </c>
      <c r="P273" s="128">
        <f t="shared" si="19"/>
        <v>965373</v>
      </c>
      <c r="Q273" s="153">
        <v>0</v>
      </c>
      <c r="R273" s="128">
        <f t="shared" si="20"/>
        <v>965373</v>
      </c>
      <c r="S273" s="129">
        <v>25</v>
      </c>
    </row>
    <row r="274" spans="1:19" hidden="1">
      <c r="A274" s="147">
        <v>267</v>
      </c>
      <c r="B274" s="148">
        <v>3020002</v>
      </c>
      <c r="C274" s="148" t="s">
        <v>159</v>
      </c>
      <c r="D274" s="149" t="s">
        <v>35</v>
      </c>
      <c r="E274" s="149" t="s">
        <v>124</v>
      </c>
      <c r="F274" s="149" t="s">
        <v>3255</v>
      </c>
      <c r="G274" s="149" t="s">
        <v>24</v>
      </c>
      <c r="H274" s="149" t="s">
        <v>24</v>
      </c>
      <c r="I274" s="149" t="s">
        <v>412</v>
      </c>
      <c r="J274" s="150">
        <f>VLOOKUP(B274,'12.2023'!A:C,3,0)</f>
        <v>0</v>
      </c>
      <c r="K274" s="151">
        <f>VLOOKUP(B274,'12.2023'!A:D,4,0)</f>
        <v>0</v>
      </c>
      <c r="L274" s="150">
        <f>VLOOKUP(B274,'12.2023'!A:E,5,0)</f>
        <v>249614</v>
      </c>
      <c r="M274" s="150">
        <f>VLOOKUP(B274,'12.2023'!A:F,6,0)</f>
        <v>1333</v>
      </c>
      <c r="N274" s="150">
        <f t="shared" si="17"/>
        <v>248281</v>
      </c>
      <c r="O274" s="152">
        <f t="shared" si="18"/>
        <v>0</v>
      </c>
      <c r="P274" s="128">
        <f t="shared" si="19"/>
        <v>248281</v>
      </c>
      <c r="Q274" s="153">
        <v>0</v>
      </c>
      <c r="R274" s="128">
        <f t="shared" si="20"/>
        <v>248281</v>
      </c>
      <c r="S274" s="129">
        <v>25</v>
      </c>
    </row>
    <row r="275" spans="1:19" hidden="1">
      <c r="A275" s="147">
        <v>268</v>
      </c>
      <c r="B275" s="148">
        <v>3020003</v>
      </c>
      <c r="C275" s="148" t="s">
        <v>159</v>
      </c>
      <c r="D275" s="149" t="s">
        <v>35</v>
      </c>
      <c r="E275" s="149" t="s">
        <v>124</v>
      </c>
      <c r="F275" s="149" t="s">
        <v>3255</v>
      </c>
      <c r="G275" s="149" t="s">
        <v>24</v>
      </c>
      <c r="H275" s="149" t="s">
        <v>24</v>
      </c>
      <c r="I275" s="149" t="s">
        <v>413</v>
      </c>
      <c r="J275" s="150">
        <f>VLOOKUP(B275,'12.2023'!A:C,3,0)</f>
        <v>0</v>
      </c>
      <c r="K275" s="151">
        <f>VLOOKUP(B275,'12.2023'!A:D,4,0)</f>
        <v>0</v>
      </c>
      <c r="L275" s="150">
        <f>VLOOKUP(B275,'12.2023'!A:E,5,0)</f>
        <v>87277.48</v>
      </c>
      <c r="M275" s="150">
        <f>VLOOKUP(B275,'12.2023'!A:F,6,0)</f>
        <v>3733</v>
      </c>
      <c r="N275" s="150">
        <f t="shared" si="17"/>
        <v>83544.479999999996</v>
      </c>
      <c r="O275" s="152">
        <f t="shared" si="18"/>
        <v>0</v>
      </c>
      <c r="P275" s="128">
        <f t="shared" si="19"/>
        <v>83544.479999999996</v>
      </c>
      <c r="Q275" s="153">
        <v>0</v>
      </c>
      <c r="R275" s="128">
        <f t="shared" si="20"/>
        <v>83544.479999999996</v>
      </c>
      <c r="S275" s="129">
        <v>25</v>
      </c>
    </row>
    <row r="276" spans="1:19" hidden="1">
      <c r="A276" s="147">
        <v>269</v>
      </c>
      <c r="B276" s="148">
        <v>3020004</v>
      </c>
      <c r="C276" s="148" t="s">
        <v>159</v>
      </c>
      <c r="D276" s="149" t="s">
        <v>35</v>
      </c>
      <c r="E276" s="149" t="s">
        <v>124</v>
      </c>
      <c r="F276" s="149" t="s">
        <v>3255</v>
      </c>
      <c r="G276" s="149" t="s">
        <v>24</v>
      </c>
      <c r="H276" s="149" t="s">
        <v>24</v>
      </c>
      <c r="I276" s="149" t="s">
        <v>414</v>
      </c>
      <c r="J276" s="150">
        <f>VLOOKUP(B276,'12.2023'!A:C,3,0)</f>
        <v>0</v>
      </c>
      <c r="K276" s="151">
        <f>VLOOKUP(B276,'12.2023'!A:D,4,0)</f>
        <v>0</v>
      </c>
      <c r="L276" s="150">
        <f>VLOOKUP(B276,'12.2023'!A:E,5,0)</f>
        <v>21501.510000000002</v>
      </c>
      <c r="M276" s="150">
        <f>VLOOKUP(B276,'12.2023'!A:F,6,0)</f>
        <v>0</v>
      </c>
      <c r="N276" s="150">
        <f t="shared" si="17"/>
        <v>21501.510000000002</v>
      </c>
      <c r="O276" s="152">
        <f t="shared" si="18"/>
        <v>0</v>
      </c>
      <c r="P276" s="128">
        <f t="shared" si="19"/>
        <v>21501.510000000002</v>
      </c>
      <c r="Q276" s="153">
        <v>0</v>
      </c>
      <c r="R276" s="128">
        <f t="shared" si="20"/>
        <v>21501.510000000002</v>
      </c>
      <c r="S276" s="129">
        <v>25</v>
      </c>
    </row>
    <row r="277" spans="1:19" hidden="1">
      <c r="A277" s="147">
        <v>270</v>
      </c>
      <c r="B277" s="148">
        <v>3020005</v>
      </c>
      <c r="C277" s="148" t="s">
        <v>159</v>
      </c>
      <c r="D277" s="149" t="s">
        <v>35</v>
      </c>
      <c r="E277" s="149" t="s">
        <v>124</v>
      </c>
      <c r="F277" s="149" t="s">
        <v>3255</v>
      </c>
      <c r="G277" s="149" t="s">
        <v>24</v>
      </c>
      <c r="H277" s="149" t="s">
        <v>24</v>
      </c>
      <c r="I277" s="149" t="s">
        <v>415</v>
      </c>
      <c r="J277" s="150">
        <f>VLOOKUP(B277,'12.2023'!A:C,3,0)</f>
        <v>0</v>
      </c>
      <c r="K277" s="151">
        <f>VLOOKUP(B277,'12.2023'!A:D,4,0)</f>
        <v>0</v>
      </c>
      <c r="L277" s="150">
        <f>VLOOKUP(B277,'12.2023'!A:E,5,0)</f>
        <v>19365</v>
      </c>
      <c r="M277" s="150">
        <f>VLOOKUP(B277,'12.2023'!A:F,6,0)</f>
        <v>0</v>
      </c>
      <c r="N277" s="150">
        <f t="shared" si="17"/>
        <v>19365</v>
      </c>
      <c r="O277" s="152">
        <f t="shared" si="18"/>
        <v>0</v>
      </c>
      <c r="P277" s="128">
        <f t="shared" si="19"/>
        <v>19365</v>
      </c>
      <c r="Q277" s="153">
        <v>0</v>
      </c>
      <c r="R277" s="128">
        <f t="shared" si="20"/>
        <v>19365</v>
      </c>
      <c r="S277" s="129">
        <v>25</v>
      </c>
    </row>
    <row r="278" spans="1:19" hidden="1">
      <c r="A278" s="147">
        <v>271</v>
      </c>
      <c r="B278" s="148">
        <v>3020007</v>
      </c>
      <c r="C278" s="148" t="s">
        <v>159</v>
      </c>
      <c r="D278" s="149" t="s">
        <v>35</v>
      </c>
      <c r="E278" s="149" t="s">
        <v>124</v>
      </c>
      <c r="F278" s="149" t="s">
        <v>3255</v>
      </c>
      <c r="G278" s="149" t="s">
        <v>24</v>
      </c>
      <c r="H278" s="149" t="s">
        <v>24</v>
      </c>
      <c r="I278" s="149" t="s">
        <v>416</v>
      </c>
      <c r="J278" s="150">
        <f>VLOOKUP(B278,'12.2023'!A:C,3,0)</f>
        <v>0</v>
      </c>
      <c r="K278" s="151">
        <f>VLOOKUP(B278,'12.2023'!A:D,4,0)</f>
        <v>0</v>
      </c>
      <c r="L278" s="150">
        <f>VLOOKUP(B278,'12.2023'!A:E,5,0)</f>
        <v>19800</v>
      </c>
      <c r="M278" s="150">
        <f>VLOOKUP(B278,'12.2023'!A:F,6,0)</f>
        <v>0</v>
      </c>
      <c r="N278" s="150">
        <f t="shared" si="17"/>
        <v>19800</v>
      </c>
      <c r="O278" s="152">
        <f t="shared" si="18"/>
        <v>0</v>
      </c>
      <c r="P278" s="128">
        <f t="shared" si="19"/>
        <v>19800</v>
      </c>
      <c r="Q278" s="153">
        <v>0</v>
      </c>
      <c r="R278" s="128">
        <f t="shared" si="20"/>
        <v>19800</v>
      </c>
      <c r="S278" s="129">
        <v>25</v>
      </c>
    </row>
    <row r="279" spans="1:19" hidden="1">
      <c r="A279" s="147">
        <v>272</v>
      </c>
      <c r="B279" s="148">
        <v>3020008</v>
      </c>
      <c r="C279" s="148" t="s">
        <v>159</v>
      </c>
      <c r="D279" s="149" t="s">
        <v>35</v>
      </c>
      <c r="E279" s="149" t="s">
        <v>124</v>
      </c>
      <c r="F279" s="149" t="s">
        <v>3255</v>
      </c>
      <c r="G279" s="149" t="s">
        <v>24</v>
      </c>
      <c r="H279" s="149" t="s">
        <v>24</v>
      </c>
      <c r="I279" s="149" t="s">
        <v>417</v>
      </c>
      <c r="J279" s="150">
        <f>VLOOKUP(B279,'12.2023'!A:C,3,0)</f>
        <v>0</v>
      </c>
      <c r="K279" s="151">
        <f>VLOOKUP(B279,'12.2023'!A:D,4,0)</f>
        <v>0</v>
      </c>
      <c r="L279" s="150">
        <f>VLOOKUP(B279,'12.2023'!A:E,5,0)</f>
        <v>0</v>
      </c>
      <c r="M279" s="150">
        <f>VLOOKUP(B279,'12.2023'!A:F,6,0)</f>
        <v>0</v>
      </c>
      <c r="N279" s="150">
        <f t="shared" si="17"/>
        <v>0</v>
      </c>
      <c r="O279" s="152">
        <f t="shared" si="18"/>
        <v>0</v>
      </c>
      <c r="P279" s="128">
        <f t="shared" si="19"/>
        <v>0</v>
      </c>
      <c r="Q279" s="153">
        <v>0</v>
      </c>
      <c r="R279" s="128">
        <f t="shared" si="20"/>
        <v>0</v>
      </c>
      <c r="S279" s="129">
        <v>25</v>
      </c>
    </row>
    <row r="280" spans="1:19" hidden="1">
      <c r="A280" s="147">
        <v>273</v>
      </c>
      <c r="B280" s="148">
        <v>3020009</v>
      </c>
      <c r="C280" s="148" t="s">
        <v>159</v>
      </c>
      <c r="D280" s="149" t="s">
        <v>35</v>
      </c>
      <c r="E280" s="149" t="s">
        <v>124</v>
      </c>
      <c r="F280" s="149" t="s">
        <v>3255</v>
      </c>
      <c r="G280" s="149" t="s">
        <v>24</v>
      </c>
      <c r="H280" s="149" t="s">
        <v>24</v>
      </c>
      <c r="I280" s="149" t="s">
        <v>418</v>
      </c>
      <c r="J280" s="150">
        <f>VLOOKUP(B280,'12.2023'!A:C,3,0)</f>
        <v>0</v>
      </c>
      <c r="K280" s="151">
        <f>VLOOKUP(B280,'12.2023'!A:D,4,0)</f>
        <v>0</v>
      </c>
      <c r="L280" s="150">
        <f>VLOOKUP(B280,'12.2023'!A:E,5,0)</f>
        <v>1947</v>
      </c>
      <c r="M280" s="150">
        <f>VLOOKUP(B280,'12.2023'!A:F,6,0)</f>
        <v>0</v>
      </c>
      <c r="N280" s="150">
        <f t="shared" si="17"/>
        <v>1947</v>
      </c>
      <c r="O280" s="152">
        <f t="shared" si="18"/>
        <v>0</v>
      </c>
      <c r="P280" s="128">
        <f t="shared" si="19"/>
        <v>1947</v>
      </c>
      <c r="Q280" s="153">
        <v>0</v>
      </c>
      <c r="R280" s="128">
        <f t="shared" si="20"/>
        <v>1947</v>
      </c>
      <c r="S280" s="129">
        <v>25</v>
      </c>
    </row>
    <row r="281" spans="1:19" hidden="1">
      <c r="A281" s="147">
        <v>274</v>
      </c>
      <c r="B281" s="148">
        <v>3020010</v>
      </c>
      <c r="C281" s="148" t="s">
        <v>159</v>
      </c>
      <c r="D281" s="149" t="s">
        <v>35</v>
      </c>
      <c r="E281" s="149" t="s">
        <v>124</v>
      </c>
      <c r="F281" s="149" t="s">
        <v>3255</v>
      </c>
      <c r="G281" s="149" t="s">
        <v>24</v>
      </c>
      <c r="H281" s="149" t="s">
        <v>24</v>
      </c>
      <c r="I281" s="149" t="s">
        <v>419</v>
      </c>
      <c r="J281" s="150">
        <f>VLOOKUP(B281,'12.2023'!A:C,3,0)</f>
        <v>0</v>
      </c>
      <c r="K281" s="151">
        <f>VLOOKUP(B281,'12.2023'!A:D,4,0)</f>
        <v>0</v>
      </c>
      <c r="L281" s="150">
        <f>VLOOKUP(B281,'12.2023'!A:E,5,0)</f>
        <v>19077</v>
      </c>
      <c r="M281" s="150">
        <f>VLOOKUP(B281,'12.2023'!A:F,6,0)</f>
        <v>0</v>
      </c>
      <c r="N281" s="150">
        <f t="shared" si="17"/>
        <v>19077</v>
      </c>
      <c r="O281" s="152">
        <f t="shared" si="18"/>
        <v>0</v>
      </c>
      <c r="P281" s="128">
        <f t="shared" si="19"/>
        <v>19077</v>
      </c>
      <c r="Q281" s="153">
        <v>0</v>
      </c>
      <c r="R281" s="128">
        <f t="shared" si="20"/>
        <v>19077</v>
      </c>
      <c r="S281" s="129">
        <v>25</v>
      </c>
    </row>
    <row r="282" spans="1:19" hidden="1">
      <c r="A282" s="147">
        <v>275</v>
      </c>
      <c r="B282" s="148">
        <v>3020011</v>
      </c>
      <c r="C282" s="148" t="s">
        <v>159</v>
      </c>
      <c r="D282" s="149" t="s">
        <v>35</v>
      </c>
      <c r="E282" s="149" t="s">
        <v>124</v>
      </c>
      <c r="F282" s="149" t="s">
        <v>3255</v>
      </c>
      <c r="G282" s="149" t="s">
        <v>24</v>
      </c>
      <c r="H282" s="149" t="s">
        <v>24</v>
      </c>
      <c r="I282" s="149" t="s">
        <v>420</v>
      </c>
      <c r="J282" s="150">
        <f>VLOOKUP(B282,'12.2023'!A:C,3,0)</f>
        <v>0</v>
      </c>
      <c r="K282" s="151">
        <f>VLOOKUP(B282,'12.2023'!A:D,4,0)</f>
        <v>0</v>
      </c>
      <c r="L282" s="150">
        <f>VLOOKUP(B282,'12.2023'!A:E,5,0)</f>
        <v>0</v>
      </c>
      <c r="M282" s="150">
        <f>VLOOKUP(B282,'12.2023'!A:F,6,0)</f>
        <v>0</v>
      </c>
      <c r="N282" s="150">
        <f t="shared" si="17"/>
        <v>0</v>
      </c>
      <c r="O282" s="152">
        <f t="shared" si="18"/>
        <v>0</v>
      </c>
      <c r="P282" s="128">
        <f t="shared" si="19"/>
        <v>0</v>
      </c>
      <c r="Q282" s="153">
        <v>0</v>
      </c>
      <c r="R282" s="128">
        <f t="shared" si="20"/>
        <v>0</v>
      </c>
      <c r="S282" s="129">
        <v>25</v>
      </c>
    </row>
    <row r="283" spans="1:19" hidden="1">
      <c r="A283" s="147">
        <v>276</v>
      </c>
      <c r="B283" s="148">
        <v>3020012</v>
      </c>
      <c r="C283" s="148" t="s">
        <v>159</v>
      </c>
      <c r="D283" s="149" t="s">
        <v>35</v>
      </c>
      <c r="E283" s="149" t="s">
        <v>124</v>
      </c>
      <c r="F283" s="149" t="s">
        <v>3255</v>
      </c>
      <c r="G283" s="149" t="s">
        <v>113</v>
      </c>
      <c r="H283" s="149" t="s">
        <v>113</v>
      </c>
      <c r="I283" s="149" t="s">
        <v>421</v>
      </c>
      <c r="J283" s="150">
        <f>VLOOKUP(B283,'12.2023'!A:C,3,0)</f>
        <v>0</v>
      </c>
      <c r="K283" s="151">
        <f>VLOOKUP(B283,'12.2023'!A:D,4,0)</f>
        <v>0</v>
      </c>
      <c r="L283" s="150">
        <f>VLOOKUP(B283,'12.2023'!A:E,5,0)</f>
        <v>18558</v>
      </c>
      <c r="M283" s="150">
        <f>VLOOKUP(B283,'12.2023'!A:F,6,0)</f>
        <v>2587.5</v>
      </c>
      <c r="N283" s="150">
        <f t="shared" si="17"/>
        <v>15970.5</v>
      </c>
      <c r="O283" s="152">
        <f t="shared" si="18"/>
        <v>0</v>
      </c>
      <c r="P283" s="128">
        <f t="shared" si="19"/>
        <v>15970.5</v>
      </c>
      <c r="Q283" s="153">
        <v>0</v>
      </c>
      <c r="R283" s="128">
        <f t="shared" si="20"/>
        <v>15970.5</v>
      </c>
      <c r="S283" s="129">
        <v>25</v>
      </c>
    </row>
    <row r="284" spans="1:19" hidden="1">
      <c r="A284" s="147">
        <v>277</v>
      </c>
      <c r="B284" s="148">
        <v>3020013</v>
      </c>
      <c r="C284" s="148" t="s">
        <v>159</v>
      </c>
      <c r="D284" s="149" t="s">
        <v>35</v>
      </c>
      <c r="E284" s="149" t="s">
        <v>124</v>
      </c>
      <c r="F284" s="149" t="s">
        <v>3255</v>
      </c>
      <c r="G284" s="149" t="s">
        <v>66</v>
      </c>
      <c r="H284" s="149" t="s">
        <v>66</v>
      </c>
      <c r="I284" s="149" t="s">
        <v>422</v>
      </c>
      <c r="J284" s="150">
        <f>VLOOKUP(B284,'12.2023'!A:C,3,0)</f>
        <v>0</v>
      </c>
      <c r="K284" s="151">
        <f>VLOOKUP(B284,'12.2023'!A:D,4,0)</f>
        <v>0</v>
      </c>
      <c r="L284" s="150">
        <f>VLOOKUP(B284,'12.2023'!A:E,5,0)</f>
        <v>118624.33</v>
      </c>
      <c r="M284" s="150">
        <f>VLOOKUP(B284,'12.2023'!A:F,6,0)</f>
        <v>0</v>
      </c>
      <c r="N284" s="150">
        <f t="shared" si="17"/>
        <v>118624.33</v>
      </c>
      <c r="O284" s="152">
        <f t="shared" si="18"/>
        <v>0</v>
      </c>
      <c r="P284" s="128">
        <f t="shared" si="19"/>
        <v>118624.33</v>
      </c>
      <c r="Q284" s="153">
        <v>0</v>
      </c>
      <c r="R284" s="128">
        <f t="shared" si="20"/>
        <v>118624.33</v>
      </c>
      <c r="S284" s="129">
        <v>25</v>
      </c>
    </row>
    <row r="285" spans="1:19" hidden="1">
      <c r="A285" s="147">
        <v>278</v>
      </c>
      <c r="B285" s="148">
        <v>3020015</v>
      </c>
      <c r="C285" s="148" t="s">
        <v>159</v>
      </c>
      <c r="D285" s="149" t="s">
        <v>35</v>
      </c>
      <c r="E285" s="149" t="s">
        <v>124</v>
      </c>
      <c r="F285" s="149" t="s">
        <v>3255</v>
      </c>
      <c r="G285" s="149" t="s">
        <v>66</v>
      </c>
      <c r="H285" s="149" t="s">
        <v>66</v>
      </c>
      <c r="I285" s="149" t="s">
        <v>423</v>
      </c>
      <c r="J285" s="150">
        <f>VLOOKUP(B285,'12.2023'!A:C,3,0)</f>
        <v>0</v>
      </c>
      <c r="K285" s="151">
        <f>VLOOKUP(B285,'12.2023'!A:D,4,0)</f>
        <v>0</v>
      </c>
      <c r="L285" s="150">
        <f>VLOOKUP(B285,'12.2023'!A:E,5,0)</f>
        <v>156</v>
      </c>
      <c r="M285" s="150">
        <f>VLOOKUP(B285,'12.2023'!A:F,6,0)</f>
        <v>0</v>
      </c>
      <c r="N285" s="150">
        <f t="shared" si="17"/>
        <v>156</v>
      </c>
      <c r="O285" s="152">
        <f t="shared" si="18"/>
        <v>0</v>
      </c>
      <c r="P285" s="128">
        <f t="shared" si="19"/>
        <v>156</v>
      </c>
      <c r="Q285" s="153">
        <v>0</v>
      </c>
      <c r="R285" s="128">
        <f t="shared" si="20"/>
        <v>156</v>
      </c>
      <c r="S285" s="129">
        <v>25</v>
      </c>
    </row>
    <row r="286" spans="1:19" hidden="1">
      <c r="A286" s="147">
        <v>279</v>
      </c>
      <c r="B286" s="148">
        <v>3020016</v>
      </c>
      <c r="C286" s="148" t="s">
        <v>159</v>
      </c>
      <c r="D286" s="149" t="s">
        <v>35</v>
      </c>
      <c r="E286" s="149" t="s">
        <v>124</v>
      </c>
      <c r="F286" s="149" t="s">
        <v>3255</v>
      </c>
      <c r="G286" s="149" t="s">
        <v>24</v>
      </c>
      <c r="H286" s="149" t="s">
        <v>24</v>
      </c>
      <c r="I286" s="149" t="s">
        <v>424</v>
      </c>
      <c r="J286" s="150">
        <f>VLOOKUP(B286,'12.2023'!A:C,3,0)</f>
        <v>0</v>
      </c>
      <c r="K286" s="151">
        <f>VLOOKUP(B286,'12.2023'!A:D,4,0)</f>
        <v>0</v>
      </c>
      <c r="L286" s="150">
        <f>VLOOKUP(B286,'12.2023'!A:E,5,0)</f>
        <v>47180.13</v>
      </c>
      <c r="M286" s="150">
        <f>VLOOKUP(B286,'12.2023'!A:F,6,0)</f>
        <v>0</v>
      </c>
      <c r="N286" s="150">
        <f t="shared" si="17"/>
        <v>47180.13</v>
      </c>
      <c r="O286" s="152">
        <f t="shared" si="18"/>
        <v>0</v>
      </c>
      <c r="P286" s="128">
        <f t="shared" si="19"/>
        <v>47180.13</v>
      </c>
      <c r="Q286" s="153">
        <v>0</v>
      </c>
      <c r="R286" s="128">
        <f t="shared" si="20"/>
        <v>47180.13</v>
      </c>
      <c r="S286" s="129">
        <v>25</v>
      </c>
    </row>
    <row r="287" spans="1:19" hidden="1">
      <c r="A287" s="147">
        <v>280</v>
      </c>
      <c r="B287" s="148">
        <v>3020017</v>
      </c>
      <c r="C287" s="148" t="s">
        <v>159</v>
      </c>
      <c r="D287" s="149" t="s">
        <v>35</v>
      </c>
      <c r="E287" s="149" t="s">
        <v>124</v>
      </c>
      <c r="F287" s="149" t="s">
        <v>3255</v>
      </c>
      <c r="G287" s="149" t="s">
        <v>24</v>
      </c>
      <c r="H287" s="149" t="s">
        <v>24</v>
      </c>
      <c r="I287" s="149" t="s">
        <v>425</v>
      </c>
      <c r="J287" s="150">
        <f>VLOOKUP(B287,'12.2023'!A:C,3,0)</f>
        <v>0</v>
      </c>
      <c r="K287" s="151">
        <f>VLOOKUP(B287,'12.2023'!A:D,4,0)</f>
        <v>0</v>
      </c>
      <c r="L287" s="150">
        <f>VLOOKUP(B287,'12.2023'!A:E,5,0)</f>
        <v>112739.57</v>
      </c>
      <c r="M287" s="150">
        <f>VLOOKUP(B287,'12.2023'!A:F,6,0)</f>
        <v>0</v>
      </c>
      <c r="N287" s="150">
        <f t="shared" si="17"/>
        <v>112739.57</v>
      </c>
      <c r="O287" s="152">
        <f t="shared" si="18"/>
        <v>0</v>
      </c>
      <c r="P287" s="128">
        <f t="shared" si="19"/>
        <v>112739.57</v>
      </c>
      <c r="Q287" s="153">
        <v>0</v>
      </c>
      <c r="R287" s="128">
        <f t="shared" si="20"/>
        <v>112739.57</v>
      </c>
      <c r="S287" s="129">
        <v>25</v>
      </c>
    </row>
    <row r="288" spans="1:19" hidden="1">
      <c r="A288" s="147">
        <v>281</v>
      </c>
      <c r="B288" s="148">
        <v>3020019</v>
      </c>
      <c r="C288" s="148" t="s">
        <v>159</v>
      </c>
      <c r="D288" s="149" t="s">
        <v>35</v>
      </c>
      <c r="E288" s="149" t="s">
        <v>124</v>
      </c>
      <c r="F288" s="149" t="s">
        <v>3255</v>
      </c>
      <c r="G288" s="149" t="s">
        <v>113</v>
      </c>
      <c r="H288" s="149" t="s">
        <v>113</v>
      </c>
      <c r="I288" s="149" t="s">
        <v>426</v>
      </c>
      <c r="J288" s="150">
        <f>VLOOKUP(B288,'12.2023'!A:C,3,0)</f>
        <v>0</v>
      </c>
      <c r="K288" s="151">
        <f>VLOOKUP(B288,'12.2023'!A:D,4,0)</f>
        <v>0</v>
      </c>
      <c r="L288" s="150">
        <f>VLOOKUP(B288,'12.2023'!A:E,5,0)</f>
        <v>300</v>
      </c>
      <c r="M288" s="150">
        <f>VLOOKUP(B288,'12.2023'!A:F,6,0)</f>
        <v>70</v>
      </c>
      <c r="N288" s="150">
        <f t="shared" si="17"/>
        <v>230</v>
      </c>
      <c r="O288" s="152">
        <f t="shared" si="18"/>
        <v>0</v>
      </c>
      <c r="P288" s="128">
        <f t="shared" si="19"/>
        <v>230</v>
      </c>
      <c r="Q288" s="153">
        <v>0</v>
      </c>
      <c r="R288" s="128">
        <f t="shared" si="20"/>
        <v>230</v>
      </c>
      <c r="S288" s="129">
        <v>25</v>
      </c>
    </row>
    <row r="289" spans="1:19" hidden="1">
      <c r="A289" s="147">
        <v>282</v>
      </c>
      <c r="B289" s="148">
        <v>3020020</v>
      </c>
      <c r="C289" s="148" t="s">
        <v>159</v>
      </c>
      <c r="D289" s="149" t="s">
        <v>35</v>
      </c>
      <c r="E289" s="149" t="s">
        <v>124</v>
      </c>
      <c r="F289" s="149" t="s">
        <v>3255</v>
      </c>
      <c r="G289" s="149" t="s">
        <v>16</v>
      </c>
      <c r="H289" s="149" t="s">
        <v>16</v>
      </c>
      <c r="I289" s="149" t="s">
        <v>427</v>
      </c>
      <c r="J289" s="150">
        <f>VLOOKUP(B289,'12.2023'!A:C,3,0)</f>
        <v>0</v>
      </c>
      <c r="K289" s="151">
        <f>VLOOKUP(B289,'12.2023'!A:D,4,0)</f>
        <v>0</v>
      </c>
      <c r="L289" s="150">
        <f>VLOOKUP(B289,'12.2023'!A:E,5,0)</f>
        <v>1606.27</v>
      </c>
      <c r="M289" s="150">
        <f>VLOOKUP(B289,'12.2023'!A:F,6,0)</f>
        <v>0</v>
      </c>
      <c r="N289" s="150">
        <f t="shared" si="17"/>
        <v>1606.27</v>
      </c>
      <c r="O289" s="152">
        <f t="shared" si="18"/>
        <v>0</v>
      </c>
      <c r="P289" s="128">
        <f t="shared" si="19"/>
        <v>1606.27</v>
      </c>
      <c r="Q289" s="153">
        <v>0</v>
      </c>
      <c r="R289" s="128">
        <f t="shared" si="20"/>
        <v>1606.27</v>
      </c>
      <c r="S289" s="129">
        <v>25</v>
      </c>
    </row>
    <row r="290" spans="1:19" hidden="1">
      <c r="A290" s="147">
        <v>283</v>
      </c>
      <c r="B290" s="148">
        <v>3020022</v>
      </c>
      <c r="C290" s="148" t="s">
        <v>159</v>
      </c>
      <c r="D290" s="149" t="s">
        <v>35</v>
      </c>
      <c r="E290" s="149" t="s">
        <v>124</v>
      </c>
      <c r="F290" s="149" t="s">
        <v>3255</v>
      </c>
      <c r="G290" s="149" t="s">
        <v>99</v>
      </c>
      <c r="H290" s="149" t="s">
        <v>99</v>
      </c>
      <c r="I290" s="149" t="s">
        <v>428</v>
      </c>
      <c r="J290" s="150">
        <f>VLOOKUP(B290,'12.2023'!A:C,3,0)</f>
        <v>0</v>
      </c>
      <c r="K290" s="151">
        <f>VLOOKUP(B290,'12.2023'!A:D,4,0)</f>
        <v>0</v>
      </c>
      <c r="L290" s="150">
        <f>VLOOKUP(B290,'12.2023'!A:E,5,0)</f>
        <v>0</v>
      </c>
      <c r="M290" s="150">
        <f>VLOOKUP(B290,'12.2023'!A:F,6,0)</f>
        <v>0</v>
      </c>
      <c r="N290" s="150">
        <f t="shared" si="17"/>
        <v>0</v>
      </c>
      <c r="O290" s="152">
        <f t="shared" si="18"/>
        <v>0</v>
      </c>
      <c r="P290" s="128">
        <f t="shared" si="19"/>
        <v>0</v>
      </c>
      <c r="Q290" s="153">
        <v>0</v>
      </c>
      <c r="R290" s="128">
        <f t="shared" si="20"/>
        <v>0</v>
      </c>
      <c r="S290" s="129">
        <v>25</v>
      </c>
    </row>
    <row r="291" spans="1:19" hidden="1">
      <c r="A291" s="147">
        <v>284</v>
      </c>
      <c r="B291" s="148">
        <v>3020023</v>
      </c>
      <c r="C291" s="148" t="s">
        <v>159</v>
      </c>
      <c r="D291" s="149" t="s">
        <v>35</v>
      </c>
      <c r="E291" s="149" t="s">
        <v>124</v>
      </c>
      <c r="F291" s="149" t="s">
        <v>3255</v>
      </c>
      <c r="G291" s="149" t="s">
        <v>99</v>
      </c>
      <c r="H291" s="149" t="s">
        <v>99</v>
      </c>
      <c r="I291" s="149" t="s">
        <v>429</v>
      </c>
      <c r="J291" s="150">
        <f>VLOOKUP(B291,'12.2023'!A:C,3,0)</f>
        <v>0</v>
      </c>
      <c r="K291" s="151">
        <f>VLOOKUP(B291,'12.2023'!A:D,4,0)</f>
        <v>0</v>
      </c>
      <c r="L291" s="150">
        <f>VLOOKUP(B291,'12.2023'!A:E,5,0)</f>
        <v>8614.51</v>
      </c>
      <c r="M291" s="150">
        <f>VLOOKUP(B291,'12.2023'!A:F,6,0)</f>
        <v>0</v>
      </c>
      <c r="N291" s="150">
        <f t="shared" si="17"/>
        <v>8614.51</v>
      </c>
      <c r="O291" s="152">
        <f t="shared" si="18"/>
        <v>0</v>
      </c>
      <c r="P291" s="128">
        <f t="shared" si="19"/>
        <v>8614.51</v>
      </c>
      <c r="Q291" s="153">
        <v>0</v>
      </c>
      <c r="R291" s="128">
        <f t="shared" si="20"/>
        <v>8614.51</v>
      </c>
      <c r="S291" s="129">
        <v>25</v>
      </c>
    </row>
    <row r="292" spans="1:19" hidden="1">
      <c r="A292" s="147">
        <v>285</v>
      </c>
      <c r="B292" s="148">
        <v>3020031</v>
      </c>
      <c r="C292" s="148" t="s">
        <v>159</v>
      </c>
      <c r="D292" s="149" t="s">
        <v>35</v>
      </c>
      <c r="E292" s="149" t="s">
        <v>124</v>
      </c>
      <c r="F292" s="149" t="s">
        <v>3255</v>
      </c>
      <c r="G292" s="149" t="s">
        <v>64</v>
      </c>
      <c r="H292" s="149" t="s">
        <v>64</v>
      </c>
      <c r="I292" s="149" t="s">
        <v>430</v>
      </c>
      <c r="J292" s="150">
        <f>VLOOKUP(B292,'12.2023'!A:C,3,0)</f>
        <v>0</v>
      </c>
      <c r="K292" s="151">
        <f>VLOOKUP(B292,'12.2023'!A:D,4,0)</f>
        <v>0</v>
      </c>
      <c r="L292" s="150">
        <f>VLOOKUP(B292,'12.2023'!A:E,5,0)</f>
        <v>12119.22</v>
      </c>
      <c r="M292" s="150">
        <f>VLOOKUP(B292,'12.2023'!A:F,6,0)</f>
        <v>0</v>
      </c>
      <c r="N292" s="150">
        <f t="shared" si="17"/>
        <v>12119.22</v>
      </c>
      <c r="O292" s="152">
        <f t="shared" si="18"/>
        <v>0</v>
      </c>
      <c r="P292" s="128">
        <f t="shared" si="19"/>
        <v>12119.22</v>
      </c>
      <c r="Q292" s="153">
        <v>0</v>
      </c>
      <c r="R292" s="128">
        <f t="shared" si="20"/>
        <v>12119.22</v>
      </c>
      <c r="S292" s="129">
        <v>25</v>
      </c>
    </row>
    <row r="293" spans="1:19" hidden="1">
      <c r="A293" s="147">
        <v>286</v>
      </c>
      <c r="B293" s="148">
        <v>3020032</v>
      </c>
      <c r="C293" s="148" t="s">
        <v>159</v>
      </c>
      <c r="D293" s="149" t="s">
        <v>35</v>
      </c>
      <c r="E293" s="149" t="s">
        <v>124</v>
      </c>
      <c r="F293" s="149" t="s">
        <v>3255</v>
      </c>
      <c r="G293" s="149" t="s">
        <v>99</v>
      </c>
      <c r="H293" s="149" t="s">
        <v>99</v>
      </c>
      <c r="I293" s="149" t="s">
        <v>431</v>
      </c>
      <c r="J293" s="150">
        <f>VLOOKUP(B293,'12.2023'!A:C,3,0)</f>
        <v>0</v>
      </c>
      <c r="K293" s="151">
        <f>VLOOKUP(B293,'12.2023'!A:D,4,0)</f>
        <v>0</v>
      </c>
      <c r="L293" s="150">
        <f>VLOOKUP(B293,'12.2023'!A:E,5,0)</f>
        <v>258</v>
      </c>
      <c r="M293" s="150">
        <f>VLOOKUP(B293,'12.2023'!A:F,6,0)</f>
        <v>0</v>
      </c>
      <c r="N293" s="150">
        <f t="shared" si="17"/>
        <v>258</v>
      </c>
      <c r="O293" s="152">
        <f t="shared" si="18"/>
        <v>0</v>
      </c>
      <c r="P293" s="128">
        <f t="shared" si="19"/>
        <v>258</v>
      </c>
      <c r="Q293" s="153">
        <v>0</v>
      </c>
      <c r="R293" s="128">
        <f t="shared" si="20"/>
        <v>258</v>
      </c>
      <c r="S293" s="129">
        <v>25</v>
      </c>
    </row>
    <row r="294" spans="1:19" hidden="1">
      <c r="A294" s="147">
        <v>287</v>
      </c>
      <c r="B294" s="148">
        <v>3020033</v>
      </c>
      <c r="C294" s="148" t="s">
        <v>159</v>
      </c>
      <c r="D294" s="149" t="s">
        <v>35</v>
      </c>
      <c r="E294" s="149" t="s">
        <v>124</v>
      </c>
      <c r="F294" s="149" t="s">
        <v>3255</v>
      </c>
      <c r="G294" s="149" t="s">
        <v>63</v>
      </c>
      <c r="H294" s="149" t="s">
        <v>63</v>
      </c>
      <c r="I294" s="149" t="s">
        <v>432</v>
      </c>
      <c r="J294" s="150">
        <f>VLOOKUP(B294,'12.2023'!A:C,3,0)</f>
        <v>0</v>
      </c>
      <c r="K294" s="151">
        <f>VLOOKUP(B294,'12.2023'!A:D,4,0)</f>
        <v>0</v>
      </c>
      <c r="L294" s="150">
        <f>VLOOKUP(B294,'12.2023'!A:E,5,0)</f>
        <v>258.14999999999998</v>
      </c>
      <c r="M294" s="150">
        <f>VLOOKUP(B294,'12.2023'!A:F,6,0)</f>
        <v>0</v>
      </c>
      <c r="N294" s="150">
        <f t="shared" si="17"/>
        <v>258.14999999999998</v>
      </c>
      <c r="O294" s="152">
        <f t="shared" si="18"/>
        <v>0</v>
      </c>
      <c r="P294" s="128">
        <f t="shared" si="19"/>
        <v>258.14999999999998</v>
      </c>
      <c r="Q294" s="153">
        <v>0</v>
      </c>
      <c r="R294" s="128">
        <f t="shared" si="20"/>
        <v>258.14999999999998</v>
      </c>
      <c r="S294" s="129">
        <v>25</v>
      </c>
    </row>
    <row r="295" spans="1:19" hidden="1">
      <c r="A295" s="147">
        <v>288</v>
      </c>
      <c r="B295" s="148">
        <v>3020034</v>
      </c>
      <c r="C295" s="148" t="s">
        <v>159</v>
      </c>
      <c r="D295" s="149" t="s">
        <v>35</v>
      </c>
      <c r="E295" s="149" t="s">
        <v>124</v>
      </c>
      <c r="F295" s="149" t="s">
        <v>3255</v>
      </c>
      <c r="G295" s="149" t="s">
        <v>19</v>
      </c>
      <c r="H295" s="149" t="s">
        <v>19</v>
      </c>
      <c r="I295" s="149" t="s">
        <v>433</v>
      </c>
      <c r="J295" s="150">
        <f>VLOOKUP(B295,'12.2023'!A:C,3,0)</f>
        <v>0</v>
      </c>
      <c r="K295" s="151">
        <f>VLOOKUP(B295,'12.2023'!A:D,4,0)</f>
        <v>0</v>
      </c>
      <c r="L295" s="150">
        <f>VLOOKUP(B295,'12.2023'!A:E,5,0)</f>
        <v>30187.55</v>
      </c>
      <c r="M295" s="150">
        <f>VLOOKUP(B295,'12.2023'!A:F,6,0)</f>
        <v>0</v>
      </c>
      <c r="N295" s="150">
        <f t="shared" si="17"/>
        <v>30187.55</v>
      </c>
      <c r="O295" s="152">
        <f t="shared" si="18"/>
        <v>0</v>
      </c>
      <c r="P295" s="128">
        <f t="shared" si="19"/>
        <v>30187.55</v>
      </c>
      <c r="Q295" s="153">
        <v>0</v>
      </c>
      <c r="R295" s="128">
        <f t="shared" si="20"/>
        <v>30187.55</v>
      </c>
      <c r="S295" s="129">
        <v>25</v>
      </c>
    </row>
    <row r="296" spans="1:19" hidden="1">
      <c r="A296" s="147">
        <v>289</v>
      </c>
      <c r="B296" s="148">
        <v>3020035</v>
      </c>
      <c r="C296" s="148" t="s">
        <v>159</v>
      </c>
      <c r="D296" s="149" t="s">
        <v>35</v>
      </c>
      <c r="E296" s="149" t="s">
        <v>124</v>
      </c>
      <c r="F296" s="149" t="s">
        <v>3255</v>
      </c>
      <c r="G296" s="149" t="s">
        <v>113</v>
      </c>
      <c r="H296" s="149" t="s">
        <v>113</v>
      </c>
      <c r="I296" s="149" t="s">
        <v>434</v>
      </c>
      <c r="J296" s="150">
        <f>VLOOKUP(B296,'12.2023'!A:C,3,0)</f>
        <v>0</v>
      </c>
      <c r="K296" s="151">
        <f>VLOOKUP(B296,'12.2023'!A:D,4,0)</f>
        <v>0</v>
      </c>
      <c r="L296" s="150">
        <f>VLOOKUP(B296,'12.2023'!A:E,5,0)</f>
        <v>150.35</v>
      </c>
      <c r="M296" s="150">
        <f>VLOOKUP(B296,'12.2023'!A:F,6,0)</f>
        <v>0</v>
      </c>
      <c r="N296" s="150">
        <f t="shared" si="17"/>
        <v>150.35</v>
      </c>
      <c r="O296" s="152">
        <f t="shared" si="18"/>
        <v>0</v>
      </c>
      <c r="P296" s="128">
        <f t="shared" si="19"/>
        <v>150.35</v>
      </c>
      <c r="Q296" s="153">
        <v>0</v>
      </c>
      <c r="R296" s="128">
        <f t="shared" si="20"/>
        <v>150.35</v>
      </c>
      <c r="S296" s="129">
        <v>25</v>
      </c>
    </row>
    <row r="297" spans="1:19" hidden="1">
      <c r="A297" s="147">
        <v>290</v>
      </c>
      <c r="B297" s="148">
        <v>3020036</v>
      </c>
      <c r="C297" s="148" t="s">
        <v>159</v>
      </c>
      <c r="D297" s="149" t="s">
        <v>35</v>
      </c>
      <c r="E297" s="149" t="s">
        <v>124</v>
      </c>
      <c r="F297" s="149" t="s">
        <v>3255</v>
      </c>
      <c r="G297" s="149" t="s">
        <v>63</v>
      </c>
      <c r="H297" s="149" t="s">
        <v>63</v>
      </c>
      <c r="I297" s="149" t="s">
        <v>435</v>
      </c>
      <c r="J297" s="150">
        <f>VLOOKUP(B297,'12.2023'!A:C,3,0)</f>
        <v>0</v>
      </c>
      <c r="K297" s="151">
        <f>VLOOKUP(B297,'12.2023'!A:D,4,0)</f>
        <v>0</v>
      </c>
      <c r="L297" s="150">
        <f>VLOOKUP(B297,'12.2023'!A:E,5,0)</f>
        <v>4221.2300000000005</v>
      </c>
      <c r="M297" s="150">
        <f>VLOOKUP(B297,'12.2023'!A:F,6,0)</f>
        <v>0</v>
      </c>
      <c r="N297" s="150">
        <f t="shared" si="17"/>
        <v>4221.2300000000005</v>
      </c>
      <c r="O297" s="152">
        <f t="shared" si="18"/>
        <v>0</v>
      </c>
      <c r="P297" s="128">
        <f t="shared" si="19"/>
        <v>4221.2300000000005</v>
      </c>
      <c r="Q297" s="153">
        <v>0</v>
      </c>
      <c r="R297" s="128">
        <f t="shared" si="20"/>
        <v>4221.2300000000005</v>
      </c>
      <c r="S297" s="129">
        <v>25</v>
      </c>
    </row>
    <row r="298" spans="1:19" hidden="1">
      <c r="A298" s="147">
        <v>291</v>
      </c>
      <c r="B298" s="148">
        <v>3020037</v>
      </c>
      <c r="C298" s="148" t="s">
        <v>159</v>
      </c>
      <c r="D298" s="149" t="s">
        <v>35</v>
      </c>
      <c r="E298" s="149" t="s">
        <v>124</v>
      </c>
      <c r="F298" s="149" t="s">
        <v>3255</v>
      </c>
      <c r="G298" s="149" t="s">
        <v>62</v>
      </c>
      <c r="H298" s="149" t="s">
        <v>62</v>
      </c>
      <c r="I298" s="149" t="s">
        <v>436</v>
      </c>
      <c r="J298" s="150">
        <f>VLOOKUP(B298,'12.2023'!A:C,3,0)</f>
        <v>0</v>
      </c>
      <c r="K298" s="151">
        <f>VLOOKUP(B298,'12.2023'!A:D,4,0)</f>
        <v>0</v>
      </c>
      <c r="L298" s="150">
        <f>VLOOKUP(B298,'12.2023'!A:E,5,0)</f>
        <v>3507.71</v>
      </c>
      <c r="M298" s="150">
        <f>VLOOKUP(B298,'12.2023'!A:F,6,0)</f>
        <v>0</v>
      </c>
      <c r="N298" s="150">
        <f t="shared" si="17"/>
        <v>3507.71</v>
      </c>
      <c r="O298" s="152">
        <f t="shared" si="18"/>
        <v>0</v>
      </c>
      <c r="P298" s="128">
        <f t="shared" si="19"/>
        <v>3507.71</v>
      </c>
      <c r="Q298" s="153">
        <v>0</v>
      </c>
      <c r="R298" s="128">
        <f t="shared" si="20"/>
        <v>3507.71</v>
      </c>
      <c r="S298" s="129">
        <v>25</v>
      </c>
    </row>
    <row r="299" spans="1:19" hidden="1">
      <c r="A299" s="147">
        <v>292</v>
      </c>
      <c r="B299" s="148">
        <v>3020039</v>
      </c>
      <c r="C299" s="148" t="s">
        <v>159</v>
      </c>
      <c r="D299" s="149" t="s">
        <v>35</v>
      </c>
      <c r="E299" s="149" t="s">
        <v>124</v>
      </c>
      <c r="F299" s="149" t="s">
        <v>3255</v>
      </c>
      <c r="G299" s="149" t="s">
        <v>72</v>
      </c>
      <c r="H299" s="149" t="s">
        <v>72</v>
      </c>
      <c r="I299" s="149" t="s">
        <v>437</v>
      </c>
      <c r="J299" s="150">
        <f>VLOOKUP(B299,'12.2023'!A:C,3,0)</f>
        <v>0</v>
      </c>
      <c r="K299" s="151">
        <f>VLOOKUP(B299,'12.2023'!A:D,4,0)</f>
        <v>0</v>
      </c>
      <c r="L299" s="150">
        <f>VLOOKUP(B299,'12.2023'!A:E,5,0)</f>
        <v>0</v>
      </c>
      <c r="M299" s="150">
        <f>VLOOKUP(B299,'12.2023'!A:F,6,0)</f>
        <v>0</v>
      </c>
      <c r="N299" s="150">
        <f t="shared" si="17"/>
        <v>0</v>
      </c>
      <c r="O299" s="152">
        <f t="shared" si="18"/>
        <v>0</v>
      </c>
      <c r="P299" s="128">
        <f t="shared" si="19"/>
        <v>0</v>
      </c>
      <c r="Q299" s="153">
        <v>0</v>
      </c>
      <c r="R299" s="128">
        <f t="shared" si="20"/>
        <v>0</v>
      </c>
      <c r="S299" s="129">
        <v>25</v>
      </c>
    </row>
    <row r="300" spans="1:19" hidden="1">
      <c r="A300" s="147">
        <v>293</v>
      </c>
      <c r="B300" s="148">
        <v>3020041</v>
      </c>
      <c r="C300" s="148" t="s">
        <v>159</v>
      </c>
      <c r="D300" s="149" t="s">
        <v>35</v>
      </c>
      <c r="E300" s="149" t="s">
        <v>124</v>
      </c>
      <c r="F300" s="149" t="s">
        <v>3255</v>
      </c>
      <c r="G300" s="149" t="s">
        <v>19</v>
      </c>
      <c r="H300" s="149" t="s">
        <v>19</v>
      </c>
      <c r="I300" s="149" t="s">
        <v>438</v>
      </c>
      <c r="J300" s="150">
        <f>VLOOKUP(B300,'12.2023'!A:C,3,0)</f>
        <v>0</v>
      </c>
      <c r="K300" s="151">
        <f>VLOOKUP(B300,'12.2023'!A:D,4,0)</f>
        <v>0</v>
      </c>
      <c r="L300" s="150">
        <f>VLOOKUP(B300,'12.2023'!A:E,5,0)</f>
        <v>362.72</v>
      </c>
      <c r="M300" s="150">
        <f>VLOOKUP(B300,'12.2023'!A:F,6,0)</f>
        <v>0</v>
      </c>
      <c r="N300" s="150">
        <f t="shared" si="17"/>
        <v>362.72</v>
      </c>
      <c r="O300" s="152">
        <f t="shared" si="18"/>
        <v>0</v>
      </c>
      <c r="P300" s="128">
        <f t="shared" si="19"/>
        <v>362.72</v>
      </c>
      <c r="Q300" s="153">
        <v>0</v>
      </c>
      <c r="R300" s="128">
        <f t="shared" si="20"/>
        <v>362.72</v>
      </c>
      <c r="S300" s="129">
        <v>25</v>
      </c>
    </row>
    <row r="301" spans="1:19" hidden="1">
      <c r="A301" s="147">
        <v>294</v>
      </c>
      <c r="B301" s="148">
        <v>3020047</v>
      </c>
      <c r="C301" s="148" t="s">
        <v>159</v>
      </c>
      <c r="D301" s="149" t="s">
        <v>35</v>
      </c>
      <c r="E301" s="149" t="s">
        <v>124</v>
      </c>
      <c r="F301" s="149" t="s">
        <v>3255</v>
      </c>
      <c r="G301" s="149" t="s">
        <v>67</v>
      </c>
      <c r="H301" s="149" t="s">
        <v>67</v>
      </c>
      <c r="I301" s="149" t="s">
        <v>439</v>
      </c>
      <c r="J301" s="150">
        <f>VLOOKUP(B301,'12.2023'!A:C,3,0)</f>
        <v>0</v>
      </c>
      <c r="K301" s="151">
        <f>VLOOKUP(B301,'12.2023'!A:D,4,0)</f>
        <v>0</v>
      </c>
      <c r="L301" s="150">
        <f>VLOOKUP(B301,'12.2023'!A:E,5,0)</f>
        <v>0</v>
      </c>
      <c r="M301" s="150">
        <f>VLOOKUP(B301,'12.2023'!A:F,6,0)</f>
        <v>0</v>
      </c>
      <c r="N301" s="150">
        <f t="shared" si="17"/>
        <v>0</v>
      </c>
      <c r="O301" s="152">
        <f t="shared" si="18"/>
        <v>0</v>
      </c>
      <c r="P301" s="128">
        <f t="shared" si="19"/>
        <v>0</v>
      </c>
      <c r="Q301" s="153">
        <v>0</v>
      </c>
      <c r="R301" s="128">
        <f t="shared" si="20"/>
        <v>0</v>
      </c>
      <c r="S301" s="129">
        <v>25</v>
      </c>
    </row>
    <row r="302" spans="1:19" hidden="1">
      <c r="A302" s="147">
        <v>295</v>
      </c>
      <c r="B302" s="148">
        <v>3020056</v>
      </c>
      <c r="C302" s="148" t="s">
        <v>159</v>
      </c>
      <c r="D302" s="149" t="s">
        <v>35</v>
      </c>
      <c r="E302" s="149" t="s">
        <v>124</v>
      </c>
      <c r="F302" s="149" t="s">
        <v>3255</v>
      </c>
      <c r="G302" s="149" t="s">
        <v>113</v>
      </c>
      <c r="H302" s="149" t="s">
        <v>113</v>
      </c>
      <c r="I302" s="149" t="s">
        <v>440</v>
      </c>
      <c r="J302" s="150">
        <f>VLOOKUP(B302,'12.2023'!A:C,3,0)</f>
        <v>0</v>
      </c>
      <c r="K302" s="151">
        <f>VLOOKUP(B302,'12.2023'!A:D,4,0)</f>
        <v>0</v>
      </c>
      <c r="L302" s="150">
        <f>VLOOKUP(B302,'12.2023'!A:E,5,0)</f>
        <v>600</v>
      </c>
      <c r="M302" s="150">
        <f>VLOOKUP(B302,'12.2023'!A:F,6,0)</f>
        <v>0</v>
      </c>
      <c r="N302" s="150">
        <f t="shared" si="17"/>
        <v>600</v>
      </c>
      <c r="O302" s="152">
        <f t="shared" si="18"/>
        <v>0</v>
      </c>
      <c r="P302" s="128">
        <f t="shared" si="19"/>
        <v>600</v>
      </c>
      <c r="Q302" s="153">
        <v>0</v>
      </c>
      <c r="R302" s="128">
        <f t="shared" si="20"/>
        <v>600</v>
      </c>
      <c r="S302" s="129">
        <v>25</v>
      </c>
    </row>
    <row r="303" spans="1:19" hidden="1">
      <c r="A303" s="147">
        <v>296</v>
      </c>
      <c r="B303" s="148">
        <v>3020057</v>
      </c>
      <c r="C303" s="148" t="s">
        <v>159</v>
      </c>
      <c r="D303" s="149" t="s">
        <v>35</v>
      </c>
      <c r="E303" s="149" t="s">
        <v>124</v>
      </c>
      <c r="F303" s="149" t="s">
        <v>3255</v>
      </c>
      <c r="G303" s="149" t="s">
        <v>19</v>
      </c>
      <c r="H303" s="149" t="s">
        <v>19</v>
      </c>
      <c r="I303" s="149" t="s">
        <v>441</v>
      </c>
      <c r="J303" s="150">
        <f>VLOOKUP(B303,'12.2023'!A:C,3,0)</f>
        <v>0</v>
      </c>
      <c r="K303" s="151">
        <f>VLOOKUP(B303,'12.2023'!A:D,4,0)</f>
        <v>0</v>
      </c>
      <c r="L303" s="150">
        <f>VLOOKUP(B303,'12.2023'!A:E,5,0)</f>
        <v>6193.7300000000005</v>
      </c>
      <c r="M303" s="150">
        <f>VLOOKUP(B303,'12.2023'!A:F,6,0)</f>
        <v>0</v>
      </c>
      <c r="N303" s="150">
        <f t="shared" si="17"/>
        <v>6193.7300000000005</v>
      </c>
      <c r="O303" s="152">
        <f t="shared" si="18"/>
        <v>0</v>
      </c>
      <c r="P303" s="128">
        <f t="shared" si="19"/>
        <v>6193.7300000000005</v>
      </c>
      <c r="Q303" s="153">
        <v>0</v>
      </c>
      <c r="R303" s="128">
        <f t="shared" si="20"/>
        <v>6193.7300000000005</v>
      </c>
      <c r="S303" s="129">
        <v>25</v>
      </c>
    </row>
    <row r="304" spans="1:19" hidden="1">
      <c r="A304" s="147">
        <v>297</v>
      </c>
      <c r="B304" s="148">
        <v>3020059</v>
      </c>
      <c r="C304" s="148" t="s">
        <v>159</v>
      </c>
      <c r="D304" s="149" t="s">
        <v>35</v>
      </c>
      <c r="E304" s="149" t="s">
        <v>124</v>
      </c>
      <c r="F304" s="149" t="s">
        <v>3255</v>
      </c>
      <c r="G304" s="149" t="s">
        <v>113</v>
      </c>
      <c r="H304" s="149" t="s">
        <v>113</v>
      </c>
      <c r="I304" s="149" t="s">
        <v>442</v>
      </c>
      <c r="J304" s="150">
        <f>VLOOKUP(B304,'12.2023'!A:C,3,0)</f>
        <v>0</v>
      </c>
      <c r="K304" s="151">
        <f>VLOOKUP(B304,'12.2023'!A:D,4,0)</f>
        <v>0</v>
      </c>
      <c r="L304" s="150">
        <f>VLOOKUP(B304,'12.2023'!A:E,5,0)</f>
        <v>4000</v>
      </c>
      <c r="M304" s="150">
        <f>VLOOKUP(B304,'12.2023'!A:F,6,0)</f>
        <v>0</v>
      </c>
      <c r="N304" s="150">
        <f t="shared" si="17"/>
        <v>4000</v>
      </c>
      <c r="O304" s="152">
        <f t="shared" si="18"/>
        <v>0</v>
      </c>
      <c r="P304" s="128">
        <f t="shared" si="19"/>
        <v>4000</v>
      </c>
      <c r="Q304" s="153">
        <v>0</v>
      </c>
      <c r="R304" s="128">
        <f t="shared" si="20"/>
        <v>4000</v>
      </c>
      <c r="S304" s="129">
        <v>25</v>
      </c>
    </row>
    <row r="305" spans="1:19" hidden="1">
      <c r="A305" s="147">
        <v>298</v>
      </c>
      <c r="B305" s="148">
        <v>3020060</v>
      </c>
      <c r="C305" s="148" t="s">
        <v>159</v>
      </c>
      <c r="D305" s="149" t="s">
        <v>35</v>
      </c>
      <c r="E305" s="149" t="s">
        <v>124</v>
      </c>
      <c r="F305" s="149" t="s">
        <v>3255</v>
      </c>
      <c r="G305" s="149" t="s">
        <v>19</v>
      </c>
      <c r="H305" s="149" t="s">
        <v>19</v>
      </c>
      <c r="I305" s="149" t="s">
        <v>443</v>
      </c>
      <c r="J305" s="150">
        <f>VLOOKUP(B305,'12.2023'!A:C,3,0)</f>
        <v>0</v>
      </c>
      <c r="K305" s="151">
        <f>VLOOKUP(B305,'12.2023'!A:D,4,0)</f>
        <v>0</v>
      </c>
      <c r="L305" s="150">
        <f>VLOOKUP(B305,'12.2023'!A:E,5,0)</f>
        <v>5356.66</v>
      </c>
      <c r="M305" s="150">
        <f>VLOOKUP(B305,'12.2023'!A:F,6,0)</f>
        <v>0</v>
      </c>
      <c r="N305" s="150">
        <f t="shared" si="17"/>
        <v>5356.66</v>
      </c>
      <c r="O305" s="152">
        <f t="shared" si="18"/>
        <v>0</v>
      </c>
      <c r="P305" s="128">
        <f t="shared" si="19"/>
        <v>5356.66</v>
      </c>
      <c r="Q305" s="153">
        <v>0</v>
      </c>
      <c r="R305" s="128">
        <f t="shared" si="20"/>
        <v>5356.66</v>
      </c>
      <c r="S305" s="129">
        <v>25</v>
      </c>
    </row>
    <row r="306" spans="1:19" hidden="1">
      <c r="A306" s="147">
        <v>299</v>
      </c>
      <c r="B306" s="148">
        <v>3020063</v>
      </c>
      <c r="C306" s="148" t="s">
        <v>159</v>
      </c>
      <c r="D306" s="149" t="s">
        <v>35</v>
      </c>
      <c r="E306" s="149" t="s">
        <v>124</v>
      </c>
      <c r="F306" s="149" t="s">
        <v>3255</v>
      </c>
      <c r="G306" s="149" t="s">
        <v>63</v>
      </c>
      <c r="H306" s="149" t="s">
        <v>63</v>
      </c>
      <c r="I306" s="149" t="s">
        <v>444</v>
      </c>
      <c r="J306" s="150">
        <f>VLOOKUP(B306,'12.2023'!A:C,3,0)</f>
        <v>0</v>
      </c>
      <c r="K306" s="151">
        <f>VLOOKUP(B306,'12.2023'!A:D,4,0)</f>
        <v>0</v>
      </c>
      <c r="L306" s="150">
        <f>VLOOKUP(B306,'12.2023'!A:E,5,0)</f>
        <v>290</v>
      </c>
      <c r="M306" s="150">
        <f>VLOOKUP(B306,'12.2023'!A:F,6,0)</f>
        <v>0</v>
      </c>
      <c r="N306" s="150">
        <f t="shared" si="17"/>
        <v>290</v>
      </c>
      <c r="O306" s="152">
        <f t="shared" si="18"/>
        <v>0</v>
      </c>
      <c r="P306" s="128">
        <f t="shared" si="19"/>
        <v>290</v>
      </c>
      <c r="Q306" s="153">
        <v>0</v>
      </c>
      <c r="R306" s="128">
        <f t="shared" si="20"/>
        <v>290</v>
      </c>
      <c r="S306" s="129">
        <v>25</v>
      </c>
    </row>
    <row r="307" spans="1:19" hidden="1">
      <c r="A307" s="147">
        <v>300</v>
      </c>
      <c r="B307" s="148">
        <v>3020064</v>
      </c>
      <c r="C307" s="148" t="s">
        <v>159</v>
      </c>
      <c r="D307" s="149" t="s">
        <v>35</v>
      </c>
      <c r="E307" s="149" t="s">
        <v>124</v>
      </c>
      <c r="F307" s="149" t="s">
        <v>3255</v>
      </c>
      <c r="G307" s="149" t="s">
        <v>66</v>
      </c>
      <c r="H307" s="149" t="s">
        <v>66</v>
      </c>
      <c r="I307" s="149" t="s">
        <v>445</v>
      </c>
      <c r="J307" s="150">
        <f>VLOOKUP(B307,'12.2023'!A:C,3,0)</f>
        <v>0</v>
      </c>
      <c r="K307" s="151">
        <f>VLOOKUP(B307,'12.2023'!A:D,4,0)</f>
        <v>0</v>
      </c>
      <c r="L307" s="150">
        <f>VLOOKUP(B307,'12.2023'!A:E,5,0)</f>
        <v>0</v>
      </c>
      <c r="M307" s="150">
        <f>VLOOKUP(B307,'12.2023'!A:F,6,0)</f>
        <v>0</v>
      </c>
      <c r="N307" s="150">
        <f t="shared" si="17"/>
        <v>0</v>
      </c>
      <c r="O307" s="152">
        <f t="shared" si="18"/>
        <v>0</v>
      </c>
      <c r="P307" s="128">
        <f t="shared" si="19"/>
        <v>0</v>
      </c>
      <c r="Q307" s="153">
        <v>0</v>
      </c>
      <c r="R307" s="128">
        <f t="shared" si="20"/>
        <v>0</v>
      </c>
      <c r="S307" s="129">
        <v>25</v>
      </c>
    </row>
    <row r="308" spans="1:19" hidden="1">
      <c r="A308" s="147">
        <v>301</v>
      </c>
      <c r="B308" s="148">
        <v>3020065</v>
      </c>
      <c r="C308" s="148" t="s">
        <v>159</v>
      </c>
      <c r="D308" s="149" t="s">
        <v>35</v>
      </c>
      <c r="E308" s="149" t="s">
        <v>124</v>
      </c>
      <c r="F308" s="149" t="s">
        <v>3255</v>
      </c>
      <c r="G308" s="149" t="s">
        <v>24</v>
      </c>
      <c r="H308" s="149" t="s">
        <v>24</v>
      </c>
      <c r="I308" s="149" t="s">
        <v>446</v>
      </c>
      <c r="J308" s="150">
        <f>VLOOKUP(B308,'12.2023'!A:C,3,0)</f>
        <v>0</v>
      </c>
      <c r="K308" s="151">
        <f>VLOOKUP(B308,'12.2023'!A:D,4,0)</f>
        <v>0</v>
      </c>
      <c r="L308" s="150">
        <f>VLOOKUP(B308,'12.2023'!A:E,5,0)</f>
        <v>26648</v>
      </c>
      <c r="M308" s="150">
        <f>VLOOKUP(B308,'12.2023'!A:F,6,0)</f>
        <v>0</v>
      </c>
      <c r="N308" s="150">
        <f t="shared" si="17"/>
        <v>26648</v>
      </c>
      <c r="O308" s="152">
        <f t="shared" si="18"/>
        <v>0</v>
      </c>
      <c r="P308" s="128">
        <f t="shared" si="19"/>
        <v>26648</v>
      </c>
      <c r="Q308" s="153">
        <v>0</v>
      </c>
      <c r="R308" s="128">
        <f t="shared" si="20"/>
        <v>26648</v>
      </c>
      <c r="S308" s="129">
        <v>25</v>
      </c>
    </row>
    <row r="309" spans="1:19" hidden="1">
      <c r="A309" s="147">
        <v>302</v>
      </c>
      <c r="B309" s="148">
        <v>3020066</v>
      </c>
      <c r="C309" s="148" t="s">
        <v>159</v>
      </c>
      <c r="D309" s="149" t="s">
        <v>35</v>
      </c>
      <c r="E309" s="149" t="s">
        <v>124</v>
      </c>
      <c r="F309" s="149" t="s">
        <v>3255</v>
      </c>
      <c r="G309" s="149" t="s">
        <v>99</v>
      </c>
      <c r="H309" s="149" t="s">
        <v>99</v>
      </c>
      <c r="I309" s="149" t="s">
        <v>447</v>
      </c>
      <c r="J309" s="150">
        <f>VLOOKUP(B309,'12.2023'!A:C,3,0)</f>
        <v>0</v>
      </c>
      <c r="K309" s="151">
        <f>VLOOKUP(B309,'12.2023'!A:D,4,0)</f>
        <v>0</v>
      </c>
      <c r="L309" s="150">
        <f>VLOOKUP(B309,'12.2023'!A:E,5,0)</f>
        <v>0</v>
      </c>
      <c r="M309" s="150">
        <f>VLOOKUP(B309,'12.2023'!A:F,6,0)</f>
        <v>0</v>
      </c>
      <c r="N309" s="150">
        <f t="shared" si="17"/>
        <v>0</v>
      </c>
      <c r="O309" s="152">
        <f t="shared" si="18"/>
        <v>0</v>
      </c>
      <c r="P309" s="128">
        <f t="shared" si="19"/>
        <v>0</v>
      </c>
      <c r="Q309" s="153">
        <v>0</v>
      </c>
      <c r="R309" s="128">
        <f t="shared" si="20"/>
        <v>0</v>
      </c>
      <c r="S309" s="129">
        <v>25</v>
      </c>
    </row>
    <row r="310" spans="1:19" hidden="1">
      <c r="A310" s="147">
        <v>303</v>
      </c>
      <c r="B310" s="148">
        <v>3030001</v>
      </c>
      <c r="C310" s="148" t="s">
        <v>159</v>
      </c>
      <c r="D310" s="149" t="s">
        <v>35</v>
      </c>
      <c r="E310" s="149" t="s">
        <v>124</v>
      </c>
      <c r="F310" s="149" t="s">
        <v>100</v>
      </c>
      <c r="G310" s="149" t="s">
        <v>24</v>
      </c>
      <c r="H310" s="149" t="s">
        <v>24</v>
      </c>
      <c r="I310" s="149" t="s">
        <v>448</v>
      </c>
      <c r="J310" s="150">
        <f>VLOOKUP(B310,'12.2023'!A:C,3,0)</f>
        <v>0</v>
      </c>
      <c r="K310" s="151">
        <f>VLOOKUP(B310,'12.2023'!A:D,4,0)</f>
        <v>0</v>
      </c>
      <c r="L310" s="150">
        <f>VLOOKUP(B310,'12.2023'!A:E,5,0)</f>
        <v>6599231</v>
      </c>
      <c r="M310" s="150">
        <f>VLOOKUP(B310,'12.2023'!A:F,6,0)</f>
        <v>576276.55000000005</v>
      </c>
      <c r="N310" s="150">
        <f t="shared" si="17"/>
        <v>6022954.4500000002</v>
      </c>
      <c r="O310" s="152">
        <f t="shared" si="18"/>
        <v>0</v>
      </c>
      <c r="P310" s="128">
        <f t="shared" si="19"/>
        <v>6022954.4500000002</v>
      </c>
      <c r="Q310" s="153">
        <v>0</v>
      </c>
      <c r="R310" s="128">
        <f t="shared" si="20"/>
        <v>6022954.4500000002</v>
      </c>
      <c r="S310" s="129">
        <v>25</v>
      </c>
    </row>
    <row r="311" spans="1:19" hidden="1">
      <c r="A311" s="147">
        <v>304</v>
      </c>
      <c r="B311" s="148">
        <v>3030002</v>
      </c>
      <c r="C311" s="148" t="s">
        <v>159</v>
      </c>
      <c r="D311" s="149" t="s">
        <v>35</v>
      </c>
      <c r="E311" s="149" t="s">
        <v>124</v>
      </c>
      <c r="F311" s="149" t="s">
        <v>100</v>
      </c>
      <c r="G311" s="149" t="s">
        <v>24</v>
      </c>
      <c r="H311" s="149" t="s">
        <v>24</v>
      </c>
      <c r="I311" s="149" t="s">
        <v>449</v>
      </c>
      <c r="J311" s="150">
        <f>VLOOKUP(B311,'12.2023'!A:C,3,0)</f>
        <v>0</v>
      </c>
      <c r="K311" s="151">
        <f>VLOOKUP(B311,'12.2023'!A:D,4,0)</f>
        <v>0</v>
      </c>
      <c r="L311" s="150">
        <f>VLOOKUP(B311,'12.2023'!A:E,5,0)</f>
        <v>610000</v>
      </c>
      <c r="M311" s="150">
        <f>VLOOKUP(B311,'12.2023'!A:F,6,0)</f>
        <v>0</v>
      </c>
      <c r="N311" s="150">
        <f t="shared" si="17"/>
        <v>610000</v>
      </c>
      <c r="O311" s="152">
        <f t="shared" si="18"/>
        <v>0</v>
      </c>
      <c r="P311" s="128">
        <f t="shared" si="19"/>
        <v>610000</v>
      </c>
      <c r="Q311" s="153">
        <v>0</v>
      </c>
      <c r="R311" s="128">
        <f t="shared" si="20"/>
        <v>610000</v>
      </c>
      <c r="S311" s="129">
        <v>25</v>
      </c>
    </row>
    <row r="312" spans="1:19" hidden="1">
      <c r="A312" s="147">
        <v>305</v>
      </c>
      <c r="B312" s="148">
        <v>3030003</v>
      </c>
      <c r="C312" s="148" t="s">
        <v>159</v>
      </c>
      <c r="D312" s="149" t="s">
        <v>35</v>
      </c>
      <c r="E312" s="149" t="s">
        <v>124</v>
      </c>
      <c r="F312" s="149" t="s">
        <v>100</v>
      </c>
      <c r="G312" s="149" t="s">
        <v>24</v>
      </c>
      <c r="H312" s="149" t="s">
        <v>24</v>
      </c>
      <c r="I312" s="149" t="s">
        <v>450</v>
      </c>
      <c r="J312" s="150">
        <f>VLOOKUP(B312,'12.2023'!A:C,3,0)</f>
        <v>0</v>
      </c>
      <c r="K312" s="151">
        <f>VLOOKUP(B312,'12.2023'!A:D,4,0)</f>
        <v>0</v>
      </c>
      <c r="L312" s="150">
        <f>VLOOKUP(B312,'12.2023'!A:E,5,0)</f>
        <v>292330</v>
      </c>
      <c r="M312" s="150">
        <f>VLOOKUP(B312,'12.2023'!A:F,6,0)</f>
        <v>0</v>
      </c>
      <c r="N312" s="150">
        <f t="shared" si="17"/>
        <v>292330</v>
      </c>
      <c r="O312" s="152">
        <f t="shared" si="18"/>
        <v>0</v>
      </c>
      <c r="P312" s="128">
        <f t="shared" si="19"/>
        <v>292330</v>
      </c>
      <c r="Q312" s="153">
        <v>0</v>
      </c>
      <c r="R312" s="128">
        <f t="shared" si="20"/>
        <v>292330</v>
      </c>
      <c r="S312" s="129">
        <v>25</v>
      </c>
    </row>
    <row r="313" spans="1:19" hidden="1">
      <c r="A313" s="147">
        <v>306</v>
      </c>
      <c r="B313" s="148">
        <v>3030004</v>
      </c>
      <c r="C313" s="148" t="s">
        <v>159</v>
      </c>
      <c r="D313" s="149" t="s">
        <v>35</v>
      </c>
      <c r="E313" s="149" t="s">
        <v>124</v>
      </c>
      <c r="F313" s="149" t="s">
        <v>100</v>
      </c>
      <c r="G313" s="149" t="s">
        <v>24</v>
      </c>
      <c r="H313" s="149" t="s">
        <v>24</v>
      </c>
      <c r="I313" s="149" t="s">
        <v>451</v>
      </c>
      <c r="J313" s="150">
        <f>VLOOKUP(B313,'12.2023'!A:C,3,0)</f>
        <v>0</v>
      </c>
      <c r="K313" s="151">
        <f>VLOOKUP(B313,'12.2023'!A:D,4,0)</f>
        <v>0</v>
      </c>
      <c r="L313" s="150">
        <f>VLOOKUP(B313,'12.2023'!A:E,5,0)</f>
        <v>51292.76</v>
      </c>
      <c r="M313" s="150">
        <f>VLOOKUP(B313,'12.2023'!A:F,6,0)</f>
        <v>0</v>
      </c>
      <c r="N313" s="150">
        <f t="shared" si="17"/>
        <v>51292.76</v>
      </c>
      <c r="O313" s="152">
        <f t="shared" si="18"/>
        <v>0</v>
      </c>
      <c r="P313" s="128">
        <f t="shared" si="19"/>
        <v>51292.76</v>
      </c>
      <c r="Q313" s="153">
        <v>0</v>
      </c>
      <c r="R313" s="128">
        <f t="shared" si="20"/>
        <v>51292.76</v>
      </c>
      <c r="S313" s="129">
        <v>25</v>
      </c>
    </row>
    <row r="314" spans="1:19" hidden="1">
      <c r="A314" s="147">
        <v>307</v>
      </c>
      <c r="B314" s="148">
        <v>3030005</v>
      </c>
      <c r="C314" s="148" t="s">
        <v>159</v>
      </c>
      <c r="D314" s="149" t="s">
        <v>35</v>
      </c>
      <c r="E314" s="149" t="s">
        <v>124</v>
      </c>
      <c r="F314" s="149" t="s">
        <v>100</v>
      </c>
      <c r="G314" s="149" t="s">
        <v>24</v>
      </c>
      <c r="H314" s="149" t="s">
        <v>24</v>
      </c>
      <c r="I314" s="149" t="s">
        <v>452</v>
      </c>
      <c r="J314" s="150">
        <f>VLOOKUP(B314,'12.2023'!A:C,3,0)</f>
        <v>0</v>
      </c>
      <c r="K314" s="151">
        <f>VLOOKUP(B314,'12.2023'!A:D,4,0)</f>
        <v>0</v>
      </c>
      <c r="L314" s="150">
        <f>VLOOKUP(B314,'12.2023'!A:E,5,0)</f>
        <v>21500</v>
      </c>
      <c r="M314" s="150">
        <f>VLOOKUP(B314,'12.2023'!A:F,6,0)</f>
        <v>0</v>
      </c>
      <c r="N314" s="150">
        <f t="shared" si="17"/>
        <v>21500</v>
      </c>
      <c r="O314" s="152">
        <f t="shared" si="18"/>
        <v>0</v>
      </c>
      <c r="P314" s="128">
        <f t="shared" si="19"/>
        <v>21500</v>
      </c>
      <c r="Q314" s="153">
        <v>0</v>
      </c>
      <c r="R314" s="128">
        <f t="shared" si="20"/>
        <v>21500</v>
      </c>
      <c r="S314" s="129">
        <v>25</v>
      </c>
    </row>
    <row r="315" spans="1:19" hidden="1">
      <c r="A315" s="147">
        <v>308</v>
      </c>
      <c r="B315" s="148">
        <v>3030006</v>
      </c>
      <c r="C315" s="148" t="s">
        <v>159</v>
      </c>
      <c r="D315" s="149" t="s">
        <v>35</v>
      </c>
      <c r="E315" s="149" t="s">
        <v>124</v>
      </c>
      <c r="F315" s="149" t="s">
        <v>100</v>
      </c>
      <c r="G315" s="149" t="s">
        <v>24</v>
      </c>
      <c r="H315" s="149" t="s">
        <v>24</v>
      </c>
      <c r="I315" s="149" t="s">
        <v>453</v>
      </c>
      <c r="J315" s="150">
        <f>VLOOKUP(B315,'12.2023'!A:C,3,0)</f>
        <v>0</v>
      </c>
      <c r="K315" s="151">
        <f>VLOOKUP(B315,'12.2023'!A:D,4,0)</f>
        <v>0</v>
      </c>
      <c r="L315" s="150">
        <f>VLOOKUP(B315,'12.2023'!A:E,5,0)</f>
        <v>7156</v>
      </c>
      <c r="M315" s="150">
        <f>VLOOKUP(B315,'12.2023'!A:F,6,0)</f>
        <v>0</v>
      </c>
      <c r="N315" s="150">
        <f t="shared" si="17"/>
        <v>7156</v>
      </c>
      <c r="O315" s="152">
        <f t="shared" si="18"/>
        <v>0</v>
      </c>
      <c r="P315" s="128">
        <f t="shared" si="19"/>
        <v>7156</v>
      </c>
      <c r="Q315" s="153">
        <v>0</v>
      </c>
      <c r="R315" s="128">
        <f t="shared" si="20"/>
        <v>7156</v>
      </c>
      <c r="S315" s="129">
        <v>25</v>
      </c>
    </row>
    <row r="316" spans="1:19" hidden="1">
      <c r="A316" s="147">
        <v>309</v>
      </c>
      <c r="B316" s="148">
        <v>3030007</v>
      </c>
      <c r="C316" s="148" t="s">
        <v>159</v>
      </c>
      <c r="D316" s="149" t="s">
        <v>35</v>
      </c>
      <c r="E316" s="149" t="s">
        <v>124</v>
      </c>
      <c r="F316" s="149" t="s">
        <v>100</v>
      </c>
      <c r="G316" s="149" t="s">
        <v>24</v>
      </c>
      <c r="H316" s="149" t="s">
        <v>24</v>
      </c>
      <c r="I316" s="149" t="s">
        <v>454</v>
      </c>
      <c r="J316" s="150">
        <f>VLOOKUP(B316,'12.2023'!A:C,3,0)</f>
        <v>0</v>
      </c>
      <c r="K316" s="151">
        <f>VLOOKUP(B316,'12.2023'!A:D,4,0)</f>
        <v>0</v>
      </c>
      <c r="L316" s="150">
        <f>VLOOKUP(B316,'12.2023'!A:E,5,0)</f>
        <v>358</v>
      </c>
      <c r="M316" s="150">
        <f>VLOOKUP(B316,'12.2023'!A:F,6,0)</f>
        <v>0</v>
      </c>
      <c r="N316" s="150">
        <f t="shared" si="17"/>
        <v>358</v>
      </c>
      <c r="O316" s="152">
        <f t="shared" si="18"/>
        <v>0</v>
      </c>
      <c r="P316" s="128">
        <f t="shared" si="19"/>
        <v>358</v>
      </c>
      <c r="Q316" s="153">
        <v>0</v>
      </c>
      <c r="R316" s="128">
        <f t="shared" si="20"/>
        <v>358</v>
      </c>
      <c r="S316" s="129">
        <v>25</v>
      </c>
    </row>
    <row r="317" spans="1:19" hidden="1">
      <c r="A317" s="147">
        <v>310</v>
      </c>
      <c r="B317" s="148">
        <v>3030008</v>
      </c>
      <c r="C317" s="148" t="s">
        <v>159</v>
      </c>
      <c r="D317" s="149" t="s">
        <v>35</v>
      </c>
      <c r="E317" s="149" t="s">
        <v>124</v>
      </c>
      <c r="F317" s="149" t="s">
        <v>100</v>
      </c>
      <c r="G317" s="149" t="s">
        <v>24</v>
      </c>
      <c r="H317" s="149" t="s">
        <v>24</v>
      </c>
      <c r="I317" s="149" t="s">
        <v>455</v>
      </c>
      <c r="J317" s="150">
        <f>VLOOKUP(B317,'12.2023'!A:C,3,0)</f>
        <v>0</v>
      </c>
      <c r="K317" s="151">
        <f>VLOOKUP(B317,'12.2023'!A:D,4,0)</f>
        <v>0</v>
      </c>
      <c r="L317" s="150">
        <f>VLOOKUP(B317,'12.2023'!A:E,5,0)</f>
        <v>0</v>
      </c>
      <c r="M317" s="150">
        <f>VLOOKUP(B317,'12.2023'!A:F,6,0)</f>
        <v>0</v>
      </c>
      <c r="N317" s="150">
        <f t="shared" si="17"/>
        <v>0</v>
      </c>
      <c r="O317" s="152">
        <f t="shared" si="18"/>
        <v>0</v>
      </c>
      <c r="P317" s="128">
        <f t="shared" si="19"/>
        <v>0</v>
      </c>
      <c r="Q317" s="153">
        <v>0</v>
      </c>
      <c r="R317" s="128">
        <f t="shared" si="20"/>
        <v>0</v>
      </c>
      <c r="S317" s="129">
        <v>25</v>
      </c>
    </row>
    <row r="318" spans="1:19" hidden="1">
      <c r="A318" s="147">
        <v>311</v>
      </c>
      <c r="B318" s="148">
        <v>3030009</v>
      </c>
      <c r="C318" s="148" t="s">
        <v>159</v>
      </c>
      <c r="D318" s="149" t="s">
        <v>35</v>
      </c>
      <c r="E318" s="149" t="s">
        <v>124</v>
      </c>
      <c r="F318" s="149" t="s">
        <v>100</v>
      </c>
      <c r="G318" s="149" t="s">
        <v>24</v>
      </c>
      <c r="H318" s="149" t="s">
        <v>24</v>
      </c>
      <c r="I318" s="149" t="s">
        <v>456</v>
      </c>
      <c r="J318" s="150">
        <f>VLOOKUP(B318,'12.2023'!A:C,3,0)</f>
        <v>0</v>
      </c>
      <c r="K318" s="151">
        <f>VLOOKUP(B318,'12.2023'!A:D,4,0)</f>
        <v>0</v>
      </c>
      <c r="L318" s="150">
        <f>VLOOKUP(B318,'12.2023'!A:E,5,0)</f>
        <v>72540</v>
      </c>
      <c r="M318" s="150">
        <f>VLOOKUP(B318,'12.2023'!A:F,6,0)</f>
        <v>0</v>
      </c>
      <c r="N318" s="150">
        <f t="shared" si="17"/>
        <v>72540</v>
      </c>
      <c r="O318" s="152">
        <f t="shared" si="18"/>
        <v>0</v>
      </c>
      <c r="P318" s="128">
        <f t="shared" si="19"/>
        <v>72540</v>
      </c>
      <c r="Q318" s="153">
        <v>0</v>
      </c>
      <c r="R318" s="128">
        <f t="shared" si="20"/>
        <v>72540</v>
      </c>
      <c r="S318" s="129">
        <v>25</v>
      </c>
    </row>
    <row r="319" spans="1:19" hidden="1">
      <c r="A319" s="147">
        <v>312</v>
      </c>
      <c r="B319" s="148">
        <v>3030010</v>
      </c>
      <c r="C319" s="148" t="s">
        <v>159</v>
      </c>
      <c r="D319" s="149" t="s">
        <v>35</v>
      </c>
      <c r="E319" s="149" t="s">
        <v>124</v>
      </c>
      <c r="F319" s="149" t="s">
        <v>100</v>
      </c>
      <c r="G319" s="149" t="s">
        <v>113</v>
      </c>
      <c r="H319" s="149" t="s">
        <v>113</v>
      </c>
      <c r="I319" s="149" t="s">
        <v>457</v>
      </c>
      <c r="J319" s="150">
        <f>VLOOKUP(B319,'12.2023'!A:C,3,0)</f>
        <v>0</v>
      </c>
      <c r="K319" s="151">
        <f>VLOOKUP(B319,'12.2023'!A:D,4,0)</f>
        <v>0</v>
      </c>
      <c r="L319" s="150">
        <f>VLOOKUP(B319,'12.2023'!A:E,5,0)</f>
        <v>39640.53</v>
      </c>
      <c r="M319" s="150">
        <f>VLOOKUP(B319,'12.2023'!A:F,6,0)</f>
        <v>0</v>
      </c>
      <c r="N319" s="150">
        <f t="shared" si="17"/>
        <v>39640.53</v>
      </c>
      <c r="O319" s="152">
        <f t="shared" si="18"/>
        <v>0</v>
      </c>
      <c r="P319" s="128">
        <f t="shared" si="19"/>
        <v>39640.53</v>
      </c>
      <c r="Q319" s="153">
        <v>0</v>
      </c>
      <c r="R319" s="128">
        <f t="shared" si="20"/>
        <v>39640.53</v>
      </c>
      <c r="S319" s="129">
        <v>25</v>
      </c>
    </row>
    <row r="320" spans="1:19" hidden="1">
      <c r="A320" s="147">
        <v>313</v>
      </c>
      <c r="B320" s="148">
        <v>3030011</v>
      </c>
      <c r="C320" s="148" t="s">
        <v>159</v>
      </c>
      <c r="D320" s="149" t="s">
        <v>35</v>
      </c>
      <c r="E320" s="149" t="s">
        <v>124</v>
      </c>
      <c r="F320" s="149" t="s">
        <v>100</v>
      </c>
      <c r="G320" s="149" t="s">
        <v>24</v>
      </c>
      <c r="H320" s="149" t="s">
        <v>24</v>
      </c>
      <c r="I320" s="149" t="s">
        <v>458</v>
      </c>
      <c r="J320" s="150">
        <f>VLOOKUP(B320,'12.2023'!A:C,3,0)</f>
        <v>0</v>
      </c>
      <c r="K320" s="151">
        <f>VLOOKUP(B320,'12.2023'!A:D,4,0)</f>
        <v>0</v>
      </c>
      <c r="L320" s="150">
        <f>VLOOKUP(B320,'12.2023'!A:E,5,0)</f>
        <v>895564</v>
      </c>
      <c r="M320" s="150">
        <f>VLOOKUP(B320,'12.2023'!A:F,6,0)</f>
        <v>0</v>
      </c>
      <c r="N320" s="150">
        <f t="shared" si="17"/>
        <v>895564</v>
      </c>
      <c r="O320" s="152">
        <f t="shared" si="18"/>
        <v>0</v>
      </c>
      <c r="P320" s="128">
        <f t="shared" si="19"/>
        <v>895564</v>
      </c>
      <c r="Q320" s="153">
        <v>0</v>
      </c>
      <c r="R320" s="128">
        <f t="shared" si="20"/>
        <v>895564</v>
      </c>
      <c r="S320" s="129">
        <v>25</v>
      </c>
    </row>
    <row r="321" spans="1:19" hidden="1">
      <c r="A321" s="147">
        <v>314</v>
      </c>
      <c r="B321" s="148">
        <v>3030012</v>
      </c>
      <c r="C321" s="148" t="s">
        <v>159</v>
      </c>
      <c r="D321" s="149" t="s">
        <v>35</v>
      </c>
      <c r="E321" s="149" t="s">
        <v>124</v>
      </c>
      <c r="F321" s="149" t="s">
        <v>100</v>
      </c>
      <c r="G321" s="149" t="s">
        <v>99</v>
      </c>
      <c r="H321" s="149" t="s">
        <v>99</v>
      </c>
      <c r="I321" s="149" t="s">
        <v>459</v>
      </c>
      <c r="J321" s="150">
        <f>VLOOKUP(B321,'12.2023'!A:C,3,0)</f>
        <v>0</v>
      </c>
      <c r="K321" s="151">
        <f>VLOOKUP(B321,'12.2023'!A:D,4,0)</f>
        <v>0</v>
      </c>
      <c r="L321" s="150">
        <f>VLOOKUP(B321,'12.2023'!A:E,5,0)</f>
        <v>0</v>
      </c>
      <c r="M321" s="150">
        <f>VLOOKUP(B321,'12.2023'!A:F,6,0)</f>
        <v>0</v>
      </c>
      <c r="N321" s="150">
        <f t="shared" si="17"/>
        <v>0</v>
      </c>
      <c r="O321" s="152">
        <f t="shared" si="18"/>
        <v>0</v>
      </c>
      <c r="P321" s="128">
        <f t="shared" si="19"/>
        <v>0</v>
      </c>
      <c r="Q321" s="153">
        <v>0</v>
      </c>
      <c r="R321" s="128">
        <f t="shared" si="20"/>
        <v>0</v>
      </c>
      <c r="S321" s="129">
        <v>25</v>
      </c>
    </row>
    <row r="322" spans="1:19" hidden="1">
      <c r="A322" s="147">
        <v>315</v>
      </c>
      <c r="B322" s="148">
        <v>3030013</v>
      </c>
      <c r="C322" s="148" t="s">
        <v>159</v>
      </c>
      <c r="D322" s="149" t="s">
        <v>35</v>
      </c>
      <c r="E322" s="149" t="s">
        <v>124</v>
      </c>
      <c r="F322" s="149" t="s">
        <v>100</v>
      </c>
      <c r="G322" s="149" t="s">
        <v>66</v>
      </c>
      <c r="H322" s="149" t="s">
        <v>66</v>
      </c>
      <c r="I322" s="149" t="s">
        <v>460</v>
      </c>
      <c r="J322" s="150">
        <f>VLOOKUP(B322,'12.2023'!A:C,3,0)</f>
        <v>0</v>
      </c>
      <c r="K322" s="151">
        <f>VLOOKUP(B322,'12.2023'!A:D,4,0)</f>
        <v>0</v>
      </c>
      <c r="L322" s="150">
        <f>VLOOKUP(B322,'12.2023'!A:E,5,0)</f>
        <v>269091.62</v>
      </c>
      <c r="M322" s="150">
        <f>VLOOKUP(B322,'12.2023'!A:F,6,0)</f>
        <v>0</v>
      </c>
      <c r="N322" s="150">
        <f t="shared" si="17"/>
        <v>269091.62</v>
      </c>
      <c r="O322" s="152">
        <f t="shared" si="18"/>
        <v>0</v>
      </c>
      <c r="P322" s="128">
        <f t="shared" si="19"/>
        <v>269091.62</v>
      </c>
      <c r="Q322" s="153">
        <v>0</v>
      </c>
      <c r="R322" s="128">
        <f t="shared" si="20"/>
        <v>269091.62</v>
      </c>
      <c r="S322" s="129">
        <v>25</v>
      </c>
    </row>
    <row r="323" spans="1:19" hidden="1">
      <c r="A323" s="147">
        <v>316</v>
      </c>
      <c r="B323" s="148">
        <v>3030014</v>
      </c>
      <c r="C323" s="148" t="s">
        <v>159</v>
      </c>
      <c r="D323" s="149" t="s">
        <v>35</v>
      </c>
      <c r="E323" s="149" t="s">
        <v>124</v>
      </c>
      <c r="F323" s="149" t="s">
        <v>100</v>
      </c>
      <c r="G323" s="149" t="s">
        <v>24</v>
      </c>
      <c r="H323" s="149" t="s">
        <v>24</v>
      </c>
      <c r="I323" s="149" t="s">
        <v>461</v>
      </c>
      <c r="J323" s="150">
        <f>VLOOKUP(B323,'12.2023'!A:C,3,0)</f>
        <v>0</v>
      </c>
      <c r="K323" s="151">
        <f>VLOOKUP(B323,'12.2023'!A:D,4,0)</f>
        <v>0</v>
      </c>
      <c r="L323" s="150">
        <f>VLOOKUP(B323,'12.2023'!A:E,5,0)</f>
        <v>3282378.3200000003</v>
      </c>
      <c r="M323" s="150">
        <f>VLOOKUP(B323,'12.2023'!A:F,6,0)</f>
        <v>1326345.32</v>
      </c>
      <c r="N323" s="150">
        <f t="shared" si="17"/>
        <v>1956033.0000000002</v>
      </c>
      <c r="O323" s="152">
        <f t="shared" si="18"/>
        <v>0</v>
      </c>
      <c r="P323" s="128">
        <f t="shared" si="19"/>
        <v>1956033.0000000002</v>
      </c>
      <c r="Q323" s="153">
        <v>0</v>
      </c>
      <c r="R323" s="128">
        <f t="shared" si="20"/>
        <v>1956033.0000000002</v>
      </c>
      <c r="S323" s="129">
        <v>25</v>
      </c>
    </row>
    <row r="324" spans="1:19" hidden="1">
      <c r="A324" s="147">
        <v>317</v>
      </c>
      <c r="B324" s="148">
        <v>3030015</v>
      </c>
      <c r="C324" s="148" t="s">
        <v>159</v>
      </c>
      <c r="D324" s="149" t="s">
        <v>35</v>
      </c>
      <c r="E324" s="149" t="s">
        <v>124</v>
      </c>
      <c r="F324" s="149" t="s">
        <v>100</v>
      </c>
      <c r="G324" s="149" t="s">
        <v>66</v>
      </c>
      <c r="H324" s="149" t="s">
        <v>66</v>
      </c>
      <c r="I324" s="149" t="s">
        <v>462</v>
      </c>
      <c r="J324" s="150">
        <f>VLOOKUP(B324,'12.2023'!A:C,3,0)</f>
        <v>0</v>
      </c>
      <c r="K324" s="151">
        <f>VLOOKUP(B324,'12.2023'!A:D,4,0)</f>
        <v>0</v>
      </c>
      <c r="L324" s="150">
        <f>VLOOKUP(B324,'12.2023'!A:E,5,0)</f>
        <v>1105.6000000000001</v>
      </c>
      <c r="M324" s="150">
        <f>VLOOKUP(B324,'12.2023'!A:F,6,0)</f>
        <v>0</v>
      </c>
      <c r="N324" s="150">
        <f t="shared" si="17"/>
        <v>1105.6000000000001</v>
      </c>
      <c r="O324" s="152">
        <f t="shared" si="18"/>
        <v>0</v>
      </c>
      <c r="P324" s="128">
        <f t="shared" si="19"/>
        <v>1105.6000000000001</v>
      </c>
      <c r="Q324" s="153">
        <v>0</v>
      </c>
      <c r="R324" s="128">
        <f t="shared" si="20"/>
        <v>1105.6000000000001</v>
      </c>
      <c r="S324" s="129">
        <v>25</v>
      </c>
    </row>
    <row r="325" spans="1:19" hidden="1">
      <c r="A325" s="147">
        <v>318</v>
      </c>
      <c r="B325" s="148">
        <v>3030016</v>
      </c>
      <c r="C325" s="148" t="s">
        <v>159</v>
      </c>
      <c r="D325" s="149" t="s">
        <v>35</v>
      </c>
      <c r="E325" s="149" t="s">
        <v>124</v>
      </c>
      <c r="F325" s="149" t="s">
        <v>100</v>
      </c>
      <c r="G325" s="149" t="s">
        <v>24</v>
      </c>
      <c r="H325" s="149" t="s">
        <v>24</v>
      </c>
      <c r="I325" s="149" t="s">
        <v>463</v>
      </c>
      <c r="J325" s="150">
        <f>VLOOKUP(B325,'12.2023'!A:C,3,0)</f>
        <v>0</v>
      </c>
      <c r="K325" s="151">
        <f>VLOOKUP(B325,'12.2023'!A:D,4,0)</f>
        <v>0</v>
      </c>
      <c r="L325" s="150">
        <f>VLOOKUP(B325,'12.2023'!A:E,5,0)</f>
        <v>979547.78</v>
      </c>
      <c r="M325" s="150">
        <f>VLOOKUP(B325,'12.2023'!A:F,6,0)</f>
        <v>0</v>
      </c>
      <c r="N325" s="150">
        <f t="shared" si="17"/>
        <v>979547.78</v>
      </c>
      <c r="O325" s="152">
        <f t="shared" si="18"/>
        <v>0</v>
      </c>
      <c r="P325" s="128">
        <f t="shared" si="19"/>
        <v>979547.78</v>
      </c>
      <c r="Q325" s="153">
        <v>0</v>
      </c>
      <c r="R325" s="128">
        <f t="shared" si="20"/>
        <v>979547.78</v>
      </c>
      <c r="S325" s="129">
        <v>25</v>
      </c>
    </row>
    <row r="326" spans="1:19" hidden="1">
      <c r="A326" s="147">
        <v>319</v>
      </c>
      <c r="B326" s="148">
        <v>3030017</v>
      </c>
      <c r="C326" s="148" t="s">
        <v>159</v>
      </c>
      <c r="D326" s="149" t="s">
        <v>35</v>
      </c>
      <c r="E326" s="149" t="s">
        <v>124</v>
      </c>
      <c r="F326" s="149" t="s">
        <v>100</v>
      </c>
      <c r="G326" s="149" t="s">
        <v>24</v>
      </c>
      <c r="H326" s="149" t="s">
        <v>24</v>
      </c>
      <c r="I326" s="149" t="s">
        <v>464</v>
      </c>
      <c r="J326" s="150">
        <f>VLOOKUP(B326,'12.2023'!A:C,3,0)</f>
        <v>0</v>
      </c>
      <c r="K326" s="151">
        <f>VLOOKUP(B326,'12.2023'!A:D,4,0)</f>
        <v>0</v>
      </c>
      <c r="L326" s="150">
        <f>VLOOKUP(B326,'12.2023'!A:E,5,0)</f>
        <v>236496.45</v>
      </c>
      <c r="M326" s="150">
        <f>VLOOKUP(B326,'12.2023'!A:F,6,0)</f>
        <v>0</v>
      </c>
      <c r="N326" s="150">
        <f t="shared" si="17"/>
        <v>236496.45</v>
      </c>
      <c r="O326" s="152">
        <f t="shared" si="18"/>
        <v>0</v>
      </c>
      <c r="P326" s="128">
        <f t="shared" si="19"/>
        <v>236496.45</v>
      </c>
      <c r="Q326" s="153">
        <v>0</v>
      </c>
      <c r="R326" s="128">
        <f t="shared" si="20"/>
        <v>236496.45</v>
      </c>
      <c r="S326" s="129">
        <v>25</v>
      </c>
    </row>
    <row r="327" spans="1:19" hidden="1">
      <c r="A327" s="147">
        <v>320</v>
      </c>
      <c r="B327" s="148">
        <v>3030018</v>
      </c>
      <c r="C327" s="148" t="s">
        <v>159</v>
      </c>
      <c r="D327" s="149" t="s">
        <v>35</v>
      </c>
      <c r="E327" s="149" t="s">
        <v>124</v>
      </c>
      <c r="F327" s="149" t="s">
        <v>100</v>
      </c>
      <c r="G327" s="149" t="s">
        <v>114</v>
      </c>
      <c r="H327" s="149" t="s">
        <v>114</v>
      </c>
      <c r="I327" s="149" t="s">
        <v>465</v>
      </c>
      <c r="J327" s="150">
        <f>VLOOKUP(B327,'12.2023'!A:C,3,0)</f>
        <v>0</v>
      </c>
      <c r="K327" s="151">
        <f>VLOOKUP(B327,'12.2023'!A:D,4,0)</f>
        <v>0</v>
      </c>
      <c r="L327" s="150">
        <f>VLOOKUP(B327,'12.2023'!A:E,5,0)</f>
        <v>62272.090000000004</v>
      </c>
      <c r="M327" s="150">
        <f>VLOOKUP(B327,'12.2023'!A:F,6,0)</f>
        <v>0</v>
      </c>
      <c r="N327" s="150">
        <f t="shared" ref="N327:N390" si="21">IF((J327+L327)-(K327+M327)&lt;0,0,(J327+L327)-(K327+M327))</f>
        <v>62272.090000000004</v>
      </c>
      <c r="O327" s="152">
        <f t="shared" ref="O327:O390" si="22">-IF((J327+L327)-(K327+M327)&lt;0,(J327+L327)-(K327+M327),0)</f>
        <v>0</v>
      </c>
      <c r="P327" s="128">
        <f t="shared" ref="P327:P390" si="23">N327-O327</f>
        <v>62272.090000000004</v>
      </c>
      <c r="Q327" s="153">
        <v>0</v>
      </c>
      <c r="R327" s="128">
        <f t="shared" ref="R327:R390" si="24">P327-Q327</f>
        <v>62272.090000000004</v>
      </c>
      <c r="S327" s="129">
        <v>25</v>
      </c>
    </row>
    <row r="328" spans="1:19" hidden="1">
      <c r="A328" s="147">
        <v>321</v>
      </c>
      <c r="B328" s="148">
        <v>3030020</v>
      </c>
      <c r="C328" s="148" t="s">
        <v>159</v>
      </c>
      <c r="D328" s="149" t="s">
        <v>35</v>
      </c>
      <c r="E328" s="149" t="s">
        <v>124</v>
      </c>
      <c r="F328" s="149" t="s">
        <v>100</v>
      </c>
      <c r="G328" s="149" t="s">
        <v>99</v>
      </c>
      <c r="H328" s="149" t="s">
        <v>99</v>
      </c>
      <c r="I328" s="149" t="s">
        <v>466</v>
      </c>
      <c r="J328" s="150">
        <f>VLOOKUP(B328,'12.2023'!A:C,3,0)</f>
        <v>0</v>
      </c>
      <c r="K328" s="151">
        <f>VLOOKUP(B328,'12.2023'!A:D,4,0)</f>
        <v>0</v>
      </c>
      <c r="L328" s="150">
        <f>VLOOKUP(B328,'12.2023'!A:E,5,0)</f>
        <v>36272.75</v>
      </c>
      <c r="M328" s="150">
        <f>VLOOKUP(B328,'12.2023'!A:F,6,0)</f>
        <v>0</v>
      </c>
      <c r="N328" s="150">
        <f t="shared" si="21"/>
        <v>36272.75</v>
      </c>
      <c r="O328" s="152">
        <f t="shared" si="22"/>
        <v>0</v>
      </c>
      <c r="P328" s="128">
        <f t="shared" si="23"/>
        <v>36272.75</v>
      </c>
      <c r="Q328" s="153">
        <v>0</v>
      </c>
      <c r="R328" s="128">
        <f t="shared" si="24"/>
        <v>36272.75</v>
      </c>
      <c r="S328" s="129">
        <v>25</v>
      </c>
    </row>
    <row r="329" spans="1:19" hidden="1">
      <c r="A329" s="147">
        <v>322</v>
      </c>
      <c r="B329" s="148">
        <v>3030022</v>
      </c>
      <c r="C329" s="148" t="s">
        <v>159</v>
      </c>
      <c r="D329" s="149" t="s">
        <v>35</v>
      </c>
      <c r="E329" s="149" t="s">
        <v>124</v>
      </c>
      <c r="F329" s="149" t="s">
        <v>100</v>
      </c>
      <c r="G329" s="149" t="s">
        <v>62</v>
      </c>
      <c r="H329" s="149" t="s">
        <v>62</v>
      </c>
      <c r="I329" s="149" t="s">
        <v>467</v>
      </c>
      <c r="J329" s="150">
        <f>VLOOKUP(B329,'12.2023'!A:C,3,0)</f>
        <v>0</v>
      </c>
      <c r="K329" s="151">
        <f>VLOOKUP(B329,'12.2023'!A:D,4,0)</f>
        <v>0</v>
      </c>
      <c r="L329" s="150">
        <f>VLOOKUP(B329,'12.2023'!A:E,5,0)</f>
        <v>45798.81</v>
      </c>
      <c r="M329" s="150">
        <f>VLOOKUP(B329,'12.2023'!A:F,6,0)</f>
        <v>0</v>
      </c>
      <c r="N329" s="150">
        <f t="shared" si="21"/>
        <v>45798.81</v>
      </c>
      <c r="O329" s="152">
        <f t="shared" si="22"/>
        <v>0</v>
      </c>
      <c r="P329" s="128">
        <f t="shared" si="23"/>
        <v>45798.81</v>
      </c>
      <c r="Q329" s="153">
        <v>0</v>
      </c>
      <c r="R329" s="128">
        <f t="shared" si="24"/>
        <v>45798.81</v>
      </c>
      <c r="S329" s="129">
        <v>25</v>
      </c>
    </row>
    <row r="330" spans="1:19" hidden="1">
      <c r="A330" s="147">
        <v>323</v>
      </c>
      <c r="B330" s="148">
        <v>3030025</v>
      </c>
      <c r="C330" s="148" t="s">
        <v>159</v>
      </c>
      <c r="D330" s="149" t="s">
        <v>35</v>
      </c>
      <c r="E330" s="149" t="s">
        <v>124</v>
      </c>
      <c r="F330" s="149" t="s">
        <v>100</v>
      </c>
      <c r="G330" s="149" t="s">
        <v>64</v>
      </c>
      <c r="H330" s="149" t="s">
        <v>64</v>
      </c>
      <c r="I330" s="149" t="s">
        <v>468</v>
      </c>
      <c r="J330" s="150">
        <f>VLOOKUP(B330,'12.2023'!A:C,3,0)</f>
        <v>0</v>
      </c>
      <c r="K330" s="151">
        <f>VLOOKUP(B330,'12.2023'!A:D,4,0)</f>
        <v>0</v>
      </c>
      <c r="L330" s="150">
        <f>VLOOKUP(B330,'12.2023'!A:E,5,0)</f>
        <v>22078.179990000001</v>
      </c>
      <c r="M330" s="150">
        <f>VLOOKUP(B330,'12.2023'!A:F,6,0)</f>
        <v>0</v>
      </c>
      <c r="N330" s="150">
        <f t="shared" si="21"/>
        <v>22078.179990000001</v>
      </c>
      <c r="O330" s="152">
        <f t="shared" si="22"/>
        <v>0</v>
      </c>
      <c r="P330" s="128">
        <f t="shared" si="23"/>
        <v>22078.179990000001</v>
      </c>
      <c r="Q330" s="153">
        <v>0</v>
      </c>
      <c r="R330" s="128">
        <f t="shared" si="24"/>
        <v>22078.179990000001</v>
      </c>
      <c r="S330" s="129">
        <v>25</v>
      </c>
    </row>
    <row r="331" spans="1:19" hidden="1">
      <c r="A331" s="147">
        <v>324</v>
      </c>
      <c r="B331" s="148">
        <v>3030029</v>
      </c>
      <c r="C331" s="148" t="s">
        <v>159</v>
      </c>
      <c r="D331" s="149" t="s">
        <v>35</v>
      </c>
      <c r="E331" s="149" t="s">
        <v>124</v>
      </c>
      <c r="F331" s="149" t="s">
        <v>100</v>
      </c>
      <c r="G331" s="149" t="s">
        <v>63</v>
      </c>
      <c r="H331" s="149" t="s">
        <v>63</v>
      </c>
      <c r="I331" s="149" t="s">
        <v>469</v>
      </c>
      <c r="J331" s="150">
        <f>VLOOKUP(B331,'12.2023'!A:C,3,0)</f>
        <v>0</v>
      </c>
      <c r="K331" s="151">
        <f>VLOOKUP(B331,'12.2023'!A:D,4,0)</f>
        <v>0</v>
      </c>
      <c r="L331" s="150">
        <f>VLOOKUP(B331,'12.2023'!A:E,5,0)</f>
        <v>21918.239969999999</v>
      </c>
      <c r="M331" s="150">
        <f>VLOOKUP(B331,'12.2023'!A:F,6,0)</f>
        <v>0</v>
      </c>
      <c r="N331" s="150">
        <f t="shared" si="21"/>
        <v>21918.239969999999</v>
      </c>
      <c r="O331" s="152">
        <f t="shared" si="22"/>
        <v>0</v>
      </c>
      <c r="P331" s="128">
        <f t="shared" si="23"/>
        <v>21918.239969999999</v>
      </c>
      <c r="Q331" s="153">
        <v>0</v>
      </c>
      <c r="R331" s="128">
        <f t="shared" si="24"/>
        <v>21918.239969999999</v>
      </c>
      <c r="S331" s="129">
        <v>25</v>
      </c>
    </row>
    <row r="332" spans="1:19" hidden="1">
      <c r="A332" s="147">
        <v>325</v>
      </c>
      <c r="B332" s="148">
        <v>3030032</v>
      </c>
      <c r="C332" s="148" t="s">
        <v>159</v>
      </c>
      <c r="D332" s="149" t="s">
        <v>35</v>
      </c>
      <c r="E332" s="149" t="s">
        <v>124</v>
      </c>
      <c r="F332" s="149" t="s">
        <v>100</v>
      </c>
      <c r="G332" s="149" t="s">
        <v>99</v>
      </c>
      <c r="H332" s="149" t="s">
        <v>99</v>
      </c>
      <c r="I332" s="149" t="s">
        <v>470</v>
      </c>
      <c r="J332" s="150">
        <f>VLOOKUP(B332,'12.2023'!A:C,3,0)</f>
        <v>0</v>
      </c>
      <c r="K332" s="151">
        <f>VLOOKUP(B332,'12.2023'!A:D,4,0)</f>
        <v>0</v>
      </c>
      <c r="L332" s="150">
        <f>VLOOKUP(B332,'12.2023'!A:E,5,0)</f>
        <v>6641.3499899999997</v>
      </c>
      <c r="M332" s="150">
        <f>VLOOKUP(B332,'12.2023'!A:F,6,0)</f>
        <v>0</v>
      </c>
      <c r="N332" s="150">
        <f t="shared" si="21"/>
        <v>6641.3499899999997</v>
      </c>
      <c r="O332" s="152">
        <f t="shared" si="22"/>
        <v>0</v>
      </c>
      <c r="P332" s="128">
        <f t="shared" si="23"/>
        <v>6641.3499899999997</v>
      </c>
      <c r="Q332" s="153">
        <v>0</v>
      </c>
      <c r="R332" s="128">
        <f t="shared" si="24"/>
        <v>6641.3499899999997</v>
      </c>
      <c r="S332" s="129">
        <v>25</v>
      </c>
    </row>
    <row r="333" spans="1:19" hidden="1">
      <c r="A333" s="147">
        <v>326</v>
      </c>
      <c r="B333" s="148">
        <v>3030034</v>
      </c>
      <c r="C333" s="148" t="s">
        <v>159</v>
      </c>
      <c r="D333" s="149" t="s">
        <v>35</v>
      </c>
      <c r="E333" s="149" t="s">
        <v>124</v>
      </c>
      <c r="F333" s="149" t="s">
        <v>100</v>
      </c>
      <c r="G333" s="149" t="s">
        <v>99</v>
      </c>
      <c r="H333" s="149" t="s">
        <v>99</v>
      </c>
      <c r="I333" s="149" t="s">
        <v>471</v>
      </c>
      <c r="J333" s="150">
        <f>VLOOKUP(B333,'12.2023'!A:C,3,0)</f>
        <v>0</v>
      </c>
      <c r="K333" s="151">
        <f>VLOOKUP(B333,'12.2023'!A:D,4,0)</f>
        <v>0</v>
      </c>
      <c r="L333" s="150">
        <f>VLOOKUP(B333,'12.2023'!A:E,5,0)</f>
        <v>349</v>
      </c>
      <c r="M333" s="150">
        <f>VLOOKUP(B333,'12.2023'!A:F,6,0)</f>
        <v>0</v>
      </c>
      <c r="N333" s="150">
        <f t="shared" si="21"/>
        <v>349</v>
      </c>
      <c r="O333" s="152">
        <f t="shared" si="22"/>
        <v>0</v>
      </c>
      <c r="P333" s="128">
        <f t="shared" si="23"/>
        <v>349</v>
      </c>
      <c r="Q333" s="153">
        <v>0</v>
      </c>
      <c r="R333" s="128">
        <f t="shared" si="24"/>
        <v>349</v>
      </c>
      <c r="S333" s="129">
        <v>25</v>
      </c>
    </row>
    <row r="334" spans="1:19" hidden="1">
      <c r="A334" s="147">
        <v>327</v>
      </c>
      <c r="B334" s="148">
        <v>3030036</v>
      </c>
      <c r="C334" s="148" t="s">
        <v>159</v>
      </c>
      <c r="D334" s="149" t="s">
        <v>35</v>
      </c>
      <c r="E334" s="149" t="s">
        <v>124</v>
      </c>
      <c r="F334" s="149" t="s">
        <v>100</v>
      </c>
      <c r="G334" s="149" t="s">
        <v>66</v>
      </c>
      <c r="H334" s="149" t="s">
        <v>66</v>
      </c>
      <c r="I334" s="149" t="s">
        <v>472</v>
      </c>
      <c r="J334" s="150">
        <f>VLOOKUP(B334,'12.2023'!A:C,3,0)</f>
        <v>0</v>
      </c>
      <c r="K334" s="151">
        <f>VLOOKUP(B334,'12.2023'!A:D,4,0)</f>
        <v>0</v>
      </c>
      <c r="L334" s="150">
        <f>VLOOKUP(B334,'12.2023'!A:E,5,0)</f>
        <v>5946.1</v>
      </c>
      <c r="M334" s="150">
        <f>VLOOKUP(B334,'12.2023'!A:F,6,0)</f>
        <v>0</v>
      </c>
      <c r="N334" s="150">
        <f t="shared" si="21"/>
        <v>5946.1</v>
      </c>
      <c r="O334" s="152">
        <f t="shared" si="22"/>
        <v>0</v>
      </c>
      <c r="P334" s="128">
        <f t="shared" si="23"/>
        <v>5946.1</v>
      </c>
      <c r="Q334" s="153">
        <v>0</v>
      </c>
      <c r="R334" s="128">
        <f t="shared" si="24"/>
        <v>5946.1</v>
      </c>
      <c r="S334" s="129">
        <v>25</v>
      </c>
    </row>
    <row r="335" spans="1:19" hidden="1">
      <c r="A335" s="147">
        <v>328</v>
      </c>
      <c r="B335" s="148">
        <v>3030037</v>
      </c>
      <c r="C335" s="148" t="s">
        <v>159</v>
      </c>
      <c r="D335" s="149" t="s">
        <v>35</v>
      </c>
      <c r="E335" s="149" t="s">
        <v>124</v>
      </c>
      <c r="F335" s="149" t="s">
        <v>100</v>
      </c>
      <c r="G335" s="149" t="s">
        <v>99</v>
      </c>
      <c r="H335" s="149" t="s">
        <v>99</v>
      </c>
      <c r="I335" s="149" t="s">
        <v>473</v>
      </c>
      <c r="J335" s="150">
        <f>VLOOKUP(B335,'12.2023'!A:C,3,0)</f>
        <v>0</v>
      </c>
      <c r="K335" s="151">
        <f>VLOOKUP(B335,'12.2023'!A:D,4,0)</f>
        <v>0</v>
      </c>
      <c r="L335" s="150">
        <f>VLOOKUP(B335,'12.2023'!A:E,5,0)</f>
        <v>720.94</v>
      </c>
      <c r="M335" s="150">
        <f>VLOOKUP(B335,'12.2023'!A:F,6,0)</f>
        <v>0</v>
      </c>
      <c r="N335" s="150">
        <f t="shared" si="21"/>
        <v>720.94</v>
      </c>
      <c r="O335" s="152">
        <f t="shared" si="22"/>
        <v>0</v>
      </c>
      <c r="P335" s="128">
        <f t="shared" si="23"/>
        <v>720.94</v>
      </c>
      <c r="Q335" s="153">
        <v>0</v>
      </c>
      <c r="R335" s="128">
        <f t="shared" si="24"/>
        <v>720.94</v>
      </c>
      <c r="S335" s="129">
        <v>25</v>
      </c>
    </row>
    <row r="336" spans="1:19" hidden="1">
      <c r="A336" s="147">
        <v>329</v>
      </c>
      <c r="B336" s="148">
        <v>3030038</v>
      </c>
      <c r="C336" s="148" t="s">
        <v>159</v>
      </c>
      <c r="D336" s="149" t="s">
        <v>35</v>
      </c>
      <c r="E336" s="149" t="s">
        <v>124</v>
      </c>
      <c r="F336" s="149" t="s">
        <v>100</v>
      </c>
      <c r="G336" s="149" t="s">
        <v>63</v>
      </c>
      <c r="H336" s="149" t="s">
        <v>63</v>
      </c>
      <c r="I336" s="149" t="s">
        <v>474</v>
      </c>
      <c r="J336" s="150">
        <f>VLOOKUP(B336,'12.2023'!A:C,3,0)</f>
        <v>0</v>
      </c>
      <c r="K336" s="151">
        <f>VLOOKUP(B336,'12.2023'!A:D,4,0)</f>
        <v>0</v>
      </c>
      <c r="L336" s="150">
        <f>VLOOKUP(B336,'12.2023'!A:E,5,0)</f>
        <v>23206.5</v>
      </c>
      <c r="M336" s="150">
        <f>VLOOKUP(B336,'12.2023'!A:F,6,0)</f>
        <v>0</v>
      </c>
      <c r="N336" s="150">
        <f t="shared" si="21"/>
        <v>23206.5</v>
      </c>
      <c r="O336" s="152">
        <f t="shared" si="22"/>
        <v>0</v>
      </c>
      <c r="P336" s="128">
        <f t="shared" si="23"/>
        <v>23206.5</v>
      </c>
      <c r="Q336" s="153">
        <v>0</v>
      </c>
      <c r="R336" s="128">
        <f t="shared" si="24"/>
        <v>23206.5</v>
      </c>
      <c r="S336" s="129">
        <v>25</v>
      </c>
    </row>
    <row r="337" spans="1:19" hidden="1">
      <c r="A337" s="147">
        <v>330</v>
      </c>
      <c r="B337" s="148">
        <v>3030039</v>
      </c>
      <c r="C337" s="148" t="s">
        <v>159</v>
      </c>
      <c r="D337" s="149" t="s">
        <v>35</v>
      </c>
      <c r="E337" s="149" t="s">
        <v>124</v>
      </c>
      <c r="F337" s="149" t="s">
        <v>100</v>
      </c>
      <c r="G337" s="149" t="s">
        <v>19</v>
      </c>
      <c r="H337" s="149" t="s">
        <v>19</v>
      </c>
      <c r="I337" s="149" t="s">
        <v>475</v>
      </c>
      <c r="J337" s="150">
        <f>VLOOKUP(B337,'12.2023'!A:C,3,0)</f>
        <v>0</v>
      </c>
      <c r="K337" s="151">
        <f>VLOOKUP(B337,'12.2023'!A:D,4,0)</f>
        <v>0</v>
      </c>
      <c r="L337" s="150">
        <f>VLOOKUP(B337,'12.2023'!A:E,5,0)</f>
        <v>87710.82</v>
      </c>
      <c r="M337" s="150">
        <f>VLOOKUP(B337,'12.2023'!A:F,6,0)</f>
        <v>16947.12</v>
      </c>
      <c r="N337" s="150">
        <f t="shared" si="21"/>
        <v>70763.700000000012</v>
      </c>
      <c r="O337" s="152">
        <f t="shared" si="22"/>
        <v>0</v>
      </c>
      <c r="P337" s="128">
        <f t="shared" si="23"/>
        <v>70763.700000000012</v>
      </c>
      <c r="Q337" s="153">
        <v>0</v>
      </c>
      <c r="R337" s="128">
        <f t="shared" si="24"/>
        <v>70763.700000000012</v>
      </c>
      <c r="S337" s="129">
        <v>25</v>
      </c>
    </row>
    <row r="338" spans="1:19" hidden="1">
      <c r="A338" s="147">
        <v>331</v>
      </c>
      <c r="B338" s="148">
        <v>3030040</v>
      </c>
      <c r="C338" s="148" t="s">
        <v>159</v>
      </c>
      <c r="D338" s="149" t="s">
        <v>35</v>
      </c>
      <c r="E338" s="149" t="s">
        <v>124</v>
      </c>
      <c r="F338" s="149" t="s">
        <v>100</v>
      </c>
      <c r="G338" s="149" t="s">
        <v>99</v>
      </c>
      <c r="H338" s="149" t="s">
        <v>99</v>
      </c>
      <c r="I338" s="149" t="s">
        <v>476</v>
      </c>
      <c r="J338" s="150">
        <f>VLOOKUP(B338,'12.2023'!A:C,3,0)</f>
        <v>0</v>
      </c>
      <c r="K338" s="151">
        <f>VLOOKUP(B338,'12.2023'!A:D,4,0)</f>
        <v>0</v>
      </c>
      <c r="L338" s="150">
        <f>VLOOKUP(B338,'12.2023'!A:E,5,0)</f>
        <v>0</v>
      </c>
      <c r="M338" s="150">
        <f>VLOOKUP(B338,'12.2023'!A:F,6,0)</f>
        <v>0</v>
      </c>
      <c r="N338" s="150">
        <f t="shared" si="21"/>
        <v>0</v>
      </c>
      <c r="O338" s="152">
        <f t="shared" si="22"/>
        <v>0</v>
      </c>
      <c r="P338" s="128">
        <f t="shared" si="23"/>
        <v>0</v>
      </c>
      <c r="Q338" s="153">
        <v>0</v>
      </c>
      <c r="R338" s="128">
        <f t="shared" si="24"/>
        <v>0</v>
      </c>
      <c r="S338" s="129">
        <v>25</v>
      </c>
    </row>
    <row r="339" spans="1:19" hidden="1">
      <c r="A339" s="147">
        <v>332</v>
      </c>
      <c r="B339" s="148">
        <v>3030042</v>
      </c>
      <c r="C339" s="148" t="s">
        <v>159</v>
      </c>
      <c r="D339" s="149" t="s">
        <v>35</v>
      </c>
      <c r="E339" s="149" t="s">
        <v>124</v>
      </c>
      <c r="F339" s="149" t="s">
        <v>100</v>
      </c>
      <c r="G339" s="149" t="s">
        <v>113</v>
      </c>
      <c r="H339" s="149" t="s">
        <v>113</v>
      </c>
      <c r="I339" s="149" t="s">
        <v>477</v>
      </c>
      <c r="J339" s="150">
        <f>VLOOKUP(B339,'12.2023'!A:C,3,0)</f>
        <v>0</v>
      </c>
      <c r="K339" s="151">
        <f>VLOOKUP(B339,'12.2023'!A:D,4,0)</f>
        <v>0</v>
      </c>
      <c r="L339" s="150">
        <f>VLOOKUP(B339,'12.2023'!A:E,5,0)</f>
        <v>205889.33999000001</v>
      </c>
      <c r="M339" s="150">
        <f>VLOOKUP(B339,'12.2023'!A:F,6,0)</f>
        <v>210</v>
      </c>
      <c r="N339" s="150">
        <f t="shared" si="21"/>
        <v>205679.33999000001</v>
      </c>
      <c r="O339" s="152">
        <f t="shared" si="22"/>
        <v>0</v>
      </c>
      <c r="P339" s="128">
        <f t="shared" si="23"/>
        <v>205679.33999000001</v>
      </c>
      <c r="Q339" s="153">
        <v>0</v>
      </c>
      <c r="R339" s="128">
        <f t="shared" si="24"/>
        <v>205679.33999000001</v>
      </c>
      <c r="S339" s="129">
        <v>25</v>
      </c>
    </row>
    <row r="340" spans="1:19" hidden="1">
      <c r="A340" s="147">
        <v>333</v>
      </c>
      <c r="B340" s="148">
        <v>3030043</v>
      </c>
      <c r="C340" s="148" t="s">
        <v>159</v>
      </c>
      <c r="D340" s="149" t="s">
        <v>35</v>
      </c>
      <c r="E340" s="149" t="s">
        <v>124</v>
      </c>
      <c r="F340" s="149" t="s">
        <v>100</v>
      </c>
      <c r="G340" s="149" t="s">
        <v>16</v>
      </c>
      <c r="H340" s="149" t="s">
        <v>16</v>
      </c>
      <c r="I340" s="149" t="s">
        <v>478</v>
      </c>
      <c r="J340" s="150">
        <f>VLOOKUP(B340,'12.2023'!A:C,3,0)</f>
        <v>0</v>
      </c>
      <c r="K340" s="151">
        <f>VLOOKUP(B340,'12.2023'!A:D,4,0)</f>
        <v>0</v>
      </c>
      <c r="L340" s="150">
        <f>VLOOKUP(B340,'12.2023'!A:E,5,0)</f>
        <v>200232.99</v>
      </c>
      <c r="M340" s="150">
        <f>VLOOKUP(B340,'12.2023'!A:F,6,0)</f>
        <v>0</v>
      </c>
      <c r="N340" s="150">
        <f t="shared" si="21"/>
        <v>200232.99</v>
      </c>
      <c r="O340" s="152">
        <f t="shared" si="22"/>
        <v>0</v>
      </c>
      <c r="P340" s="128">
        <f t="shared" si="23"/>
        <v>200232.99</v>
      </c>
      <c r="Q340" s="153">
        <v>0</v>
      </c>
      <c r="R340" s="128">
        <f t="shared" si="24"/>
        <v>200232.99</v>
      </c>
      <c r="S340" s="129">
        <v>25</v>
      </c>
    </row>
    <row r="341" spans="1:19" hidden="1">
      <c r="A341" s="147">
        <v>334</v>
      </c>
      <c r="B341" s="148">
        <v>3030044</v>
      </c>
      <c r="C341" s="148" t="s">
        <v>159</v>
      </c>
      <c r="D341" s="149" t="s">
        <v>35</v>
      </c>
      <c r="E341" s="149" t="s">
        <v>157</v>
      </c>
      <c r="F341" s="149" t="s">
        <v>157</v>
      </c>
      <c r="G341" s="149" t="s">
        <v>4448</v>
      </c>
      <c r="H341" s="149" t="s">
        <v>4448</v>
      </c>
      <c r="I341" s="149" t="s">
        <v>4451</v>
      </c>
      <c r="J341" s="150">
        <f>VLOOKUP(B341,'12.2023'!A:C,3,0)</f>
        <v>0</v>
      </c>
      <c r="K341" s="151">
        <f>VLOOKUP(B341,'12.2023'!A:D,4,0)</f>
        <v>0</v>
      </c>
      <c r="L341" s="150">
        <f>VLOOKUP(B341,'12.2023'!A:E,5,0)</f>
        <v>1543596.91</v>
      </c>
      <c r="M341" s="150">
        <f>VLOOKUP(B341,'12.2023'!A:F,6,0)</f>
        <v>0</v>
      </c>
      <c r="N341" s="150">
        <f t="shared" si="21"/>
        <v>1543596.91</v>
      </c>
      <c r="O341" s="152">
        <f t="shared" si="22"/>
        <v>0</v>
      </c>
      <c r="P341" s="128">
        <f t="shared" si="23"/>
        <v>1543596.91</v>
      </c>
      <c r="Q341" s="153">
        <v>0</v>
      </c>
      <c r="R341" s="128">
        <f t="shared" si="24"/>
        <v>1543596.91</v>
      </c>
      <c r="S341" s="129">
        <v>26</v>
      </c>
    </row>
    <row r="342" spans="1:19" hidden="1">
      <c r="A342" s="147">
        <v>335</v>
      </c>
      <c r="B342" s="148">
        <v>3030045</v>
      </c>
      <c r="C342" s="148" t="s">
        <v>159</v>
      </c>
      <c r="D342" s="149" t="s">
        <v>35</v>
      </c>
      <c r="E342" s="149" t="s">
        <v>157</v>
      </c>
      <c r="F342" s="149" t="s">
        <v>157</v>
      </c>
      <c r="G342" s="149" t="s">
        <v>4449</v>
      </c>
      <c r="H342" s="149" t="s">
        <v>4449</v>
      </c>
      <c r="I342" s="149" t="s">
        <v>479</v>
      </c>
      <c r="J342" s="150">
        <f>VLOOKUP(B342,'12.2023'!A:C,3,0)</f>
        <v>0</v>
      </c>
      <c r="K342" s="151">
        <f>VLOOKUP(B342,'12.2023'!A:D,4,0)</f>
        <v>0</v>
      </c>
      <c r="L342" s="150">
        <f>VLOOKUP(B342,'12.2023'!A:E,5,0)</f>
        <v>368095.10000000003</v>
      </c>
      <c r="M342" s="150">
        <f>VLOOKUP(B342,'12.2023'!A:F,6,0)</f>
        <v>46.83</v>
      </c>
      <c r="N342" s="150">
        <f t="shared" si="21"/>
        <v>368048.27</v>
      </c>
      <c r="O342" s="152">
        <f t="shared" si="22"/>
        <v>0</v>
      </c>
      <c r="P342" s="128">
        <f t="shared" si="23"/>
        <v>368048.27</v>
      </c>
      <c r="Q342" s="153">
        <v>0</v>
      </c>
      <c r="R342" s="128">
        <f t="shared" si="24"/>
        <v>368048.27</v>
      </c>
      <c r="S342" s="129">
        <v>26</v>
      </c>
    </row>
    <row r="343" spans="1:19" hidden="1">
      <c r="A343" s="147">
        <v>336</v>
      </c>
      <c r="B343" s="148">
        <v>3030047</v>
      </c>
      <c r="C343" s="148" t="s">
        <v>159</v>
      </c>
      <c r="D343" s="149" t="s">
        <v>35</v>
      </c>
      <c r="E343" s="149" t="s">
        <v>124</v>
      </c>
      <c r="F343" s="149" t="s">
        <v>100</v>
      </c>
      <c r="G343" s="149" t="s">
        <v>115</v>
      </c>
      <c r="H343" s="149" t="s">
        <v>115</v>
      </c>
      <c r="I343" s="149" t="s">
        <v>480</v>
      </c>
      <c r="J343" s="150">
        <f>VLOOKUP(B343,'12.2023'!A:C,3,0)</f>
        <v>0</v>
      </c>
      <c r="K343" s="151">
        <f>VLOOKUP(B343,'12.2023'!A:D,4,0)</f>
        <v>0</v>
      </c>
      <c r="L343" s="150">
        <f>VLOOKUP(B343,'12.2023'!A:E,5,0)</f>
        <v>174101.23</v>
      </c>
      <c r="M343" s="150">
        <f>VLOOKUP(B343,'12.2023'!A:F,6,0)</f>
        <v>0</v>
      </c>
      <c r="N343" s="150">
        <f t="shared" si="21"/>
        <v>174101.23</v>
      </c>
      <c r="O343" s="152">
        <f t="shared" si="22"/>
        <v>0</v>
      </c>
      <c r="P343" s="128">
        <f t="shared" si="23"/>
        <v>174101.23</v>
      </c>
      <c r="Q343" s="153">
        <v>0</v>
      </c>
      <c r="R343" s="128">
        <f t="shared" si="24"/>
        <v>174101.23</v>
      </c>
      <c r="S343" s="129">
        <v>25</v>
      </c>
    </row>
    <row r="344" spans="1:19" hidden="1">
      <c r="A344" s="147">
        <v>337</v>
      </c>
      <c r="B344" s="148">
        <v>3030049</v>
      </c>
      <c r="C344" s="148" t="s">
        <v>159</v>
      </c>
      <c r="D344" s="149" t="s">
        <v>35</v>
      </c>
      <c r="E344" s="149" t="s">
        <v>124</v>
      </c>
      <c r="F344" s="149" t="s">
        <v>100</v>
      </c>
      <c r="G344" s="149" t="s">
        <v>113</v>
      </c>
      <c r="H344" s="149" t="s">
        <v>113</v>
      </c>
      <c r="I344" s="149" t="s">
        <v>481</v>
      </c>
      <c r="J344" s="150">
        <f>VLOOKUP(B344,'12.2023'!A:C,3,0)</f>
        <v>0</v>
      </c>
      <c r="K344" s="151">
        <f>VLOOKUP(B344,'12.2023'!A:D,4,0)</f>
        <v>0</v>
      </c>
      <c r="L344" s="150">
        <f>VLOOKUP(B344,'12.2023'!A:E,5,0)</f>
        <v>9039.64</v>
      </c>
      <c r="M344" s="150">
        <f>VLOOKUP(B344,'12.2023'!A:F,6,0)</f>
        <v>2000</v>
      </c>
      <c r="N344" s="150">
        <f t="shared" si="21"/>
        <v>7039.6399999999994</v>
      </c>
      <c r="O344" s="152">
        <f t="shared" si="22"/>
        <v>0</v>
      </c>
      <c r="P344" s="128">
        <f t="shared" si="23"/>
        <v>7039.6399999999994</v>
      </c>
      <c r="Q344" s="153">
        <v>0</v>
      </c>
      <c r="R344" s="128">
        <f t="shared" si="24"/>
        <v>7039.6399999999994</v>
      </c>
      <c r="S344" s="129">
        <v>25</v>
      </c>
    </row>
    <row r="345" spans="1:19" hidden="1">
      <c r="A345" s="147">
        <v>338</v>
      </c>
      <c r="B345" s="148">
        <v>3030052</v>
      </c>
      <c r="C345" s="148" t="s">
        <v>159</v>
      </c>
      <c r="D345" s="149" t="s">
        <v>35</v>
      </c>
      <c r="E345" s="149" t="s">
        <v>124</v>
      </c>
      <c r="F345" s="149" t="s">
        <v>100</v>
      </c>
      <c r="G345" s="149" t="s">
        <v>3256</v>
      </c>
      <c r="H345" s="149" t="s">
        <v>3256</v>
      </c>
      <c r="I345" s="149" t="s">
        <v>482</v>
      </c>
      <c r="J345" s="150">
        <f>VLOOKUP(B345,'12.2023'!A:C,3,0)</f>
        <v>0</v>
      </c>
      <c r="K345" s="151">
        <f>VLOOKUP(B345,'12.2023'!A:D,4,0)</f>
        <v>0</v>
      </c>
      <c r="L345" s="150">
        <f>VLOOKUP(B345,'12.2023'!A:E,5,0)</f>
        <v>862090.71</v>
      </c>
      <c r="M345" s="150">
        <f>VLOOKUP(B345,'12.2023'!A:F,6,0)</f>
        <v>0</v>
      </c>
      <c r="N345" s="150">
        <f t="shared" si="21"/>
        <v>862090.71</v>
      </c>
      <c r="O345" s="152">
        <f t="shared" si="22"/>
        <v>0</v>
      </c>
      <c r="P345" s="128">
        <f t="shared" si="23"/>
        <v>862090.71</v>
      </c>
      <c r="Q345" s="153">
        <v>0</v>
      </c>
      <c r="R345" s="128">
        <f t="shared" si="24"/>
        <v>862090.71</v>
      </c>
      <c r="S345" s="129">
        <v>25</v>
      </c>
    </row>
    <row r="346" spans="1:19" hidden="1">
      <c r="A346" s="147">
        <v>339</v>
      </c>
      <c r="B346" s="148">
        <v>3030053</v>
      </c>
      <c r="C346" s="148" t="s">
        <v>159</v>
      </c>
      <c r="D346" s="149" t="s">
        <v>35</v>
      </c>
      <c r="E346" s="149" t="s">
        <v>124</v>
      </c>
      <c r="F346" s="149" t="s">
        <v>100</v>
      </c>
      <c r="G346" s="149" t="s">
        <v>63</v>
      </c>
      <c r="H346" s="149" t="s">
        <v>63</v>
      </c>
      <c r="I346" s="149" t="s">
        <v>483</v>
      </c>
      <c r="J346" s="150">
        <f>VLOOKUP(B346,'12.2023'!A:C,3,0)</f>
        <v>0</v>
      </c>
      <c r="K346" s="151">
        <f>VLOOKUP(B346,'12.2023'!A:D,4,0)</f>
        <v>0</v>
      </c>
      <c r="L346" s="150">
        <f>VLOOKUP(B346,'12.2023'!A:E,5,0)</f>
        <v>715</v>
      </c>
      <c r="M346" s="150">
        <f>VLOOKUP(B346,'12.2023'!A:F,6,0)</f>
        <v>0</v>
      </c>
      <c r="N346" s="150">
        <f t="shared" si="21"/>
        <v>715</v>
      </c>
      <c r="O346" s="152">
        <f t="shared" si="22"/>
        <v>0</v>
      </c>
      <c r="P346" s="128">
        <f t="shared" si="23"/>
        <v>715</v>
      </c>
      <c r="Q346" s="153">
        <v>0</v>
      </c>
      <c r="R346" s="128">
        <f t="shared" si="24"/>
        <v>715</v>
      </c>
      <c r="S346" s="129">
        <v>25</v>
      </c>
    </row>
    <row r="347" spans="1:19" hidden="1">
      <c r="A347" s="147">
        <v>340</v>
      </c>
      <c r="B347" s="148">
        <v>3030054</v>
      </c>
      <c r="C347" s="148" t="s">
        <v>159</v>
      </c>
      <c r="D347" s="149" t="s">
        <v>35</v>
      </c>
      <c r="E347" s="149" t="s">
        <v>124</v>
      </c>
      <c r="F347" s="149" t="s">
        <v>100</v>
      </c>
      <c r="G347" s="149" t="s">
        <v>99</v>
      </c>
      <c r="H347" s="149" t="s">
        <v>99</v>
      </c>
      <c r="I347" s="149" t="s">
        <v>484</v>
      </c>
      <c r="J347" s="150">
        <f>VLOOKUP(B347,'12.2023'!A:C,3,0)</f>
        <v>0</v>
      </c>
      <c r="K347" s="151">
        <f>VLOOKUP(B347,'12.2023'!A:D,4,0)</f>
        <v>0</v>
      </c>
      <c r="L347" s="150">
        <f>VLOOKUP(B347,'12.2023'!A:E,5,0)</f>
        <v>0.28000000000000003</v>
      </c>
      <c r="M347" s="150">
        <f>VLOOKUP(B347,'12.2023'!A:F,6,0)</f>
        <v>0</v>
      </c>
      <c r="N347" s="150">
        <f t="shared" si="21"/>
        <v>0.28000000000000003</v>
      </c>
      <c r="O347" s="152">
        <f t="shared" si="22"/>
        <v>0</v>
      </c>
      <c r="P347" s="128">
        <f t="shared" si="23"/>
        <v>0.28000000000000003</v>
      </c>
      <c r="Q347" s="153">
        <v>0</v>
      </c>
      <c r="R347" s="128">
        <f t="shared" si="24"/>
        <v>0.28000000000000003</v>
      </c>
      <c r="S347" s="129">
        <v>25</v>
      </c>
    </row>
    <row r="348" spans="1:19" hidden="1">
      <c r="A348" s="147">
        <v>341</v>
      </c>
      <c r="B348" s="148">
        <v>3030055</v>
      </c>
      <c r="C348" s="148" t="s">
        <v>159</v>
      </c>
      <c r="D348" s="149" t="s">
        <v>35</v>
      </c>
      <c r="E348" s="149" t="s">
        <v>124</v>
      </c>
      <c r="F348" s="149" t="s">
        <v>100</v>
      </c>
      <c r="G348" s="149" t="s">
        <v>66</v>
      </c>
      <c r="H348" s="149" t="s">
        <v>66</v>
      </c>
      <c r="I348" s="149" t="s">
        <v>485</v>
      </c>
      <c r="J348" s="150">
        <f>VLOOKUP(B348,'12.2023'!A:C,3,0)</f>
        <v>0</v>
      </c>
      <c r="K348" s="151">
        <f>VLOOKUP(B348,'12.2023'!A:D,4,0)</f>
        <v>0</v>
      </c>
      <c r="L348" s="150">
        <f>VLOOKUP(B348,'12.2023'!A:E,5,0)</f>
        <v>2359.66</v>
      </c>
      <c r="M348" s="150">
        <f>VLOOKUP(B348,'12.2023'!A:F,6,0)</f>
        <v>0</v>
      </c>
      <c r="N348" s="150">
        <f t="shared" si="21"/>
        <v>2359.66</v>
      </c>
      <c r="O348" s="152">
        <f t="shared" si="22"/>
        <v>0</v>
      </c>
      <c r="P348" s="128">
        <f t="shared" si="23"/>
        <v>2359.66</v>
      </c>
      <c r="Q348" s="153">
        <v>0</v>
      </c>
      <c r="R348" s="128">
        <f t="shared" si="24"/>
        <v>2359.66</v>
      </c>
      <c r="S348" s="129">
        <v>25</v>
      </c>
    </row>
    <row r="349" spans="1:19" hidden="1">
      <c r="A349" s="147">
        <v>342</v>
      </c>
      <c r="B349" s="148">
        <v>3030056</v>
      </c>
      <c r="C349" s="148" t="s">
        <v>159</v>
      </c>
      <c r="D349" s="149" t="s">
        <v>35</v>
      </c>
      <c r="E349" s="149" t="s">
        <v>124</v>
      </c>
      <c r="F349" s="149" t="s">
        <v>100</v>
      </c>
      <c r="G349" s="149" t="s">
        <v>4323</v>
      </c>
      <c r="H349" s="149" t="s">
        <v>4323</v>
      </c>
      <c r="I349" s="149" t="s">
        <v>486</v>
      </c>
      <c r="J349" s="150">
        <f>VLOOKUP(B349,'12.2023'!A:C,3,0)</f>
        <v>0</v>
      </c>
      <c r="K349" s="151">
        <f>VLOOKUP(B349,'12.2023'!A:D,4,0)</f>
        <v>0</v>
      </c>
      <c r="L349" s="150">
        <f>VLOOKUP(B349,'12.2023'!A:E,5,0)</f>
        <v>32607.360000000001</v>
      </c>
      <c r="M349" s="150">
        <f>VLOOKUP(B349,'12.2023'!A:F,6,0)</f>
        <v>0</v>
      </c>
      <c r="N349" s="150">
        <f t="shared" si="21"/>
        <v>32607.360000000001</v>
      </c>
      <c r="O349" s="152">
        <f t="shared" si="22"/>
        <v>0</v>
      </c>
      <c r="P349" s="128">
        <f t="shared" si="23"/>
        <v>32607.360000000001</v>
      </c>
      <c r="Q349" s="153">
        <v>0</v>
      </c>
      <c r="R349" s="128">
        <f t="shared" si="24"/>
        <v>32607.360000000001</v>
      </c>
      <c r="S349" s="129">
        <v>25</v>
      </c>
    </row>
    <row r="350" spans="1:19" hidden="1">
      <c r="A350" s="147">
        <v>343</v>
      </c>
      <c r="B350" s="148">
        <v>3030057</v>
      </c>
      <c r="C350" s="148" t="s">
        <v>159</v>
      </c>
      <c r="D350" s="149" t="s">
        <v>35</v>
      </c>
      <c r="E350" s="149" t="s">
        <v>124</v>
      </c>
      <c r="F350" s="149" t="s">
        <v>100</v>
      </c>
      <c r="G350" s="149" t="s">
        <v>99</v>
      </c>
      <c r="H350" s="149" t="s">
        <v>99</v>
      </c>
      <c r="I350" s="149" t="s">
        <v>487</v>
      </c>
      <c r="J350" s="150">
        <f>VLOOKUP(B350,'12.2023'!A:C,3,0)</f>
        <v>0</v>
      </c>
      <c r="K350" s="151">
        <f>VLOOKUP(B350,'12.2023'!A:D,4,0)</f>
        <v>0</v>
      </c>
      <c r="L350" s="150">
        <f>VLOOKUP(B350,'12.2023'!A:E,5,0)</f>
        <v>0</v>
      </c>
      <c r="M350" s="150">
        <f>VLOOKUP(B350,'12.2023'!A:F,6,0)</f>
        <v>0</v>
      </c>
      <c r="N350" s="150">
        <f t="shared" si="21"/>
        <v>0</v>
      </c>
      <c r="O350" s="152">
        <f t="shared" si="22"/>
        <v>0</v>
      </c>
      <c r="P350" s="128">
        <f t="shared" si="23"/>
        <v>0</v>
      </c>
      <c r="Q350" s="153">
        <v>0</v>
      </c>
      <c r="R350" s="128">
        <f t="shared" si="24"/>
        <v>0</v>
      </c>
      <c r="S350" s="129">
        <v>25</v>
      </c>
    </row>
    <row r="351" spans="1:19" hidden="1">
      <c r="A351" s="147">
        <v>344</v>
      </c>
      <c r="B351" s="148">
        <v>3030058</v>
      </c>
      <c r="C351" s="148" t="s">
        <v>159</v>
      </c>
      <c r="D351" s="149" t="s">
        <v>35</v>
      </c>
      <c r="E351" s="149" t="s">
        <v>124</v>
      </c>
      <c r="F351" s="149" t="s">
        <v>100</v>
      </c>
      <c r="G351" s="149" t="s">
        <v>377</v>
      </c>
      <c r="H351" s="149" t="s">
        <v>3257</v>
      </c>
      <c r="I351" s="149" t="s">
        <v>488</v>
      </c>
      <c r="J351" s="150">
        <f>VLOOKUP(B351,'12.2023'!A:C,3,0)</f>
        <v>0</v>
      </c>
      <c r="K351" s="151">
        <f>VLOOKUP(B351,'12.2023'!A:D,4,0)</f>
        <v>0</v>
      </c>
      <c r="L351" s="150">
        <f>VLOOKUP(B351,'12.2023'!A:E,5,0)</f>
        <v>44062.700000000004</v>
      </c>
      <c r="M351" s="150">
        <f>VLOOKUP(B351,'12.2023'!A:F,6,0)</f>
        <v>0</v>
      </c>
      <c r="N351" s="150">
        <f t="shared" si="21"/>
        <v>44062.700000000004</v>
      </c>
      <c r="O351" s="152">
        <f t="shared" si="22"/>
        <v>0</v>
      </c>
      <c r="P351" s="128">
        <f t="shared" si="23"/>
        <v>44062.700000000004</v>
      </c>
      <c r="Q351" s="153">
        <v>0</v>
      </c>
      <c r="R351" s="128">
        <f t="shared" si="24"/>
        <v>44062.700000000004</v>
      </c>
      <c r="S351" s="129">
        <v>25</v>
      </c>
    </row>
    <row r="352" spans="1:19" hidden="1">
      <c r="A352" s="147">
        <v>345</v>
      </c>
      <c r="B352" s="148">
        <v>3030059</v>
      </c>
      <c r="C352" s="148" t="s">
        <v>159</v>
      </c>
      <c r="D352" s="149" t="s">
        <v>35</v>
      </c>
      <c r="E352" s="149" t="s">
        <v>124</v>
      </c>
      <c r="F352" s="149" t="s">
        <v>100</v>
      </c>
      <c r="G352" s="149" t="s">
        <v>3264</v>
      </c>
      <c r="H352" s="149" t="s">
        <v>3264</v>
      </c>
      <c r="I352" s="149" t="s">
        <v>489</v>
      </c>
      <c r="J352" s="150">
        <f>VLOOKUP(B352,'12.2023'!A:C,3,0)</f>
        <v>0</v>
      </c>
      <c r="K352" s="151">
        <f>VLOOKUP(B352,'12.2023'!A:D,4,0)</f>
        <v>0</v>
      </c>
      <c r="L352" s="150">
        <f>VLOOKUP(B352,'12.2023'!A:E,5,0)</f>
        <v>170072.25</v>
      </c>
      <c r="M352" s="150">
        <f>VLOOKUP(B352,'12.2023'!A:F,6,0)</f>
        <v>0</v>
      </c>
      <c r="N352" s="150">
        <f t="shared" si="21"/>
        <v>170072.25</v>
      </c>
      <c r="O352" s="152">
        <f t="shared" si="22"/>
        <v>0</v>
      </c>
      <c r="P352" s="128">
        <f t="shared" si="23"/>
        <v>170072.25</v>
      </c>
      <c r="Q352" s="153">
        <v>0</v>
      </c>
      <c r="R352" s="128">
        <f t="shared" si="24"/>
        <v>170072.25</v>
      </c>
      <c r="S352" s="129">
        <v>25</v>
      </c>
    </row>
    <row r="353" spans="1:19" hidden="1">
      <c r="A353" s="147">
        <v>346</v>
      </c>
      <c r="B353" s="148">
        <v>3030060</v>
      </c>
      <c r="C353" s="148" t="s">
        <v>159</v>
      </c>
      <c r="D353" s="149" t="s">
        <v>35</v>
      </c>
      <c r="E353" s="149" t="s">
        <v>124</v>
      </c>
      <c r="F353" s="149" t="s">
        <v>100</v>
      </c>
      <c r="G353" s="149" t="s">
        <v>62</v>
      </c>
      <c r="H353" s="149" t="s">
        <v>62</v>
      </c>
      <c r="I353" s="149" t="s">
        <v>490</v>
      </c>
      <c r="J353" s="150">
        <f>VLOOKUP(B353,'12.2023'!A:C,3,0)</f>
        <v>0</v>
      </c>
      <c r="K353" s="151">
        <f>VLOOKUP(B353,'12.2023'!A:D,4,0)</f>
        <v>0</v>
      </c>
      <c r="L353" s="150">
        <f>VLOOKUP(B353,'12.2023'!A:E,5,0)</f>
        <v>199</v>
      </c>
      <c r="M353" s="150">
        <f>VLOOKUP(B353,'12.2023'!A:F,6,0)</f>
        <v>0</v>
      </c>
      <c r="N353" s="150">
        <f t="shared" si="21"/>
        <v>199</v>
      </c>
      <c r="O353" s="152">
        <f t="shared" si="22"/>
        <v>0</v>
      </c>
      <c r="P353" s="128">
        <f t="shared" si="23"/>
        <v>199</v>
      </c>
      <c r="Q353" s="153">
        <v>0</v>
      </c>
      <c r="R353" s="128">
        <f t="shared" si="24"/>
        <v>199</v>
      </c>
      <c r="S353" s="129">
        <v>25</v>
      </c>
    </row>
    <row r="354" spans="1:19" hidden="1">
      <c r="A354" s="147">
        <v>347</v>
      </c>
      <c r="B354" s="148">
        <v>3030061</v>
      </c>
      <c r="C354" s="148" t="s">
        <v>159</v>
      </c>
      <c r="D354" s="149" t="s">
        <v>35</v>
      </c>
      <c r="E354" s="149" t="s">
        <v>157</v>
      </c>
      <c r="F354" s="149" t="s">
        <v>157</v>
      </c>
      <c r="G354" s="149" t="s">
        <v>4450</v>
      </c>
      <c r="H354" s="149" t="s">
        <v>4450</v>
      </c>
      <c r="I354" s="149" t="s">
        <v>4452</v>
      </c>
      <c r="J354" s="150">
        <f>VLOOKUP(B354,'12.2023'!A:C,3,0)</f>
        <v>0</v>
      </c>
      <c r="K354" s="151">
        <f>VLOOKUP(B354,'12.2023'!A:D,4,0)</f>
        <v>0</v>
      </c>
      <c r="L354" s="150">
        <f>VLOOKUP(B354,'12.2023'!A:E,5,0)</f>
        <v>206743.28</v>
      </c>
      <c r="M354" s="150">
        <f>VLOOKUP(B354,'12.2023'!A:F,6,0)</f>
        <v>31.96</v>
      </c>
      <c r="N354" s="150">
        <f t="shared" si="21"/>
        <v>206711.32</v>
      </c>
      <c r="O354" s="152">
        <f t="shared" si="22"/>
        <v>0</v>
      </c>
      <c r="P354" s="128">
        <f t="shared" si="23"/>
        <v>206711.32</v>
      </c>
      <c r="Q354" s="153">
        <v>0</v>
      </c>
      <c r="R354" s="128">
        <f t="shared" si="24"/>
        <v>206711.32</v>
      </c>
      <c r="S354" s="129">
        <v>26</v>
      </c>
    </row>
    <row r="355" spans="1:19" hidden="1">
      <c r="A355" s="147">
        <v>348</v>
      </c>
      <c r="B355" s="148">
        <v>3030062</v>
      </c>
      <c r="C355" s="148" t="s">
        <v>159</v>
      </c>
      <c r="D355" s="149" t="s">
        <v>35</v>
      </c>
      <c r="E355" s="149" t="s">
        <v>124</v>
      </c>
      <c r="F355" s="149" t="s">
        <v>100</v>
      </c>
      <c r="G355" s="149" t="s">
        <v>116</v>
      </c>
      <c r="H355" s="149" t="s">
        <v>116</v>
      </c>
      <c r="I355" s="149" t="s">
        <v>4326</v>
      </c>
      <c r="J355" s="150">
        <f>VLOOKUP(B355,'12.2023'!A:C,3,0)</f>
        <v>0</v>
      </c>
      <c r="K355" s="151">
        <f>VLOOKUP(B355,'12.2023'!A:D,4,0)</f>
        <v>0</v>
      </c>
      <c r="L355" s="150">
        <f>VLOOKUP(B355,'12.2023'!A:E,5,0)</f>
        <v>2904769</v>
      </c>
      <c r="M355" s="150">
        <f>VLOOKUP(B355,'12.2023'!A:F,6,0)</f>
        <v>0</v>
      </c>
      <c r="N355" s="150">
        <f t="shared" si="21"/>
        <v>2904769</v>
      </c>
      <c r="O355" s="152">
        <f t="shared" si="22"/>
        <v>0</v>
      </c>
      <c r="P355" s="128">
        <f t="shared" si="23"/>
        <v>2904769</v>
      </c>
      <c r="Q355" s="153">
        <v>0</v>
      </c>
      <c r="R355" s="128">
        <f t="shared" si="24"/>
        <v>2904769</v>
      </c>
      <c r="S355" s="129">
        <v>25</v>
      </c>
    </row>
    <row r="356" spans="1:19" hidden="1">
      <c r="A356" s="147">
        <v>349</v>
      </c>
      <c r="B356" s="148">
        <v>3030063</v>
      </c>
      <c r="C356" s="148" t="s">
        <v>159</v>
      </c>
      <c r="D356" s="149" t="s">
        <v>35</v>
      </c>
      <c r="E356" s="149" t="s">
        <v>124</v>
      </c>
      <c r="F356" s="149" t="s">
        <v>100</v>
      </c>
      <c r="G356" s="149" t="s">
        <v>113</v>
      </c>
      <c r="H356" s="149" t="s">
        <v>113</v>
      </c>
      <c r="I356" s="149" t="s">
        <v>103</v>
      </c>
      <c r="J356" s="150">
        <f>VLOOKUP(B356,'12.2023'!A:C,3,0)</f>
        <v>0</v>
      </c>
      <c r="K356" s="151">
        <f>VLOOKUP(B356,'12.2023'!A:D,4,0)</f>
        <v>0</v>
      </c>
      <c r="L356" s="150">
        <f>VLOOKUP(B356,'12.2023'!A:E,5,0)</f>
        <v>0</v>
      </c>
      <c r="M356" s="150">
        <f>VLOOKUP(B356,'12.2023'!A:F,6,0)</f>
        <v>0</v>
      </c>
      <c r="N356" s="150">
        <f t="shared" si="21"/>
        <v>0</v>
      </c>
      <c r="O356" s="152">
        <f t="shared" si="22"/>
        <v>0</v>
      </c>
      <c r="P356" s="128">
        <f t="shared" si="23"/>
        <v>0</v>
      </c>
      <c r="Q356" s="153">
        <v>0</v>
      </c>
      <c r="R356" s="128">
        <f t="shared" si="24"/>
        <v>0</v>
      </c>
      <c r="S356" s="129">
        <v>25</v>
      </c>
    </row>
    <row r="357" spans="1:19" hidden="1">
      <c r="A357" s="147">
        <v>350</v>
      </c>
      <c r="B357" s="148">
        <v>3030064</v>
      </c>
      <c r="C357" s="148" t="s">
        <v>159</v>
      </c>
      <c r="D357" s="149" t="s">
        <v>35</v>
      </c>
      <c r="E357" s="149" t="s">
        <v>124</v>
      </c>
      <c r="F357" s="149" t="s">
        <v>100</v>
      </c>
      <c r="G357" s="149" t="s">
        <v>3258</v>
      </c>
      <c r="H357" s="149" t="s">
        <v>145</v>
      </c>
      <c r="I357" s="154" t="str">
        <f>VLOOKUP(B357,'12.2023'!A:B,2,0)</f>
        <v>مصاريف استهلاك حق الاستخدام_ عقود السيارات</v>
      </c>
      <c r="J357" s="150">
        <f>VLOOKUP(B357,'12.2023'!A:C,3,0)</f>
        <v>0</v>
      </c>
      <c r="K357" s="151">
        <f>VLOOKUP(B357,'12.2023'!A:D,4,0)</f>
        <v>0</v>
      </c>
      <c r="L357" s="150">
        <f>VLOOKUP(B357,'12.2023'!A:E,5,0)</f>
        <v>234749.94</v>
      </c>
      <c r="M357" s="150">
        <f>VLOOKUP(B357,'12.2023'!A:F,6,0)</f>
        <v>0</v>
      </c>
      <c r="N357" s="150">
        <f t="shared" si="21"/>
        <v>234749.94</v>
      </c>
      <c r="O357" s="152">
        <f t="shared" si="22"/>
        <v>0</v>
      </c>
      <c r="P357" s="128">
        <f t="shared" si="23"/>
        <v>234749.94</v>
      </c>
      <c r="Q357" s="153">
        <v>0</v>
      </c>
      <c r="R357" s="128">
        <f t="shared" si="24"/>
        <v>234749.94</v>
      </c>
      <c r="S357" s="129">
        <v>25</v>
      </c>
    </row>
    <row r="358" spans="1:19" hidden="1">
      <c r="A358" s="147"/>
      <c r="B358" s="148">
        <v>3030065</v>
      </c>
      <c r="C358" s="148" t="s">
        <v>159</v>
      </c>
      <c r="D358" s="149" t="s">
        <v>35</v>
      </c>
      <c r="E358" s="149" t="s">
        <v>124</v>
      </c>
      <c r="F358" s="149" t="s">
        <v>100</v>
      </c>
      <c r="G358" s="149" t="s">
        <v>24</v>
      </c>
      <c r="H358" s="149" t="s">
        <v>24</v>
      </c>
      <c r="I358" s="148" t="s">
        <v>4154</v>
      </c>
      <c r="J358" s="150">
        <f>VLOOKUP(B358,'12.2023'!A:C,3,0)</f>
        <v>0</v>
      </c>
      <c r="K358" s="151">
        <f>VLOOKUP(B358,'12.2023'!A:D,4,0)</f>
        <v>0</v>
      </c>
      <c r="L358" s="150">
        <f>VLOOKUP(B358,'12.2023'!A:E,5,0)</f>
        <v>1316987</v>
      </c>
      <c r="M358" s="150">
        <f>VLOOKUP(B358,'12.2023'!A:F,6,0)</f>
        <v>0</v>
      </c>
      <c r="N358" s="150">
        <f t="shared" si="21"/>
        <v>1316987</v>
      </c>
      <c r="O358" s="152">
        <f t="shared" si="22"/>
        <v>0</v>
      </c>
      <c r="P358" s="128">
        <f t="shared" si="23"/>
        <v>1316987</v>
      </c>
      <c r="Q358" s="153">
        <v>0</v>
      </c>
      <c r="R358" s="128">
        <f t="shared" si="24"/>
        <v>1316987</v>
      </c>
      <c r="S358" s="129">
        <v>25</v>
      </c>
    </row>
    <row r="359" spans="1:19" hidden="1">
      <c r="A359" s="147">
        <v>351</v>
      </c>
      <c r="B359" s="148">
        <v>3040001</v>
      </c>
      <c r="C359" s="148" t="s">
        <v>159</v>
      </c>
      <c r="D359" s="149" t="s">
        <v>35</v>
      </c>
      <c r="E359" s="149" t="s">
        <v>135</v>
      </c>
      <c r="F359" s="149" t="s">
        <v>9</v>
      </c>
      <c r="G359" s="149" t="s">
        <v>24</v>
      </c>
      <c r="H359" s="149" t="s">
        <v>24</v>
      </c>
      <c r="I359" s="149" t="s">
        <v>491</v>
      </c>
      <c r="J359" s="150">
        <f>VLOOKUP(B359,'12.2023'!A:C,3,0)</f>
        <v>0</v>
      </c>
      <c r="K359" s="151">
        <f>VLOOKUP(B359,'12.2023'!A:D,4,0)</f>
        <v>0</v>
      </c>
      <c r="L359" s="150">
        <f>VLOOKUP(B359,'12.2023'!A:E,5,0)</f>
        <v>5280416.25</v>
      </c>
      <c r="M359" s="150">
        <f>VLOOKUP(B359,'12.2023'!A:F,6,0)</f>
        <v>479231.61</v>
      </c>
      <c r="N359" s="150">
        <f t="shared" si="21"/>
        <v>4801184.6399999997</v>
      </c>
      <c r="O359" s="152">
        <f t="shared" si="22"/>
        <v>0</v>
      </c>
      <c r="P359" s="128">
        <f t="shared" si="23"/>
        <v>4801184.6399999997</v>
      </c>
      <c r="Q359" s="153">
        <v>0</v>
      </c>
      <c r="R359" s="128">
        <f t="shared" si="24"/>
        <v>4801184.6399999997</v>
      </c>
      <c r="S359" s="129">
        <v>24</v>
      </c>
    </row>
    <row r="360" spans="1:19" hidden="1">
      <c r="A360" s="147">
        <v>352</v>
      </c>
      <c r="B360" s="148">
        <v>3040002</v>
      </c>
      <c r="C360" s="148" t="s">
        <v>159</v>
      </c>
      <c r="D360" s="149" t="s">
        <v>35</v>
      </c>
      <c r="E360" s="149" t="s">
        <v>135</v>
      </c>
      <c r="F360" s="149" t="s">
        <v>9</v>
      </c>
      <c r="G360" s="149" t="s">
        <v>24</v>
      </c>
      <c r="H360" s="149" t="s">
        <v>24</v>
      </c>
      <c r="I360" s="149" t="s">
        <v>492</v>
      </c>
      <c r="J360" s="150">
        <f>VLOOKUP(B360,'12.2023'!A:C,3,0)</f>
        <v>0</v>
      </c>
      <c r="K360" s="151">
        <f>VLOOKUP(B360,'12.2023'!A:D,4,0)</f>
        <v>0</v>
      </c>
      <c r="L360" s="150">
        <f>VLOOKUP(B360,'12.2023'!A:E,5,0)</f>
        <v>704735</v>
      </c>
      <c r="M360" s="150">
        <f>VLOOKUP(B360,'12.2023'!A:F,6,0)</f>
        <v>2500</v>
      </c>
      <c r="N360" s="150">
        <f t="shared" si="21"/>
        <v>702235</v>
      </c>
      <c r="O360" s="152">
        <f t="shared" si="22"/>
        <v>0</v>
      </c>
      <c r="P360" s="128">
        <f t="shared" si="23"/>
        <v>702235</v>
      </c>
      <c r="Q360" s="153">
        <v>0</v>
      </c>
      <c r="R360" s="128">
        <f t="shared" si="24"/>
        <v>702235</v>
      </c>
      <c r="S360" s="129">
        <v>24</v>
      </c>
    </row>
    <row r="361" spans="1:19" hidden="1">
      <c r="A361" s="147">
        <v>353</v>
      </c>
      <c r="B361" s="148">
        <v>3040003</v>
      </c>
      <c r="C361" s="148" t="s">
        <v>159</v>
      </c>
      <c r="D361" s="149" t="s">
        <v>35</v>
      </c>
      <c r="E361" s="149" t="s">
        <v>135</v>
      </c>
      <c r="F361" s="149" t="s">
        <v>9</v>
      </c>
      <c r="G361" s="149" t="s">
        <v>24</v>
      </c>
      <c r="H361" s="149" t="s">
        <v>24</v>
      </c>
      <c r="I361" s="149" t="s">
        <v>493</v>
      </c>
      <c r="J361" s="150">
        <f>VLOOKUP(B361,'12.2023'!A:C,3,0)</f>
        <v>0</v>
      </c>
      <c r="K361" s="151">
        <f>VLOOKUP(B361,'12.2023'!A:D,4,0)</f>
        <v>0</v>
      </c>
      <c r="L361" s="150">
        <f>VLOOKUP(B361,'12.2023'!A:E,5,0)</f>
        <v>310900</v>
      </c>
      <c r="M361" s="150">
        <f>VLOOKUP(B361,'12.2023'!A:F,6,0)</f>
        <v>500</v>
      </c>
      <c r="N361" s="150">
        <f t="shared" si="21"/>
        <v>310400</v>
      </c>
      <c r="O361" s="152">
        <f t="shared" si="22"/>
        <v>0</v>
      </c>
      <c r="P361" s="128">
        <f t="shared" si="23"/>
        <v>310400</v>
      </c>
      <c r="Q361" s="153">
        <v>0</v>
      </c>
      <c r="R361" s="128">
        <f t="shared" si="24"/>
        <v>310400</v>
      </c>
      <c r="S361" s="129">
        <v>24</v>
      </c>
    </row>
    <row r="362" spans="1:19" hidden="1">
      <c r="A362" s="147">
        <v>354</v>
      </c>
      <c r="B362" s="148">
        <v>3040004</v>
      </c>
      <c r="C362" s="148" t="s">
        <v>159</v>
      </c>
      <c r="D362" s="149" t="s">
        <v>35</v>
      </c>
      <c r="E362" s="149" t="s">
        <v>135</v>
      </c>
      <c r="F362" s="149" t="s">
        <v>9</v>
      </c>
      <c r="G362" s="149" t="s">
        <v>24</v>
      </c>
      <c r="H362" s="149" t="s">
        <v>24</v>
      </c>
      <c r="I362" s="149" t="s">
        <v>494</v>
      </c>
      <c r="J362" s="150">
        <f>VLOOKUP(B362,'12.2023'!A:C,3,0)</f>
        <v>0</v>
      </c>
      <c r="K362" s="151">
        <f>VLOOKUP(B362,'12.2023'!A:D,4,0)</f>
        <v>0</v>
      </c>
      <c r="L362" s="150">
        <f>VLOOKUP(B362,'12.2023'!A:E,5,0)</f>
        <v>41926.980000000003</v>
      </c>
      <c r="M362" s="150">
        <f>VLOOKUP(B362,'12.2023'!A:F,6,0)</f>
        <v>0</v>
      </c>
      <c r="N362" s="150">
        <f t="shared" si="21"/>
        <v>41926.980000000003</v>
      </c>
      <c r="O362" s="152">
        <f t="shared" si="22"/>
        <v>0</v>
      </c>
      <c r="P362" s="128">
        <f t="shared" si="23"/>
        <v>41926.980000000003</v>
      </c>
      <c r="Q362" s="153">
        <v>0</v>
      </c>
      <c r="R362" s="128">
        <f t="shared" si="24"/>
        <v>41926.980000000003</v>
      </c>
      <c r="S362" s="129">
        <v>24</v>
      </c>
    </row>
    <row r="363" spans="1:19" hidden="1">
      <c r="A363" s="147">
        <v>355</v>
      </c>
      <c r="B363" s="148">
        <v>3040005</v>
      </c>
      <c r="C363" s="148" t="s">
        <v>159</v>
      </c>
      <c r="D363" s="149" t="s">
        <v>35</v>
      </c>
      <c r="E363" s="149" t="s">
        <v>135</v>
      </c>
      <c r="F363" s="149" t="s">
        <v>9</v>
      </c>
      <c r="G363" s="149" t="s">
        <v>24</v>
      </c>
      <c r="H363" s="149" t="s">
        <v>24</v>
      </c>
      <c r="I363" s="149" t="s">
        <v>495</v>
      </c>
      <c r="J363" s="150">
        <f>VLOOKUP(B363,'12.2023'!A:C,3,0)</f>
        <v>0</v>
      </c>
      <c r="K363" s="151">
        <f>VLOOKUP(B363,'12.2023'!A:D,4,0)</f>
        <v>0</v>
      </c>
      <c r="L363" s="150">
        <f>VLOOKUP(B363,'12.2023'!A:E,5,0)</f>
        <v>48900</v>
      </c>
      <c r="M363" s="150">
        <f>VLOOKUP(B363,'12.2023'!A:F,6,0)</f>
        <v>0</v>
      </c>
      <c r="N363" s="150">
        <f t="shared" si="21"/>
        <v>48900</v>
      </c>
      <c r="O363" s="152">
        <f t="shared" si="22"/>
        <v>0</v>
      </c>
      <c r="P363" s="128">
        <f t="shared" si="23"/>
        <v>48900</v>
      </c>
      <c r="Q363" s="153">
        <v>0</v>
      </c>
      <c r="R363" s="128">
        <f t="shared" si="24"/>
        <v>48900</v>
      </c>
      <c r="S363" s="129">
        <v>24</v>
      </c>
    </row>
    <row r="364" spans="1:19" hidden="1">
      <c r="A364" s="147">
        <v>356</v>
      </c>
      <c r="B364" s="148">
        <v>3040006</v>
      </c>
      <c r="C364" s="148" t="s">
        <v>159</v>
      </c>
      <c r="D364" s="149" t="s">
        <v>35</v>
      </c>
      <c r="E364" s="149" t="s">
        <v>135</v>
      </c>
      <c r="F364" s="149" t="s">
        <v>9</v>
      </c>
      <c r="G364" s="149" t="s">
        <v>24</v>
      </c>
      <c r="H364" s="149" t="s">
        <v>24</v>
      </c>
      <c r="I364" s="149" t="s">
        <v>496</v>
      </c>
      <c r="J364" s="150">
        <f>VLOOKUP(B364,'12.2023'!A:C,3,0)</f>
        <v>0</v>
      </c>
      <c r="K364" s="151">
        <f>VLOOKUP(B364,'12.2023'!A:D,4,0)</f>
        <v>0</v>
      </c>
      <c r="L364" s="150">
        <f>VLOOKUP(B364,'12.2023'!A:E,5,0)</f>
        <v>798114</v>
      </c>
      <c r="M364" s="150">
        <f>VLOOKUP(B364,'12.2023'!A:F,6,0)</f>
        <v>0</v>
      </c>
      <c r="N364" s="150">
        <f t="shared" si="21"/>
        <v>798114</v>
      </c>
      <c r="O364" s="152">
        <f t="shared" si="22"/>
        <v>0</v>
      </c>
      <c r="P364" s="128">
        <f t="shared" si="23"/>
        <v>798114</v>
      </c>
      <c r="Q364" s="153">
        <v>0</v>
      </c>
      <c r="R364" s="128">
        <f t="shared" si="24"/>
        <v>798114</v>
      </c>
      <c r="S364" s="129">
        <v>24</v>
      </c>
    </row>
    <row r="365" spans="1:19" hidden="1">
      <c r="A365" s="147">
        <v>357</v>
      </c>
      <c r="B365" s="148">
        <v>3040007</v>
      </c>
      <c r="C365" s="148" t="s">
        <v>159</v>
      </c>
      <c r="D365" s="149" t="s">
        <v>35</v>
      </c>
      <c r="E365" s="149" t="s">
        <v>135</v>
      </c>
      <c r="F365" s="149" t="s">
        <v>9</v>
      </c>
      <c r="G365" s="149" t="s">
        <v>24</v>
      </c>
      <c r="H365" s="149" t="s">
        <v>24</v>
      </c>
      <c r="I365" s="149" t="s">
        <v>497</v>
      </c>
      <c r="J365" s="150">
        <f>VLOOKUP(B365,'12.2023'!A:C,3,0)</f>
        <v>0</v>
      </c>
      <c r="K365" s="151">
        <f>VLOOKUP(B365,'12.2023'!A:D,4,0)</f>
        <v>0</v>
      </c>
      <c r="L365" s="150">
        <f>VLOOKUP(B365,'12.2023'!A:E,5,0)</f>
        <v>105334</v>
      </c>
      <c r="M365" s="150">
        <f>VLOOKUP(B365,'12.2023'!A:F,6,0)</f>
        <v>0</v>
      </c>
      <c r="N365" s="150">
        <f t="shared" si="21"/>
        <v>105334</v>
      </c>
      <c r="O365" s="152">
        <f t="shared" si="22"/>
        <v>0</v>
      </c>
      <c r="P365" s="128">
        <f t="shared" si="23"/>
        <v>105334</v>
      </c>
      <c r="Q365" s="153">
        <v>0</v>
      </c>
      <c r="R365" s="128">
        <f t="shared" si="24"/>
        <v>105334</v>
      </c>
      <c r="S365" s="129">
        <v>24</v>
      </c>
    </row>
    <row r="366" spans="1:19" hidden="1">
      <c r="A366" s="147">
        <v>358</v>
      </c>
      <c r="B366" s="148">
        <v>3040008</v>
      </c>
      <c r="C366" s="148" t="s">
        <v>159</v>
      </c>
      <c r="D366" s="149" t="s">
        <v>35</v>
      </c>
      <c r="E366" s="149" t="s">
        <v>135</v>
      </c>
      <c r="F366" s="149" t="s">
        <v>9</v>
      </c>
      <c r="G366" s="149" t="s">
        <v>24</v>
      </c>
      <c r="H366" s="149" t="s">
        <v>24</v>
      </c>
      <c r="I366" s="149" t="s">
        <v>498</v>
      </c>
      <c r="J366" s="150">
        <f>VLOOKUP(B366,'12.2023'!A:C,3,0)</f>
        <v>0</v>
      </c>
      <c r="K366" s="151">
        <f>VLOOKUP(B366,'12.2023'!A:D,4,0)</f>
        <v>0</v>
      </c>
      <c r="L366" s="150">
        <f>VLOOKUP(B366,'12.2023'!A:E,5,0)</f>
        <v>31961</v>
      </c>
      <c r="M366" s="150">
        <f>VLOOKUP(B366,'12.2023'!A:F,6,0)</f>
        <v>0</v>
      </c>
      <c r="N366" s="150">
        <f t="shared" si="21"/>
        <v>31961</v>
      </c>
      <c r="O366" s="152">
        <f t="shared" si="22"/>
        <v>0</v>
      </c>
      <c r="P366" s="128">
        <f t="shared" si="23"/>
        <v>31961</v>
      </c>
      <c r="Q366" s="153">
        <v>0</v>
      </c>
      <c r="R366" s="128">
        <f t="shared" si="24"/>
        <v>31961</v>
      </c>
      <c r="S366" s="129">
        <v>24</v>
      </c>
    </row>
    <row r="367" spans="1:19" hidden="1">
      <c r="A367" s="147">
        <v>359</v>
      </c>
      <c r="B367" s="148">
        <v>3040010</v>
      </c>
      <c r="C367" s="148" t="s">
        <v>159</v>
      </c>
      <c r="D367" s="149" t="s">
        <v>35</v>
      </c>
      <c r="E367" s="149" t="s">
        <v>135</v>
      </c>
      <c r="F367" s="149" t="s">
        <v>9</v>
      </c>
      <c r="G367" s="149" t="s">
        <v>121</v>
      </c>
      <c r="H367" s="149" t="s">
        <v>121</v>
      </c>
      <c r="I367" s="149" t="s">
        <v>499</v>
      </c>
      <c r="J367" s="150">
        <f>VLOOKUP(B367,'12.2023'!A:C,3,0)</f>
        <v>0</v>
      </c>
      <c r="K367" s="151">
        <f>VLOOKUP(B367,'12.2023'!A:D,4,0)</f>
        <v>0</v>
      </c>
      <c r="L367" s="150">
        <f>VLOOKUP(B367,'12.2023'!A:E,5,0)</f>
        <v>280259.01</v>
      </c>
      <c r="M367" s="150">
        <f>VLOOKUP(B367,'12.2023'!A:F,6,0)</f>
        <v>0</v>
      </c>
      <c r="N367" s="150">
        <f t="shared" si="21"/>
        <v>280259.01</v>
      </c>
      <c r="O367" s="152">
        <f t="shared" si="22"/>
        <v>0</v>
      </c>
      <c r="P367" s="128">
        <f t="shared" si="23"/>
        <v>280259.01</v>
      </c>
      <c r="Q367" s="153">
        <v>0</v>
      </c>
      <c r="R367" s="128">
        <f t="shared" si="24"/>
        <v>280259.01</v>
      </c>
      <c r="S367" s="129">
        <v>24</v>
      </c>
    </row>
    <row r="368" spans="1:19" hidden="1">
      <c r="A368" s="147">
        <v>360</v>
      </c>
      <c r="B368" s="148">
        <v>3040011</v>
      </c>
      <c r="C368" s="148" t="s">
        <v>159</v>
      </c>
      <c r="D368" s="149" t="s">
        <v>35</v>
      </c>
      <c r="E368" s="149" t="s">
        <v>135</v>
      </c>
      <c r="F368" s="149" t="s">
        <v>9</v>
      </c>
      <c r="G368" s="149" t="s">
        <v>66</v>
      </c>
      <c r="H368" s="149" t="s">
        <v>66</v>
      </c>
      <c r="I368" s="149" t="s">
        <v>500</v>
      </c>
      <c r="J368" s="150">
        <f>VLOOKUP(B368,'12.2023'!A:C,3,0)</f>
        <v>0</v>
      </c>
      <c r="K368" s="151">
        <f>VLOOKUP(B368,'12.2023'!A:D,4,0)</f>
        <v>0</v>
      </c>
      <c r="L368" s="150">
        <f>VLOOKUP(B368,'12.2023'!A:E,5,0)</f>
        <v>519250.16000000003</v>
      </c>
      <c r="M368" s="150">
        <f>VLOOKUP(B368,'12.2023'!A:F,6,0)</f>
        <v>0</v>
      </c>
      <c r="N368" s="150">
        <f t="shared" si="21"/>
        <v>519250.16000000003</v>
      </c>
      <c r="O368" s="152">
        <f t="shared" si="22"/>
        <v>0</v>
      </c>
      <c r="P368" s="128">
        <f t="shared" si="23"/>
        <v>519250.16000000003</v>
      </c>
      <c r="Q368" s="153">
        <v>0</v>
      </c>
      <c r="R368" s="128">
        <f t="shared" si="24"/>
        <v>519250.16000000003</v>
      </c>
      <c r="S368" s="129">
        <v>24</v>
      </c>
    </row>
    <row r="369" spans="1:19" hidden="1">
      <c r="A369" s="147">
        <v>361</v>
      </c>
      <c r="B369" s="148">
        <v>3040012</v>
      </c>
      <c r="C369" s="148" t="s">
        <v>159</v>
      </c>
      <c r="D369" s="149" t="s">
        <v>35</v>
      </c>
      <c r="E369" s="149" t="s">
        <v>135</v>
      </c>
      <c r="F369" s="149" t="s">
        <v>9</v>
      </c>
      <c r="G369" s="149" t="s">
        <v>24</v>
      </c>
      <c r="H369" s="149" t="s">
        <v>24</v>
      </c>
      <c r="I369" s="149" t="s">
        <v>501</v>
      </c>
      <c r="J369" s="150">
        <f>VLOOKUP(B369,'12.2023'!A:C,3,0)</f>
        <v>0</v>
      </c>
      <c r="K369" s="151">
        <f>VLOOKUP(B369,'12.2023'!A:D,4,0)</f>
        <v>0</v>
      </c>
      <c r="L369" s="150">
        <f>VLOOKUP(B369,'12.2023'!A:E,5,0)</f>
        <v>187946.48</v>
      </c>
      <c r="M369" s="150">
        <f>VLOOKUP(B369,'12.2023'!A:F,6,0)</f>
        <v>0</v>
      </c>
      <c r="N369" s="150">
        <f t="shared" si="21"/>
        <v>187946.48</v>
      </c>
      <c r="O369" s="152">
        <f t="shared" si="22"/>
        <v>0</v>
      </c>
      <c r="P369" s="128">
        <f t="shared" si="23"/>
        <v>187946.48</v>
      </c>
      <c r="Q369" s="153">
        <v>0</v>
      </c>
      <c r="R369" s="128">
        <f t="shared" si="24"/>
        <v>187946.48</v>
      </c>
      <c r="S369" s="129">
        <v>24</v>
      </c>
    </row>
    <row r="370" spans="1:19" hidden="1">
      <c r="A370" s="147">
        <v>362</v>
      </c>
      <c r="B370" s="148">
        <v>3040013</v>
      </c>
      <c r="C370" s="148" t="s">
        <v>159</v>
      </c>
      <c r="D370" s="149" t="s">
        <v>35</v>
      </c>
      <c r="E370" s="149" t="s">
        <v>135</v>
      </c>
      <c r="F370" s="149" t="s">
        <v>9</v>
      </c>
      <c r="G370" s="149" t="s">
        <v>66</v>
      </c>
      <c r="H370" s="149" t="s">
        <v>66</v>
      </c>
      <c r="I370" s="149" t="s">
        <v>502</v>
      </c>
      <c r="J370" s="150">
        <f>VLOOKUP(B370,'12.2023'!A:C,3,0)</f>
        <v>0</v>
      </c>
      <c r="K370" s="151">
        <f>VLOOKUP(B370,'12.2023'!A:D,4,0)</f>
        <v>0</v>
      </c>
      <c r="L370" s="150">
        <f>VLOOKUP(B370,'12.2023'!A:E,5,0)</f>
        <v>4971.3599999999997</v>
      </c>
      <c r="M370" s="150">
        <f>VLOOKUP(B370,'12.2023'!A:F,6,0)</f>
        <v>0</v>
      </c>
      <c r="N370" s="150">
        <f t="shared" si="21"/>
        <v>4971.3599999999997</v>
      </c>
      <c r="O370" s="152">
        <f t="shared" si="22"/>
        <v>0</v>
      </c>
      <c r="P370" s="128">
        <f t="shared" si="23"/>
        <v>4971.3599999999997</v>
      </c>
      <c r="Q370" s="153">
        <v>0</v>
      </c>
      <c r="R370" s="128">
        <f t="shared" si="24"/>
        <v>4971.3599999999997</v>
      </c>
      <c r="S370" s="129">
        <v>24</v>
      </c>
    </row>
    <row r="371" spans="1:19" hidden="1">
      <c r="A371" s="147">
        <v>363</v>
      </c>
      <c r="B371" s="148">
        <v>3040014</v>
      </c>
      <c r="C371" s="148" t="s">
        <v>159</v>
      </c>
      <c r="D371" s="149" t="s">
        <v>35</v>
      </c>
      <c r="E371" s="149" t="s">
        <v>135</v>
      </c>
      <c r="F371" s="149" t="s">
        <v>9</v>
      </c>
      <c r="G371" s="149" t="s">
        <v>24</v>
      </c>
      <c r="H371" s="149" t="s">
        <v>24</v>
      </c>
      <c r="I371" s="149" t="s">
        <v>503</v>
      </c>
      <c r="J371" s="150">
        <f>VLOOKUP(B371,'12.2023'!A:C,3,0)</f>
        <v>0</v>
      </c>
      <c r="K371" s="151">
        <f>VLOOKUP(B371,'12.2023'!A:D,4,0)</f>
        <v>0</v>
      </c>
      <c r="L371" s="150">
        <f>VLOOKUP(B371,'12.2023'!A:E,5,0)</f>
        <v>773775.52</v>
      </c>
      <c r="M371" s="150">
        <f>VLOOKUP(B371,'12.2023'!A:F,6,0)</f>
        <v>0</v>
      </c>
      <c r="N371" s="150">
        <f t="shared" si="21"/>
        <v>773775.52</v>
      </c>
      <c r="O371" s="152">
        <f t="shared" si="22"/>
        <v>0</v>
      </c>
      <c r="P371" s="128">
        <f t="shared" si="23"/>
        <v>773775.52</v>
      </c>
      <c r="Q371" s="153">
        <v>0</v>
      </c>
      <c r="R371" s="128">
        <f t="shared" si="24"/>
        <v>773775.52</v>
      </c>
      <c r="S371" s="129">
        <v>24</v>
      </c>
    </row>
    <row r="372" spans="1:19" hidden="1">
      <c r="A372" s="147">
        <v>364</v>
      </c>
      <c r="B372" s="148">
        <v>3040015</v>
      </c>
      <c r="C372" s="148" t="s">
        <v>159</v>
      </c>
      <c r="D372" s="149" t="s">
        <v>35</v>
      </c>
      <c r="E372" s="149" t="s">
        <v>135</v>
      </c>
      <c r="F372" s="149" t="s">
        <v>9</v>
      </c>
      <c r="G372" s="149" t="s">
        <v>24</v>
      </c>
      <c r="H372" s="149" t="s">
        <v>24</v>
      </c>
      <c r="I372" s="149" t="s">
        <v>504</v>
      </c>
      <c r="J372" s="150">
        <f>VLOOKUP(B372,'12.2023'!A:C,3,0)</f>
        <v>0</v>
      </c>
      <c r="K372" s="151">
        <f>VLOOKUP(B372,'12.2023'!A:D,4,0)</f>
        <v>0</v>
      </c>
      <c r="L372" s="150">
        <f>VLOOKUP(B372,'12.2023'!A:E,5,0)</f>
        <v>187272.36000000002</v>
      </c>
      <c r="M372" s="150">
        <f>VLOOKUP(B372,'12.2023'!A:F,6,0)</f>
        <v>0</v>
      </c>
      <c r="N372" s="150">
        <f t="shared" si="21"/>
        <v>187272.36000000002</v>
      </c>
      <c r="O372" s="152">
        <f t="shared" si="22"/>
        <v>0</v>
      </c>
      <c r="P372" s="128">
        <f t="shared" si="23"/>
        <v>187272.36000000002</v>
      </c>
      <c r="Q372" s="153">
        <v>0</v>
      </c>
      <c r="R372" s="128">
        <f t="shared" si="24"/>
        <v>187272.36000000002</v>
      </c>
      <c r="S372" s="129">
        <v>24</v>
      </c>
    </row>
    <row r="373" spans="1:19" hidden="1">
      <c r="A373" s="147">
        <v>365</v>
      </c>
      <c r="B373" s="148">
        <v>3040016</v>
      </c>
      <c r="C373" s="148" t="s">
        <v>159</v>
      </c>
      <c r="D373" s="149" t="s">
        <v>35</v>
      </c>
      <c r="E373" s="149" t="s">
        <v>135</v>
      </c>
      <c r="F373" s="149" t="s">
        <v>9</v>
      </c>
      <c r="G373" s="149" t="s">
        <v>73</v>
      </c>
      <c r="H373" s="149" t="s">
        <v>3259</v>
      </c>
      <c r="I373" s="149" t="s">
        <v>505</v>
      </c>
      <c r="J373" s="150">
        <f>VLOOKUP(B373,'12.2023'!A:C,3,0)</f>
        <v>0</v>
      </c>
      <c r="K373" s="151">
        <f>VLOOKUP(B373,'12.2023'!A:D,4,0)</f>
        <v>0</v>
      </c>
      <c r="L373" s="150">
        <f>VLOOKUP(B373,'12.2023'!A:E,5,0)</f>
        <v>294723</v>
      </c>
      <c r="M373" s="150">
        <f>VLOOKUP(B373,'12.2023'!A:F,6,0)</f>
        <v>0</v>
      </c>
      <c r="N373" s="150">
        <f t="shared" si="21"/>
        <v>294723</v>
      </c>
      <c r="O373" s="152">
        <f t="shared" si="22"/>
        <v>0</v>
      </c>
      <c r="P373" s="128">
        <f t="shared" si="23"/>
        <v>294723</v>
      </c>
      <c r="Q373" s="153">
        <v>0</v>
      </c>
      <c r="R373" s="128">
        <f t="shared" si="24"/>
        <v>294723</v>
      </c>
      <c r="S373" s="129">
        <v>24</v>
      </c>
    </row>
    <row r="374" spans="1:19" hidden="1">
      <c r="A374" s="147">
        <v>366</v>
      </c>
      <c r="B374" s="148">
        <v>3040017</v>
      </c>
      <c r="C374" s="148" t="s">
        <v>159</v>
      </c>
      <c r="D374" s="149" t="s">
        <v>35</v>
      </c>
      <c r="E374" s="149" t="s">
        <v>135</v>
      </c>
      <c r="F374" s="149" t="s">
        <v>9</v>
      </c>
      <c r="G374" s="149" t="s">
        <v>72</v>
      </c>
      <c r="H374" s="149" t="s">
        <v>72</v>
      </c>
      <c r="I374" s="149" t="s">
        <v>506</v>
      </c>
      <c r="J374" s="150">
        <f>VLOOKUP(B374,'12.2023'!A:C,3,0)</f>
        <v>0</v>
      </c>
      <c r="K374" s="151">
        <f>VLOOKUP(B374,'12.2023'!A:D,4,0)</f>
        <v>0</v>
      </c>
      <c r="L374" s="150">
        <f>VLOOKUP(B374,'12.2023'!A:E,5,0)</f>
        <v>430085.98998999997</v>
      </c>
      <c r="M374" s="150">
        <f>VLOOKUP(B374,'12.2023'!A:F,6,0)</f>
        <v>0</v>
      </c>
      <c r="N374" s="150">
        <f t="shared" si="21"/>
        <v>430085.98998999997</v>
      </c>
      <c r="O374" s="152">
        <f t="shared" si="22"/>
        <v>0</v>
      </c>
      <c r="P374" s="128">
        <f t="shared" si="23"/>
        <v>430085.98998999997</v>
      </c>
      <c r="Q374" s="153">
        <v>0</v>
      </c>
      <c r="R374" s="128">
        <f t="shared" si="24"/>
        <v>430085.98998999997</v>
      </c>
      <c r="S374" s="129">
        <v>24</v>
      </c>
    </row>
    <row r="375" spans="1:19" hidden="1">
      <c r="A375" s="147">
        <v>367</v>
      </c>
      <c r="B375" s="148">
        <v>3040018</v>
      </c>
      <c r="C375" s="148" t="s">
        <v>159</v>
      </c>
      <c r="D375" s="149" t="s">
        <v>35</v>
      </c>
      <c r="E375" s="149" t="s">
        <v>135</v>
      </c>
      <c r="F375" s="149" t="s">
        <v>9</v>
      </c>
      <c r="G375" s="149" t="s">
        <v>114</v>
      </c>
      <c r="H375" s="149" t="s">
        <v>114</v>
      </c>
      <c r="I375" s="149" t="s">
        <v>507</v>
      </c>
      <c r="J375" s="150">
        <f>VLOOKUP(B375,'12.2023'!A:C,3,0)</f>
        <v>0</v>
      </c>
      <c r="K375" s="151">
        <f>VLOOKUP(B375,'12.2023'!A:D,4,0)</f>
        <v>0</v>
      </c>
      <c r="L375" s="150">
        <f>VLOOKUP(B375,'12.2023'!A:E,5,0)</f>
        <v>548871.77</v>
      </c>
      <c r="M375" s="150">
        <f>VLOOKUP(B375,'12.2023'!A:F,6,0)</f>
        <v>0</v>
      </c>
      <c r="N375" s="150">
        <f t="shared" si="21"/>
        <v>548871.77</v>
      </c>
      <c r="O375" s="152">
        <f t="shared" si="22"/>
        <v>0</v>
      </c>
      <c r="P375" s="128">
        <f t="shared" si="23"/>
        <v>548871.77</v>
      </c>
      <c r="Q375" s="153">
        <v>0</v>
      </c>
      <c r="R375" s="128">
        <f t="shared" si="24"/>
        <v>548871.77</v>
      </c>
      <c r="S375" s="129">
        <v>24</v>
      </c>
    </row>
    <row r="376" spans="1:19" hidden="1">
      <c r="A376" s="147">
        <v>368</v>
      </c>
      <c r="B376" s="148">
        <v>3040020</v>
      </c>
      <c r="C376" s="148" t="s">
        <v>159</v>
      </c>
      <c r="D376" s="149" t="s">
        <v>35</v>
      </c>
      <c r="E376" s="149" t="s">
        <v>135</v>
      </c>
      <c r="F376" s="149" t="s">
        <v>9</v>
      </c>
      <c r="G376" s="149" t="s">
        <v>67</v>
      </c>
      <c r="H376" s="149" t="s">
        <v>67</v>
      </c>
      <c r="I376" s="149" t="s">
        <v>508</v>
      </c>
      <c r="J376" s="150">
        <f>VLOOKUP(B376,'12.2023'!A:C,3,0)</f>
        <v>0</v>
      </c>
      <c r="K376" s="151">
        <f>VLOOKUP(B376,'12.2023'!A:D,4,0)</f>
        <v>0</v>
      </c>
      <c r="L376" s="150">
        <f>VLOOKUP(B376,'12.2023'!A:E,5,0)</f>
        <v>49580.54</v>
      </c>
      <c r="M376" s="150">
        <f>VLOOKUP(B376,'12.2023'!A:F,6,0)</f>
        <v>0</v>
      </c>
      <c r="N376" s="150">
        <f t="shared" si="21"/>
        <v>49580.54</v>
      </c>
      <c r="O376" s="152">
        <f t="shared" si="22"/>
        <v>0</v>
      </c>
      <c r="P376" s="128">
        <f t="shared" si="23"/>
        <v>49580.54</v>
      </c>
      <c r="Q376" s="153">
        <v>0</v>
      </c>
      <c r="R376" s="128">
        <f t="shared" si="24"/>
        <v>49580.54</v>
      </c>
      <c r="S376" s="129">
        <v>24</v>
      </c>
    </row>
    <row r="377" spans="1:19" hidden="1">
      <c r="A377" s="147">
        <v>369</v>
      </c>
      <c r="B377" s="148">
        <v>3040021</v>
      </c>
      <c r="C377" s="148" t="s">
        <v>159</v>
      </c>
      <c r="D377" s="149" t="s">
        <v>35</v>
      </c>
      <c r="E377" s="149" t="s">
        <v>135</v>
      </c>
      <c r="F377" s="149" t="s">
        <v>9</v>
      </c>
      <c r="G377" s="149" t="s">
        <v>62</v>
      </c>
      <c r="H377" s="149" t="s">
        <v>62</v>
      </c>
      <c r="I377" s="149" t="s">
        <v>509</v>
      </c>
      <c r="J377" s="150">
        <f>VLOOKUP(B377,'12.2023'!A:C,3,0)</f>
        <v>0</v>
      </c>
      <c r="K377" s="151">
        <f>VLOOKUP(B377,'12.2023'!A:D,4,0)</f>
        <v>0</v>
      </c>
      <c r="L377" s="150">
        <f>VLOOKUP(B377,'12.2023'!A:E,5,0)</f>
        <v>558126.53</v>
      </c>
      <c r="M377" s="150">
        <f>VLOOKUP(B377,'12.2023'!A:F,6,0)</f>
        <v>0</v>
      </c>
      <c r="N377" s="150">
        <f t="shared" si="21"/>
        <v>558126.53</v>
      </c>
      <c r="O377" s="152">
        <f t="shared" si="22"/>
        <v>0</v>
      </c>
      <c r="P377" s="128">
        <f t="shared" si="23"/>
        <v>558126.53</v>
      </c>
      <c r="Q377" s="153">
        <v>0</v>
      </c>
      <c r="R377" s="128">
        <f t="shared" si="24"/>
        <v>558126.53</v>
      </c>
      <c r="S377" s="129">
        <v>24</v>
      </c>
    </row>
    <row r="378" spans="1:19" hidden="1">
      <c r="A378" s="147">
        <v>370</v>
      </c>
      <c r="B378" s="148">
        <v>3040022</v>
      </c>
      <c r="C378" s="148" t="s">
        <v>159</v>
      </c>
      <c r="D378" s="149" t="s">
        <v>35</v>
      </c>
      <c r="E378" s="149" t="s">
        <v>135</v>
      </c>
      <c r="F378" s="149" t="s">
        <v>9</v>
      </c>
      <c r="G378" s="149" t="s">
        <v>62</v>
      </c>
      <c r="H378" s="149" t="s">
        <v>62</v>
      </c>
      <c r="I378" s="149" t="s">
        <v>510</v>
      </c>
      <c r="J378" s="150">
        <f>VLOOKUP(B378,'12.2023'!A:C,3,0)</f>
        <v>0</v>
      </c>
      <c r="K378" s="151">
        <f>VLOOKUP(B378,'12.2023'!A:D,4,0)</f>
        <v>0</v>
      </c>
      <c r="L378" s="150">
        <f>VLOOKUP(B378,'12.2023'!A:E,5,0)</f>
        <v>1520854</v>
      </c>
      <c r="M378" s="150">
        <f>VLOOKUP(B378,'12.2023'!A:F,6,0)</f>
        <v>0</v>
      </c>
      <c r="N378" s="150">
        <f t="shared" si="21"/>
        <v>1520854</v>
      </c>
      <c r="O378" s="152">
        <f t="shared" si="22"/>
        <v>0</v>
      </c>
      <c r="P378" s="128">
        <f t="shared" si="23"/>
        <v>1520854</v>
      </c>
      <c r="Q378" s="153">
        <v>0</v>
      </c>
      <c r="R378" s="128">
        <f t="shared" si="24"/>
        <v>1520854</v>
      </c>
      <c r="S378" s="129">
        <v>24</v>
      </c>
    </row>
    <row r="379" spans="1:19" hidden="1">
      <c r="A379" s="147">
        <v>371</v>
      </c>
      <c r="B379" s="148">
        <v>3040023</v>
      </c>
      <c r="C379" s="148" t="s">
        <v>159</v>
      </c>
      <c r="D379" s="149" t="s">
        <v>35</v>
      </c>
      <c r="E379" s="149" t="s">
        <v>135</v>
      </c>
      <c r="F379" s="149" t="s">
        <v>9</v>
      </c>
      <c r="G379" s="149" t="s">
        <v>63</v>
      </c>
      <c r="H379" s="149" t="s">
        <v>63</v>
      </c>
      <c r="I379" s="149" t="s">
        <v>511</v>
      </c>
      <c r="J379" s="150">
        <f>VLOOKUP(B379,'12.2023'!A:C,3,0)</f>
        <v>0</v>
      </c>
      <c r="K379" s="151">
        <f>VLOOKUP(B379,'12.2023'!A:D,4,0)</f>
        <v>0</v>
      </c>
      <c r="L379" s="150">
        <f>VLOOKUP(B379,'12.2023'!A:E,5,0)</f>
        <v>435983.72000000003</v>
      </c>
      <c r="M379" s="150">
        <f>VLOOKUP(B379,'12.2023'!A:F,6,0)</f>
        <v>5556</v>
      </c>
      <c r="N379" s="150">
        <f t="shared" si="21"/>
        <v>430427.72000000003</v>
      </c>
      <c r="O379" s="152">
        <f t="shared" si="22"/>
        <v>0</v>
      </c>
      <c r="P379" s="128">
        <f t="shared" si="23"/>
        <v>430427.72000000003</v>
      </c>
      <c r="Q379" s="153">
        <v>0</v>
      </c>
      <c r="R379" s="128">
        <f t="shared" si="24"/>
        <v>430427.72000000003</v>
      </c>
      <c r="S379" s="129">
        <v>24</v>
      </c>
    </row>
    <row r="380" spans="1:19" hidden="1">
      <c r="A380" s="147">
        <v>372</v>
      </c>
      <c r="B380" s="148">
        <v>3040024</v>
      </c>
      <c r="C380" s="148" t="s">
        <v>159</v>
      </c>
      <c r="D380" s="149" t="s">
        <v>35</v>
      </c>
      <c r="E380" s="149" t="s">
        <v>135</v>
      </c>
      <c r="F380" s="149" t="s">
        <v>9</v>
      </c>
      <c r="G380" s="149" t="s">
        <v>67</v>
      </c>
      <c r="H380" s="149" t="s">
        <v>67</v>
      </c>
      <c r="I380" s="149" t="s">
        <v>512</v>
      </c>
      <c r="J380" s="150">
        <f>VLOOKUP(B380,'12.2023'!A:C,3,0)</f>
        <v>0</v>
      </c>
      <c r="K380" s="151">
        <f>VLOOKUP(B380,'12.2023'!A:D,4,0)</f>
        <v>0</v>
      </c>
      <c r="L380" s="150">
        <f>VLOOKUP(B380,'12.2023'!A:E,5,0)</f>
        <v>3300</v>
      </c>
      <c r="M380" s="150">
        <f>VLOOKUP(B380,'12.2023'!A:F,6,0)</f>
        <v>0</v>
      </c>
      <c r="N380" s="150">
        <f t="shared" si="21"/>
        <v>3300</v>
      </c>
      <c r="O380" s="152">
        <f t="shared" si="22"/>
        <v>0</v>
      </c>
      <c r="P380" s="128">
        <f t="shared" si="23"/>
        <v>3300</v>
      </c>
      <c r="Q380" s="153">
        <v>0</v>
      </c>
      <c r="R380" s="128">
        <f t="shared" si="24"/>
        <v>3300</v>
      </c>
      <c r="S380" s="129">
        <v>24</v>
      </c>
    </row>
    <row r="381" spans="1:19" hidden="1">
      <c r="A381" s="147">
        <v>373</v>
      </c>
      <c r="B381" s="148">
        <v>3040025</v>
      </c>
      <c r="C381" s="148" t="s">
        <v>159</v>
      </c>
      <c r="D381" s="149" t="s">
        <v>35</v>
      </c>
      <c r="E381" s="149" t="s">
        <v>135</v>
      </c>
      <c r="F381" s="149" t="s">
        <v>9</v>
      </c>
      <c r="G381" s="149" t="s">
        <v>64</v>
      </c>
      <c r="H381" s="149" t="s">
        <v>64</v>
      </c>
      <c r="I381" s="149" t="s">
        <v>513</v>
      </c>
      <c r="J381" s="150">
        <f>VLOOKUP(B381,'12.2023'!A:C,3,0)</f>
        <v>0</v>
      </c>
      <c r="K381" s="151">
        <f>VLOOKUP(B381,'12.2023'!A:D,4,0)</f>
        <v>0</v>
      </c>
      <c r="L381" s="150">
        <f>VLOOKUP(B381,'12.2023'!A:E,5,0)</f>
        <v>349364.9</v>
      </c>
      <c r="M381" s="150">
        <f>VLOOKUP(B381,'12.2023'!A:F,6,0)</f>
        <v>1692.32</v>
      </c>
      <c r="N381" s="150">
        <f t="shared" si="21"/>
        <v>347672.58</v>
      </c>
      <c r="O381" s="152">
        <f t="shared" si="22"/>
        <v>0</v>
      </c>
      <c r="P381" s="128">
        <f t="shared" si="23"/>
        <v>347672.58</v>
      </c>
      <c r="Q381" s="153">
        <v>0</v>
      </c>
      <c r="R381" s="128">
        <f t="shared" si="24"/>
        <v>347672.58</v>
      </c>
      <c r="S381" s="129">
        <v>24</v>
      </c>
    </row>
    <row r="382" spans="1:19" hidden="1">
      <c r="A382" s="147">
        <v>374</v>
      </c>
      <c r="B382" s="148">
        <v>3040026</v>
      </c>
      <c r="C382" s="148" t="s">
        <v>159</v>
      </c>
      <c r="D382" s="149" t="s">
        <v>35</v>
      </c>
      <c r="E382" s="149" t="s">
        <v>135</v>
      </c>
      <c r="F382" s="149" t="s">
        <v>9</v>
      </c>
      <c r="G382" s="149" t="s">
        <v>67</v>
      </c>
      <c r="H382" s="149" t="s">
        <v>67</v>
      </c>
      <c r="I382" s="149" t="s">
        <v>514</v>
      </c>
      <c r="J382" s="150">
        <f>VLOOKUP(B382,'12.2023'!A:C,3,0)</f>
        <v>0</v>
      </c>
      <c r="K382" s="151">
        <f>VLOOKUP(B382,'12.2023'!A:D,4,0)</f>
        <v>0</v>
      </c>
      <c r="L382" s="150">
        <f>VLOOKUP(B382,'12.2023'!A:E,5,0)</f>
        <v>359949.29998999997</v>
      </c>
      <c r="M382" s="150">
        <f>VLOOKUP(B382,'12.2023'!A:F,6,0)</f>
        <v>7369</v>
      </c>
      <c r="N382" s="150">
        <f t="shared" si="21"/>
        <v>352580.29998999997</v>
      </c>
      <c r="O382" s="152">
        <f t="shared" si="22"/>
        <v>0</v>
      </c>
      <c r="P382" s="128">
        <f t="shared" si="23"/>
        <v>352580.29998999997</v>
      </c>
      <c r="Q382" s="153">
        <v>0</v>
      </c>
      <c r="R382" s="128">
        <f t="shared" si="24"/>
        <v>352580.29998999997</v>
      </c>
      <c r="S382" s="129">
        <v>24</v>
      </c>
    </row>
    <row r="383" spans="1:19" hidden="1">
      <c r="A383" s="147">
        <v>375</v>
      </c>
      <c r="B383" s="148">
        <v>3040027</v>
      </c>
      <c r="C383" s="148" t="s">
        <v>159</v>
      </c>
      <c r="D383" s="149" t="s">
        <v>35</v>
      </c>
      <c r="E383" s="149" t="s">
        <v>135</v>
      </c>
      <c r="F383" s="149" t="s">
        <v>9</v>
      </c>
      <c r="G383" s="149" t="s">
        <v>19</v>
      </c>
      <c r="H383" s="149" t="s">
        <v>19</v>
      </c>
      <c r="I383" s="149" t="s">
        <v>515</v>
      </c>
      <c r="J383" s="150">
        <f>VLOOKUP(B383,'12.2023'!A:C,3,0)</f>
        <v>0</v>
      </c>
      <c r="K383" s="151">
        <f>VLOOKUP(B383,'12.2023'!A:D,4,0)</f>
        <v>0</v>
      </c>
      <c r="L383" s="150">
        <f>VLOOKUP(B383,'12.2023'!A:E,5,0)</f>
        <v>78790.95</v>
      </c>
      <c r="M383" s="150">
        <f>VLOOKUP(B383,'12.2023'!A:F,6,0)</f>
        <v>0</v>
      </c>
      <c r="N383" s="150">
        <f t="shared" si="21"/>
        <v>78790.95</v>
      </c>
      <c r="O383" s="152">
        <f t="shared" si="22"/>
        <v>0</v>
      </c>
      <c r="P383" s="128">
        <f t="shared" si="23"/>
        <v>78790.95</v>
      </c>
      <c r="Q383" s="153">
        <v>0</v>
      </c>
      <c r="R383" s="128">
        <f t="shared" si="24"/>
        <v>78790.95</v>
      </c>
      <c r="S383" s="129">
        <v>24</v>
      </c>
    </row>
    <row r="384" spans="1:19" hidden="1">
      <c r="A384" s="147">
        <v>376</v>
      </c>
      <c r="B384" s="148">
        <v>3040028</v>
      </c>
      <c r="C384" s="148" t="s">
        <v>159</v>
      </c>
      <c r="D384" s="149" t="s">
        <v>35</v>
      </c>
      <c r="E384" s="149" t="s">
        <v>135</v>
      </c>
      <c r="F384" s="149" t="s">
        <v>9</v>
      </c>
      <c r="G384" s="149" t="s">
        <v>121</v>
      </c>
      <c r="H384" s="149" t="s">
        <v>121</v>
      </c>
      <c r="I384" s="149" t="s">
        <v>516</v>
      </c>
      <c r="J384" s="150">
        <f>VLOOKUP(B384,'12.2023'!A:C,3,0)</f>
        <v>0</v>
      </c>
      <c r="K384" s="151">
        <f>VLOOKUP(B384,'12.2023'!A:D,4,0)</f>
        <v>0</v>
      </c>
      <c r="L384" s="150">
        <f>VLOOKUP(B384,'12.2023'!A:E,5,0)</f>
        <v>163756.64999000001</v>
      </c>
      <c r="M384" s="150">
        <f>VLOOKUP(B384,'12.2023'!A:F,6,0)</f>
        <v>3235</v>
      </c>
      <c r="N384" s="150">
        <f t="shared" si="21"/>
        <v>160521.64999000001</v>
      </c>
      <c r="O384" s="152">
        <f t="shared" si="22"/>
        <v>0</v>
      </c>
      <c r="P384" s="128">
        <f t="shared" si="23"/>
        <v>160521.64999000001</v>
      </c>
      <c r="Q384" s="153">
        <v>0</v>
      </c>
      <c r="R384" s="128">
        <f t="shared" si="24"/>
        <v>160521.64999000001</v>
      </c>
      <c r="S384" s="129">
        <v>24</v>
      </c>
    </row>
    <row r="385" spans="1:19" hidden="1">
      <c r="A385" s="147">
        <v>377</v>
      </c>
      <c r="B385" s="148">
        <v>3040029</v>
      </c>
      <c r="C385" s="148" t="s">
        <v>159</v>
      </c>
      <c r="D385" s="149" t="s">
        <v>35</v>
      </c>
      <c r="E385" s="149" t="s">
        <v>135</v>
      </c>
      <c r="F385" s="149" t="s">
        <v>9</v>
      </c>
      <c r="G385" s="149" t="s">
        <v>63</v>
      </c>
      <c r="H385" s="149" t="s">
        <v>63</v>
      </c>
      <c r="I385" s="149" t="s">
        <v>517</v>
      </c>
      <c r="J385" s="150">
        <f>VLOOKUP(B385,'12.2023'!A:C,3,0)</f>
        <v>0</v>
      </c>
      <c r="K385" s="151">
        <f>VLOOKUP(B385,'12.2023'!A:D,4,0)</f>
        <v>0</v>
      </c>
      <c r="L385" s="150">
        <f>VLOOKUP(B385,'12.2023'!A:E,5,0)</f>
        <v>332311.78999999998</v>
      </c>
      <c r="M385" s="150">
        <f>VLOOKUP(B385,'12.2023'!A:F,6,0)</f>
        <v>16745.2</v>
      </c>
      <c r="N385" s="150">
        <f t="shared" si="21"/>
        <v>315566.58999999997</v>
      </c>
      <c r="O385" s="152">
        <f t="shared" si="22"/>
        <v>0</v>
      </c>
      <c r="P385" s="128">
        <f t="shared" si="23"/>
        <v>315566.58999999997</v>
      </c>
      <c r="Q385" s="153">
        <v>0</v>
      </c>
      <c r="R385" s="128">
        <f t="shared" si="24"/>
        <v>315566.58999999997</v>
      </c>
      <c r="S385" s="129">
        <v>24</v>
      </c>
    </row>
    <row r="386" spans="1:19" hidden="1">
      <c r="A386" s="147">
        <v>378</v>
      </c>
      <c r="B386" s="148">
        <v>3040030</v>
      </c>
      <c r="C386" s="148" t="s">
        <v>159</v>
      </c>
      <c r="D386" s="149" t="s">
        <v>35</v>
      </c>
      <c r="E386" s="149" t="s">
        <v>135</v>
      </c>
      <c r="F386" s="149" t="s">
        <v>9</v>
      </c>
      <c r="G386" s="149" t="s">
        <v>62</v>
      </c>
      <c r="H386" s="149" t="s">
        <v>62</v>
      </c>
      <c r="I386" s="149" t="s">
        <v>518</v>
      </c>
      <c r="J386" s="150">
        <f>VLOOKUP(B386,'12.2023'!A:C,3,0)</f>
        <v>0</v>
      </c>
      <c r="K386" s="151">
        <f>VLOOKUP(B386,'12.2023'!A:D,4,0)</f>
        <v>0</v>
      </c>
      <c r="L386" s="150">
        <f>VLOOKUP(B386,'12.2023'!A:E,5,0)</f>
        <v>1920.15</v>
      </c>
      <c r="M386" s="150">
        <f>VLOOKUP(B386,'12.2023'!A:F,6,0)</f>
        <v>0</v>
      </c>
      <c r="N386" s="150">
        <f t="shared" si="21"/>
        <v>1920.15</v>
      </c>
      <c r="O386" s="152">
        <f t="shared" si="22"/>
        <v>0</v>
      </c>
      <c r="P386" s="128">
        <f t="shared" si="23"/>
        <v>1920.15</v>
      </c>
      <c r="Q386" s="153">
        <v>0</v>
      </c>
      <c r="R386" s="128">
        <f t="shared" si="24"/>
        <v>1920.15</v>
      </c>
      <c r="S386" s="129">
        <v>24</v>
      </c>
    </row>
    <row r="387" spans="1:19" hidden="1">
      <c r="A387" s="147">
        <v>379</v>
      </c>
      <c r="B387" s="148">
        <v>3040032</v>
      </c>
      <c r="C387" s="148" t="s">
        <v>159</v>
      </c>
      <c r="D387" s="149" t="s">
        <v>35</v>
      </c>
      <c r="E387" s="149" t="s">
        <v>135</v>
      </c>
      <c r="F387" s="149" t="s">
        <v>9</v>
      </c>
      <c r="G387" s="149" t="s">
        <v>62</v>
      </c>
      <c r="H387" s="149" t="s">
        <v>62</v>
      </c>
      <c r="I387" s="149" t="s">
        <v>519</v>
      </c>
      <c r="J387" s="150">
        <f>VLOOKUP(B387,'12.2023'!A:C,3,0)</f>
        <v>0</v>
      </c>
      <c r="K387" s="151">
        <f>VLOOKUP(B387,'12.2023'!A:D,4,0)</f>
        <v>0</v>
      </c>
      <c r="L387" s="150">
        <f>VLOOKUP(B387,'12.2023'!A:E,5,0)</f>
        <v>331558.59000000003</v>
      </c>
      <c r="M387" s="150">
        <f>VLOOKUP(B387,'12.2023'!A:F,6,0)</f>
        <v>0</v>
      </c>
      <c r="N387" s="150">
        <f t="shared" si="21"/>
        <v>331558.59000000003</v>
      </c>
      <c r="O387" s="152">
        <f t="shared" si="22"/>
        <v>0</v>
      </c>
      <c r="P387" s="128">
        <f t="shared" si="23"/>
        <v>331558.59000000003</v>
      </c>
      <c r="Q387" s="153">
        <v>0</v>
      </c>
      <c r="R387" s="128">
        <f t="shared" si="24"/>
        <v>331558.59000000003</v>
      </c>
      <c r="S387" s="129">
        <v>24</v>
      </c>
    </row>
    <row r="388" spans="1:19" hidden="1">
      <c r="A388" s="147">
        <v>380</v>
      </c>
      <c r="B388" s="148">
        <v>3040033</v>
      </c>
      <c r="C388" s="148" t="s">
        <v>159</v>
      </c>
      <c r="D388" s="149" t="s">
        <v>35</v>
      </c>
      <c r="E388" s="149" t="s">
        <v>135</v>
      </c>
      <c r="F388" s="149" t="s">
        <v>9</v>
      </c>
      <c r="G388" s="149" t="s">
        <v>121</v>
      </c>
      <c r="H388" s="149" t="s">
        <v>121</v>
      </c>
      <c r="I388" s="149" t="s">
        <v>520</v>
      </c>
      <c r="J388" s="150">
        <f>VLOOKUP(B388,'12.2023'!A:C,3,0)</f>
        <v>0</v>
      </c>
      <c r="K388" s="151">
        <f>VLOOKUP(B388,'12.2023'!A:D,4,0)</f>
        <v>0</v>
      </c>
      <c r="L388" s="150">
        <f>VLOOKUP(B388,'12.2023'!A:E,5,0)</f>
        <v>13600</v>
      </c>
      <c r="M388" s="150">
        <f>VLOOKUP(B388,'12.2023'!A:F,6,0)</f>
        <v>0</v>
      </c>
      <c r="N388" s="150">
        <f t="shared" si="21"/>
        <v>13600</v>
      </c>
      <c r="O388" s="152">
        <f t="shared" si="22"/>
        <v>0</v>
      </c>
      <c r="P388" s="128">
        <f t="shared" si="23"/>
        <v>13600</v>
      </c>
      <c r="Q388" s="153">
        <v>0</v>
      </c>
      <c r="R388" s="128">
        <f t="shared" si="24"/>
        <v>13600</v>
      </c>
      <c r="S388" s="129">
        <v>24</v>
      </c>
    </row>
    <row r="389" spans="1:19" hidden="1">
      <c r="A389" s="147">
        <v>381</v>
      </c>
      <c r="B389" s="148">
        <v>3040034</v>
      </c>
      <c r="C389" s="148" t="s">
        <v>159</v>
      </c>
      <c r="D389" s="149" t="s">
        <v>35</v>
      </c>
      <c r="E389" s="149" t="s">
        <v>135</v>
      </c>
      <c r="F389" s="149" t="s">
        <v>9</v>
      </c>
      <c r="G389" s="149" t="s">
        <v>67</v>
      </c>
      <c r="H389" s="149" t="s">
        <v>67</v>
      </c>
      <c r="I389" s="149" t="s">
        <v>521</v>
      </c>
      <c r="J389" s="150">
        <f>VLOOKUP(B389,'12.2023'!A:C,3,0)</f>
        <v>0</v>
      </c>
      <c r="K389" s="151">
        <f>VLOOKUP(B389,'12.2023'!A:D,4,0)</f>
        <v>0</v>
      </c>
      <c r="L389" s="150">
        <f>VLOOKUP(B389,'12.2023'!A:E,5,0)</f>
        <v>27125.65</v>
      </c>
      <c r="M389" s="150">
        <f>VLOOKUP(B389,'12.2023'!A:F,6,0)</f>
        <v>0</v>
      </c>
      <c r="N389" s="150">
        <f t="shared" si="21"/>
        <v>27125.65</v>
      </c>
      <c r="O389" s="152">
        <f t="shared" si="22"/>
        <v>0</v>
      </c>
      <c r="P389" s="128">
        <f t="shared" si="23"/>
        <v>27125.65</v>
      </c>
      <c r="Q389" s="153">
        <v>0</v>
      </c>
      <c r="R389" s="128">
        <f t="shared" si="24"/>
        <v>27125.65</v>
      </c>
      <c r="S389" s="129">
        <v>24</v>
      </c>
    </row>
    <row r="390" spans="1:19" hidden="1">
      <c r="A390" s="147">
        <v>382</v>
      </c>
      <c r="B390" s="148">
        <v>3040035</v>
      </c>
      <c r="C390" s="148" t="s">
        <v>159</v>
      </c>
      <c r="D390" s="149" t="s">
        <v>35</v>
      </c>
      <c r="E390" s="149" t="s">
        <v>135</v>
      </c>
      <c r="F390" s="149" t="s">
        <v>9</v>
      </c>
      <c r="G390" s="149" t="s">
        <v>67</v>
      </c>
      <c r="H390" s="149" t="s">
        <v>67</v>
      </c>
      <c r="I390" s="149" t="s">
        <v>522</v>
      </c>
      <c r="J390" s="150">
        <f>VLOOKUP(B390,'12.2023'!A:C,3,0)</f>
        <v>0</v>
      </c>
      <c r="K390" s="151">
        <f>VLOOKUP(B390,'12.2023'!A:D,4,0)</f>
        <v>0</v>
      </c>
      <c r="L390" s="150">
        <f>VLOOKUP(B390,'12.2023'!A:E,5,0)</f>
        <v>28705</v>
      </c>
      <c r="M390" s="150">
        <f>VLOOKUP(B390,'12.2023'!A:F,6,0)</f>
        <v>0</v>
      </c>
      <c r="N390" s="150">
        <f t="shared" si="21"/>
        <v>28705</v>
      </c>
      <c r="O390" s="152">
        <f t="shared" si="22"/>
        <v>0</v>
      </c>
      <c r="P390" s="128">
        <f t="shared" si="23"/>
        <v>28705</v>
      </c>
      <c r="Q390" s="153">
        <v>0</v>
      </c>
      <c r="R390" s="128">
        <f t="shared" si="24"/>
        <v>28705</v>
      </c>
      <c r="S390" s="129">
        <v>24</v>
      </c>
    </row>
    <row r="391" spans="1:19" hidden="1">
      <c r="A391" s="147">
        <v>383</v>
      </c>
      <c r="B391" s="148">
        <v>3040036</v>
      </c>
      <c r="C391" s="148" t="s">
        <v>159</v>
      </c>
      <c r="D391" s="149" t="s">
        <v>35</v>
      </c>
      <c r="E391" s="149" t="s">
        <v>135</v>
      </c>
      <c r="F391" s="149" t="s">
        <v>9</v>
      </c>
      <c r="G391" s="149" t="s">
        <v>70</v>
      </c>
      <c r="H391" s="149" t="s">
        <v>70</v>
      </c>
      <c r="I391" s="149" t="s">
        <v>523</v>
      </c>
      <c r="J391" s="150">
        <f>VLOOKUP(B391,'12.2023'!A:C,3,0)</f>
        <v>0</v>
      </c>
      <c r="K391" s="151">
        <f>VLOOKUP(B391,'12.2023'!A:D,4,0)</f>
        <v>0</v>
      </c>
      <c r="L391" s="150">
        <f>VLOOKUP(B391,'12.2023'!A:E,5,0)</f>
        <v>382428</v>
      </c>
      <c r="M391" s="150">
        <f>VLOOKUP(B391,'12.2023'!A:F,6,0)</f>
        <v>685</v>
      </c>
      <c r="N391" s="150">
        <f t="shared" ref="N391:N454" si="25">IF((J391+L391)-(K391+M391)&lt;0,0,(J391+L391)-(K391+M391))</f>
        <v>381743</v>
      </c>
      <c r="O391" s="152">
        <f t="shared" ref="O391:O454" si="26">-IF((J391+L391)-(K391+M391)&lt;0,(J391+L391)-(K391+M391),0)</f>
        <v>0</v>
      </c>
      <c r="P391" s="128">
        <f t="shared" ref="P391:P454" si="27">N391-O391</f>
        <v>381743</v>
      </c>
      <c r="Q391" s="153">
        <v>0</v>
      </c>
      <c r="R391" s="128">
        <f t="shared" ref="R391:R454" si="28">P391-Q391</f>
        <v>381743</v>
      </c>
      <c r="S391" s="129">
        <v>24</v>
      </c>
    </row>
    <row r="392" spans="1:19" hidden="1">
      <c r="A392" s="147">
        <v>384</v>
      </c>
      <c r="B392" s="148">
        <v>3040037</v>
      </c>
      <c r="C392" s="148" t="s">
        <v>159</v>
      </c>
      <c r="D392" s="149" t="s">
        <v>35</v>
      </c>
      <c r="E392" s="149" t="s">
        <v>135</v>
      </c>
      <c r="F392" s="149" t="s">
        <v>9</v>
      </c>
      <c r="G392" s="149" t="s">
        <v>121</v>
      </c>
      <c r="H392" s="149" t="s">
        <v>121</v>
      </c>
      <c r="I392" s="149" t="s">
        <v>524</v>
      </c>
      <c r="J392" s="150">
        <f>VLOOKUP(B392,'12.2023'!A:C,3,0)</f>
        <v>0</v>
      </c>
      <c r="K392" s="151">
        <f>VLOOKUP(B392,'12.2023'!A:D,4,0)</f>
        <v>0</v>
      </c>
      <c r="L392" s="150">
        <f>VLOOKUP(B392,'12.2023'!A:E,5,0)</f>
        <v>94074.66</v>
      </c>
      <c r="M392" s="150">
        <f>VLOOKUP(B392,'12.2023'!A:F,6,0)</f>
        <v>2000</v>
      </c>
      <c r="N392" s="150">
        <f t="shared" si="25"/>
        <v>92074.66</v>
      </c>
      <c r="O392" s="152">
        <f t="shared" si="26"/>
        <v>0</v>
      </c>
      <c r="P392" s="128">
        <f t="shared" si="27"/>
        <v>92074.66</v>
      </c>
      <c r="Q392" s="153">
        <v>0</v>
      </c>
      <c r="R392" s="128">
        <f t="shared" si="28"/>
        <v>92074.66</v>
      </c>
      <c r="S392" s="129">
        <v>24</v>
      </c>
    </row>
    <row r="393" spans="1:19" hidden="1">
      <c r="A393" s="147">
        <v>385</v>
      </c>
      <c r="B393" s="148">
        <v>3040038</v>
      </c>
      <c r="C393" s="148" t="s">
        <v>159</v>
      </c>
      <c r="D393" s="149" t="s">
        <v>35</v>
      </c>
      <c r="E393" s="149" t="s">
        <v>135</v>
      </c>
      <c r="F393" s="149" t="s">
        <v>9</v>
      </c>
      <c r="G393" s="149" t="s">
        <v>67</v>
      </c>
      <c r="H393" s="149" t="s">
        <v>67</v>
      </c>
      <c r="I393" s="149" t="s">
        <v>525</v>
      </c>
      <c r="J393" s="150">
        <f>VLOOKUP(B393,'12.2023'!A:C,3,0)</f>
        <v>0</v>
      </c>
      <c r="K393" s="151">
        <f>VLOOKUP(B393,'12.2023'!A:D,4,0)</f>
        <v>0</v>
      </c>
      <c r="L393" s="150">
        <f>VLOOKUP(B393,'12.2023'!A:E,5,0)</f>
        <v>0</v>
      </c>
      <c r="M393" s="150">
        <f>VLOOKUP(B393,'12.2023'!A:F,6,0)</f>
        <v>0</v>
      </c>
      <c r="N393" s="150">
        <f t="shared" si="25"/>
        <v>0</v>
      </c>
      <c r="O393" s="152">
        <f t="shared" si="26"/>
        <v>0</v>
      </c>
      <c r="P393" s="128">
        <f t="shared" si="27"/>
        <v>0</v>
      </c>
      <c r="Q393" s="153">
        <v>0</v>
      </c>
      <c r="R393" s="128">
        <f t="shared" si="28"/>
        <v>0</v>
      </c>
      <c r="S393" s="129">
        <v>24</v>
      </c>
    </row>
    <row r="394" spans="1:19" hidden="1">
      <c r="A394" s="147">
        <v>386</v>
      </c>
      <c r="B394" s="148">
        <v>3040039</v>
      </c>
      <c r="C394" s="148" t="s">
        <v>159</v>
      </c>
      <c r="D394" s="149" t="s">
        <v>35</v>
      </c>
      <c r="E394" s="149" t="s">
        <v>135</v>
      </c>
      <c r="F394" s="149" t="s">
        <v>9</v>
      </c>
      <c r="G394" s="149" t="s">
        <v>67</v>
      </c>
      <c r="H394" s="149" t="s">
        <v>67</v>
      </c>
      <c r="I394" s="149" t="s">
        <v>526</v>
      </c>
      <c r="J394" s="150">
        <f>VLOOKUP(B394,'12.2023'!A:C,3,0)</f>
        <v>0</v>
      </c>
      <c r="K394" s="151">
        <f>VLOOKUP(B394,'12.2023'!A:D,4,0)</f>
        <v>0</v>
      </c>
      <c r="L394" s="150">
        <f>VLOOKUP(B394,'12.2023'!A:E,5,0)</f>
        <v>211061.83000000002</v>
      </c>
      <c r="M394" s="150">
        <f>VLOOKUP(B394,'12.2023'!A:F,6,0)</f>
        <v>0</v>
      </c>
      <c r="N394" s="150">
        <f t="shared" si="25"/>
        <v>211061.83000000002</v>
      </c>
      <c r="O394" s="152">
        <f t="shared" si="26"/>
        <v>0</v>
      </c>
      <c r="P394" s="128">
        <f t="shared" si="27"/>
        <v>211061.83000000002</v>
      </c>
      <c r="Q394" s="153">
        <v>0</v>
      </c>
      <c r="R394" s="128">
        <f t="shared" si="28"/>
        <v>211061.83000000002</v>
      </c>
      <c r="S394" s="129">
        <v>24</v>
      </c>
    </row>
    <row r="395" spans="1:19" hidden="1">
      <c r="A395" s="147">
        <v>387</v>
      </c>
      <c r="B395" s="148">
        <v>3040040</v>
      </c>
      <c r="C395" s="148" t="s">
        <v>159</v>
      </c>
      <c r="D395" s="149" t="s">
        <v>35</v>
      </c>
      <c r="E395" s="149" t="s">
        <v>135</v>
      </c>
      <c r="F395" s="149" t="s">
        <v>9</v>
      </c>
      <c r="G395" s="149" t="s">
        <v>63</v>
      </c>
      <c r="H395" s="149" t="s">
        <v>63</v>
      </c>
      <c r="I395" s="149" t="s">
        <v>527</v>
      </c>
      <c r="J395" s="150">
        <f>VLOOKUP(B395,'12.2023'!A:C,3,0)</f>
        <v>0</v>
      </c>
      <c r="K395" s="151">
        <f>VLOOKUP(B395,'12.2023'!A:D,4,0)</f>
        <v>0</v>
      </c>
      <c r="L395" s="150">
        <f>VLOOKUP(B395,'12.2023'!A:E,5,0)</f>
        <v>66346.490000000005</v>
      </c>
      <c r="M395" s="150">
        <f>VLOOKUP(B395,'12.2023'!A:F,6,0)</f>
        <v>0</v>
      </c>
      <c r="N395" s="150">
        <f t="shared" si="25"/>
        <v>66346.490000000005</v>
      </c>
      <c r="O395" s="152">
        <f t="shared" si="26"/>
        <v>0</v>
      </c>
      <c r="P395" s="128">
        <f t="shared" si="27"/>
        <v>66346.490000000005</v>
      </c>
      <c r="Q395" s="153">
        <v>0</v>
      </c>
      <c r="R395" s="128">
        <f t="shared" si="28"/>
        <v>66346.490000000005</v>
      </c>
      <c r="S395" s="129">
        <v>24</v>
      </c>
    </row>
    <row r="396" spans="1:19" hidden="1">
      <c r="A396" s="147">
        <v>388</v>
      </c>
      <c r="B396" s="148">
        <v>3040041</v>
      </c>
      <c r="C396" s="148" t="s">
        <v>159</v>
      </c>
      <c r="D396" s="149" t="s">
        <v>35</v>
      </c>
      <c r="E396" s="149" t="s">
        <v>135</v>
      </c>
      <c r="F396" s="149" t="s">
        <v>9</v>
      </c>
      <c r="G396" s="149" t="s">
        <v>121</v>
      </c>
      <c r="H396" s="149" t="s">
        <v>121</v>
      </c>
      <c r="I396" s="149" t="s">
        <v>528</v>
      </c>
      <c r="J396" s="150">
        <f>VLOOKUP(B396,'12.2023'!A:C,3,0)</f>
        <v>0</v>
      </c>
      <c r="K396" s="151">
        <f>VLOOKUP(B396,'12.2023'!A:D,4,0)</f>
        <v>0</v>
      </c>
      <c r="L396" s="150">
        <f>VLOOKUP(B396,'12.2023'!A:E,5,0)</f>
        <v>23843</v>
      </c>
      <c r="M396" s="150">
        <f>VLOOKUP(B396,'12.2023'!A:F,6,0)</f>
        <v>0</v>
      </c>
      <c r="N396" s="150">
        <f t="shared" si="25"/>
        <v>23843</v>
      </c>
      <c r="O396" s="152">
        <f t="shared" si="26"/>
        <v>0</v>
      </c>
      <c r="P396" s="128">
        <f t="shared" si="27"/>
        <v>23843</v>
      </c>
      <c r="Q396" s="153">
        <v>0</v>
      </c>
      <c r="R396" s="128">
        <f t="shared" si="28"/>
        <v>23843</v>
      </c>
      <c r="S396" s="129">
        <v>24</v>
      </c>
    </row>
    <row r="397" spans="1:19" hidden="1">
      <c r="A397" s="147">
        <v>389</v>
      </c>
      <c r="B397" s="148">
        <v>3040042</v>
      </c>
      <c r="C397" s="148" t="s">
        <v>159</v>
      </c>
      <c r="D397" s="149" t="s">
        <v>35</v>
      </c>
      <c r="E397" s="149" t="s">
        <v>135</v>
      </c>
      <c r="F397" s="149" t="s">
        <v>9</v>
      </c>
      <c r="G397" s="149" t="s">
        <v>66</v>
      </c>
      <c r="H397" s="149" t="s">
        <v>66</v>
      </c>
      <c r="I397" s="149" t="s">
        <v>529</v>
      </c>
      <c r="J397" s="150">
        <f>VLOOKUP(B397,'12.2023'!A:C,3,0)</f>
        <v>0</v>
      </c>
      <c r="K397" s="151">
        <f>VLOOKUP(B397,'12.2023'!A:D,4,0)</f>
        <v>0</v>
      </c>
      <c r="L397" s="150">
        <f>VLOOKUP(B397,'12.2023'!A:E,5,0)</f>
        <v>0</v>
      </c>
      <c r="M397" s="150">
        <f>VLOOKUP(B397,'12.2023'!A:F,6,0)</f>
        <v>0</v>
      </c>
      <c r="N397" s="150">
        <f t="shared" si="25"/>
        <v>0</v>
      </c>
      <c r="O397" s="152">
        <f t="shared" si="26"/>
        <v>0</v>
      </c>
      <c r="P397" s="128">
        <f t="shared" si="27"/>
        <v>0</v>
      </c>
      <c r="Q397" s="153">
        <v>0</v>
      </c>
      <c r="R397" s="128">
        <f t="shared" si="28"/>
        <v>0</v>
      </c>
      <c r="S397" s="129">
        <v>24</v>
      </c>
    </row>
    <row r="398" spans="1:19" hidden="1">
      <c r="A398" s="147">
        <v>390</v>
      </c>
      <c r="B398" s="148">
        <v>3040043</v>
      </c>
      <c r="C398" s="148" t="s">
        <v>159</v>
      </c>
      <c r="D398" s="149" t="s">
        <v>35</v>
      </c>
      <c r="E398" s="149" t="s">
        <v>135</v>
      </c>
      <c r="F398" s="149" t="s">
        <v>9</v>
      </c>
      <c r="G398" s="149" t="s">
        <v>67</v>
      </c>
      <c r="H398" s="149" t="s">
        <v>67</v>
      </c>
      <c r="I398" s="149" t="s">
        <v>530</v>
      </c>
      <c r="J398" s="150">
        <f>VLOOKUP(B398,'12.2023'!A:C,3,0)</f>
        <v>0</v>
      </c>
      <c r="K398" s="151">
        <f>VLOOKUP(B398,'12.2023'!A:D,4,0)</f>
        <v>0</v>
      </c>
      <c r="L398" s="150">
        <f>VLOOKUP(B398,'12.2023'!A:E,5,0)</f>
        <v>272076.15000000002</v>
      </c>
      <c r="M398" s="150">
        <f>VLOOKUP(B398,'12.2023'!A:F,6,0)</f>
        <v>0</v>
      </c>
      <c r="N398" s="150">
        <f t="shared" si="25"/>
        <v>272076.15000000002</v>
      </c>
      <c r="O398" s="152">
        <f t="shared" si="26"/>
        <v>0</v>
      </c>
      <c r="P398" s="128">
        <f t="shared" si="27"/>
        <v>272076.15000000002</v>
      </c>
      <c r="Q398" s="153">
        <v>0</v>
      </c>
      <c r="R398" s="128">
        <f t="shared" si="28"/>
        <v>272076.15000000002</v>
      </c>
      <c r="S398" s="129">
        <v>24</v>
      </c>
    </row>
    <row r="399" spans="1:19" hidden="1">
      <c r="A399" s="147">
        <v>391</v>
      </c>
      <c r="B399" s="148">
        <v>3040044</v>
      </c>
      <c r="C399" s="148" t="s">
        <v>159</v>
      </c>
      <c r="D399" s="149" t="s">
        <v>35</v>
      </c>
      <c r="E399" s="149" t="s">
        <v>135</v>
      </c>
      <c r="F399" s="149" t="s">
        <v>9</v>
      </c>
      <c r="G399" s="149" t="s">
        <v>72</v>
      </c>
      <c r="H399" s="149" t="s">
        <v>72</v>
      </c>
      <c r="I399" s="149" t="s">
        <v>531</v>
      </c>
      <c r="J399" s="150">
        <f>VLOOKUP(B399,'12.2023'!A:C,3,0)</f>
        <v>0</v>
      </c>
      <c r="K399" s="151">
        <f>VLOOKUP(B399,'12.2023'!A:D,4,0)</f>
        <v>0</v>
      </c>
      <c r="L399" s="150">
        <f>VLOOKUP(B399,'12.2023'!A:E,5,0)</f>
        <v>198836.52999000001</v>
      </c>
      <c r="M399" s="150">
        <f>VLOOKUP(B399,'12.2023'!A:F,6,0)</f>
        <v>0</v>
      </c>
      <c r="N399" s="150">
        <f t="shared" si="25"/>
        <v>198836.52999000001</v>
      </c>
      <c r="O399" s="152">
        <f t="shared" si="26"/>
        <v>0</v>
      </c>
      <c r="P399" s="128">
        <f t="shared" si="27"/>
        <v>198836.52999000001</v>
      </c>
      <c r="Q399" s="153">
        <v>0</v>
      </c>
      <c r="R399" s="128">
        <f t="shared" si="28"/>
        <v>198836.52999000001</v>
      </c>
      <c r="S399" s="129">
        <v>24</v>
      </c>
    </row>
    <row r="400" spans="1:19" hidden="1">
      <c r="A400" s="147">
        <v>392</v>
      </c>
      <c r="B400" s="148">
        <v>3040045</v>
      </c>
      <c r="C400" s="148" t="s">
        <v>159</v>
      </c>
      <c r="D400" s="149" t="s">
        <v>35</v>
      </c>
      <c r="E400" s="149" t="s">
        <v>135</v>
      </c>
      <c r="F400" s="149" t="s">
        <v>9</v>
      </c>
      <c r="G400" s="149" t="s">
        <v>62</v>
      </c>
      <c r="H400" s="149" t="s">
        <v>62</v>
      </c>
      <c r="I400" s="149" t="s">
        <v>532</v>
      </c>
      <c r="J400" s="150">
        <f>VLOOKUP(B400,'12.2023'!A:C,3,0)</f>
        <v>0</v>
      </c>
      <c r="K400" s="151">
        <f>VLOOKUP(B400,'12.2023'!A:D,4,0)</f>
        <v>0</v>
      </c>
      <c r="L400" s="150">
        <f>VLOOKUP(B400,'12.2023'!A:E,5,0)</f>
        <v>6000</v>
      </c>
      <c r="M400" s="150">
        <f>VLOOKUP(B400,'12.2023'!A:F,6,0)</f>
        <v>0</v>
      </c>
      <c r="N400" s="150">
        <f t="shared" si="25"/>
        <v>6000</v>
      </c>
      <c r="O400" s="152">
        <f t="shared" si="26"/>
        <v>0</v>
      </c>
      <c r="P400" s="128">
        <f t="shared" si="27"/>
        <v>6000</v>
      </c>
      <c r="Q400" s="153">
        <v>0</v>
      </c>
      <c r="R400" s="128">
        <f t="shared" si="28"/>
        <v>6000</v>
      </c>
      <c r="S400" s="129">
        <v>24</v>
      </c>
    </row>
    <row r="401" spans="1:19" hidden="1">
      <c r="A401" s="147">
        <v>393</v>
      </c>
      <c r="B401" s="148">
        <v>3040046</v>
      </c>
      <c r="C401" s="148" t="s">
        <v>159</v>
      </c>
      <c r="D401" s="149" t="s">
        <v>35</v>
      </c>
      <c r="E401" s="149" t="s">
        <v>135</v>
      </c>
      <c r="F401" s="149" t="s">
        <v>9</v>
      </c>
      <c r="G401" s="149" t="s">
        <v>65</v>
      </c>
      <c r="H401" s="149" t="s">
        <v>65</v>
      </c>
      <c r="I401" s="149" t="s">
        <v>533</v>
      </c>
      <c r="J401" s="150">
        <f>VLOOKUP(B401,'12.2023'!A:C,3,0)</f>
        <v>0</v>
      </c>
      <c r="K401" s="151">
        <f>VLOOKUP(B401,'12.2023'!A:D,4,0)</f>
        <v>0</v>
      </c>
      <c r="L401" s="150">
        <f>VLOOKUP(B401,'12.2023'!A:E,5,0)</f>
        <v>182277.30000000002</v>
      </c>
      <c r="M401" s="150">
        <f>VLOOKUP(B401,'12.2023'!A:F,6,0)</f>
        <v>0</v>
      </c>
      <c r="N401" s="150">
        <f t="shared" si="25"/>
        <v>182277.30000000002</v>
      </c>
      <c r="O401" s="152">
        <f t="shared" si="26"/>
        <v>0</v>
      </c>
      <c r="P401" s="128">
        <f t="shared" si="27"/>
        <v>182277.30000000002</v>
      </c>
      <c r="Q401" s="153">
        <v>0</v>
      </c>
      <c r="R401" s="128">
        <f t="shared" si="28"/>
        <v>182277.30000000002</v>
      </c>
      <c r="S401" s="129">
        <v>24</v>
      </c>
    </row>
    <row r="402" spans="1:19" hidden="1">
      <c r="A402" s="147">
        <v>394</v>
      </c>
      <c r="B402" s="148">
        <v>3040047</v>
      </c>
      <c r="C402" s="148" t="s">
        <v>159</v>
      </c>
      <c r="D402" s="149" t="s">
        <v>35</v>
      </c>
      <c r="E402" s="149" t="s">
        <v>135</v>
      </c>
      <c r="F402" s="149" t="s">
        <v>104</v>
      </c>
      <c r="G402" s="149" t="s">
        <v>3264</v>
      </c>
      <c r="H402" s="149" t="s">
        <v>3264</v>
      </c>
      <c r="I402" s="149" t="s">
        <v>534</v>
      </c>
      <c r="J402" s="150">
        <f>VLOOKUP(B402,'12.2023'!A:C,3,0)</f>
        <v>0</v>
      </c>
      <c r="K402" s="151">
        <f>VLOOKUP(B402,'12.2023'!A:D,4,0)</f>
        <v>0</v>
      </c>
      <c r="L402" s="150">
        <f>VLOOKUP(B402,'12.2023'!A:E,5,0)</f>
        <v>431314.17</v>
      </c>
      <c r="M402" s="150">
        <f>VLOOKUP(B402,'12.2023'!A:F,6,0)</f>
        <v>0</v>
      </c>
      <c r="N402" s="150">
        <f t="shared" si="25"/>
        <v>431314.17</v>
      </c>
      <c r="O402" s="152">
        <f t="shared" si="26"/>
        <v>0</v>
      </c>
      <c r="P402" s="128">
        <f t="shared" si="27"/>
        <v>431314.17</v>
      </c>
      <c r="Q402" s="153">
        <v>0</v>
      </c>
      <c r="R402" s="128">
        <f t="shared" si="28"/>
        <v>431314.17</v>
      </c>
      <c r="S402" s="129">
        <v>24</v>
      </c>
    </row>
    <row r="403" spans="1:19" hidden="1">
      <c r="A403" s="147">
        <v>395</v>
      </c>
      <c r="B403" s="148">
        <v>3040048</v>
      </c>
      <c r="C403" s="148" t="s">
        <v>159</v>
      </c>
      <c r="D403" s="149" t="s">
        <v>35</v>
      </c>
      <c r="E403" s="149" t="s">
        <v>135</v>
      </c>
      <c r="F403" s="149" t="s">
        <v>104</v>
      </c>
      <c r="G403" s="149" t="s">
        <v>3264</v>
      </c>
      <c r="H403" s="149" t="s">
        <v>3264</v>
      </c>
      <c r="I403" s="149" t="s">
        <v>535</v>
      </c>
      <c r="J403" s="150">
        <f>VLOOKUP(B403,'12.2023'!A:C,3,0)</f>
        <v>0</v>
      </c>
      <c r="K403" s="151">
        <f>VLOOKUP(B403,'12.2023'!A:D,4,0)</f>
        <v>0</v>
      </c>
      <c r="L403" s="150">
        <f>VLOOKUP(B403,'12.2023'!A:E,5,0)</f>
        <v>61829.380000000005</v>
      </c>
      <c r="M403" s="150">
        <f>VLOOKUP(B403,'12.2023'!A:F,6,0)</f>
        <v>0</v>
      </c>
      <c r="N403" s="150">
        <f t="shared" si="25"/>
        <v>61829.380000000005</v>
      </c>
      <c r="O403" s="152">
        <f t="shared" si="26"/>
        <v>0</v>
      </c>
      <c r="P403" s="128">
        <f t="shared" si="27"/>
        <v>61829.380000000005</v>
      </c>
      <c r="Q403" s="153">
        <v>0</v>
      </c>
      <c r="R403" s="128">
        <f t="shared" si="28"/>
        <v>61829.380000000005</v>
      </c>
      <c r="S403" s="129">
        <v>24</v>
      </c>
    </row>
    <row r="404" spans="1:19" hidden="1">
      <c r="A404" s="147">
        <v>396</v>
      </c>
      <c r="B404" s="148">
        <v>3040049</v>
      </c>
      <c r="C404" s="148" t="s">
        <v>159</v>
      </c>
      <c r="D404" s="149" t="s">
        <v>35</v>
      </c>
      <c r="E404" s="149" t="s">
        <v>135</v>
      </c>
      <c r="F404" s="149" t="s">
        <v>104</v>
      </c>
      <c r="G404" s="149" t="s">
        <v>3264</v>
      </c>
      <c r="H404" s="149" t="s">
        <v>3264</v>
      </c>
      <c r="I404" s="149" t="s">
        <v>536</v>
      </c>
      <c r="J404" s="150">
        <f>VLOOKUP(B404,'12.2023'!A:C,3,0)</f>
        <v>0</v>
      </c>
      <c r="K404" s="151">
        <f>VLOOKUP(B404,'12.2023'!A:D,4,0)</f>
        <v>0</v>
      </c>
      <c r="L404" s="150">
        <f>VLOOKUP(B404,'12.2023'!A:E,5,0)</f>
        <v>1214146.18</v>
      </c>
      <c r="M404" s="150">
        <f>VLOOKUP(B404,'12.2023'!A:F,6,0)</f>
        <v>0</v>
      </c>
      <c r="N404" s="150">
        <f t="shared" si="25"/>
        <v>1214146.18</v>
      </c>
      <c r="O404" s="152">
        <f t="shared" si="26"/>
        <v>0</v>
      </c>
      <c r="P404" s="128">
        <f t="shared" si="27"/>
        <v>1214146.18</v>
      </c>
      <c r="Q404" s="153">
        <v>0</v>
      </c>
      <c r="R404" s="128">
        <f t="shared" si="28"/>
        <v>1214146.18</v>
      </c>
      <c r="S404" s="129">
        <v>24</v>
      </c>
    </row>
    <row r="405" spans="1:19" hidden="1">
      <c r="A405" s="147">
        <v>397</v>
      </c>
      <c r="B405" s="148">
        <v>3040050</v>
      </c>
      <c r="C405" s="148" t="s">
        <v>159</v>
      </c>
      <c r="D405" s="149" t="s">
        <v>35</v>
      </c>
      <c r="E405" s="149" t="s">
        <v>135</v>
      </c>
      <c r="F405" s="149" t="s">
        <v>10</v>
      </c>
      <c r="G405" s="149" t="s">
        <v>69</v>
      </c>
      <c r="H405" s="149" t="s">
        <v>69</v>
      </c>
      <c r="I405" s="149" t="s">
        <v>537</v>
      </c>
      <c r="J405" s="150">
        <f>VLOOKUP(B405,'12.2023'!A:C,3,0)</f>
        <v>0</v>
      </c>
      <c r="K405" s="151">
        <f>VLOOKUP(B405,'12.2023'!A:D,4,0)</f>
        <v>0</v>
      </c>
      <c r="L405" s="150">
        <f>VLOOKUP(B405,'12.2023'!A:E,5,0)</f>
        <v>7600</v>
      </c>
      <c r="M405" s="150">
        <f>VLOOKUP(B405,'12.2023'!A:F,6,0)</f>
        <v>0</v>
      </c>
      <c r="N405" s="150">
        <f t="shared" si="25"/>
        <v>7600</v>
      </c>
      <c r="O405" s="152">
        <f t="shared" si="26"/>
        <v>0</v>
      </c>
      <c r="P405" s="128">
        <f t="shared" si="27"/>
        <v>7600</v>
      </c>
      <c r="Q405" s="153">
        <v>0</v>
      </c>
      <c r="R405" s="128">
        <f t="shared" si="28"/>
        <v>7600</v>
      </c>
      <c r="S405" s="129">
        <v>24</v>
      </c>
    </row>
    <row r="406" spans="1:19" hidden="1">
      <c r="A406" s="147">
        <v>398</v>
      </c>
      <c r="B406" s="148">
        <v>3040051</v>
      </c>
      <c r="C406" s="148" t="s">
        <v>159</v>
      </c>
      <c r="D406" s="149" t="s">
        <v>35</v>
      </c>
      <c r="E406" s="149" t="s">
        <v>135</v>
      </c>
      <c r="F406" s="149" t="s">
        <v>9</v>
      </c>
      <c r="G406" s="149" t="s">
        <v>63</v>
      </c>
      <c r="H406" s="149" t="s">
        <v>63</v>
      </c>
      <c r="I406" s="149" t="s">
        <v>538</v>
      </c>
      <c r="J406" s="150">
        <f>VLOOKUP(B406,'12.2023'!A:C,3,0)</f>
        <v>0</v>
      </c>
      <c r="K406" s="151">
        <f>VLOOKUP(B406,'12.2023'!A:D,4,0)</f>
        <v>0</v>
      </c>
      <c r="L406" s="150">
        <f>VLOOKUP(B406,'12.2023'!A:E,5,0)</f>
        <v>50078.62</v>
      </c>
      <c r="M406" s="150">
        <f>VLOOKUP(B406,'12.2023'!A:F,6,0)</f>
        <v>0</v>
      </c>
      <c r="N406" s="150">
        <f t="shared" si="25"/>
        <v>50078.62</v>
      </c>
      <c r="O406" s="152">
        <f t="shared" si="26"/>
        <v>0</v>
      </c>
      <c r="P406" s="128">
        <f t="shared" si="27"/>
        <v>50078.62</v>
      </c>
      <c r="Q406" s="153">
        <v>0</v>
      </c>
      <c r="R406" s="128">
        <f t="shared" si="28"/>
        <v>50078.62</v>
      </c>
      <c r="S406" s="129">
        <v>24</v>
      </c>
    </row>
    <row r="407" spans="1:19" hidden="1">
      <c r="A407" s="147">
        <v>399</v>
      </c>
      <c r="B407" s="148">
        <v>3040052</v>
      </c>
      <c r="C407" s="148" t="s">
        <v>159</v>
      </c>
      <c r="D407" s="149" t="s">
        <v>35</v>
      </c>
      <c r="E407" s="149" t="s">
        <v>135</v>
      </c>
      <c r="F407" s="149" t="s">
        <v>9</v>
      </c>
      <c r="G407" s="149" t="s">
        <v>19</v>
      </c>
      <c r="H407" s="149" t="s">
        <v>19</v>
      </c>
      <c r="I407" s="149" t="s">
        <v>539</v>
      </c>
      <c r="J407" s="150">
        <f>VLOOKUP(B407,'12.2023'!A:C,3,0)</f>
        <v>0</v>
      </c>
      <c r="K407" s="151">
        <f>VLOOKUP(B407,'12.2023'!A:D,4,0)</f>
        <v>0</v>
      </c>
      <c r="L407" s="150">
        <f>VLOOKUP(B407,'12.2023'!A:E,5,0)</f>
        <v>0</v>
      </c>
      <c r="M407" s="150">
        <f>VLOOKUP(B407,'12.2023'!A:F,6,0)</f>
        <v>0</v>
      </c>
      <c r="N407" s="150">
        <f t="shared" si="25"/>
        <v>0</v>
      </c>
      <c r="O407" s="152">
        <f t="shared" si="26"/>
        <v>0</v>
      </c>
      <c r="P407" s="128">
        <f t="shared" si="27"/>
        <v>0</v>
      </c>
      <c r="Q407" s="153">
        <v>0</v>
      </c>
      <c r="R407" s="128">
        <f t="shared" si="28"/>
        <v>0</v>
      </c>
      <c r="S407" s="129">
        <v>24</v>
      </c>
    </row>
    <row r="408" spans="1:19" hidden="1">
      <c r="A408" s="147">
        <v>400</v>
      </c>
      <c r="B408" s="148">
        <v>3040053</v>
      </c>
      <c r="C408" s="148" t="s">
        <v>159</v>
      </c>
      <c r="D408" s="149" t="s">
        <v>35</v>
      </c>
      <c r="E408" s="149" t="s">
        <v>135</v>
      </c>
      <c r="F408" s="149" t="s">
        <v>9</v>
      </c>
      <c r="G408" s="149" t="s">
        <v>56</v>
      </c>
      <c r="H408" s="149" t="s">
        <v>56</v>
      </c>
      <c r="I408" s="149" t="s">
        <v>540</v>
      </c>
      <c r="J408" s="150">
        <f>VLOOKUP(B408,'12.2023'!A:C,3,0)</f>
        <v>0</v>
      </c>
      <c r="K408" s="151">
        <f>VLOOKUP(B408,'12.2023'!A:D,4,0)</f>
        <v>0</v>
      </c>
      <c r="L408" s="150">
        <f>VLOOKUP(B408,'12.2023'!A:E,5,0)</f>
        <v>1269131.3</v>
      </c>
      <c r="M408" s="150">
        <f>VLOOKUP(B408,'12.2023'!A:F,6,0)</f>
        <v>0</v>
      </c>
      <c r="N408" s="150">
        <f t="shared" si="25"/>
        <v>1269131.3</v>
      </c>
      <c r="O408" s="152">
        <f t="shared" si="26"/>
        <v>0</v>
      </c>
      <c r="P408" s="128">
        <f t="shared" si="27"/>
        <v>1269131.3</v>
      </c>
      <c r="Q408" s="153">
        <v>0</v>
      </c>
      <c r="R408" s="128">
        <f t="shared" si="28"/>
        <v>1269131.3</v>
      </c>
      <c r="S408" s="129">
        <v>24</v>
      </c>
    </row>
    <row r="409" spans="1:19" hidden="1">
      <c r="A409" s="147">
        <v>401</v>
      </c>
      <c r="B409" s="148">
        <v>3040054</v>
      </c>
      <c r="C409" s="148" t="s">
        <v>159</v>
      </c>
      <c r="D409" s="149" t="s">
        <v>35</v>
      </c>
      <c r="E409" s="149" t="s">
        <v>135</v>
      </c>
      <c r="F409" s="149" t="s">
        <v>9</v>
      </c>
      <c r="G409" s="149" t="s">
        <v>73</v>
      </c>
      <c r="H409" s="149" t="s">
        <v>73</v>
      </c>
      <c r="I409" s="149" t="s">
        <v>541</v>
      </c>
      <c r="J409" s="150">
        <f>VLOOKUP(B409,'12.2023'!A:C,3,0)</f>
        <v>0</v>
      </c>
      <c r="K409" s="151">
        <f>VLOOKUP(B409,'12.2023'!A:D,4,0)</f>
        <v>0</v>
      </c>
      <c r="L409" s="150">
        <f>VLOOKUP(B409,'12.2023'!A:E,5,0)</f>
        <v>13511.880000000001</v>
      </c>
      <c r="M409" s="150">
        <f>VLOOKUP(B409,'12.2023'!A:F,6,0)</f>
        <v>0</v>
      </c>
      <c r="N409" s="150">
        <f t="shared" si="25"/>
        <v>13511.880000000001</v>
      </c>
      <c r="O409" s="152">
        <f t="shared" si="26"/>
        <v>0</v>
      </c>
      <c r="P409" s="128">
        <f t="shared" si="27"/>
        <v>13511.880000000001</v>
      </c>
      <c r="Q409" s="153">
        <v>0</v>
      </c>
      <c r="R409" s="128">
        <f t="shared" si="28"/>
        <v>13511.880000000001</v>
      </c>
      <c r="S409" s="129">
        <v>24</v>
      </c>
    </row>
    <row r="410" spans="1:19" hidden="1">
      <c r="A410" s="147">
        <v>402</v>
      </c>
      <c r="B410" s="148">
        <v>3050002</v>
      </c>
      <c r="C410" s="148" t="s">
        <v>159</v>
      </c>
      <c r="D410" s="149" t="s">
        <v>35</v>
      </c>
      <c r="E410" s="149" t="s">
        <v>135</v>
      </c>
      <c r="F410" s="149" t="s">
        <v>10</v>
      </c>
      <c r="G410" s="149" t="s">
        <v>69</v>
      </c>
      <c r="H410" s="149" t="s">
        <v>69</v>
      </c>
      <c r="I410" s="149" t="s">
        <v>542</v>
      </c>
      <c r="J410" s="150">
        <f>VLOOKUP(B410,'12.2023'!A:C,3,0)</f>
        <v>0</v>
      </c>
      <c r="K410" s="151">
        <f>VLOOKUP(B410,'12.2023'!A:D,4,0)</f>
        <v>0</v>
      </c>
      <c r="L410" s="150">
        <f>VLOOKUP(B410,'12.2023'!A:E,5,0)</f>
        <v>4443718.3045700006</v>
      </c>
      <c r="M410" s="150">
        <f>VLOOKUP(B410,'12.2023'!A:F,6,0)</f>
        <v>562133.18615000008</v>
      </c>
      <c r="N410" s="150">
        <f t="shared" si="25"/>
        <v>3881585.1184200007</v>
      </c>
      <c r="O410" s="152">
        <f t="shared" si="26"/>
        <v>0</v>
      </c>
      <c r="P410" s="128">
        <f t="shared" si="27"/>
        <v>3881585.1184200007</v>
      </c>
      <c r="Q410" s="153">
        <v>0</v>
      </c>
      <c r="R410" s="128">
        <f t="shared" si="28"/>
        <v>3881585.1184200007</v>
      </c>
      <c r="S410" s="129">
        <v>24</v>
      </c>
    </row>
    <row r="411" spans="1:19" hidden="1">
      <c r="A411" s="147">
        <v>403</v>
      </c>
      <c r="B411" s="148">
        <v>3050003</v>
      </c>
      <c r="C411" s="148" t="s">
        <v>159</v>
      </c>
      <c r="D411" s="149" t="s">
        <v>35</v>
      </c>
      <c r="E411" s="149" t="s">
        <v>135</v>
      </c>
      <c r="F411" s="149" t="s">
        <v>10</v>
      </c>
      <c r="G411" s="149" t="s">
        <v>69</v>
      </c>
      <c r="H411" s="149" t="s">
        <v>69</v>
      </c>
      <c r="I411" s="149" t="s">
        <v>543</v>
      </c>
      <c r="J411" s="150">
        <f>VLOOKUP(B411,'12.2023'!A:C,3,0)</f>
        <v>0</v>
      </c>
      <c r="K411" s="151">
        <f>VLOOKUP(B411,'12.2023'!A:D,4,0)</f>
        <v>0</v>
      </c>
      <c r="L411" s="150">
        <f>VLOOKUP(B411,'12.2023'!A:E,5,0)</f>
        <v>19972674.723889999</v>
      </c>
      <c r="M411" s="150">
        <f>VLOOKUP(B411,'12.2023'!A:F,6,0)</f>
        <v>2386415.37525</v>
      </c>
      <c r="N411" s="150">
        <f t="shared" si="25"/>
        <v>17586259.348639999</v>
      </c>
      <c r="O411" s="152">
        <f t="shared" si="26"/>
        <v>0</v>
      </c>
      <c r="P411" s="128">
        <f t="shared" si="27"/>
        <v>17586259.348639999</v>
      </c>
      <c r="Q411" s="153">
        <v>0</v>
      </c>
      <c r="R411" s="128">
        <f t="shared" si="28"/>
        <v>17586259.348639999</v>
      </c>
      <c r="S411" s="129">
        <v>24</v>
      </c>
    </row>
    <row r="412" spans="1:19" hidden="1">
      <c r="A412" s="147">
        <v>404</v>
      </c>
      <c r="B412" s="148">
        <v>3050004</v>
      </c>
      <c r="C412" s="148" t="s">
        <v>159</v>
      </c>
      <c r="D412" s="149" t="s">
        <v>35</v>
      </c>
      <c r="E412" s="149" t="s">
        <v>135</v>
      </c>
      <c r="F412" s="149" t="s">
        <v>10</v>
      </c>
      <c r="G412" s="149" t="s">
        <v>69</v>
      </c>
      <c r="H412" s="149" t="s">
        <v>69</v>
      </c>
      <c r="I412" s="149" t="s">
        <v>544</v>
      </c>
      <c r="J412" s="150">
        <f>VLOOKUP(B412,'12.2023'!A:C,3,0)</f>
        <v>0</v>
      </c>
      <c r="K412" s="151">
        <f>VLOOKUP(B412,'12.2023'!A:D,4,0)</f>
        <v>0</v>
      </c>
      <c r="L412" s="150">
        <f>VLOOKUP(B412,'12.2023'!A:E,5,0)</f>
        <v>610786.24005999998</v>
      </c>
      <c r="M412" s="150">
        <f>VLOOKUP(B412,'12.2023'!A:F,6,0)</f>
        <v>4452.68</v>
      </c>
      <c r="N412" s="150">
        <f t="shared" si="25"/>
        <v>606333.56005999993</v>
      </c>
      <c r="O412" s="152">
        <f t="shared" si="26"/>
        <v>0</v>
      </c>
      <c r="P412" s="128">
        <f t="shared" si="27"/>
        <v>606333.56005999993</v>
      </c>
      <c r="Q412" s="153">
        <v>0</v>
      </c>
      <c r="R412" s="128">
        <f t="shared" si="28"/>
        <v>606333.56005999993</v>
      </c>
      <c r="S412" s="129">
        <v>24</v>
      </c>
    </row>
    <row r="413" spans="1:19" hidden="1">
      <c r="A413" s="147">
        <v>405</v>
      </c>
      <c r="B413" s="148">
        <v>3050005</v>
      </c>
      <c r="C413" s="148" t="s">
        <v>159</v>
      </c>
      <c r="D413" s="149" t="s">
        <v>35</v>
      </c>
      <c r="E413" s="149" t="s">
        <v>135</v>
      </c>
      <c r="F413" s="149" t="s">
        <v>10</v>
      </c>
      <c r="G413" s="149" t="s">
        <v>69</v>
      </c>
      <c r="H413" s="149" t="s">
        <v>69</v>
      </c>
      <c r="I413" s="149" t="s">
        <v>545</v>
      </c>
      <c r="J413" s="150">
        <f>VLOOKUP(B413,'12.2023'!A:C,3,0)</f>
        <v>0</v>
      </c>
      <c r="K413" s="151">
        <f>VLOOKUP(B413,'12.2023'!A:D,4,0)</f>
        <v>0</v>
      </c>
      <c r="L413" s="150">
        <f>VLOOKUP(B413,'12.2023'!A:E,5,0)</f>
        <v>26764326.441570003</v>
      </c>
      <c r="M413" s="150">
        <f>VLOOKUP(B413,'12.2023'!A:F,6,0)</f>
        <v>776107.4</v>
      </c>
      <c r="N413" s="150">
        <f t="shared" si="25"/>
        <v>25988219.041570004</v>
      </c>
      <c r="O413" s="152">
        <f t="shared" si="26"/>
        <v>0</v>
      </c>
      <c r="P413" s="128">
        <f t="shared" si="27"/>
        <v>25988219.041570004</v>
      </c>
      <c r="Q413" s="153">
        <v>0</v>
      </c>
      <c r="R413" s="128">
        <f t="shared" si="28"/>
        <v>25988219.041570004</v>
      </c>
      <c r="S413" s="129">
        <v>24</v>
      </c>
    </row>
    <row r="414" spans="1:19" hidden="1">
      <c r="A414" s="147">
        <v>406</v>
      </c>
      <c r="B414" s="148">
        <v>3050006</v>
      </c>
      <c r="C414" s="148" t="s">
        <v>159</v>
      </c>
      <c r="D414" s="149" t="s">
        <v>35</v>
      </c>
      <c r="E414" s="149" t="s">
        <v>135</v>
      </c>
      <c r="F414" s="149" t="s">
        <v>10</v>
      </c>
      <c r="G414" s="149" t="s">
        <v>69</v>
      </c>
      <c r="H414" s="149" t="s">
        <v>69</v>
      </c>
      <c r="I414" s="149" t="s">
        <v>546</v>
      </c>
      <c r="J414" s="150">
        <f>VLOOKUP(B414,'12.2023'!A:C,3,0)</f>
        <v>0</v>
      </c>
      <c r="K414" s="151">
        <f>VLOOKUP(B414,'12.2023'!A:D,4,0)</f>
        <v>0</v>
      </c>
      <c r="L414" s="150">
        <f>VLOOKUP(B414,'12.2023'!A:E,5,0)</f>
        <v>257301.66083000001</v>
      </c>
      <c r="M414" s="150">
        <f>VLOOKUP(B414,'12.2023'!A:F,6,0)</f>
        <v>3565.0645000000004</v>
      </c>
      <c r="N414" s="150">
        <f t="shared" si="25"/>
        <v>253736.59633</v>
      </c>
      <c r="O414" s="152">
        <f t="shared" si="26"/>
        <v>0</v>
      </c>
      <c r="P414" s="128">
        <f t="shared" si="27"/>
        <v>253736.59633</v>
      </c>
      <c r="Q414" s="153">
        <v>0</v>
      </c>
      <c r="R414" s="128">
        <f t="shared" si="28"/>
        <v>253736.59633</v>
      </c>
      <c r="S414" s="129">
        <v>24</v>
      </c>
    </row>
    <row r="415" spans="1:19" hidden="1">
      <c r="A415" s="147">
        <v>407</v>
      </c>
      <c r="B415" s="148">
        <v>3050007</v>
      </c>
      <c r="C415" s="148" t="s">
        <v>159</v>
      </c>
      <c r="D415" s="149" t="s">
        <v>35</v>
      </c>
      <c r="E415" s="149" t="s">
        <v>135</v>
      </c>
      <c r="F415" s="149" t="s">
        <v>10</v>
      </c>
      <c r="G415" s="149" t="s">
        <v>69</v>
      </c>
      <c r="H415" s="149" t="s">
        <v>69</v>
      </c>
      <c r="I415" s="149" t="s">
        <v>547</v>
      </c>
      <c r="J415" s="150">
        <f>VLOOKUP(B415,'12.2023'!A:C,3,0)</f>
        <v>0</v>
      </c>
      <c r="K415" s="151">
        <f>VLOOKUP(B415,'12.2023'!A:D,4,0)</f>
        <v>0</v>
      </c>
      <c r="L415" s="150">
        <f>VLOOKUP(B415,'12.2023'!A:E,5,0)</f>
        <v>2606721.0146300001</v>
      </c>
      <c r="M415" s="150">
        <f>VLOOKUP(B415,'12.2023'!A:F,6,0)</f>
        <v>23065.146239999998</v>
      </c>
      <c r="N415" s="150">
        <f t="shared" si="25"/>
        <v>2583655.86839</v>
      </c>
      <c r="O415" s="152">
        <f t="shared" si="26"/>
        <v>0</v>
      </c>
      <c r="P415" s="128">
        <f t="shared" si="27"/>
        <v>2583655.86839</v>
      </c>
      <c r="Q415" s="153">
        <v>0</v>
      </c>
      <c r="R415" s="128">
        <f t="shared" si="28"/>
        <v>2583655.86839</v>
      </c>
      <c r="S415" s="129">
        <v>24</v>
      </c>
    </row>
    <row r="416" spans="1:19" hidden="1">
      <c r="A416" s="147">
        <v>408</v>
      </c>
      <c r="B416" s="148">
        <v>3050008</v>
      </c>
      <c r="C416" s="148" t="s">
        <v>159</v>
      </c>
      <c r="D416" s="149" t="s">
        <v>35</v>
      </c>
      <c r="E416" s="149" t="s">
        <v>135</v>
      </c>
      <c r="F416" s="149" t="s">
        <v>10</v>
      </c>
      <c r="G416" s="149" t="s">
        <v>69</v>
      </c>
      <c r="H416" s="149" t="s">
        <v>69</v>
      </c>
      <c r="I416" s="149" t="s">
        <v>548</v>
      </c>
      <c r="J416" s="150">
        <f>VLOOKUP(B416,'12.2023'!A:C,3,0)</f>
        <v>0</v>
      </c>
      <c r="K416" s="151">
        <f>VLOOKUP(B416,'12.2023'!A:D,4,0)</f>
        <v>0</v>
      </c>
      <c r="L416" s="150">
        <f>VLOOKUP(B416,'12.2023'!A:E,5,0)</f>
        <v>3833290.6798</v>
      </c>
      <c r="M416" s="150">
        <f>VLOOKUP(B416,'12.2023'!A:F,6,0)</f>
        <v>90567.987059999999</v>
      </c>
      <c r="N416" s="150">
        <f t="shared" si="25"/>
        <v>3742722.6927399999</v>
      </c>
      <c r="O416" s="152">
        <f t="shared" si="26"/>
        <v>0</v>
      </c>
      <c r="P416" s="128">
        <f t="shared" si="27"/>
        <v>3742722.6927399999</v>
      </c>
      <c r="Q416" s="153">
        <v>0</v>
      </c>
      <c r="R416" s="128">
        <f t="shared" si="28"/>
        <v>3742722.6927399999</v>
      </c>
      <c r="S416" s="129">
        <v>24</v>
      </c>
    </row>
    <row r="417" spans="1:19" hidden="1">
      <c r="A417" s="147">
        <v>409</v>
      </c>
      <c r="B417" s="148">
        <v>3050009</v>
      </c>
      <c r="C417" s="148" t="s">
        <v>159</v>
      </c>
      <c r="D417" s="149" t="s">
        <v>35</v>
      </c>
      <c r="E417" s="149" t="s">
        <v>135</v>
      </c>
      <c r="F417" s="149" t="s">
        <v>10</v>
      </c>
      <c r="G417" s="149" t="s">
        <v>69</v>
      </c>
      <c r="H417" s="149" t="s">
        <v>69</v>
      </c>
      <c r="I417" s="149" t="s">
        <v>549</v>
      </c>
      <c r="J417" s="150">
        <f>VLOOKUP(B417,'12.2023'!A:C,3,0)</f>
        <v>0</v>
      </c>
      <c r="K417" s="151">
        <f>VLOOKUP(B417,'12.2023'!A:D,4,0)</f>
        <v>0</v>
      </c>
      <c r="L417" s="150">
        <f>VLOOKUP(B417,'12.2023'!A:E,5,0)</f>
        <v>6019005.795880001</v>
      </c>
      <c r="M417" s="150">
        <f>VLOOKUP(B417,'12.2023'!A:F,6,0)</f>
        <v>494005.42115999997</v>
      </c>
      <c r="N417" s="150">
        <f t="shared" si="25"/>
        <v>5525000.3747200007</v>
      </c>
      <c r="O417" s="152">
        <f t="shared" si="26"/>
        <v>0</v>
      </c>
      <c r="P417" s="128">
        <f t="shared" si="27"/>
        <v>5525000.3747200007</v>
      </c>
      <c r="Q417" s="153">
        <v>0</v>
      </c>
      <c r="R417" s="128">
        <f t="shared" si="28"/>
        <v>5525000.3747200007</v>
      </c>
      <c r="S417" s="129">
        <v>24</v>
      </c>
    </row>
    <row r="418" spans="1:19" hidden="1">
      <c r="A418" s="147">
        <v>410</v>
      </c>
      <c r="B418" s="148">
        <v>3050010</v>
      </c>
      <c r="C418" s="148" t="s">
        <v>159</v>
      </c>
      <c r="D418" s="149" t="s">
        <v>35</v>
      </c>
      <c r="E418" s="149" t="s">
        <v>135</v>
      </c>
      <c r="F418" s="149" t="s">
        <v>10</v>
      </c>
      <c r="G418" s="149" t="s">
        <v>69</v>
      </c>
      <c r="H418" s="149" t="s">
        <v>69</v>
      </c>
      <c r="I418" s="149" t="s">
        <v>550</v>
      </c>
      <c r="J418" s="150">
        <f>VLOOKUP(B418,'12.2023'!A:C,3,0)</f>
        <v>0</v>
      </c>
      <c r="K418" s="151">
        <f>VLOOKUP(B418,'12.2023'!A:D,4,0)</f>
        <v>0</v>
      </c>
      <c r="L418" s="150">
        <f>VLOOKUP(B418,'12.2023'!A:E,5,0)</f>
        <v>2502606.8852900001</v>
      </c>
      <c r="M418" s="150">
        <f>VLOOKUP(B418,'12.2023'!A:F,6,0)</f>
        <v>178895.50785999998</v>
      </c>
      <c r="N418" s="150">
        <f t="shared" si="25"/>
        <v>2323711.3774300003</v>
      </c>
      <c r="O418" s="152">
        <f t="shared" si="26"/>
        <v>0</v>
      </c>
      <c r="P418" s="128">
        <f t="shared" si="27"/>
        <v>2323711.3774300003</v>
      </c>
      <c r="Q418" s="153">
        <v>0</v>
      </c>
      <c r="R418" s="128">
        <f t="shared" si="28"/>
        <v>2323711.3774300003</v>
      </c>
      <c r="S418" s="129">
        <v>24</v>
      </c>
    </row>
    <row r="419" spans="1:19" hidden="1">
      <c r="A419" s="147">
        <v>411</v>
      </c>
      <c r="B419" s="148">
        <v>3050011</v>
      </c>
      <c r="C419" s="148" t="s">
        <v>159</v>
      </c>
      <c r="D419" s="149" t="s">
        <v>35</v>
      </c>
      <c r="E419" s="149" t="s">
        <v>135</v>
      </c>
      <c r="F419" s="149" t="s">
        <v>10</v>
      </c>
      <c r="G419" s="149" t="s">
        <v>69</v>
      </c>
      <c r="H419" s="149" t="s">
        <v>69</v>
      </c>
      <c r="I419" s="149" t="s">
        <v>551</v>
      </c>
      <c r="J419" s="150">
        <f>VLOOKUP(B419,'12.2023'!A:C,3,0)</f>
        <v>0</v>
      </c>
      <c r="K419" s="151">
        <f>VLOOKUP(B419,'12.2023'!A:D,4,0)</f>
        <v>0</v>
      </c>
      <c r="L419" s="150">
        <f>VLOOKUP(B419,'12.2023'!A:E,5,0)</f>
        <v>880</v>
      </c>
      <c r="M419" s="150">
        <f>VLOOKUP(B419,'12.2023'!A:F,6,0)</f>
        <v>0</v>
      </c>
      <c r="N419" s="150">
        <f t="shared" si="25"/>
        <v>880</v>
      </c>
      <c r="O419" s="152">
        <f t="shared" si="26"/>
        <v>0</v>
      </c>
      <c r="P419" s="128">
        <f t="shared" si="27"/>
        <v>880</v>
      </c>
      <c r="Q419" s="153">
        <v>0</v>
      </c>
      <c r="R419" s="128">
        <f t="shared" si="28"/>
        <v>880</v>
      </c>
      <c r="S419" s="129">
        <v>24</v>
      </c>
    </row>
    <row r="420" spans="1:19" hidden="1">
      <c r="A420" s="147">
        <v>412</v>
      </c>
      <c r="B420" s="148">
        <v>3050012</v>
      </c>
      <c r="C420" s="148" t="s">
        <v>159</v>
      </c>
      <c r="D420" s="149" t="s">
        <v>35</v>
      </c>
      <c r="E420" s="149" t="s">
        <v>135</v>
      </c>
      <c r="F420" s="149" t="s">
        <v>10</v>
      </c>
      <c r="G420" s="149" t="s">
        <v>69</v>
      </c>
      <c r="H420" s="149" t="s">
        <v>69</v>
      </c>
      <c r="I420" s="149" t="s">
        <v>552</v>
      </c>
      <c r="J420" s="150">
        <f>VLOOKUP(B420,'12.2023'!A:C,3,0)</f>
        <v>0</v>
      </c>
      <c r="K420" s="151">
        <f>VLOOKUP(B420,'12.2023'!A:D,4,0)</f>
        <v>0</v>
      </c>
      <c r="L420" s="150">
        <f>VLOOKUP(B420,'12.2023'!A:E,5,0)</f>
        <v>347745.73431999999</v>
      </c>
      <c r="M420" s="150">
        <f>VLOOKUP(B420,'12.2023'!A:F,6,0)</f>
        <v>6759.3008</v>
      </c>
      <c r="N420" s="150">
        <f t="shared" si="25"/>
        <v>340986.43351999996</v>
      </c>
      <c r="O420" s="152">
        <f t="shared" si="26"/>
        <v>0</v>
      </c>
      <c r="P420" s="128">
        <f t="shared" si="27"/>
        <v>340986.43351999996</v>
      </c>
      <c r="Q420" s="153">
        <v>0</v>
      </c>
      <c r="R420" s="128">
        <f t="shared" si="28"/>
        <v>340986.43351999996</v>
      </c>
      <c r="S420" s="129">
        <v>24</v>
      </c>
    </row>
    <row r="421" spans="1:19" hidden="1">
      <c r="A421" s="147">
        <v>413</v>
      </c>
      <c r="B421" s="148">
        <v>3050013</v>
      </c>
      <c r="C421" s="148" t="s">
        <v>159</v>
      </c>
      <c r="D421" s="149" t="s">
        <v>35</v>
      </c>
      <c r="E421" s="149" t="s">
        <v>135</v>
      </c>
      <c r="F421" s="149" t="s">
        <v>10</v>
      </c>
      <c r="G421" s="149" t="s">
        <v>69</v>
      </c>
      <c r="H421" s="149" t="s">
        <v>69</v>
      </c>
      <c r="I421" s="149" t="s">
        <v>553</v>
      </c>
      <c r="J421" s="150">
        <f>VLOOKUP(B421,'12.2023'!A:C,3,0)</f>
        <v>0</v>
      </c>
      <c r="K421" s="151">
        <f>VLOOKUP(B421,'12.2023'!A:D,4,0)</f>
        <v>0</v>
      </c>
      <c r="L421" s="150">
        <f>VLOOKUP(B421,'12.2023'!A:E,5,0)</f>
        <v>20000</v>
      </c>
      <c r="M421" s="150">
        <f>VLOOKUP(B421,'12.2023'!A:F,6,0)</f>
        <v>0</v>
      </c>
      <c r="N421" s="150">
        <f t="shared" si="25"/>
        <v>20000</v>
      </c>
      <c r="O421" s="152">
        <f t="shared" si="26"/>
        <v>0</v>
      </c>
      <c r="P421" s="128">
        <f t="shared" si="27"/>
        <v>20000</v>
      </c>
      <c r="Q421" s="153">
        <v>0</v>
      </c>
      <c r="R421" s="128">
        <f t="shared" si="28"/>
        <v>20000</v>
      </c>
      <c r="S421" s="129">
        <v>24</v>
      </c>
    </row>
    <row r="422" spans="1:19" hidden="1">
      <c r="A422" s="147">
        <v>414</v>
      </c>
      <c r="B422" s="148">
        <v>3050014</v>
      </c>
      <c r="C422" s="148" t="s">
        <v>159</v>
      </c>
      <c r="D422" s="149" t="s">
        <v>35</v>
      </c>
      <c r="E422" s="149" t="s">
        <v>135</v>
      </c>
      <c r="F422" s="149" t="s">
        <v>10</v>
      </c>
      <c r="G422" s="149" t="s">
        <v>69</v>
      </c>
      <c r="H422" s="149" t="s">
        <v>69</v>
      </c>
      <c r="I422" s="149" t="s">
        <v>554</v>
      </c>
      <c r="J422" s="150">
        <f>VLOOKUP(B422,'12.2023'!A:C,3,0)</f>
        <v>0</v>
      </c>
      <c r="K422" s="151">
        <f>VLOOKUP(B422,'12.2023'!A:D,4,0)</f>
        <v>0</v>
      </c>
      <c r="L422" s="150">
        <f>VLOOKUP(B422,'12.2023'!A:E,5,0)</f>
        <v>0</v>
      </c>
      <c r="M422" s="150">
        <f>VLOOKUP(B422,'12.2023'!A:F,6,0)</f>
        <v>0</v>
      </c>
      <c r="N422" s="150">
        <f t="shared" si="25"/>
        <v>0</v>
      </c>
      <c r="O422" s="152">
        <f t="shared" si="26"/>
        <v>0</v>
      </c>
      <c r="P422" s="128">
        <f t="shared" si="27"/>
        <v>0</v>
      </c>
      <c r="Q422" s="153">
        <v>0</v>
      </c>
      <c r="R422" s="128">
        <f t="shared" si="28"/>
        <v>0</v>
      </c>
      <c r="S422" s="129">
        <v>24</v>
      </c>
    </row>
    <row r="423" spans="1:19" hidden="1">
      <c r="A423" s="147">
        <v>415</v>
      </c>
      <c r="B423" s="148">
        <v>3050015</v>
      </c>
      <c r="C423" s="148" t="s">
        <v>159</v>
      </c>
      <c r="D423" s="149" t="s">
        <v>35</v>
      </c>
      <c r="E423" s="149" t="s">
        <v>135</v>
      </c>
      <c r="F423" s="149" t="s">
        <v>10</v>
      </c>
      <c r="G423" s="149" t="s">
        <v>69</v>
      </c>
      <c r="H423" s="149" t="s">
        <v>69</v>
      </c>
      <c r="I423" s="149" t="s">
        <v>555</v>
      </c>
      <c r="J423" s="150">
        <f>VLOOKUP(B423,'12.2023'!A:C,3,0)</f>
        <v>0</v>
      </c>
      <c r="K423" s="151">
        <f>VLOOKUP(B423,'12.2023'!A:D,4,0)</f>
        <v>0</v>
      </c>
      <c r="L423" s="150">
        <f>VLOOKUP(B423,'12.2023'!A:E,5,0)</f>
        <v>120735.81</v>
      </c>
      <c r="M423" s="150">
        <f>VLOOKUP(B423,'12.2023'!A:F,6,0)</f>
        <v>0</v>
      </c>
      <c r="N423" s="150">
        <f t="shared" si="25"/>
        <v>120735.81</v>
      </c>
      <c r="O423" s="152">
        <f t="shared" si="26"/>
        <v>0</v>
      </c>
      <c r="P423" s="128">
        <f t="shared" si="27"/>
        <v>120735.81</v>
      </c>
      <c r="Q423" s="153">
        <v>0</v>
      </c>
      <c r="R423" s="128">
        <f t="shared" si="28"/>
        <v>120735.81</v>
      </c>
      <c r="S423" s="129">
        <v>24</v>
      </c>
    </row>
    <row r="424" spans="1:19" hidden="1">
      <c r="A424" s="147">
        <v>416</v>
      </c>
      <c r="B424" s="148">
        <v>3050016</v>
      </c>
      <c r="C424" s="148" t="s">
        <v>159</v>
      </c>
      <c r="D424" s="149" t="s">
        <v>35</v>
      </c>
      <c r="E424" s="149" t="s">
        <v>135</v>
      </c>
      <c r="F424" s="149" t="s">
        <v>10</v>
      </c>
      <c r="G424" s="149" t="s">
        <v>69</v>
      </c>
      <c r="H424" s="149" t="s">
        <v>69</v>
      </c>
      <c r="I424" s="149" t="s">
        <v>556</v>
      </c>
      <c r="J424" s="150">
        <f>VLOOKUP(B424,'12.2023'!A:C,3,0)</f>
        <v>0</v>
      </c>
      <c r="K424" s="151">
        <f>VLOOKUP(B424,'12.2023'!A:D,4,0)</f>
        <v>0</v>
      </c>
      <c r="L424" s="150">
        <f>VLOOKUP(B424,'12.2023'!A:E,5,0)</f>
        <v>1076825</v>
      </c>
      <c r="M424" s="150">
        <f>VLOOKUP(B424,'12.2023'!A:F,6,0)</f>
        <v>0</v>
      </c>
      <c r="N424" s="150">
        <f t="shared" si="25"/>
        <v>1076825</v>
      </c>
      <c r="O424" s="152">
        <f t="shared" si="26"/>
        <v>0</v>
      </c>
      <c r="P424" s="128">
        <f t="shared" si="27"/>
        <v>1076825</v>
      </c>
      <c r="Q424" s="153">
        <v>0</v>
      </c>
      <c r="R424" s="128">
        <f t="shared" si="28"/>
        <v>1076825</v>
      </c>
      <c r="S424" s="129">
        <v>24</v>
      </c>
    </row>
    <row r="425" spans="1:19" hidden="1">
      <c r="A425" s="147">
        <v>417</v>
      </c>
      <c r="B425" s="148">
        <v>3050017</v>
      </c>
      <c r="C425" s="148" t="s">
        <v>159</v>
      </c>
      <c r="D425" s="149" t="s">
        <v>35</v>
      </c>
      <c r="E425" s="149" t="s">
        <v>135</v>
      </c>
      <c r="F425" s="149" t="s">
        <v>10</v>
      </c>
      <c r="G425" s="149" t="s">
        <v>69</v>
      </c>
      <c r="H425" s="149" t="s">
        <v>69</v>
      </c>
      <c r="I425" s="149" t="s">
        <v>557</v>
      </c>
      <c r="J425" s="150">
        <f>VLOOKUP(B425,'12.2023'!A:C,3,0)</f>
        <v>0</v>
      </c>
      <c r="K425" s="151">
        <f>VLOOKUP(B425,'12.2023'!A:D,4,0)</f>
        <v>0</v>
      </c>
      <c r="L425" s="150">
        <f>VLOOKUP(B425,'12.2023'!A:E,5,0)</f>
        <v>153647.54</v>
      </c>
      <c r="M425" s="150">
        <f>VLOOKUP(B425,'12.2023'!A:F,6,0)</f>
        <v>260</v>
      </c>
      <c r="N425" s="150">
        <f t="shared" si="25"/>
        <v>153387.54</v>
      </c>
      <c r="O425" s="152">
        <f t="shared" si="26"/>
        <v>0</v>
      </c>
      <c r="P425" s="128">
        <f t="shared" si="27"/>
        <v>153387.54</v>
      </c>
      <c r="Q425" s="153">
        <v>0</v>
      </c>
      <c r="R425" s="128">
        <f t="shared" si="28"/>
        <v>153387.54</v>
      </c>
      <c r="S425" s="129">
        <v>24</v>
      </c>
    </row>
    <row r="426" spans="1:19" hidden="1">
      <c r="A426" s="147">
        <v>418</v>
      </c>
      <c r="B426" s="148">
        <v>3050018</v>
      </c>
      <c r="C426" s="148" t="s">
        <v>159</v>
      </c>
      <c r="D426" s="149" t="s">
        <v>35</v>
      </c>
      <c r="E426" s="149" t="s">
        <v>135</v>
      </c>
      <c r="F426" s="149" t="s">
        <v>10</v>
      </c>
      <c r="G426" s="149" t="s">
        <v>69</v>
      </c>
      <c r="H426" s="149" t="s">
        <v>69</v>
      </c>
      <c r="I426" s="149" t="s">
        <v>558</v>
      </c>
      <c r="J426" s="150">
        <f>VLOOKUP(B426,'12.2023'!A:C,3,0)</f>
        <v>0</v>
      </c>
      <c r="K426" s="151">
        <f>VLOOKUP(B426,'12.2023'!A:D,4,0)</f>
        <v>0</v>
      </c>
      <c r="L426" s="150">
        <f>VLOOKUP(B426,'12.2023'!A:E,5,0)</f>
        <v>17310004.460000001</v>
      </c>
      <c r="M426" s="150">
        <f>VLOOKUP(B426,'12.2023'!A:F,6,0)</f>
        <v>472168.62</v>
      </c>
      <c r="N426" s="150">
        <f t="shared" si="25"/>
        <v>16837835.84</v>
      </c>
      <c r="O426" s="152">
        <f t="shared" si="26"/>
        <v>0</v>
      </c>
      <c r="P426" s="128">
        <f t="shared" si="27"/>
        <v>16837835.84</v>
      </c>
      <c r="Q426" s="153">
        <v>0</v>
      </c>
      <c r="R426" s="128">
        <f t="shared" si="28"/>
        <v>16837835.84</v>
      </c>
      <c r="S426" s="129">
        <v>24</v>
      </c>
    </row>
    <row r="427" spans="1:19" hidden="1">
      <c r="A427" s="147">
        <v>419</v>
      </c>
      <c r="B427" s="148">
        <v>3050019</v>
      </c>
      <c r="C427" s="148" t="s">
        <v>159</v>
      </c>
      <c r="D427" s="149" t="s">
        <v>35</v>
      </c>
      <c r="E427" s="149" t="s">
        <v>135</v>
      </c>
      <c r="F427" s="149" t="s">
        <v>10</v>
      </c>
      <c r="G427" s="149" t="s">
        <v>69</v>
      </c>
      <c r="H427" s="149" t="s">
        <v>69</v>
      </c>
      <c r="I427" s="149" t="s">
        <v>559</v>
      </c>
      <c r="J427" s="150">
        <f>VLOOKUP(B427,'12.2023'!A:C,3,0)</f>
        <v>0</v>
      </c>
      <c r="K427" s="151">
        <f>VLOOKUP(B427,'12.2023'!A:D,4,0)</f>
        <v>0</v>
      </c>
      <c r="L427" s="150">
        <f>VLOOKUP(B427,'12.2023'!A:E,5,0)</f>
        <v>4575657.05</v>
      </c>
      <c r="M427" s="150">
        <f>VLOOKUP(B427,'12.2023'!A:F,6,0)</f>
        <v>4449.6400000000003</v>
      </c>
      <c r="N427" s="150">
        <f t="shared" si="25"/>
        <v>4571207.41</v>
      </c>
      <c r="O427" s="152">
        <f t="shared" si="26"/>
        <v>0</v>
      </c>
      <c r="P427" s="128">
        <f t="shared" si="27"/>
        <v>4571207.41</v>
      </c>
      <c r="Q427" s="153">
        <v>0</v>
      </c>
      <c r="R427" s="128">
        <f t="shared" si="28"/>
        <v>4571207.41</v>
      </c>
      <c r="S427" s="129">
        <v>24</v>
      </c>
    </row>
    <row r="428" spans="1:19" hidden="1">
      <c r="A428" s="147">
        <v>420</v>
      </c>
      <c r="B428" s="148">
        <v>3050020</v>
      </c>
      <c r="C428" s="148" t="s">
        <v>159</v>
      </c>
      <c r="D428" s="149" t="s">
        <v>35</v>
      </c>
      <c r="E428" s="149" t="s">
        <v>135</v>
      </c>
      <c r="F428" s="149" t="s">
        <v>10</v>
      </c>
      <c r="G428" s="149" t="s">
        <v>69</v>
      </c>
      <c r="H428" s="149" t="s">
        <v>69</v>
      </c>
      <c r="I428" s="149" t="s">
        <v>560</v>
      </c>
      <c r="J428" s="150">
        <f>VLOOKUP(B428,'12.2023'!A:C,3,0)</f>
        <v>0</v>
      </c>
      <c r="K428" s="151">
        <f>VLOOKUP(B428,'12.2023'!A:D,4,0)</f>
        <v>0</v>
      </c>
      <c r="L428" s="150">
        <f>VLOOKUP(B428,'12.2023'!A:E,5,0)</f>
        <v>2605595.65</v>
      </c>
      <c r="M428" s="150">
        <f>VLOOKUP(B428,'12.2023'!A:F,6,0)</f>
        <v>0</v>
      </c>
      <c r="N428" s="150">
        <f t="shared" si="25"/>
        <v>2605595.65</v>
      </c>
      <c r="O428" s="152">
        <f t="shared" si="26"/>
        <v>0</v>
      </c>
      <c r="P428" s="128">
        <f t="shared" si="27"/>
        <v>2605595.65</v>
      </c>
      <c r="Q428" s="153">
        <v>0</v>
      </c>
      <c r="R428" s="128">
        <f t="shared" si="28"/>
        <v>2605595.65</v>
      </c>
      <c r="S428" s="129">
        <v>24</v>
      </c>
    </row>
    <row r="429" spans="1:19" hidden="1">
      <c r="A429" s="147">
        <v>421</v>
      </c>
      <c r="B429" s="148">
        <v>3050021</v>
      </c>
      <c r="C429" s="148" t="s">
        <v>159</v>
      </c>
      <c r="D429" s="149" t="s">
        <v>35</v>
      </c>
      <c r="E429" s="149" t="s">
        <v>135</v>
      </c>
      <c r="F429" s="149" t="s">
        <v>10</v>
      </c>
      <c r="G429" s="149" t="s">
        <v>69</v>
      </c>
      <c r="H429" s="149" t="s">
        <v>69</v>
      </c>
      <c r="I429" s="149" t="s">
        <v>561</v>
      </c>
      <c r="J429" s="150">
        <f>VLOOKUP(B429,'12.2023'!A:C,3,0)</f>
        <v>0</v>
      </c>
      <c r="K429" s="151">
        <f>VLOOKUP(B429,'12.2023'!A:D,4,0)</f>
        <v>0</v>
      </c>
      <c r="L429" s="150">
        <f>VLOOKUP(B429,'12.2023'!A:E,5,0)</f>
        <v>1433820.76</v>
      </c>
      <c r="M429" s="150">
        <f>VLOOKUP(B429,'12.2023'!A:F,6,0)</f>
        <v>7799.68</v>
      </c>
      <c r="N429" s="150">
        <f t="shared" si="25"/>
        <v>1426021.08</v>
      </c>
      <c r="O429" s="152">
        <f t="shared" si="26"/>
        <v>0</v>
      </c>
      <c r="P429" s="128">
        <f t="shared" si="27"/>
        <v>1426021.08</v>
      </c>
      <c r="Q429" s="153">
        <v>0</v>
      </c>
      <c r="R429" s="128">
        <f t="shared" si="28"/>
        <v>1426021.08</v>
      </c>
      <c r="S429" s="129">
        <v>24</v>
      </c>
    </row>
    <row r="430" spans="1:19" hidden="1">
      <c r="A430" s="147">
        <v>422</v>
      </c>
      <c r="B430" s="148">
        <v>3050022</v>
      </c>
      <c r="C430" s="148" t="s">
        <v>159</v>
      </c>
      <c r="D430" s="149" t="s">
        <v>35</v>
      </c>
      <c r="E430" s="149" t="s">
        <v>135</v>
      </c>
      <c r="F430" s="149" t="s">
        <v>10</v>
      </c>
      <c r="G430" s="149" t="s">
        <v>69</v>
      </c>
      <c r="H430" s="149" t="s">
        <v>69</v>
      </c>
      <c r="I430" s="149" t="s">
        <v>562</v>
      </c>
      <c r="J430" s="150">
        <f>VLOOKUP(B430,'12.2023'!A:C,3,0)</f>
        <v>0</v>
      </c>
      <c r="K430" s="151">
        <f>VLOOKUP(B430,'12.2023'!A:D,4,0)</f>
        <v>0</v>
      </c>
      <c r="L430" s="150">
        <f>VLOOKUP(B430,'12.2023'!A:E,5,0)</f>
        <v>15200</v>
      </c>
      <c r="M430" s="150">
        <f>VLOOKUP(B430,'12.2023'!A:F,6,0)</f>
        <v>0</v>
      </c>
      <c r="N430" s="150">
        <f t="shared" si="25"/>
        <v>15200</v>
      </c>
      <c r="O430" s="152">
        <f t="shared" si="26"/>
        <v>0</v>
      </c>
      <c r="P430" s="128">
        <f t="shared" si="27"/>
        <v>15200</v>
      </c>
      <c r="Q430" s="153">
        <v>0</v>
      </c>
      <c r="R430" s="128">
        <f t="shared" si="28"/>
        <v>15200</v>
      </c>
      <c r="S430" s="129">
        <v>24</v>
      </c>
    </row>
    <row r="431" spans="1:19" hidden="1">
      <c r="A431" s="147">
        <v>423</v>
      </c>
      <c r="B431" s="148">
        <v>3050023</v>
      </c>
      <c r="C431" s="148" t="s">
        <v>159</v>
      </c>
      <c r="D431" s="149" t="s">
        <v>35</v>
      </c>
      <c r="E431" s="149" t="s">
        <v>135</v>
      </c>
      <c r="F431" s="149" t="s">
        <v>10</v>
      </c>
      <c r="G431" s="149" t="s">
        <v>69</v>
      </c>
      <c r="H431" s="149" t="s">
        <v>69</v>
      </c>
      <c r="I431" s="149" t="s">
        <v>563</v>
      </c>
      <c r="J431" s="150">
        <f>VLOOKUP(B431,'12.2023'!A:C,3,0)</f>
        <v>0</v>
      </c>
      <c r="K431" s="151">
        <f>VLOOKUP(B431,'12.2023'!A:D,4,0)</f>
        <v>0</v>
      </c>
      <c r="L431" s="150">
        <f>VLOOKUP(B431,'12.2023'!A:E,5,0)</f>
        <v>1735270.31</v>
      </c>
      <c r="M431" s="150">
        <f>VLOOKUP(B431,'12.2023'!A:F,6,0)</f>
        <v>0</v>
      </c>
      <c r="N431" s="150">
        <f t="shared" si="25"/>
        <v>1735270.31</v>
      </c>
      <c r="O431" s="152">
        <f t="shared" si="26"/>
        <v>0</v>
      </c>
      <c r="P431" s="128">
        <f t="shared" si="27"/>
        <v>1735270.31</v>
      </c>
      <c r="Q431" s="153">
        <v>1735270.31</v>
      </c>
      <c r="R431" s="128">
        <f t="shared" si="28"/>
        <v>0</v>
      </c>
      <c r="S431" s="129">
        <v>24</v>
      </c>
    </row>
    <row r="432" spans="1:19" hidden="1">
      <c r="A432" s="147">
        <v>424</v>
      </c>
      <c r="B432" s="148">
        <v>3050024</v>
      </c>
      <c r="C432" s="148" t="s">
        <v>159</v>
      </c>
      <c r="D432" s="149" t="s">
        <v>35</v>
      </c>
      <c r="E432" s="149" t="s">
        <v>135</v>
      </c>
      <c r="F432" s="149" t="s">
        <v>10</v>
      </c>
      <c r="G432" s="149" t="s">
        <v>69</v>
      </c>
      <c r="H432" s="149" t="s">
        <v>69</v>
      </c>
      <c r="I432" s="149" t="s">
        <v>564</v>
      </c>
      <c r="J432" s="150">
        <f>VLOOKUP(B432,'12.2023'!A:C,3,0)</f>
        <v>0</v>
      </c>
      <c r="K432" s="151">
        <f>VLOOKUP(B432,'12.2023'!A:D,4,0)</f>
        <v>0</v>
      </c>
      <c r="L432" s="150">
        <f>VLOOKUP(B432,'12.2023'!A:E,5,0)</f>
        <v>0</v>
      </c>
      <c r="M432" s="150">
        <f>VLOOKUP(B432,'12.2023'!A:F,6,0)</f>
        <v>0</v>
      </c>
      <c r="N432" s="150">
        <f t="shared" si="25"/>
        <v>0</v>
      </c>
      <c r="O432" s="152">
        <f t="shared" si="26"/>
        <v>0</v>
      </c>
      <c r="P432" s="128">
        <f t="shared" si="27"/>
        <v>0</v>
      </c>
      <c r="Q432" s="153">
        <v>0</v>
      </c>
      <c r="R432" s="128">
        <f t="shared" si="28"/>
        <v>0</v>
      </c>
      <c r="S432" s="129">
        <v>24</v>
      </c>
    </row>
    <row r="433" spans="1:19" hidden="1">
      <c r="A433" s="147">
        <v>425</v>
      </c>
      <c r="B433" s="148">
        <v>3050025</v>
      </c>
      <c r="C433" s="148" t="s">
        <v>159</v>
      </c>
      <c r="D433" s="149" t="s">
        <v>35</v>
      </c>
      <c r="E433" s="149" t="s">
        <v>135</v>
      </c>
      <c r="F433" s="149" t="s">
        <v>10</v>
      </c>
      <c r="G433" s="149" t="s">
        <v>69</v>
      </c>
      <c r="H433" s="149" t="s">
        <v>69</v>
      </c>
      <c r="I433" s="149" t="s">
        <v>565</v>
      </c>
      <c r="J433" s="150">
        <f>VLOOKUP(B433,'12.2023'!A:C,3,0)</f>
        <v>0</v>
      </c>
      <c r="K433" s="151">
        <f>VLOOKUP(B433,'12.2023'!A:D,4,0)</f>
        <v>0</v>
      </c>
      <c r="L433" s="150">
        <f>VLOOKUP(B433,'12.2023'!A:E,5,0)</f>
        <v>3373677.0299900002</v>
      </c>
      <c r="M433" s="150">
        <f>VLOOKUP(B433,'12.2023'!A:F,6,0)</f>
        <v>26088</v>
      </c>
      <c r="N433" s="150">
        <f t="shared" si="25"/>
        <v>3347589.0299900002</v>
      </c>
      <c r="O433" s="152">
        <f t="shared" si="26"/>
        <v>0</v>
      </c>
      <c r="P433" s="128">
        <f t="shared" si="27"/>
        <v>3347589.0299900002</v>
      </c>
      <c r="Q433" s="153">
        <v>0</v>
      </c>
      <c r="R433" s="128">
        <f t="shared" si="28"/>
        <v>3347589.0299900002</v>
      </c>
      <c r="S433" s="129">
        <v>24</v>
      </c>
    </row>
    <row r="434" spans="1:19" hidden="1">
      <c r="A434" s="147">
        <v>426</v>
      </c>
      <c r="B434" s="148">
        <v>3050026</v>
      </c>
      <c r="C434" s="148" t="s">
        <v>159</v>
      </c>
      <c r="D434" s="149" t="s">
        <v>35</v>
      </c>
      <c r="E434" s="149" t="s">
        <v>135</v>
      </c>
      <c r="F434" s="149" t="s">
        <v>10</v>
      </c>
      <c r="G434" s="149" t="s">
        <v>69</v>
      </c>
      <c r="H434" s="149" t="s">
        <v>69</v>
      </c>
      <c r="I434" s="149" t="s">
        <v>566</v>
      </c>
      <c r="J434" s="150">
        <f>VLOOKUP(B434,'12.2023'!A:C,3,0)</f>
        <v>0</v>
      </c>
      <c r="K434" s="151">
        <f>VLOOKUP(B434,'12.2023'!A:D,4,0)</f>
        <v>0</v>
      </c>
      <c r="L434" s="150">
        <f>VLOOKUP(B434,'12.2023'!A:E,5,0)</f>
        <v>2108216.19</v>
      </c>
      <c r="M434" s="150">
        <f>VLOOKUP(B434,'12.2023'!A:F,6,0)</f>
        <v>0</v>
      </c>
      <c r="N434" s="150">
        <f t="shared" si="25"/>
        <v>2108216.19</v>
      </c>
      <c r="O434" s="152">
        <f t="shared" si="26"/>
        <v>0</v>
      </c>
      <c r="P434" s="128">
        <f t="shared" si="27"/>
        <v>2108216.19</v>
      </c>
      <c r="Q434" s="153">
        <v>0</v>
      </c>
      <c r="R434" s="128">
        <f t="shared" si="28"/>
        <v>2108216.19</v>
      </c>
      <c r="S434" s="129">
        <v>24</v>
      </c>
    </row>
    <row r="435" spans="1:19" hidden="1">
      <c r="A435" s="147">
        <v>427</v>
      </c>
      <c r="B435" s="148">
        <v>3050027</v>
      </c>
      <c r="C435" s="148" t="s">
        <v>159</v>
      </c>
      <c r="D435" s="149" t="s">
        <v>35</v>
      </c>
      <c r="E435" s="149" t="s">
        <v>135</v>
      </c>
      <c r="F435" s="149" t="s">
        <v>10</v>
      </c>
      <c r="G435" s="149" t="s">
        <v>69</v>
      </c>
      <c r="H435" s="149" t="s">
        <v>69</v>
      </c>
      <c r="I435" s="149" t="s">
        <v>567</v>
      </c>
      <c r="J435" s="150">
        <f>VLOOKUP(B435,'12.2023'!A:C,3,0)</f>
        <v>0</v>
      </c>
      <c r="K435" s="151">
        <f>VLOOKUP(B435,'12.2023'!A:D,4,0)</f>
        <v>0</v>
      </c>
      <c r="L435" s="150">
        <f>VLOOKUP(B435,'12.2023'!A:E,5,0)</f>
        <v>8056508.3500000006</v>
      </c>
      <c r="M435" s="150">
        <f>VLOOKUP(B435,'12.2023'!A:F,6,0)</f>
        <v>0</v>
      </c>
      <c r="N435" s="150">
        <f t="shared" si="25"/>
        <v>8056508.3500000006</v>
      </c>
      <c r="O435" s="152">
        <f t="shared" si="26"/>
        <v>0</v>
      </c>
      <c r="P435" s="128">
        <f t="shared" si="27"/>
        <v>8056508.3500000006</v>
      </c>
      <c r="Q435" s="153">
        <v>8056508.3500000006</v>
      </c>
      <c r="R435" s="128">
        <f t="shared" si="28"/>
        <v>0</v>
      </c>
      <c r="S435" s="129">
        <v>24</v>
      </c>
    </row>
    <row r="436" spans="1:19" hidden="1">
      <c r="A436" s="147">
        <v>428</v>
      </c>
      <c r="B436" s="148">
        <v>3050028</v>
      </c>
      <c r="C436" s="148" t="s">
        <v>159</v>
      </c>
      <c r="D436" s="149" t="s">
        <v>35</v>
      </c>
      <c r="E436" s="149" t="s">
        <v>135</v>
      </c>
      <c r="F436" s="149" t="s">
        <v>10</v>
      </c>
      <c r="G436" s="149" t="s">
        <v>69</v>
      </c>
      <c r="H436" s="149" t="s">
        <v>69</v>
      </c>
      <c r="I436" s="149" t="s">
        <v>568</v>
      </c>
      <c r="J436" s="150">
        <f>VLOOKUP(B436,'12.2023'!A:C,3,0)</f>
        <v>0</v>
      </c>
      <c r="K436" s="151">
        <f>VLOOKUP(B436,'12.2023'!A:D,4,0)</f>
        <v>0</v>
      </c>
      <c r="L436" s="150">
        <f>VLOOKUP(B436,'12.2023'!A:E,5,0)</f>
        <v>0</v>
      </c>
      <c r="M436" s="150">
        <f>VLOOKUP(B436,'12.2023'!A:F,6,0)</f>
        <v>0</v>
      </c>
      <c r="N436" s="150">
        <f t="shared" si="25"/>
        <v>0</v>
      </c>
      <c r="O436" s="152">
        <f t="shared" si="26"/>
        <v>0</v>
      </c>
      <c r="P436" s="128">
        <f t="shared" si="27"/>
        <v>0</v>
      </c>
      <c r="Q436" s="153">
        <v>0</v>
      </c>
      <c r="R436" s="128">
        <f t="shared" si="28"/>
        <v>0</v>
      </c>
      <c r="S436" s="129">
        <v>24</v>
      </c>
    </row>
    <row r="437" spans="1:19" hidden="1">
      <c r="A437" s="147">
        <v>429</v>
      </c>
      <c r="B437" s="148">
        <v>3050029</v>
      </c>
      <c r="C437" s="148" t="s">
        <v>159</v>
      </c>
      <c r="D437" s="149" t="s">
        <v>35</v>
      </c>
      <c r="E437" s="149" t="s">
        <v>135</v>
      </c>
      <c r="F437" s="149" t="s">
        <v>10</v>
      </c>
      <c r="G437" s="149" t="s">
        <v>69</v>
      </c>
      <c r="H437" s="149" t="s">
        <v>69</v>
      </c>
      <c r="I437" s="149" t="s">
        <v>569</v>
      </c>
      <c r="J437" s="150">
        <f>VLOOKUP(B437,'12.2023'!A:C,3,0)</f>
        <v>0</v>
      </c>
      <c r="K437" s="151">
        <f>VLOOKUP(B437,'12.2023'!A:D,4,0)</f>
        <v>0</v>
      </c>
      <c r="L437" s="150">
        <f>VLOOKUP(B437,'12.2023'!A:E,5,0)</f>
        <v>427695.8</v>
      </c>
      <c r="M437" s="150">
        <f>VLOOKUP(B437,'12.2023'!A:F,6,0)</f>
        <v>0</v>
      </c>
      <c r="N437" s="150">
        <f t="shared" si="25"/>
        <v>427695.8</v>
      </c>
      <c r="O437" s="152">
        <f t="shared" si="26"/>
        <v>0</v>
      </c>
      <c r="P437" s="128">
        <f t="shared" si="27"/>
        <v>427695.8</v>
      </c>
      <c r="Q437" s="153">
        <v>0</v>
      </c>
      <c r="R437" s="128">
        <f t="shared" si="28"/>
        <v>427695.8</v>
      </c>
      <c r="S437" s="129">
        <v>24</v>
      </c>
    </row>
    <row r="438" spans="1:19" hidden="1">
      <c r="A438" s="147">
        <v>430</v>
      </c>
      <c r="B438" s="148">
        <v>3050030</v>
      </c>
      <c r="C438" s="148" t="s">
        <v>159</v>
      </c>
      <c r="D438" s="149" t="s">
        <v>35</v>
      </c>
      <c r="E438" s="149" t="s">
        <v>135</v>
      </c>
      <c r="F438" s="149" t="s">
        <v>10</v>
      </c>
      <c r="G438" s="149" t="s">
        <v>69</v>
      </c>
      <c r="H438" s="149" t="s">
        <v>69</v>
      </c>
      <c r="I438" s="149" t="s">
        <v>570</v>
      </c>
      <c r="J438" s="150">
        <f>VLOOKUP(B438,'12.2023'!A:C,3,0)</f>
        <v>0</v>
      </c>
      <c r="K438" s="151">
        <f>VLOOKUP(B438,'12.2023'!A:D,4,0)</f>
        <v>0</v>
      </c>
      <c r="L438" s="150">
        <f>VLOOKUP(B438,'12.2023'!A:E,5,0)</f>
        <v>166633.29</v>
      </c>
      <c r="M438" s="150">
        <f>VLOOKUP(B438,'12.2023'!A:F,6,0)</f>
        <v>0</v>
      </c>
      <c r="N438" s="150">
        <f t="shared" si="25"/>
        <v>166633.29</v>
      </c>
      <c r="O438" s="152">
        <f t="shared" si="26"/>
        <v>0</v>
      </c>
      <c r="P438" s="128">
        <f t="shared" si="27"/>
        <v>166633.29</v>
      </c>
      <c r="Q438" s="153">
        <v>0</v>
      </c>
      <c r="R438" s="128">
        <f t="shared" si="28"/>
        <v>166633.29</v>
      </c>
      <c r="S438" s="129">
        <v>24</v>
      </c>
    </row>
    <row r="439" spans="1:19" hidden="1">
      <c r="A439" s="147">
        <v>431</v>
      </c>
      <c r="B439" s="148">
        <v>3050031</v>
      </c>
      <c r="C439" s="148" t="s">
        <v>159</v>
      </c>
      <c r="D439" s="149" t="s">
        <v>35</v>
      </c>
      <c r="E439" s="149" t="s">
        <v>135</v>
      </c>
      <c r="F439" s="149" t="s">
        <v>10</v>
      </c>
      <c r="G439" s="149" t="s">
        <v>69</v>
      </c>
      <c r="H439" s="149" t="s">
        <v>69</v>
      </c>
      <c r="I439" s="149" t="s">
        <v>571</v>
      </c>
      <c r="J439" s="150">
        <f>VLOOKUP(B439,'12.2023'!A:C,3,0)</f>
        <v>0</v>
      </c>
      <c r="K439" s="151">
        <f>VLOOKUP(B439,'12.2023'!A:D,4,0)</f>
        <v>0</v>
      </c>
      <c r="L439" s="150">
        <f>VLOOKUP(B439,'12.2023'!A:E,5,0)</f>
        <v>269445.5</v>
      </c>
      <c r="M439" s="150">
        <f>VLOOKUP(B439,'12.2023'!A:F,6,0)</f>
        <v>0</v>
      </c>
      <c r="N439" s="150">
        <f t="shared" si="25"/>
        <v>269445.5</v>
      </c>
      <c r="O439" s="152">
        <f t="shared" si="26"/>
        <v>0</v>
      </c>
      <c r="P439" s="128">
        <f t="shared" si="27"/>
        <v>269445.5</v>
      </c>
      <c r="Q439" s="153">
        <v>269445.5</v>
      </c>
      <c r="R439" s="128">
        <f t="shared" si="28"/>
        <v>0</v>
      </c>
      <c r="S439" s="129">
        <v>24</v>
      </c>
    </row>
    <row r="440" spans="1:19" hidden="1">
      <c r="A440" s="147">
        <v>432</v>
      </c>
      <c r="B440" s="148">
        <v>3050032</v>
      </c>
      <c r="C440" s="148" t="s">
        <v>159</v>
      </c>
      <c r="D440" s="149" t="s">
        <v>35</v>
      </c>
      <c r="E440" s="149" t="s">
        <v>135</v>
      </c>
      <c r="F440" s="149" t="s">
        <v>10</v>
      </c>
      <c r="G440" s="149" t="s">
        <v>69</v>
      </c>
      <c r="H440" s="149" t="s">
        <v>69</v>
      </c>
      <c r="I440" s="149" t="s">
        <v>572</v>
      </c>
      <c r="J440" s="150">
        <f>VLOOKUP(B440,'12.2023'!A:C,3,0)</f>
        <v>0</v>
      </c>
      <c r="K440" s="151">
        <f>VLOOKUP(B440,'12.2023'!A:D,4,0)</f>
        <v>0</v>
      </c>
      <c r="L440" s="150">
        <f>VLOOKUP(B440,'12.2023'!A:E,5,0)</f>
        <v>939035.1</v>
      </c>
      <c r="M440" s="150">
        <f>VLOOKUP(B440,'12.2023'!A:F,6,0)</f>
        <v>3997.33</v>
      </c>
      <c r="N440" s="150">
        <f t="shared" si="25"/>
        <v>935037.77</v>
      </c>
      <c r="O440" s="152">
        <f t="shared" si="26"/>
        <v>0</v>
      </c>
      <c r="P440" s="128">
        <f t="shared" si="27"/>
        <v>935037.77</v>
      </c>
      <c r="Q440" s="153">
        <v>0</v>
      </c>
      <c r="R440" s="128">
        <f t="shared" si="28"/>
        <v>935037.77</v>
      </c>
      <c r="S440" s="129">
        <v>24</v>
      </c>
    </row>
    <row r="441" spans="1:19" hidden="1">
      <c r="A441" s="147">
        <v>433</v>
      </c>
      <c r="B441" s="148">
        <v>3060001</v>
      </c>
      <c r="C441" s="148" t="s">
        <v>159</v>
      </c>
      <c r="D441" s="149" t="s">
        <v>35</v>
      </c>
      <c r="E441" s="149" t="s">
        <v>135</v>
      </c>
      <c r="F441" s="149" t="s">
        <v>3260</v>
      </c>
      <c r="G441" s="149" t="s">
        <v>24</v>
      </c>
      <c r="H441" s="149" t="s">
        <v>24</v>
      </c>
      <c r="I441" s="149" t="s">
        <v>573</v>
      </c>
      <c r="J441" s="150">
        <f>VLOOKUP(B441,'12.2023'!A:C,3,0)</f>
        <v>0</v>
      </c>
      <c r="K441" s="151">
        <f>VLOOKUP(B441,'12.2023'!A:D,4,0)</f>
        <v>0</v>
      </c>
      <c r="L441" s="150">
        <f>VLOOKUP(B441,'12.2023'!A:E,5,0)</f>
        <v>21457332.5</v>
      </c>
      <c r="M441" s="150">
        <f>VLOOKUP(B441,'12.2023'!A:F,6,0)</f>
        <v>7766940.5800000001</v>
      </c>
      <c r="N441" s="150">
        <f t="shared" si="25"/>
        <v>13690391.92</v>
      </c>
      <c r="O441" s="152">
        <f t="shared" si="26"/>
        <v>0</v>
      </c>
      <c r="P441" s="128">
        <f t="shared" si="27"/>
        <v>13690391.92</v>
      </c>
      <c r="Q441" s="153">
        <v>0</v>
      </c>
      <c r="R441" s="128">
        <f t="shared" si="28"/>
        <v>13690391.92</v>
      </c>
      <c r="S441" s="129">
        <v>24</v>
      </c>
    </row>
    <row r="442" spans="1:19" hidden="1">
      <c r="A442" s="147">
        <v>434</v>
      </c>
      <c r="B442" s="148">
        <v>3060002</v>
      </c>
      <c r="C442" s="148" t="s">
        <v>159</v>
      </c>
      <c r="D442" s="149" t="s">
        <v>35</v>
      </c>
      <c r="E442" s="149" t="s">
        <v>135</v>
      </c>
      <c r="F442" s="149" t="s">
        <v>3260</v>
      </c>
      <c r="G442" s="149" t="s">
        <v>24</v>
      </c>
      <c r="H442" s="149" t="s">
        <v>24</v>
      </c>
      <c r="I442" s="149" t="s">
        <v>574</v>
      </c>
      <c r="J442" s="150">
        <f>VLOOKUP(B442,'12.2023'!A:C,3,0)</f>
        <v>0</v>
      </c>
      <c r="K442" s="151">
        <f>VLOOKUP(B442,'12.2023'!A:D,4,0)</f>
        <v>0</v>
      </c>
      <c r="L442" s="150">
        <f>VLOOKUP(B442,'12.2023'!A:E,5,0)</f>
        <v>2159535</v>
      </c>
      <c r="M442" s="150">
        <f>VLOOKUP(B442,'12.2023'!A:F,6,0)</f>
        <v>791493</v>
      </c>
      <c r="N442" s="150">
        <f t="shared" si="25"/>
        <v>1368042</v>
      </c>
      <c r="O442" s="152">
        <f t="shared" si="26"/>
        <v>0</v>
      </c>
      <c r="P442" s="128">
        <f t="shared" si="27"/>
        <v>1368042</v>
      </c>
      <c r="Q442" s="153">
        <v>0</v>
      </c>
      <c r="R442" s="128">
        <f t="shared" si="28"/>
        <v>1368042</v>
      </c>
      <c r="S442" s="129">
        <v>24</v>
      </c>
    </row>
    <row r="443" spans="1:19" hidden="1">
      <c r="A443" s="147">
        <v>435</v>
      </c>
      <c r="B443" s="148">
        <v>3060003</v>
      </c>
      <c r="C443" s="148" t="s">
        <v>159</v>
      </c>
      <c r="D443" s="149" t="s">
        <v>35</v>
      </c>
      <c r="E443" s="149" t="s">
        <v>135</v>
      </c>
      <c r="F443" s="149" t="s">
        <v>3260</v>
      </c>
      <c r="G443" s="149" t="s">
        <v>24</v>
      </c>
      <c r="H443" s="149" t="s">
        <v>24</v>
      </c>
      <c r="I443" s="149" t="s">
        <v>575</v>
      </c>
      <c r="J443" s="150">
        <f>VLOOKUP(B443,'12.2023'!A:C,3,0)</f>
        <v>0</v>
      </c>
      <c r="K443" s="151">
        <f>VLOOKUP(B443,'12.2023'!A:D,4,0)</f>
        <v>0</v>
      </c>
      <c r="L443" s="150">
        <f>VLOOKUP(B443,'12.2023'!A:E,5,0)</f>
        <v>1094686</v>
      </c>
      <c r="M443" s="150">
        <f>VLOOKUP(B443,'12.2023'!A:F,6,0)</f>
        <v>359185</v>
      </c>
      <c r="N443" s="150">
        <f t="shared" si="25"/>
        <v>735501</v>
      </c>
      <c r="O443" s="152">
        <f t="shared" si="26"/>
        <v>0</v>
      </c>
      <c r="P443" s="128">
        <f t="shared" si="27"/>
        <v>735501</v>
      </c>
      <c r="Q443" s="153">
        <v>0</v>
      </c>
      <c r="R443" s="128">
        <f t="shared" si="28"/>
        <v>735501</v>
      </c>
      <c r="S443" s="129">
        <v>24</v>
      </c>
    </row>
    <row r="444" spans="1:19" hidden="1">
      <c r="A444" s="147">
        <v>436</v>
      </c>
      <c r="B444" s="148">
        <v>3060004</v>
      </c>
      <c r="C444" s="148" t="s">
        <v>159</v>
      </c>
      <c r="D444" s="149" t="s">
        <v>35</v>
      </c>
      <c r="E444" s="149" t="s">
        <v>135</v>
      </c>
      <c r="F444" s="149" t="s">
        <v>3260</v>
      </c>
      <c r="G444" s="149" t="s">
        <v>24</v>
      </c>
      <c r="H444" s="149" t="s">
        <v>24</v>
      </c>
      <c r="I444" s="149" t="s">
        <v>576</v>
      </c>
      <c r="J444" s="150">
        <f>VLOOKUP(B444,'12.2023'!A:C,3,0)</f>
        <v>0</v>
      </c>
      <c r="K444" s="151">
        <f>VLOOKUP(B444,'12.2023'!A:D,4,0)</f>
        <v>0</v>
      </c>
      <c r="L444" s="150">
        <f>VLOOKUP(B444,'12.2023'!A:E,5,0)</f>
        <v>455558.89</v>
      </c>
      <c r="M444" s="150">
        <f>VLOOKUP(B444,'12.2023'!A:F,6,0)</f>
        <v>0</v>
      </c>
      <c r="N444" s="150">
        <f t="shared" si="25"/>
        <v>455558.89</v>
      </c>
      <c r="O444" s="152">
        <f t="shared" si="26"/>
        <v>0</v>
      </c>
      <c r="P444" s="128">
        <f t="shared" si="27"/>
        <v>455558.89</v>
      </c>
      <c r="Q444" s="153">
        <v>0</v>
      </c>
      <c r="R444" s="128">
        <f t="shared" si="28"/>
        <v>455558.89</v>
      </c>
      <c r="S444" s="129">
        <v>24</v>
      </c>
    </row>
    <row r="445" spans="1:19" hidden="1">
      <c r="A445" s="147">
        <v>437</v>
      </c>
      <c r="B445" s="148">
        <v>3060005</v>
      </c>
      <c r="C445" s="148" t="s">
        <v>159</v>
      </c>
      <c r="D445" s="149" t="s">
        <v>35</v>
      </c>
      <c r="E445" s="149" t="s">
        <v>135</v>
      </c>
      <c r="F445" s="149" t="s">
        <v>3260</v>
      </c>
      <c r="G445" s="149" t="s">
        <v>24</v>
      </c>
      <c r="H445" s="149" t="s">
        <v>24</v>
      </c>
      <c r="I445" s="149" t="s">
        <v>577</v>
      </c>
      <c r="J445" s="150">
        <f>VLOOKUP(B445,'12.2023'!A:C,3,0)</f>
        <v>0</v>
      </c>
      <c r="K445" s="151">
        <f>VLOOKUP(B445,'12.2023'!A:D,4,0)</f>
        <v>0</v>
      </c>
      <c r="L445" s="150">
        <f>VLOOKUP(B445,'12.2023'!A:E,5,0)</f>
        <v>147920</v>
      </c>
      <c r="M445" s="150">
        <f>VLOOKUP(B445,'12.2023'!A:F,6,0)</f>
        <v>44600</v>
      </c>
      <c r="N445" s="150">
        <f t="shared" si="25"/>
        <v>103320</v>
      </c>
      <c r="O445" s="152">
        <f t="shared" si="26"/>
        <v>0</v>
      </c>
      <c r="P445" s="128">
        <f t="shared" si="27"/>
        <v>103320</v>
      </c>
      <c r="Q445" s="153">
        <v>0</v>
      </c>
      <c r="R445" s="128">
        <f t="shared" si="28"/>
        <v>103320</v>
      </c>
      <c r="S445" s="129">
        <v>24</v>
      </c>
    </row>
    <row r="446" spans="1:19" hidden="1">
      <c r="A446" s="147">
        <v>438</v>
      </c>
      <c r="B446" s="148">
        <v>3060006</v>
      </c>
      <c r="C446" s="148" t="s">
        <v>159</v>
      </c>
      <c r="D446" s="149" t="s">
        <v>35</v>
      </c>
      <c r="E446" s="149" t="s">
        <v>135</v>
      </c>
      <c r="F446" s="149" t="s">
        <v>3260</v>
      </c>
      <c r="G446" s="149" t="s">
        <v>24</v>
      </c>
      <c r="H446" s="149" t="s">
        <v>24</v>
      </c>
      <c r="I446" s="149" t="s">
        <v>578</v>
      </c>
      <c r="J446" s="150">
        <f>VLOOKUP(B446,'12.2023'!A:C,3,0)</f>
        <v>0</v>
      </c>
      <c r="K446" s="151">
        <f>VLOOKUP(B446,'12.2023'!A:D,4,0)</f>
        <v>0</v>
      </c>
      <c r="L446" s="150">
        <f>VLOOKUP(B446,'12.2023'!A:E,5,0)</f>
        <v>3942272</v>
      </c>
      <c r="M446" s="150">
        <f>VLOOKUP(B446,'12.2023'!A:F,6,0)</f>
        <v>1031533</v>
      </c>
      <c r="N446" s="150">
        <f t="shared" si="25"/>
        <v>2910739</v>
      </c>
      <c r="O446" s="152">
        <f t="shared" si="26"/>
        <v>0</v>
      </c>
      <c r="P446" s="128">
        <f t="shared" si="27"/>
        <v>2910739</v>
      </c>
      <c r="Q446" s="153">
        <v>0</v>
      </c>
      <c r="R446" s="128">
        <f t="shared" si="28"/>
        <v>2910739</v>
      </c>
      <c r="S446" s="129">
        <v>24</v>
      </c>
    </row>
    <row r="447" spans="1:19" hidden="1">
      <c r="A447" s="147">
        <v>439</v>
      </c>
      <c r="B447" s="148">
        <v>3060007</v>
      </c>
      <c r="C447" s="148" t="s">
        <v>159</v>
      </c>
      <c r="D447" s="149" t="s">
        <v>35</v>
      </c>
      <c r="E447" s="149" t="s">
        <v>135</v>
      </c>
      <c r="F447" s="149" t="s">
        <v>3260</v>
      </c>
      <c r="G447" s="149" t="s">
        <v>24</v>
      </c>
      <c r="H447" s="149" t="s">
        <v>24</v>
      </c>
      <c r="I447" s="149" t="s">
        <v>579</v>
      </c>
      <c r="J447" s="150">
        <f>VLOOKUP(B447,'12.2023'!A:C,3,0)</f>
        <v>0</v>
      </c>
      <c r="K447" s="151">
        <f>VLOOKUP(B447,'12.2023'!A:D,4,0)</f>
        <v>0</v>
      </c>
      <c r="L447" s="150">
        <f>VLOOKUP(B447,'12.2023'!A:E,5,0)</f>
        <v>1254363</v>
      </c>
      <c r="M447" s="150">
        <f>VLOOKUP(B447,'12.2023'!A:F,6,0)</f>
        <v>162532.9</v>
      </c>
      <c r="N447" s="150">
        <f t="shared" si="25"/>
        <v>1091830.1000000001</v>
      </c>
      <c r="O447" s="152">
        <f t="shared" si="26"/>
        <v>0</v>
      </c>
      <c r="P447" s="128">
        <f t="shared" si="27"/>
        <v>1091830.1000000001</v>
      </c>
      <c r="Q447" s="153">
        <v>0</v>
      </c>
      <c r="R447" s="128">
        <f t="shared" si="28"/>
        <v>1091830.1000000001</v>
      </c>
      <c r="S447" s="129">
        <v>24</v>
      </c>
    </row>
    <row r="448" spans="1:19" hidden="1">
      <c r="A448" s="147">
        <v>440</v>
      </c>
      <c r="B448" s="148">
        <v>3060008</v>
      </c>
      <c r="C448" s="148" t="s">
        <v>159</v>
      </c>
      <c r="D448" s="149" t="s">
        <v>35</v>
      </c>
      <c r="E448" s="149" t="s">
        <v>135</v>
      </c>
      <c r="F448" s="149" t="s">
        <v>3260</v>
      </c>
      <c r="G448" s="149" t="s">
        <v>24</v>
      </c>
      <c r="H448" s="149" t="s">
        <v>24</v>
      </c>
      <c r="I448" s="149" t="s">
        <v>580</v>
      </c>
      <c r="J448" s="150">
        <f>VLOOKUP(B448,'12.2023'!A:C,3,0)</f>
        <v>0</v>
      </c>
      <c r="K448" s="151">
        <f>VLOOKUP(B448,'12.2023'!A:D,4,0)</f>
        <v>0</v>
      </c>
      <c r="L448" s="150">
        <f>VLOOKUP(B448,'12.2023'!A:E,5,0)</f>
        <v>77849</v>
      </c>
      <c r="M448" s="150">
        <f>VLOOKUP(B448,'12.2023'!A:F,6,0)</f>
        <v>0</v>
      </c>
      <c r="N448" s="150">
        <f t="shared" si="25"/>
        <v>77849</v>
      </c>
      <c r="O448" s="152">
        <f t="shared" si="26"/>
        <v>0</v>
      </c>
      <c r="P448" s="128">
        <f t="shared" si="27"/>
        <v>77849</v>
      </c>
      <c r="Q448" s="153">
        <v>0</v>
      </c>
      <c r="R448" s="128">
        <f t="shared" si="28"/>
        <v>77849</v>
      </c>
      <c r="S448" s="129">
        <v>24</v>
      </c>
    </row>
    <row r="449" spans="1:19" hidden="1">
      <c r="A449" s="147">
        <v>441</v>
      </c>
      <c r="B449" s="148">
        <v>3060010</v>
      </c>
      <c r="C449" s="148" t="s">
        <v>159</v>
      </c>
      <c r="D449" s="149" t="s">
        <v>35</v>
      </c>
      <c r="E449" s="149" t="s">
        <v>135</v>
      </c>
      <c r="F449" s="149" t="s">
        <v>3260</v>
      </c>
      <c r="G449" s="149" t="s">
        <v>121</v>
      </c>
      <c r="H449" s="149" t="s">
        <v>121</v>
      </c>
      <c r="I449" s="149" t="s">
        <v>581</v>
      </c>
      <c r="J449" s="150">
        <f>VLOOKUP(B449,'12.2023'!A:C,3,0)</f>
        <v>0</v>
      </c>
      <c r="K449" s="151">
        <f>VLOOKUP(B449,'12.2023'!A:D,4,0)</f>
        <v>0</v>
      </c>
      <c r="L449" s="150">
        <f>VLOOKUP(B449,'12.2023'!A:E,5,0)</f>
        <v>502826.75</v>
      </c>
      <c r="M449" s="150">
        <f>VLOOKUP(B449,'12.2023'!A:F,6,0)</f>
        <v>23286</v>
      </c>
      <c r="N449" s="150">
        <f t="shared" si="25"/>
        <v>479540.75</v>
      </c>
      <c r="O449" s="152">
        <f t="shared" si="26"/>
        <v>0</v>
      </c>
      <c r="P449" s="128">
        <f t="shared" si="27"/>
        <v>479540.75</v>
      </c>
      <c r="Q449" s="153">
        <v>0</v>
      </c>
      <c r="R449" s="128">
        <f t="shared" si="28"/>
        <v>479540.75</v>
      </c>
      <c r="S449" s="129">
        <v>24</v>
      </c>
    </row>
    <row r="450" spans="1:19" hidden="1">
      <c r="A450" s="147">
        <v>442</v>
      </c>
      <c r="B450" s="148">
        <v>3060011</v>
      </c>
      <c r="C450" s="148" t="s">
        <v>159</v>
      </c>
      <c r="D450" s="149" t="s">
        <v>35</v>
      </c>
      <c r="E450" s="149" t="s">
        <v>135</v>
      </c>
      <c r="F450" s="149" t="s">
        <v>3260</v>
      </c>
      <c r="G450" s="149" t="s">
        <v>66</v>
      </c>
      <c r="H450" s="149" t="s">
        <v>66</v>
      </c>
      <c r="I450" s="149" t="s">
        <v>582</v>
      </c>
      <c r="J450" s="150">
        <f>VLOOKUP(B450,'12.2023'!A:C,3,0)</f>
        <v>0</v>
      </c>
      <c r="K450" s="151">
        <f>VLOOKUP(B450,'12.2023'!A:D,4,0)</f>
        <v>0</v>
      </c>
      <c r="L450" s="150">
        <f>VLOOKUP(B450,'12.2023'!A:E,5,0)</f>
        <v>769585.94000000006</v>
      </c>
      <c r="M450" s="150">
        <f>VLOOKUP(B450,'12.2023'!A:F,6,0)</f>
        <v>1558</v>
      </c>
      <c r="N450" s="150">
        <f t="shared" si="25"/>
        <v>768027.94000000006</v>
      </c>
      <c r="O450" s="152">
        <f t="shared" si="26"/>
        <v>0</v>
      </c>
      <c r="P450" s="128">
        <f t="shared" si="27"/>
        <v>768027.94000000006</v>
      </c>
      <c r="Q450" s="153">
        <v>0</v>
      </c>
      <c r="R450" s="128">
        <f t="shared" si="28"/>
        <v>768027.94000000006</v>
      </c>
      <c r="S450" s="129">
        <v>24</v>
      </c>
    </row>
    <row r="451" spans="1:19" hidden="1">
      <c r="A451" s="147">
        <v>443</v>
      </c>
      <c r="B451" s="148">
        <v>3060012</v>
      </c>
      <c r="C451" s="148" t="s">
        <v>159</v>
      </c>
      <c r="D451" s="149" t="s">
        <v>35</v>
      </c>
      <c r="E451" s="149" t="s">
        <v>135</v>
      </c>
      <c r="F451" s="149" t="s">
        <v>3260</v>
      </c>
      <c r="G451" s="149" t="s">
        <v>24</v>
      </c>
      <c r="H451" s="149" t="s">
        <v>24</v>
      </c>
      <c r="I451" s="149" t="s">
        <v>583</v>
      </c>
      <c r="J451" s="150">
        <f>VLOOKUP(B451,'12.2023'!A:C,3,0)</f>
        <v>0</v>
      </c>
      <c r="K451" s="151">
        <f>VLOOKUP(B451,'12.2023'!A:D,4,0)</f>
        <v>0</v>
      </c>
      <c r="L451" s="150">
        <f>VLOOKUP(B451,'12.2023'!A:E,5,0)</f>
        <v>390575</v>
      </c>
      <c r="M451" s="150">
        <f>VLOOKUP(B451,'12.2023'!A:F,6,0)</f>
        <v>0</v>
      </c>
      <c r="N451" s="150">
        <f t="shared" si="25"/>
        <v>390575</v>
      </c>
      <c r="O451" s="152">
        <f t="shared" si="26"/>
        <v>0</v>
      </c>
      <c r="P451" s="128">
        <f t="shared" si="27"/>
        <v>390575</v>
      </c>
      <c r="Q451" s="153">
        <v>0</v>
      </c>
      <c r="R451" s="128">
        <f t="shared" si="28"/>
        <v>390575</v>
      </c>
      <c r="S451" s="129">
        <v>24</v>
      </c>
    </row>
    <row r="452" spans="1:19" hidden="1">
      <c r="A452" s="147">
        <v>444</v>
      </c>
      <c r="B452" s="148">
        <v>3060013</v>
      </c>
      <c r="C452" s="148" t="s">
        <v>159</v>
      </c>
      <c r="D452" s="149" t="s">
        <v>35</v>
      </c>
      <c r="E452" s="149" t="s">
        <v>135</v>
      </c>
      <c r="F452" s="149" t="s">
        <v>3260</v>
      </c>
      <c r="G452" s="149" t="s">
        <v>66</v>
      </c>
      <c r="H452" s="149" t="s">
        <v>66</v>
      </c>
      <c r="I452" s="149" t="s">
        <v>584</v>
      </c>
      <c r="J452" s="150">
        <f>VLOOKUP(B452,'12.2023'!A:C,3,0)</f>
        <v>0</v>
      </c>
      <c r="K452" s="151">
        <f>VLOOKUP(B452,'12.2023'!A:D,4,0)</f>
        <v>0</v>
      </c>
      <c r="L452" s="150">
        <f>VLOOKUP(B452,'12.2023'!A:E,5,0)</f>
        <v>3028.04</v>
      </c>
      <c r="M452" s="150">
        <f>VLOOKUP(B452,'12.2023'!A:F,6,0)</f>
        <v>0</v>
      </c>
      <c r="N452" s="150">
        <f t="shared" si="25"/>
        <v>3028.04</v>
      </c>
      <c r="O452" s="152">
        <f t="shared" si="26"/>
        <v>0</v>
      </c>
      <c r="P452" s="128">
        <f t="shared" si="27"/>
        <v>3028.04</v>
      </c>
      <c r="Q452" s="153">
        <v>0</v>
      </c>
      <c r="R452" s="128">
        <f t="shared" si="28"/>
        <v>3028.04</v>
      </c>
      <c r="S452" s="129">
        <v>24</v>
      </c>
    </row>
    <row r="453" spans="1:19" hidden="1">
      <c r="A453" s="147">
        <v>445</v>
      </c>
      <c r="B453" s="148">
        <v>3060014</v>
      </c>
      <c r="C453" s="148" t="s">
        <v>159</v>
      </c>
      <c r="D453" s="149" t="s">
        <v>35</v>
      </c>
      <c r="E453" s="149" t="s">
        <v>135</v>
      </c>
      <c r="F453" s="149" t="s">
        <v>3260</v>
      </c>
      <c r="G453" s="149" t="s">
        <v>24</v>
      </c>
      <c r="H453" s="149" t="s">
        <v>24</v>
      </c>
      <c r="I453" s="149" t="s">
        <v>585</v>
      </c>
      <c r="J453" s="150">
        <f>VLOOKUP(B453,'12.2023'!A:C,3,0)</f>
        <v>0</v>
      </c>
      <c r="K453" s="151">
        <f>VLOOKUP(B453,'12.2023'!A:D,4,0)</f>
        <v>0</v>
      </c>
      <c r="L453" s="150">
        <f>VLOOKUP(B453,'12.2023'!A:E,5,0)</f>
        <v>767745.53</v>
      </c>
      <c r="M453" s="150">
        <f>VLOOKUP(B453,'12.2023'!A:F,6,0)</f>
        <v>0</v>
      </c>
      <c r="N453" s="150">
        <f t="shared" si="25"/>
        <v>767745.53</v>
      </c>
      <c r="O453" s="152">
        <f t="shared" si="26"/>
        <v>0</v>
      </c>
      <c r="P453" s="128">
        <f t="shared" si="27"/>
        <v>767745.53</v>
      </c>
      <c r="Q453" s="153">
        <v>0</v>
      </c>
      <c r="R453" s="128">
        <f t="shared" si="28"/>
        <v>767745.53</v>
      </c>
      <c r="S453" s="129">
        <v>24</v>
      </c>
    </row>
    <row r="454" spans="1:19" hidden="1">
      <c r="A454" s="147">
        <v>446</v>
      </c>
      <c r="B454" s="148">
        <v>3060015</v>
      </c>
      <c r="C454" s="148" t="s">
        <v>159</v>
      </c>
      <c r="D454" s="149" t="s">
        <v>35</v>
      </c>
      <c r="E454" s="149" t="s">
        <v>135</v>
      </c>
      <c r="F454" s="149" t="s">
        <v>3260</v>
      </c>
      <c r="G454" s="149" t="s">
        <v>24</v>
      </c>
      <c r="H454" s="149" t="s">
        <v>24</v>
      </c>
      <c r="I454" s="149" t="s">
        <v>586</v>
      </c>
      <c r="J454" s="150">
        <f>VLOOKUP(B454,'12.2023'!A:C,3,0)</f>
        <v>0</v>
      </c>
      <c r="K454" s="151">
        <f>VLOOKUP(B454,'12.2023'!A:D,4,0)</f>
        <v>0</v>
      </c>
      <c r="L454" s="150">
        <f>VLOOKUP(B454,'12.2023'!A:E,5,0)</f>
        <v>1890128.49</v>
      </c>
      <c r="M454" s="150">
        <f>VLOOKUP(B454,'12.2023'!A:F,6,0)</f>
        <v>0</v>
      </c>
      <c r="N454" s="150">
        <f t="shared" si="25"/>
        <v>1890128.49</v>
      </c>
      <c r="O454" s="152">
        <f t="shared" si="26"/>
        <v>0</v>
      </c>
      <c r="P454" s="128">
        <f t="shared" si="27"/>
        <v>1890128.49</v>
      </c>
      <c r="Q454" s="153">
        <v>0</v>
      </c>
      <c r="R454" s="128">
        <f t="shared" si="28"/>
        <v>1890128.49</v>
      </c>
      <c r="S454" s="129">
        <v>24</v>
      </c>
    </row>
    <row r="455" spans="1:19" hidden="1">
      <c r="A455" s="147">
        <v>447</v>
      </c>
      <c r="B455" s="148">
        <v>3060016</v>
      </c>
      <c r="C455" s="148" t="s">
        <v>159</v>
      </c>
      <c r="D455" s="149" t="s">
        <v>35</v>
      </c>
      <c r="E455" s="149" t="s">
        <v>135</v>
      </c>
      <c r="F455" s="149" t="s">
        <v>3260</v>
      </c>
      <c r="G455" s="149" t="s">
        <v>73</v>
      </c>
      <c r="H455" s="149" t="s">
        <v>73</v>
      </c>
      <c r="I455" s="149" t="s">
        <v>587</v>
      </c>
      <c r="J455" s="150">
        <f>VLOOKUP(B455,'12.2023'!A:C,3,0)</f>
        <v>0</v>
      </c>
      <c r="K455" s="151">
        <f>VLOOKUP(B455,'12.2023'!A:D,4,0)</f>
        <v>0</v>
      </c>
      <c r="L455" s="150">
        <f>VLOOKUP(B455,'12.2023'!A:E,5,0)</f>
        <v>31637.48</v>
      </c>
      <c r="M455" s="150">
        <f>VLOOKUP(B455,'12.2023'!A:F,6,0)</f>
        <v>0</v>
      </c>
      <c r="N455" s="150">
        <f t="shared" ref="N455:N518" si="29">IF((J455+L455)-(K455+M455)&lt;0,0,(J455+L455)-(K455+M455))</f>
        <v>31637.48</v>
      </c>
      <c r="O455" s="152">
        <f t="shared" ref="O455:O518" si="30">-IF((J455+L455)-(K455+M455)&lt;0,(J455+L455)-(K455+M455),0)</f>
        <v>0</v>
      </c>
      <c r="P455" s="128">
        <f t="shared" ref="P455:P518" si="31">N455-O455</f>
        <v>31637.48</v>
      </c>
      <c r="Q455" s="153">
        <v>0</v>
      </c>
      <c r="R455" s="128">
        <f t="shared" ref="R455:R518" si="32">P455-Q455</f>
        <v>31637.48</v>
      </c>
      <c r="S455" s="129">
        <v>24</v>
      </c>
    </row>
    <row r="456" spans="1:19" hidden="1">
      <c r="A456" s="147">
        <v>448</v>
      </c>
      <c r="B456" s="148">
        <v>3060017</v>
      </c>
      <c r="C456" s="148" t="s">
        <v>159</v>
      </c>
      <c r="D456" s="149" t="s">
        <v>35</v>
      </c>
      <c r="E456" s="149" t="s">
        <v>135</v>
      </c>
      <c r="F456" s="149" t="s">
        <v>3260</v>
      </c>
      <c r="G456" s="149" t="s">
        <v>72</v>
      </c>
      <c r="H456" s="149" t="s">
        <v>72</v>
      </c>
      <c r="I456" s="149" t="s">
        <v>588</v>
      </c>
      <c r="J456" s="150">
        <f>VLOOKUP(B456,'12.2023'!A:C,3,0)</f>
        <v>0</v>
      </c>
      <c r="K456" s="151">
        <f>VLOOKUP(B456,'12.2023'!A:D,4,0)</f>
        <v>0</v>
      </c>
      <c r="L456" s="150">
        <f>VLOOKUP(B456,'12.2023'!A:E,5,0)</f>
        <v>2476621.8099799999</v>
      </c>
      <c r="M456" s="150">
        <f>VLOOKUP(B456,'12.2023'!A:F,6,0)</f>
        <v>900</v>
      </c>
      <c r="N456" s="150">
        <f t="shared" si="29"/>
        <v>2475721.8099799999</v>
      </c>
      <c r="O456" s="152">
        <f t="shared" si="30"/>
        <v>0</v>
      </c>
      <c r="P456" s="128">
        <f t="shared" si="31"/>
        <v>2475721.8099799999</v>
      </c>
      <c r="Q456" s="153">
        <v>0</v>
      </c>
      <c r="R456" s="128">
        <f t="shared" si="32"/>
        <v>2475721.8099799999</v>
      </c>
      <c r="S456" s="129">
        <v>24</v>
      </c>
    </row>
    <row r="457" spans="1:19" hidden="1">
      <c r="A457" s="147">
        <v>449</v>
      </c>
      <c r="B457" s="148">
        <v>3060018</v>
      </c>
      <c r="C457" s="148" t="s">
        <v>159</v>
      </c>
      <c r="D457" s="149" t="s">
        <v>35</v>
      </c>
      <c r="E457" s="149" t="s">
        <v>135</v>
      </c>
      <c r="F457" s="149" t="s">
        <v>3260</v>
      </c>
      <c r="G457" s="149" t="s">
        <v>114</v>
      </c>
      <c r="H457" s="149" t="s">
        <v>114</v>
      </c>
      <c r="I457" s="149" t="s">
        <v>589</v>
      </c>
      <c r="J457" s="150">
        <f>VLOOKUP(B457,'12.2023'!A:C,3,0)</f>
        <v>0</v>
      </c>
      <c r="K457" s="151">
        <f>VLOOKUP(B457,'12.2023'!A:D,4,0)</f>
        <v>0</v>
      </c>
      <c r="L457" s="150">
        <f>VLOOKUP(B457,'12.2023'!A:E,5,0)</f>
        <v>25059.65998</v>
      </c>
      <c r="M457" s="150">
        <f>VLOOKUP(B457,'12.2023'!A:F,6,0)</f>
        <v>1384</v>
      </c>
      <c r="N457" s="150">
        <f t="shared" si="29"/>
        <v>23675.65998</v>
      </c>
      <c r="O457" s="152">
        <f t="shared" si="30"/>
        <v>0</v>
      </c>
      <c r="P457" s="128">
        <f t="shared" si="31"/>
        <v>23675.65998</v>
      </c>
      <c r="Q457" s="153">
        <v>0</v>
      </c>
      <c r="R457" s="128">
        <f t="shared" si="32"/>
        <v>23675.65998</v>
      </c>
      <c r="S457" s="129">
        <v>24</v>
      </c>
    </row>
    <row r="458" spans="1:19" hidden="1">
      <c r="A458" s="147">
        <v>450</v>
      </c>
      <c r="B458" s="148">
        <v>3060020</v>
      </c>
      <c r="C458" s="148" t="s">
        <v>159</v>
      </c>
      <c r="D458" s="149" t="s">
        <v>35</v>
      </c>
      <c r="E458" s="149" t="s">
        <v>135</v>
      </c>
      <c r="F458" s="149" t="s">
        <v>3260</v>
      </c>
      <c r="G458" s="149" t="s">
        <v>67</v>
      </c>
      <c r="H458" s="149" t="s">
        <v>67</v>
      </c>
      <c r="I458" s="149" t="s">
        <v>590</v>
      </c>
      <c r="J458" s="150">
        <f>VLOOKUP(B458,'12.2023'!A:C,3,0)</f>
        <v>0</v>
      </c>
      <c r="K458" s="151">
        <f>VLOOKUP(B458,'12.2023'!A:D,4,0)</f>
        <v>0</v>
      </c>
      <c r="L458" s="150">
        <f>VLOOKUP(B458,'12.2023'!A:E,5,0)</f>
        <v>48687.38</v>
      </c>
      <c r="M458" s="150">
        <f>VLOOKUP(B458,'12.2023'!A:F,6,0)</f>
        <v>0</v>
      </c>
      <c r="N458" s="150">
        <f t="shared" si="29"/>
        <v>48687.38</v>
      </c>
      <c r="O458" s="152">
        <f t="shared" si="30"/>
        <v>0</v>
      </c>
      <c r="P458" s="128">
        <f t="shared" si="31"/>
        <v>48687.38</v>
      </c>
      <c r="Q458" s="153">
        <v>0</v>
      </c>
      <c r="R458" s="128">
        <f t="shared" si="32"/>
        <v>48687.38</v>
      </c>
      <c r="S458" s="129">
        <v>24</v>
      </c>
    </row>
    <row r="459" spans="1:19" hidden="1">
      <c r="A459" s="147">
        <v>451</v>
      </c>
      <c r="B459" s="148">
        <v>3060021</v>
      </c>
      <c r="C459" s="148" t="s">
        <v>159</v>
      </c>
      <c r="D459" s="149" t="s">
        <v>35</v>
      </c>
      <c r="E459" s="149" t="s">
        <v>135</v>
      </c>
      <c r="F459" s="149" t="s">
        <v>3260</v>
      </c>
      <c r="G459" s="149" t="s">
        <v>62</v>
      </c>
      <c r="H459" s="149" t="s">
        <v>62</v>
      </c>
      <c r="I459" s="149" t="s">
        <v>591</v>
      </c>
      <c r="J459" s="150">
        <f>VLOOKUP(B459,'12.2023'!A:C,3,0)</f>
        <v>0</v>
      </c>
      <c r="K459" s="151">
        <f>VLOOKUP(B459,'12.2023'!A:D,4,0)</f>
        <v>0</v>
      </c>
      <c r="L459" s="150">
        <f>VLOOKUP(B459,'12.2023'!A:E,5,0)</f>
        <v>5022787.92</v>
      </c>
      <c r="M459" s="150">
        <f>VLOOKUP(B459,'12.2023'!A:F,6,0)</f>
        <v>44412.63</v>
      </c>
      <c r="N459" s="150">
        <f t="shared" si="29"/>
        <v>4978375.29</v>
      </c>
      <c r="O459" s="152">
        <f t="shared" si="30"/>
        <v>0</v>
      </c>
      <c r="P459" s="128">
        <f t="shared" si="31"/>
        <v>4978375.29</v>
      </c>
      <c r="Q459" s="153">
        <v>0</v>
      </c>
      <c r="R459" s="128">
        <f t="shared" si="32"/>
        <v>4978375.29</v>
      </c>
      <c r="S459" s="129">
        <v>24</v>
      </c>
    </row>
    <row r="460" spans="1:19" hidden="1">
      <c r="A460" s="147">
        <v>452</v>
      </c>
      <c r="B460" s="148">
        <v>3060022</v>
      </c>
      <c r="C460" s="148" t="s">
        <v>159</v>
      </c>
      <c r="D460" s="149" t="s">
        <v>35</v>
      </c>
      <c r="E460" s="149" t="s">
        <v>135</v>
      </c>
      <c r="F460" s="149" t="s">
        <v>3260</v>
      </c>
      <c r="G460" s="149" t="s">
        <v>63</v>
      </c>
      <c r="H460" s="149" t="s">
        <v>63</v>
      </c>
      <c r="I460" s="149" t="s">
        <v>592</v>
      </c>
      <c r="J460" s="150">
        <f>VLOOKUP(B460,'12.2023'!A:C,3,0)</f>
        <v>0</v>
      </c>
      <c r="K460" s="151">
        <f>VLOOKUP(B460,'12.2023'!A:D,4,0)</f>
        <v>0</v>
      </c>
      <c r="L460" s="150">
        <f>VLOOKUP(B460,'12.2023'!A:E,5,0)</f>
        <v>341677.72000000003</v>
      </c>
      <c r="M460" s="150">
        <f>VLOOKUP(B460,'12.2023'!A:F,6,0)</f>
        <v>2014.8700000000001</v>
      </c>
      <c r="N460" s="150">
        <f t="shared" si="29"/>
        <v>339662.85000000003</v>
      </c>
      <c r="O460" s="152">
        <f t="shared" si="30"/>
        <v>0</v>
      </c>
      <c r="P460" s="128">
        <f t="shared" si="31"/>
        <v>339662.85000000003</v>
      </c>
      <c r="Q460" s="153">
        <v>0</v>
      </c>
      <c r="R460" s="128">
        <f t="shared" si="32"/>
        <v>339662.85000000003</v>
      </c>
      <c r="S460" s="129">
        <v>24</v>
      </c>
    </row>
    <row r="461" spans="1:19" hidden="1">
      <c r="A461" s="147">
        <v>453</v>
      </c>
      <c r="B461" s="148">
        <v>3060023</v>
      </c>
      <c r="C461" s="148" t="s">
        <v>159</v>
      </c>
      <c r="D461" s="149" t="s">
        <v>35</v>
      </c>
      <c r="E461" s="149" t="s">
        <v>135</v>
      </c>
      <c r="F461" s="149" t="s">
        <v>3260</v>
      </c>
      <c r="G461" s="149" t="s">
        <v>67</v>
      </c>
      <c r="H461" s="149" t="s">
        <v>67</v>
      </c>
      <c r="I461" s="149" t="s">
        <v>593</v>
      </c>
      <c r="J461" s="150">
        <f>VLOOKUP(B461,'12.2023'!A:C,3,0)</f>
        <v>0</v>
      </c>
      <c r="K461" s="151">
        <f>VLOOKUP(B461,'12.2023'!A:D,4,0)</f>
        <v>0</v>
      </c>
      <c r="L461" s="150">
        <f>VLOOKUP(B461,'12.2023'!A:E,5,0)</f>
        <v>26972</v>
      </c>
      <c r="M461" s="150">
        <f>VLOOKUP(B461,'12.2023'!A:F,6,0)</f>
        <v>0</v>
      </c>
      <c r="N461" s="150">
        <f t="shared" si="29"/>
        <v>26972</v>
      </c>
      <c r="O461" s="152">
        <f t="shared" si="30"/>
        <v>0</v>
      </c>
      <c r="P461" s="128">
        <f t="shared" si="31"/>
        <v>26972</v>
      </c>
      <c r="Q461" s="153">
        <v>0</v>
      </c>
      <c r="R461" s="128">
        <f t="shared" si="32"/>
        <v>26972</v>
      </c>
      <c r="S461" s="129">
        <v>24</v>
      </c>
    </row>
    <row r="462" spans="1:19" hidden="1">
      <c r="A462" s="147">
        <v>454</v>
      </c>
      <c r="B462" s="148">
        <v>3060024</v>
      </c>
      <c r="C462" s="148" t="s">
        <v>159</v>
      </c>
      <c r="D462" s="149" t="s">
        <v>35</v>
      </c>
      <c r="E462" s="149" t="s">
        <v>135</v>
      </c>
      <c r="F462" s="149" t="s">
        <v>3260</v>
      </c>
      <c r="G462" s="149" t="s">
        <v>64</v>
      </c>
      <c r="H462" s="149" t="s">
        <v>64</v>
      </c>
      <c r="I462" s="149" t="s">
        <v>594</v>
      </c>
      <c r="J462" s="150">
        <f>VLOOKUP(B462,'12.2023'!A:C,3,0)</f>
        <v>0</v>
      </c>
      <c r="K462" s="151">
        <f>VLOOKUP(B462,'12.2023'!A:D,4,0)</f>
        <v>0</v>
      </c>
      <c r="L462" s="150">
        <f>VLOOKUP(B462,'12.2023'!A:E,5,0)</f>
        <v>224399.62</v>
      </c>
      <c r="M462" s="150">
        <f>VLOOKUP(B462,'12.2023'!A:F,6,0)</f>
        <v>0</v>
      </c>
      <c r="N462" s="150">
        <f t="shared" si="29"/>
        <v>224399.62</v>
      </c>
      <c r="O462" s="152">
        <f t="shared" si="30"/>
        <v>0</v>
      </c>
      <c r="P462" s="128">
        <f t="shared" si="31"/>
        <v>224399.62</v>
      </c>
      <c r="Q462" s="153">
        <v>0</v>
      </c>
      <c r="R462" s="128">
        <f t="shared" si="32"/>
        <v>224399.62</v>
      </c>
      <c r="S462" s="129">
        <v>24</v>
      </c>
    </row>
    <row r="463" spans="1:19" hidden="1">
      <c r="A463" s="147">
        <v>455</v>
      </c>
      <c r="B463" s="148">
        <v>3060025</v>
      </c>
      <c r="C463" s="148" t="s">
        <v>159</v>
      </c>
      <c r="D463" s="149" t="s">
        <v>35</v>
      </c>
      <c r="E463" s="149" t="s">
        <v>135</v>
      </c>
      <c r="F463" s="149" t="s">
        <v>10</v>
      </c>
      <c r="G463" s="149" t="s">
        <v>69</v>
      </c>
      <c r="H463" s="149" t="s">
        <v>69</v>
      </c>
      <c r="I463" s="149" t="s">
        <v>595</v>
      </c>
      <c r="J463" s="150">
        <f>VLOOKUP(B463,'12.2023'!A:C,3,0)</f>
        <v>0</v>
      </c>
      <c r="K463" s="151">
        <f>VLOOKUP(B463,'12.2023'!A:D,4,0)</f>
        <v>0</v>
      </c>
      <c r="L463" s="150">
        <f>VLOOKUP(B463,'12.2023'!A:E,5,0)</f>
        <v>1111680.2279999999</v>
      </c>
      <c r="M463" s="150">
        <f>VLOOKUP(B463,'12.2023'!A:F,6,0)</f>
        <v>34398.629999999997</v>
      </c>
      <c r="N463" s="150">
        <f t="shared" si="29"/>
        <v>1077281.598</v>
      </c>
      <c r="O463" s="152">
        <f t="shared" si="30"/>
        <v>0</v>
      </c>
      <c r="P463" s="128">
        <f t="shared" si="31"/>
        <v>1077281.598</v>
      </c>
      <c r="Q463" s="153">
        <v>0</v>
      </c>
      <c r="R463" s="128">
        <f t="shared" si="32"/>
        <v>1077281.598</v>
      </c>
      <c r="S463" s="129">
        <v>24</v>
      </c>
    </row>
    <row r="464" spans="1:19" hidden="1">
      <c r="A464" s="147">
        <v>456</v>
      </c>
      <c r="B464" s="148">
        <v>3060026</v>
      </c>
      <c r="C464" s="148" t="s">
        <v>159</v>
      </c>
      <c r="D464" s="149" t="s">
        <v>35</v>
      </c>
      <c r="E464" s="149" t="s">
        <v>135</v>
      </c>
      <c r="F464" s="149" t="s">
        <v>3260</v>
      </c>
      <c r="G464" s="149" t="s">
        <v>19</v>
      </c>
      <c r="H464" s="149" t="s">
        <v>19</v>
      </c>
      <c r="I464" s="149" t="s">
        <v>596</v>
      </c>
      <c r="J464" s="150">
        <f>VLOOKUP(B464,'12.2023'!A:C,3,0)</f>
        <v>0</v>
      </c>
      <c r="K464" s="151">
        <f>VLOOKUP(B464,'12.2023'!A:D,4,0)</f>
        <v>0</v>
      </c>
      <c r="L464" s="150">
        <f>VLOOKUP(B464,'12.2023'!A:E,5,0)</f>
        <v>285898.31</v>
      </c>
      <c r="M464" s="150">
        <f>VLOOKUP(B464,'12.2023'!A:F,6,0)</f>
        <v>0</v>
      </c>
      <c r="N464" s="150">
        <f t="shared" si="29"/>
        <v>285898.31</v>
      </c>
      <c r="O464" s="152">
        <f t="shared" si="30"/>
        <v>0</v>
      </c>
      <c r="P464" s="128">
        <f t="shared" si="31"/>
        <v>285898.31</v>
      </c>
      <c r="Q464" s="153">
        <v>0</v>
      </c>
      <c r="R464" s="128">
        <f t="shared" si="32"/>
        <v>285898.31</v>
      </c>
      <c r="S464" s="129">
        <v>24</v>
      </c>
    </row>
    <row r="465" spans="1:19" hidden="1">
      <c r="A465" s="147">
        <v>457</v>
      </c>
      <c r="B465" s="148">
        <v>3060027</v>
      </c>
      <c r="C465" s="148" t="s">
        <v>159</v>
      </c>
      <c r="D465" s="149" t="s">
        <v>35</v>
      </c>
      <c r="E465" s="149" t="s">
        <v>135</v>
      </c>
      <c r="F465" s="149" t="s">
        <v>3260</v>
      </c>
      <c r="G465" s="149" t="s">
        <v>121</v>
      </c>
      <c r="H465" s="149" t="s">
        <v>121</v>
      </c>
      <c r="I465" s="149" t="s">
        <v>597</v>
      </c>
      <c r="J465" s="150">
        <f>VLOOKUP(B465,'12.2023'!A:C,3,0)</f>
        <v>0</v>
      </c>
      <c r="K465" s="151">
        <f>VLOOKUP(B465,'12.2023'!A:D,4,0)</f>
        <v>0</v>
      </c>
      <c r="L465" s="150">
        <f>VLOOKUP(B465,'12.2023'!A:E,5,0)</f>
        <v>170676.81</v>
      </c>
      <c r="M465" s="150">
        <f>VLOOKUP(B465,'12.2023'!A:F,6,0)</f>
        <v>2345</v>
      </c>
      <c r="N465" s="150">
        <f t="shared" si="29"/>
        <v>168331.81</v>
      </c>
      <c r="O465" s="152">
        <f t="shared" si="30"/>
        <v>0</v>
      </c>
      <c r="P465" s="128">
        <f t="shared" si="31"/>
        <v>168331.81</v>
      </c>
      <c r="Q465" s="153">
        <v>0</v>
      </c>
      <c r="R465" s="128">
        <f t="shared" si="32"/>
        <v>168331.81</v>
      </c>
      <c r="S465" s="129">
        <v>24</v>
      </c>
    </row>
    <row r="466" spans="1:19" hidden="1">
      <c r="A466" s="147">
        <v>458</v>
      </c>
      <c r="B466" s="148">
        <v>3060028</v>
      </c>
      <c r="C466" s="148" t="s">
        <v>159</v>
      </c>
      <c r="D466" s="149" t="s">
        <v>35</v>
      </c>
      <c r="E466" s="149" t="s">
        <v>135</v>
      </c>
      <c r="F466" s="149" t="s">
        <v>3260</v>
      </c>
      <c r="G466" s="149" t="s">
        <v>63</v>
      </c>
      <c r="H466" s="149" t="s">
        <v>63</v>
      </c>
      <c r="I466" s="149" t="s">
        <v>598</v>
      </c>
      <c r="J466" s="150">
        <f>VLOOKUP(B466,'12.2023'!A:C,3,0)</f>
        <v>0</v>
      </c>
      <c r="K466" s="151">
        <f>VLOOKUP(B466,'12.2023'!A:D,4,0)</f>
        <v>0</v>
      </c>
      <c r="L466" s="150">
        <f>VLOOKUP(B466,'12.2023'!A:E,5,0)</f>
        <v>132504.62</v>
      </c>
      <c r="M466" s="150">
        <f>VLOOKUP(B466,'12.2023'!A:F,6,0)</f>
        <v>1346.68</v>
      </c>
      <c r="N466" s="150">
        <f t="shared" si="29"/>
        <v>131157.94</v>
      </c>
      <c r="O466" s="152">
        <f t="shared" si="30"/>
        <v>0</v>
      </c>
      <c r="P466" s="128">
        <f t="shared" si="31"/>
        <v>131157.94</v>
      </c>
      <c r="Q466" s="153">
        <v>0</v>
      </c>
      <c r="R466" s="128">
        <f t="shared" si="32"/>
        <v>131157.94</v>
      </c>
      <c r="S466" s="129">
        <v>24</v>
      </c>
    </row>
    <row r="467" spans="1:19" hidden="1">
      <c r="A467" s="147">
        <v>459</v>
      </c>
      <c r="B467" s="148">
        <v>3060029</v>
      </c>
      <c r="C467" s="148" t="s">
        <v>159</v>
      </c>
      <c r="D467" s="149" t="s">
        <v>35</v>
      </c>
      <c r="E467" s="149" t="s">
        <v>135</v>
      </c>
      <c r="F467" s="149" t="s">
        <v>3260</v>
      </c>
      <c r="G467" s="149" t="s">
        <v>62</v>
      </c>
      <c r="H467" s="149" t="s">
        <v>62</v>
      </c>
      <c r="I467" s="149" t="s">
        <v>599</v>
      </c>
      <c r="J467" s="150">
        <f>VLOOKUP(B467,'12.2023'!A:C,3,0)</f>
        <v>0</v>
      </c>
      <c r="K467" s="151">
        <f>VLOOKUP(B467,'12.2023'!A:D,4,0)</f>
        <v>0</v>
      </c>
      <c r="L467" s="150">
        <f>VLOOKUP(B467,'12.2023'!A:E,5,0)</f>
        <v>239739.16</v>
      </c>
      <c r="M467" s="150">
        <f>VLOOKUP(B467,'12.2023'!A:F,6,0)</f>
        <v>100</v>
      </c>
      <c r="N467" s="150">
        <f t="shared" si="29"/>
        <v>239639.16</v>
      </c>
      <c r="O467" s="152">
        <f t="shared" si="30"/>
        <v>0</v>
      </c>
      <c r="P467" s="128">
        <f t="shared" si="31"/>
        <v>239639.16</v>
      </c>
      <c r="Q467" s="153">
        <v>0</v>
      </c>
      <c r="R467" s="128">
        <f t="shared" si="32"/>
        <v>239639.16</v>
      </c>
      <c r="S467" s="129">
        <v>24</v>
      </c>
    </row>
    <row r="468" spans="1:19" hidden="1">
      <c r="A468" s="147">
        <v>460</v>
      </c>
      <c r="B468" s="148">
        <v>3060031</v>
      </c>
      <c r="C468" s="148" t="s">
        <v>159</v>
      </c>
      <c r="D468" s="149" t="s">
        <v>35</v>
      </c>
      <c r="E468" s="149" t="s">
        <v>135</v>
      </c>
      <c r="F468" s="149" t="s">
        <v>3260</v>
      </c>
      <c r="G468" s="149" t="s">
        <v>62</v>
      </c>
      <c r="H468" s="149" t="s">
        <v>62</v>
      </c>
      <c r="I468" s="149" t="s">
        <v>600</v>
      </c>
      <c r="J468" s="150">
        <f>VLOOKUP(B468,'12.2023'!A:C,3,0)</f>
        <v>0</v>
      </c>
      <c r="K468" s="151">
        <f>VLOOKUP(B468,'12.2023'!A:D,4,0)</f>
        <v>0</v>
      </c>
      <c r="L468" s="150">
        <f>VLOOKUP(B468,'12.2023'!A:E,5,0)</f>
        <v>680164.05</v>
      </c>
      <c r="M468" s="150">
        <f>VLOOKUP(B468,'12.2023'!A:F,6,0)</f>
        <v>0</v>
      </c>
      <c r="N468" s="150">
        <f t="shared" si="29"/>
        <v>680164.05</v>
      </c>
      <c r="O468" s="152">
        <f t="shared" si="30"/>
        <v>0</v>
      </c>
      <c r="P468" s="128">
        <f t="shared" si="31"/>
        <v>680164.05</v>
      </c>
      <c r="Q468" s="153">
        <v>0</v>
      </c>
      <c r="R468" s="128">
        <f t="shared" si="32"/>
        <v>680164.05</v>
      </c>
      <c r="S468" s="129">
        <v>24</v>
      </c>
    </row>
    <row r="469" spans="1:19" hidden="1">
      <c r="A469" s="147">
        <v>461</v>
      </c>
      <c r="B469" s="148">
        <v>3060032</v>
      </c>
      <c r="C469" s="148" t="s">
        <v>159</v>
      </c>
      <c r="D469" s="149" t="s">
        <v>35</v>
      </c>
      <c r="E469" s="149" t="s">
        <v>135</v>
      </c>
      <c r="F469" s="149" t="s">
        <v>3260</v>
      </c>
      <c r="G469" s="149" t="s">
        <v>121</v>
      </c>
      <c r="H469" s="149" t="s">
        <v>121</v>
      </c>
      <c r="I469" s="149" t="s">
        <v>601</v>
      </c>
      <c r="J469" s="150">
        <f>VLOOKUP(B469,'12.2023'!A:C,3,0)</f>
        <v>0</v>
      </c>
      <c r="K469" s="151">
        <f>VLOOKUP(B469,'12.2023'!A:D,4,0)</f>
        <v>0</v>
      </c>
      <c r="L469" s="150">
        <f>VLOOKUP(B469,'12.2023'!A:E,5,0)</f>
        <v>6150</v>
      </c>
      <c r="M469" s="150">
        <f>VLOOKUP(B469,'12.2023'!A:F,6,0)</f>
        <v>0</v>
      </c>
      <c r="N469" s="150">
        <f t="shared" si="29"/>
        <v>6150</v>
      </c>
      <c r="O469" s="152">
        <f t="shared" si="30"/>
        <v>0</v>
      </c>
      <c r="P469" s="128">
        <f t="shared" si="31"/>
        <v>6150</v>
      </c>
      <c r="Q469" s="153">
        <v>0</v>
      </c>
      <c r="R469" s="128">
        <f t="shared" si="32"/>
        <v>6150</v>
      </c>
      <c r="S469" s="129">
        <v>24</v>
      </c>
    </row>
    <row r="470" spans="1:19" hidden="1">
      <c r="A470" s="147">
        <v>462</v>
      </c>
      <c r="B470" s="148">
        <v>3060033</v>
      </c>
      <c r="C470" s="148" t="s">
        <v>159</v>
      </c>
      <c r="D470" s="149" t="s">
        <v>35</v>
      </c>
      <c r="E470" s="149" t="s">
        <v>135</v>
      </c>
      <c r="F470" s="149" t="s">
        <v>3260</v>
      </c>
      <c r="G470" s="149" t="s">
        <v>67</v>
      </c>
      <c r="H470" s="149" t="s">
        <v>67</v>
      </c>
      <c r="I470" s="149" t="s">
        <v>602</v>
      </c>
      <c r="J470" s="150">
        <f>VLOOKUP(B470,'12.2023'!A:C,3,0)</f>
        <v>0</v>
      </c>
      <c r="K470" s="151">
        <f>VLOOKUP(B470,'12.2023'!A:D,4,0)</f>
        <v>0</v>
      </c>
      <c r="L470" s="150">
        <f>VLOOKUP(B470,'12.2023'!A:E,5,0)</f>
        <v>35495.94</v>
      </c>
      <c r="M470" s="150">
        <f>VLOOKUP(B470,'12.2023'!A:F,6,0)</f>
        <v>0</v>
      </c>
      <c r="N470" s="150">
        <f t="shared" si="29"/>
        <v>35495.94</v>
      </c>
      <c r="O470" s="152">
        <f t="shared" si="30"/>
        <v>0</v>
      </c>
      <c r="P470" s="128">
        <f t="shared" si="31"/>
        <v>35495.94</v>
      </c>
      <c r="Q470" s="153">
        <v>0</v>
      </c>
      <c r="R470" s="128">
        <f t="shared" si="32"/>
        <v>35495.94</v>
      </c>
      <c r="S470" s="129">
        <v>24</v>
      </c>
    </row>
    <row r="471" spans="1:19" hidden="1">
      <c r="A471" s="147">
        <v>463</v>
      </c>
      <c r="B471" s="148">
        <v>3060034</v>
      </c>
      <c r="C471" s="148" t="s">
        <v>159</v>
      </c>
      <c r="D471" s="149" t="s">
        <v>35</v>
      </c>
      <c r="E471" s="149" t="s">
        <v>135</v>
      </c>
      <c r="F471" s="149" t="s">
        <v>3260</v>
      </c>
      <c r="G471" s="149" t="s">
        <v>70</v>
      </c>
      <c r="H471" s="149" t="s">
        <v>70</v>
      </c>
      <c r="I471" s="149" t="s">
        <v>603</v>
      </c>
      <c r="J471" s="150">
        <f>VLOOKUP(B471,'12.2023'!A:C,3,0)</f>
        <v>0</v>
      </c>
      <c r="K471" s="151">
        <f>VLOOKUP(B471,'12.2023'!A:D,4,0)</f>
        <v>0</v>
      </c>
      <c r="L471" s="150">
        <f>VLOOKUP(B471,'12.2023'!A:E,5,0)</f>
        <v>9987044.9199999999</v>
      </c>
      <c r="M471" s="150">
        <f>VLOOKUP(B471,'12.2023'!A:F,6,0)</f>
        <v>140555.30000000002</v>
      </c>
      <c r="N471" s="150">
        <f t="shared" si="29"/>
        <v>9846489.6199999992</v>
      </c>
      <c r="O471" s="152">
        <f t="shared" si="30"/>
        <v>0</v>
      </c>
      <c r="P471" s="128">
        <f t="shared" si="31"/>
        <v>9846489.6199999992</v>
      </c>
      <c r="Q471" s="153">
        <v>0</v>
      </c>
      <c r="R471" s="128">
        <f t="shared" si="32"/>
        <v>9846489.6199999992</v>
      </c>
      <c r="S471" s="129">
        <v>24</v>
      </c>
    </row>
    <row r="472" spans="1:19" hidden="1">
      <c r="A472" s="147">
        <v>464</v>
      </c>
      <c r="B472" s="148">
        <v>3060035</v>
      </c>
      <c r="C472" s="148" t="s">
        <v>159</v>
      </c>
      <c r="D472" s="149" t="s">
        <v>35</v>
      </c>
      <c r="E472" s="149" t="s">
        <v>135</v>
      </c>
      <c r="F472" s="149" t="s">
        <v>3260</v>
      </c>
      <c r="G472" s="149" t="s">
        <v>67</v>
      </c>
      <c r="H472" s="149" t="s">
        <v>67</v>
      </c>
      <c r="I472" s="149" t="s">
        <v>604</v>
      </c>
      <c r="J472" s="150">
        <f>VLOOKUP(B472,'12.2023'!A:C,3,0)</f>
        <v>0</v>
      </c>
      <c r="K472" s="151">
        <f>VLOOKUP(B472,'12.2023'!A:D,4,0)</f>
        <v>0</v>
      </c>
      <c r="L472" s="150">
        <f>VLOOKUP(B472,'12.2023'!A:E,5,0)</f>
        <v>23765.39</v>
      </c>
      <c r="M472" s="150">
        <f>VLOOKUP(B472,'12.2023'!A:F,6,0)</f>
        <v>150</v>
      </c>
      <c r="N472" s="150">
        <f t="shared" si="29"/>
        <v>23615.39</v>
      </c>
      <c r="O472" s="152">
        <f t="shared" si="30"/>
        <v>0</v>
      </c>
      <c r="P472" s="128">
        <f t="shared" si="31"/>
        <v>23615.39</v>
      </c>
      <c r="Q472" s="153">
        <v>0</v>
      </c>
      <c r="R472" s="128">
        <f t="shared" si="32"/>
        <v>23615.39</v>
      </c>
      <c r="S472" s="129">
        <v>24</v>
      </c>
    </row>
    <row r="473" spans="1:19" hidden="1">
      <c r="A473" s="147">
        <v>465</v>
      </c>
      <c r="B473" s="148">
        <v>3060037</v>
      </c>
      <c r="C473" s="148" t="s">
        <v>159</v>
      </c>
      <c r="D473" s="149" t="s">
        <v>35</v>
      </c>
      <c r="E473" s="149" t="s">
        <v>135</v>
      </c>
      <c r="F473" s="149" t="s">
        <v>3260</v>
      </c>
      <c r="G473" s="149" t="s">
        <v>66</v>
      </c>
      <c r="H473" s="149" t="s">
        <v>66</v>
      </c>
      <c r="I473" s="149" t="s">
        <v>605</v>
      </c>
      <c r="J473" s="150">
        <f>VLOOKUP(B473,'12.2023'!A:C,3,0)</f>
        <v>0</v>
      </c>
      <c r="K473" s="151">
        <f>VLOOKUP(B473,'12.2023'!A:D,4,0)</f>
        <v>0</v>
      </c>
      <c r="L473" s="150">
        <f>VLOOKUP(B473,'12.2023'!A:E,5,0)</f>
        <v>56009.279999999999</v>
      </c>
      <c r="M473" s="150">
        <f>VLOOKUP(B473,'12.2023'!A:F,6,0)</f>
        <v>0</v>
      </c>
      <c r="N473" s="150">
        <f t="shared" si="29"/>
        <v>56009.279999999999</v>
      </c>
      <c r="O473" s="152">
        <f t="shared" si="30"/>
        <v>0</v>
      </c>
      <c r="P473" s="128">
        <f t="shared" si="31"/>
        <v>56009.279999999999</v>
      </c>
      <c r="Q473" s="153">
        <v>0</v>
      </c>
      <c r="R473" s="128">
        <f t="shared" si="32"/>
        <v>56009.279999999999</v>
      </c>
      <c r="S473" s="129">
        <v>24</v>
      </c>
    </row>
    <row r="474" spans="1:19" hidden="1">
      <c r="A474" s="147">
        <v>466</v>
      </c>
      <c r="B474" s="148">
        <v>3060038</v>
      </c>
      <c r="C474" s="148" t="s">
        <v>159</v>
      </c>
      <c r="D474" s="149" t="s">
        <v>35</v>
      </c>
      <c r="E474" s="149" t="s">
        <v>135</v>
      </c>
      <c r="F474" s="149" t="s">
        <v>3260</v>
      </c>
      <c r="G474" s="149" t="s">
        <v>121</v>
      </c>
      <c r="H474" s="149" t="s">
        <v>121</v>
      </c>
      <c r="I474" s="149" t="s">
        <v>606</v>
      </c>
      <c r="J474" s="150">
        <f>VLOOKUP(B474,'12.2023'!A:C,3,0)</f>
        <v>0</v>
      </c>
      <c r="K474" s="151">
        <f>VLOOKUP(B474,'12.2023'!A:D,4,0)</f>
        <v>0</v>
      </c>
      <c r="L474" s="150">
        <f>VLOOKUP(B474,'12.2023'!A:E,5,0)</f>
        <v>85079.17</v>
      </c>
      <c r="M474" s="150">
        <f>VLOOKUP(B474,'12.2023'!A:F,6,0)</f>
        <v>10535</v>
      </c>
      <c r="N474" s="150">
        <f t="shared" si="29"/>
        <v>74544.17</v>
      </c>
      <c r="O474" s="152">
        <f t="shared" si="30"/>
        <v>0</v>
      </c>
      <c r="P474" s="128">
        <f t="shared" si="31"/>
        <v>74544.17</v>
      </c>
      <c r="Q474" s="153">
        <v>0</v>
      </c>
      <c r="R474" s="128">
        <f t="shared" si="32"/>
        <v>74544.17</v>
      </c>
      <c r="S474" s="129">
        <v>24</v>
      </c>
    </row>
    <row r="475" spans="1:19" hidden="1">
      <c r="A475" s="147">
        <v>467</v>
      </c>
      <c r="B475" s="148">
        <v>3060040</v>
      </c>
      <c r="C475" s="148" t="s">
        <v>159</v>
      </c>
      <c r="D475" s="149" t="s">
        <v>35</v>
      </c>
      <c r="E475" s="149" t="s">
        <v>135</v>
      </c>
      <c r="F475" s="149" t="s">
        <v>3260</v>
      </c>
      <c r="G475" s="149" t="s">
        <v>24</v>
      </c>
      <c r="H475" s="149" t="s">
        <v>24</v>
      </c>
      <c r="I475" s="149" t="s">
        <v>607</v>
      </c>
      <c r="J475" s="150">
        <f>VLOOKUP(B475,'12.2023'!A:C,3,0)</f>
        <v>0</v>
      </c>
      <c r="K475" s="151">
        <f>VLOOKUP(B475,'12.2023'!A:D,4,0)</f>
        <v>0</v>
      </c>
      <c r="L475" s="150">
        <f>VLOOKUP(B475,'12.2023'!A:E,5,0)</f>
        <v>150210.26</v>
      </c>
      <c r="M475" s="150">
        <f>VLOOKUP(B475,'12.2023'!A:F,6,0)</f>
        <v>0</v>
      </c>
      <c r="N475" s="150">
        <f t="shared" si="29"/>
        <v>150210.26</v>
      </c>
      <c r="O475" s="152">
        <f t="shared" si="30"/>
        <v>0</v>
      </c>
      <c r="P475" s="128">
        <f t="shared" si="31"/>
        <v>150210.26</v>
      </c>
      <c r="Q475" s="153">
        <v>0</v>
      </c>
      <c r="R475" s="128">
        <f t="shared" si="32"/>
        <v>150210.26</v>
      </c>
      <c r="S475" s="129">
        <v>24</v>
      </c>
    </row>
    <row r="476" spans="1:19" hidden="1">
      <c r="A476" s="147">
        <v>468</v>
      </c>
      <c r="B476" s="148">
        <v>3060041</v>
      </c>
      <c r="C476" s="148" t="s">
        <v>159</v>
      </c>
      <c r="D476" s="149" t="s">
        <v>35</v>
      </c>
      <c r="E476" s="149" t="s">
        <v>135</v>
      </c>
      <c r="F476" s="149" t="s">
        <v>3260</v>
      </c>
      <c r="G476" s="149" t="s">
        <v>62</v>
      </c>
      <c r="H476" s="149" t="s">
        <v>62</v>
      </c>
      <c r="I476" s="149" t="s">
        <v>608</v>
      </c>
      <c r="J476" s="150">
        <f>VLOOKUP(B476,'12.2023'!A:C,3,0)</f>
        <v>0</v>
      </c>
      <c r="K476" s="151">
        <f>VLOOKUP(B476,'12.2023'!A:D,4,0)</f>
        <v>0</v>
      </c>
      <c r="L476" s="150">
        <f>VLOOKUP(B476,'12.2023'!A:E,5,0)</f>
        <v>259276.67</v>
      </c>
      <c r="M476" s="150">
        <f>VLOOKUP(B476,'12.2023'!A:F,6,0)</f>
        <v>0</v>
      </c>
      <c r="N476" s="150">
        <f t="shared" si="29"/>
        <v>259276.67</v>
      </c>
      <c r="O476" s="152">
        <f t="shared" si="30"/>
        <v>0</v>
      </c>
      <c r="P476" s="128">
        <f t="shared" si="31"/>
        <v>259276.67</v>
      </c>
      <c r="Q476" s="153">
        <v>0</v>
      </c>
      <c r="R476" s="128">
        <f t="shared" si="32"/>
        <v>259276.67</v>
      </c>
      <c r="S476" s="129">
        <v>24</v>
      </c>
    </row>
    <row r="477" spans="1:19" hidden="1">
      <c r="A477" s="147">
        <v>469</v>
      </c>
      <c r="B477" s="148">
        <v>3060043</v>
      </c>
      <c r="C477" s="148" t="s">
        <v>159</v>
      </c>
      <c r="D477" s="149" t="s">
        <v>35</v>
      </c>
      <c r="E477" s="149" t="s">
        <v>135</v>
      </c>
      <c r="F477" s="149" t="s">
        <v>3260</v>
      </c>
      <c r="G477" s="149" t="s">
        <v>67</v>
      </c>
      <c r="H477" s="149" t="s">
        <v>67</v>
      </c>
      <c r="I477" s="149" t="s">
        <v>609</v>
      </c>
      <c r="J477" s="150">
        <f>VLOOKUP(B477,'12.2023'!A:C,3,0)</f>
        <v>0</v>
      </c>
      <c r="K477" s="151">
        <f>VLOOKUP(B477,'12.2023'!A:D,4,0)</f>
        <v>0</v>
      </c>
      <c r="L477" s="150">
        <f>VLOOKUP(B477,'12.2023'!A:E,5,0)</f>
        <v>545297.98</v>
      </c>
      <c r="M477" s="150">
        <f>VLOOKUP(B477,'12.2023'!A:F,6,0)</f>
        <v>2027.67</v>
      </c>
      <c r="N477" s="150">
        <f t="shared" si="29"/>
        <v>543270.30999999994</v>
      </c>
      <c r="O477" s="152">
        <f t="shared" si="30"/>
        <v>0</v>
      </c>
      <c r="P477" s="128">
        <f t="shared" si="31"/>
        <v>543270.30999999994</v>
      </c>
      <c r="Q477" s="153">
        <v>0</v>
      </c>
      <c r="R477" s="128">
        <f t="shared" si="32"/>
        <v>543270.30999999994</v>
      </c>
      <c r="S477" s="129">
        <v>24</v>
      </c>
    </row>
    <row r="478" spans="1:19" hidden="1">
      <c r="A478" s="147">
        <v>470</v>
      </c>
      <c r="B478" s="148">
        <v>3060044</v>
      </c>
      <c r="C478" s="148" t="s">
        <v>159</v>
      </c>
      <c r="D478" s="149" t="s">
        <v>35</v>
      </c>
      <c r="E478" s="149" t="s">
        <v>135</v>
      </c>
      <c r="F478" s="149" t="s">
        <v>3260</v>
      </c>
      <c r="G478" s="149" t="s">
        <v>67</v>
      </c>
      <c r="H478" s="149" t="s">
        <v>67</v>
      </c>
      <c r="I478" s="149" t="s">
        <v>610</v>
      </c>
      <c r="J478" s="150">
        <f>VLOOKUP(B478,'12.2023'!A:C,3,0)</f>
        <v>0</v>
      </c>
      <c r="K478" s="151">
        <f>VLOOKUP(B478,'12.2023'!A:D,4,0)</f>
        <v>0</v>
      </c>
      <c r="L478" s="150">
        <f>VLOOKUP(B478,'12.2023'!A:E,5,0)</f>
        <v>67099.490000000005</v>
      </c>
      <c r="M478" s="150">
        <f>VLOOKUP(B478,'12.2023'!A:F,6,0)</f>
        <v>9460</v>
      </c>
      <c r="N478" s="150">
        <f t="shared" si="29"/>
        <v>57639.490000000005</v>
      </c>
      <c r="O478" s="152">
        <f t="shared" si="30"/>
        <v>0</v>
      </c>
      <c r="P478" s="128">
        <f t="shared" si="31"/>
        <v>57639.490000000005</v>
      </c>
      <c r="Q478" s="153">
        <v>0</v>
      </c>
      <c r="R478" s="128">
        <f t="shared" si="32"/>
        <v>57639.490000000005</v>
      </c>
      <c r="S478" s="129">
        <v>24</v>
      </c>
    </row>
    <row r="479" spans="1:19" hidden="1">
      <c r="A479" s="147">
        <v>471</v>
      </c>
      <c r="B479" s="148">
        <v>3060048</v>
      </c>
      <c r="C479" s="148" t="s">
        <v>159</v>
      </c>
      <c r="D479" s="149" t="s">
        <v>35</v>
      </c>
      <c r="E479" s="149" t="s">
        <v>135</v>
      </c>
      <c r="F479" s="149" t="s">
        <v>104</v>
      </c>
      <c r="G479" s="149" t="s">
        <v>3264</v>
      </c>
      <c r="H479" s="149" t="s">
        <v>3264</v>
      </c>
      <c r="I479" s="149" t="s">
        <v>611</v>
      </c>
      <c r="J479" s="150">
        <f>VLOOKUP(B479,'12.2023'!A:C,3,0)</f>
        <v>0</v>
      </c>
      <c r="K479" s="151">
        <f>VLOOKUP(B479,'12.2023'!A:D,4,0)</f>
        <v>0</v>
      </c>
      <c r="L479" s="150">
        <f>VLOOKUP(B479,'12.2023'!A:E,5,0)</f>
        <v>0</v>
      </c>
      <c r="M479" s="150">
        <f>VLOOKUP(B479,'12.2023'!A:F,6,0)</f>
        <v>0</v>
      </c>
      <c r="N479" s="150">
        <f t="shared" si="29"/>
        <v>0</v>
      </c>
      <c r="O479" s="152">
        <f t="shared" si="30"/>
        <v>0</v>
      </c>
      <c r="P479" s="128">
        <f t="shared" si="31"/>
        <v>0</v>
      </c>
      <c r="Q479" s="153">
        <v>0</v>
      </c>
      <c r="R479" s="128">
        <f t="shared" si="32"/>
        <v>0</v>
      </c>
      <c r="S479" s="129">
        <v>24</v>
      </c>
    </row>
    <row r="480" spans="1:19" hidden="1">
      <c r="A480" s="147">
        <v>472</v>
      </c>
      <c r="B480" s="148">
        <v>3060052</v>
      </c>
      <c r="C480" s="148" t="s">
        <v>159</v>
      </c>
      <c r="D480" s="149" t="s">
        <v>35</v>
      </c>
      <c r="E480" s="149" t="s">
        <v>135</v>
      </c>
      <c r="F480" s="149" t="s">
        <v>3260</v>
      </c>
      <c r="G480" s="149" t="s">
        <v>63</v>
      </c>
      <c r="H480" s="149" t="s">
        <v>63</v>
      </c>
      <c r="I480" s="149" t="s">
        <v>612</v>
      </c>
      <c r="J480" s="150">
        <f>VLOOKUP(B480,'12.2023'!A:C,3,0)</f>
        <v>0</v>
      </c>
      <c r="K480" s="151">
        <f>VLOOKUP(B480,'12.2023'!A:D,4,0)</f>
        <v>0</v>
      </c>
      <c r="L480" s="150">
        <f>VLOOKUP(B480,'12.2023'!A:E,5,0)</f>
        <v>19426.34</v>
      </c>
      <c r="M480" s="150">
        <f>VLOOKUP(B480,'12.2023'!A:F,6,0)</f>
        <v>0</v>
      </c>
      <c r="N480" s="150">
        <f t="shared" si="29"/>
        <v>19426.34</v>
      </c>
      <c r="O480" s="152">
        <f t="shared" si="30"/>
        <v>0</v>
      </c>
      <c r="P480" s="128">
        <f t="shared" si="31"/>
        <v>19426.34</v>
      </c>
      <c r="Q480" s="153">
        <v>0</v>
      </c>
      <c r="R480" s="128">
        <f t="shared" si="32"/>
        <v>19426.34</v>
      </c>
      <c r="S480" s="129">
        <v>24</v>
      </c>
    </row>
    <row r="481" spans="1:19" hidden="1">
      <c r="A481" s="147">
        <v>473</v>
      </c>
      <c r="B481" s="148">
        <v>3060053</v>
      </c>
      <c r="C481" s="148" t="s">
        <v>159</v>
      </c>
      <c r="D481" s="149" t="s">
        <v>35</v>
      </c>
      <c r="E481" s="149" t="s">
        <v>135</v>
      </c>
      <c r="F481" s="149" t="s">
        <v>3260</v>
      </c>
      <c r="G481" s="149" t="s">
        <v>27</v>
      </c>
      <c r="H481" s="149" t="s">
        <v>27</v>
      </c>
      <c r="I481" s="149" t="s">
        <v>613</v>
      </c>
      <c r="J481" s="150">
        <f>VLOOKUP(B481,'12.2023'!A:C,3,0)</f>
        <v>0</v>
      </c>
      <c r="K481" s="151">
        <f>VLOOKUP(B481,'12.2023'!A:D,4,0)</f>
        <v>0</v>
      </c>
      <c r="L481" s="150">
        <f>VLOOKUP(B481,'12.2023'!A:E,5,0)</f>
        <v>1103141.02</v>
      </c>
      <c r="M481" s="150">
        <f>VLOOKUP(B481,'12.2023'!A:F,6,0)</f>
        <v>26300</v>
      </c>
      <c r="N481" s="150">
        <f t="shared" si="29"/>
        <v>1076841.02</v>
      </c>
      <c r="O481" s="152">
        <f t="shared" si="30"/>
        <v>0</v>
      </c>
      <c r="P481" s="128">
        <f t="shared" si="31"/>
        <v>1076841.02</v>
      </c>
      <c r="Q481" s="153">
        <v>0</v>
      </c>
      <c r="R481" s="128">
        <f t="shared" si="32"/>
        <v>1076841.02</v>
      </c>
      <c r="S481" s="129">
        <v>24</v>
      </c>
    </row>
    <row r="482" spans="1:19" hidden="1">
      <c r="A482" s="147">
        <v>474</v>
      </c>
      <c r="B482" s="148">
        <v>3060054</v>
      </c>
      <c r="C482" s="148" t="s">
        <v>159</v>
      </c>
      <c r="D482" s="149" t="s">
        <v>35</v>
      </c>
      <c r="E482" s="149" t="s">
        <v>135</v>
      </c>
      <c r="F482" s="149" t="s">
        <v>3260</v>
      </c>
      <c r="G482" s="149" t="s">
        <v>66</v>
      </c>
      <c r="H482" s="149" t="s">
        <v>66</v>
      </c>
      <c r="I482" s="149" t="s">
        <v>614</v>
      </c>
      <c r="J482" s="150">
        <f>VLOOKUP(B482,'12.2023'!A:C,3,0)</f>
        <v>0</v>
      </c>
      <c r="K482" s="151">
        <f>VLOOKUP(B482,'12.2023'!A:D,4,0)</f>
        <v>0</v>
      </c>
      <c r="L482" s="150">
        <f>VLOOKUP(B482,'12.2023'!A:E,5,0)</f>
        <v>225603.49</v>
      </c>
      <c r="M482" s="150">
        <f>VLOOKUP(B482,'12.2023'!A:F,6,0)</f>
        <v>0</v>
      </c>
      <c r="N482" s="150">
        <f t="shared" si="29"/>
        <v>225603.49</v>
      </c>
      <c r="O482" s="152">
        <f t="shared" si="30"/>
        <v>0</v>
      </c>
      <c r="P482" s="128">
        <f t="shared" si="31"/>
        <v>225603.49</v>
      </c>
      <c r="Q482" s="153">
        <v>0</v>
      </c>
      <c r="R482" s="128">
        <f t="shared" si="32"/>
        <v>225603.49</v>
      </c>
      <c r="S482" s="129">
        <v>24</v>
      </c>
    </row>
    <row r="483" spans="1:19" hidden="1">
      <c r="A483" s="147">
        <v>475</v>
      </c>
      <c r="B483" s="148">
        <v>3060055</v>
      </c>
      <c r="C483" s="148" t="s">
        <v>159</v>
      </c>
      <c r="D483" s="149" t="s">
        <v>35</v>
      </c>
      <c r="E483" s="149" t="s">
        <v>135</v>
      </c>
      <c r="F483" s="149" t="s">
        <v>3260</v>
      </c>
      <c r="G483" s="149" t="s">
        <v>70</v>
      </c>
      <c r="H483" s="149" t="s">
        <v>70</v>
      </c>
      <c r="I483" s="149" t="s">
        <v>615</v>
      </c>
      <c r="J483" s="150">
        <f>VLOOKUP(B483,'12.2023'!A:C,3,0)</f>
        <v>0</v>
      </c>
      <c r="K483" s="151">
        <f>VLOOKUP(B483,'12.2023'!A:D,4,0)</f>
        <v>0</v>
      </c>
      <c r="L483" s="150">
        <f>VLOOKUP(B483,'12.2023'!A:E,5,0)</f>
        <v>8637753.6999999993</v>
      </c>
      <c r="M483" s="150">
        <f>VLOOKUP(B483,'12.2023'!A:F,6,0)</f>
        <v>4652</v>
      </c>
      <c r="N483" s="150">
        <f t="shared" si="29"/>
        <v>8633101.6999999993</v>
      </c>
      <c r="O483" s="152">
        <f t="shared" si="30"/>
        <v>0</v>
      </c>
      <c r="P483" s="128">
        <f t="shared" si="31"/>
        <v>8633101.6999999993</v>
      </c>
      <c r="Q483" s="153">
        <v>0</v>
      </c>
      <c r="R483" s="128">
        <f t="shared" si="32"/>
        <v>8633101.6999999993</v>
      </c>
      <c r="S483" s="129">
        <v>24</v>
      </c>
    </row>
    <row r="484" spans="1:19" hidden="1">
      <c r="A484" s="147">
        <v>476</v>
      </c>
      <c r="B484" s="148">
        <v>3060056</v>
      </c>
      <c r="C484" s="148" t="s">
        <v>159</v>
      </c>
      <c r="D484" s="149" t="s">
        <v>35</v>
      </c>
      <c r="E484" s="149" t="s">
        <v>135</v>
      </c>
      <c r="F484" s="149" t="s">
        <v>3260</v>
      </c>
      <c r="G484" s="149" t="s">
        <v>24</v>
      </c>
      <c r="H484" s="149" t="s">
        <v>24</v>
      </c>
      <c r="I484" s="149" t="s">
        <v>616</v>
      </c>
      <c r="J484" s="150">
        <f>VLOOKUP(B484,'12.2023'!A:C,3,0)</f>
        <v>0</v>
      </c>
      <c r="K484" s="151">
        <f>VLOOKUP(B484,'12.2023'!A:D,4,0)</f>
        <v>0</v>
      </c>
      <c r="L484" s="150">
        <f>VLOOKUP(B484,'12.2023'!A:E,5,0)</f>
        <v>616835</v>
      </c>
      <c r="M484" s="150">
        <f>VLOOKUP(B484,'12.2023'!A:F,6,0)</f>
        <v>0</v>
      </c>
      <c r="N484" s="150">
        <f t="shared" si="29"/>
        <v>616835</v>
      </c>
      <c r="O484" s="152">
        <f t="shared" si="30"/>
        <v>0</v>
      </c>
      <c r="P484" s="128">
        <f t="shared" si="31"/>
        <v>616835</v>
      </c>
      <c r="Q484" s="153">
        <v>0</v>
      </c>
      <c r="R484" s="128">
        <f t="shared" si="32"/>
        <v>616835</v>
      </c>
      <c r="S484" s="129">
        <v>24</v>
      </c>
    </row>
    <row r="485" spans="1:19" hidden="1">
      <c r="A485" s="147">
        <v>477</v>
      </c>
      <c r="B485" s="148">
        <v>3060057</v>
      </c>
      <c r="C485" s="148" t="s">
        <v>159</v>
      </c>
      <c r="D485" s="149" t="s">
        <v>35</v>
      </c>
      <c r="E485" s="149" t="s">
        <v>135</v>
      </c>
      <c r="F485" s="149" t="s">
        <v>3260</v>
      </c>
      <c r="G485" s="149" t="s">
        <v>67</v>
      </c>
      <c r="H485" s="149" t="s">
        <v>67</v>
      </c>
      <c r="I485" s="149" t="s">
        <v>617</v>
      </c>
      <c r="J485" s="150">
        <f>VLOOKUP(B485,'12.2023'!A:C,3,0)</f>
        <v>0</v>
      </c>
      <c r="K485" s="151">
        <f>VLOOKUP(B485,'12.2023'!A:D,4,0)</f>
        <v>0</v>
      </c>
      <c r="L485" s="150">
        <f>VLOOKUP(B485,'12.2023'!A:E,5,0)</f>
        <v>22655</v>
      </c>
      <c r="M485" s="150">
        <f>VLOOKUP(B485,'12.2023'!A:F,6,0)</f>
        <v>0</v>
      </c>
      <c r="N485" s="150">
        <f t="shared" si="29"/>
        <v>22655</v>
      </c>
      <c r="O485" s="152">
        <f t="shared" si="30"/>
        <v>0</v>
      </c>
      <c r="P485" s="128">
        <f t="shared" si="31"/>
        <v>22655</v>
      </c>
      <c r="Q485" s="153">
        <v>0</v>
      </c>
      <c r="R485" s="128">
        <f t="shared" si="32"/>
        <v>22655</v>
      </c>
      <c r="S485" s="129">
        <v>24</v>
      </c>
    </row>
    <row r="486" spans="1:19" hidden="1">
      <c r="A486" s="147">
        <v>478</v>
      </c>
      <c r="B486" s="148">
        <v>3060064</v>
      </c>
      <c r="C486" s="148" t="s">
        <v>159</v>
      </c>
      <c r="D486" s="149" t="s">
        <v>35</v>
      </c>
      <c r="E486" s="149" t="s">
        <v>135</v>
      </c>
      <c r="F486" s="149" t="s">
        <v>3260</v>
      </c>
      <c r="G486" s="149" t="s">
        <v>145</v>
      </c>
      <c r="H486" s="149" t="s">
        <v>145</v>
      </c>
      <c r="I486" s="154" t="str">
        <f>VLOOKUP(B486,'12.2023'!A:B,2,0)</f>
        <v>مصاريف استهلاك حق الاستخدام_ عقود الايجارات</v>
      </c>
      <c r="J486" s="150">
        <f>VLOOKUP(B486,'12.2023'!A:C,3,0)</f>
        <v>0</v>
      </c>
      <c r="K486" s="151">
        <f>VLOOKUP(B486,'12.2023'!A:D,4,0)</f>
        <v>0</v>
      </c>
      <c r="L486" s="150">
        <f>VLOOKUP(B486,'12.2023'!A:E,5,0)</f>
        <v>555129.34</v>
      </c>
      <c r="M486" s="150">
        <f>VLOOKUP(B486,'12.2023'!A:F,6,0)</f>
        <v>0</v>
      </c>
      <c r="N486" s="150">
        <f t="shared" si="29"/>
        <v>555129.34</v>
      </c>
      <c r="O486" s="152">
        <f t="shared" si="30"/>
        <v>0</v>
      </c>
      <c r="P486" s="128">
        <f t="shared" si="31"/>
        <v>555129.34</v>
      </c>
      <c r="Q486" s="153">
        <v>0</v>
      </c>
      <c r="R486" s="128">
        <f t="shared" si="32"/>
        <v>555129.34</v>
      </c>
      <c r="S486" s="129">
        <v>24</v>
      </c>
    </row>
    <row r="487" spans="1:19" hidden="1">
      <c r="A487" s="147">
        <v>479</v>
      </c>
      <c r="B487" s="148">
        <v>3060065</v>
      </c>
      <c r="C487" s="148" t="s">
        <v>159</v>
      </c>
      <c r="D487" s="149" t="s">
        <v>35</v>
      </c>
      <c r="E487" s="149" t="s">
        <v>135</v>
      </c>
      <c r="F487" s="149" t="s">
        <v>3260</v>
      </c>
      <c r="G487" s="149" t="s">
        <v>67</v>
      </c>
      <c r="H487" s="149" t="s">
        <v>67</v>
      </c>
      <c r="I487" s="148" t="s">
        <v>3322</v>
      </c>
      <c r="J487" s="150">
        <f>VLOOKUP(B487,'12.2023'!A:C,3,0)</f>
        <v>0</v>
      </c>
      <c r="K487" s="151">
        <f>VLOOKUP(B487,'12.2023'!A:D,4,0)</f>
        <v>0</v>
      </c>
      <c r="L487" s="150">
        <f>VLOOKUP(B487,'12.2023'!A:E,5,0)</f>
        <v>33615.65</v>
      </c>
      <c r="M487" s="150">
        <f>VLOOKUP(B487,'12.2023'!A:F,6,0)</f>
        <v>0</v>
      </c>
      <c r="N487" s="150">
        <f t="shared" si="29"/>
        <v>33615.65</v>
      </c>
      <c r="O487" s="152">
        <f t="shared" si="30"/>
        <v>0</v>
      </c>
      <c r="P487" s="128">
        <f t="shared" si="31"/>
        <v>33615.65</v>
      </c>
      <c r="Q487" s="153">
        <v>0</v>
      </c>
      <c r="R487" s="128">
        <f t="shared" si="32"/>
        <v>33615.65</v>
      </c>
      <c r="S487" s="129">
        <v>24</v>
      </c>
    </row>
    <row r="488" spans="1:19" hidden="1">
      <c r="A488" s="147">
        <v>480</v>
      </c>
      <c r="B488" s="148">
        <v>4010201</v>
      </c>
      <c r="C488" s="148" t="s">
        <v>159</v>
      </c>
      <c r="D488" s="149" t="s">
        <v>35</v>
      </c>
      <c r="E488" s="149" t="s">
        <v>91</v>
      </c>
      <c r="F488" s="149" t="s">
        <v>11</v>
      </c>
      <c r="G488" s="149" t="s">
        <v>3265</v>
      </c>
      <c r="H488" s="149" t="s">
        <v>3265</v>
      </c>
      <c r="I488" s="149" t="s">
        <v>618</v>
      </c>
      <c r="J488" s="150">
        <f>VLOOKUP(B488,'12.2023'!A:C,3,0)</f>
        <v>0</v>
      </c>
      <c r="K488" s="151">
        <f>VLOOKUP(B488,'12.2023'!A:D,4,0)</f>
        <v>0</v>
      </c>
      <c r="L488" s="150">
        <f>VLOOKUP(B488,'12.2023'!A:E,5,0)</f>
        <v>1437.84</v>
      </c>
      <c r="M488" s="150">
        <f>VLOOKUP(B488,'12.2023'!A:F,6,0)</f>
        <v>625724</v>
      </c>
      <c r="N488" s="150">
        <f t="shared" si="29"/>
        <v>0</v>
      </c>
      <c r="O488" s="152">
        <f t="shared" si="30"/>
        <v>624286.16</v>
      </c>
      <c r="P488" s="128">
        <f t="shared" si="31"/>
        <v>-624286.16</v>
      </c>
      <c r="Q488" s="153">
        <v>0</v>
      </c>
      <c r="R488" s="128">
        <f t="shared" si="32"/>
        <v>-624286.16</v>
      </c>
      <c r="S488" s="129">
        <v>23</v>
      </c>
    </row>
    <row r="489" spans="1:19" hidden="1">
      <c r="A489" s="147">
        <v>481</v>
      </c>
      <c r="B489" s="148">
        <v>4010202</v>
      </c>
      <c r="C489" s="148" t="s">
        <v>159</v>
      </c>
      <c r="D489" s="149" t="s">
        <v>35</v>
      </c>
      <c r="E489" s="149" t="s">
        <v>91</v>
      </c>
      <c r="F489" s="149" t="s">
        <v>11</v>
      </c>
      <c r="G489" s="149" t="s">
        <v>3265</v>
      </c>
      <c r="H489" s="149" t="s">
        <v>3265</v>
      </c>
      <c r="I489" s="149" t="s">
        <v>619</v>
      </c>
      <c r="J489" s="150">
        <f>VLOOKUP(B489,'12.2023'!A:C,3,0)</f>
        <v>0</v>
      </c>
      <c r="K489" s="151">
        <f>VLOOKUP(B489,'12.2023'!A:D,4,0)</f>
        <v>0</v>
      </c>
      <c r="L489" s="150">
        <f>VLOOKUP(B489,'12.2023'!A:E,5,0)</f>
        <v>6185720.2300000004</v>
      </c>
      <c r="M489" s="150">
        <f>VLOOKUP(B489,'12.2023'!A:F,6,0)</f>
        <v>147949983.30000001</v>
      </c>
      <c r="N489" s="150">
        <f t="shared" si="29"/>
        <v>0</v>
      </c>
      <c r="O489" s="152">
        <f t="shared" si="30"/>
        <v>141764263.07000002</v>
      </c>
      <c r="P489" s="128">
        <f t="shared" si="31"/>
        <v>-141764263.07000002</v>
      </c>
      <c r="Q489" s="153">
        <v>0</v>
      </c>
      <c r="R489" s="128">
        <f t="shared" si="32"/>
        <v>-141764263.07000002</v>
      </c>
      <c r="S489" s="129">
        <v>23</v>
      </c>
    </row>
    <row r="490" spans="1:19" hidden="1">
      <c r="A490" s="147">
        <v>482</v>
      </c>
      <c r="B490" s="148">
        <v>4010203</v>
      </c>
      <c r="C490" s="148" t="s">
        <v>159</v>
      </c>
      <c r="D490" s="149" t="s">
        <v>35</v>
      </c>
      <c r="E490" s="149" t="s">
        <v>91</v>
      </c>
      <c r="F490" s="149" t="s">
        <v>11</v>
      </c>
      <c r="G490" s="149" t="s">
        <v>3265</v>
      </c>
      <c r="H490" s="149" t="s">
        <v>3265</v>
      </c>
      <c r="I490" s="149" t="s">
        <v>620</v>
      </c>
      <c r="J490" s="150">
        <f>VLOOKUP(B490,'12.2023'!A:C,3,0)</f>
        <v>0</v>
      </c>
      <c r="K490" s="151">
        <f>VLOOKUP(B490,'12.2023'!A:D,4,0)</f>
        <v>0</v>
      </c>
      <c r="L490" s="150">
        <f>VLOOKUP(B490,'12.2023'!A:E,5,0)</f>
        <v>0</v>
      </c>
      <c r="M490" s="150">
        <f>VLOOKUP(B490,'12.2023'!A:F,6,0)</f>
        <v>77564438.790000007</v>
      </c>
      <c r="N490" s="150">
        <f t="shared" si="29"/>
        <v>0</v>
      </c>
      <c r="O490" s="152">
        <f t="shared" si="30"/>
        <v>77564438.790000007</v>
      </c>
      <c r="P490" s="128">
        <f t="shared" si="31"/>
        <v>-77564438.790000007</v>
      </c>
      <c r="Q490" s="153">
        <v>0</v>
      </c>
      <c r="R490" s="128">
        <f t="shared" si="32"/>
        <v>-77564438.790000007</v>
      </c>
      <c r="S490" s="129">
        <v>23</v>
      </c>
    </row>
    <row r="491" spans="1:19" hidden="1">
      <c r="A491" s="147">
        <v>483</v>
      </c>
      <c r="B491" s="148">
        <v>4010204</v>
      </c>
      <c r="C491" s="148" t="s">
        <v>159</v>
      </c>
      <c r="D491" s="149" t="s">
        <v>35</v>
      </c>
      <c r="E491" s="149" t="s">
        <v>91</v>
      </c>
      <c r="F491" s="149" t="s">
        <v>11</v>
      </c>
      <c r="G491" s="149" t="s">
        <v>3265</v>
      </c>
      <c r="H491" s="149" t="s">
        <v>3265</v>
      </c>
      <c r="I491" s="149" t="s">
        <v>621</v>
      </c>
      <c r="J491" s="150">
        <f>VLOOKUP(B491,'12.2023'!A:C,3,0)</f>
        <v>0</v>
      </c>
      <c r="K491" s="151">
        <f>VLOOKUP(B491,'12.2023'!A:D,4,0)</f>
        <v>0</v>
      </c>
      <c r="L491" s="150">
        <f>VLOOKUP(B491,'12.2023'!A:E,5,0)</f>
        <v>0</v>
      </c>
      <c r="M491" s="150">
        <f>VLOOKUP(B491,'12.2023'!A:F,6,0)</f>
        <v>0</v>
      </c>
      <c r="N491" s="150">
        <f t="shared" si="29"/>
        <v>0</v>
      </c>
      <c r="O491" s="152">
        <f t="shared" si="30"/>
        <v>0</v>
      </c>
      <c r="P491" s="128">
        <f t="shared" si="31"/>
        <v>0</v>
      </c>
      <c r="Q491" s="153">
        <v>0</v>
      </c>
      <c r="R491" s="128">
        <f t="shared" si="32"/>
        <v>0</v>
      </c>
      <c r="S491" s="129">
        <v>23</v>
      </c>
    </row>
    <row r="492" spans="1:19" hidden="1">
      <c r="A492" s="147">
        <v>484</v>
      </c>
      <c r="B492" s="148">
        <v>4010401</v>
      </c>
      <c r="C492" s="148" t="s">
        <v>159</v>
      </c>
      <c r="D492" s="149" t="s">
        <v>35</v>
      </c>
      <c r="E492" s="149" t="s">
        <v>12</v>
      </c>
      <c r="F492" s="149" t="s">
        <v>58</v>
      </c>
      <c r="G492" s="149" t="s">
        <v>58</v>
      </c>
      <c r="H492" s="149">
        <v>0</v>
      </c>
      <c r="I492" s="149" t="s">
        <v>622</v>
      </c>
      <c r="J492" s="150">
        <f>VLOOKUP(B492,'12.2023'!A:C,3,0)</f>
        <v>0</v>
      </c>
      <c r="K492" s="151">
        <f>VLOOKUP(B492,'12.2023'!A:D,4,0)</f>
        <v>0</v>
      </c>
      <c r="L492" s="150">
        <f>VLOOKUP(B492,'12.2023'!A:E,5,0)</f>
        <v>0</v>
      </c>
      <c r="M492" s="150">
        <f>VLOOKUP(B492,'12.2023'!A:F,6,0)</f>
        <v>860975.87</v>
      </c>
      <c r="N492" s="150">
        <f t="shared" si="29"/>
        <v>0</v>
      </c>
      <c r="O492" s="152">
        <f t="shared" si="30"/>
        <v>860975.87</v>
      </c>
      <c r="P492" s="128">
        <f t="shared" si="31"/>
        <v>-860975.87</v>
      </c>
      <c r="Q492" s="153">
        <v>0</v>
      </c>
      <c r="R492" s="128">
        <f t="shared" si="32"/>
        <v>-860975.87</v>
      </c>
      <c r="S492" s="129">
        <v>27</v>
      </c>
    </row>
    <row r="493" spans="1:19" hidden="1">
      <c r="A493" s="147">
        <v>485</v>
      </c>
      <c r="B493" s="148">
        <v>4010402</v>
      </c>
      <c r="C493" s="148" t="s">
        <v>159</v>
      </c>
      <c r="D493" s="149" t="s">
        <v>35</v>
      </c>
      <c r="E493" s="149" t="s">
        <v>12</v>
      </c>
      <c r="F493" s="149" t="s">
        <v>58</v>
      </c>
      <c r="G493" s="149" t="s">
        <v>58</v>
      </c>
      <c r="H493" s="149">
        <v>0</v>
      </c>
      <c r="I493" s="149" t="s">
        <v>623</v>
      </c>
      <c r="J493" s="150">
        <f>VLOOKUP(B493,'12.2023'!A:C,3,0)</f>
        <v>0</v>
      </c>
      <c r="K493" s="151">
        <f>VLOOKUP(B493,'12.2023'!A:D,4,0)</f>
        <v>0</v>
      </c>
      <c r="L493" s="150">
        <f>VLOOKUP(B493,'12.2023'!A:E,5,0)</f>
        <v>0</v>
      </c>
      <c r="M493" s="150">
        <f>VLOOKUP(B493,'12.2023'!A:F,6,0)</f>
        <v>155351.79</v>
      </c>
      <c r="N493" s="150">
        <f t="shared" si="29"/>
        <v>0</v>
      </c>
      <c r="O493" s="152">
        <f t="shared" si="30"/>
        <v>155351.79</v>
      </c>
      <c r="P493" s="128">
        <f t="shared" si="31"/>
        <v>-155351.79</v>
      </c>
      <c r="Q493" s="153">
        <v>0</v>
      </c>
      <c r="R493" s="128">
        <f t="shared" si="32"/>
        <v>-155351.79</v>
      </c>
      <c r="S493" s="129">
        <v>27</v>
      </c>
    </row>
    <row r="494" spans="1:19" hidden="1">
      <c r="A494" s="147">
        <v>486</v>
      </c>
      <c r="B494" s="148">
        <v>4010403</v>
      </c>
      <c r="C494" s="148" t="s">
        <v>159</v>
      </c>
      <c r="D494" s="149" t="s">
        <v>35</v>
      </c>
      <c r="E494" s="149" t="s">
        <v>12</v>
      </c>
      <c r="F494" s="149" t="s">
        <v>58</v>
      </c>
      <c r="G494" s="149" t="s">
        <v>58</v>
      </c>
      <c r="H494" s="149">
        <v>0</v>
      </c>
      <c r="I494" s="149" t="s">
        <v>624</v>
      </c>
      <c r="J494" s="150">
        <f>VLOOKUP(B494,'12.2023'!A:C,3,0)</f>
        <v>0</v>
      </c>
      <c r="K494" s="151">
        <f>VLOOKUP(B494,'12.2023'!A:D,4,0)</f>
        <v>0</v>
      </c>
      <c r="L494" s="150">
        <f>VLOOKUP(B494,'12.2023'!A:E,5,0)</f>
        <v>0</v>
      </c>
      <c r="M494" s="150">
        <f>VLOOKUP(B494,'12.2023'!A:F,6,0)</f>
        <v>722961.76</v>
      </c>
      <c r="N494" s="150">
        <f t="shared" si="29"/>
        <v>0</v>
      </c>
      <c r="O494" s="152">
        <f t="shared" si="30"/>
        <v>722961.76</v>
      </c>
      <c r="P494" s="128">
        <f t="shared" si="31"/>
        <v>-722961.76</v>
      </c>
      <c r="Q494" s="153">
        <v>0</v>
      </c>
      <c r="R494" s="128">
        <f t="shared" si="32"/>
        <v>-722961.76</v>
      </c>
      <c r="S494" s="129">
        <v>27</v>
      </c>
    </row>
    <row r="495" spans="1:19" hidden="1">
      <c r="A495" s="147">
        <v>487</v>
      </c>
      <c r="B495" s="148">
        <v>4010404</v>
      </c>
      <c r="C495" s="148" t="s">
        <v>159</v>
      </c>
      <c r="D495" s="149" t="s">
        <v>35</v>
      </c>
      <c r="E495" s="149" t="s">
        <v>12</v>
      </c>
      <c r="F495" s="149" t="s">
        <v>58</v>
      </c>
      <c r="G495" s="149" t="s">
        <v>58</v>
      </c>
      <c r="H495" s="149">
        <v>0</v>
      </c>
      <c r="I495" s="149" t="s">
        <v>625</v>
      </c>
      <c r="J495" s="150">
        <f>VLOOKUP(B495,'12.2023'!A:C,3,0)</f>
        <v>0</v>
      </c>
      <c r="K495" s="151">
        <f>VLOOKUP(B495,'12.2023'!A:D,4,0)</f>
        <v>0</v>
      </c>
      <c r="L495" s="150">
        <f>VLOOKUP(B495,'12.2023'!A:E,5,0)</f>
        <v>0</v>
      </c>
      <c r="M495" s="150">
        <f>VLOOKUP(B495,'12.2023'!A:F,6,0)</f>
        <v>153233.27999000001</v>
      </c>
      <c r="N495" s="150">
        <f t="shared" si="29"/>
        <v>0</v>
      </c>
      <c r="O495" s="152">
        <f t="shared" si="30"/>
        <v>153233.27999000001</v>
      </c>
      <c r="P495" s="128">
        <f t="shared" si="31"/>
        <v>-153233.27999000001</v>
      </c>
      <c r="Q495" s="153">
        <v>0</v>
      </c>
      <c r="R495" s="128">
        <f t="shared" si="32"/>
        <v>-153233.27999000001</v>
      </c>
      <c r="S495" s="129">
        <v>27</v>
      </c>
    </row>
    <row r="496" spans="1:19" hidden="1">
      <c r="A496" s="147">
        <v>488</v>
      </c>
      <c r="B496" s="148">
        <v>4010405</v>
      </c>
      <c r="C496" s="148" t="s">
        <v>159</v>
      </c>
      <c r="D496" s="149" t="s">
        <v>35</v>
      </c>
      <c r="E496" s="149" t="s">
        <v>12</v>
      </c>
      <c r="F496" s="149" t="s">
        <v>58</v>
      </c>
      <c r="G496" s="149" t="s">
        <v>58</v>
      </c>
      <c r="H496" s="149">
        <v>0</v>
      </c>
      <c r="I496" s="149" t="s">
        <v>626</v>
      </c>
      <c r="J496" s="150">
        <f>VLOOKUP(B496,'12.2023'!A:C,3,0)</f>
        <v>0</v>
      </c>
      <c r="K496" s="151">
        <f>VLOOKUP(B496,'12.2023'!A:D,4,0)</f>
        <v>0</v>
      </c>
      <c r="L496" s="150">
        <f>VLOOKUP(B496,'12.2023'!A:E,5,0)</f>
        <v>0</v>
      </c>
      <c r="M496" s="150">
        <f>VLOOKUP(B496,'12.2023'!A:F,6,0)</f>
        <v>131124.56</v>
      </c>
      <c r="N496" s="150">
        <f t="shared" si="29"/>
        <v>0</v>
      </c>
      <c r="O496" s="152">
        <f t="shared" si="30"/>
        <v>131124.56</v>
      </c>
      <c r="P496" s="128">
        <f t="shared" si="31"/>
        <v>-131124.56</v>
      </c>
      <c r="Q496" s="153">
        <v>0</v>
      </c>
      <c r="R496" s="128">
        <f t="shared" si="32"/>
        <v>-131124.56</v>
      </c>
      <c r="S496" s="129">
        <v>27</v>
      </c>
    </row>
    <row r="497" spans="1:19" hidden="1">
      <c r="A497" s="147">
        <v>489</v>
      </c>
      <c r="B497" s="148">
        <v>4010406</v>
      </c>
      <c r="C497" s="148" t="s">
        <v>159</v>
      </c>
      <c r="D497" s="149" t="s">
        <v>35</v>
      </c>
      <c r="E497" s="149" t="s">
        <v>12</v>
      </c>
      <c r="F497" s="149" t="s">
        <v>58</v>
      </c>
      <c r="G497" s="149" t="s">
        <v>58</v>
      </c>
      <c r="H497" s="149">
        <v>0</v>
      </c>
      <c r="I497" s="149" t="s">
        <v>627</v>
      </c>
      <c r="J497" s="150">
        <f>VLOOKUP(B497,'12.2023'!A:C,3,0)</f>
        <v>0</v>
      </c>
      <c r="K497" s="151">
        <f>VLOOKUP(B497,'12.2023'!A:D,4,0)</f>
        <v>0</v>
      </c>
      <c r="L497" s="150">
        <f>VLOOKUP(B497,'12.2023'!A:E,5,0)</f>
        <v>0</v>
      </c>
      <c r="M497" s="150">
        <f>VLOOKUP(B497,'12.2023'!A:F,6,0)</f>
        <v>28943.4</v>
      </c>
      <c r="N497" s="150">
        <f t="shared" si="29"/>
        <v>0</v>
      </c>
      <c r="O497" s="152">
        <f t="shared" si="30"/>
        <v>28943.4</v>
      </c>
      <c r="P497" s="128">
        <f t="shared" si="31"/>
        <v>-28943.4</v>
      </c>
      <c r="Q497" s="153">
        <v>0</v>
      </c>
      <c r="R497" s="128">
        <f t="shared" si="32"/>
        <v>-28943.4</v>
      </c>
      <c r="S497" s="129">
        <v>27</v>
      </c>
    </row>
    <row r="498" spans="1:19" hidden="1">
      <c r="A498" s="147">
        <v>490</v>
      </c>
      <c r="B498" s="148">
        <v>4010407</v>
      </c>
      <c r="C498" s="148" t="s">
        <v>159</v>
      </c>
      <c r="D498" s="149" t="s">
        <v>35</v>
      </c>
      <c r="E498" s="149" t="s">
        <v>12</v>
      </c>
      <c r="F498" s="149" t="s">
        <v>58</v>
      </c>
      <c r="G498" s="149" t="s">
        <v>3263</v>
      </c>
      <c r="H498" s="149">
        <v>0</v>
      </c>
      <c r="I498" s="149" t="s">
        <v>628</v>
      </c>
      <c r="J498" s="150">
        <f>VLOOKUP(B498,'12.2023'!A:C,3,0)</f>
        <v>0</v>
      </c>
      <c r="K498" s="151">
        <f>VLOOKUP(B498,'12.2023'!A:D,4,0)</f>
        <v>0</v>
      </c>
      <c r="L498" s="150">
        <f>VLOOKUP(B498,'12.2023'!A:E,5,0)</f>
        <v>0</v>
      </c>
      <c r="M498" s="150">
        <f>VLOOKUP(B498,'12.2023'!A:F,6,0)</f>
        <v>33043.480000000003</v>
      </c>
      <c r="N498" s="150">
        <f t="shared" si="29"/>
        <v>0</v>
      </c>
      <c r="O498" s="152">
        <f t="shared" si="30"/>
        <v>33043.480000000003</v>
      </c>
      <c r="P498" s="128">
        <f t="shared" si="31"/>
        <v>-33043.480000000003</v>
      </c>
      <c r="Q498" s="153">
        <v>0</v>
      </c>
      <c r="R498" s="128">
        <f t="shared" si="32"/>
        <v>-33043.480000000003</v>
      </c>
      <c r="S498" s="129">
        <v>27</v>
      </c>
    </row>
    <row r="499" spans="1:19" hidden="1">
      <c r="A499" s="147">
        <v>491</v>
      </c>
      <c r="B499" s="148">
        <v>4010501</v>
      </c>
      <c r="C499" s="148" t="s">
        <v>159</v>
      </c>
      <c r="D499" s="149" t="s">
        <v>35</v>
      </c>
      <c r="E499" s="149" t="s">
        <v>12</v>
      </c>
      <c r="F499" s="149" t="s">
        <v>58</v>
      </c>
      <c r="G499" s="149" t="s">
        <v>58</v>
      </c>
      <c r="H499" s="149">
        <v>0</v>
      </c>
      <c r="I499" s="149" t="s">
        <v>629</v>
      </c>
      <c r="J499" s="150">
        <f>VLOOKUP(B499,'12.2023'!A:C,3,0)</f>
        <v>0</v>
      </c>
      <c r="K499" s="151">
        <f>VLOOKUP(B499,'12.2023'!A:D,4,0)</f>
        <v>0</v>
      </c>
      <c r="L499" s="150">
        <f>VLOOKUP(B499,'12.2023'!A:E,5,0)</f>
        <v>0</v>
      </c>
      <c r="M499" s="150">
        <f>VLOOKUP(B499,'12.2023'!A:F,6,0)</f>
        <v>0</v>
      </c>
      <c r="N499" s="150">
        <f t="shared" si="29"/>
        <v>0</v>
      </c>
      <c r="O499" s="152">
        <f t="shared" si="30"/>
        <v>0</v>
      </c>
      <c r="P499" s="128">
        <f t="shared" si="31"/>
        <v>0</v>
      </c>
      <c r="Q499" s="153">
        <v>0</v>
      </c>
      <c r="R499" s="128">
        <f t="shared" si="32"/>
        <v>0</v>
      </c>
      <c r="S499" s="129">
        <v>27</v>
      </c>
    </row>
    <row r="500" spans="1:19" hidden="1">
      <c r="A500" s="147">
        <v>492</v>
      </c>
      <c r="B500" s="148">
        <v>6010001</v>
      </c>
      <c r="C500" s="148" t="s">
        <v>159</v>
      </c>
      <c r="D500" s="149" t="s">
        <v>35</v>
      </c>
      <c r="E500" s="149" t="s">
        <v>12</v>
      </c>
      <c r="F500" s="149" t="s">
        <v>58</v>
      </c>
      <c r="G500" s="149" t="s">
        <v>58</v>
      </c>
      <c r="H500" s="149">
        <v>0</v>
      </c>
      <c r="I500" s="149" t="s">
        <v>630</v>
      </c>
      <c r="J500" s="150">
        <f>VLOOKUP(B500,'12.2023'!A:C,3,0)</f>
        <v>0</v>
      </c>
      <c r="K500" s="151">
        <f>VLOOKUP(B500,'12.2023'!A:D,4,0)</f>
        <v>0</v>
      </c>
      <c r="L500" s="150">
        <f>VLOOKUP(B500,'12.2023'!A:E,5,0)</f>
        <v>0</v>
      </c>
      <c r="M500" s="150">
        <f>VLOOKUP(B500,'12.2023'!A:F,6,0)</f>
        <v>0</v>
      </c>
      <c r="N500" s="150">
        <f t="shared" si="29"/>
        <v>0</v>
      </c>
      <c r="O500" s="152">
        <f t="shared" si="30"/>
        <v>0</v>
      </c>
      <c r="P500" s="128">
        <f t="shared" si="31"/>
        <v>0</v>
      </c>
      <c r="Q500" s="153">
        <v>0</v>
      </c>
      <c r="R500" s="128">
        <f t="shared" si="32"/>
        <v>0</v>
      </c>
      <c r="S500" s="129">
        <v>27</v>
      </c>
    </row>
    <row r="501" spans="1:19" hidden="1">
      <c r="A501" s="147">
        <v>493</v>
      </c>
      <c r="B501" s="148">
        <v>20301001</v>
      </c>
      <c r="C501" s="148" t="s">
        <v>159</v>
      </c>
      <c r="D501" s="149" t="s">
        <v>32</v>
      </c>
      <c r="E501" s="149" t="s">
        <v>34</v>
      </c>
      <c r="F501" s="149" t="s">
        <v>140</v>
      </c>
      <c r="G501" s="149" t="s">
        <v>41</v>
      </c>
      <c r="H501" s="149">
        <v>0</v>
      </c>
      <c r="I501" s="149" t="s">
        <v>631</v>
      </c>
      <c r="J501" s="150">
        <f>VLOOKUP(B501,'12.2023'!A:C,3,0)</f>
        <v>0</v>
      </c>
      <c r="K501" s="151">
        <f>VLOOKUP(B501,'12.2023'!A:D,4,0)</f>
        <v>0</v>
      </c>
      <c r="L501" s="150">
        <f>VLOOKUP(B501,'12.2023'!A:E,5,0)</f>
        <v>0</v>
      </c>
      <c r="M501" s="150">
        <f>VLOOKUP(B501,'12.2023'!A:F,6,0)</f>
        <v>0</v>
      </c>
      <c r="N501" s="150">
        <f t="shared" si="29"/>
        <v>0</v>
      </c>
      <c r="O501" s="152">
        <f t="shared" si="30"/>
        <v>0</v>
      </c>
      <c r="P501" s="128">
        <f t="shared" si="31"/>
        <v>0</v>
      </c>
      <c r="Q501" s="153">
        <v>0</v>
      </c>
      <c r="R501" s="128">
        <f t="shared" si="32"/>
        <v>0</v>
      </c>
      <c r="S501" s="129">
        <v>17</v>
      </c>
    </row>
    <row r="502" spans="1:19" hidden="1">
      <c r="A502" s="147">
        <v>494</v>
      </c>
      <c r="B502" s="148">
        <v>101010201</v>
      </c>
      <c r="C502" s="148" t="s">
        <v>159</v>
      </c>
      <c r="D502" s="149" t="s">
        <v>32</v>
      </c>
      <c r="E502" s="149" t="s">
        <v>44</v>
      </c>
      <c r="F502" s="149" t="s">
        <v>88</v>
      </c>
      <c r="G502" s="149" t="s">
        <v>106</v>
      </c>
      <c r="H502" s="149">
        <v>0</v>
      </c>
      <c r="I502" s="149" t="s">
        <v>632</v>
      </c>
      <c r="J502" s="150">
        <f>VLOOKUP(B502,'12.2023'!A:C,3,0)</f>
        <v>23239</v>
      </c>
      <c r="K502" s="151">
        <f>VLOOKUP(B502,'12.2023'!A:D,4,0)</f>
        <v>0</v>
      </c>
      <c r="L502" s="150">
        <f>VLOOKUP(B502,'12.2023'!A:E,5,0)</f>
        <v>18912792.309999999</v>
      </c>
      <c r="M502" s="150">
        <f>VLOOKUP(B502,'12.2023'!A:F,6,0)</f>
        <v>18852538.289999999</v>
      </c>
      <c r="N502" s="150">
        <f t="shared" si="29"/>
        <v>83493.019999999553</v>
      </c>
      <c r="O502" s="152">
        <f t="shared" si="30"/>
        <v>0</v>
      </c>
      <c r="P502" s="128">
        <f t="shared" si="31"/>
        <v>83493.019999999553</v>
      </c>
      <c r="Q502" s="153">
        <v>0</v>
      </c>
      <c r="R502" s="128">
        <f t="shared" si="32"/>
        <v>83493.019999999553</v>
      </c>
      <c r="S502" s="317">
        <v>8</v>
      </c>
    </row>
    <row r="503" spans="1:19" hidden="1">
      <c r="A503" s="147">
        <v>495</v>
      </c>
      <c r="B503" s="148">
        <v>101010301</v>
      </c>
      <c r="C503" s="148" t="s">
        <v>159</v>
      </c>
      <c r="D503" s="149" t="s">
        <v>32</v>
      </c>
      <c r="E503" s="149" t="s">
        <v>44</v>
      </c>
      <c r="F503" s="149" t="s">
        <v>88</v>
      </c>
      <c r="G503" s="149" t="s">
        <v>107</v>
      </c>
      <c r="H503" s="149">
        <v>0</v>
      </c>
      <c r="I503" s="149" t="s">
        <v>633</v>
      </c>
      <c r="J503" s="150">
        <f>VLOOKUP(B503,'12.2023'!A:C,3,0)</f>
        <v>2010.49</v>
      </c>
      <c r="K503" s="151">
        <f>VLOOKUP(B503,'12.2023'!A:D,4,0)</f>
        <v>0</v>
      </c>
      <c r="L503" s="150">
        <f>VLOOKUP(B503,'12.2023'!A:E,5,0)</f>
        <v>37445064.100000001</v>
      </c>
      <c r="M503" s="150">
        <f>VLOOKUP(B503,'12.2023'!A:F,6,0)</f>
        <v>37388247.060000002</v>
      </c>
      <c r="N503" s="150">
        <f t="shared" si="29"/>
        <v>58827.530000001192</v>
      </c>
      <c r="O503" s="152">
        <f t="shared" si="30"/>
        <v>0</v>
      </c>
      <c r="P503" s="128">
        <f t="shared" si="31"/>
        <v>58827.530000001192</v>
      </c>
      <c r="Q503" s="153">
        <v>0</v>
      </c>
      <c r="R503" s="128">
        <f t="shared" si="32"/>
        <v>58827.530000001192</v>
      </c>
      <c r="S503" s="317">
        <v>8</v>
      </c>
    </row>
    <row r="504" spans="1:19" hidden="1">
      <c r="A504" s="147">
        <v>496</v>
      </c>
      <c r="B504" s="148">
        <v>101010302</v>
      </c>
      <c r="C504" s="148" t="s">
        <v>159</v>
      </c>
      <c r="D504" s="149" t="s">
        <v>32</v>
      </c>
      <c r="E504" s="149" t="s">
        <v>44</v>
      </c>
      <c r="F504" s="149" t="s">
        <v>88</v>
      </c>
      <c r="G504" s="149" t="s">
        <v>107</v>
      </c>
      <c r="H504" s="149">
        <v>0</v>
      </c>
      <c r="I504" s="149" t="s">
        <v>634</v>
      </c>
      <c r="J504" s="150">
        <f>VLOOKUP(B504,'12.2023'!A:C,3,0)</f>
        <v>172806.9</v>
      </c>
      <c r="K504" s="151">
        <f>VLOOKUP(B504,'12.2023'!A:D,4,0)</f>
        <v>0</v>
      </c>
      <c r="L504" s="150">
        <f>VLOOKUP(B504,'12.2023'!A:E,5,0)</f>
        <v>8656685</v>
      </c>
      <c r="M504" s="150">
        <f>VLOOKUP(B504,'12.2023'!A:F,6,0)</f>
        <v>8727123.8499999996</v>
      </c>
      <c r="N504" s="150">
        <f t="shared" si="29"/>
        <v>102368.05000000075</v>
      </c>
      <c r="O504" s="152">
        <f t="shared" si="30"/>
        <v>0</v>
      </c>
      <c r="P504" s="128">
        <f t="shared" si="31"/>
        <v>102368.05000000075</v>
      </c>
      <c r="Q504" s="153">
        <v>0</v>
      </c>
      <c r="R504" s="128">
        <f t="shared" si="32"/>
        <v>102368.05000000075</v>
      </c>
      <c r="S504" s="317">
        <v>8</v>
      </c>
    </row>
    <row r="505" spans="1:19" hidden="1">
      <c r="A505" s="147">
        <v>497</v>
      </c>
      <c r="B505" s="148">
        <v>101010303</v>
      </c>
      <c r="C505" s="148" t="s">
        <v>159</v>
      </c>
      <c r="D505" s="149" t="s">
        <v>32</v>
      </c>
      <c r="E505" s="149" t="s">
        <v>44</v>
      </c>
      <c r="F505" s="149" t="s">
        <v>88</v>
      </c>
      <c r="G505" s="149" t="s">
        <v>107</v>
      </c>
      <c r="H505" s="149">
        <v>0</v>
      </c>
      <c r="I505" s="149" t="s">
        <v>635</v>
      </c>
      <c r="J505" s="150">
        <f>VLOOKUP(B505,'12.2023'!A:C,3,0)</f>
        <v>1415.81</v>
      </c>
      <c r="K505" s="151">
        <f>VLOOKUP(B505,'12.2023'!A:D,4,0)</f>
        <v>0</v>
      </c>
      <c r="L505" s="150">
        <f>VLOOKUP(B505,'12.2023'!A:E,5,0)</f>
        <v>622933.38</v>
      </c>
      <c r="M505" s="150">
        <f>VLOOKUP(B505,'12.2023'!A:F,6,0)</f>
        <v>622087.64</v>
      </c>
      <c r="N505" s="150">
        <f t="shared" si="29"/>
        <v>2261.5500000000466</v>
      </c>
      <c r="O505" s="152">
        <f t="shared" si="30"/>
        <v>0</v>
      </c>
      <c r="P505" s="128">
        <f t="shared" si="31"/>
        <v>2261.5500000000466</v>
      </c>
      <c r="Q505" s="153">
        <v>0</v>
      </c>
      <c r="R505" s="128">
        <f t="shared" si="32"/>
        <v>2261.5500000000466</v>
      </c>
      <c r="S505" s="317">
        <v>8</v>
      </c>
    </row>
    <row r="506" spans="1:19" hidden="1">
      <c r="A506" s="147">
        <v>498</v>
      </c>
      <c r="B506" s="148">
        <v>101010304</v>
      </c>
      <c r="C506" s="148" t="s">
        <v>159</v>
      </c>
      <c r="D506" s="149" t="s">
        <v>32</v>
      </c>
      <c r="E506" s="149" t="s">
        <v>44</v>
      </c>
      <c r="F506" s="149" t="s">
        <v>88</v>
      </c>
      <c r="G506" s="149" t="s">
        <v>107</v>
      </c>
      <c r="H506" s="149">
        <v>0</v>
      </c>
      <c r="I506" s="149" t="s">
        <v>636</v>
      </c>
      <c r="J506" s="150">
        <f>VLOOKUP(B506,'12.2023'!A:C,3,0)</f>
        <v>976.55000000000007</v>
      </c>
      <c r="K506" s="151">
        <f>VLOOKUP(B506,'12.2023'!A:D,4,0)</f>
        <v>0</v>
      </c>
      <c r="L506" s="150">
        <f>VLOOKUP(B506,'12.2023'!A:E,5,0)</f>
        <v>6727102.6600000001</v>
      </c>
      <c r="M506" s="150">
        <f>VLOOKUP(B506,'12.2023'!A:F,6,0)</f>
        <v>6728075.0099999998</v>
      </c>
      <c r="N506" s="150">
        <f t="shared" si="29"/>
        <v>4.2000000001862645</v>
      </c>
      <c r="O506" s="152">
        <f t="shared" si="30"/>
        <v>0</v>
      </c>
      <c r="P506" s="128">
        <f t="shared" si="31"/>
        <v>4.2000000001862645</v>
      </c>
      <c r="Q506" s="153">
        <v>0</v>
      </c>
      <c r="R506" s="128">
        <f t="shared" si="32"/>
        <v>4.2000000001862645</v>
      </c>
      <c r="S506" s="317">
        <v>8</v>
      </c>
    </row>
    <row r="507" spans="1:19" hidden="1">
      <c r="A507" s="147">
        <v>499</v>
      </c>
      <c r="B507" s="148">
        <v>101010305</v>
      </c>
      <c r="C507" s="148" t="s">
        <v>159</v>
      </c>
      <c r="D507" s="149" t="s">
        <v>32</v>
      </c>
      <c r="E507" s="149" t="s">
        <v>44</v>
      </c>
      <c r="F507" s="149" t="s">
        <v>88</v>
      </c>
      <c r="G507" s="149" t="s">
        <v>107</v>
      </c>
      <c r="H507" s="149">
        <v>0</v>
      </c>
      <c r="I507" s="149" t="s">
        <v>637</v>
      </c>
      <c r="J507" s="150">
        <f>VLOOKUP(B507,'12.2023'!A:C,3,0)</f>
        <v>0</v>
      </c>
      <c r="K507" s="151">
        <f>VLOOKUP(B507,'12.2023'!A:D,4,0)</f>
        <v>0</v>
      </c>
      <c r="L507" s="150">
        <f>VLOOKUP(B507,'12.2023'!A:E,5,0)</f>
        <v>0</v>
      </c>
      <c r="M507" s="150">
        <f>VLOOKUP(B507,'12.2023'!A:F,6,0)</f>
        <v>0</v>
      </c>
      <c r="N507" s="150">
        <f t="shared" si="29"/>
        <v>0</v>
      </c>
      <c r="O507" s="152">
        <f t="shared" si="30"/>
        <v>0</v>
      </c>
      <c r="P507" s="128">
        <f t="shared" si="31"/>
        <v>0</v>
      </c>
      <c r="Q507" s="153">
        <v>0</v>
      </c>
      <c r="R507" s="128">
        <f t="shared" si="32"/>
        <v>0</v>
      </c>
      <c r="S507" s="317">
        <v>8</v>
      </c>
    </row>
    <row r="508" spans="1:19" hidden="1">
      <c r="A508" s="147">
        <v>500</v>
      </c>
      <c r="B508" s="148">
        <v>101010306</v>
      </c>
      <c r="C508" s="148" t="s">
        <v>159</v>
      </c>
      <c r="D508" s="149" t="s">
        <v>32</v>
      </c>
      <c r="E508" s="149" t="s">
        <v>44</v>
      </c>
      <c r="F508" s="149" t="s">
        <v>88</v>
      </c>
      <c r="G508" s="149" t="s">
        <v>107</v>
      </c>
      <c r="H508" s="149">
        <v>0</v>
      </c>
      <c r="I508" s="149" t="s">
        <v>638</v>
      </c>
      <c r="J508" s="150">
        <f>VLOOKUP(B508,'12.2023'!A:C,3,0)</f>
        <v>0</v>
      </c>
      <c r="K508" s="151">
        <f>VLOOKUP(B508,'12.2023'!A:D,4,0)</f>
        <v>0</v>
      </c>
      <c r="L508" s="150">
        <f>VLOOKUP(B508,'12.2023'!A:E,5,0)</f>
        <v>0</v>
      </c>
      <c r="M508" s="150">
        <f>VLOOKUP(B508,'12.2023'!A:F,6,0)</f>
        <v>0</v>
      </c>
      <c r="N508" s="150">
        <f t="shared" si="29"/>
        <v>0</v>
      </c>
      <c r="O508" s="152">
        <f t="shared" si="30"/>
        <v>0</v>
      </c>
      <c r="P508" s="128">
        <f t="shared" si="31"/>
        <v>0</v>
      </c>
      <c r="Q508" s="153">
        <v>0</v>
      </c>
      <c r="R508" s="128">
        <f t="shared" si="32"/>
        <v>0</v>
      </c>
      <c r="S508" s="317">
        <v>8</v>
      </c>
    </row>
    <row r="509" spans="1:19" hidden="1">
      <c r="A509" s="147">
        <v>501</v>
      </c>
      <c r="B509" s="148">
        <v>101010307</v>
      </c>
      <c r="C509" s="148" t="s">
        <v>159</v>
      </c>
      <c r="D509" s="149" t="s">
        <v>32</v>
      </c>
      <c r="E509" s="149" t="s">
        <v>44</v>
      </c>
      <c r="F509" s="149" t="s">
        <v>88</v>
      </c>
      <c r="G509" s="149" t="s">
        <v>107</v>
      </c>
      <c r="H509" s="149">
        <v>0</v>
      </c>
      <c r="I509" s="149" t="s">
        <v>639</v>
      </c>
      <c r="J509" s="150">
        <f>VLOOKUP(B509,'12.2023'!A:C,3,0)</f>
        <v>662275.73</v>
      </c>
      <c r="K509" s="151">
        <f>VLOOKUP(B509,'12.2023'!A:D,4,0)</f>
        <v>0</v>
      </c>
      <c r="L509" s="150">
        <f>VLOOKUP(B509,'12.2023'!A:E,5,0)</f>
        <v>44920314.259999998</v>
      </c>
      <c r="M509" s="150">
        <f>VLOOKUP(B509,'12.2023'!A:F,6,0)</f>
        <v>45340439.869999997</v>
      </c>
      <c r="N509" s="150">
        <f t="shared" si="29"/>
        <v>242150.11999999732</v>
      </c>
      <c r="O509" s="152">
        <f t="shared" si="30"/>
        <v>0</v>
      </c>
      <c r="P509" s="128">
        <f t="shared" si="31"/>
        <v>242150.11999999732</v>
      </c>
      <c r="Q509" s="153">
        <v>0</v>
      </c>
      <c r="R509" s="128">
        <f t="shared" si="32"/>
        <v>242150.11999999732</v>
      </c>
      <c r="S509" s="317">
        <v>8</v>
      </c>
    </row>
    <row r="510" spans="1:19" hidden="1">
      <c r="A510" s="147">
        <v>502</v>
      </c>
      <c r="B510" s="148">
        <v>101010308</v>
      </c>
      <c r="C510" s="148" t="s">
        <v>159</v>
      </c>
      <c r="D510" s="149" t="s">
        <v>32</v>
      </c>
      <c r="E510" s="149" t="s">
        <v>44</v>
      </c>
      <c r="F510" s="149" t="s">
        <v>88</v>
      </c>
      <c r="G510" s="149" t="s">
        <v>107</v>
      </c>
      <c r="H510" s="149">
        <v>0</v>
      </c>
      <c r="I510" s="149" t="s">
        <v>640</v>
      </c>
      <c r="J510" s="150">
        <f>VLOOKUP(B510,'12.2023'!A:C,3,0)</f>
        <v>11126577.120000001</v>
      </c>
      <c r="K510" s="151">
        <f>VLOOKUP(B510,'12.2023'!A:D,4,0)</f>
        <v>0</v>
      </c>
      <c r="L510" s="150">
        <f>VLOOKUP(B510,'12.2023'!A:E,5,0)</f>
        <v>174760938.56996</v>
      </c>
      <c r="M510" s="150">
        <f>VLOOKUP(B510,'12.2023'!A:F,6,0)</f>
        <v>181489843.54998001</v>
      </c>
      <c r="N510" s="150">
        <f t="shared" si="29"/>
        <v>4397672.1399799883</v>
      </c>
      <c r="O510" s="152">
        <f t="shared" si="30"/>
        <v>0</v>
      </c>
      <c r="P510" s="128">
        <f t="shared" si="31"/>
        <v>4397672.1399799883</v>
      </c>
      <c r="Q510" s="153">
        <v>0</v>
      </c>
      <c r="R510" s="128">
        <f t="shared" si="32"/>
        <v>4397672.1399799883</v>
      </c>
      <c r="S510" s="317">
        <v>8</v>
      </c>
    </row>
    <row r="511" spans="1:19" hidden="1">
      <c r="A511" s="147">
        <v>503</v>
      </c>
      <c r="B511" s="148">
        <v>101010309</v>
      </c>
      <c r="C511" s="148" t="s">
        <v>159</v>
      </c>
      <c r="D511" s="149" t="s">
        <v>32</v>
      </c>
      <c r="E511" s="149" t="s">
        <v>44</v>
      </c>
      <c r="F511" s="149" t="s">
        <v>88</v>
      </c>
      <c r="G511" s="149" t="s">
        <v>107</v>
      </c>
      <c r="H511" s="149">
        <v>0</v>
      </c>
      <c r="I511" s="149" t="s">
        <v>641</v>
      </c>
      <c r="J511" s="150">
        <f>VLOOKUP(B511,'12.2023'!A:C,3,0)</f>
        <v>0</v>
      </c>
      <c r="K511" s="151">
        <f>VLOOKUP(B511,'12.2023'!A:D,4,0)</f>
        <v>0</v>
      </c>
      <c r="L511" s="150">
        <f>VLOOKUP(B511,'12.2023'!A:E,5,0)</f>
        <v>0</v>
      </c>
      <c r="M511" s="150">
        <f>VLOOKUP(B511,'12.2023'!A:F,6,0)</f>
        <v>0</v>
      </c>
      <c r="N511" s="150">
        <f t="shared" si="29"/>
        <v>0</v>
      </c>
      <c r="O511" s="152">
        <f t="shared" si="30"/>
        <v>0</v>
      </c>
      <c r="P511" s="128">
        <f t="shared" si="31"/>
        <v>0</v>
      </c>
      <c r="Q511" s="153">
        <v>0</v>
      </c>
      <c r="R511" s="128">
        <f t="shared" si="32"/>
        <v>0</v>
      </c>
      <c r="S511" s="317">
        <v>8</v>
      </c>
    </row>
    <row r="512" spans="1:19" hidden="1">
      <c r="A512" s="147">
        <v>504</v>
      </c>
      <c r="B512" s="148">
        <v>101010310</v>
      </c>
      <c r="C512" s="148" t="s">
        <v>159</v>
      </c>
      <c r="D512" s="149" t="s">
        <v>32</v>
      </c>
      <c r="E512" s="149" t="s">
        <v>44</v>
      </c>
      <c r="F512" s="149" t="s">
        <v>88</v>
      </c>
      <c r="G512" s="149" t="s">
        <v>107</v>
      </c>
      <c r="H512" s="149">
        <v>0</v>
      </c>
      <c r="I512" s="149" t="s">
        <v>642</v>
      </c>
      <c r="J512" s="150">
        <f>VLOOKUP(B512,'12.2023'!A:C,3,0)</f>
        <v>0</v>
      </c>
      <c r="K512" s="151">
        <f>VLOOKUP(B512,'12.2023'!A:D,4,0)</f>
        <v>0</v>
      </c>
      <c r="L512" s="150">
        <f>VLOOKUP(B512,'12.2023'!A:E,5,0)</f>
        <v>0</v>
      </c>
      <c r="M512" s="150">
        <f>VLOOKUP(B512,'12.2023'!A:F,6,0)</f>
        <v>0</v>
      </c>
      <c r="N512" s="150">
        <f t="shared" si="29"/>
        <v>0</v>
      </c>
      <c r="O512" s="152">
        <f t="shared" si="30"/>
        <v>0</v>
      </c>
      <c r="P512" s="128">
        <f t="shared" si="31"/>
        <v>0</v>
      </c>
      <c r="Q512" s="153">
        <v>0</v>
      </c>
      <c r="R512" s="128">
        <f t="shared" si="32"/>
        <v>0</v>
      </c>
      <c r="S512" s="317">
        <v>8</v>
      </c>
    </row>
    <row r="513" spans="1:19" hidden="1">
      <c r="A513" s="147">
        <v>505</v>
      </c>
      <c r="B513" s="148">
        <v>101010311</v>
      </c>
      <c r="C513" s="148" t="s">
        <v>159</v>
      </c>
      <c r="D513" s="149" t="s">
        <v>32</v>
      </c>
      <c r="E513" s="149" t="s">
        <v>44</v>
      </c>
      <c r="F513" s="149" t="s">
        <v>88</v>
      </c>
      <c r="G513" s="149" t="s">
        <v>107</v>
      </c>
      <c r="H513" s="149">
        <v>0</v>
      </c>
      <c r="I513" s="149" t="s">
        <v>643</v>
      </c>
      <c r="J513" s="150">
        <f>VLOOKUP(B513,'12.2023'!A:C,3,0)</f>
        <v>89099.5</v>
      </c>
      <c r="K513" s="151">
        <f>VLOOKUP(B513,'12.2023'!A:D,4,0)</f>
        <v>0</v>
      </c>
      <c r="L513" s="150">
        <f>VLOOKUP(B513,'12.2023'!A:E,5,0)</f>
        <v>2152744</v>
      </c>
      <c r="M513" s="150">
        <f>VLOOKUP(B513,'12.2023'!A:F,6,0)</f>
        <v>2198296.81</v>
      </c>
      <c r="N513" s="150">
        <f t="shared" si="29"/>
        <v>43546.689999999944</v>
      </c>
      <c r="O513" s="152">
        <f t="shared" si="30"/>
        <v>0</v>
      </c>
      <c r="P513" s="128">
        <f t="shared" si="31"/>
        <v>43546.689999999944</v>
      </c>
      <c r="Q513" s="153">
        <v>0</v>
      </c>
      <c r="R513" s="128">
        <f t="shared" si="32"/>
        <v>43546.689999999944</v>
      </c>
      <c r="S513" s="317">
        <v>8</v>
      </c>
    </row>
    <row r="514" spans="1:19" hidden="1">
      <c r="A514" s="147">
        <v>506</v>
      </c>
      <c r="B514" s="148">
        <v>101010312</v>
      </c>
      <c r="C514" s="148" t="s">
        <v>159</v>
      </c>
      <c r="D514" s="149" t="s">
        <v>32</v>
      </c>
      <c r="E514" s="149" t="s">
        <v>44</v>
      </c>
      <c r="F514" s="149" t="s">
        <v>88</v>
      </c>
      <c r="G514" s="149" t="s">
        <v>107</v>
      </c>
      <c r="H514" s="149">
        <v>0</v>
      </c>
      <c r="I514" s="149" t="s">
        <v>644</v>
      </c>
      <c r="J514" s="150">
        <f>VLOOKUP(B514,'12.2023'!A:C,3,0)</f>
        <v>1000</v>
      </c>
      <c r="K514" s="151">
        <f>VLOOKUP(B514,'12.2023'!A:D,4,0)</f>
        <v>0</v>
      </c>
      <c r="L514" s="150">
        <f>VLOOKUP(B514,'12.2023'!A:E,5,0)</f>
        <v>41959021.68</v>
      </c>
      <c r="M514" s="150">
        <f>VLOOKUP(B514,'12.2023'!A:F,6,0)</f>
        <v>41660289.390000001</v>
      </c>
      <c r="N514" s="150">
        <f t="shared" si="29"/>
        <v>299732.28999999911</v>
      </c>
      <c r="O514" s="152">
        <f t="shared" si="30"/>
        <v>0</v>
      </c>
      <c r="P514" s="128">
        <f t="shared" si="31"/>
        <v>299732.28999999911</v>
      </c>
      <c r="Q514" s="153">
        <v>0</v>
      </c>
      <c r="R514" s="128">
        <f t="shared" si="32"/>
        <v>299732.28999999911</v>
      </c>
      <c r="S514" s="317">
        <v>8</v>
      </c>
    </row>
    <row r="515" spans="1:19" hidden="1">
      <c r="A515" s="147">
        <v>507</v>
      </c>
      <c r="B515" s="148">
        <v>101010501</v>
      </c>
      <c r="C515" s="148" t="s">
        <v>159</v>
      </c>
      <c r="D515" s="149" t="s">
        <v>32</v>
      </c>
      <c r="E515" s="149" t="s">
        <v>44</v>
      </c>
      <c r="F515" s="149" t="s">
        <v>152</v>
      </c>
      <c r="G515" s="149" t="s">
        <v>108</v>
      </c>
      <c r="H515" s="149">
        <v>0</v>
      </c>
      <c r="I515" s="149" t="s">
        <v>645</v>
      </c>
      <c r="J515" s="150">
        <f>VLOOKUP(B515,'12.2023'!A:C,3,0)</f>
        <v>426005.24</v>
      </c>
      <c r="K515" s="151">
        <f>VLOOKUP(B515,'12.2023'!A:D,4,0)</f>
        <v>0</v>
      </c>
      <c r="L515" s="150">
        <f>VLOOKUP(B515,'12.2023'!A:E,5,0)</f>
        <v>523379.9</v>
      </c>
      <c r="M515" s="150">
        <f>VLOOKUP(B515,'12.2023'!A:F,6,0)</f>
        <v>426005.24</v>
      </c>
      <c r="N515" s="150">
        <f t="shared" si="29"/>
        <v>523379.9</v>
      </c>
      <c r="O515" s="152">
        <f t="shared" si="30"/>
        <v>0</v>
      </c>
      <c r="P515" s="128">
        <f t="shared" si="31"/>
        <v>523379.9</v>
      </c>
      <c r="Q515" s="153">
        <v>0</v>
      </c>
      <c r="R515" s="128">
        <f t="shared" si="32"/>
        <v>523379.9</v>
      </c>
      <c r="S515" s="129">
        <v>11</v>
      </c>
    </row>
    <row r="516" spans="1:19" hidden="1">
      <c r="A516" s="147">
        <v>508</v>
      </c>
      <c r="B516" s="148">
        <v>101010502</v>
      </c>
      <c r="C516" s="148" t="s">
        <v>159</v>
      </c>
      <c r="D516" s="149" t="s">
        <v>32</v>
      </c>
      <c r="E516" s="149" t="s">
        <v>44</v>
      </c>
      <c r="F516" s="149" t="s">
        <v>152</v>
      </c>
      <c r="G516" s="149" t="s">
        <v>108</v>
      </c>
      <c r="H516" s="149">
        <v>0</v>
      </c>
      <c r="I516" s="149" t="s">
        <v>646</v>
      </c>
      <c r="J516" s="150">
        <f>VLOOKUP(B516,'12.2023'!A:C,3,0)</f>
        <v>0</v>
      </c>
      <c r="K516" s="151">
        <f>VLOOKUP(B516,'12.2023'!A:D,4,0)</f>
        <v>0</v>
      </c>
      <c r="L516" s="150">
        <f>VLOOKUP(B516,'12.2023'!A:E,5,0)</f>
        <v>0</v>
      </c>
      <c r="M516" s="150">
        <f>VLOOKUP(B516,'12.2023'!A:F,6,0)</f>
        <v>0</v>
      </c>
      <c r="N516" s="150">
        <f t="shared" si="29"/>
        <v>0</v>
      </c>
      <c r="O516" s="152">
        <f t="shared" si="30"/>
        <v>0</v>
      </c>
      <c r="P516" s="128">
        <f t="shared" si="31"/>
        <v>0</v>
      </c>
      <c r="Q516" s="153">
        <v>0</v>
      </c>
      <c r="R516" s="128">
        <f t="shared" si="32"/>
        <v>0</v>
      </c>
      <c r="S516" s="129">
        <v>11</v>
      </c>
    </row>
    <row r="517" spans="1:19" hidden="1">
      <c r="A517" s="147">
        <v>509</v>
      </c>
      <c r="B517" s="148">
        <v>101010503</v>
      </c>
      <c r="C517" s="148" t="s">
        <v>159</v>
      </c>
      <c r="D517" s="149" t="s">
        <v>32</v>
      </c>
      <c r="E517" s="149" t="s">
        <v>44</v>
      </c>
      <c r="F517" s="149" t="s">
        <v>152</v>
      </c>
      <c r="G517" s="149" t="s">
        <v>108</v>
      </c>
      <c r="H517" s="149">
        <v>0</v>
      </c>
      <c r="I517" s="149" t="s">
        <v>647</v>
      </c>
      <c r="J517" s="150">
        <f>VLOOKUP(B517,'12.2023'!A:C,3,0)</f>
        <v>416134.73</v>
      </c>
      <c r="K517" s="151">
        <f>VLOOKUP(B517,'12.2023'!A:D,4,0)</f>
        <v>0</v>
      </c>
      <c r="L517" s="150">
        <f>VLOOKUP(B517,'12.2023'!A:E,5,0)</f>
        <v>361070.9</v>
      </c>
      <c r="M517" s="150">
        <f>VLOOKUP(B517,'12.2023'!A:F,6,0)</f>
        <v>416134.73</v>
      </c>
      <c r="N517" s="150">
        <f t="shared" si="29"/>
        <v>361070.9</v>
      </c>
      <c r="O517" s="152">
        <f t="shared" si="30"/>
        <v>0</v>
      </c>
      <c r="P517" s="128">
        <f t="shared" si="31"/>
        <v>361070.9</v>
      </c>
      <c r="Q517" s="153">
        <v>0</v>
      </c>
      <c r="R517" s="128">
        <f t="shared" si="32"/>
        <v>361070.9</v>
      </c>
      <c r="S517" s="129">
        <v>11</v>
      </c>
    </row>
    <row r="518" spans="1:19" hidden="1">
      <c r="A518" s="147">
        <v>510</v>
      </c>
      <c r="B518" s="148">
        <v>101010504</v>
      </c>
      <c r="C518" s="148" t="s">
        <v>159</v>
      </c>
      <c r="D518" s="149" t="s">
        <v>32</v>
      </c>
      <c r="E518" s="149" t="s">
        <v>44</v>
      </c>
      <c r="F518" s="149" t="s">
        <v>152</v>
      </c>
      <c r="G518" s="149" t="s">
        <v>108</v>
      </c>
      <c r="H518" s="149">
        <v>0</v>
      </c>
      <c r="I518" s="149" t="s">
        <v>648</v>
      </c>
      <c r="J518" s="150">
        <f>VLOOKUP(B518,'12.2023'!A:C,3,0)</f>
        <v>0</v>
      </c>
      <c r="K518" s="151">
        <f>VLOOKUP(B518,'12.2023'!A:D,4,0)</f>
        <v>0</v>
      </c>
      <c r="L518" s="150">
        <f>VLOOKUP(B518,'12.2023'!A:E,5,0)</f>
        <v>0</v>
      </c>
      <c r="M518" s="150">
        <f>VLOOKUP(B518,'12.2023'!A:F,6,0)</f>
        <v>0</v>
      </c>
      <c r="N518" s="150">
        <f t="shared" si="29"/>
        <v>0</v>
      </c>
      <c r="O518" s="152">
        <f t="shared" si="30"/>
        <v>0</v>
      </c>
      <c r="P518" s="128">
        <f t="shared" si="31"/>
        <v>0</v>
      </c>
      <c r="Q518" s="153">
        <v>0</v>
      </c>
      <c r="R518" s="128">
        <f t="shared" si="32"/>
        <v>0</v>
      </c>
      <c r="S518" s="129">
        <v>11</v>
      </c>
    </row>
    <row r="519" spans="1:19" hidden="1">
      <c r="A519" s="147">
        <v>511</v>
      </c>
      <c r="B519" s="148">
        <v>101010505</v>
      </c>
      <c r="C519" s="148" t="s">
        <v>159</v>
      </c>
      <c r="D519" s="149" t="s">
        <v>32</v>
      </c>
      <c r="E519" s="149" t="s">
        <v>44</v>
      </c>
      <c r="F519" s="149" t="s">
        <v>152</v>
      </c>
      <c r="G519" s="149" t="s">
        <v>108</v>
      </c>
      <c r="H519" s="149">
        <v>0</v>
      </c>
      <c r="I519" s="149" t="s">
        <v>649</v>
      </c>
      <c r="J519" s="150">
        <f>VLOOKUP(B519,'12.2023'!A:C,3,0)</f>
        <v>5300.95</v>
      </c>
      <c r="K519" s="151">
        <f>VLOOKUP(B519,'12.2023'!A:D,4,0)</f>
        <v>0</v>
      </c>
      <c r="L519" s="150">
        <f>VLOOKUP(B519,'12.2023'!A:E,5,0)</f>
        <v>6508.72</v>
      </c>
      <c r="M519" s="150">
        <f>VLOOKUP(B519,'12.2023'!A:F,6,0)</f>
        <v>5300.95</v>
      </c>
      <c r="N519" s="150">
        <f t="shared" ref="N519:N582" si="33">IF((J519+L519)-(K519+M519)&lt;0,0,(J519+L519)-(K519+M519))</f>
        <v>6508.72</v>
      </c>
      <c r="O519" s="152">
        <f t="shared" ref="O519:O582" si="34">-IF((J519+L519)-(K519+M519)&lt;0,(J519+L519)-(K519+M519),0)</f>
        <v>0</v>
      </c>
      <c r="P519" s="128">
        <f t="shared" ref="P519:P582" si="35">N519-O519</f>
        <v>6508.72</v>
      </c>
      <c r="Q519" s="153">
        <v>0</v>
      </c>
      <c r="R519" s="128">
        <f t="shared" ref="R519:R582" si="36">P519-Q519</f>
        <v>6508.72</v>
      </c>
      <c r="S519" s="129">
        <v>11</v>
      </c>
    </row>
    <row r="520" spans="1:19" hidden="1">
      <c r="A520" s="147">
        <v>512</v>
      </c>
      <c r="B520" s="148">
        <v>101010506</v>
      </c>
      <c r="C520" s="148" t="s">
        <v>159</v>
      </c>
      <c r="D520" s="149" t="s">
        <v>32</v>
      </c>
      <c r="E520" s="149" t="s">
        <v>44</v>
      </c>
      <c r="F520" s="149" t="s">
        <v>152</v>
      </c>
      <c r="G520" s="149" t="s">
        <v>108</v>
      </c>
      <c r="H520" s="149">
        <v>0</v>
      </c>
      <c r="I520" s="149" t="s">
        <v>650</v>
      </c>
      <c r="J520" s="150">
        <f>VLOOKUP(B520,'12.2023'!A:C,3,0)</f>
        <v>0</v>
      </c>
      <c r="K520" s="151">
        <f>VLOOKUP(B520,'12.2023'!A:D,4,0)</f>
        <v>0</v>
      </c>
      <c r="L520" s="150">
        <f>VLOOKUP(B520,'12.2023'!A:E,5,0)</f>
        <v>4165.16</v>
      </c>
      <c r="M520" s="150">
        <f>VLOOKUP(B520,'12.2023'!A:F,6,0)</f>
        <v>0</v>
      </c>
      <c r="N520" s="150">
        <f t="shared" si="33"/>
        <v>4165.16</v>
      </c>
      <c r="O520" s="152">
        <f t="shared" si="34"/>
        <v>0</v>
      </c>
      <c r="P520" s="128">
        <f t="shared" si="35"/>
        <v>4165.16</v>
      </c>
      <c r="Q520" s="153">
        <v>0</v>
      </c>
      <c r="R520" s="128">
        <f t="shared" si="36"/>
        <v>4165.16</v>
      </c>
      <c r="S520" s="129">
        <v>11</v>
      </c>
    </row>
    <row r="521" spans="1:19" hidden="1">
      <c r="A521" s="147">
        <v>513</v>
      </c>
      <c r="B521" s="148">
        <v>101010507</v>
      </c>
      <c r="C521" s="148" t="s">
        <v>159</v>
      </c>
      <c r="D521" s="149" t="s">
        <v>32</v>
      </c>
      <c r="E521" s="149" t="s">
        <v>44</v>
      </c>
      <c r="F521" s="149" t="s">
        <v>152</v>
      </c>
      <c r="G521" s="149" t="s">
        <v>108</v>
      </c>
      <c r="H521" s="149">
        <v>0</v>
      </c>
      <c r="I521" s="149" t="s">
        <v>651</v>
      </c>
      <c r="J521" s="150">
        <f>VLOOKUP(B521,'12.2023'!A:C,3,0)</f>
        <v>0</v>
      </c>
      <c r="K521" s="151">
        <f>VLOOKUP(B521,'12.2023'!A:D,4,0)</f>
        <v>0</v>
      </c>
      <c r="L521" s="150">
        <f>VLOOKUP(B521,'12.2023'!A:E,5,0)</f>
        <v>0</v>
      </c>
      <c r="M521" s="150">
        <f>VLOOKUP(B521,'12.2023'!A:F,6,0)</f>
        <v>0</v>
      </c>
      <c r="N521" s="150">
        <f t="shared" si="33"/>
        <v>0</v>
      </c>
      <c r="O521" s="152">
        <f t="shared" si="34"/>
        <v>0</v>
      </c>
      <c r="P521" s="128">
        <f t="shared" si="35"/>
        <v>0</v>
      </c>
      <c r="Q521" s="153">
        <v>0</v>
      </c>
      <c r="R521" s="128">
        <f t="shared" si="36"/>
        <v>0</v>
      </c>
      <c r="S521" s="129">
        <v>11</v>
      </c>
    </row>
    <row r="522" spans="1:19" hidden="1">
      <c r="A522" s="147">
        <v>514</v>
      </c>
      <c r="B522" s="148">
        <v>101010508</v>
      </c>
      <c r="C522" s="148" t="s">
        <v>159</v>
      </c>
      <c r="D522" s="149" t="s">
        <v>32</v>
      </c>
      <c r="E522" s="149" t="s">
        <v>44</v>
      </c>
      <c r="F522" s="149" t="s">
        <v>152</v>
      </c>
      <c r="G522" s="149" t="s">
        <v>108</v>
      </c>
      <c r="H522" s="149">
        <v>0</v>
      </c>
      <c r="I522" s="149" t="s">
        <v>652</v>
      </c>
      <c r="J522" s="150">
        <f>VLOOKUP(B522,'12.2023'!A:C,3,0)</f>
        <v>122106.37</v>
      </c>
      <c r="K522" s="151">
        <f>VLOOKUP(B522,'12.2023'!A:D,4,0)</f>
        <v>0</v>
      </c>
      <c r="L522" s="150">
        <f>VLOOKUP(B522,'12.2023'!A:E,5,0)</f>
        <v>80656.850000000006</v>
      </c>
      <c r="M522" s="150">
        <f>VLOOKUP(B522,'12.2023'!A:F,6,0)</f>
        <v>122106.37</v>
      </c>
      <c r="N522" s="150">
        <f t="shared" si="33"/>
        <v>80656.850000000006</v>
      </c>
      <c r="O522" s="152">
        <f t="shared" si="34"/>
        <v>0</v>
      </c>
      <c r="P522" s="128">
        <f t="shared" si="35"/>
        <v>80656.850000000006</v>
      </c>
      <c r="Q522" s="153">
        <v>0</v>
      </c>
      <c r="R522" s="128">
        <f t="shared" si="36"/>
        <v>80656.850000000006</v>
      </c>
      <c r="S522" s="129">
        <v>11</v>
      </c>
    </row>
    <row r="523" spans="1:19" hidden="1">
      <c r="A523" s="147">
        <v>515</v>
      </c>
      <c r="B523" s="148">
        <v>101010509</v>
      </c>
      <c r="C523" s="148" t="s">
        <v>159</v>
      </c>
      <c r="D523" s="149" t="s">
        <v>32</v>
      </c>
      <c r="E523" s="149" t="s">
        <v>44</v>
      </c>
      <c r="F523" s="149" t="s">
        <v>152</v>
      </c>
      <c r="G523" s="149" t="s">
        <v>108</v>
      </c>
      <c r="H523" s="149">
        <v>0</v>
      </c>
      <c r="I523" s="149" t="s">
        <v>653</v>
      </c>
      <c r="J523" s="150">
        <f>VLOOKUP(B523,'12.2023'!A:C,3,0)</f>
        <v>80092.960000000006</v>
      </c>
      <c r="K523" s="151">
        <f>VLOOKUP(B523,'12.2023'!A:D,4,0)</f>
        <v>0</v>
      </c>
      <c r="L523" s="150">
        <f>VLOOKUP(B523,'12.2023'!A:E,5,0)</f>
        <v>47085.04</v>
      </c>
      <c r="M523" s="150">
        <f>VLOOKUP(B523,'12.2023'!A:F,6,0)</f>
        <v>80092.960000000006</v>
      </c>
      <c r="N523" s="150">
        <f t="shared" si="33"/>
        <v>47085.039999999994</v>
      </c>
      <c r="O523" s="152">
        <f t="shared" si="34"/>
        <v>0</v>
      </c>
      <c r="P523" s="128">
        <f t="shared" si="35"/>
        <v>47085.039999999994</v>
      </c>
      <c r="Q523" s="153">
        <v>0</v>
      </c>
      <c r="R523" s="128">
        <f t="shared" si="36"/>
        <v>47085.039999999994</v>
      </c>
      <c r="S523" s="129">
        <v>11</v>
      </c>
    </row>
    <row r="524" spans="1:19" hidden="1">
      <c r="A524" s="147">
        <v>516</v>
      </c>
      <c r="B524" s="148">
        <v>101010511</v>
      </c>
      <c r="C524" s="148" t="s">
        <v>159</v>
      </c>
      <c r="D524" s="149" t="s">
        <v>32</v>
      </c>
      <c r="E524" s="149" t="s">
        <v>44</v>
      </c>
      <c r="F524" s="149" t="s">
        <v>152</v>
      </c>
      <c r="G524" s="149" t="s">
        <v>108</v>
      </c>
      <c r="H524" s="149">
        <v>0</v>
      </c>
      <c r="I524" s="149" t="s">
        <v>654</v>
      </c>
      <c r="J524" s="150">
        <f>VLOOKUP(B524,'12.2023'!A:C,3,0)</f>
        <v>601.46</v>
      </c>
      <c r="K524" s="151">
        <f>VLOOKUP(B524,'12.2023'!A:D,4,0)</f>
        <v>0</v>
      </c>
      <c r="L524" s="150">
        <f>VLOOKUP(B524,'12.2023'!A:E,5,0)</f>
        <v>0</v>
      </c>
      <c r="M524" s="150">
        <f>VLOOKUP(B524,'12.2023'!A:F,6,0)</f>
        <v>601.46</v>
      </c>
      <c r="N524" s="150">
        <f t="shared" si="33"/>
        <v>0</v>
      </c>
      <c r="O524" s="152">
        <f t="shared" si="34"/>
        <v>0</v>
      </c>
      <c r="P524" s="128">
        <f t="shared" si="35"/>
        <v>0</v>
      </c>
      <c r="Q524" s="153">
        <v>0</v>
      </c>
      <c r="R524" s="128">
        <f t="shared" si="36"/>
        <v>0</v>
      </c>
      <c r="S524" s="129">
        <v>11</v>
      </c>
    </row>
    <row r="525" spans="1:19" hidden="1">
      <c r="A525" s="147">
        <v>517</v>
      </c>
      <c r="B525" s="148">
        <v>101010512</v>
      </c>
      <c r="C525" s="148" t="s">
        <v>159</v>
      </c>
      <c r="D525" s="149" t="s">
        <v>32</v>
      </c>
      <c r="E525" s="149" t="s">
        <v>44</v>
      </c>
      <c r="F525" s="149" t="s">
        <v>152</v>
      </c>
      <c r="G525" s="149" t="s">
        <v>108</v>
      </c>
      <c r="H525" s="149">
        <v>0</v>
      </c>
      <c r="I525" s="149" t="s">
        <v>655</v>
      </c>
      <c r="J525" s="150">
        <f>VLOOKUP(B525,'12.2023'!A:C,3,0)</f>
        <v>0</v>
      </c>
      <c r="K525" s="151">
        <f>VLOOKUP(B525,'12.2023'!A:D,4,0)</f>
        <v>0</v>
      </c>
      <c r="L525" s="150">
        <f>VLOOKUP(B525,'12.2023'!A:E,5,0)</f>
        <v>0</v>
      </c>
      <c r="M525" s="150">
        <f>VLOOKUP(B525,'12.2023'!A:F,6,0)</f>
        <v>0</v>
      </c>
      <c r="N525" s="150">
        <f t="shared" si="33"/>
        <v>0</v>
      </c>
      <c r="O525" s="152">
        <f t="shared" si="34"/>
        <v>0</v>
      </c>
      <c r="P525" s="128">
        <f t="shared" si="35"/>
        <v>0</v>
      </c>
      <c r="Q525" s="153">
        <v>0</v>
      </c>
      <c r="R525" s="128">
        <f t="shared" si="36"/>
        <v>0</v>
      </c>
      <c r="S525" s="129">
        <v>11</v>
      </c>
    </row>
    <row r="526" spans="1:19" hidden="1">
      <c r="A526" s="147">
        <v>518</v>
      </c>
      <c r="B526" s="148">
        <v>101010513</v>
      </c>
      <c r="C526" s="148" t="s">
        <v>159</v>
      </c>
      <c r="D526" s="149" t="s">
        <v>32</v>
      </c>
      <c r="E526" s="149" t="s">
        <v>44</v>
      </c>
      <c r="F526" s="149" t="s">
        <v>152</v>
      </c>
      <c r="G526" s="149" t="s">
        <v>108</v>
      </c>
      <c r="H526" s="149">
        <v>0</v>
      </c>
      <c r="I526" s="149" t="s">
        <v>656</v>
      </c>
      <c r="J526" s="150">
        <f>VLOOKUP(B526,'12.2023'!A:C,3,0)</f>
        <v>15998.92</v>
      </c>
      <c r="K526" s="151">
        <f>VLOOKUP(B526,'12.2023'!A:D,4,0)</f>
        <v>0</v>
      </c>
      <c r="L526" s="150">
        <f>VLOOKUP(B526,'12.2023'!A:E,5,0)</f>
        <v>20517.41</v>
      </c>
      <c r="M526" s="150">
        <f>VLOOKUP(B526,'12.2023'!A:F,6,0)</f>
        <v>15998.92</v>
      </c>
      <c r="N526" s="150">
        <f t="shared" si="33"/>
        <v>20517.410000000003</v>
      </c>
      <c r="O526" s="152">
        <f t="shared" si="34"/>
        <v>0</v>
      </c>
      <c r="P526" s="128">
        <f t="shared" si="35"/>
        <v>20517.410000000003</v>
      </c>
      <c r="Q526" s="153">
        <v>0</v>
      </c>
      <c r="R526" s="128">
        <f t="shared" si="36"/>
        <v>20517.410000000003</v>
      </c>
      <c r="S526" s="129">
        <v>11</v>
      </c>
    </row>
    <row r="527" spans="1:19" hidden="1">
      <c r="A527" s="147">
        <v>519</v>
      </c>
      <c r="B527" s="148">
        <v>101010514</v>
      </c>
      <c r="C527" s="148" t="s">
        <v>159</v>
      </c>
      <c r="D527" s="149" t="s">
        <v>32</v>
      </c>
      <c r="E527" s="149" t="s">
        <v>44</v>
      </c>
      <c r="F527" s="149" t="s">
        <v>152</v>
      </c>
      <c r="G527" s="149" t="s">
        <v>108</v>
      </c>
      <c r="H527" s="149">
        <v>0</v>
      </c>
      <c r="I527" s="149" t="s">
        <v>657</v>
      </c>
      <c r="J527" s="150">
        <f>VLOOKUP(B527,'12.2023'!A:C,3,0)</f>
        <v>177060.91</v>
      </c>
      <c r="K527" s="151">
        <f>VLOOKUP(B527,'12.2023'!A:D,4,0)</f>
        <v>0</v>
      </c>
      <c r="L527" s="150">
        <f>VLOOKUP(B527,'12.2023'!A:E,5,0)</f>
        <v>0</v>
      </c>
      <c r="M527" s="150">
        <f>VLOOKUP(B527,'12.2023'!A:F,6,0)</f>
        <v>177060.91</v>
      </c>
      <c r="N527" s="150">
        <f t="shared" si="33"/>
        <v>0</v>
      </c>
      <c r="O527" s="152">
        <f t="shared" si="34"/>
        <v>0</v>
      </c>
      <c r="P527" s="128">
        <f t="shared" si="35"/>
        <v>0</v>
      </c>
      <c r="Q527" s="153">
        <v>0</v>
      </c>
      <c r="R527" s="128">
        <f t="shared" si="36"/>
        <v>0</v>
      </c>
      <c r="S527" s="129">
        <v>11</v>
      </c>
    </row>
    <row r="528" spans="1:19" hidden="1">
      <c r="A528" s="147">
        <v>520</v>
      </c>
      <c r="B528" s="148">
        <v>101010515</v>
      </c>
      <c r="C528" s="148" t="s">
        <v>159</v>
      </c>
      <c r="D528" s="149" t="s">
        <v>32</v>
      </c>
      <c r="E528" s="149" t="s">
        <v>44</v>
      </c>
      <c r="F528" s="149" t="s">
        <v>152</v>
      </c>
      <c r="G528" s="149" t="s">
        <v>108</v>
      </c>
      <c r="H528" s="149">
        <v>0</v>
      </c>
      <c r="I528" s="149" t="s">
        <v>658</v>
      </c>
      <c r="J528" s="150">
        <f>VLOOKUP(B528,'12.2023'!A:C,3,0)</f>
        <v>21186.93</v>
      </c>
      <c r="K528" s="151">
        <f>VLOOKUP(B528,'12.2023'!A:D,4,0)</f>
        <v>0</v>
      </c>
      <c r="L528" s="150">
        <f>VLOOKUP(B528,'12.2023'!A:E,5,0)</f>
        <v>0</v>
      </c>
      <c r="M528" s="150">
        <f>VLOOKUP(B528,'12.2023'!A:F,6,0)</f>
        <v>21186.93</v>
      </c>
      <c r="N528" s="150">
        <f t="shared" si="33"/>
        <v>0</v>
      </c>
      <c r="O528" s="152">
        <f t="shared" si="34"/>
        <v>0</v>
      </c>
      <c r="P528" s="128">
        <f t="shared" si="35"/>
        <v>0</v>
      </c>
      <c r="Q528" s="153">
        <v>0</v>
      </c>
      <c r="R528" s="128">
        <f t="shared" si="36"/>
        <v>0</v>
      </c>
      <c r="S528" s="129">
        <v>11</v>
      </c>
    </row>
    <row r="529" spans="1:19" hidden="1">
      <c r="A529" s="147">
        <v>521</v>
      </c>
      <c r="B529" s="148">
        <v>101010516</v>
      </c>
      <c r="C529" s="148" t="s">
        <v>159</v>
      </c>
      <c r="D529" s="149" t="s">
        <v>32</v>
      </c>
      <c r="E529" s="149" t="s">
        <v>44</v>
      </c>
      <c r="F529" s="149" t="s">
        <v>152</v>
      </c>
      <c r="G529" s="149" t="s">
        <v>108</v>
      </c>
      <c r="H529" s="149">
        <v>0</v>
      </c>
      <c r="I529" s="149" t="s">
        <v>659</v>
      </c>
      <c r="J529" s="150">
        <f>VLOOKUP(B529,'12.2023'!A:C,3,0)</f>
        <v>55222.340000000004</v>
      </c>
      <c r="K529" s="151">
        <f>VLOOKUP(B529,'12.2023'!A:D,4,0)</f>
        <v>0</v>
      </c>
      <c r="L529" s="150">
        <f>VLOOKUP(B529,'12.2023'!A:E,5,0)</f>
        <v>58380.520000000004</v>
      </c>
      <c r="M529" s="150">
        <f>VLOOKUP(B529,'12.2023'!A:F,6,0)</f>
        <v>55222.340000000004</v>
      </c>
      <c r="N529" s="150">
        <f t="shared" si="33"/>
        <v>58380.520000000011</v>
      </c>
      <c r="O529" s="152">
        <f t="shared" si="34"/>
        <v>0</v>
      </c>
      <c r="P529" s="128">
        <f t="shared" si="35"/>
        <v>58380.520000000011</v>
      </c>
      <c r="Q529" s="153">
        <v>0</v>
      </c>
      <c r="R529" s="128">
        <f t="shared" si="36"/>
        <v>58380.520000000011</v>
      </c>
      <c r="S529" s="129">
        <v>11</v>
      </c>
    </row>
    <row r="530" spans="1:19" hidden="1">
      <c r="A530" s="147">
        <v>522</v>
      </c>
      <c r="B530" s="148">
        <v>101010517</v>
      </c>
      <c r="C530" s="148" t="s">
        <v>159</v>
      </c>
      <c r="D530" s="149" t="s">
        <v>32</v>
      </c>
      <c r="E530" s="149" t="s">
        <v>44</v>
      </c>
      <c r="F530" s="149" t="s">
        <v>152</v>
      </c>
      <c r="G530" s="149" t="s">
        <v>108</v>
      </c>
      <c r="H530" s="149">
        <v>0</v>
      </c>
      <c r="I530" s="149" t="s">
        <v>660</v>
      </c>
      <c r="J530" s="150">
        <f>VLOOKUP(B530,'12.2023'!A:C,3,0)</f>
        <v>6632.3600000000006</v>
      </c>
      <c r="K530" s="151">
        <f>VLOOKUP(B530,'12.2023'!A:D,4,0)</f>
        <v>0</v>
      </c>
      <c r="L530" s="150">
        <f>VLOOKUP(B530,'12.2023'!A:E,5,0)</f>
        <v>0</v>
      </c>
      <c r="M530" s="150">
        <f>VLOOKUP(B530,'12.2023'!A:F,6,0)</f>
        <v>6632.3600000000006</v>
      </c>
      <c r="N530" s="150">
        <f t="shared" si="33"/>
        <v>0</v>
      </c>
      <c r="O530" s="152">
        <f t="shared" si="34"/>
        <v>0</v>
      </c>
      <c r="P530" s="128">
        <f t="shared" si="35"/>
        <v>0</v>
      </c>
      <c r="Q530" s="153">
        <v>0</v>
      </c>
      <c r="R530" s="128">
        <f t="shared" si="36"/>
        <v>0</v>
      </c>
      <c r="S530" s="129">
        <v>11</v>
      </c>
    </row>
    <row r="531" spans="1:19" hidden="1">
      <c r="A531" s="147">
        <v>523</v>
      </c>
      <c r="B531" s="148">
        <v>101010518</v>
      </c>
      <c r="C531" s="148" t="s">
        <v>159</v>
      </c>
      <c r="D531" s="149" t="s">
        <v>32</v>
      </c>
      <c r="E531" s="149" t="s">
        <v>44</v>
      </c>
      <c r="F531" s="149" t="s">
        <v>152</v>
      </c>
      <c r="G531" s="149" t="s">
        <v>108</v>
      </c>
      <c r="H531" s="149">
        <v>0</v>
      </c>
      <c r="I531" s="149" t="s">
        <v>661</v>
      </c>
      <c r="J531" s="150">
        <f>VLOOKUP(B531,'12.2023'!A:C,3,0)</f>
        <v>70802</v>
      </c>
      <c r="K531" s="151">
        <f>VLOOKUP(B531,'12.2023'!A:D,4,0)</f>
        <v>0</v>
      </c>
      <c r="L531" s="150">
        <f>VLOOKUP(B531,'12.2023'!A:E,5,0)</f>
        <v>0</v>
      </c>
      <c r="M531" s="150">
        <f>VLOOKUP(B531,'12.2023'!A:F,6,0)</f>
        <v>70802</v>
      </c>
      <c r="N531" s="150">
        <f t="shared" si="33"/>
        <v>0</v>
      </c>
      <c r="O531" s="152">
        <f t="shared" si="34"/>
        <v>0</v>
      </c>
      <c r="P531" s="128">
        <f t="shared" si="35"/>
        <v>0</v>
      </c>
      <c r="Q531" s="153">
        <v>0</v>
      </c>
      <c r="R531" s="128">
        <f t="shared" si="36"/>
        <v>0</v>
      </c>
      <c r="S531" s="129">
        <v>11</v>
      </c>
    </row>
    <row r="532" spans="1:19" hidden="1">
      <c r="A532" s="147">
        <v>524</v>
      </c>
      <c r="B532" s="148">
        <v>101010519</v>
      </c>
      <c r="C532" s="148" t="s">
        <v>159</v>
      </c>
      <c r="D532" s="149" t="s">
        <v>32</v>
      </c>
      <c r="E532" s="149" t="s">
        <v>44</v>
      </c>
      <c r="F532" s="149" t="s">
        <v>152</v>
      </c>
      <c r="G532" s="149" t="s">
        <v>108</v>
      </c>
      <c r="H532" s="149">
        <v>0</v>
      </c>
      <c r="I532" s="149" t="s">
        <v>662</v>
      </c>
      <c r="J532" s="150">
        <f>VLOOKUP(B532,'12.2023'!A:C,3,0)</f>
        <v>64902</v>
      </c>
      <c r="K532" s="151">
        <f>VLOOKUP(B532,'12.2023'!A:D,4,0)</f>
        <v>0</v>
      </c>
      <c r="L532" s="150">
        <f>VLOOKUP(B532,'12.2023'!A:E,5,0)</f>
        <v>64902.19</v>
      </c>
      <c r="M532" s="150">
        <f>VLOOKUP(B532,'12.2023'!A:F,6,0)</f>
        <v>64902</v>
      </c>
      <c r="N532" s="150">
        <f t="shared" si="33"/>
        <v>64902.19</v>
      </c>
      <c r="O532" s="152">
        <f t="shared" si="34"/>
        <v>0</v>
      </c>
      <c r="P532" s="128">
        <f t="shared" si="35"/>
        <v>64902.19</v>
      </c>
      <c r="Q532" s="153">
        <v>0</v>
      </c>
      <c r="R532" s="128">
        <f t="shared" si="36"/>
        <v>64902.19</v>
      </c>
      <c r="S532" s="129">
        <v>11</v>
      </c>
    </row>
    <row r="533" spans="1:19" hidden="1">
      <c r="A533" s="147">
        <v>525</v>
      </c>
      <c r="B533" s="148">
        <v>101010520</v>
      </c>
      <c r="C533" s="148" t="s">
        <v>159</v>
      </c>
      <c r="D533" s="149" t="s">
        <v>32</v>
      </c>
      <c r="E533" s="149" t="s">
        <v>44</v>
      </c>
      <c r="F533" s="149" t="s">
        <v>152</v>
      </c>
      <c r="G533" s="149" t="s">
        <v>108</v>
      </c>
      <c r="H533" s="149">
        <v>0</v>
      </c>
      <c r="I533" s="149" t="s">
        <v>663</v>
      </c>
      <c r="J533" s="150">
        <f>VLOOKUP(B533,'12.2023'!A:C,3,0)</f>
        <v>0</v>
      </c>
      <c r="K533" s="151">
        <f>VLOOKUP(B533,'12.2023'!A:D,4,0)</f>
        <v>0</v>
      </c>
      <c r="L533" s="150">
        <f>VLOOKUP(B533,'12.2023'!A:E,5,0)</f>
        <v>6004.93</v>
      </c>
      <c r="M533" s="150">
        <f>VLOOKUP(B533,'12.2023'!A:F,6,0)</f>
        <v>0</v>
      </c>
      <c r="N533" s="150">
        <f t="shared" si="33"/>
        <v>6004.93</v>
      </c>
      <c r="O533" s="152">
        <f t="shared" si="34"/>
        <v>0</v>
      </c>
      <c r="P533" s="128">
        <f t="shared" si="35"/>
        <v>6004.93</v>
      </c>
      <c r="Q533" s="153">
        <v>0</v>
      </c>
      <c r="R533" s="128">
        <f t="shared" si="36"/>
        <v>6004.93</v>
      </c>
      <c r="S533" s="129">
        <v>11</v>
      </c>
    </row>
    <row r="534" spans="1:19" hidden="1">
      <c r="A534" s="147">
        <v>526</v>
      </c>
      <c r="B534" s="148">
        <v>101010521</v>
      </c>
      <c r="C534" s="148" t="s">
        <v>159</v>
      </c>
      <c r="D534" s="149" t="s">
        <v>32</v>
      </c>
      <c r="E534" s="149" t="s">
        <v>44</v>
      </c>
      <c r="F534" s="149" t="s">
        <v>152</v>
      </c>
      <c r="G534" s="149" t="s">
        <v>108</v>
      </c>
      <c r="H534" s="149">
        <v>0</v>
      </c>
      <c r="I534" s="149" t="s">
        <v>664</v>
      </c>
      <c r="J534" s="150">
        <f>VLOOKUP(B534,'12.2023'!A:C,3,0)</f>
        <v>0</v>
      </c>
      <c r="K534" s="151">
        <f>VLOOKUP(B534,'12.2023'!A:D,4,0)</f>
        <v>0</v>
      </c>
      <c r="L534" s="150">
        <f>VLOOKUP(B534,'12.2023'!A:E,5,0)</f>
        <v>17367.38</v>
      </c>
      <c r="M534" s="150">
        <f>VLOOKUP(B534,'12.2023'!A:F,6,0)</f>
        <v>0</v>
      </c>
      <c r="N534" s="150">
        <f t="shared" si="33"/>
        <v>17367.38</v>
      </c>
      <c r="O534" s="152">
        <f t="shared" si="34"/>
        <v>0</v>
      </c>
      <c r="P534" s="128">
        <f t="shared" si="35"/>
        <v>17367.38</v>
      </c>
      <c r="Q534" s="153">
        <v>0</v>
      </c>
      <c r="R534" s="128">
        <f t="shared" si="36"/>
        <v>17367.38</v>
      </c>
      <c r="S534" s="129">
        <v>11</v>
      </c>
    </row>
    <row r="535" spans="1:19" hidden="1">
      <c r="A535" s="147">
        <v>527</v>
      </c>
      <c r="B535" s="148">
        <v>101010522</v>
      </c>
      <c r="C535" s="148" t="s">
        <v>159</v>
      </c>
      <c r="D535" s="149" t="s">
        <v>32</v>
      </c>
      <c r="E535" s="149" t="s">
        <v>44</v>
      </c>
      <c r="F535" s="149" t="s">
        <v>152</v>
      </c>
      <c r="G535" s="149" t="s">
        <v>108</v>
      </c>
      <c r="H535" s="149">
        <v>0</v>
      </c>
      <c r="I535" s="149" t="s">
        <v>665</v>
      </c>
      <c r="J535" s="150">
        <f>VLOOKUP(B535,'12.2023'!A:C,3,0)</f>
        <v>0</v>
      </c>
      <c r="K535" s="151">
        <f>VLOOKUP(B535,'12.2023'!A:D,4,0)</f>
        <v>0</v>
      </c>
      <c r="L535" s="150">
        <f>VLOOKUP(B535,'12.2023'!A:E,5,0)</f>
        <v>245492.19</v>
      </c>
      <c r="M535" s="150">
        <f>VLOOKUP(B535,'12.2023'!A:F,6,0)</f>
        <v>0</v>
      </c>
      <c r="N535" s="150">
        <f t="shared" si="33"/>
        <v>245492.19</v>
      </c>
      <c r="O535" s="152">
        <f t="shared" si="34"/>
        <v>0</v>
      </c>
      <c r="P535" s="128">
        <f t="shared" si="35"/>
        <v>245492.19</v>
      </c>
      <c r="Q535" s="153">
        <v>0</v>
      </c>
      <c r="R535" s="128">
        <f t="shared" si="36"/>
        <v>245492.19</v>
      </c>
      <c r="S535" s="129">
        <v>11</v>
      </c>
    </row>
    <row r="536" spans="1:19" hidden="1">
      <c r="A536" s="147">
        <v>528</v>
      </c>
      <c r="B536" s="159">
        <v>101010523</v>
      </c>
      <c r="C536" s="148" t="s">
        <v>159</v>
      </c>
      <c r="D536" s="149" t="s">
        <v>32</v>
      </c>
      <c r="E536" s="149" t="s">
        <v>44</v>
      </c>
      <c r="F536" s="149" t="s">
        <v>152</v>
      </c>
      <c r="G536" s="149" t="s">
        <v>108</v>
      </c>
      <c r="H536" s="149">
        <v>0</v>
      </c>
      <c r="I536" s="148" t="s">
        <v>3299</v>
      </c>
      <c r="J536" s="155">
        <v>0</v>
      </c>
      <c r="K536" s="155">
        <v>0</v>
      </c>
      <c r="L536" s="150">
        <f>VLOOKUP(B536,'12.2023'!A:E,5,0)</f>
        <v>0</v>
      </c>
      <c r="M536" s="150">
        <f>VLOOKUP(B536,'12.2023'!A:F,6,0)</f>
        <v>0</v>
      </c>
      <c r="N536" s="150">
        <f t="shared" si="33"/>
        <v>0</v>
      </c>
      <c r="O536" s="152">
        <f t="shared" si="34"/>
        <v>0</v>
      </c>
      <c r="P536" s="128">
        <f t="shared" si="35"/>
        <v>0</v>
      </c>
      <c r="Q536" s="153">
        <v>0</v>
      </c>
      <c r="R536" s="128">
        <f t="shared" si="36"/>
        <v>0</v>
      </c>
      <c r="S536" s="129">
        <v>11</v>
      </c>
    </row>
    <row r="537" spans="1:19" hidden="1">
      <c r="A537" s="147">
        <v>529</v>
      </c>
      <c r="B537" s="148">
        <v>101010601</v>
      </c>
      <c r="C537" s="148" t="s">
        <v>159</v>
      </c>
      <c r="D537" s="149" t="s">
        <v>32</v>
      </c>
      <c r="E537" s="149" t="s">
        <v>44</v>
      </c>
      <c r="F537" s="149" t="s">
        <v>139</v>
      </c>
      <c r="G537" s="149" t="s">
        <v>120</v>
      </c>
      <c r="H537" s="149">
        <v>0</v>
      </c>
      <c r="I537" s="149" t="s">
        <v>666</v>
      </c>
      <c r="J537" s="150">
        <f>VLOOKUP(B537,'12.2023'!A:C,3,0)</f>
        <v>0</v>
      </c>
      <c r="K537" s="151">
        <f>VLOOKUP(B537,'12.2023'!A:D,4,0)</f>
        <v>2.3999977111816406E-3</v>
      </c>
      <c r="L537" s="150">
        <f>VLOOKUP(B537,'12.2023'!A:E,5,0)</f>
        <v>0</v>
      </c>
      <c r="M537" s="150">
        <f>VLOOKUP(B537,'12.2023'!A:F,6,0)</f>
        <v>0</v>
      </c>
      <c r="N537" s="150">
        <f t="shared" si="33"/>
        <v>0</v>
      </c>
      <c r="O537" s="152">
        <f t="shared" si="34"/>
        <v>2.3999977111816406E-3</v>
      </c>
      <c r="P537" s="128">
        <f t="shared" si="35"/>
        <v>-2.3999977111816406E-3</v>
      </c>
      <c r="Q537" s="153">
        <v>0</v>
      </c>
      <c r="R537" s="128">
        <f t="shared" si="36"/>
        <v>-2.3999977111816406E-3</v>
      </c>
      <c r="S537" s="317">
        <v>10</v>
      </c>
    </row>
    <row r="538" spans="1:19" hidden="1">
      <c r="A538" s="147">
        <v>530</v>
      </c>
      <c r="B538" s="148">
        <v>101010602</v>
      </c>
      <c r="C538" s="148" t="s">
        <v>159</v>
      </c>
      <c r="D538" s="149" t="s">
        <v>32</v>
      </c>
      <c r="E538" s="149" t="s">
        <v>44</v>
      </c>
      <c r="F538" s="149" t="s">
        <v>139</v>
      </c>
      <c r="G538" s="149" t="s">
        <v>120</v>
      </c>
      <c r="H538" s="149">
        <v>0</v>
      </c>
      <c r="I538" s="149" t="s">
        <v>667</v>
      </c>
      <c r="J538" s="150">
        <f>VLOOKUP(B538,'12.2023'!A:C,3,0)</f>
        <v>16549662.477800027</v>
      </c>
      <c r="K538" s="151">
        <f>VLOOKUP(B538,'12.2023'!A:D,4,0)</f>
        <v>0</v>
      </c>
      <c r="L538" s="150">
        <f>VLOOKUP(B538,'12.2023'!A:E,5,0)</f>
        <v>68781979.785520002</v>
      </c>
      <c r="M538" s="150">
        <f>VLOOKUP(B538,'12.2023'!A:F,6,0)</f>
        <v>68729576.582800001</v>
      </c>
      <c r="N538" s="150">
        <f t="shared" si="33"/>
        <v>16602065.680520028</v>
      </c>
      <c r="O538" s="152">
        <f t="shared" si="34"/>
        <v>0</v>
      </c>
      <c r="P538" s="128">
        <f t="shared" si="35"/>
        <v>16602065.680520028</v>
      </c>
      <c r="Q538" s="153">
        <v>0</v>
      </c>
      <c r="R538" s="128">
        <f t="shared" si="36"/>
        <v>16602065.680520028</v>
      </c>
      <c r="S538" s="317">
        <v>10</v>
      </c>
    </row>
    <row r="539" spans="1:19" hidden="1">
      <c r="A539" s="147">
        <v>531</v>
      </c>
      <c r="B539" s="148">
        <v>101010604</v>
      </c>
      <c r="C539" s="148" t="s">
        <v>159</v>
      </c>
      <c r="D539" s="149" t="s">
        <v>32</v>
      </c>
      <c r="E539" s="149" t="s">
        <v>44</v>
      </c>
      <c r="F539" s="149" t="s">
        <v>139</v>
      </c>
      <c r="G539" s="149" t="s">
        <v>120</v>
      </c>
      <c r="H539" s="149">
        <v>0</v>
      </c>
      <c r="I539" s="149" t="s">
        <v>668</v>
      </c>
      <c r="J539" s="150">
        <f>VLOOKUP(B539,'12.2023'!A:C,3,0)</f>
        <v>1.5000000596046448E-3</v>
      </c>
      <c r="K539" s="151">
        <f>VLOOKUP(B539,'12.2023'!A:D,4,0)</f>
        <v>0</v>
      </c>
      <c r="L539" s="150">
        <f>VLOOKUP(B539,'12.2023'!A:E,5,0)</f>
        <v>0</v>
      </c>
      <c r="M539" s="150">
        <f>VLOOKUP(B539,'12.2023'!A:F,6,0)</f>
        <v>0</v>
      </c>
      <c r="N539" s="150">
        <f t="shared" si="33"/>
        <v>1.5000000596046448E-3</v>
      </c>
      <c r="O539" s="152">
        <f t="shared" si="34"/>
        <v>0</v>
      </c>
      <c r="P539" s="128">
        <f t="shared" si="35"/>
        <v>1.5000000596046448E-3</v>
      </c>
      <c r="Q539" s="153">
        <v>0</v>
      </c>
      <c r="R539" s="128">
        <f t="shared" si="36"/>
        <v>1.5000000596046448E-3</v>
      </c>
      <c r="S539" s="317">
        <v>10</v>
      </c>
    </row>
    <row r="540" spans="1:19" hidden="1">
      <c r="A540" s="147">
        <v>532</v>
      </c>
      <c r="B540" s="148">
        <v>101010605</v>
      </c>
      <c r="C540" s="148" t="s">
        <v>159</v>
      </c>
      <c r="D540" s="149" t="s">
        <v>32</v>
      </c>
      <c r="E540" s="149" t="s">
        <v>44</v>
      </c>
      <c r="F540" s="149" t="s">
        <v>139</v>
      </c>
      <c r="G540" s="149" t="s">
        <v>120</v>
      </c>
      <c r="H540" s="149">
        <v>0</v>
      </c>
      <c r="I540" s="149" t="s">
        <v>669</v>
      </c>
      <c r="J540" s="150">
        <f>VLOOKUP(B540,'12.2023'!A:C,3,0)</f>
        <v>0</v>
      </c>
      <c r="K540" s="151">
        <f>VLOOKUP(B540,'12.2023'!A:D,4,0)</f>
        <v>3.9999999105930331E-4</v>
      </c>
      <c r="L540" s="150">
        <f>VLOOKUP(B540,'12.2023'!A:E,5,0)</f>
        <v>0</v>
      </c>
      <c r="M540" s="150">
        <f>VLOOKUP(B540,'12.2023'!A:F,6,0)</f>
        <v>0</v>
      </c>
      <c r="N540" s="150">
        <f t="shared" si="33"/>
        <v>0</v>
      </c>
      <c r="O540" s="152">
        <f t="shared" si="34"/>
        <v>3.9999999105930331E-4</v>
      </c>
      <c r="P540" s="128">
        <f t="shared" si="35"/>
        <v>-3.9999999105930331E-4</v>
      </c>
      <c r="Q540" s="153">
        <v>0</v>
      </c>
      <c r="R540" s="128">
        <f t="shared" si="36"/>
        <v>-3.9999999105930331E-4</v>
      </c>
      <c r="S540" s="317">
        <v>10</v>
      </c>
    </row>
    <row r="541" spans="1:19" hidden="1">
      <c r="A541" s="147">
        <v>533</v>
      </c>
      <c r="B541" s="148">
        <v>101010606</v>
      </c>
      <c r="C541" s="148" t="s">
        <v>159</v>
      </c>
      <c r="D541" s="149" t="s">
        <v>32</v>
      </c>
      <c r="E541" s="149" t="s">
        <v>44</v>
      </c>
      <c r="F541" s="149" t="s">
        <v>139</v>
      </c>
      <c r="G541" s="149" t="s">
        <v>120</v>
      </c>
      <c r="H541" s="149">
        <v>0</v>
      </c>
      <c r="I541" s="149" t="s">
        <v>670</v>
      </c>
      <c r="J541" s="150">
        <f>VLOOKUP(B541,'12.2023'!A:C,3,0)</f>
        <v>0.14849999994039537</v>
      </c>
      <c r="K541" s="151">
        <f>VLOOKUP(B541,'12.2023'!A:D,4,0)</f>
        <v>0</v>
      </c>
      <c r="L541" s="150">
        <f>VLOOKUP(B541,'12.2023'!A:E,5,0)</f>
        <v>0</v>
      </c>
      <c r="M541" s="150">
        <f>VLOOKUP(B541,'12.2023'!A:F,6,0)</f>
        <v>0</v>
      </c>
      <c r="N541" s="150">
        <f t="shared" si="33"/>
        <v>0.14849999994039537</v>
      </c>
      <c r="O541" s="152">
        <f t="shared" si="34"/>
        <v>0</v>
      </c>
      <c r="P541" s="128">
        <f t="shared" si="35"/>
        <v>0.14849999994039537</v>
      </c>
      <c r="Q541" s="153">
        <v>0</v>
      </c>
      <c r="R541" s="128">
        <f t="shared" si="36"/>
        <v>0.14849999994039537</v>
      </c>
      <c r="S541" s="317">
        <v>10</v>
      </c>
    </row>
    <row r="542" spans="1:19" hidden="1">
      <c r="A542" s="147">
        <v>534</v>
      </c>
      <c r="B542" s="148">
        <v>101010607</v>
      </c>
      <c r="C542" s="148" t="s">
        <v>159</v>
      </c>
      <c r="D542" s="149" t="s">
        <v>32</v>
      </c>
      <c r="E542" s="149" t="s">
        <v>44</v>
      </c>
      <c r="F542" s="149" t="s">
        <v>139</v>
      </c>
      <c r="G542" s="149" t="s">
        <v>120</v>
      </c>
      <c r="H542" s="149">
        <v>0</v>
      </c>
      <c r="I542" s="149" t="s">
        <v>671</v>
      </c>
      <c r="J542" s="150">
        <f>VLOOKUP(B542,'12.2023'!A:C,3,0)</f>
        <v>0.06</v>
      </c>
      <c r="K542" s="151">
        <f>VLOOKUP(B542,'12.2023'!A:D,4,0)</f>
        <v>0</v>
      </c>
      <c r="L542" s="150">
        <f>VLOOKUP(B542,'12.2023'!A:E,5,0)</f>
        <v>0</v>
      </c>
      <c r="M542" s="150">
        <f>VLOOKUP(B542,'12.2023'!A:F,6,0)</f>
        <v>0</v>
      </c>
      <c r="N542" s="150">
        <f t="shared" si="33"/>
        <v>0.06</v>
      </c>
      <c r="O542" s="152">
        <f t="shared" si="34"/>
        <v>0</v>
      </c>
      <c r="P542" s="128">
        <f t="shared" si="35"/>
        <v>0.06</v>
      </c>
      <c r="Q542" s="153">
        <v>0</v>
      </c>
      <c r="R542" s="128">
        <f t="shared" si="36"/>
        <v>0.06</v>
      </c>
      <c r="S542" s="317">
        <v>10</v>
      </c>
    </row>
    <row r="543" spans="1:19" hidden="1">
      <c r="A543" s="147"/>
      <c r="B543" s="148">
        <v>101010608</v>
      </c>
      <c r="C543" s="148" t="s">
        <v>159</v>
      </c>
      <c r="D543" s="149" t="s">
        <v>32</v>
      </c>
      <c r="E543" s="149" t="s">
        <v>44</v>
      </c>
      <c r="F543" s="149" t="s">
        <v>139</v>
      </c>
      <c r="G543" s="149" t="s">
        <v>120</v>
      </c>
      <c r="H543" s="149">
        <v>0</v>
      </c>
      <c r="I543" s="148" t="s">
        <v>4155</v>
      </c>
      <c r="J543" s="150">
        <f>VLOOKUP(B543,'12.2023'!A:C,3,0)</f>
        <v>0</v>
      </c>
      <c r="K543" s="151">
        <f>VLOOKUP(B543,'12.2023'!A:D,4,0)</f>
        <v>0</v>
      </c>
      <c r="L543" s="150">
        <f>VLOOKUP(B543,'12.2023'!A:E,5,0)</f>
        <v>2028215.23</v>
      </c>
      <c r="M543" s="150">
        <f>VLOOKUP(B543,'12.2023'!A:F,6,0)</f>
        <v>0</v>
      </c>
      <c r="N543" s="150">
        <f t="shared" si="33"/>
        <v>2028215.23</v>
      </c>
      <c r="O543" s="152">
        <f t="shared" si="34"/>
        <v>0</v>
      </c>
      <c r="P543" s="128">
        <f t="shared" si="35"/>
        <v>2028215.23</v>
      </c>
      <c r="Q543" s="153">
        <v>0</v>
      </c>
      <c r="R543" s="128">
        <f t="shared" si="36"/>
        <v>2028215.23</v>
      </c>
      <c r="S543" s="317">
        <v>10</v>
      </c>
    </row>
    <row r="544" spans="1:19" hidden="1">
      <c r="A544" s="147">
        <v>535</v>
      </c>
      <c r="B544" s="148">
        <v>101010701</v>
      </c>
      <c r="C544" s="148" t="s">
        <v>159</v>
      </c>
      <c r="D544" s="149" t="s">
        <v>32</v>
      </c>
      <c r="E544" s="149" t="s">
        <v>44</v>
      </c>
      <c r="F544" s="149" t="s">
        <v>4040</v>
      </c>
      <c r="G544" s="149" t="s">
        <v>4040</v>
      </c>
      <c r="H544" s="149">
        <v>0</v>
      </c>
      <c r="I544" s="149" t="s">
        <v>672</v>
      </c>
      <c r="J544" s="150">
        <f>VLOOKUP(B544,'12.2023'!A:C,3,0)</f>
        <v>150041.845</v>
      </c>
      <c r="K544" s="151">
        <f>VLOOKUP(B544,'12.2023'!A:D,4,0)</f>
        <v>0</v>
      </c>
      <c r="L544" s="150">
        <f>VLOOKUP(B544,'12.2023'!A:E,5,0)</f>
        <v>1542068.7934000001</v>
      </c>
      <c r="M544" s="150">
        <f>VLOOKUP(B544,'12.2023'!A:F,6,0)</f>
        <v>1773196.67</v>
      </c>
      <c r="N544" s="150">
        <f t="shared" si="33"/>
        <v>0</v>
      </c>
      <c r="O544" s="152">
        <f t="shared" si="34"/>
        <v>81086.031599999871</v>
      </c>
      <c r="P544" s="128">
        <f t="shared" si="35"/>
        <v>-81086.031599999871</v>
      </c>
      <c r="Q544" s="153">
        <v>0</v>
      </c>
      <c r="R544" s="128">
        <f t="shared" si="36"/>
        <v>-81086.031599999871</v>
      </c>
      <c r="S544" s="129">
        <v>0</v>
      </c>
    </row>
    <row r="545" spans="1:19" hidden="1">
      <c r="A545" s="147">
        <v>536</v>
      </c>
      <c r="B545" s="148">
        <v>101010702</v>
      </c>
      <c r="C545" s="148" t="s">
        <v>159</v>
      </c>
      <c r="D545" s="149" t="s">
        <v>32</v>
      </c>
      <c r="E545" s="149" t="s">
        <v>44</v>
      </c>
      <c r="F545" s="149" t="s">
        <v>4040</v>
      </c>
      <c r="G545" s="149" t="s">
        <v>4040</v>
      </c>
      <c r="H545" s="149">
        <v>0</v>
      </c>
      <c r="I545" s="149" t="s">
        <v>673</v>
      </c>
      <c r="J545" s="150">
        <f>VLOOKUP(B545,'12.2023'!A:C,3,0)</f>
        <v>0</v>
      </c>
      <c r="K545" s="151">
        <f>VLOOKUP(B545,'12.2023'!A:D,4,0)</f>
        <v>0</v>
      </c>
      <c r="L545" s="150">
        <f>VLOOKUP(B545,'12.2023'!A:E,5,0)</f>
        <v>0</v>
      </c>
      <c r="M545" s="150">
        <f>VLOOKUP(B545,'12.2023'!A:F,6,0)</f>
        <v>0</v>
      </c>
      <c r="N545" s="150">
        <f t="shared" si="33"/>
        <v>0</v>
      </c>
      <c r="O545" s="152">
        <f t="shared" si="34"/>
        <v>0</v>
      </c>
      <c r="P545" s="128">
        <f t="shared" si="35"/>
        <v>0</v>
      </c>
      <c r="Q545" s="153">
        <v>0</v>
      </c>
      <c r="R545" s="128">
        <f t="shared" si="36"/>
        <v>0</v>
      </c>
      <c r="S545" s="129">
        <v>0</v>
      </c>
    </row>
    <row r="546" spans="1:19" hidden="1">
      <c r="A546" s="147">
        <v>537</v>
      </c>
      <c r="B546" s="148">
        <v>101010703</v>
      </c>
      <c r="C546" s="148" t="s">
        <v>159</v>
      </c>
      <c r="D546" s="149" t="s">
        <v>32</v>
      </c>
      <c r="E546" s="149" t="s">
        <v>44</v>
      </c>
      <c r="F546" s="149" t="s">
        <v>4040</v>
      </c>
      <c r="G546" s="149" t="s">
        <v>4040</v>
      </c>
      <c r="H546" s="149">
        <v>0</v>
      </c>
      <c r="I546" s="149" t="s">
        <v>674</v>
      </c>
      <c r="J546" s="150">
        <f>VLOOKUP(B546,'12.2023'!A:C,3,0)</f>
        <v>10723637.069200002</v>
      </c>
      <c r="K546" s="151">
        <f>VLOOKUP(B546,'12.2023'!A:D,4,0)</f>
        <v>0</v>
      </c>
      <c r="L546" s="150">
        <f>VLOOKUP(B546,'12.2023'!A:E,5,0)</f>
        <v>5976207.2843499994</v>
      </c>
      <c r="M546" s="150">
        <f>VLOOKUP(B546,'12.2023'!A:F,6,0)</f>
        <v>2958808.75</v>
      </c>
      <c r="N546" s="150">
        <f t="shared" si="33"/>
        <v>13741035.603550002</v>
      </c>
      <c r="O546" s="152">
        <f t="shared" si="34"/>
        <v>0</v>
      </c>
      <c r="P546" s="128">
        <f t="shared" si="35"/>
        <v>13741035.603550002</v>
      </c>
      <c r="Q546" s="153">
        <v>0</v>
      </c>
      <c r="R546" s="128">
        <f t="shared" si="36"/>
        <v>13741035.603550002</v>
      </c>
      <c r="S546" s="129">
        <v>0</v>
      </c>
    </row>
    <row r="547" spans="1:19" hidden="1">
      <c r="A547" s="147">
        <v>538</v>
      </c>
      <c r="B547" s="148">
        <v>101010704</v>
      </c>
      <c r="C547" s="148" t="s">
        <v>159</v>
      </c>
      <c r="D547" s="149" t="s">
        <v>32</v>
      </c>
      <c r="E547" s="149" t="s">
        <v>44</v>
      </c>
      <c r="F547" s="149" t="s">
        <v>4040</v>
      </c>
      <c r="G547" s="149" t="s">
        <v>4040</v>
      </c>
      <c r="H547" s="149">
        <v>0</v>
      </c>
      <c r="I547" s="149" t="s">
        <v>675</v>
      </c>
      <c r="J547" s="150">
        <f>VLOOKUP(B547,'12.2023'!A:C,3,0)</f>
        <v>0</v>
      </c>
      <c r="K547" s="151">
        <f>VLOOKUP(B547,'12.2023'!A:D,4,0)</f>
        <v>270005.27570000052</v>
      </c>
      <c r="L547" s="150">
        <f>VLOOKUP(B547,'12.2023'!A:E,5,0)</f>
        <v>4993290.8495100001</v>
      </c>
      <c r="M547" s="150">
        <f>VLOOKUP(B547,'12.2023'!A:F,6,0)</f>
        <v>9720119.4100000001</v>
      </c>
      <c r="N547" s="150">
        <f t="shared" si="33"/>
        <v>0</v>
      </c>
      <c r="O547" s="152">
        <f t="shared" si="34"/>
        <v>4996833.8361900011</v>
      </c>
      <c r="P547" s="128">
        <f t="shared" si="35"/>
        <v>-4996833.8361900011</v>
      </c>
      <c r="Q547" s="153">
        <v>0</v>
      </c>
      <c r="R547" s="128">
        <f t="shared" si="36"/>
        <v>-4996833.8361900011</v>
      </c>
      <c r="S547" s="129">
        <v>0</v>
      </c>
    </row>
    <row r="548" spans="1:19" hidden="1">
      <c r="A548" s="147">
        <v>539</v>
      </c>
      <c r="B548" s="148">
        <v>101010802</v>
      </c>
      <c r="C548" s="148" t="s">
        <v>159</v>
      </c>
      <c r="D548" s="149" t="s">
        <v>32</v>
      </c>
      <c r="E548" s="149" t="s">
        <v>44</v>
      </c>
      <c r="F548" s="149" t="s">
        <v>152</v>
      </c>
      <c r="G548" s="149" t="s">
        <v>45</v>
      </c>
      <c r="H548" s="149">
        <v>0</v>
      </c>
      <c r="I548" s="149" t="s">
        <v>676</v>
      </c>
      <c r="J548" s="150">
        <f>VLOOKUP(B548,'12.2023'!A:C,3,0)</f>
        <v>0</v>
      </c>
      <c r="K548" s="151">
        <f>VLOOKUP(B548,'12.2023'!A:D,4,0)</f>
        <v>0</v>
      </c>
      <c r="L548" s="150">
        <f>VLOOKUP(B548,'12.2023'!A:E,5,0)</f>
        <v>1747538</v>
      </c>
      <c r="M548" s="150">
        <f>VLOOKUP(B548,'12.2023'!A:F,6,0)</f>
        <v>1747538</v>
      </c>
      <c r="N548" s="150">
        <f t="shared" si="33"/>
        <v>0</v>
      </c>
      <c r="O548" s="152">
        <f t="shared" si="34"/>
        <v>0</v>
      </c>
      <c r="P548" s="128">
        <f t="shared" si="35"/>
        <v>0</v>
      </c>
      <c r="Q548" s="153">
        <v>0</v>
      </c>
      <c r="R548" s="128">
        <f t="shared" si="36"/>
        <v>0</v>
      </c>
      <c r="S548" s="129">
        <v>11</v>
      </c>
    </row>
    <row r="549" spans="1:19" hidden="1">
      <c r="A549" s="147">
        <v>540</v>
      </c>
      <c r="B549" s="148">
        <v>101010803</v>
      </c>
      <c r="C549" s="148" t="s">
        <v>159</v>
      </c>
      <c r="D549" s="149" t="s">
        <v>32</v>
      </c>
      <c r="E549" s="149" t="s">
        <v>44</v>
      </c>
      <c r="F549" s="149" t="s">
        <v>152</v>
      </c>
      <c r="G549" s="149" t="s">
        <v>45</v>
      </c>
      <c r="H549" s="149">
        <v>0</v>
      </c>
      <c r="I549" s="149" t="s">
        <v>677</v>
      </c>
      <c r="J549" s="150">
        <f>VLOOKUP(B549,'12.2023'!A:C,3,0)</f>
        <v>0</v>
      </c>
      <c r="K549" s="151">
        <f>VLOOKUP(B549,'12.2023'!A:D,4,0)</f>
        <v>0</v>
      </c>
      <c r="L549" s="150">
        <f>VLOOKUP(B549,'12.2023'!A:E,5,0)</f>
        <v>0</v>
      </c>
      <c r="M549" s="150">
        <f>VLOOKUP(B549,'12.2023'!A:F,6,0)</f>
        <v>0</v>
      </c>
      <c r="N549" s="150">
        <f t="shared" si="33"/>
        <v>0</v>
      </c>
      <c r="O549" s="152">
        <f t="shared" si="34"/>
        <v>0</v>
      </c>
      <c r="P549" s="128">
        <f t="shared" si="35"/>
        <v>0</v>
      </c>
      <c r="Q549" s="153">
        <v>0</v>
      </c>
      <c r="R549" s="128">
        <f t="shared" si="36"/>
        <v>0</v>
      </c>
      <c r="S549" s="129">
        <v>11</v>
      </c>
    </row>
    <row r="550" spans="1:19" hidden="1">
      <c r="A550" s="147">
        <v>541</v>
      </c>
      <c r="B550" s="148">
        <v>101010804</v>
      </c>
      <c r="C550" s="148" t="s">
        <v>159</v>
      </c>
      <c r="D550" s="149" t="s">
        <v>32</v>
      </c>
      <c r="E550" s="149" t="s">
        <v>44</v>
      </c>
      <c r="F550" s="149" t="s">
        <v>152</v>
      </c>
      <c r="G550" s="149" t="s">
        <v>109</v>
      </c>
      <c r="H550" s="149">
        <v>0</v>
      </c>
      <c r="I550" s="149" t="s">
        <v>678</v>
      </c>
      <c r="J550" s="150">
        <f>VLOOKUP(B550,'12.2023'!A:C,3,0)</f>
        <v>254880.64000000001</v>
      </c>
      <c r="K550" s="151">
        <f>VLOOKUP(B550,'12.2023'!A:D,4,0)</f>
        <v>0</v>
      </c>
      <c r="L550" s="150">
        <f>VLOOKUP(B550,'12.2023'!A:E,5,0)</f>
        <v>220155.61000000002</v>
      </c>
      <c r="M550" s="150">
        <f>VLOOKUP(B550,'12.2023'!A:F,6,0)</f>
        <v>254880.64000000001</v>
      </c>
      <c r="N550" s="150">
        <f t="shared" si="33"/>
        <v>220155.61</v>
      </c>
      <c r="O550" s="152">
        <f t="shared" si="34"/>
        <v>0</v>
      </c>
      <c r="P550" s="128">
        <f t="shared" si="35"/>
        <v>220155.61</v>
      </c>
      <c r="Q550" s="153">
        <v>0</v>
      </c>
      <c r="R550" s="128">
        <f t="shared" si="36"/>
        <v>220155.61</v>
      </c>
      <c r="S550" s="129">
        <v>11</v>
      </c>
    </row>
    <row r="551" spans="1:19" hidden="1">
      <c r="A551" s="147">
        <v>542</v>
      </c>
      <c r="B551" s="148">
        <v>101010805</v>
      </c>
      <c r="C551" s="148" t="s">
        <v>159</v>
      </c>
      <c r="D551" s="149" t="s">
        <v>32</v>
      </c>
      <c r="E551" s="149" t="s">
        <v>44</v>
      </c>
      <c r="F551" s="149" t="s">
        <v>152</v>
      </c>
      <c r="G551" s="149" t="s">
        <v>45</v>
      </c>
      <c r="H551" s="149">
        <v>0</v>
      </c>
      <c r="I551" s="149" t="s">
        <v>679</v>
      </c>
      <c r="J551" s="150">
        <f>VLOOKUP(B551,'12.2023'!A:C,3,0)</f>
        <v>0</v>
      </c>
      <c r="K551" s="151">
        <f>VLOOKUP(B551,'12.2023'!A:D,4,0)</f>
        <v>0</v>
      </c>
      <c r="L551" s="150">
        <f>VLOOKUP(B551,'12.2023'!A:E,5,0)</f>
        <v>0</v>
      </c>
      <c r="M551" s="150">
        <f>VLOOKUP(B551,'12.2023'!A:F,6,0)</f>
        <v>0</v>
      </c>
      <c r="N551" s="150">
        <f t="shared" si="33"/>
        <v>0</v>
      </c>
      <c r="O551" s="152">
        <f t="shared" si="34"/>
        <v>0</v>
      </c>
      <c r="P551" s="128">
        <f t="shared" si="35"/>
        <v>0</v>
      </c>
      <c r="Q551" s="153">
        <v>0</v>
      </c>
      <c r="R551" s="128">
        <f t="shared" si="36"/>
        <v>0</v>
      </c>
      <c r="S551" s="129">
        <v>11</v>
      </c>
    </row>
    <row r="552" spans="1:19" hidden="1">
      <c r="A552" s="147">
        <v>543</v>
      </c>
      <c r="B552" s="148">
        <v>101010812</v>
      </c>
      <c r="C552" s="148" t="s">
        <v>159</v>
      </c>
      <c r="D552" s="149" t="s">
        <v>32</v>
      </c>
      <c r="E552" s="149" t="s">
        <v>44</v>
      </c>
      <c r="F552" s="149" t="s">
        <v>152</v>
      </c>
      <c r="G552" s="149" t="s">
        <v>45</v>
      </c>
      <c r="H552" s="149">
        <v>0</v>
      </c>
      <c r="I552" s="149" t="s">
        <v>680</v>
      </c>
      <c r="J552" s="150">
        <f>VLOOKUP(B552,'12.2023'!A:C,3,0)</f>
        <v>0</v>
      </c>
      <c r="K552" s="151">
        <f>VLOOKUP(B552,'12.2023'!A:D,4,0)</f>
        <v>0</v>
      </c>
      <c r="L552" s="150">
        <f>VLOOKUP(B552,'12.2023'!A:E,5,0)</f>
        <v>0</v>
      </c>
      <c r="M552" s="150">
        <f>VLOOKUP(B552,'12.2023'!A:F,6,0)</f>
        <v>0</v>
      </c>
      <c r="N552" s="150">
        <f t="shared" si="33"/>
        <v>0</v>
      </c>
      <c r="O552" s="152">
        <f t="shared" si="34"/>
        <v>0</v>
      </c>
      <c r="P552" s="128">
        <f t="shared" si="35"/>
        <v>0</v>
      </c>
      <c r="Q552" s="153">
        <v>0</v>
      </c>
      <c r="R552" s="128">
        <f t="shared" si="36"/>
        <v>0</v>
      </c>
      <c r="S552" s="129">
        <v>11</v>
      </c>
    </row>
    <row r="553" spans="1:19" hidden="1">
      <c r="A553" s="147">
        <v>544</v>
      </c>
      <c r="B553" s="148">
        <v>101010813</v>
      </c>
      <c r="C553" s="148" t="s">
        <v>159</v>
      </c>
      <c r="D553" s="149" t="s">
        <v>32</v>
      </c>
      <c r="E553" s="149" t="s">
        <v>44</v>
      </c>
      <c r="F553" s="149" t="s">
        <v>152</v>
      </c>
      <c r="G553" s="149" t="s">
        <v>45</v>
      </c>
      <c r="H553" s="149">
        <v>0</v>
      </c>
      <c r="I553" s="149" t="s">
        <v>681</v>
      </c>
      <c r="J553" s="150">
        <f>VLOOKUP(B553,'12.2023'!A:C,3,0)</f>
        <v>0</v>
      </c>
      <c r="K553" s="151">
        <f>VLOOKUP(B553,'12.2023'!A:D,4,0)</f>
        <v>0</v>
      </c>
      <c r="L553" s="150">
        <f>VLOOKUP(B553,'12.2023'!A:E,5,0)</f>
        <v>0</v>
      </c>
      <c r="M553" s="150">
        <f>VLOOKUP(B553,'12.2023'!A:F,6,0)</f>
        <v>0</v>
      </c>
      <c r="N553" s="150">
        <f t="shared" si="33"/>
        <v>0</v>
      </c>
      <c r="O553" s="152">
        <f t="shared" si="34"/>
        <v>0</v>
      </c>
      <c r="P553" s="128">
        <f t="shared" si="35"/>
        <v>0</v>
      </c>
      <c r="Q553" s="153">
        <v>0</v>
      </c>
      <c r="R553" s="128">
        <f t="shared" si="36"/>
        <v>0</v>
      </c>
      <c r="S553" s="129">
        <v>11</v>
      </c>
    </row>
    <row r="554" spans="1:19" hidden="1">
      <c r="A554" s="147">
        <v>545</v>
      </c>
      <c r="B554" s="148">
        <v>101010814</v>
      </c>
      <c r="C554" s="148" t="s">
        <v>159</v>
      </c>
      <c r="D554" s="149" t="s">
        <v>32</v>
      </c>
      <c r="E554" s="149" t="s">
        <v>44</v>
      </c>
      <c r="F554" s="149" t="s">
        <v>152</v>
      </c>
      <c r="G554" s="149" t="s">
        <v>45</v>
      </c>
      <c r="H554" s="149">
        <v>0</v>
      </c>
      <c r="I554" s="149" t="s">
        <v>682</v>
      </c>
      <c r="J554" s="150">
        <f>VLOOKUP(B554,'12.2023'!A:C,3,0)</f>
        <v>0</v>
      </c>
      <c r="K554" s="151">
        <f>VLOOKUP(B554,'12.2023'!A:D,4,0)</f>
        <v>0</v>
      </c>
      <c r="L554" s="150">
        <f>VLOOKUP(B554,'12.2023'!A:E,5,0)</f>
        <v>0</v>
      </c>
      <c r="M554" s="150">
        <f>VLOOKUP(B554,'12.2023'!A:F,6,0)</f>
        <v>0</v>
      </c>
      <c r="N554" s="150">
        <f t="shared" si="33"/>
        <v>0</v>
      </c>
      <c r="O554" s="152">
        <f t="shared" si="34"/>
        <v>0</v>
      </c>
      <c r="P554" s="128">
        <f t="shared" si="35"/>
        <v>0</v>
      </c>
      <c r="Q554" s="153">
        <v>0</v>
      </c>
      <c r="R554" s="128">
        <f t="shared" si="36"/>
        <v>0</v>
      </c>
      <c r="S554" s="129">
        <v>11</v>
      </c>
    </row>
    <row r="555" spans="1:19" hidden="1">
      <c r="A555" s="147">
        <v>546</v>
      </c>
      <c r="B555" s="148">
        <v>101010817</v>
      </c>
      <c r="C555" s="148" t="s">
        <v>159</v>
      </c>
      <c r="D555" s="149" t="s">
        <v>32</v>
      </c>
      <c r="E555" s="149" t="s">
        <v>44</v>
      </c>
      <c r="F555" s="149" t="s">
        <v>152</v>
      </c>
      <c r="G555" s="149" t="s">
        <v>45</v>
      </c>
      <c r="H555" s="149">
        <v>0</v>
      </c>
      <c r="I555" s="149" t="s">
        <v>683</v>
      </c>
      <c r="J555" s="150">
        <f>VLOOKUP(B555,'12.2023'!A:C,3,0)</f>
        <v>468880.99</v>
      </c>
      <c r="K555" s="151">
        <f>VLOOKUP(B555,'12.2023'!A:D,4,0)</f>
        <v>0</v>
      </c>
      <c r="L555" s="150">
        <f>VLOOKUP(B555,'12.2023'!A:E,5,0)</f>
        <v>0</v>
      </c>
      <c r="M555" s="150">
        <f>VLOOKUP(B555,'12.2023'!A:F,6,0)</f>
        <v>0</v>
      </c>
      <c r="N555" s="150">
        <f t="shared" si="33"/>
        <v>468880.99</v>
      </c>
      <c r="O555" s="152">
        <f t="shared" si="34"/>
        <v>0</v>
      </c>
      <c r="P555" s="128">
        <f t="shared" si="35"/>
        <v>468880.99</v>
      </c>
      <c r="Q555" s="153">
        <v>0</v>
      </c>
      <c r="R555" s="128">
        <f t="shared" si="36"/>
        <v>468880.99</v>
      </c>
      <c r="S555" s="129">
        <v>11</v>
      </c>
    </row>
    <row r="556" spans="1:19" hidden="1">
      <c r="A556" s="147">
        <v>547</v>
      </c>
      <c r="B556" s="148">
        <v>101010819</v>
      </c>
      <c r="C556" s="148" t="s">
        <v>159</v>
      </c>
      <c r="D556" s="149" t="s">
        <v>32</v>
      </c>
      <c r="E556" s="149" t="s">
        <v>44</v>
      </c>
      <c r="F556" s="149" t="s">
        <v>152</v>
      </c>
      <c r="G556" s="149" t="s">
        <v>45</v>
      </c>
      <c r="H556" s="149">
        <v>0</v>
      </c>
      <c r="I556" s="149" t="s">
        <v>684</v>
      </c>
      <c r="J556" s="150">
        <f>VLOOKUP(B556,'12.2023'!A:C,3,0)</f>
        <v>0</v>
      </c>
      <c r="K556" s="151">
        <f>VLOOKUP(B556,'12.2023'!A:D,4,0)</f>
        <v>0</v>
      </c>
      <c r="L556" s="150">
        <f>VLOOKUP(B556,'12.2023'!A:E,5,0)</f>
        <v>0</v>
      </c>
      <c r="M556" s="150">
        <f>VLOOKUP(B556,'12.2023'!A:F,6,0)</f>
        <v>0</v>
      </c>
      <c r="N556" s="150">
        <f t="shared" si="33"/>
        <v>0</v>
      </c>
      <c r="O556" s="152">
        <f t="shared" si="34"/>
        <v>0</v>
      </c>
      <c r="P556" s="128">
        <f t="shared" si="35"/>
        <v>0</v>
      </c>
      <c r="Q556" s="153">
        <v>0</v>
      </c>
      <c r="R556" s="128">
        <f t="shared" si="36"/>
        <v>0</v>
      </c>
      <c r="S556" s="129">
        <v>11</v>
      </c>
    </row>
    <row r="557" spans="1:19" hidden="1">
      <c r="A557" s="147">
        <v>548</v>
      </c>
      <c r="B557" s="148">
        <v>101010820</v>
      </c>
      <c r="C557" s="148" t="s">
        <v>159</v>
      </c>
      <c r="D557" s="149" t="s">
        <v>32</v>
      </c>
      <c r="E557" s="149" t="s">
        <v>44</v>
      </c>
      <c r="F557" s="149" t="s">
        <v>152</v>
      </c>
      <c r="G557" s="149" t="s">
        <v>45</v>
      </c>
      <c r="H557" s="149">
        <v>0</v>
      </c>
      <c r="I557" s="149" t="s">
        <v>685</v>
      </c>
      <c r="J557" s="150">
        <f>VLOOKUP(B557,'12.2023'!A:C,3,0)</f>
        <v>6681.89</v>
      </c>
      <c r="K557" s="151">
        <f>VLOOKUP(B557,'12.2023'!A:D,4,0)</f>
        <v>0</v>
      </c>
      <c r="L557" s="150">
        <f>VLOOKUP(B557,'12.2023'!A:E,5,0)</f>
        <v>0</v>
      </c>
      <c r="M557" s="150">
        <f>VLOOKUP(B557,'12.2023'!A:F,6,0)</f>
        <v>6681.88</v>
      </c>
      <c r="N557" s="150">
        <f t="shared" si="33"/>
        <v>1.0000000000218279E-2</v>
      </c>
      <c r="O557" s="152">
        <f t="shared" si="34"/>
        <v>0</v>
      </c>
      <c r="P557" s="128">
        <f t="shared" si="35"/>
        <v>1.0000000000218279E-2</v>
      </c>
      <c r="Q557" s="153">
        <v>0</v>
      </c>
      <c r="R557" s="128">
        <f t="shared" si="36"/>
        <v>1.0000000000218279E-2</v>
      </c>
      <c r="S557" s="129">
        <v>11</v>
      </c>
    </row>
    <row r="558" spans="1:19" hidden="1">
      <c r="A558" s="147">
        <v>549</v>
      </c>
      <c r="B558" s="148">
        <v>101010821</v>
      </c>
      <c r="C558" s="148" t="s">
        <v>159</v>
      </c>
      <c r="D558" s="149" t="s">
        <v>32</v>
      </c>
      <c r="E558" s="149" t="s">
        <v>44</v>
      </c>
      <c r="F558" s="149" t="s">
        <v>152</v>
      </c>
      <c r="G558" s="149" t="s">
        <v>45</v>
      </c>
      <c r="H558" s="149">
        <v>0</v>
      </c>
      <c r="I558" s="149" t="s">
        <v>686</v>
      </c>
      <c r="J558" s="150">
        <f>VLOOKUP(B558,'12.2023'!A:C,3,0)</f>
        <v>0</v>
      </c>
      <c r="K558" s="151">
        <f>VLOOKUP(B558,'12.2023'!A:D,4,0)</f>
        <v>0</v>
      </c>
      <c r="L558" s="150">
        <f>VLOOKUP(B558,'12.2023'!A:E,5,0)</f>
        <v>49665.270000000004</v>
      </c>
      <c r="M558" s="150">
        <f>VLOOKUP(B558,'12.2023'!A:F,6,0)</f>
        <v>49665.270000000004</v>
      </c>
      <c r="N558" s="150">
        <f t="shared" si="33"/>
        <v>0</v>
      </c>
      <c r="O558" s="152">
        <f t="shared" si="34"/>
        <v>0</v>
      </c>
      <c r="P558" s="128">
        <f t="shared" si="35"/>
        <v>0</v>
      </c>
      <c r="Q558" s="153">
        <v>0</v>
      </c>
      <c r="R558" s="128">
        <f t="shared" si="36"/>
        <v>0</v>
      </c>
      <c r="S558" s="129">
        <v>11</v>
      </c>
    </row>
    <row r="559" spans="1:19" hidden="1">
      <c r="A559" s="147">
        <v>550</v>
      </c>
      <c r="B559" s="148">
        <v>101010822</v>
      </c>
      <c r="C559" s="148" t="s">
        <v>159</v>
      </c>
      <c r="D559" s="149" t="s">
        <v>32</v>
      </c>
      <c r="E559" s="149" t="s">
        <v>44</v>
      </c>
      <c r="F559" s="149" t="s">
        <v>152</v>
      </c>
      <c r="G559" s="149" t="s">
        <v>45</v>
      </c>
      <c r="H559" s="149">
        <v>0</v>
      </c>
      <c r="I559" s="149" t="s">
        <v>687</v>
      </c>
      <c r="J559" s="150">
        <f>VLOOKUP(B559,'12.2023'!A:C,3,0)</f>
        <v>15334</v>
      </c>
      <c r="K559" s="151">
        <f>VLOOKUP(B559,'12.2023'!A:D,4,0)</f>
        <v>0</v>
      </c>
      <c r="L559" s="150">
        <f>VLOOKUP(B559,'12.2023'!A:E,5,0)</f>
        <v>0</v>
      </c>
      <c r="M559" s="150">
        <f>VLOOKUP(B559,'12.2023'!A:F,6,0)</f>
        <v>0</v>
      </c>
      <c r="N559" s="150">
        <f t="shared" si="33"/>
        <v>15334</v>
      </c>
      <c r="O559" s="152">
        <f t="shared" si="34"/>
        <v>0</v>
      </c>
      <c r="P559" s="128">
        <f t="shared" si="35"/>
        <v>15334</v>
      </c>
      <c r="Q559" s="153">
        <v>0</v>
      </c>
      <c r="R559" s="128">
        <f t="shared" si="36"/>
        <v>15334</v>
      </c>
      <c r="S559" s="129">
        <v>11</v>
      </c>
    </row>
    <row r="560" spans="1:19" hidden="1">
      <c r="A560" s="147">
        <v>551</v>
      </c>
      <c r="B560" s="148">
        <v>101010823</v>
      </c>
      <c r="C560" s="148" t="s">
        <v>159</v>
      </c>
      <c r="D560" s="149" t="s">
        <v>32</v>
      </c>
      <c r="E560" s="149" t="s">
        <v>44</v>
      </c>
      <c r="F560" s="149" t="s">
        <v>152</v>
      </c>
      <c r="G560" s="149" t="s">
        <v>45</v>
      </c>
      <c r="H560" s="149">
        <v>0</v>
      </c>
      <c r="I560" s="149" t="s">
        <v>688</v>
      </c>
      <c r="J560" s="150">
        <f>VLOOKUP(B560,'12.2023'!A:C,3,0)</f>
        <v>17299</v>
      </c>
      <c r="K560" s="151">
        <f>VLOOKUP(B560,'12.2023'!A:D,4,0)</f>
        <v>0</v>
      </c>
      <c r="L560" s="150">
        <f>VLOOKUP(B560,'12.2023'!A:E,5,0)</f>
        <v>0</v>
      </c>
      <c r="M560" s="150">
        <f>VLOOKUP(B560,'12.2023'!A:F,6,0)</f>
        <v>0</v>
      </c>
      <c r="N560" s="150">
        <f t="shared" si="33"/>
        <v>17299</v>
      </c>
      <c r="O560" s="152">
        <f t="shared" si="34"/>
        <v>0</v>
      </c>
      <c r="P560" s="128">
        <f t="shared" si="35"/>
        <v>17299</v>
      </c>
      <c r="Q560" s="153">
        <v>0</v>
      </c>
      <c r="R560" s="128">
        <f t="shared" si="36"/>
        <v>17299</v>
      </c>
      <c r="S560" s="129">
        <v>11</v>
      </c>
    </row>
    <row r="561" spans="1:19" hidden="1">
      <c r="A561" s="147">
        <v>552</v>
      </c>
      <c r="B561" s="148">
        <v>101010825</v>
      </c>
      <c r="C561" s="148" t="s">
        <v>159</v>
      </c>
      <c r="D561" s="149" t="s">
        <v>32</v>
      </c>
      <c r="E561" s="149" t="s">
        <v>44</v>
      </c>
      <c r="F561" s="149" t="s">
        <v>152</v>
      </c>
      <c r="G561" s="149" t="s">
        <v>45</v>
      </c>
      <c r="H561" s="149">
        <v>0</v>
      </c>
      <c r="I561" s="149" t="s">
        <v>689</v>
      </c>
      <c r="J561" s="150">
        <f>VLOOKUP(B561,'12.2023'!A:C,3,0)</f>
        <v>0</v>
      </c>
      <c r="K561" s="151">
        <f>VLOOKUP(B561,'12.2023'!A:D,4,0)</f>
        <v>0</v>
      </c>
      <c r="L561" s="150">
        <f>VLOOKUP(B561,'12.2023'!A:E,5,0)</f>
        <v>0</v>
      </c>
      <c r="M561" s="150">
        <f>VLOOKUP(B561,'12.2023'!A:F,6,0)</f>
        <v>0</v>
      </c>
      <c r="N561" s="150">
        <f t="shared" si="33"/>
        <v>0</v>
      </c>
      <c r="O561" s="152">
        <f t="shared" si="34"/>
        <v>0</v>
      </c>
      <c r="P561" s="128">
        <f t="shared" si="35"/>
        <v>0</v>
      </c>
      <c r="Q561" s="153">
        <v>0</v>
      </c>
      <c r="R561" s="128">
        <f t="shared" si="36"/>
        <v>0</v>
      </c>
      <c r="S561" s="129">
        <v>11</v>
      </c>
    </row>
    <row r="562" spans="1:19" hidden="1">
      <c r="A562" s="147">
        <v>553</v>
      </c>
      <c r="B562" s="148">
        <v>101010827</v>
      </c>
      <c r="C562" s="148" t="s">
        <v>159</v>
      </c>
      <c r="D562" s="149" t="s">
        <v>32</v>
      </c>
      <c r="E562" s="149" t="s">
        <v>44</v>
      </c>
      <c r="F562" s="149" t="s">
        <v>152</v>
      </c>
      <c r="G562" s="149" t="s">
        <v>45</v>
      </c>
      <c r="H562" s="149">
        <v>0</v>
      </c>
      <c r="I562" s="149" t="s">
        <v>690</v>
      </c>
      <c r="J562" s="150">
        <f>VLOOKUP(B562,'12.2023'!A:C,3,0)</f>
        <v>17500</v>
      </c>
      <c r="K562" s="151">
        <f>VLOOKUP(B562,'12.2023'!A:D,4,0)</f>
        <v>0</v>
      </c>
      <c r="L562" s="150">
        <f>VLOOKUP(B562,'12.2023'!A:E,5,0)</f>
        <v>1000</v>
      </c>
      <c r="M562" s="150">
        <f>VLOOKUP(B562,'12.2023'!A:F,6,0)</f>
        <v>0</v>
      </c>
      <c r="N562" s="150">
        <f t="shared" si="33"/>
        <v>18500</v>
      </c>
      <c r="O562" s="152">
        <f t="shared" si="34"/>
        <v>0</v>
      </c>
      <c r="P562" s="128">
        <f t="shared" si="35"/>
        <v>18500</v>
      </c>
      <c r="Q562" s="153">
        <v>0</v>
      </c>
      <c r="R562" s="128">
        <f t="shared" si="36"/>
        <v>18500</v>
      </c>
      <c r="S562" s="129">
        <v>11</v>
      </c>
    </row>
    <row r="563" spans="1:19" hidden="1">
      <c r="A563" s="147">
        <v>554</v>
      </c>
      <c r="B563" s="148">
        <v>101010829</v>
      </c>
      <c r="C563" s="148" t="s">
        <v>159</v>
      </c>
      <c r="D563" s="149" t="s">
        <v>32</v>
      </c>
      <c r="E563" s="149" t="s">
        <v>44</v>
      </c>
      <c r="F563" s="149" t="s">
        <v>152</v>
      </c>
      <c r="G563" s="149" t="s">
        <v>45</v>
      </c>
      <c r="H563" s="149">
        <v>0</v>
      </c>
      <c r="I563" s="149" t="s">
        <v>691</v>
      </c>
      <c r="J563" s="150">
        <f>VLOOKUP(B563,'12.2023'!A:C,3,0)</f>
        <v>13.15</v>
      </c>
      <c r="K563" s="151">
        <f>VLOOKUP(B563,'12.2023'!A:D,4,0)</f>
        <v>0</v>
      </c>
      <c r="L563" s="150">
        <f>VLOOKUP(B563,'12.2023'!A:E,5,0)</f>
        <v>0</v>
      </c>
      <c r="M563" s="150">
        <f>VLOOKUP(B563,'12.2023'!A:F,6,0)</f>
        <v>0</v>
      </c>
      <c r="N563" s="150">
        <f t="shared" si="33"/>
        <v>13.15</v>
      </c>
      <c r="O563" s="152">
        <f t="shared" si="34"/>
        <v>0</v>
      </c>
      <c r="P563" s="128">
        <f t="shared" si="35"/>
        <v>13.15</v>
      </c>
      <c r="Q563" s="153">
        <v>0</v>
      </c>
      <c r="R563" s="128">
        <f t="shared" si="36"/>
        <v>13.15</v>
      </c>
      <c r="S563" s="129">
        <v>11</v>
      </c>
    </row>
    <row r="564" spans="1:19" hidden="1">
      <c r="A564" s="147">
        <v>555</v>
      </c>
      <c r="B564" s="148">
        <v>101010830</v>
      </c>
      <c r="C564" s="148" t="s">
        <v>159</v>
      </c>
      <c r="D564" s="149" t="s">
        <v>32</v>
      </c>
      <c r="E564" s="149" t="s">
        <v>44</v>
      </c>
      <c r="F564" s="149" t="s">
        <v>152</v>
      </c>
      <c r="G564" s="149" t="s">
        <v>45</v>
      </c>
      <c r="H564" s="149">
        <v>0</v>
      </c>
      <c r="I564" s="149" t="s">
        <v>692</v>
      </c>
      <c r="J564" s="150">
        <f>VLOOKUP(B564,'12.2023'!A:C,3,0)</f>
        <v>2575.13</v>
      </c>
      <c r="K564" s="151">
        <f>VLOOKUP(B564,'12.2023'!A:D,4,0)</f>
        <v>0</v>
      </c>
      <c r="L564" s="150">
        <f>VLOOKUP(B564,'12.2023'!A:E,5,0)</f>
        <v>0</v>
      </c>
      <c r="M564" s="150">
        <f>VLOOKUP(B564,'12.2023'!A:F,6,0)</f>
        <v>2575.13</v>
      </c>
      <c r="N564" s="150">
        <f t="shared" si="33"/>
        <v>0</v>
      </c>
      <c r="O564" s="152">
        <f t="shared" si="34"/>
        <v>0</v>
      </c>
      <c r="P564" s="128">
        <f t="shared" si="35"/>
        <v>0</v>
      </c>
      <c r="Q564" s="153">
        <v>0</v>
      </c>
      <c r="R564" s="128">
        <f t="shared" si="36"/>
        <v>0</v>
      </c>
      <c r="S564" s="129">
        <v>11</v>
      </c>
    </row>
    <row r="565" spans="1:19" hidden="1">
      <c r="A565" s="147">
        <v>556</v>
      </c>
      <c r="B565" s="148">
        <v>101010831</v>
      </c>
      <c r="C565" s="148" t="s">
        <v>159</v>
      </c>
      <c r="D565" s="149" t="s">
        <v>32</v>
      </c>
      <c r="E565" s="149" t="s">
        <v>44</v>
      </c>
      <c r="F565" s="149" t="s">
        <v>152</v>
      </c>
      <c r="G565" s="149" t="s">
        <v>45</v>
      </c>
      <c r="H565" s="149">
        <v>0</v>
      </c>
      <c r="I565" s="149" t="s">
        <v>693</v>
      </c>
      <c r="J565" s="150">
        <f>VLOOKUP(B565,'12.2023'!A:C,3,0)</f>
        <v>6126.55</v>
      </c>
      <c r="K565" s="151">
        <f>VLOOKUP(B565,'12.2023'!A:D,4,0)</f>
        <v>0</v>
      </c>
      <c r="L565" s="150">
        <f>VLOOKUP(B565,'12.2023'!A:E,5,0)</f>
        <v>0</v>
      </c>
      <c r="M565" s="150">
        <f>VLOOKUP(B565,'12.2023'!A:F,6,0)</f>
        <v>0</v>
      </c>
      <c r="N565" s="150">
        <f t="shared" si="33"/>
        <v>6126.55</v>
      </c>
      <c r="O565" s="152">
        <f t="shared" si="34"/>
        <v>0</v>
      </c>
      <c r="P565" s="128">
        <f t="shared" si="35"/>
        <v>6126.55</v>
      </c>
      <c r="Q565" s="153">
        <v>0</v>
      </c>
      <c r="R565" s="128">
        <f t="shared" si="36"/>
        <v>6126.55</v>
      </c>
      <c r="S565" s="129">
        <v>11</v>
      </c>
    </row>
    <row r="566" spans="1:19" hidden="1">
      <c r="A566" s="147">
        <v>557</v>
      </c>
      <c r="B566" s="148">
        <v>101010832</v>
      </c>
      <c r="C566" s="148" t="s">
        <v>159</v>
      </c>
      <c r="D566" s="149" t="s">
        <v>32</v>
      </c>
      <c r="E566" s="149" t="s">
        <v>44</v>
      </c>
      <c r="F566" s="149" t="s">
        <v>152</v>
      </c>
      <c r="G566" s="149" t="s">
        <v>45</v>
      </c>
      <c r="H566" s="149">
        <v>0</v>
      </c>
      <c r="I566" s="149" t="s">
        <v>694</v>
      </c>
      <c r="J566" s="150">
        <f>VLOOKUP(B566,'12.2023'!A:C,3,0)</f>
        <v>0</v>
      </c>
      <c r="K566" s="151">
        <f>VLOOKUP(B566,'12.2023'!A:D,4,0)</f>
        <v>0</v>
      </c>
      <c r="L566" s="150">
        <f>VLOOKUP(B566,'12.2023'!A:E,5,0)</f>
        <v>5000</v>
      </c>
      <c r="M566" s="150">
        <f>VLOOKUP(B566,'12.2023'!A:F,6,0)</f>
        <v>0</v>
      </c>
      <c r="N566" s="150">
        <f t="shared" si="33"/>
        <v>5000</v>
      </c>
      <c r="O566" s="152">
        <f t="shared" si="34"/>
        <v>0</v>
      </c>
      <c r="P566" s="128">
        <f t="shared" si="35"/>
        <v>5000</v>
      </c>
      <c r="Q566" s="153">
        <v>0</v>
      </c>
      <c r="R566" s="128">
        <f t="shared" si="36"/>
        <v>5000</v>
      </c>
      <c r="S566" s="129">
        <v>11</v>
      </c>
    </row>
    <row r="567" spans="1:19" hidden="1">
      <c r="A567" s="147">
        <v>558</v>
      </c>
      <c r="B567" s="148">
        <v>101010833</v>
      </c>
      <c r="C567" s="148" t="s">
        <v>159</v>
      </c>
      <c r="D567" s="149" t="s">
        <v>32</v>
      </c>
      <c r="E567" s="149" t="s">
        <v>44</v>
      </c>
      <c r="F567" s="149" t="s">
        <v>152</v>
      </c>
      <c r="G567" s="149" t="s">
        <v>45</v>
      </c>
      <c r="H567" s="149">
        <v>0</v>
      </c>
      <c r="I567" s="149" t="s">
        <v>695</v>
      </c>
      <c r="J567" s="150">
        <f>VLOOKUP(B567,'12.2023'!A:C,3,0)</f>
        <v>19999.72</v>
      </c>
      <c r="K567" s="151">
        <f>VLOOKUP(B567,'12.2023'!A:D,4,0)</f>
        <v>0</v>
      </c>
      <c r="L567" s="150">
        <f>VLOOKUP(B567,'12.2023'!A:E,5,0)</f>
        <v>449629.08</v>
      </c>
      <c r="M567" s="150">
        <f>VLOOKUP(B567,'12.2023'!A:F,6,0)</f>
        <v>436629.47000000003</v>
      </c>
      <c r="N567" s="150">
        <f t="shared" si="33"/>
        <v>32999.330000000016</v>
      </c>
      <c r="O567" s="152">
        <f t="shared" si="34"/>
        <v>0</v>
      </c>
      <c r="P567" s="128">
        <f t="shared" si="35"/>
        <v>32999.330000000016</v>
      </c>
      <c r="Q567" s="153">
        <v>0</v>
      </c>
      <c r="R567" s="128">
        <f t="shared" si="36"/>
        <v>32999.330000000016</v>
      </c>
      <c r="S567" s="129">
        <v>11</v>
      </c>
    </row>
    <row r="568" spans="1:19" hidden="1">
      <c r="A568" s="147">
        <v>559</v>
      </c>
      <c r="B568" s="148">
        <v>101010834</v>
      </c>
      <c r="C568" s="148" t="s">
        <v>159</v>
      </c>
      <c r="D568" s="149" t="s">
        <v>32</v>
      </c>
      <c r="E568" s="149" t="s">
        <v>44</v>
      </c>
      <c r="F568" s="149" t="s">
        <v>152</v>
      </c>
      <c r="G568" s="149" t="s">
        <v>45</v>
      </c>
      <c r="H568" s="149">
        <v>0</v>
      </c>
      <c r="I568" s="149" t="s">
        <v>696</v>
      </c>
      <c r="J568" s="150">
        <f>VLOOKUP(B568,'12.2023'!A:C,3,0)</f>
        <v>0</v>
      </c>
      <c r="K568" s="151">
        <f>VLOOKUP(B568,'12.2023'!A:D,4,0)</f>
        <v>0</v>
      </c>
      <c r="L568" s="150">
        <f>VLOOKUP(B568,'12.2023'!A:E,5,0)</f>
        <v>0</v>
      </c>
      <c r="M568" s="150">
        <f>VLOOKUP(B568,'12.2023'!A:F,6,0)</f>
        <v>0</v>
      </c>
      <c r="N568" s="150">
        <f t="shared" si="33"/>
        <v>0</v>
      </c>
      <c r="O568" s="152">
        <f t="shared" si="34"/>
        <v>0</v>
      </c>
      <c r="P568" s="128">
        <f t="shared" si="35"/>
        <v>0</v>
      </c>
      <c r="Q568" s="153">
        <v>0</v>
      </c>
      <c r="R568" s="128">
        <f t="shared" si="36"/>
        <v>0</v>
      </c>
      <c r="S568" s="129">
        <v>11</v>
      </c>
    </row>
    <row r="569" spans="1:19" hidden="1">
      <c r="A569" s="147">
        <v>560</v>
      </c>
      <c r="B569" s="148">
        <v>101010835</v>
      </c>
      <c r="C569" s="148" t="s">
        <v>159</v>
      </c>
      <c r="D569" s="149" t="s">
        <v>32</v>
      </c>
      <c r="E569" s="149" t="s">
        <v>44</v>
      </c>
      <c r="F569" s="149" t="s">
        <v>152</v>
      </c>
      <c r="G569" s="149" t="s">
        <v>45</v>
      </c>
      <c r="H569" s="149">
        <v>0</v>
      </c>
      <c r="I569" s="149" t="s">
        <v>697</v>
      </c>
      <c r="J569" s="150">
        <f>VLOOKUP(B569,'12.2023'!A:C,3,0)</f>
        <v>0</v>
      </c>
      <c r="K569" s="151">
        <f>VLOOKUP(B569,'12.2023'!A:D,4,0)</f>
        <v>0</v>
      </c>
      <c r="L569" s="150">
        <f>VLOOKUP(B569,'12.2023'!A:E,5,0)</f>
        <v>646903.67000000004</v>
      </c>
      <c r="M569" s="150">
        <f>VLOOKUP(B569,'12.2023'!A:F,6,0)</f>
        <v>646903.67000000004</v>
      </c>
      <c r="N569" s="150">
        <f t="shared" si="33"/>
        <v>0</v>
      </c>
      <c r="O569" s="152">
        <f t="shared" si="34"/>
        <v>0</v>
      </c>
      <c r="P569" s="128">
        <f t="shared" si="35"/>
        <v>0</v>
      </c>
      <c r="Q569" s="153">
        <v>0</v>
      </c>
      <c r="R569" s="128">
        <f t="shared" si="36"/>
        <v>0</v>
      </c>
      <c r="S569" s="129">
        <v>11</v>
      </c>
    </row>
    <row r="570" spans="1:19" hidden="1">
      <c r="A570" s="147">
        <v>561</v>
      </c>
      <c r="B570" s="148">
        <v>101010836</v>
      </c>
      <c r="C570" s="148" t="s">
        <v>159</v>
      </c>
      <c r="D570" s="149" t="s">
        <v>32</v>
      </c>
      <c r="E570" s="149" t="s">
        <v>44</v>
      </c>
      <c r="F570" s="149" t="s">
        <v>152</v>
      </c>
      <c r="G570" s="149" t="s">
        <v>45</v>
      </c>
      <c r="H570" s="149">
        <v>0</v>
      </c>
      <c r="I570" s="149" t="s">
        <v>698</v>
      </c>
      <c r="J570" s="150">
        <f>VLOOKUP(B570,'12.2023'!A:C,3,0)</f>
        <v>0</v>
      </c>
      <c r="K570" s="151">
        <f>VLOOKUP(B570,'12.2023'!A:D,4,0)</f>
        <v>0</v>
      </c>
      <c r="L570" s="150">
        <f>VLOOKUP(B570,'12.2023'!A:E,5,0)</f>
        <v>0</v>
      </c>
      <c r="M570" s="150">
        <f>VLOOKUP(B570,'12.2023'!A:F,6,0)</f>
        <v>0</v>
      </c>
      <c r="N570" s="150">
        <f t="shared" si="33"/>
        <v>0</v>
      </c>
      <c r="O570" s="152">
        <f t="shared" si="34"/>
        <v>0</v>
      </c>
      <c r="P570" s="128">
        <f t="shared" si="35"/>
        <v>0</v>
      </c>
      <c r="Q570" s="153">
        <v>0</v>
      </c>
      <c r="R570" s="128">
        <f t="shared" si="36"/>
        <v>0</v>
      </c>
      <c r="S570" s="129">
        <v>11</v>
      </c>
    </row>
    <row r="571" spans="1:19" hidden="1">
      <c r="A571" s="147">
        <v>562</v>
      </c>
      <c r="B571" s="148">
        <v>101010837</v>
      </c>
      <c r="C571" s="148" t="s">
        <v>159</v>
      </c>
      <c r="D571" s="149" t="s">
        <v>32</v>
      </c>
      <c r="E571" s="149" t="s">
        <v>44</v>
      </c>
      <c r="F571" s="149" t="s">
        <v>152</v>
      </c>
      <c r="G571" s="149" t="s">
        <v>45</v>
      </c>
      <c r="H571" s="149">
        <v>0</v>
      </c>
      <c r="I571" s="149" t="s">
        <v>699</v>
      </c>
      <c r="J571" s="150">
        <f>VLOOKUP(B571,'12.2023'!A:C,3,0)</f>
        <v>642.31000000000006</v>
      </c>
      <c r="K571" s="151">
        <f>VLOOKUP(B571,'12.2023'!A:D,4,0)</f>
        <v>0</v>
      </c>
      <c r="L571" s="150">
        <f>VLOOKUP(B571,'12.2023'!A:E,5,0)</f>
        <v>0</v>
      </c>
      <c r="M571" s="150">
        <f>VLOOKUP(B571,'12.2023'!A:F,6,0)</f>
        <v>0</v>
      </c>
      <c r="N571" s="150">
        <f t="shared" si="33"/>
        <v>642.31000000000006</v>
      </c>
      <c r="O571" s="152">
        <f t="shared" si="34"/>
        <v>0</v>
      </c>
      <c r="P571" s="128">
        <f t="shared" si="35"/>
        <v>642.31000000000006</v>
      </c>
      <c r="Q571" s="153">
        <v>0</v>
      </c>
      <c r="R571" s="128">
        <f t="shared" si="36"/>
        <v>642.31000000000006</v>
      </c>
      <c r="S571" s="129">
        <v>11</v>
      </c>
    </row>
    <row r="572" spans="1:19" hidden="1">
      <c r="A572" s="147">
        <v>563</v>
      </c>
      <c r="B572" s="148">
        <v>101010838</v>
      </c>
      <c r="C572" s="148" t="s">
        <v>159</v>
      </c>
      <c r="D572" s="149" t="s">
        <v>32</v>
      </c>
      <c r="E572" s="149" t="s">
        <v>44</v>
      </c>
      <c r="F572" s="149" t="s">
        <v>152</v>
      </c>
      <c r="G572" s="149" t="s">
        <v>45</v>
      </c>
      <c r="H572" s="149">
        <v>0</v>
      </c>
      <c r="I572" s="149" t="s">
        <v>700</v>
      </c>
      <c r="J572" s="150">
        <f>VLOOKUP(B572,'12.2023'!A:C,3,0)</f>
        <v>128050</v>
      </c>
      <c r="K572" s="151">
        <f>VLOOKUP(B572,'12.2023'!A:D,4,0)</f>
        <v>0</v>
      </c>
      <c r="L572" s="150">
        <f>VLOOKUP(B572,'12.2023'!A:E,5,0)</f>
        <v>0</v>
      </c>
      <c r="M572" s="150">
        <f>VLOOKUP(B572,'12.2023'!A:F,6,0)</f>
        <v>0</v>
      </c>
      <c r="N572" s="150">
        <f t="shared" si="33"/>
        <v>128050</v>
      </c>
      <c r="O572" s="152">
        <f t="shared" si="34"/>
        <v>0</v>
      </c>
      <c r="P572" s="128">
        <f t="shared" si="35"/>
        <v>128050</v>
      </c>
      <c r="Q572" s="153">
        <v>0</v>
      </c>
      <c r="R572" s="128">
        <f t="shared" si="36"/>
        <v>128050</v>
      </c>
      <c r="S572" s="129">
        <v>11</v>
      </c>
    </row>
    <row r="573" spans="1:19" hidden="1">
      <c r="A573" s="147">
        <v>564</v>
      </c>
      <c r="B573" s="148">
        <v>101010839</v>
      </c>
      <c r="C573" s="148" t="s">
        <v>159</v>
      </c>
      <c r="D573" s="149" t="s">
        <v>32</v>
      </c>
      <c r="E573" s="149" t="s">
        <v>44</v>
      </c>
      <c r="F573" s="149" t="s">
        <v>152</v>
      </c>
      <c r="G573" s="149" t="s">
        <v>45</v>
      </c>
      <c r="H573" s="149">
        <v>0</v>
      </c>
      <c r="I573" s="149" t="s">
        <v>701</v>
      </c>
      <c r="J573" s="150">
        <f>VLOOKUP(B573,'12.2023'!A:C,3,0)</f>
        <v>19951.3</v>
      </c>
      <c r="K573" s="151">
        <f>VLOOKUP(B573,'12.2023'!A:D,4,0)</f>
        <v>0</v>
      </c>
      <c r="L573" s="150">
        <f>VLOOKUP(B573,'12.2023'!A:E,5,0)</f>
        <v>0</v>
      </c>
      <c r="M573" s="150">
        <f>VLOOKUP(B573,'12.2023'!A:F,6,0)</f>
        <v>0</v>
      </c>
      <c r="N573" s="150">
        <f t="shared" si="33"/>
        <v>19951.3</v>
      </c>
      <c r="O573" s="152">
        <f t="shared" si="34"/>
        <v>0</v>
      </c>
      <c r="P573" s="128">
        <f t="shared" si="35"/>
        <v>19951.3</v>
      </c>
      <c r="Q573" s="153">
        <v>0</v>
      </c>
      <c r="R573" s="128">
        <f t="shared" si="36"/>
        <v>19951.3</v>
      </c>
      <c r="S573" s="129">
        <v>11</v>
      </c>
    </row>
    <row r="574" spans="1:19" hidden="1">
      <c r="A574" s="147">
        <v>565</v>
      </c>
      <c r="B574" s="148">
        <v>101010840</v>
      </c>
      <c r="C574" s="148" t="s">
        <v>159</v>
      </c>
      <c r="D574" s="149" t="s">
        <v>32</v>
      </c>
      <c r="E574" s="149" t="s">
        <v>44</v>
      </c>
      <c r="F574" s="149" t="s">
        <v>152</v>
      </c>
      <c r="G574" s="149" t="s">
        <v>45</v>
      </c>
      <c r="H574" s="149">
        <v>0</v>
      </c>
      <c r="I574" s="149" t="s">
        <v>702</v>
      </c>
      <c r="J574" s="150">
        <f>VLOOKUP(B574,'12.2023'!A:C,3,0)</f>
        <v>0</v>
      </c>
      <c r="K574" s="151">
        <f>VLOOKUP(B574,'12.2023'!A:D,4,0)</f>
        <v>0</v>
      </c>
      <c r="L574" s="150">
        <f>VLOOKUP(B574,'12.2023'!A:E,5,0)</f>
        <v>10579.48</v>
      </c>
      <c r="M574" s="150">
        <f>VLOOKUP(B574,'12.2023'!A:F,6,0)</f>
        <v>10579.48</v>
      </c>
      <c r="N574" s="150">
        <f t="shared" si="33"/>
        <v>0</v>
      </c>
      <c r="O574" s="152">
        <f t="shared" si="34"/>
        <v>0</v>
      </c>
      <c r="P574" s="128">
        <f t="shared" si="35"/>
        <v>0</v>
      </c>
      <c r="Q574" s="153">
        <v>0</v>
      </c>
      <c r="R574" s="128">
        <f t="shared" si="36"/>
        <v>0</v>
      </c>
      <c r="S574" s="129">
        <v>11</v>
      </c>
    </row>
    <row r="575" spans="1:19" hidden="1">
      <c r="A575" s="147">
        <v>566</v>
      </c>
      <c r="B575" s="148">
        <v>101010841</v>
      </c>
      <c r="C575" s="148" t="s">
        <v>159</v>
      </c>
      <c r="D575" s="149" t="s">
        <v>32</v>
      </c>
      <c r="E575" s="149" t="s">
        <v>44</v>
      </c>
      <c r="F575" s="149" t="s">
        <v>152</v>
      </c>
      <c r="G575" s="149" t="s">
        <v>45</v>
      </c>
      <c r="H575" s="149">
        <v>0</v>
      </c>
      <c r="I575" s="149" t="s">
        <v>703</v>
      </c>
      <c r="J575" s="150">
        <f>VLOOKUP(B575,'12.2023'!A:C,3,0)</f>
        <v>0</v>
      </c>
      <c r="K575" s="151">
        <f>VLOOKUP(B575,'12.2023'!A:D,4,0)</f>
        <v>0</v>
      </c>
      <c r="L575" s="150">
        <f>VLOOKUP(B575,'12.2023'!A:E,5,0)</f>
        <v>19200</v>
      </c>
      <c r="M575" s="150">
        <f>VLOOKUP(B575,'12.2023'!A:F,6,0)</f>
        <v>19200</v>
      </c>
      <c r="N575" s="150">
        <f t="shared" si="33"/>
        <v>0</v>
      </c>
      <c r="O575" s="152">
        <f t="shared" si="34"/>
        <v>0</v>
      </c>
      <c r="P575" s="128">
        <f t="shared" si="35"/>
        <v>0</v>
      </c>
      <c r="Q575" s="153">
        <v>0</v>
      </c>
      <c r="R575" s="128">
        <f t="shared" si="36"/>
        <v>0</v>
      </c>
      <c r="S575" s="129">
        <v>11</v>
      </c>
    </row>
    <row r="576" spans="1:19" hidden="1">
      <c r="A576" s="147">
        <v>567</v>
      </c>
      <c r="B576" s="148">
        <v>101010842</v>
      </c>
      <c r="C576" s="148" t="s">
        <v>159</v>
      </c>
      <c r="D576" s="149" t="s">
        <v>32</v>
      </c>
      <c r="E576" s="149" t="s">
        <v>44</v>
      </c>
      <c r="F576" s="149" t="s">
        <v>152</v>
      </c>
      <c r="G576" s="149" t="s">
        <v>45</v>
      </c>
      <c r="H576" s="149">
        <v>0</v>
      </c>
      <c r="I576" s="149" t="s">
        <v>704</v>
      </c>
      <c r="J576" s="150">
        <f>VLOOKUP(B576,'12.2023'!A:C,3,0)</f>
        <v>0</v>
      </c>
      <c r="K576" s="151">
        <f>VLOOKUP(B576,'12.2023'!A:D,4,0)</f>
        <v>0</v>
      </c>
      <c r="L576" s="150">
        <f>VLOOKUP(B576,'12.2023'!A:E,5,0)</f>
        <v>10471.44</v>
      </c>
      <c r="M576" s="150">
        <f>VLOOKUP(B576,'12.2023'!A:F,6,0)</f>
        <v>10470</v>
      </c>
      <c r="N576" s="150">
        <f t="shared" si="33"/>
        <v>1.4400000000005093</v>
      </c>
      <c r="O576" s="152">
        <f t="shared" si="34"/>
        <v>0</v>
      </c>
      <c r="P576" s="128">
        <f t="shared" si="35"/>
        <v>1.4400000000005093</v>
      </c>
      <c r="Q576" s="153">
        <v>0</v>
      </c>
      <c r="R576" s="128">
        <f t="shared" si="36"/>
        <v>1.4400000000005093</v>
      </c>
      <c r="S576" s="129">
        <v>11</v>
      </c>
    </row>
    <row r="577" spans="1:19" hidden="1">
      <c r="A577" s="147">
        <v>568</v>
      </c>
      <c r="B577" s="148">
        <v>101010843</v>
      </c>
      <c r="C577" s="148" t="s">
        <v>159</v>
      </c>
      <c r="D577" s="149" t="s">
        <v>32</v>
      </c>
      <c r="E577" s="149" t="s">
        <v>44</v>
      </c>
      <c r="F577" s="149" t="s">
        <v>152</v>
      </c>
      <c r="G577" s="149" t="s">
        <v>45</v>
      </c>
      <c r="H577" s="149">
        <v>0</v>
      </c>
      <c r="I577" s="149" t="s">
        <v>705</v>
      </c>
      <c r="J577" s="150">
        <f>VLOOKUP(B577,'12.2023'!A:C,3,0)</f>
        <v>0</v>
      </c>
      <c r="K577" s="151">
        <f>VLOOKUP(B577,'12.2023'!A:D,4,0)</f>
        <v>0</v>
      </c>
      <c r="L577" s="150">
        <f>VLOOKUP(B577,'12.2023'!A:E,5,0)</f>
        <v>2967</v>
      </c>
      <c r="M577" s="150">
        <f>VLOOKUP(B577,'12.2023'!A:F,6,0)</f>
        <v>2967</v>
      </c>
      <c r="N577" s="150">
        <f t="shared" si="33"/>
        <v>0</v>
      </c>
      <c r="O577" s="152">
        <f t="shared" si="34"/>
        <v>0</v>
      </c>
      <c r="P577" s="128">
        <f t="shared" si="35"/>
        <v>0</v>
      </c>
      <c r="Q577" s="153">
        <v>0</v>
      </c>
      <c r="R577" s="128">
        <f t="shared" si="36"/>
        <v>0</v>
      </c>
      <c r="S577" s="129">
        <v>11</v>
      </c>
    </row>
    <row r="578" spans="1:19" hidden="1">
      <c r="A578" s="147">
        <v>569</v>
      </c>
      <c r="B578" s="148">
        <v>101010844</v>
      </c>
      <c r="C578" s="148" t="s">
        <v>159</v>
      </c>
      <c r="D578" s="149" t="s">
        <v>32</v>
      </c>
      <c r="E578" s="149" t="s">
        <v>44</v>
      </c>
      <c r="F578" s="149" t="s">
        <v>152</v>
      </c>
      <c r="G578" s="149" t="s">
        <v>45</v>
      </c>
      <c r="H578" s="149">
        <v>0</v>
      </c>
      <c r="I578" s="149" t="s">
        <v>706</v>
      </c>
      <c r="J578" s="150">
        <f>VLOOKUP(B578,'12.2023'!A:C,3,0)</f>
        <v>0</v>
      </c>
      <c r="K578" s="151">
        <f>VLOOKUP(B578,'12.2023'!A:D,4,0)</f>
        <v>0</v>
      </c>
      <c r="L578" s="150">
        <f>VLOOKUP(B578,'12.2023'!A:E,5,0)</f>
        <v>10500</v>
      </c>
      <c r="M578" s="150">
        <f>VLOOKUP(B578,'12.2023'!A:F,6,0)</f>
        <v>9852.7100000000009</v>
      </c>
      <c r="N578" s="150">
        <f t="shared" si="33"/>
        <v>647.28999999999905</v>
      </c>
      <c r="O578" s="152">
        <f t="shared" si="34"/>
        <v>0</v>
      </c>
      <c r="P578" s="128">
        <f t="shared" si="35"/>
        <v>647.28999999999905</v>
      </c>
      <c r="Q578" s="153">
        <v>0</v>
      </c>
      <c r="R578" s="128">
        <f t="shared" si="36"/>
        <v>647.28999999999905</v>
      </c>
      <c r="S578" s="129">
        <v>11</v>
      </c>
    </row>
    <row r="579" spans="1:19" hidden="1">
      <c r="A579" s="147">
        <v>570</v>
      </c>
      <c r="B579" s="148">
        <v>101010845</v>
      </c>
      <c r="C579" s="148" t="s">
        <v>159</v>
      </c>
      <c r="D579" s="149" t="s">
        <v>32</v>
      </c>
      <c r="E579" s="149" t="s">
        <v>44</v>
      </c>
      <c r="F579" s="149" t="s">
        <v>152</v>
      </c>
      <c r="G579" s="149" t="s">
        <v>45</v>
      </c>
      <c r="H579" s="149">
        <v>0</v>
      </c>
      <c r="I579" s="149" t="s">
        <v>707</v>
      </c>
      <c r="J579" s="150">
        <f>VLOOKUP(B579,'12.2023'!A:C,3,0)</f>
        <v>0</v>
      </c>
      <c r="K579" s="151">
        <f>VLOOKUP(B579,'12.2023'!A:D,4,0)</f>
        <v>0</v>
      </c>
      <c r="L579" s="150">
        <f>VLOOKUP(B579,'12.2023'!A:E,5,0)</f>
        <v>1289.7</v>
      </c>
      <c r="M579" s="150">
        <f>VLOOKUP(B579,'12.2023'!A:F,6,0)</f>
        <v>0</v>
      </c>
      <c r="N579" s="150">
        <f t="shared" si="33"/>
        <v>1289.7</v>
      </c>
      <c r="O579" s="152">
        <f t="shared" si="34"/>
        <v>0</v>
      </c>
      <c r="P579" s="128">
        <f t="shared" si="35"/>
        <v>1289.7</v>
      </c>
      <c r="Q579" s="153">
        <v>0</v>
      </c>
      <c r="R579" s="128">
        <f t="shared" si="36"/>
        <v>1289.7</v>
      </c>
      <c r="S579" s="129">
        <v>11</v>
      </c>
    </row>
    <row r="580" spans="1:19" hidden="1">
      <c r="A580" s="147">
        <v>571</v>
      </c>
      <c r="B580" s="148">
        <v>101010846</v>
      </c>
      <c r="C580" s="148" t="s">
        <v>159</v>
      </c>
      <c r="D580" s="149" t="s">
        <v>32</v>
      </c>
      <c r="E580" s="149" t="s">
        <v>44</v>
      </c>
      <c r="F580" s="149" t="s">
        <v>152</v>
      </c>
      <c r="G580" s="149" t="s">
        <v>45</v>
      </c>
      <c r="H580" s="149">
        <v>0</v>
      </c>
      <c r="I580" s="149" t="s">
        <v>708</v>
      </c>
      <c r="J580" s="150">
        <f>VLOOKUP(B580,'12.2023'!A:C,3,0)</f>
        <v>0</v>
      </c>
      <c r="K580" s="151">
        <f>VLOOKUP(B580,'12.2023'!A:D,4,0)</f>
        <v>0</v>
      </c>
      <c r="L580" s="150">
        <f>VLOOKUP(B580,'12.2023'!A:E,5,0)</f>
        <v>12353.6</v>
      </c>
      <c r="M580" s="150">
        <f>VLOOKUP(B580,'12.2023'!A:F,6,0)</f>
        <v>11245.58</v>
      </c>
      <c r="N580" s="150">
        <f t="shared" si="33"/>
        <v>1108.0200000000004</v>
      </c>
      <c r="O580" s="152">
        <f t="shared" si="34"/>
        <v>0</v>
      </c>
      <c r="P580" s="128">
        <f t="shared" si="35"/>
        <v>1108.0200000000004</v>
      </c>
      <c r="Q580" s="153">
        <v>0</v>
      </c>
      <c r="R580" s="128">
        <f t="shared" si="36"/>
        <v>1108.0200000000004</v>
      </c>
      <c r="S580" s="129">
        <v>11</v>
      </c>
    </row>
    <row r="581" spans="1:19" hidden="1">
      <c r="A581" s="147">
        <v>572</v>
      </c>
      <c r="B581" s="148">
        <v>101010847</v>
      </c>
      <c r="C581" s="148" t="s">
        <v>159</v>
      </c>
      <c r="D581" s="149" t="s">
        <v>32</v>
      </c>
      <c r="E581" s="149" t="s">
        <v>44</v>
      </c>
      <c r="F581" s="149" t="s">
        <v>152</v>
      </c>
      <c r="G581" s="149" t="s">
        <v>45</v>
      </c>
      <c r="H581" s="149">
        <v>0</v>
      </c>
      <c r="I581" s="149" t="s">
        <v>709</v>
      </c>
      <c r="J581" s="150">
        <f>VLOOKUP(B581,'12.2023'!A:C,3,0)</f>
        <v>0</v>
      </c>
      <c r="K581" s="151">
        <f>VLOOKUP(B581,'12.2023'!A:D,4,0)</f>
        <v>0</v>
      </c>
      <c r="L581" s="150">
        <f>VLOOKUP(B581,'12.2023'!A:E,5,0)</f>
        <v>2000</v>
      </c>
      <c r="M581" s="150">
        <f>VLOOKUP(B581,'12.2023'!A:F,6,0)</f>
        <v>268.22000000000003</v>
      </c>
      <c r="N581" s="150">
        <f t="shared" si="33"/>
        <v>1731.78</v>
      </c>
      <c r="O581" s="152">
        <f t="shared" si="34"/>
        <v>0</v>
      </c>
      <c r="P581" s="128">
        <f t="shared" si="35"/>
        <v>1731.78</v>
      </c>
      <c r="Q581" s="153">
        <v>0</v>
      </c>
      <c r="R581" s="128">
        <f t="shared" si="36"/>
        <v>1731.78</v>
      </c>
      <c r="S581" s="129">
        <v>11</v>
      </c>
    </row>
    <row r="582" spans="1:19" hidden="1">
      <c r="A582" s="147">
        <v>573</v>
      </c>
      <c r="B582" s="148">
        <v>101010848</v>
      </c>
      <c r="C582" s="148" t="s">
        <v>159</v>
      </c>
      <c r="D582" s="149" t="s">
        <v>32</v>
      </c>
      <c r="E582" s="149" t="s">
        <v>44</v>
      </c>
      <c r="F582" s="149" t="s">
        <v>152</v>
      </c>
      <c r="G582" s="149" t="s">
        <v>45</v>
      </c>
      <c r="H582" s="149">
        <v>0</v>
      </c>
      <c r="I582" s="149" t="s">
        <v>710</v>
      </c>
      <c r="J582" s="150">
        <f>VLOOKUP(B582,'12.2023'!A:C,3,0)</f>
        <v>0</v>
      </c>
      <c r="K582" s="151">
        <f>VLOOKUP(B582,'12.2023'!A:D,4,0)</f>
        <v>0</v>
      </c>
      <c r="L582" s="150">
        <f>VLOOKUP(B582,'12.2023'!A:E,5,0)</f>
        <v>5763.67</v>
      </c>
      <c r="M582" s="150">
        <f>VLOOKUP(B582,'12.2023'!A:F,6,0)</f>
        <v>4925.51</v>
      </c>
      <c r="N582" s="150">
        <f t="shared" si="33"/>
        <v>838.15999999999985</v>
      </c>
      <c r="O582" s="152">
        <f t="shared" si="34"/>
        <v>0</v>
      </c>
      <c r="P582" s="128">
        <f t="shared" si="35"/>
        <v>838.15999999999985</v>
      </c>
      <c r="Q582" s="153">
        <v>0</v>
      </c>
      <c r="R582" s="128">
        <f t="shared" si="36"/>
        <v>838.15999999999985</v>
      </c>
      <c r="S582" s="129">
        <v>11</v>
      </c>
    </row>
    <row r="583" spans="1:19" hidden="1">
      <c r="A583" s="147">
        <v>574</v>
      </c>
      <c r="B583" s="148">
        <v>101010849</v>
      </c>
      <c r="C583" s="148" t="s">
        <v>159</v>
      </c>
      <c r="D583" s="149" t="s">
        <v>32</v>
      </c>
      <c r="E583" s="149" t="s">
        <v>44</v>
      </c>
      <c r="F583" s="149" t="s">
        <v>152</v>
      </c>
      <c r="G583" s="149" t="s">
        <v>45</v>
      </c>
      <c r="H583" s="149">
        <v>0</v>
      </c>
      <c r="I583" s="149" t="s">
        <v>711</v>
      </c>
      <c r="J583" s="150">
        <f>VLOOKUP(B583,'12.2023'!A:C,3,0)</f>
        <v>0</v>
      </c>
      <c r="K583" s="151">
        <f>VLOOKUP(B583,'12.2023'!A:D,4,0)</f>
        <v>0</v>
      </c>
      <c r="L583" s="150">
        <f>VLOOKUP(B583,'12.2023'!A:E,5,0)</f>
        <v>1864.77</v>
      </c>
      <c r="M583" s="150">
        <f>VLOOKUP(B583,'12.2023'!A:F,6,0)</f>
        <v>0</v>
      </c>
      <c r="N583" s="150">
        <f t="shared" ref="N583:N646" si="37">IF((J583+L583)-(K583+M583)&lt;0,0,(J583+L583)-(K583+M583))</f>
        <v>1864.77</v>
      </c>
      <c r="O583" s="152">
        <f t="shared" ref="O583:O646" si="38">-IF((J583+L583)-(K583+M583)&lt;0,(J583+L583)-(K583+M583),0)</f>
        <v>0</v>
      </c>
      <c r="P583" s="128">
        <f t="shared" ref="P583:P646" si="39">N583-O583</f>
        <v>1864.77</v>
      </c>
      <c r="Q583" s="153">
        <v>0</v>
      </c>
      <c r="R583" s="128">
        <f t="shared" ref="R583:R646" si="40">P583-Q583</f>
        <v>1864.77</v>
      </c>
      <c r="S583" s="129">
        <v>11</v>
      </c>
    </row>
    <row r="584" spans="1:19" hidden="1">
      <c r="A584" s="147">
        <v>575</v>
      </c>
      <c r="B584" s="148">
        <v>101010850</v>
      </c>
      <c r="C584" s="148" t="s">
        <v>159</v>
      </c>
      <c r="D584" s="149" t="s">
        <v>32</v>
      </c>
      <c r="E584" s="149" t="s">
        <v>44</v>
      </c>
      <c r="F584" s="149" t="s">
        <v>152</v>
      </c>
      <c r="G584" s="149" t="s">
        <v>45</v>
      </c>
      <c r="H584" s="149">
        <v>0</v>
      </c>
      <c r="I584" s="149" t="s">
        <v>712</v>
      </c>
      <c r="J584" s="150">
        <f>VLOOKUP(B584,'12.2023'!A:C,3,0)</f>
        <v>0</v>
      </c>
      <c r="K584" s="151">
        <f>VLOOKUP(B584,'12.2023'!A:D,4,0)</f>
        <v>0</v>
      </c>
      <c r="L584" s="150">
        <f>VLOOKUP(B584,'12.2023'!A:E,5,0)</f>
        <v>10466.01</v>
      </c>
      <c r="M584" s="150">
        <f>VLOOKUP(B584,'12.2023'!A:F,6,0)</f>
        <v>9982.24</v>
      </c>
      <c r="N584" s="150">
        <f t="shared" si="37"/>
        <v>483.77000000000044</v>
      </c>
      <c r="O584" s="152">
        <f t="shared" si="38"/>
        <v>0</v>
      </c>
      <c r="P584" s="128">
        <f t="shared" si="39"/>
        <v>483.77000000000044</v>
      </c>
      <c r="Q584" s="153">
        <v>0</v>
      </c>
      <c r="R584" s="128">
        <f t="shared" si="40"/>
        <v>483.77000000000044</v>
      </c>
      <c r="S584" s="129">
        <v>11</v>
      </c>
    </row>
    <row r="585" spans="1:19" hidden="1">
      <c r="A585" s="147">
        <v>576</v>
      </c>
      <c r="B585" s="148">
        <v>101010851</v>
      </c>
      <c r="C585" s="148" t="s">
        <v>159</v>
      </c>
      <c r="D585" s="149" t="s">
        <v>32</v>
      </c>
      <c r="E585" s="149" t="s">
        <v>44</v>
      </c>
      <c r="F585" s="149" t="s">
        <v>152</v>
      </c>
      <c r="G585" s="149" t="s">
        <v>45</v>
      </c>
      <c r="H585" s="149">
        <v>0</v>
      </c>
      <c r="I585" s="149" t="s">
        <v>713</v>
      </c>
      <c r="J585" s="150">
        <f>VLOOKUP(B585,'12.2023'!A:C,3,0)</f>
        <v>0</v>
      </c>
      <c r="K585" s="151">
        <f>VLOOKUP(B585,'12.2023'!A:D,4,0)</f>
        <v>0</v>
      </c>
      <c r="L585" s="150">
        <f>VLOOKUP(B585,'12.2023'!A:E,5,0)</f>
        <v>4830.79</v>
      </c>
      <c r="M585" s="150">
        <f>VLOOKUP(B585,'12.2023'!A:F,6,0)</f>
        <v>4087.85</v>
      </c>
      <c r="N585" s="150">
        <f t="shared" si="37"/>
        <v>742.94</v>
      </c>
      <c r="O585" s="152">
        <f t="shared" si="38"/>
        <v>0</v>
      </c>
      <c r="P585" s="128">
        <f t="shared" si="39"/>
        <v>742.94</v>
      </c>
      <c r="Q585" s="153">
        <v>0</v>
      </c>
      <c r="R585" s="128">
        <f t="shared" si="40"/>
        <v>742.94</v>
      </c>
      <c r="S585" s="129">
        <v>11</v>
      </c>
    </row>
    <row r="586" spans="1:19" hidden="1">
      <c r="A586" s="147">
        <v>577</v>
      </c>
      <c r="B586" s="148">
        <v>101010852</v>
      </c>
      <c r="C586" s="148" t="s">
        <v>159</v>
      </c>
      <c r="D586" s="149" t="s">
        <v>32</v>
      </c>
      <c r="E586" s="149" t="s">
        <v>44</v>
      </c>
      <c r="F586" s="149" t="s">
        <v>152</v>
      </c>
      <c r="G586" s="149" t="s">
        <v>45</v>
      </c>
      <c r="H586" s="149">
        <v>0</v>
      </c>
      <c r="I586" s="149" t="s">
        <v>714</v>
      </c>
      <c r="J586" s="150">
        <f>VLOOKUP(B586,'12.2023'!A:C,3,0)</f>
        <v>0</v>
      </c>
      <c r="K586" s="151">
        <f>VLOOKUP(B586,'12.2023'!A:D,4,0)</f>
        <v>0</v>
      </c>
      <c r="L586" s="150">
        <f>VLOOKUP(B586,'12.2023'!A:E,5,0)</f>
        <v>12817.49</v>
      </c>
      <c r="M586" s="150">
        <f>VLOOKUP(B586,'12.2023'!A:F,6,0)</f>
        <v>11743.880000000001</v>
      </c>
      <c r="N586" s="150">
        <f t="shared" si="37"/>
        <v>1073.6099999999988</v>
      </c>
      <c r="O586" s="152">
        <f t="shared" si="38"/>
        <v>0</v>
      </c>
      <c r="P586" s="128">
        <f t="shared" si="39"/>
        <v>1073.6099999999988</v>
      </c>
      <c r="Q586" s="153">
        <v>0</v>
      </c>
      <c r="R586" s="128">
        <f t="shared" si="40"/>
        <v>1073.6099999999988</v>
      </c>
      <c r="S586" s="129">
        <v>11</v>
      </c>
    </row>
    <row r="587" spans="1:19" hidden="1">
      <c r="A587" s="147">
        <v>578</v>
      </c>
      <c r="B587" s="148">
        <v>101010853</v>
      </c>
      <c r="C587" s="148" t="s">
        <v>159</v>
      </c>
      <c r="D587" s="149" t="s">
        <v>32</v>
      </c>
      <c r="E587" s="149" t="s">
        <v>44</v>
      </c>
      <c r="F587" s="149" t="s">
        <v>152</v>
      </c>
      <c r="G587" s="149" t="s">
        <v>45</v>
      </c>
      <c r="H587" s="149">
        <v>0</v>
      </c>
      <c r="I587" s="149" t="s">
        <v>715</v>
      </c>
      <c r="J587" s="150">
        <f>VLOOKUP(B587,'12.2023'!A:C,3,0)</f>
        <v>0</v>
      </c>
      <c r="K587" s="151">
        <f>VLOOKUP(B587,'12.2023'!A:D,4,0)</f>
        <v>0</v>
      </c>
      <c r="L587" s="150">
        <f>VLOOKUP(B587,'12.2023'!A:E,5,0)</f>
        <v>3308.75</v>
      </c>
      <c r="M587" s="150">
        <f>VLOOKUP(B587,'12.2023'!A:F,6,0)</f>
        <v>1269.79</v>
      </c>
      <c r="N587" s="150">
        <f t="shared" si="37"/>
        <v>2038.96</v>
      </c>
      <c r="O587" s="152">
        <f t="shared" si="38"/>
        <v>0</v>
      </c>
      <c r="P587" s="128">
        <f t="shared" si="39"/>
        <v>2038.96</v>
      </c>
      <c r="Q587" s="153">
        <v>0</v>
      </c>
      <c r="R587" s="128">
        <f t="shared" si="40"/>
        <v>2038.96</v>
      </c>
      <c r="S587" s="129">
        <v>11</v>
      </c>
    </row>
    <row r="588" spans="1:19" hidden="1">
      <c r="A588" s="147">
        <v>579</v>
      </c>
      <c r="B588" s="148">
        <v>101010854</v>
      </c>
      <c r="C588" s="148" t="s">
        <v>159</v>
      </c>
      <c r="D588" s="149" t="s">
        <v>32</v>
      </c>
      <c r="E588" s="149" t="s">
        <v>44</v>
      </c>
      <c r="F588" s="149" t="s">
        <v>152</v>
      </c>
      <c r="G588" s="149" t="s">
        <v>45</v>
      </c>
      <c r="H588" s="149">
        <v>0</v>
      </c>
      <c r="I588" s="149" t="s">
        <v>716</v>
      </c>
      <c r="J588" s="150">
        <f>VLOOKUP(B588,'12.2023'!A:C,3,0)</f>
        <v>0</v>
      </c>
      <c r="K588" s="151">
        <f>VLOOKUP(B588,'12.2023'!A:D,4,0)</f>
        <v>0</v>
      </c>
      <c r="L588" s="150">
        <f>VLOOKUP(B588,'12.2023'!A:E,5,0)</f>
        <v>12000</v>
      </c>
      <c r="M588" s="150">
        <f>VLOOKUP(B588,'12.2023'!A:F,6,0)</f>
        <v>8855.36</v>
      </c>
      <c r="N588" s="150">
        <f t="shared" si="37"/>
        <v>3144.6399999999994</v>
      </c>
      <c r="O588" s="152">
        <f t="shared" si="38"/>
        <v>0</v>
      </c>
      <c r="P588" s="128">
        <f t="shared" si="39"/>
        <v>3144.6399999999994</v>
      </c>
      <c r="Q588" s="153">
        <v>0</v>
      </c>
      <c r="R588" s="128">
        <f t="shared" si="40"/>
        <v>3144.6399999999994</v>
      </c>
      <c r="S588" s="129">
        <v>11</v>
      </c>
    </row>
    <row r="589" spans="1:19" hidden="1">
      <c r="A589" s="147">
        <v>580</v>
      </c>
      <c r="B589" s="148">
        <v>101010855</v>
      </c>
      <c r="C589" s="148" t="s">
        <v>159</v>
      </c>
      <c r="D589" s="149" t="s">
        <v>32</v>
      </c>
      <c r="E589" s="149" t="s">
        <v>44</v>
      </c>
      <c r="F589" s="149" t="s">
        <v>152</v>
      </c>
      <c r="G589" s="149" t="s">
        <v>45</v>
      </c>
      <c r="H589" s="149">
        <v>0</v>
      </c>
      <c r="I589" s="149" t="s">
        <v>717</v>
      </c>
      <c r="J589" s="150">
        <f>VLOOKUP(B589,'12.2023'!A:C,3,0)</f>
        <v>0</v>
      </c>
      <c r="K589" s="151">
        <f>VLOOKUP(B589,'12.2023'!A:D,4,0)</f>
        <v>0</v>
      </c>
      <c r="L589" s="150">
        <f>VLOOKUP(B589,'12.2023'!A:E,5,0)</f>
        <v>41368.36</v>
      </c>
      <c r="M589" s="150">
        <f>VLOOKUP(B589,'12.2023'!A:F,6,0)</f>
        <v>37325.29</v>
      </c>
      <c r="N589" s="150">
        <f t="shared" si="37"/>
        <v>4043.0699999999997</v>
      </c>
      <c r="O589" s="152">
        <f t="shared" si="38"/>
        <v>0</v>
      </c>
      <c r="P589" s="128">
        <f t="shared" si="39"/>
        <v>4043.0699999999997</v>
      </c>
      <c r="Q589" s="153">
        <v>0</v>
      </c>
      <c r="R589" s="128">
        <f t="shared" si="40"/>
        <v>4043.0699999999997</v>
      </c>
      <c r="S589" s="129">
        <v>11</v>
      </c>
    </row>
    <row r="590" spans="1:19" hidden="1">
      <c r="A590" s="147">
        <v>581</v>
      </c>
      <c r="B590" s="148">
        <v>101010856</v>
      </c>
      <c r="C590" s="148" t="s">
        <v>159</v>
      </c>
      <c r="D590" s="149" t="s">
        <v>32</v>
      </c>
      <c r="E590" s="149" t="s">
        <v>44</v>
      </c>
      <c r="F590" s="149" t="s">
        <v>152</v>
      </c>
      <c r="G590" s="149" t="s">
        <v>45</v>
      </c>
      <c r="H590" s="149">
        <v>0</v>
      </c>
      <c r="I590" s="149" t="s">
        <v>718</v>
      </c>
      <c r="J590" s="150">
        <f>VLOOKUP(B590,'12.2023'!A:C,3,0)</f>
        <v>0</v>
      </c>
      <c r="K590" s="151">
        <f>VLOOKUP(B590,'12.2023'!A:D,4,0)</f>
        <v>0</v>
      </c>
      <c r="L590" s="150">
        <f>VLOOKUP(B590,'12.2023'!A:E,5,0)</f>
        <v>32922.699999999997</v>
      </c>
      <c r="M590" s="150">
        <f>VLOOKUP(B590,'12.2023'!A:F,6,0)</f>
        <v>30522.04</v>
      </c>
      <c r="N590" s="150">
        <f t="shared" si="37"/>
        <v>2400.6599999999962</v>
      </c>
      <c r="O590" s="152">
        <f t="shared" si="38"/>
        <v>0</v>
      </c>
      <c r="P590" s="128">
        <f t="shared" si="39"/>
        <v>2400.6599999999962</v>
      </c>
      <c r="Q590" s="153">
        <v>0</v>
      </c>
      <c r="R590" s="128">
        <f t="shared" si="40"/>
        <v>2400.6599999999962</v>
      </c>
      <c r="S590" s="129">
        <v>11</v>
      </c>
    </row>
    <row r="591" spans="1:19" hidden="1">
      <c r="A591" s="147">
        <v>582</v>
      </c>
      <c r="B591" s="148">
        <v>101010857</v>
      </c>
      <c r="C591" s="148" t="s">
        <v>159</v>
      </c>
      <c r="D591" s="149" t="s">
        <v>32</v>
      </c>
      <c r="E591" s="149" t="s">
        <v>44</v>
      </c>
      <c r="F591" s="149" t="s">
        <v>152</v>
      </c>
      <c r="G591" s="149" t="s">
        <v>45</v>
      </c>
      <c r="H591" s="149">
        <v>0</v>
      </c>
      <c r="I591" s="149" t="s">
        <v>719</v>
      </c>
      <c r="J591" s="150">
        <f>VLOOKUP(B591,'12.2023'!A:C,3,0)</f>
        <v>0</v>
      </c>
      <c r="K591" s="151">
        <f>VLOOKUP(B591,'12.2023'!A:D,4,0)</f>
        <v>0</v>
      </c>
      <c r="L591" s="150">
        <f>VLOOKUP(B591,'12.2023'!A:E,5,0)</f>
        <v>34036.99</v>
      </c>
      <c r="M591" s="150">
        <f>VLOOKUP(B591,'12.2023'!A:F,6,0)</f>
        <v>31077.690000000002</v>
      </c>
      <c r="N591" s="150">
        <f t="shared" si="37"/>
        <v>2959.2999999999956</v>
      </c>
      <c r="O591" s="152">
        <f t="shared" si="38"/>
        <v>0</v>
      </c>
      <c r="P591" s="128">
        <f t="shared" si="39"/>
        <v>2959.2999999999956</v>
      </c>
      <c r="Q591" s="153">
        <v>0</v>
      </c>
      <c r="R591" s="128">
        <f t="shared" si="40"/>
        <v>2959.2999999999956</v>
      </c>
      <c r="S591" s="129">
        <v>11</v>
      </c>
    </row>
    <row r="592" spans="1:19" hidden="1">
      <c r="A592" s="147">
        <v>583</v>
      </c>
      <c r="B592" s="148">
        <v>101010858</v>
      </c>
      <c r="C592" s="148" t="s">
        <v>159</v>
      </c>
      <c r="D592" s="149" t="s">
        <v>32</v>
      </c>
      <c r="E592" s="149" t="s">
        <v>44</v>
      </c>
      <c r="F592" s="149" t="s">
        <v>152</v>
      </c>
      <c r="G592" s="149" t="s">
        <v>45</v>
      </c>
      <c r="H592" s="149">
        <v>0</v>
      </c>
      <c r="I592" s="149" t="s">
        <v>720</v>
      </c>
      <c r="J592" s="150">
        <f>VLOOKUP(B592,'12.2023'!A:C,3,0)</f>
        <v>0</v>
      </c>
      <c r="K592" s="151">
        <f>VLOOKUP(B592,'12.2023'!A:D,4,0)</f>
        <v>0</v>
      </c>
      <c r="L592" s="150">
        <f>VLOOKUP(B592,'12.2023'!A:E,5,0)</f>
        <v>20500</v>
      </c>
      <c r="M592" s="150">
        <f>VLOOKUP(B592,'12.2023'!A:F,6,0)</f>
        <v>17622.59</v>
      </c>
      <c r="N592" s="150">
        <f t="shared" si="37"/>
        <v>2877.41</v>
      </c>
      <c r="O592" s="152">
        <f t="shared" si="38"/>
        <v>0</v>
      </c>
      <c r="P592" s="128">
        <f t="shared" si="39"/>
        <v>2877.41</v>
      </c>
      <c r="Q592" s="153">
        <v>0</v>
      </c>
      <c r="R592" s="128">
        <f t="shared" si="40"/>
        <v>2877.41</v>
      </c>
      <c r="S592" s="129">
        <v>11</v>
      </c>
    </row>
    <row r="593" spans="1:19" hidden="1">
      <c r="A593" s="147">
        <v>584</v>
      </c>
      <c r="B593" s="148">
        <v>101010859</v>
      </c>
      <c r="C593" s="148" t="s">
        <v>159</v>
      </c>
      <c r="D593" s="149" t="s">
        <v>32</v>
      </c>
      <c r="E593" s="149" t="s">
        <v>44</v>
      </c>
      <c r="F593" s="149" t="s">
        <v>152</v>
      </c>
      <c r="G593" s="149" t="s">
        <v>45</v>
      </c>
      <c r="H593" s="149">
        <v>0</v>
      </c>
      <c r="I593" s="149" t="s">
        <v>721</v>
      </c>
      <c r="J593" s="150">
        <f>VLOOKUP(B593,'12.2023'!A:C,3,0)</f>
        <v>0</v>
      </c>
      <c r="K593" s="151">
        <f>VLOOKUP(B593,'12.2023'!A:D,4,0)</f>
        <v>0</v>
      </c>
      <c r="L593" s="150">
        <f>VLOOKUP(B593,'12.2023'!A:E,5,0)</f>
        <v>12044.07</v>
      </c>
      <c r="M593" s="150">
        <f>VLOOKUP(B593,'12.2023'!A:F,6,0)</f>
        <v>8132.95</v>
      </c>
      <c r="N593" s="150">
        <f t="shared" si="37"/>
        <v>3911.12</v>
      </c>
      <c r="O593" s="152">
        <f t="shared" si="38"/>
        <v>0</v>
      </c>
      <c r="P593" s="128">
        <f t="shared" si="39"/>
        <v>3911.12</v>
      </c>
      <c r="Q593" s="153">
        <v>0</v>
      </c>
      <c r="R593" s="128">
        <f t="shared" si="40"/>
        <v>3911.12</v>
      </c>
      <c r="S593" s="129">
        <v>11</v>
      </c>
    </row>
    <row r="594" spans="1:19" hidden="1">
      <c r="A594" s="147">
        <v>585</v>
      </c>
      <c r="B594" s="148">
        <v>101010860</v>
      </c>
      <c r="C594" s="148" t="s">
        <v>159</v>
      </c>
      <c r="D594" s="149" t="s">
        <v>32</v>
      </c>
      <c r="E594" s="149" t="s">
        <v>44</v>
      </c>
      <c r="F594" s="149" t="s">
        <v>152</v>
      </c>
      <c r="G594" s="149" t="s">
        <v>45</v>
      </c>
      <c r="H594" s="149">
        <v>0</v>
      </c>
      <c r="I594" s="149" t="s">
        <v>722</v>
      </c>
      <c r="J594" s="150">
        <f>VLOOKUP(B594,'12.2023'!A:C,3,0)</f>
        <v>0</v>
      </c>
      <c r="K594" s="151">
        <f>VLOOKUP(B594,'12.2023'!A:D,4,0)</f>
        <v>0</v>
      </c>
      <c r="L594" s="150">
        <f>VLOOKUP(B594,'12.2023'!A:E,5,0)</f>
        <v>14000</v>
      </c>
      <c r="M594" s="150">
        <f>VLOOKUP(B594,'12.2023'!A:F,6,0)</f>
        <v>9981.43</v>
      </c>
      <c r="N594" s="150">
        <f t="shared" si="37"/>
        <v>4018.5699999999997</v>
      </c>
      <c r="O594" s="152">
        <f t="shared" si="38"/>
        <v>0</v>
      </c>
      <c r="P594" s="128">
        <f t="shared" si="39"/>
        <v>4018.5699999999997</v>
      </c>
      <c r="Q594" s="153">
        <v>0</v>
      </c>
      <c r="R594" s="128">
        <f t="shared" si="40"/>
        <v>4018.5699999999997</v>
      </c>
      <c r="S594" s="129">
        <v>11</v>
      </c>
    </row>
    <row r="595" spans="1:19" hidden="1">
      <c r="A595" s="147">
        <v>586</v>
      </c>
      <c r="B595" s="148">
        <v>101010861</v>
      </c>
      <c r="C595" s="148" t="s">
        <v>159</v>
      </c>
      <c r="D595" s="149" t="s">
        <v>32</v>
      </c>
      <c r="E595" s="149" t="s">
        <v>44</v>
      </c>
      <c r="F595" s="149" t="s">
        <v>152</v>
      </c>
      <c r="G595" s="149" t="s">
        <v>45</v>
      </c>
      <c r="H595" s="149">
        <v>0</v>
      </c>
      <c r="I595" s="149" t="s">
        <v>723</v>
      </c>
      <c r="J595" s="150">
        <f>VLOOKUP(B595,'12.2023'!A:C,3,0)</f>
        <v>0</v>
      </c>
      <c r="K595" s="151">
        <f>VLOOKUP(B595,'12.2023'!A:D,4,0)</f>
        <v>0</v>
      </c>
      <c r="L595" s="150">
        <f>VLOOKUP(B595,'12.2023'!A:E,5,0)</f>
        <v>33452.99</v>
      </c>
      <c r="M595" s="150">
        <f>VLOOKUP(B595,'12.2023'!A:F,6,0)</f>
        <v>30418.59</v>
      </c>
      <c r="N595" s="150">
        <f t="shared" si="37"/>
        <v>3034.3999999999978</v>
      </c>
      <c r="O595" s="152">
        <f t="shared" si="38"/>
        <v>0</v>
      </c>
      <c r="P595" s="128">
        <f t="shared" si="39"/>
        <v>3034.3999999999978</v>
      </c>
      <c r="Q595" s="153">
        <v>0</v>
      </c>
      <c r="R595" s="128">
        <f t="shared" si="40"/>
        <v>3034.3999999999978</v>
      </c>
      <c r="S595" s="129">
        <v>11</v>
      </c>
    </row>
    <row r="596" spans="1:19" hidden="1">
      <c r="A596" s="147">
        <v>587</v>
      </c>
      <c r="B596" s="148">
        <v>101010862</v>
      </c>
      <c r="C596" s="148" t="s">
        <v>159</v>
      </c>
      <c r="D596" s="149" t="s">
        <v>32</v>
      </c>
      <c r="E596" s="149" t="s">
        <v>44</v>
      </c>
      <c r="F596" s="149" t="s">
        <v>152</v>
      </c>
      <c r="G596" s="149" t="s">
        <v>45</v>
      </c>
      <c r="H596" s="149">
        <v>0</v>
      </c>
      <c r="I596" s="149" t="s">
        <v>724</v>
      </c>
      <c r="J596" s="150">
        <f>VLOOKUP(B596,'12.2023'!A:C,3,0)</f>
        <v>0</v>
      </c>
      <c r="K596" s="151">
        <f>VLOOKUP(B596,'12.2023'!A:D,4,0)</f>
        <v>0</v>
      </c>
      <c r="L596" s="150">
        <f>VLOOKUP(B596,'12.2023'!A:E,5,0)</f>
        <v>11486.59</v>
      </c>
      <c r="M596" s="150">
        <f>VLOOKUP(B596,'12.2023'!A:F,6,0)</f>
        <v>8203.5499999999993</v>
      </c>
      <c r="N596" s="150">
        <f t="shared" si="37"/>
        <v>3283.0400000000009</v>
      </c>
      <c r="O596" s="152">
        <f t="shared" si="38"/>
        <v>0</v>
      </c>
      <c r="P596" s="128">
        <f t="shared" si="39"/>
        <v>3283.0400000000009</v>
      </c>
      <c r="Q596" s="153">
        <v>0</v>
      </c>
      <c r="R596" s="128">
        <f t="shared" si="40"/>
        <v>3283.0400000000009</v>
      </c>
      <c r="S596" s="129">
        <v>11</v>
      </c>
    </row>
    <row r="597" spans="1:19" hidden="1">
      <c r="A597" s="147">
        <v>588</v>
      </c>
      <c r="B597" s="148">
        <v>101010863</v>
      </c>
      <c r="C597" s="148" t="s">
        <v>159</v>
      </c>
      <c r="D597" s="149" t="s">
        <v>32</v>
      </c>
      <c r="E597" s="149" t="s">
        <v>44</v>
      </c>
      <c r="F597" s="149" t="s">
        <v>152</v>
      </c>
      <c r="G597" s="149" t="s">
        <v>45</v>
      </c>
      <c r="H597" s="149">
        <v>0</v>
      </c>
      <c r="I597" s="149" t="s">
        <v>725</v>
      </c>
      <c r="J597" s="150">
        <f>VLOOKUP(B597,'12.2023'!A:C,3,0)</f>
        <v>0</v>
      </c>
      <c r="K597" s="151">
        <f>VLOOKUP(B597,'12.2023'!A:D,4,0)</f>
        <v>0</v>
      </c>
      <c r="L597" s="150">
        <f>VLOOKUP(B597,'12.2023'!A:E,5,0)</f>
        <v>104059</v>
      </c>
      <c r="M597" s="150">
        <f>VLOOKUP(B597,'12.2023'!A:F,6,0)</f>
        <v>96304.19</v>
      </c>
      <c r="N597" s="150">
        <f t="shared" si="37"/>
        <v>7754.8099999999977</v>
      </c>
      <c r="O597" s="152">
        <f t="shared" si="38"/>
        <v>0</v>
      </c>
      <c r="P597" s="128">
        <f t="shared" si="39"/>
        <v>7754.8099999999977</v>
      </c>
      <c r="Q597" s="153">
        <v>0</v>
      </c>
      <c r="R597" s="128">
        <f t="shared" si="40"/>
        <v>7754.8099999999977</v>
      </c>
      <c r="S597" s="129">
        <v>11</v>
      </c>
    </row>
    <row r="598" spans="1:19" hidden="1">
      <c r="A598" s="147">
        <v>589</v>
      </c>
      <c r="B598" s="148">
        <v>101010864</v>
      </c>
      <c r="C598" s="148" t="s">
        <v>159</v>
      </c>
      <c r="D598" s="149" t="s">
        <v>32</v>
      </c>
      <c r="E598" s="149" t="s">
        <v>44</v>
      </c>
      <c r="F598" s="149" t="s">
        <v>152</v>
      </c>
      <c r="G598" s="149" t="s">
        <v>45</v>
      </c>
      <c r="H598" s="149">
        <v>0</v>
      </c>
      <c r="I598" s="149" t="s">
        <v>726</v>
      </c>
      <c r="J598" s="150">
        <f>VLOOKUP(B598,'12.2023'!A:C,3,0)</f>
        <v>0</v>
      </c>
      <c r="K598" s="151">
        <f>VLOOKUP(B598,'12.2023'!A:D,4,0)</f>
        <v>0</v>
      </c>
      <c r="L598" s="150">
        <f>VLOOKUP(B598,'12.2023'!A:E,5,0)</f>
        <v>30500</v>
      </c>
      <c r="M598" s="150">
        <f>VLOOKUP(B598,'12.2023'!A:F,6,0)</f>
        <v>26853.100000000002</v>
      </c>
      <c r="N598" s="150">
        <f t="shared" si="37"/>
        <v>3646.8999999999978</v>
      </c>
      <c r="O598" s="152">
        <f t="shared" si="38"/>
        <v>0</v>
      </c>
      <c r="P598" s="128">
        <f t="shared" si="39"/>
        <v>3646.8999999999978</v>
      </c>
      <c r="Q598" s="153">
        <v>0</v>
      </c>
      <c r="R598" s="128">
        <f t="shared" si="40"/>
        <v>3646.8999999999978</v>
      </c>
      <c r="S598" s="129">
        <v>11</v>
      </c>
    </row>
    <row r="599" spans="1:19" hidden="1">
      <c r="A599" s="147">
        <v>590</v>
      </c>
      <c r="B599" s="148">
        <v>101010865</v>
      </c>
      <c r="C599" s="148" t="s">
        <v>159</v>
      </c>
      <c r="D599" s="149" t="s">
        <v>32</v>
      </c>
      <c r="E599" s="149" t="s">
        <v>44</v>
      </c>
      <c r="F599" s="149" t="s">
        <v>152</v>
      </c>
      <c r="G599" s="149" t="s">
        <v>45</v>
      </c>
      <c r="H599" s="149">
        <v>0</v>
      </c>
      <c r="I599" s="149" t="s">
        <v>727</v>
      </c>
      <c r="J599" s="150">
        <f>VLOOKUP(B599,'12.2023'!A:C,3,0)</f>
        <v>0</v>
      </c>
      <c r="K599" s="151">
        <f>VLOOKUP(B599,'12.2023'!A:D,4,0)</f>
        <v>0</v>
      </c>
      <c r="L599" s="150">
        <f>VLOOKUP(B599,'12.2023'!A:E,5,0)</f>
        <v>477792.88</v>
      </c>
      <c r="M599" s="150">
        <f>VLOOKUP(B599,'12.2023'!A:F,6,0)</f>
        <v>477792.88</v>
      </c>
      <c r="N599" s="150">
        <f t="shared" si="37"/>
        <v>0</v>
      </c>
      <c r="O599" s="152">
        <f t="shared" si="38"/>
        <v>0</v>
      </c>
      <c r="P599" s="128">
        <f t="shared" si="39"/>
        <v>0</v>
      </c>
      <c r="Q599" s="153">
        <v>0</v>
      </c>
      <c r="R599" s="128">
        <f t="shared" si="40"/>
        <v>0</v>
      </c>
      <c r="S599" s="129">
        <v>11</v>
      </c>
    </row>
    <row r="600" spans="1:19" hidden="1">
      <c r="A600" s="147">
        <v>591</v>
      </c>
      <c r="B600" s="148">
        <v>101010866</v>
      </c>
      <c r="C600" s="148" t="s">
        <v>159</v>
      </c>
      <c r="D600" s="149" t="s">
        <v>32</v>
      </c>
      <c r="E600" s="149" t="s">
        <v>44</v>
      </c>
      <c r="F600" s="149" t="s">
        <v>152</v>
      </c>
      <c r="G600" s="149" t="s">
        <v>45</v>
      </c>
      <c r="H600" s="149">
        <v>0</v>
      </c>
      <c r="I600" s="149" t="s">
        <v>728</v>
      </c>
      <c r="J600" s="150">
        <f>VLOOKUP(B600,'12.2023'!A:C,3,0)</f>
        <v>0</v>
      </c>
      <c r="K600" s="151">
        <f>VLOOKUP(B600,'12.2023'!A:D,4,0)</f>
        <v>0</v>
      </c>
      <c r="L600" s="150">
        <f>VLOOKUP(B600,'12.2023'!A:E,5,0)</f>
        <v>2291492</v>
      </c>
      <c r="M600" s="150">
        <f>VLOOKUP(B600,'12.2023'!A:F,6,0)</f>
        <v>2291492</v>
      </c>
      <c r="N600" s="150">
        <f t="shared" si="37"/>
        <v>0</v>
      </c>
      <c r="O600" s="152">
        <f t="shared" si="38"/>
        <v>0</v>
      </c>
      <c r="P600" s="128">
        <f t="shared" si="39"/>
        <v>0</v>
      </c>
      <c r="Q600" s="153">
        <v>0</v>
      </c>
      <c r="R600" s="128">
        <f t="shared" si="40"/>
        <v>0</v>
      </c>
      <c r="S600" s="129">
        <v>11</v>
      </c>
    </row>
    <row r="601" spans="1:19" hidden="1">
      <c r="A601" s="147">
        <v>592</v>
      </c>
      <c r="B601" s="159">
        <v>101010867</v>
      </c>
      <c r="C601" s="148" t="s">
        <v>159</v>
      </c>
      <c r="D601" s="149" t="s">
        <v>32</v>
      </c>
      <c r="E601" s="149" t="s">
        <v>44</v>
      </c>
      <c r="F601" s="149" t="s">
        <v>152</v>
      </c>
      <c r="G601" s="149" t="s">
        <v>45</v>
      </c>
      <c r="H601" s="149">
        <v>0</v>
      </c>
      <c r="I601" s="148" t="s">
        <v>3300</v>
      </c>
      <c r="J601" s="155">
        <v>0</v>
      </c>
      <c r="K601" s="155">
        <v>0</v>
      </c>
      <c r="L601" s="150">
        <f>VLOOKUP(B601,'12.2023'!A:E,5,0)</f>
        <v>3000</v>
      </c>
      <c r="M601" s="150">
        <f>VLOOKUP(B601,'12.2023'!A:F,6,0)</f>
        <v>673.05000000000007</v>
      </c>
      <c r="N601" s="150">
        <f t="shared" si="37"/>
        <v>2326.9499999999998</v>
      </c>
      <c r="O601" s="152">
        <f t="shared" si="38"/>
        <v>0</v>
      </c>
      <c r="P601" s="128">
        <f t="shared" si="39"/>
        <v>2326.9499999999998</v>
      </c>
      <c r="Q601" s="153">
        <v>0</v>
      </c>
      <c r="R601" s="128">
        <f t="shared" si="40"/>
        <v>2326.9499999999998</v>
      </c>
      <c r="S601" s="129">
        <v>11</v>
      </c>
    </row>
    <row r="602" spans="1:19" hidden="1">
      <c r="A602" s="147">
        <v>728</v>
      </c>
      <c r="B602" s="148">
        <v>101010868</v>
      </c>
      <c r="C602" s="148" t="s">
        <v>159</v>
      </c>
      <c r="D602" s="149" t="s">
        <v>32</v>
      </c>
      <c r="E602" s="149" t="s">
        <v>44</v>
      </c>
      <c r="F602" s="149" t="s">
        <v>152</v>
      </c>
      <c r="G602" s="149" t="s">
        <v>45</v>
      </c>
      <c r="H602" s="149">
        <v>0</v>
      </c>
      <c r="I602" s="148" t="s">
        <v>3326</v>
      </c>
      <c r="J602" s="150">
        <f>VLOOKUP(B602,'12.2023'!A:C,3,0)</f>
        <v>0</v>
      </c>
      <c r="K602" s="151">
        <f>VLOOKUP(B602,'12.2023'!A:D,4,0)</f>
        <v>0</v>
      </c>
      <c r="L602" s="150">
        <f>VLOOKUP(B602,'12.2023'!A:E,5,0)</f>
        <v>36018.020000000004</v>
      </c>
      <c r="M602" s="150">
        <f>VLOOKUP(B602,'12.2023'!A:F,6,0)</f>
        <v>0</v>
      </c>
      <c r="N602" s="150">
        <f t="shared" si="37"/>
        <v>36018.020000000004</v>
      </c>
      <c r="O602" s="152">
        <f t="shared" si="38"/>
        <v>0</v>
      </c>
      <c r="P602" s="128">
        <f t="shared" si="39"/>
        <v>36018.020000000004</v>
      </c>
      <c r="Q602" s="153">
        <v>0</v>
      </c>
      <c r="R602" s="128">
        <f t="shared" si="40"/>
        <v>36018.020000000004</v>
      </c>
      <c r="S602" s="129">
        <v>11</v>
      </c>
    </row>
    <row r="603" spans="1:19" hidden="1">
      <c r="A603" s="147">
        <v>593</v>
      </c>
      <c r="B603" s="148">
        <v>101010901</v>
      </c>
      <c r="C603" s="148" t="s">
        <v>159</v>
      </c>
      <c r="D603" s="149" t="s">
        <v>32</v>
      </c>
      <c r="E603" s="149" t="s">
        <v>44</v>
      </c>
      <c r="F603" s="149" t="s">
        <v>152</v>
      </c>
      <c r="G603" s="149" t="s">
        <v>45</v>
      </c>
      <c r="H603" s="149">
        <v>0</v>
      </c>
      <c r="I603" s="149" t="s">
        <v>729</v>
      </c>
      <c r="J603" s="150">
        <f>VLOOKUP(B603,'12.2023'!A:C,3,0)</f>
        <v>0</v>
      </c>
      <c r="K603" s="151">
        <f>VLOOKUP(B603,'12.2023'!A:D,4,0)</f>
        <v>0</v>
      </c>
      <c r="L603" s="150">
        <f>VLOOKUP(B603,'12.2023'!A:E,5,0)</f>
        <v>0</v>
      </c>
      <c r="M603" s="150">
        <f>VLOOKUP(B603,'12.2023'!A:F,6,0)</f>
        <v>0</v>
      </c>
      <c r="N603" s="150">
        <f t="shared" si="37"/>
        <v>0</v>
      </c>
      <c r="O603" s="152">
        <f t="shared" si="38"/>
        <v>0</v>
      </c>
      <c r="P603" s="128">
        <f t="shared" si="39"/>
        <v>0</v>
      </c>
      <c r="Q603" s="153">
        <v>0</v>
      </c>
      <c r="R603" s="128">
        <f t="shared" si="40"/>
        <v>0</v>
      </c>
      <c r="S603" s="129">
        <v>11</v>
      </c>
    </row>
    <row r="604" spans="1:19" hidden="1">
      <c r="A604" s="147">
        <v>594</v>
      </c>
      <c r="B604" s="148">
        <v>101010902</v>
      </c>
      <c r="C604" s="148" t="s">
        <v>159</v>
      </c>
      <c r="D604" s="149" t="s">
        <v>32</v>
      </c>
      <c r="E604" s="149" t="s">
        <v>44</v>
      </c>
      <c r="F604" s="149" t="s">
        <v>152</v>
      </c>
      <c r="G604" s="149" t="s">
        <v>45</v>
      </c>
      <c r="H604" s="149">
        <v>0</v>
      </c>
      <c r="I604" s="149" t="s">
        <v>730</v>
      </c>
      <c r="J604" s="150">
        <f>VLOOKUP(B604,'12.2023'!A:C,3,0)</f>
        <v>0</v>
      </c>
      <c r="K604" s="151">
        <f>VLOOKUP(B604,'12.2023'!A:D,4,0)</f>
        <v>0</v>
      </c>
      <c r="L604" s="150">
        <f>VLOOKUP(B604,'12.2023'!A:E,5,0)</f>
        <v>0</v>
      </c>
      <c r="M604" s="150">
        <f>VLOOKUP(B604,'12.2023'!A:F,6,0)</f>
        <v>0</v>
      </c>
      <c r="N604" s="150">
        <f t="shared" si="37"/>
        <v>0</v>
      </c>
      <c r="O604" s="152">
        <f t="shared" si="38"/>
        <v>0</v>
      </c>
      <c r="P604" s="128">
        <f t="shared" si="39"/>
        <v>0</v>
      </c>
      <c r="Q604" s="153">
        <v>0</v>
      </c>
      <c r="R604" s="128">
        <f t="shared" si="40"/>
        <v>0</v>
      </c>
      <c r="S604" s="129">
        <v>11</v>
      </c>
    </row>
    <row r="605" spans="1:19" hidden="1">
      <c r="A605" s="147">
        <v>595</v>
      </c>
      <c r="B605" s="148">
        <v>101010903</v>
      </c>
      <c r="C605" s="148" t="s">
        <v>159</v>
      </c>
      <c r="D605" s="149" t="s">
        <v>32</v>
      </c>
      <c r="E605" s="149" t="s">
        <v>44</v>
      </c>
      <c r="F605" s="149" t="s">
        <v>152</v>
      </c>
      <c r="G605" s="149" t="s">
        <v>45</v>
      </c>
      <c r="H605" s="149">
        <v>0</v>
      </c>
      <c r="I605" s="149" t="s">
        <v>731</v>
      </c>
      <c r="J605" s="150">
        <f>VLOOKUP(B605,'12.2023'!A:C,3,0)</f>
        <v>0</v>
      </c>
      <c r="K605" s="151">
        <f>VLOOKUP(B605,'12.2023'!A:D,4,0)</f>
        <v>0</v>
      </c>
      <c r="L605" s="150">
        <f>VLOOKUP(B605,'12.2023'!A:E,5,0)</f>
        <v>0</v>
      </c>
      <c r="M605" s="150">
        <f>VLOOKUP(B605,'12.2023'!A:F,6,0)</f>
        <v>0</v>
      </c>
      <c r="N605" s="150">
        <f t="shared" si="37"/>
        <v>0</v>
      </c>
      <c r="O605" s="152">
        <f t="shared" si="38"/>
        <v>0</v>
      </c>
      <c r="P605" s="128">
        <f t="shared" si="39"/>
        <v>0</v>
      </c>
      <c r="Q605" s="153">
        <v>0</v>
      </c>
      <c r="R605" s="128">
        <f t="shared" si="40"/>
        <v>0</v>
      </c>
      <c r="S605" s="129">
        <v>11</v>
      </c>
    </row>
    <row r="606" spans="1:19" hidden="1">
      <c r="A606" s="147">
        <v>596</v>
      </c>
      <c r="B606" s="148">
        <v>101010904</v>
      </c>
      <c r="C606" s="148" t="s">
        <v>159</v>
      </c>
      <c r="D606" s="149" t="s">
        <v>32</v>
      </c>
      <c r="E606" s="149" t="s">
        <v>44</v>
      </c>
      <c r="F606" s="149" t="s">
        <v>152</v>
      </c>
      <c r="G606" s="149" t="s">
        <v>45</v>
      </c>
      <c r="H606" s="149">
        <v>0</v>
      </c>
      <c r="I606" s="149" t="s">
        <v>732</v>
      </c>
      <c r="J606" s="150">
        <f>VLOOKUP(B606,'12.2023'!A:C,3,0)</f>
        <v>0</v>
      </c>
      <c r="K606" s="151">
        <f>VLOOKUP(B606,'12.2023'!A:D,4,0)</f>
        <v>0</v>
      </c>
      <c r="L606" s="150">
        <f>VLOOKUP(B606,'12.2023'!A:E,5,0)</f>
        <v>0</v>
      </c>
      <c r="M606" s="150">
        <f>VLOOKUP(B606,'12.2023'!A:F,6,0)</f>
        <v>0</v>
      </c>
      <c r="N606" s="150">
        <f t="shared" si="37"/>
        <v>0</v>
      </c>
      <c r="O606" s="152">
        <f t="shared" si="38"/>
        <v>0</v>
      </c>
      <c r="P606" s="128">
        <f t="shared" si="39"/>
        <v>0</v>
      </c>
      <c r="Q606" s="153">
        <v>0</v>
      </c>
      <c r="R606" s="128">
        <f t="shared" si="40"/>
        <v>0</v>
      </c>
      <c r="S606" s="129">
        <v>11</v>
      </c>
    </row>
    <row r="607" spans="1:19" hidden="1">
      <c r="A607" s="147">
        <v>597</v>
      </c>
      <c r="B607" s="148">
        <v>101010905</v>
      </c>
      <c r="C607" s="148" t="s">
        <v>159</v>
      </c>
      <c r="D607" s="149" t="s">
        <v>32</v>
      </c>
      <c r="E607" s="149" t="s">
        <v>44</v>
      </c>
      <c r="F607" s="149" t="s">
        <v>152</v>
      </c>
      <c r="G607" s="149" t="s">
        <v>45</v>
      </c>
      <c r="H607" s="149">
        <v>0</v>
      </c>
      <c r="I607" s="149" t="s">
        <v>733</v>
      </c>
      <c r="J607" s="150">
        <f>VLOOKUP(B607,'12.2023'!A:C,3,0)</f>
        <v>0</v>
      </c>
      <c r="K607" s="151">
        <f>VLOOKUP(B607,'12.2023'!A:D,4,0)</f>
        <v>5.0000000000000001E-3</v>
      </c>
      <c r="L607" s="150">
        <f>VLOOKUP(B607,'12.2023'!A:E,5,0)</f>
        <v>14596786.591949999</v>
      </c>
      <c r="M607" s="150">
        <f>VLOOKUP(B607,'12.2023'!A:F,6,0)</f>
        <v>14596786.589960001</v>
      </c>
      <c r="N607" s="150">
        <f t="shared" si="37"/>
        <v>0</v>
      </c>
      <c r="O607" s="152">
        <f t="shared" si="38"/>
        <v>3.0100028961896896E-3</v>
      </c>
      <c r="P607" s="128">
        <f t="shared" si="39"/>
        <v>-3.0100028961896896E-3</v>
      </c>
      <c r="Q607" s="153">
        <v>0</v>
      </c>
      <c r="R607" s="128">
        <f t="shared" si="40"/>
        <v>-3.0100028961896896E-3</v>
      </c>
      <c r="S607" s="129">
        <v>11</v>
      </c>
    </row>
    <row r="608" spans="1:19" hidden="1">
      <c r="A608" s="147">
        <v>598</v>
      </c>
      <c r="B608" s="148">
        <v>101010906</v>
      </c>
      <c r="C608" s="148" t="s">
        <v>159</v>
      </c>
      <c r="D608" s="149" t="s">
        <v>32</v>
      </c>
      <c r="E608" s="149" t="s">
        <v>44</v>
      </c>
      <c r="F608" s="149" t="s">
        <v>152</v>
      </c>
      <c r="G608" s="149" t="s">
        <v>45</v>
      </c>
      <c r="H608" s="149">
        <v>0</v>
      </c>
      <c r="I608" s="149" t="s">
        <v>734</v>
      </c>
      <c r="J608" s="150">
        <f>VLOOKUP(B608,'12.2023'!A:C,3,0)</f>
        <v>0</v>
      </c>
      <c r="K608" s="151">
        <f>VLOOKUP(B608,'12.2023'!A:D,4,0)</f>
        <v>2.1000003814697268E-3</v>
      </c>
      <c r="L608" s="150">
        <f>VLOOKUP(B608,'12.2023'!A:E,5,0)</f>
        <v>3655705.82712</v>
      </c>
      <c r="M608" s="150">
        <f>VLOOKUP(B608,'12.2023'!A:F,6,0)</f>
        <v>3655705.83</v>
      </c>
      <c r="N608" s="150">
        <f t="shared" si="37"/>
        <v>0</v>
      </c>
      <c r="O608" s="152">
        <f t="shared" si="38"/>
        <v>4.980000201612711E-3</v>
      </c>
      <c r="P608" s="128">
        <f t="shared" si="39"/>
        <v>-4.980000201612711E-3</v>
      </c>
      <c r="Q608" s="153">
        <v>0</v>
      </c>
      <c r="R608" s="128">
        <f t="shared" si="40"/>
        <v>-4.980000201612711E-3</v>
      </c>
      <c r="S608" s="129">
        <v>11</v>
      </c>
    </row>
    <row r="609" spans="1:19" hidden="1">
      <c r="A609" s="147">
        <v>599</v>
      </c>
      <c r="B609" s="148">
        <v>101011002</v>
      </c>
      <c r="C609" s="148" t="s">
        <v>159</v>
      </c>
      <c r="D609" s="149" t="s">
        <v>32</v>
      </c>
      <c r="E609" s="149" t="s">
        <v>44</v>
      </c>
      <c r="F609" s="149" t="s">
        <v>152</v>
      </c>
      <c r="G609" s="149" t="s">
        <v>46</v>
      </c>
      <c r="H609" s="149">
        <v>0</v>
      </c>
      <c r="I609" s="149" t="s">
        <v>735</v>
      </c>
      <c r="J609" s="150">
        <f>VLOOKUP(B609,'12.2023'!A:C,3,0)</f>
        <v>475864.78</v>
      </c>
      <c r="K609" s="151">
        <f>VLOOKUP(B609,'12.2023'!A:D,4,0)</f>
        <v>0</v>
      </c>
      <c r="L609" s="150">
        <f>VLOOKUP(B609,'12.2023'!A:E,5,0)</f>
        <v>22132.94</v>
      </c>
      <c r="M609" s="150">
        <f>VLOOKUP(B609,'12.2023'!A:F,6,0)</f>
        <v>0</v>
      </c>
      <c r="N609" s="150">
        <f t="shared" si="37"/>
        <v>497997.72000000003</v>
      </c>
      <c r="O609" s="152">
        <f t="shared" si="38"/>
        <v>0</v>
      </c>
      <c r="P609" s="128">
        <f t="shared" si="39"/>
        <v>497997.72000000003</v>
      </c>
      <c r="Q609" s="153">
        <v>0</v>
      </c>
      <c r="R609" s="128">
        <f t="shared" si="40"/>
        <v>497997.72000000003</v>
      </c>
      <c r="S609" s="129">
        <v>11</v>
      </c>
    </row>
    <row r="610" spans="1:19" hidden="1">
      <c r="A610" s="147">
        <v>600</v>
      </c>
      <c r="B610" s="148">
        <v>101011003</v>
      </c>
      <c r="C610" s="148" t="s">
        <v>159</v>
      </c>
      <c r="D610" s="149" t="s">
        <v>32</v>
      </c>
      <c r="E610" s="149" t="s">
        <v>44</v>
      </c>
      <c r="F610" s="149" t="s">
        <v>152</v>
      </c>
      <c r="G610" s="149" t="s">
        <v>46</v>
      </c>
      <c r="H610" s="149">
        <v>0</v>
      </c>
      <c r="I610" s="149" t="s">
        <v>736</v>
      </c>
      <c r="J610" s="150">
        <f>VLOOKUP(B610,'12.2023'!A:C,3,0)</f>
        <v>689430.20000000007</v>
      </c>
      <c r="K610" s="151">
        <f>VLOOKUP(B610,'12.2023'!A:D,4,0)</f>
        <v>0</v>
      </c>
      <c r="L610" s="150">
        <f>VLOOKUP(B610,'12.2023'!A:E,5,0)</f>
        <v>21235.24</v>
      </c>
      <c r="M610" s="150">
        <f>VLOOKUP(B610,'12.2023'!A:F,6,0)</f>
        <v>0</v>
      </c>
      <c r="N610" s="150">
        <f t="shared" si="37"/>
        <v>710665.44000000006</v>
      </c>
      <c r="O610" s="152">
        <f t="shared" si="38"/>
        <v>0</v>
      </c>
      <c r="P610" s="128">
        <f t="shared" si="39"/>
        <v>710665.44000000006</v>
      </c>
      <c r="Q610" s="153">
        <v>0</v>
      </c>
      <c r="R610" s="128">
        <f t="shared" si="40"/>
        <v>710665.44000000006</v>
      </c>
      <c r="S610" s="129">
        <v>11</v>
      </c>
    </row>
    <row r="611" spans="1:19" hidden="1">
      <c r="A611" s="147">
        <v>601</v>
      </c>
      <c r="B611" s="148">
        <v>101011006</v>
      </c>
      <c r="C611" s="148" t="s">
        <v>159</v>
      </c>
      <c r="D611" s="149" t="s">
        <v>32</v>
      </c>
      <c r="E611" s="149" t="s">
        <v>44</v>
      </c>
      <c r="F611" s="149" t="s">
        <v>152</v>
      </c>
      <c r="G611" s="149" t="s">
        <v>46</v>
      </c>
      <c r="H611" s="149">
        <v>0</v>
      </c>
      <c r="I611" s="149" t="s">
        <v>737</v>
      </c>
      <c r="J611" s="150">
        <f>VLOOKUP(B611,'12.2023'!A:C,3,0)</f>
        <v>809.45</v>
      </c>
      <c r="K611" s="151">
        <f>VLOOKUP(B611,'12.2023'!A:D,4,0)</f>
        <v>0</v>
      </c>
      <c r="L611" s="150">
        <f>VLOOKUP(B611,'12.2023'!A:E,5,0)</f>
        <v>0</v>
      </c>
      <c r="M611" s="150">
        <f>VLOOKUP(B611,'12.2023'!A:F,6,0)</f>
        <v>0</v>
      </c>
      <c r="N611" s="150">
        <f t="shared" si="37"/>
        <v>809.45</v>
      </c>
      <c r="O611" s="152">
        <f t="shared" si="38"/>
        <v>0</v>
      </c>
      <c r="P611" s="128">
        <f t="shared" si="39"/>
        <v>809.45</v>
      </c>
      <c r="Q611" s="153">
        <v>0</v>
      </c>
      <c r="R611" s="128">
        <f t="shared" si="40"/>
        <v>809.45</v>
      </c>
      <c r="S611" s="129">
        <v>11</v>
      </c>
    </row>
    <row r="612" spans="1:19" hidden="1">
      <c r="A612" s="147">
        <v>602</v>
      </c>
      <c r="B612" s="148">
        <v>101011007</v>
      </c>
      <c r="C612" s="148" t="s">
        <v>159</v>
      </c>
      <c r="D612" s="149" t="s">
        <v>32</v>
      </c>
      <c r="E612" s="149" t="s">
        <v>44</v>
      </c>
      <c r="F612" s="149" t="s">
        <v>152</v>
      </c>
      <c r="G612" s="149" t="s">
        <v>46</v>
      </c>
      <c r="H612" s="149">
        <v>0</v>
      </c>
      <c r="I612" s="149" t="s">
        <v>738</v>
      </c>
      <c r="J612" s="150">
        <f>VLOOKUP(B612,'12.2023'!A:C,3,0)</f>
        <v>58171.65</v>
      </c>
      <c r="K612" s="151">
        <f>VLOOKUP(B612,'12.2023'!A:D,4,0)</f>
        <v>0</v>
      </c>
      <c r="L612" s="150">
        <f>VLOOKUP(B612,'12.2023'!A:E,5,0)</f>
        <v>0</v>
      </c>
      <c r="M612" s="150">
        <f>VLOOKUP(B612,'12.2023'!A:F,6,0)</f>
        <v>0</v>
      </c>
      <c r="N612" s="150">
        <f t="shared" si="37"/>
        <v>58171.65</v>
      </c>
      <c r="O612" s="152">
        <f t="shared" si="38"/>
        <v>0</v>
      </c>
      <c r="P612" s="128">
        <f t="shared" si="39"/>
        <v>58171.65</v>
      </c>
      <c r="Q612" s="153">
        <v>0</v>
      </c>
      <c r="R612" s="128">
        <f t="shared" si="40"/>
        <v>58171.65</v>
      </c>
      <c r="S612" s="129">
        <v>11</v>
      </c>
    </row>
    <row r="613" spans="1:19" hidden="1">
      <c r="A613" s="147">
        <v>603</v>
      </c>
      <c r="B613" s="148">
        <v>101011014</v>
      </c>
      <c r="C613" s="148" t="s">
        <v>159</v>
      </c>
      <c r="D613" s="149" t="s">
        <v>32</v>
      </c>
      <c r="E613" s="149" t="s">
        <v>44</v>
      </c>
      <c r="F613" s="149" t="s">
        <v>152</v>
      </c>
      <c r="G613" s="149" t="s">
        <v>46</v>
      </c>
      <c r="H613" s="149">
        <v>0</v>
      </c>
      <c r="I613" s="149" t="s">
        <v>739</v>
      </c>
      <c r="J613" s="150">
        <f>VLOOKUP(B613,'12.2023'!A:C,3,0)</f>
        <v>2262769.92</v>
      </c>
      <c r="K613" s="151">
        <f>VLOOKUP(B613,'12.2023'!A:D,4,0)</f>
        <v>0</v>
      </c>
      <c r="L613" s="150">
        <f>VLOOKUP(B613,'12.2023'!A:E,5,0)</f>
        <v>433045.98</v>
      </c>
      <c r="M613" s="150">
        <f>VLOOKUP(B613,'12.2023'!A:F,6,0)</f>
        <v>0</v>
      </c>
      <c r="N613" s="150">
        <f t="shared" si="37"/>
        <v>2695815.9</v>
      </c>
      <c r="O613" s="152">
        <f t="shared" si="38"/>
        <v>0</v>
      </c>
      <c r="P613" s="128">
        <f t="shared" si="39"/>
        <v>2695815.9</v>
      </c>
      <c r="Q613" s="153">
        <v>0</v>
      </c>
      <c r="R613" s="128">
        <f t="shared" si="40"/>
        <v>2695815.9</v>
      </c>
      <c r="S613" s="129">
        <v>11</v>
      </c>
    </row>
    <row r="614" spans="1:19" hidden="1">
      <c r="A614" s="147">
        <v>604</v>
      </c>
      <c r="B614" s="148">
        <v>101011015</v>
      </c>
      <c r="C614" s="148" t="s">
        <v>159</v>
      </c>
      <c r="D614" s="149" t="s">
        <v>32</v>
      </c>
      <c r="E614" s="149" t="s">
        <v>44</v>
      </c>
      <c r="F614" s="149" t="s">
        <v>152</v>
      </c>
      <c r="G614" s="149" t="s">
        <v>46</v>
      </c>
      <c r="H614" s="149">
        <v>0</v>
      </c>
      <c r="I614" s="149" t="s">
        <v>740</v>
      </c>
      <c r="J614" s="150">
        <f>VLOOKUP(B614,'12.2023'!A:C,3,0)</f>
        <v>286175.39</v>
      </c>
      <c r="K614" s="151">
        <f>VLOOKUP(B614,'12.2023'!A:D,4,0)</f>
        <v>0</v>
      </c>
      <c r="L614" s="150">
        <f>VLOOKUP(B614,'12.2023'!A:E,5,0)</f>
        <v>11229.52</v>
      </c>
      <c r="M614" s="150">
        <f>VLOOKUP(B614,'12.2023'!A:F,6,0)</f>
        <v>887.16</v>
      </c>
      <c r="N614" s="150">
        <f t="shared" si="37"/>
        <v>296517.75000000006</v>
      </c>
      <c r="O614" s="152">
        <f t="shared" si="38"/>
        <v>0</v>
      </c>
      <c r="P614" s="128">
        <f t="shared" si="39"/>
        <v>296517.75000000006</v>
      </c>
      <c r="Q614" s="153">
        <v>0</v>
      </c>
      <c r="R614" s="128">
        <f t="shared" si="40"/>
        <v>296517.75000000006</v>
      </c>
      <c r="S614" s="129">
        <v>11</v>
      </c>
    </row>
    <row r="615" spans="1:19" hidden="1">
      <c r="A615" s="147">
        <v>605</v>
      </c>
      <c r="B615" s="148">
        <v>101011029</v>
      </c>
      <c r="C615" s="148" t="s">
        <v>159</v>
      </c>
      <c r="D615" s="149" t="s">
        <v>32</v>
      </c>
      <c r="E615" s="149" t="s">
        <v>44</v>
      </c>
      <c r="F615" s="149" t="s">
        <v>152</v>
      </c>
      <c r="G615" s="149" t="s">
        <v>46</v>
      </c>
      <c r="H615" s="149">
        <v>0</v>
      </c>
      <c r="I615" s="149" t="s">
        <v>741</v>
      </c>
      <c r="J615" s="150">
        <f>VLOOKUP(B615,'12.2023'!A:C,3,0)</f>
        <v>1421964.62</v>
      </c>
      <c r="K615" s="151">
        <f>VLOOKUP(B615,'12.2023'!A:D,4,0)</f>
        <v>0</v>
      </c>
      <c r="L615" s="150">
        <f>VLOOKUP(B615,'12.2023'!A:E,5,0)</f>
        <v>201099.6</v>
      </c>
      <c r="M615" s="150">
        <f>VLOOKUP(B615,'12.2023'!A:F,6,0)</f>
        <v>0</v>
      </c>
      <c r="N615" s="150">
        <f t="shared" si="37"/>
        <v>1623064.2200000002</v>
      </c>
      <c r="O615" s="152">
        <f t="shared" si="38"/>
        <v>0</v>
      </c>
      <c r="P615" s="128">
        <f t="shared" si="39"/>
        <v>1623064.2200000002</v>
      </c>
      <c r="Q615" s="153">
        <v>0</v>
      </c>
      <c r="R615" s="128">
        <f t="shared" si="40"/>
        <v>1623064.2200000002</v>
      </c>
      <c r="S615" s="129">
        <v>11</v>
      </c>
    </row>
    <row r="616" spans="1:19" hidden="1">
      <c r="A616" s="147">
        <v>606</v>
      </c>
      <c r="B616" s="148">
        <v>101011030</v>
      </c>
      <c r="C616" s="148" t="s">
        <v>159</v>
      </c>
      <c r="D616" s="149" t="s">
        <v>32</v>
      </c>
      <c r="E616" s="149" t="s">
        <v>44</v>
      </c>
      <c r="F616" s="149" t="s">
        <v>152</v>
      </c>
      <c r="G616" s="149" t="s">
        <v>46</v>
      </c>
      <c r="H616" s="149">
        <v>0</v>
      </c>
      <c r="I616" s="149" t="s">
        <v>742</v>
      </c>
      <c r="J616" s="150">
        <f>VLOOKUP(B616,'12.2023'!A:C,3,0)</f>
        <v>0</v>
      </c>
      <c r="K616" s="151">
        <f>VLOOKUP(B616,'12.2023'!A:D,4,0)</f>
        <v>0</v>
      </c>
      <c r="L616" s="150">
        <f>VLOOKUP(B616,'12.2023'!A:E,5,0)</f>
        <v>0</v>
      </c>
      <c r="M616" s="150">
        <f>VLOOKUP(B616,'12.2023'!A:F,6,0)</f>
        <v>0</v>
      </c>
      <c r="N616" s="150">
        <f t="shared" si="37"/>
        <v>0</v>
      </c>
      <c r="O616" s="152">
        <f t="shared" si="38"/>
        <v>0</v>
      </c>
      <c r="P616" s="128">
        <f t="shared" si="39"/>
        <v>0</v>
      </c>
      <c r="Q616" s="153">
        <v>0</v>
      </c>
      <c r="R616" s="128">
        <f t="shared" si="40"/>
        <v>0</v>
      </c>
      <c r="S616" s="129">
        <v>11</v>
      </c>
    </row>
    <row r="617" spans="1:19" hidden="1">
      <c r="A617" s="147">
        <v>607</v>
      </c>
      <c r="B617" s="148">
        <v>101011034</v>
      </c>
      <c r="C617" s="148" t="s">
        <v>159</v>
      </c>
      <c r="D617" s="149" t="s">
        <v>32</v>
      </c>
      <c r="E617" s="149" t="s">
        <v>44</v>
      </c>
      <c r="F617" s="149" t="s">
        <v>152</v>
      </c>
      <c r="G617" s="149" t="s">
        <v>46</v>
      </c>
      <c r="H617" s="149">
        <v>0</v>
      </c>
      <c r="I617" s="149" t="s">
        <v>743</v>
      </c>
      <c r="J617" s="150">
        <f>VLOOKUP(B617,'12.2023'!A:C,3,0)</f>
        <v>170149.14</v>
      </c>
      <c r="K617" s="151">
        <f>VLOOKUP(B617,'12.2023'!A:D,4,0)</f>
        <v>0</v>
      </c>
      <c r="L617" s="150">
        <f>VLOOKUP(B617,'12.2023'!A:E,5,0)</f>
        <v>2894.13</v>
      </c>
      <c r="M617" s="150">
        <f>VLOOKUP(B617,'12.2023'!A:F,6,0)</f>
        <v>0</v>
      </c>
      <c r="N617" s="150">
        <f t="shared" si="37"/>
        <v>173043.27000000002</v>
      </c>
      <c r="O617" s="152">
        <f t="shared" si="38"/>
        <v>0</v>
      </c>
      <c r="P617" s="128">
        <f t="shared" si="39"/>
        <v>173043.27000000002</v>
      </c>
      <c r="Q617" s="153">
        <v>0</v>
      </c>
      <c r="R617" s="128">
        <f t="shared" si="40"/>
        <v>173043.27000000002</v>
      </c>
      <c r="S617" s="129">
        <v>11</v>
      </c>
    </row>
    <row r="618" spans="1:19" hidden="1">
      <c r="A618" s="147">
        <v>608</v>
      </c>
      <c r="B618" s="148">
        <v>101011036</v>
      </c>
      <c r="C618" s="148" t="s">
        <v>159</v>
      </c>
      <c r="D618" s="149" t="s">
        <v>32</v>
      </c>
      <c r="E618" s="149" t="s">
        <v>44</v>
      </c>
      <c r="F618" s="149" t="s">
        <v>152</v>
      </c>
      <c r="G618" s="149" t="s">
        <v>46</v>
      </c>
      <c r="H618" s="149">
        <v>0</v>
      </c>
      <c r="I618" s="149" t="s">
        <v>744</v>
      </c>
      <c r="J618" s="150">
        <f>VLOOKUP(B618,'12.2023'!A:C,3,0)</f>
        <v>0</v>
      </c>
      <c r="K618" s="151">
        <f>VLOOKUP(B618,'12.2023'!A:D,4,0)</f>
        <v>0</v>
      </c>
      <c r="L618" s="150">
        <f>VLOOKUP(B618,'12.2023'!A:E,5,0)</f>
        <v>0</v>
      </c>
      <c r="M618" s="150">
        <f>VLOOKUP(B618,'12.2023'!A:F,6,0)</f>
        <v>0</v>
      </c>
      <c r="N618" s="150">
        <f t="shared" si="37"/>
        <v>0</v>
      </c>
      <c r="O618" s="152">
        <f t="shared" si="38"/>
        <v>0</v>
      </c>
      <c r="P618" s="128">
        <f t="shared" si="39"/>
        <v>0</v>
      </c>
      <c r="Q618" s="153">
        <v>0</v>
      </c>
      <c r="R618" s="128">
        <f t="shared" si="40"/>
        <v>0</v>
      </c>
      <c r="S618" s="129">
        <v>11</v>
      </c>
    </row>
    <row r="619" spans="1:19" hidden="1">
      <c r="A619" s="147">
        <v>609</v>
      </c>
      <c r="B619" s="148">
        <v>101011037</v>
      </c>
      <c r="C619" s="148" t="s">
        <v>159</v>
      </c>
      <c r="D619" s="149" t="s">
        <v>32</v>
      </c>
      <c r="E619" s="149" t="s">
        <v>44</v>
      </c>
      <c r="F619" s="149" t="s">
        <v>152</v>
      </c>
      <c r="G619" s="149" t="s">
        <v>46</v>
      </c>
      <c r="H619" s="149">
        <v>0</v>
      </c>
      <c r="I619" s="149" t="s">
        <v>745</v>
      </c>
      <c r="J619" s="150">
        <f>VLOOKUP(B619,'12.2023'!A:C,3,0)</f>
        <v>1850245.76</v>
      </c>
      <c r="K619" s="151">
        <f>VLOOKUP(B619,'12.2023'!A:D,4,0)</f>
        <v>0</v>
      </c>
      <c r="L619" s="150">
        <f>VLOOKUP(B619,'12.2023'!A:E,5,0)</f>
        <v>1026499.61</v>
      </c>
      <c r="M619" s="150">
        <f>VLOOKUP(B619,'12.2023'!A:F,6,0)</f>
        <v>0</v>
      </c>
      <c r="N619" s="150">
        <f t="shared" si="37"/>
        <v>2876745.37</v>
      </c>
      <c r="O619" s="152">
        <f t="shared" si="38"/>
        <v>0</v>
      </c>
      <c r="P619" s="128">
        <f t="shared" si="39"/>
        <v>2876745.37</v>
      </c>
      <c r="Q619" s="153">
        <v>0</v>
      </c>
      <c r="R619" s="128">
        <f t="shared" si="40"/>
        <v>2876745.37</v>
      </c>
      <c r="S619" s="129">
        <v>11</v>
      </c>
    </row>
    <row r="620" spans="1:19" hidden="1">
      <c r="A620" s="147">
        <v>610</v>
      </c>
      <c r="B620" s="148">
        <v>101011038</v>
      </c>
      <c r="C620" s="148" t="s">
        <v>159</v>
      </c>
      <c r="D620" s="149" t="s">
        <v>32</v>
      </c>
      <c r="E620" s="149" t="s">
        <v>44</v>
      </c>
      <c r="F620" s="149" t="s">
        <v>152</v>
      </c>
      <c r="G620" s="149" t="s">
        <v>46</v>
      </c>
      <c r="H620" s="149">
        <v>0</v>
      </c>
      <c r="I620" s="149" t="s">
        <v>746</v>
      </c>
      <c r="J620" s="150">
        <f>VLOOKUP(B620,'12.2023'!A:C,3,0)</f>
        <v>50104.630000000005</v>
      </c>
      <c r="K620" s="151">
        <f>VLOOKUP(B620,'12.2023'!A:D,4,0)</f>
        <v>0</v>
      </c>
      <c r="L620" s="150">
        <f>VLOOKUP(B620,'12.2023'!A:E,5,0)</f>
        <v>0</v>
      </c>
      <c r="M620" s="150">
        <f>VLOOKUP(B620,'12.2023'!A:F,6,0)</f>
        <v>0</v>
      </c>
      <c r="N620" s="150">
        <f t="shared" si="37"/>
        <v>50104.630000000005</v>
      </c>
      <c r="O620" s="152">
        <f t="shared" si="38"/>
        <v>0</v>
      </c>
      <c r="P620" s="128">
        <f t="shared" si="39"/>
        <v>50104.630000000005</v>
      </c>
      <c r="Q620" s="153">
        <v>0</v>
      </c>
      <c r="R620" s="128">
        <f t="shared" si="40"/>
        <v>50104.630000000005</v>
      </c>
      <c r="S620" s="129">
        <v>11</v>
      </c>
    </row>
    <row r="621" spans="1:19" hidden="1">
      <c r="A621" s="147">
        <v>611</v>
      </c>
      <c r="B621" s="148">
        <v>101011039</v>
      </c>
      <c r="C621" s="148" t="s">
        <v>159</v>
      </c>
      <c r="D621" s="149" t="s">
        <v>32</v>
      </c>
      <c r="E621" s="149" t="s">
        <v>44</v>
      </c>
      <c r="F621" s="149" t="s">
        <v>152</v>
      </c>
      <c r="G621" s="149" t="s">
        <v>46</v>
      </c>
      <c r="H621" s="149">
        <v>0</v>
      </c>
      <c r="I621" s="149" t="s">
        <v>747</v>
      </c>
      <c r="J621" s="150">
        <f>VLOOKUP(B621,'12.2023'!A:C,3,0)</f>
        <v>3602595.39</v>
      </c>
      <c r="K621" s="151">
        <f>VLOOKUP(B621,'12.2023'!A:D,4,0)</f>
        <v>0</v>
      </c>
      <c r="L621" s="150">
        <f>VLOOKUP(B621,'12.2023'!A:E,5,0)</f>
        <v>1333136.99</v>
      </c>
      <c r="M621" s="150">
        <f>VLOOKUP(B621,'12.2023'!A:F,6,0)</f>
        <v>137988</v>
      </c>
      <c r="N621" s="150">
        <f t="shared" si="37"/>
        <v>4797744.38</v>
      </c>
      <c r="O621" s="152">
        <f t="shared" si="38"/>
        <v>0</v>
      </c>
      <c r="P621" s="128">
        <f t="shared" si="39"/>
        <v>4797744.38</v>
      </c>
      <c r="Q621" s="153">
        <v>0</v>
      </c>
      <c r="R621" s="128">
        <f t="shared" si="40"/>
        <v>4797744.38</v>
      </c>
      <c r="S621" s="129">
        <v>11</v>
      </c>
    </row>
    <row r="622" spans="1:19" hidden="1">
      <c r="A622" s="147">
        <v>612</v>
      </c>
      <c r="B622" s="148">
        <v>101011040</v>
      </c>
      <c r="C622" s="148" t="s">
        <v>159</v>
      </c>
      <c r="D622" s="149" t="s">
        <v>32</v>
      </c>
      <c r="E622" s="149" t="s">
        <v>44</v>
      </c>
      <c r="F622" s="149" t="s">
        <v>152</v>
      </c>
      <c r="G622" s="149" t="s">
        <v>46</v>
      </c>
      <c r="H622" s="149">
        <v>0</v>
      </c>
      <c r="I622" s="149" t="s">
        <v>748</v>
      </c>
      <c r="J622" s="150">
        <f>VLOOKUP(B622,'12.2023'!A:C,3,0)</f>
        <v>39823.800000000003</v>
      </c>
      <c r="K622" s="151">
        <f>VLOOKUP(B622,'12.2023'!A:D,4,0)</f>
        <v>0</v>
      </c>
      <c r="L622" s="150">
        <f>VLOOKUP(B622,'12.2023'!A:E,5,0)</f>
        <v>8762.23</v>
      </c>
      <c r="M622" s="150">
        <f>VLOOKUP(B622,'12.2023'!A:F,6,0)</f>
        <v>0</v>
      </c>
      <c r="N622" s="150">
        <f t="shared" si="37"/>
        <v>48586.03</v>
      </c>
      <c r="O622" s="152">
        <f t="shared" si="38"/>
        <v>0</v>
      </c>
      <c r="P622" s="128">
        <f t="shared" si="39"/>
        <v>48586.03</v>
      </c>
      <c r="Q622" s="153">
        <v>0</v>
      </c>
      <c r="R622" s="128">
        <f t="shared" si="40"/>
        <v>48586.03</v>
      </c>
      <c r="S622" s="129">
        <v>11</v>
      </c>
    </row>
    <row r="623" spans="1:19" hidden="1">
      <c r="A623" s="147">
        <v>613</v>
      </c>
      <c r="B623" s="148">
        <v>101011041</v>
      </c>
      <c r="C623" s="148" t="s">
        <v>159</v>
      </c>
      <c r="D623" s="149" t="s">
        <v>32</v>
      </c>
      <c r="E623" s="149" t="s">
        <v>44</v>
      </c>
      <c r="F623" s="149" t="s">
        <v>152</v>
      </c>
      <c r="G623" s="149" t="s">
        <v>46</v>
      </c>
      <c r="H623" s="149">
        <v>0</v>
      </c>
      <c r="I623" s="149" t="s">
        <v>749</v>
      </c>
      <c r="J623" s="150">
        <f>VLOOKUP(B623,'12.2023'!A:C,3,0)</f>
        <v>680441.32000000007</v>
      </c>
      <c r="K623" s="151">
        <f>VLOOKUP(B623,'12.2023'!A:D,4,0)</f>
        <v>0</v>
      </c>
      <c r="L623" s="150">
        <f>VLOOKUP(B623,'12.2023'!A:E,5,0)</f>
        <v>12584.37</v>
      </c>
      <c r="M623" s="150">
        <f>VLOOKUP(B623,'12.2023'!A:F,6,0)</f>
        <v>0</v>
      </c>
      <c r="N623" s="150">
        <f t="shared" si="37"/>
        <v>693025.69000000006</v>
      </c>
      <c r="O623" s="152">
        <f t="shared" si="38"/>
        <v>0</v>
      </c>
      <c r="P623" s="128">
        <f t="shared" si="39"/>
        <v>693025.69000000006</v>
      </c>
      <c r="Q623" s="153">
        <v>0</v>
      </c>
      <c r="R623" s="128">
        <f t="shared" si="40"/>
        <v>693025.69000000006</v>
      </c>
      <c r="S623" s="129">
        <v>11</v>
      </c>
    </row>
    <row r="624" spans="1:19" hidden="1">
      <c r="A624" s="147">
        <v>614</v>
      </c>
      <c r="B624" s="148">
        <v>101011043</v>
      </c>
      <c r="C624" s="148" t="s">
        <v>159</v>
      </c>
      <c r="D624" s="149" t="s">
        <v>32</v>
      </c>
      <c r="E624" s="149" t="s">
        <v>44</v>
      </c>
      <c r="F624" s="149" t="s">
        <v>152</v>
      </c>
      <c r="G624" s="149" t="s">
        <v>46</v>
      </c>
      <c r="H624" s="149">
        <v>0</v>
      </c>
      <c r="I624" s="149" t="s">
        <v>750</v>
      </c>
      <c r="J624" s="150">
        <f>VLOOKUP(B624,'12.2023'!A:C,3,0)</f>
        <v>0</v>
      </c>
      <c r="K624" s="151">
        <f>VLOOKUP(B624,'12.2023'!A:D,4,0)</f>
        <v>0</v>
      </c>
      <c r="L624" s="150">
        <f>VLOOKUP(B624,'12.2023'!A:E,5,0)</f>
        <v>0</v>
      </c>
      <c r="M624" s="150">
        <f>VLOOKUP(B624,'12.2023'!A:F,6,0)</f>
        <v>0</v>
      </c>
      <c r="N624" s="150">
        <f t="shared" si="37"/>
        <v>0</v>
      </c>
      <c r="O624" s="152">
        <f t="shared" si="38"/>
        <v>0</v>
      </c>
      <c r="P624" s="128">
        <f t="shared" si="39"/>
        <v>0</v>
      </c>
      <c r="Q624" s="153">
        <v>0</v>
      </c>
      <c r="R624" s="128">
        <f t="shared" si="40"/>
        <v>0</v>
      </c>
      <c r="S624" s="129">
        <v>11</v>
      </c>
    </row>
    <row r="625" spans="1:19" hidden="1">
      <c r="A625" s="147">
        <v>615</v>
      </c>
      <c r="B625" s="148">
        <v>101011044</v>
      </c>
      <c r="C625" s="148" t="s">
        <v>159</v>
      </c>
      <c r="D625" s="149" t="s">
        <v>32</v>
      </c>
      <c r="E625" s="149" t="s">
        <v>44</v>
      </c>
      <c r="F625" s="149" t="s">
        <v>152</v>
      </c>
      <c r="G625" s="149" t="s">
        <v>46</v>
      </c>
      <c r="H625" s="149">
        <v>0</v>
      </c>
      <c r="I625" s="149" t="s">
        <v>751</v>
      </c>
      <c r="J625" s="150">
        <f>VLOOKUP(B625,'12.2023'!A:C,3,0)</f>
        <v>26201.88</v>
      </c>
      <c r="K625" s="151">
        <f>VLOOKUP(B625,'12.2023'!A:D,4,0)</f>
        <v>0</v>
      </c>
      <c r="L625" s="150">
        <f>VLOOKUP(B625,'12.2023'!A:E,5,0)</f>
        <v>0</v>
      </c>
      <c r="M625" s="150">
        <f>VLOOKUP(B625,'12.2023'!A:F,6,0)</f>
        <v>0</v>
      </c>
      <c r="N625" s="150">
        <f t="shared" si="37"/>
        <v>26201.88</v>
      </c>
      <c r="O625" s="152">
        <f t="shared" si="38"/>
        <v>0</v>
      </c>
      <c r="P625" s="128">
        <f t="shared" si="39"/>
        <v>26201.88</v>
      </c>
      <c r="Q625" s="153">
        <v>0</v>
      </c>
      <c r="R625" s="128">
        <f t="shared" si="40"/>
        <v>26201.88</v>
      </c>
      <c r="S625" s="129">
        <v>11</v>
      </c>
    </row>
    <row r="626" spans="1:19" hidden="1">
      <c r="A626" s="147">
        <v>616</v>
      </c>
      <c r="B626" s="123">
        <v>101011045</v>
      </c>
      <c r="C626" s="148" t="s">
        <v>159</v>
      </c>
      <c r="D626" s="149" t="s">
        <v>32</v>
      </c>
      <c r="E626" s="149" t="s">
        <v>44</v>
      </c>
      <c r="F626" s="149" t="s">
        <v>152</v>
      </c>
      <c r="G626" s="149" t="s">
        <v>46</v>
      </c>
      <c r="H626" s="149">
        <v>0</v>
      </c>
      <c r="I626" s="160" t="s">
        <v>752</v>
      </c>
      <c r="J626" s="150">
        <f>VLOOKUP(B626,'12.2023'!A:C,3,0)</f>
        <v>791223.24</v>
      </c>
      <c r="K626" s="151">
        <f>VLOOKUP(B626,'12.2023'!A:D,4,0)</f>
        <v>0</v>
      </c>
      <c r="L626" s="150">
        <f>VLOOKUP(B626,'12.2023'!A:E,5,0)</f>
        <v>324106.72000000003</v>
      </c>
      <c r="M626" s="150">
        <f>VLOOKUP(B626,'12.2023'!A:F,6,0)</f>
        <v>0</v>
      </c>
      <c r="N626" s="150">
        <f t="shared" si="37"/>
        <v>1115329.96</v>
      </c>
      <c r="O626" s="152">
        <f t="shared" si="38"/>
        <v>0</v>
      </c>
      <c r="P626" s="128">
        <f t="shared" si="39"/>
        <v>1115329.96</v>
      </c>
      <c r="Q626" s="153">
        <v>0</v>
      </c>
      <c r="R626" s="128">
        <f t="shared" si="40"/>
        <v>1115329.96</v>
      </c>
      <c r="S626" s="129">
        <v>11</v>
      </c>
    </row>
    <row r="627" spans="1:19" hidden="1">
      <c r="A627" s="147">
        <v>617</v>
      </c>
      <c r="B627" s="123">
        <v>101011046</v>
      </c>
      <c r="C627" s="148" t="s">
        <v>159</v>
      </c>
      <c r="D627" s="149" t="s">
        <v>32</v>
      </c>
      <c r="E627" s="149" t="s">
        <v>44</v>
      </c>
      <c r="F627" s="149" t="s">
        <v>152</v>
      </c>
      <c r="G627" s="149" t="s">
        <v>46</v>
      </c>
      <c r="H627" s="149">
        <v>0</v>
      </c>
      <c r="I627" s="160" t="s">
        <v>753</v>
      </c>
      <c r="J627" s="150">
        <f>VLOOKUP(B627,'12.2023'!A:C,3,0)</f>
        <v>468235.15</v>
      </c>
      <c r="K627" s="151">
        <f>VLOOKUP(B627,'12.2023'!A:D,4,0)</f>
        <v>0</v>
      </c>
      <c r="L627" s="150">
        <f>VLOOKUP(B627,'12.2023'!A:E,5,0)</f>
        <v>3315.36</v>
      </c>
      <c r="M627" s="150">
        <f>VLOOKUP(B627,'12.2023'!A:F,6,0)</f>
        <v>0</v>
      </c>
      <c r="N627" s="150">
        <f t="shared" si="37"/>
        <v>471550.51</v>
      </c>
      <c r="O627" s="152">
        <f t="shared" si="38"/>
        <v>0</v>
      </c>
      <c r="P627" s="128">
        <f t="shared" si="39"/>
        <v>471550.51</v>
      </c>
      <c r="Q627" s="153">
        <v>0</v>
      </c>
      <c r="R627" s="128">
        <f t="shared" si="40"/>
        <v>471550.51</v>
      </c>
      <c r="S627" s="129">
        <v>11</v>
      </c>
    </row>
    <row r="628" spans="1:19" hidden="1">
      <c r="A628" s="147">
        <v>618</v>
      </c>
      <c r="B628" s="123">
        <v>101011047</v>
      </c>
      <c r="C628" s="148" t="s">
        <v>159</v>
      </c>
      <c r="D628" s="149" t="s">
        <v>32</v>
      </c>
      <c r="E628" s="149" t="s">
        <v>44</v>
      </c>
      <c r="F628" s="149" t="s">
        <v>152</v>
      </c>
      <c r="G628" s="149" t="s">
        <v>46</v>
      </c>
      <c r="H628" s="149">
        <v>0</v>
      </c>
      <c r="I628" s="160" t="s">
        <v>754</v>
      </c>
      <c r="J628" s="150">
        <f>VLOOKUP(B628,'12.2023'!A:C,3,0)</f>
        <v>82202.100000000006</v>
      </c>
      <c r="K628" s="151">
        <f>VLOOKUP(B628,'12.2023'!A:D,4,0)</f>
        <v>0</v>
      </c>
      <c r="L628" s="150">
        <f>VLOOKUP(B628,'12.2023'!A:E,5,0)</f>
        <v>2965.75</v>
      </c>
      <c r="M628" s="150">
        <f>VLOOKUP(B628,'12.2023'!A:F,6,0)</f>
        <v>0</v>
      </c>
      <c r="N628" s="150">
        <f t="shared" si="37"/>
        <v>85167.85</v>
      </c>
      <c r="O628" s="152">
        <f t="shared" si="38"/>
        <v>0</v>
      </c>
      <c r="P628" s="128">
        <f t="shared" si="39"/>
        <v>85167.85</v>
      </c>
      <c r="Q628" s="153">
        <v>0</v>
      </c>
      <c r="R628" s="128">
        <f t="shared" si="40"/>
        <v>85167.85</v>
      </c>
      <c r="S628" s="129">
        <v>11</v>
      </c>
    </row>
    <row r="629" spans="1:19" hidden="1">
      <c r="A629" s="147">
        <v>619</v>
      </c>
      <c r="B629" s="123">
        <v>101011048</v>
      </c>
      <c r="C629" s="148" t="s">
        <v>159</v>
      </c>
      <c r="D629" s="149" t="s">
        <v>32</v>
      </c>
      <c r="E629" s="149" t="s">
        <v>44</v>
      </c>
      <c r="F629" s="149" t="s">
        <v>152</v>
      </c>
      <c r="G629" s="149" t="s">
        <v>46</v>
      </c>
      <c r="H629" s="149">
        <v>0</v>
      </c>
      <c r="I629" s="160" t="s">
        <v>755</v>
      </c>
      <c r="J629" s="150">
        <f>VLOOKUP(B629,'12.2023'!A:C,3,0)</f>
        <v>100315.8</v>
      </c>
      <c r="K629" s="151">
        <f>VLOOKUP(B629,'12.2023'!A:D,4,0)</f>
        <v>0</v>
      </c>
      <c r="L629" s="150">
        <f>VLOOKUP(B629,'12.2023'!A:E,5,0)</f>
        <v>88303.91</v>
      </c>
      <c r="M629" s="150">
        <f>VLOOKUP(B629,'12.2023'!A:F,6,0)</f>
        <v>2140</v>
      </c>
      <c r="N629" s="150">
        <f t="shared" si="37"/>
        <v>186479.71000000002</v>
      </c>
      <c r="O629" s="152">
        <f t="shared" si="38"/>
        <v>0</v>
      </c>
      <c r="P629" s="128">
        <f t="shared" si="39"/>
        <v>186479.71000000002</v>
      </c>
      <c r="Q629" s="153">
        <v>0</v>
      </c>
      <c r="R629" s="128">
        <f t="shared" si="40"/>
        <v>186479.71000000002</v>
      </c>
      <c r="S629" s="129">
        <v>11</v>
      </c>
    </row>
    <row r="630" spans="1:19" hidden="1">
      <c r="A630" s="147">
        <v>620</v>
      </c>
      <c r="B630" s="123">
        <v>101011049</v>
      </c>
      <c r="C630" s="148" t="s">
        <v>159</v>
      </c>
      <c r="D630" s="149" t="s">
        <v>32</v>
      </c>
      <c r="E630" s="149" t="s">
        <v>44</v>
      </c>
      <c r="F630" s="149" t="s">
        <v>152</v>
      </c>
      <c r="G630" s="149" t="s">
        <v>46</v>
      </c>
      <c r="H630" s="149">
        <v>0</v>
      </c>
      <c r="I630" s="160" t="s">
        <v>756</v>
      </c>
      <c r="J630" s="150">
        <f>VLOOKUP(B630,'12.2023'!A:C,3,0)</f>
        <v>50301.58</v>
      </c>
      <c r="K630" s="151">
        <f>VLOOKUP(B630,'12.2023'!A:D,4,0)</f>
        <v>0</v>
      </c>
      <c r="L630" s="150">
        <f>VLOOKUP(B630,'12.2023'!A:E,5,0)</f>
        <v>6548.9000000000005</v>
      </c>
      <c r="M630" s="150">
        <f>VLOOKUP(B630,'12.2023'!A:F,6,0)</f>
        <v>56850.48</v>
      </c>
      <c r="N630" s="150">
        <f t="shared" si="37"/>
        <v>0</v>
      </c>
      <c r="O630" s="152">
        <f t="shared" si="38"/>
        <v>0</v>
      </c>
      <c r="P630" s="128">
        <f t="shared" si="39"/>
        <v>0</v>
      </c>
      <c r="Q630" s="153">
        <v>0</v>
      </c>
      <c r="R630" s="128">
        <f t="shared" si="40"/>
        <v>0</v>
      </c>
      <c r="S630" s="129">
        <v>11</v>
      </c>
    </row>
    <row r="631" spans="1:19" hidden="1">
      <c r="A631" s="147">
        <v>621</v>
      </c>
      <c r="B631" s="123">
        <v>101011050</v>
      </c>
      <c r="C631" s="148" t="s">
        <v>159</v>
      </c>
      <c r="D631" s="149" t="s">
        <v>32</v>
      </c>
      <c r="E631" s="149" t="s">
        <v>44</v>
      </c>
      <c r="F631" s="149" t="s">
        <v>152</v>
      </c>
      <c r="G631" s="149" t="s">
        <v>46</v>
      </c>
      <c r="H631" s="149">
        <v>0</v>
      </c>
      <c r="I631" s="160" t="s">
        <v>757</v>
      </c>
      <c r="J631" s="150">
        <f>VLOOKUP(B631,'12.2023'!A:C,3,0)</f>
        <v>420037.94</v>
      </c>
      <c r="K631" s="151">
        <f>VLOOKUP(B631,'12.2023'!A:D,4,0)</f>
        <v>0</v>
      </c>
      <c r="L631" s="150">
        <f>VLOOKUP(B631,'12.2023'!A:E,5,0)</f>
        <v>0</v>
      </c>
      <c r="M631" s="150">
        <f>VLOOKUP(B631,'12.2023'!A:F,6,0)</f>
        <v>380662.45</v>
      </c>
      <c r="N631" s="150">
        <f t="shared" si="37"/>
        <v>39375.489999999991</v>
      </c>
      <c r="O631" s="152">
        <f t="shared" si="38"/>
        <v>0</v>
      </c>
      <c r="P631" s="128">
        <f t="shared" si="39"/>
        <v>39375.489999999991</v>
      </c>
      <c r="Q631" s="153">
        <v>0</v>
      </c>
      <c r="R631" s="128">
        <f t="shared" si="40"/>
        <v>39375.489999999991</v>
      </c>
      <c r="S631" s="129">
        <v>11</v>
      </c>
    </row>
    <row r="632" spans="1:19" hidden="1">
      <c r="A632" s="147">
        <v>622</v>
      </c>
      <c r="B632" s="123">
        <v>101011051</v>
      </c>
      <c r="C632" s="148" t="s">
        <v>159</v>
      </c>
      <c r="D632" s="149" t="s">
        <v>32</v>
      </c>
      <c r="E632" s="149" t="s">
        <v>44</v>
      </c>
      <c r="F632" s="149" t="s">
        <v>152</v>
      </c>
      <c r="G632" s="149" t="s">
        <v>46</v>
      </c>
      <c r="H632" s="149">
        <v>0</v>
      </c>
      <c r="I632" s="160" t="s">
        <v>758</v>
      </c>
      <c r="J632" s="150">
        <f>VLOOKUP(B632,'12.2023'!A:C,3,0)</f>
        <v>15116.61</v>
      </c>
      <c r="K632" s="151">
        <f>VLOOKUP(B632,'12.2023'!A:D,4,0)</f>
        <v>0</v>
      </c>
      <c r="L632" s="150">
        <f>VLOOKUP(B632,'12.2023'!A:E,5,0)</f>
        <v>0</v>
      </c>
      <c r="M632" s="150">
        <f>VLOOKUP(B632,'12.2023'!A:F,6,0)</f>
        <v>0</v>
      </c>
      <c r="N632" s="150">
        <f t="shared" si="37"/>
        <v>15116.61</v>
      </c>
      <c r="O632" s="152">
        <f t="shared" si="38"/>
        <v>0</v>
      </c>
      <c r="P632" s="128">
        <f t="shared" si="39"/>
        <v>15116.61</v>
      </c>
      <c r="Q632" s="153">
        <v>0</v>
      </c>
      <c r="R632" s="128">
        <f t="shared" si="40"/>
        <v>15116.61</v>
      </c>
      <c r="S632" s="129">
        <v>11</v>
      </c>
    </row>
    <row r="633" spans="1:19" hidden="1">
      <c r="A633" s="147">
        <v>623</v>
      </c>
      <c r="B633" s="123">
        <v>101011052</v>
      </c>
      <c r="C633" s="148" t="s">
        <v>159</v>
      </c>
      <c r="D633" s="149" t="s">
        <v>32</v>
      </c>
      <c r="E633" s="149" t="s">
        <v>44</v>
      </c>
      <c r="F633" s="149" t="s">
        <v>152</v>
      </c>
      <c r="G633" s="149" t="s">
        <v>46</v>
      </c>
      <c r="H633" s="149">
        <v>0</v>
      </c>
      <c r="I633" s="160" t="s">
        <v>759</v>
      </c>
      <c r="J633" s="150">
        <f>VLOOKUP(B633,'12.2023'!A:C,3,0)</f>
        <v>339673.98</v>
      </c>
      <c r="K633" s="151">
        <f>VLOOKUP(B633,'12.2023'!A:D,4,0)</f>
        <v>0</v>
      </c>
      <c r="L633" s="150">
        <f>VLOOKUP(B633,'12.2023'!A:E,5,0)</f>
        <v>2438.41</v>
      </c>
      <c r="M633" s="150">
        <f>VLOOKUP(B633,'12.2023'!A:F,6,0)</f>
        <v>0</v>
      </c>
      <c r="N633" s="150">
        <f t="shared" si="37"/>
        <v>342112.38999999996</v>
      </c>
      <c r="O633" s="152">
        <f t="shared" si="38"/>
        <v>0</v>
      </c>
      <c r="P633" s="128">
        <f t="shared" si="39"/>
        <v>342112.38999999996</v>
      </c>
      <c r="Q633" s="153">
        <v>0</v>
      </c>
      <c r="R633" s="128">
        <f t="shared" si="40"/>
        <v>342112.38999999996</v>
      </c>
      <c r="S633" s="129">
        <v>11</v>
      </c>
    </row>
    <row r="634" spans="1:19" hidden="1">
      <c r="A634" s="147">
        <v>624</v>
      </c>
      <c r="B634" s="123">
        <v>101011053</v>
      </c>
      <c r="C634" s="148" t="s">
        <v>159</v>
      </c>
      <c r="D634" s="149" t="s">
        <v>32</v>
      </c>
      <c r="E634" s="149" t="s">
        <v>44</v>
      </c>
      <c r="F634" s="149" t="s">
        <v>152</v>
      </c>
      <c r="G634" s="149" t="s">
        <v>46</v>
      </c>
      <c r="H634" s="149">
        <v>0</v>
      </c>
      <c r="I634" s="160" t="s">
        <v>760</v>
      </c>
      <c r="J634" s="150">
        <f>VLOOKUP(B634,'12.2023'!A:C,3,0)</f>
        <v>846012.8</v>
      </c>
      <c r="K634" s="151">
        <f>VLOOKUP(B634,'12.2023'!A:D,4,0)</f>
        <v>0</v>
      </c>
      <c r="L634" s="150">
        <f>VLOOKUP(B634,'12.2023'!A:E,5,0)</f>
        <v>114487.1</v>
      </c>
      <c r="M634" s="150">
        <f>VLOOKUP(B634,'12.2023'!A:F,6,0)</f>
        <v>0</v>
      </c>
      <c r="N634" s="150">
        <f t="shared" si="37"/>
        <v>960499.9</v>
      </c>
      <c r="O634" s="152">
        <f t="shared" si="38"/>
        <v>0</v>
      </c>
      <c r="P634" s="128">
        <f t="shared" si="39"/>
        <v>960499.9</v>
      </c>
      <c r="Q634" s="153">
        <v>0</v>
      </c>
      <c r="R634" s="128">
        <f t="shared" si="40"/>
        <v>960499.9</v>
      </c>
      <c r="S634" s="129">
        <v>11</v>
      </c>
    </row>
    <row r="635" spans="1:19" hidden="1">
      <c r="A635" s="147">
        <v>625</v>
      </c>
      <c r="B635" s="123">
        <v>101011054</v>
      </c>
      <c r="C635" s="148" t="s">
        <v>159</v>
      </c>
      <c r="D635" s="149" t="s">
        <v>32</v>
      </c>
      <c r="E635" s="149" t="s">
        <v>44</v>
      </c>
      <c r="F635" s="149" t="s">
        <v>152</v>
      </c>
      <c r="G635" s="149" t="s">
        <v>46</v>
      </c>
      <c r="H635" s="149">
        <v>0</v>
      </c>
      <c r="I635" s="160" t="s">
        <v>761</v>
      </c>
      <c r="J635" s="150">
        <f>VLOOKUP(B635,'12.2023'!A:C,3,0)</f>
        <v>304553.14</v>
      </c>
      <c r="K635" s="151">
        <f>VLOOKUP(B635,'12.2023'!A:D,4,0)</f>
        <v>0</v>
      </c>
      <c r="L635" s="150">
        <f>VLOOKUP(B635,'12.2023'!A:E,5,0)</f>
        <v>0</v>
      </c>
      <c r="M635" s="150">
        <f>VLOOKUP(B635,'12.2023'!A:F,6,0)</f>
        <v>0</v>
      </c>
      <c r="N635" s="150">
        <f t="shared" si="37"/>
        <v>304553.14</v>
      </c>
      <c r="O635" s="152">
        <f t="shared" si="38"/>
        <v>0</v>
      </c>
      <c r="P635" s="128">
        <f t="shared" si="39"/>
        <v>304553.14</v>
      </c>
      <c r="Q635" s="153">
        <v>0</v>
      </c>
      <c r="R635" s="128">
        <f t="shared" si="40"/>
        <v>304553.14</v>
      </c>
      <c r="S635" s="129">
        <v>11</v>
      </c>
    </row>
    <row r="636" spans="1:19" hidden="1">
      <c r="A636" s="147">
        <v>626</v>
      </c>
      <c r="B636" s="123">
        <v>101011055</v>
      </c>
      <c r="C636" s="148" t="s">
        <v>159</v>
      </c>
      <c r="D636" s="149" t="s">
        <v>32</v>
      </c>
      <c r="E636" s="149" t="s">
        <v>44</v>
      </c>
      <c r="F636" s="149" t="s">
        <v>152</v>
      </c>
      <c r="G636" s="149" t="s">
        <v>46</v>
      </c>
      <c r="H636" s="149">
        <v>0</v>
      </c>
      <c r="I636" s="160" t="s">
        <v>762</v>
      </c>
      <c r="J636" s="150">
        <f>VLOOKUP(B636,'12.2023'!A:C,3,0)</f>
        <v>112903.7</v>
      </c>
      <c r="K636" s="151">
        <f>VLOOKUP(B636,'12.2023'!A:D,4,0)</f>
        <v>0</v>
      </c>
      <c r="L636" s="150">
        <f>VLOOKUP(B636,'12.2023'!A:E,5,0)</f>
        <v>30267.48</v>
      </c>
      <c r="M636" s="150">
        <f>VLOOKUP(B636,'12.2023'!A:F,6,0)</f>
        <v>0</v>
      </c>
      <c r="N636" s="150">
        <f t="shared" si="37"/>
        <v>143171.18</v>
      </c>
      <c r="O636" s="152">
        <f t="shared" si="38"/>
        <v>0</v>
      </c>
      <c r="P636" s="128">
        <f t="shared" si="39"/>
        <v>143171.18</v>
      </c>
      <c r="Q636" s="153">
        <v>0</v>
      </c>
      <c r="R636" s="128">
        <f t="shared" si="40"/>
        <v>143171.18</v>
      </c>
      <c r="S636" s="129">
        <v>11</v>
      </c>
    </row>
    <row r="637" spans="1:19" hidden="1">
      <c r="A637" s="147">
        <v>627</v>
      </c>
      <c r="B637" s="123">
        <v>101011056</v>
      </c>
      <c r="C637" s="148" t="s">
        <v>159</v>
      </c>
      <c r="D637" s="149" t="s">
        <v>32</v>
      </c>
      <c r="E637" s="149" t="s">
        <v>44</v>
      </c>
      <c r="F637" s="149" t="s">
        <v>152</v>
      </c>
      <c r="G637" s="149" t="s">
        <v>46</v>
      </c>
      <c r="H637" s="149">
        <v>0</v>
      </c>
      <c r="I637" s="160" t="s">
        <v>763</v>
      </c>
      <c r="J637" s="150">
        <f>VLOOKUP(B637,'12.2023'!A:C,3,0)</f>
        <v>54464</v>
      </c>
      <c r="K637" s="151">
        <f>VLOOKUP(B637,'12.2023'!A:D,4,0)</f>
        <v>0</v>
      </c>
      <c r="L637" s="150">
        <f>VLOOKUP(B637,'12.2023'!A:E,5,0)</f>
        <v>10451.68</v>
      </c>
      <c r="M637" s="150">
        <f>VLOOKUP(B637,'12.2023'!A:F,6,0)</f>
        <v>0</v>
      </c>
      <c r="N637" s="150">
        <f t="shared" si="37"/>
        <v>64915.68</v>
      </c>
      <c r="O637" s="152">
        <f t="shared" si="38"/>
        <v>0</v>
      </c>
      <c r="P637" s="128">
        <f t="shared" si="39"/>
        <v>64915.68</v>
      </c>
      <c r="Q637" s="153">
        <v>0</v>
      </c>
      <c r="R637" s="128">
        <f t="shared" si="40"/>
        <v>64915.68</v>
      </c>
      <c r="S637" s="129">
        <v>11</v>
      </c>
    </row>
    <row r="638" spans="1:19" hidden="1">
      <c r="A638" s="147">
        <v>628</v>
      </c>
      <c r="B638" s="123">
        <v>101011057</v>
      </c>
      <c r="C638" s="148" t="s">
        <v>159</v>
      </c>
      <c r="D638" s="149" t="s">
        <v>32</v>
      </c>
      <c r="E638" s="149" t="s">
        <v>44</v>
      </c>
      <c r="F638" s="149" t="s">
        <v>152</v>
      </c>
      <c r="G638" s="149" t="s">
        <v>46</v>
      </c>
      <c r="H638" s="149">
        <v>0</v>
      </c>
      <c r="I638" s="160" t="s">
        <v>764</v>
      </c>
      <c r="J638" s="150">
        <f>VLOOKUP(B638,'12.2023'!A:C,3,0)</f>
        <v>4390989.95</v>
      </c>
      <c r="K638" s="151">
        <f>VLOOKUP(B638,'12.2023'!A:D,4,0)</f>
        <v>0</v>
      </c>
      <c r="L638" s="150">
        <f>VLOOKUP(B638,'12.2023'!A:E,5,0)</f>
        <v>559010.09</v>
      </c>
      <c r="M638" s="150">
        <f>VLOOKUP(B638,'12.2023'!A:F,6,0)</f>
        <v>0</v>
      </c>
      <c r="N638" s="150">
        <f t="shared" si="37"/>
        <v>4950000.04</v>
      </c>
      <c r="O638" s="152">
        <f t="shared" si="38"/>
        <v>0</v>
      </c>
      <c r="P638" s="128">
        <f t="shared" si="39"/>
        <v>4950000.04</v>
      </c>
      <c r="Q638" s="153">
        <v>0</v>
      </c>
      <c r="R638" s="128">
        <f t="shared" si="40"/>
        <v>4950000.04</v>
      </c>
      <c r="S638" s="129">
        <v>11</v>
      </c>
    </row>
    <row r="639" spans="1:19" hidden="1">
      <c r="A639" s="147">
        <v>629</v>
      </c>
      <c r="B639" s="123">
        <v>101011058</v>
      </c>
      <c r="C639" s="148" t="s">
        <v>159</v>
      </c>
      <c r="D639" s="149" t="s">
        <v>32</v>
      </c>
      <c r="E639" s="149" t="s">
        <v>44</v>
      </c>
      <c r="F639" s="149" t="s">
        <v>152</v>
      </c>
      <c r="G639" s="149" t="s">
        <v>46</v>
      </c>
      <c r="H639" s="149">
        <v>0</v>
      </c>
      <c r="I639" s="160" t="s">
        <v>765</v>
      </c>
      <c r="J639" s="150">
        <f>VLOOKUP(B639,'12.2023'!A:C,3,0)</f>
        <v>16611.29</v>
      </c>
      <c r="K639" s="151">
        <f>VLOOKUP(B639,'12.2023'!A:D,4,0)</f>
        <v>0</v>
      </c>
      <c r="L639" s="150">
        <f>VLOOKUP(B639,'12.2023'!A:E,5,0)</f>
        <v>31029.119999999999</v>
      </c>
      <c r="M639" s="150">
        <f>VLOOKUP(B639,'12.2023'!A:F,6,0)</f>
        <v>0</v>
      </c>
      <c r="N639" s="150">
        <f t="shared" si="37"/>
        <v>47640.41</v>
      </c>
      <c r="O639" s="152">
        <f t="shared" si="38"/>
        <v>0</v>
      </c>
      <c r="P639" s="128">
        <f t="shared" si="39"/>
        <v>47640.41</v>
      </c>
      <c r="Q639" s="153">
        <v>0</v>
      </c>
      <c r="R639" s="128">
        <f t="shared" si="40"/>
        <v>47640.41</v>
      </c>
      <c r="S639" s="129">
        <v>11</v>
      </c>
    </row>
    <row r="640" spans="1:19" hidden="1">
      <c r="A640" s="147">
        <v>630</v>
      </c>
      <c r="B640" s="121">
        <v>101011059</v>
      </c>
      <c r="C640" s="148" t="s">
        <v>159</v>
      </c>
      <c r="D640" s="149" t="s">
        <v>32</v>
      </c>
      <c r="E640" s="149" t="s">
        <v>44</v>
      </c>
      <c r="F640" s="149" t="s">
        <v>152</v>
      </c>
      <c r="G640" s="149" t="s">
        <v>46</v>
      </c>
      <c r="H640" s="149">
        <v>0</v>
      </c>
      <c r="I640" s="123" t="s">
        <v>766</v>
      </c>
      <c r="J640" s="150">
        <f>VLOOKUP(B640,'12.2023'!A:C,3,0)</f>
        <v>119213</v>
      </c>
      <c r="K640" s="151">
        <f>VLOOKUP(B640,'12.2023'!A:D,4,0)</f>
        <v>0</v>
      </c>
      <c r="L640" s="150">
        <f>VLOOKUP(B640,'12.2023'!A:E,5,0)</f>
        <v>8543.0400000000009</v>
      </c>
      <c r="M640" s="150">
        <f>VLOOKUP(B640,'12.2023'!A:F,6,0)</f>
        <v>0</v>
      </c>
      <c r="N640" s="150">
        <f t="shared" si="37"/>
        <v>127756.04000000001</v>
      </c>
      <c r="O640" s="152">
        <f t="shared" si="38"/>
        <v>0</v>
      </c>
      <c r="P640" s="128">
        <f t="shared" si="39"/>
        <v>127756.04000000001</v>
      </c>
      <c r="Q640" s="153">
        <v>0</v>
      </c>
      <c r="R640" s="128">
        <f t="shared" si="40"/>
        <v>127756.04000000001</v>
      </c>
      <c r="S640" s="129">
        <v>11</v>
      </c>
    </row>
    <row r="641" spans="1:19" hidden="1">
      <c r="A641" s="147">
        <v>631</v>
      </c>
      <c r="B641" s="121">
        <v>101011060</v>
      </c>
      <c r="C641" s="148" t="s">
        <v>159</v>
      </c>
      <c r="D641" s="149" t="s">
        <v>32</v>
      </c>
      <c r="E641" s="149" t="s">
        <v>44</v>
      </c>
      <c r="F641" s="149" t="s">
        <v>152</v>
      </c>
      <c r="G641" s="149" t="s">
        <v>46</v>
      </c>
      <c r="H641" s="149">
        <v>0</v>
      </c>
      <c r="I641" s="123" t="s">
        <v>767</v>
      </c>
      <c r="J641" s="150">
        <f>VLOOKUP(B641,'12.2023'!A:C,3,0)</f>
        <v>259004.83000000002</v>
      </c>
      <c r="K641" s="151">
        <f>VLOOKUP(B641,'12.2023'!A:D,4,0)</f>
        <v>0</v>
      </c>
      <c r="L641" s="150">
        <f>VLOOKUP(B641,'12.2023'!A:E,5,0)</f>
        <v>0</v>
      </c>
      <c r="M641" s="150">
        <f>VLOOKUP(B641,'12.2023'!A:F,6,0)</f>
        <v>0</v>
      </c>
      <c r="N641" s="150">
        <f t="shared" si="37"/>
        <v>259004.83000000002</v>
      </c>
      <c r="O641" s="152">
        <f t="shared" si="38"/>
        <v>0</v>
      </c>
      <c r="P641" s="128">
        <f t="shared" si="39"/>
        <v>259004.83000000002</v>
      </c>
      <c r="Q641" s="153">
        <v>0</v>
      </c>
      <c r="R641" s="128">
        <f t="shared" si="40"/>
        <v>259004.83000000002</v>
      </c>
      <c r="S641" s="129">
        <v>11</v>
      </c>
    </row>
    <row r="642" spans="1:19" hidden="1">
      <c r="A642" s="147">
        <v>632</v>
      </c>
      <c r="B642" s="121">
        <v>101011061</v>
      </c>
      <c r="C642" s="148" t="s">
        <v>159</v>
      </c>
      <c r="D642" s="149" t="s">
        <v>32</v>
      </c>
      <c r="E642" s="149" t="s">
        <v>44</v>
      </c>
      <c r="F642" s="149" t="s">
        <v>152</v>
      </c>
      <c r="G642" s="149" t="s">
        <v>46</v>
      </c>
      <c r="H642" s="149">
        <v>0</v>
      </c>
      <c r="I642" s="123" t="s">
        <v>768</v>
      </c>
      <c r="J642" s="150">
        <f>VLOOKUP(B642,'12.2023'!A:C,3,0)</f>
        <v>110709.1</v>
      </c>
      <c r="K642" s="151">
        <f>VLOOKUP(B642,'12.2023'!A:D,4,0)</f>
        <v>0</v>
      </c>
      <c r="L642" s="150">
        <f>VLOOKUP(B642,'12.2023'!A:E,5,0)</f>
        <v>0</v>
      </c>
      <c r="M642" s="150">
        <f>VLOOKUP(B642,'12.2023'!A:F,6,0)</f>
        <v>110709.1</v>
      </c>
      <c r="N642" s="150">
        <f t="shared" si="37"/>
        <v>0</v>
      </c>
      <c r="O642" s="152">
        <f t="shared" si="38"/>
        <v>0</v>
      </c>
      <c r="P642" s="128">
        <f t="shared" si="39"/>
        <v>0</v>
      </c>
      <c r="Q642" s="153">
        <v>0</v>
      </c>
      <c r="R642" s="128">
        <f t="shared" si="40"/>
        <v>0</v>
      </c>
      <c r="S642" s="129">
        <v>11</v>
      </c>
    </row>
    <row r="643" spans="1:19" hidden="1">
      <c r="A643" s="147">
        <v>633</v>
      </c>
      <c r="B643" s="121">
        <v>101011065</v>
      </c>
      <c r="C643" s="148" t="s">
        <v>159</v>
      </c>
      <c r="D643" s="149" t="s">
        <v>32</v>
      </c>
      <c r="E643" s="149" t="s">
        <v>44</v>
      </c>
      <c r="F643" s="149" t="s">
        <v>152</v>
      </c>
      <c r="G643" s="149" t="s">
        <v>46</v>
      </c>
      <c r="H643" s="149">
        <v>0</v>
      </c>
      <c r="I643" s="123" t="s">
        <v>769</v>
      </c>
      <c r="J643" s="150">
        <f>VLOOKUP(B643,'12.2023'!A:C,3,0)</f>
        <v>2699678.16</v>
      </c>
      <c r="K643" s="151">
        <f>VLOOKUP(B643,'12.2023'!A:D,4,0)</f>
        <v>0</v>
      </c>
      <c r="L643" s="150">
        <f>VLOOKUP(B643,'12.2023'!A:E,5,0)</f>
        <v>76224.03</v>
      </c>
      <c r="M643" s="150">
        <f>VLOOKUP(B643,'12.2023'!A:F,6,0)</f>
        <v>2775902.19</v>
      </c>
      <c r="N643" s="150">
        <f t="shared" si="37"/>
        <v>0</v>
      </c>
      <c r="O643" s="152">
        <f t="shared" si="38"/>
        <v>0</v>
      </c>
      <c r="P643" s="128">
        <f t="shared" si="39"/>
        <v>0</v>
      </c>
      <c r="Q643" s="153">
        <v>0</v>
      </c>
      <c r="R643" s="128">
        <f t="shared" si="40"/>
        <v>0</v>
      </c>
      <c r="S643" s="129">
        <v>11</v>
      </c>
    </row>
    <row r="644" spans="1:19" hidden="1">
      <c r="A644" s="147">
        <v>634</v>
      </c>
      <c r="B644" s="121">
        <v>101011066</v>
      </c>
      <c r="C644" s="148" t="s">
        <v>159</v>
      </c>
      <c r="D644" s="149" t="s">
        <v>32</v>
      </c>
      <c r="E644" s="149" t="s">
        <v>44</v>
      </c>
      <c r="F644" s="149" t="s">
        <v>152</v>
      </c>
      <c r="G644" s="149" t="s">
        <v>46</v>
      </c>
      <c r="H644" s="149">
        <v>0</v>
      </c>
      <c r="I644" s="123" t="s">
        <v>770</v>
      </c>
      <c r="J644" s="150">
        <f>VLOOKUP(B644,'12.2023'!A:C,3,0)</f>
        <v>0</v>
      </c>
      <c r="K644" s="151">
        <f>VLOOKUP(B644,'12.2023'!A:D,4,0)</f>
        <v>0</v>
      </c>
      <c r="L644" s="150">
        <f>VLOOKUP(B644,'12.2023'!A:E,5,0)</f>
        <v>0</v>
      </c>
      <c r="M644" s="150">
        <f>VLOOKUP(B644,'12.2023'!A:F,6,0)</f>
        <v>0</v>
      </c>
      <c r="N644" s="150">
        <f t="shared" si="37"/>
        <v>0</v>
      </c>
      <c r="O644" s="152">
        <f t="shared" si="38"/>
        <v>0</v>
      </c>
      <c r="P644" s="128">
        <f t="shared" si="39"/>
        <v>0</v>
      </c>
      <c r="Q644" s="153">
        <v>0</v>
      </c>
      <c r="R644" s="128">
        <f t="shared" si="40"/>
        <v>0</v>
      </c>
      <c r="S644" s="129">
        <v>11</v>
      </c>
    </row>
    <row r="645" spans="1:19" hidden="1">
      <c r="A645" s="147">
        <v>635</v>
      </c>
      <c r="B645" s="121">
        <v>101011068</v>
      </c>
      <c r="C645" s="148" t="s">
        <v>159</v>
      </c>
      <c r="D645" s="149" t="s">
        <v>32</v>
      </c>
      <c r="E645" s="149" t="s">
        <v>44</v>
      </c>
      <c r="F645" s="149" t="s">
        <v>152</v>
      </c>
      <c r="G645" s="149" t="s">
        <v>46</v>
      </c>
      <c r="H645" s="149">
        <v>0</v>
      </c>
      <c r="I645" s="123" t="s">
        <v>771</v>
      </c>
      <c r="J645" s="150">
        <f>VLOOKUP(B645,'12.2023'!A:C,3,0)</f>
        <v>88803.08</v>
      </c>
      <c r="K645" s="151">
        <f>VLOOKUP(B645,'12.2023'!A:D,4,0)</f>
        <v>0</v>
      </c>
      <c r="L645" s="150">
        <f>VLOOKUP(B645,'12.2023'!A:E,5,0)</f>
        <v>67018.77</v>
      </c>
      <c r="M645" s="150">
        <f>VLOOKUP(B645,'12.2023'!A:F,6,0)</f>
        <v>0</v>
      </c>
      <c r="N645" s="150">
        <f t="shared" si="37"/>
        <v>155821.85</v>
      </c>
      <c r="O645" s="152">
        <f t="shared" si="38"/>
        <v>0</v>
      </c>
      <c r="P645" s="128">
        <f t="shared" si="39"/>
        <v>155821.85</v>
      </c>
      <c r="Q645" s="153">
        <v>0</v>
      </c>
      <c r="R645" s="128">
        <f t="shared" si="40"/>
        <v>155821.85</v>
      </c>
      <c r="S645" s="129">
        <v>11</v>
      </c>
    </row>
    <row r="646" spans="1:19" hidden="1">
      <c r="A646" s="147">
        <v>636</v>
      </c>
      <c r="B646" s="121">
        <v>101011069</v>
      </c>
      <c r="C646" s="148" t="s">
        <v>159</v>
      </c>
      <c r="D646" s="149" t="s">
        <v>32</v>
      </c>
      <c r="E646" s="149" t="s">
        <v>44</v>
      </c>
      <c r="F646" s="149" t="s">
        <v>152</v>
      </c>
      <c r="G646" s="149" t="s">
        <v>46</v>
      </c>
      <c r="H646" s="149">
        <v>0</v>
      </c>
      <c r="I646" s="123" t="s">
        <v>772</v>
      </c>
      <c r="J646" s="150">
        <f>VLOOKUP(B646,'12.2023'!A:C,3,0)</f>
        <v>4854573.6100000003</v>
      </c>
      <c r="K646" s="151">
        <f>VLOOKUP(B646,'12.2023'!A:D,4,0)</f>
        <v>0</v>
      </c>
      <c r="L646" s="150">
        <f>VLOOKUP(B646,'12.2023'!A:E,5,0)</f>
        <v>531337.44999999995</v>
      </c>
      <c r="M646" s="150">
        <f>VLOOKUP(B646,'12.2023'!A:F,6,0)</f>
        <v>2685912.11</v>
      </c>
      <c r="N646" s="150">
        <f t="shared" si="37"/>
        <v>2699998.9500000007</v>
      </c>
      <c r="O646" s="152">
        <f t="shared" si="38"/>
        <v>0</v>
      </c>
      <c r="P646" s="128">
        <f t="shared" si="39"/>
        <v>2699998.9500000007</v>
      </c>
      <c r="Q646" s="153">
        <v>0</v>
      </c>
      <c r="R646" s="128">
        <f t="shared" si="40"/>
        <v>2699998.9500000007</v>
      </c>
      <c r="S646" s="129">
        <v>11</v>
      </c>
    </row>
    <row r="647" spans="1:19" hidden="1">
      <c r="A647" s="147">
        <v>637</v>
      </c>
      <c r="B647" s="121">
        <v>101011070</v>
      </c>
      <c r="C647" s="148" t="s">
        <v>159</v>
      </c>
      <c r="D647" s="149" t="s">
        <v>32</v>
      </c>
      <c r="E647" s="149" t="s">
        <v>44</v>
      </c>
      <c r="F647" s="149" t="s">
        <v>152</v>
      </c>
      <c r="G647" s="149" t="s">
        <v>46</v>
      </c>
      <c r="H647" s="149">
        <v>0</v>
      </c>
      <c r="I647" s="123" t="s">
        <v>773</v>
      </c>
      <c r="J647" s="150">
        <f>VLOOKUP(B647,'12.2023'!A:C,3,0)</f>
        <v>448540.42</v>
      </c>
      <c r="K647" s="151">
        <f>VLOOKUP(B647,'12.2023'!A:D,4,0)</f>
        <v>0</v>
      </c>
      <c r="L647" s="150">
        <f>VLOOKUP(B647,'12.2023'!A:E,5,0)</f>
        <v>53266.98</v>
      </c>
      <c r="M647" s="150">
        <f>VLOOKUP(B647,'12.2023'!A:F,6,0)</f>
        <v>0</v>
      </c>
      <c r="N647" s="150">
        <f t="shared" ref="N647:N710" si="41">IF((J647+L647)-(K647+M647)&lt;0,0,(J647+L647)-(K647+M647))</f>
        <v>501807.39999999997</v>
      </c>
      <c r="O647" s="152">
        <f t="shared" ref="O647:O710" si="42">-IF((J647+L647)-(K647+M647)&lt;0,(J647+L647)-(K647+M647),0)</f>
        <v>0</v>
      </c>
      <c r="P647" s="128">
        <f t="shared" ref="P647:P710" si="43">N647-O647</f>
        <v>501807.39999999997</v>
      </c>
      <c r="Q647" s="153">
        <v>0</v>
      </c>
      <c r="R647" s="128">
        <f t="shared" ref="R647:R710" si="44">P647-Q647</f>
        <v>501807.39999999997</v>
      </c>
      <c r="S647" s="129">
        <v>11</v>
      </c>
    </row>
    <row r="648" spans="1:19" hidden="1">
      <c r="A648" s="147">
        <v>638</v>
      </c>
      <c r="B648" s="121">
        <v>101011071</v>
      </c>
      <c r="C648" s="148" t="s">
        <v>159</v>
      </c>
      <c r="D648" s="149" t="s">
        <v>32</v>
      </c>
      <c r="E648" s="149" t="s">
        <v>44</v>
      </c>
      <c r="F648" s="149" t="s">
        <v>152</v>
      </c>
      <c r="G648" s="149" t="s">
        <v>46</v>
      </c>
      <c r="H648" s="149">
        <v>0</v>
      </c>
      <c r="I648" s="123" t="s">
        <v>774</v>
      </c>
      <c r="J648" s="150">
        <f>VLOOKUP(B648,'12.2023'!A:C,3,0)</f>
        <v>60000</v>
      </c>
      <c r="K648" s="151">
        <f>VLOOKUP(B648,'12.2023'!A:D,4,0)</f>
        <v>0</v>
      </c>
      <c r="L648" s="150">
        <f>VLOOKUP(B648,'12.2023'!A:E,5,0)</f>
        <v>0</v>
      </c>
      <c r="M648" s="150">
        <f>VLOOKUP(B648,'12.2023'!A:F,6,0)</f>
        <v>0</v>
      </c>
      <c r="N648" s="150">
        <f t="shared" si="41"/>
        <v>60000</v>
      </c>
      <c r="O648" s="152">
        <f t="shared" si="42"/>
        <v>0</v>
      </c>
      <c r="P648" s="128">
        <f t="shared" si="43"/>
        <v>60000</v>
      </c>
      <c r="Q648" s="153">
        <v>0</v>
      </c>
      <c r="R648" s="128">
        <f t="shared" si="44"/>
        <v>60000</v>
      </c>
      <c r="S648" s="129">
        <v>11</v>
      </c>
    </row>
    <row r="649" spans="1:19" hidden="1">
      <c r="A649" s="147">
        <v>639</v>
      </c>
      <c r="B649" s="121">
        <v>101011072</v>
      </c>
      <c r="C649" s="148" t="s">
        <v>159</v>
      </c>
      <c r="D649" s="149" t="s">
        <v>32</v>
      </c>
      <c r="E649" s="149" t="s">
        <v>44</v>
      </c>
      <c r="F649" s="149" t="s">
        <v>152</v>
      </c>
      <c r="G649" s="149" t="s">
        <v>46</v>
      </c>
      <c r="H649" s="149">
        <v>0</v>
      </c>
      <c r="I649" s="123" t="s">
        <v>775</v>
      </c>
      <c r="J649" s="150">
        <f>VLOOKUP(B649,'12.2023'!A:C,3,0)</f>
        <v>1114308.78</v>
      </c>
      <c r="K649" s="151">
        <f>VLOOKUP(B649,'12.2023'!A:D,4,0)</f>
        <v>0</v>
      </c>
      <c r="L649" s="150">
        <f>VLOOKUP(B649,'12.2023'!A:E,5,0)</f>
        <v>308783.28000000003</v>
      </c>
      <c r="M649" s="150">
        <f>VLOOKUP(B649,'12.2023'!A:F,6,0)</f>
        <v>0</v>
      </c>
      <c r="N649" s="150">
        <f t="shared" si="41"/>
        <v>1423092.06</v>
      </c>
      <c r="O649" s="152">
        <f t="shared" si="42"/>
        <v>0</v>
      </c>
      <c r="P649" s="128">
        <f t="shared" si="43"/>
        <v>1423092.06</v>
      </c>
      <c r="Q649" s="153">
        <v>0</v>
      </c>
      <c r="R649" s="128">
        <f t="shared" si="44"/>
        <v>1423092.06</v>
      </c>
      <c r="S649" s="129">
        <v>11</v>
      </c>
    </row>
    <row r="650" spans="1:19" hidden="1">
      <c r="A650" s="147">
        <v>640</v>
      </c>
      <c r="B650" s="121">
        <v>101011073</v>
      </c>
      <c r="C650" s="148" t="s">
        <v>159</v>
      </c>
      <c r="D650" s="149" t="s">
        <v>32</v>
      </c>
      <c r="E650" s="149" t="s">
        <v>44</v>
      </c>
      <c r="F650" s="149" t="s">
        <v>152</v>
      </c>
      <c r="G650" s="149" t="s">
        <v>46</v>
      </c>
      <c r="H650" s="149">
        <v>0</v>
      </c>
      <c r="I650" s="123" t="s">
        <v>776</v>
      </c>
      <c r="J650" s="150">
        <f>VLOOKUP(B650,'12.2023'!A:C,3,0)</f>
        <v>1310301.3900000001</v>
      </c>
      <c r="K650" s="151">
        <f>VLOOKUP(B650,'12.2023'!A:D,4,0)</f>
        <v>0</v>
      </c>
      <c r="L650" s="150">
        <f>VLOOKUP(B650,'12.2023'!A:E,5,0)</f>
        <v>274821.22000000003</v>
      </c>
      <c r="M650" s="150">
        <f>VLOOKUP(B650,'12.2023'!A:F,6,0)</f>
        <v>0</v>
      </c>
      <c r="N650" s="150">
        <f t="shared" si="41"/>
        <v>1585122.61</v>
      </c>
      <c r="O650" s="152">
        <f t="shared" si="42"/>
        <v>0</v>
      </c>
      <c r="P650" s="128">
        <f t="shared" si="43"/>
        <v>1585122.61</v>
      </c>
      <c r="Q650" s="153">
        <v>0</v>
      </c>
      <c r="R650" s="128">
        <f t="shared" si="44"/>
        <v>1585122.61</v>
      </c>
      <c r="S650" s="129">
        <v>11</v>
      </c>
    </row>
    <row r="651" spans="1:19" hidden="1">
      <c r="A651" s="147">
        <v>641</v>
      </c>
      <c r="B651" s="121">
        <v>101011074</v>
      </c>
      <c r="C651" s="148" t="s">
        <v>159</v>
      </c>
      <c r="D651" s="149" t="s">
        <v>32</v>
      </c>
      <c r="E651" s="149" t="s">
        <v>44</v>
      </c>
      <c r="F651" s="149" t="s">
        <v>152</v>
      </c>
      <c r="G651" s="149" t="s">
        <v>46</v>
      </c>
      <c r="H651" s="149">
        <v>0</v>
      </c>
      <c r="I651" s="123" t="s">
        <v>777</v>
      </c>
      <c r="J651" s="150">
        <f>VLOOKUP(B651,'12.2023'!A:C,3,0)</f>
        <v>474185.5</v>
      </c>
      <c r="K651" s="151">
        <f>VLOOKUP(B651,'12.2023'!A:D,4,0)</f>
        <v>0</v>
      </c>
      <c r="L651" s="150">
        <f>VLOOKUP(B651,'12.2023'!A:E,5,0)</f>
        <v>493058.86</v>
      </c>
      <c r="M651" s="150">
        <f>VLOOKUP(B651,'12.2023'!A:F,6,0)</f>
        <v>0</v>
      </c>
      <c r="N651" s="150">
        <f t="shared" si="41"/>
        <v>967244.36</v>
      </c>
      <c r="O651" s="152">
        <f t="shared" si="42"/>
        <v>0</v>
      </c>
      <c r="P651" s="128">
        <f t="shared" si="43"/>
        <v>967244.36</v>
      </c>
      <c r="Q651" s="153">
        <v>0</v>
      </c>
      <c r="R651" s="128">
        <f t="shared" si="44"/>
        <v>967244.36</v>
      </c>
      <c r="S651" s="129">
        <v>11</v>
      </c>
    </row>
    <row r="652" spans="1:19" hidden="1">
      <c r="A652" s="147">
        <v>642</v>
      </c>
      <c r="B652" s="121">
        <v>101011075</v>
      </c>
      <c r="C652" s="148" t="s">
        <v>159</v>
      </c>
      <c r="D652" s="149" t="s">
        <v>32</v>
      </c>
      <c r="E652" s="149" t="s">
        <v>44</v>
      </c>
      <c r="F652" s="149" t="s">
        <v>152</v>
      </c>
      <c r="G652" s="149" t="s">
        <v>46</v>
      </c>
      <c r="H652" s="149">
        <v>0</v>
      </c>
      <c r="I652" s="123" t="s">
        <v>778</v>
      </c>
      <c r="J652" s="150">
        <f>VLOOKUP(B652,'12.2023'!A:C,3,0)</f>
        <v>24375</v>
      </c>
      <c r="K652" s="151">
        <f>VLOOKUP(B652,'12.2023'!A:D,4,0)</f>
        <v>0</v>
      </c>
      <c r="L652" s="150">
        <f>VLOOKUP(B652,'12.2023'!A:E,5,0)</f>
        <v>202474.84</v>
      </c>
      <c r="M652" s="150">
        <f>VLOOKUP(B652,'12.2023'!A:F,6,0)</f>
        <v>0</v>
      </c>
      <c r="N652" s="150">
        <f t="shared" si="41"/>
        <v>226849.84</v>
      </c>
      <c r="O652" s="152">
        <f t="shared" si="42"/>
        <v>0</v>
      </c>
      <c r="P652" s="128">
        <f t="shared" si="43"/>
        <v>226849.84</v>
      </c>
      <c r="Q652" s="153">
        <v>0</v>
      </c>
      <c r="R652" s="128">
        <f t="shared" si="44"/>
        <v>226849.84</v>
      </c>
      <c r="S652" s="129">
        <v>11</v>
      </c>
    </row>
    <row r="653" spans="1:19" hidden="1">
      <c r="A653" s="147">
        <v>643</v>
      </c>
      <c r="B653" s="121">
        <v>101011076</v>
      </c>
      <c r="C653" s="148" t="s">
        <v>159</v>
      </c>
      <c r="D653" s="149" t="s">
        <v>32</v>
      </c>
      <c r="E653" s="149" t="s">
        <v>44</v>
      </c>
      <c r="F653" s="149" t="s">
        <v>152</v>
      </c>
      <c r="G653" s="149" t="s">
        <v>46</v>
      </c>
      <c r="H653" s="149">
        <v>0</v>
      </c>
      <c r="I653" s="123" t="s">
        <v>779</v>
      </c>
      <c r="J653" s="150">
        <f>VLOOKUP(B653,'12.2023'!A:C,3,0)</f>
        <v>82897.2</v>
      </c>
      <c r="K653" s="151">
        <f>VLOOKUP(B653,'12.2023'!A:D,4,0)</f>
        <v>0</v>
      </c>
      <c r="L653" s="150">
        <f>VLOOKUP(B653,'12.2023'!A:E,5,0)</f>
        <v>0</v>
      </c>
      <c r="M653" s="150">
        <f>VLOOKUP(B653,'12.2023'!A:F,6,0)</f>
        <v>0</v>
      </c>
      <c r="N653" s="150">
        <f t="shared" si="41"/>
        <v>82897.2</v>
      </c>
      <c r="O653" s="152">
        <f t="shared" si="42"/>
        <v>0</v>
      </c>
      <c r="P653" s="128">
        <f t="shared" si="43"/>
        <v>82897.2</v>
      </c>
      <c r="Q653" s="153">
        <v>0</v>
      </c>
      <c r="R653" s="128">
        <f t="shared" si="44"/>
        <v>82897.2</v>
      </c>
      <c r="S653" s="129">
        <v>11</v>
      </c>
    </row>
    <row r="654" spans="1:19" hidden="1">
      <c r="A654" s="147">
        <v>644</v>
      </c>
      <c r="B654" s="121">
        <v>101011077</v>
      </c>
      <c r="C654" s="148" t="s">
        <v>159</v>
      </c>
      <c r="D654" s="149" t="s">
        <v>32</v>
      </c>
      <c r="E654" s="149" t="s">
        <v>44</v>
      </c>
      <c r="F654" s="149" t="s">
        <v>152</v>
      </c>
      <c r="G654" s="149" t="s">
        <v>46</v>
      </c>
      <c r="H654" s="149">
        <v>0</v>
      </c>
      <c r="I654" s="123" t="s">
        <v>780</v>
      </c>
      <c r="J654" s="150">
        <f>VLOOKUP(B654,'12.2023'!A:C,3,0)</f>
        <v>263039.68</v>
      </c>
      <c r="K654" s="151">
        <f>VLOOKUP(B654,'12.2023'!A:D,4,0)</f>
        <v>0</v>
      </c>
      <c r="L654" s="150">
        <f>VLOOKUP(B654,'12.2023'!A:E,5,0)</f>
        <v>0</v>
      </c>
      <c r="M654" s="150">
        <f>VLOOKUP(B654,'12.2023'!A:F,6,0)</f>
        <v>0</v>
      </c>
      <c r="N654" s="150">
        <f t="shared" si="41"/>
        <v>263039.68</v>
      </c>
      <c r="O654" s="152">
        <f t="shared" si="42"/>
        <v>0</v>
      </c>
      <c r="P654" s="128">
        <f t="shared" si="43"/>
        <v>263039.68</v>
      </c>
      <c r="Q654" s="153">
        <v>0</v>
      </c>
      <c r="R654" s="128">
        <f t="shared" si="44"/>
        <v>263039.68</v>
      </c>
      <c r="S654" s="129">
        <v>11</v>
      </c>
    </row>
    <row r="655" spans="1:19" hidden="1">
      <c r="A655" s="147">
        <v>645</v>
      </c>
      <c r="B655" s="121">
        <v>101011078</v>
      </c>
      <c r="C655" s="148" t="s">
        <v>159</v>
      </c>
      <c r="D655" s="149" t="s">
        <v>32</v>
      </c>
      <c r="E655" s="149" t="s">
        <v>44</v>
      </c>
      <c r="F655" s="149" t="s">
        <v>152</v>
      </c>
      <c r="G655" s="149" t="s">
        <v>46</v>
      </c>
      <c r="H655" s="149">
        <v>0</v>
      </c>
      <c r="I655" s="123" t="s">
        <v>781</v>
      </c>
      <c r="J655" s="150">
        <f>VLOOKUP(B655,'12.2023'!A:C,3,0)</f>
        <v>247368.77000000002</v>
      </c>
      <c r="K655" s="151">
        <f>VLOOKUP(B655,'12.2023'!A:D,4,0)</f>
        <v>0</v>
      </c>
      <c r="L655" s="150">
        <f>VLOOKUP(B655,'12.2023'!A:E,5,0)</f>
        <v>0</v>
      </c>
      <c r="M655" s="150">
        <f>VLOOKUP(B655,'12.2023'!A:F,6,0)</f>
        <v>0</v>
      </c>
      <c r="N655" s="150">
        <f t="shared" si="41"/>
        <v>247368.77000000002</v>
      </c>
      <c r="O655" s="152">
        <f t="shared" si="42"/>
        <v>0</v>
      </c>
      <c r="P655" s="128">
        <f t="shared" si="43"/>
        <v>247368.77000000002</v>
      </c>
      <c r="Q655" s="153">
        <v>0</v>
      </c>
      <c r="R655" s="128">
        <f t="shared" si="44"/>
        <v>247368.77000000002</v>
      </c>
      <c r="S655" s="129">
        <v>11</v>
      </c>
    </row>
    <row r="656" spans="1:19" hidden="1">
      <c r="A656" s="147">
        <v>646</v>
      </c>
      <c r="B656" s="121">
        <v>101011079</v>
      </c>
      <c r="C656" s="148" t="s">
        <v>159</v>
      </c>
      <c r="D656" s="149" t="s">
        <v>32</v>
      </c>
      <c r="E656" s="149" t="s">
        <v>44</v>
      </c>
      <c r="F656" s="149" t="s">
        <v>152</v>
      </c>
      <c r="G656" s="149" t="s">
        <v>46</v>
      </c>
      <c r="H656" s="149">
        <v>0</v>
      </c>
      <c r="I656" s="123" t="s">
        <v>782</v>
      </c>
      <c r="J656" s="150">
        <f>VLOOKUP(B656,'12.2023'!A:C,3,0)</f>
        <v>0</v>
      </c>
      <c r="K656" s="151">
        <f>VLOOKUP(B656,'12.2023'!A:D,4,0)</f>
        <v>0</v>
      </c>
      <c r="L656" s="150">
        <f>VLOOKUP(B656,'12.2023'!A:E,5,0)</f>
        <v>64803.060000000005</v>
      </c>
      <c r="M656" s="150">
        <f>VLOOKUP(B656,'12.2023'!A:F,6,0)</f>
        <v>0</v>
      </c>
      <c r="N656" s="150">
        <f t="shared" si="41"/>
        <v>64803.060000000005</v>
      </c>
      <c r="O656" s="152">
        <f t="shared" si="42"/>
        <v>0</v>
      </c>
      <c r="P656" s="128">
        <f t="shared" si="43"/>
        <v>64803.060000000005</v>
      </c>
      <c r="Q656" s="153">
        <v>0</v>
      </c>
      <c r="R656" s="128">
        <f t="shared" si="44"/>
        <v>64803.060000000005</v>
      </c>
      <c r="S656" s="129">
        <v>11</v>
      </c>
    </row>
    <row r="657" spans="1:19" hidden="1">
      <c r="A657" s="147">
        <v>647</v>
      </c>
      <c r="B657" s="121">
        <v>101011080</v>
      </c>
      <c r="C657" s="148" t="s">
        <v>159</v>
      </c>
      <c r="D657" s="149" t="s">
        <v>32</v>
      </c>
      <c r="E657" s="149" t="s">
        <v>44</v>
      </c>
      <c r="F657" s="149" t="s">
        <v>152</v>
      </c>
      <c r="G657" s="149" t="s">
        <v>46</v>
      </c>
      <c r="H657" s="149">
        <v>0</v>
      </c>
      <c r="I657" s="123" t="s">
        <v>783</v>
      </c>
      <c r="J657" s="150">
        <f>VLOOKUP(B657,'12.2023'!A:C,3,0)</f>
        <v>0</v>
      </c>
      <c r="K657" s="151">
        <f>VLOOKUP(B657,'12.2023'!A:D,4,0)</f>
        <v>0</v>
      </c>
      <c r="L657" s="150">
        <f>VLOOKUP(B657,'12.2023'!A:E,5,0)</f>
        <v>4957422.22</v>
      </c>
      <c r="M657" s="150">
        <f>VLOOKUP(B657,'12.2023'!A:F,6,0)</f>
        <v>0</v>
      </c>
      <c r="N657" s="150">
        <f t="shared" si="41"/>
        <v>4957422.22</v>
      </c>
      <c r="O657" s="152">
        <f t="shared" si="42"/>
        <v>0</v>
      </c>
      <c r="P657" s="128">
        <f t="shared" si="43"/>
        <v>4957422.22</v>
      </c>
      <c r="Q657" s="153">
        <v>0</v>
      </c>
      <c r="R657" s="128">
        <f t="shared" si="44"/>
        <v>4957422.22</v>
      </c>
      <c r="S657" s="129">
        <v>11</v>
      </c>
    </row>
    <row r="658" spans="1:19" hidden="1">
      <c r="A658" s="147">
        <v>648</v>
      </c>
      <c r="B658" s="121">
        <v>101011081</v>
      </c>
      <c r="C658" s="148" t="s">
        <v>159</v>
      </c>
      <c r="D658" s="149" t="s">
        <v>32</v>
      </c>
      <c r="E658" s="149" t="s">
        <v>44</v>
      </c>
      <c r="F658" s="149" t="s">
        <v>152</v>
      </c>
      <c r="G658" s="149" t="s">
        <v>46</v>
      </c>
      <c r="H658" s="149">
        <v>0</v>
      </c>
      <c r="I658" s="123" t="s">
        <v>784</v>
      </c>
      <c r="J658" s="150">
        <f>VLOOKUP(B658,'12.2023'!A:C,3,0)</f>
        <v>0</v>
      </c>
      <c r="K658" s="151">
        <f>VLOOKUP(B658,'12.2023'!A:D,4,0)</f>
        <v>0</v>
      </c>
      <c r="L658" s="150">
        <f>VLOOKUP(B658,'12.2023'!A:E,5,0)</f>
        <v>1028142.77</v>
      </c>
      <c r="M658" s="150">
        <f>VLOOKUP(B658,'12.2023'!A:F,6,0)</f>
        <v>0</v>
      </c>
      <c r="N658" s="150">
        <f t="shared" si="41"/>
        <v>1028142.77</v>
      </c>
      <c r="O658" s="152">
        <f t="shared" si="42"/>
        <v>0</v>
      </c>
      <c r="P658" s="128">
        <f t="shared" si="43"/>
        <v>1028142.77</v>
      </c>
      <c r="Q658" s="153">
        <v>0</v>
      </c>
      <c r="R658" s="128">
        <f t="shared" si="44"/>
        <v>1028142.77</v>
      </c>
      <c r="S658" s="129">
        <v>11</v>
      </c>
    </row>
    <row r="659" spans="1:19" hidden="1">
      <c r="A659" s="147">
        <v>649</v>
      </c>
      <c r="B659" s="121">
        <v>101011082</v>
      </c>
      <c r="C659" s="148" t="s">
        <v>159</v>
      </c>
      <c r="D659" s="149" t="s">
        <v>32</v>
      </c>
      <c r="E659" s="149" t="s">
        <v>44</v>
      </c>
      <c r="F659" s="149" t="s">
        <v>152</v>
      </c>
      <c r="G659" s="149" t="s">
        <v>46</v>
      </c>
      <c r="H659" s="149">
        <v>0</v>
      </c>
      <c r="I659" s="123" t="s">
        <v>785</v>
      </c>
      <c r="J659" s="150">
        <f>VLOOKUP(B659,'12.2023'!A:C,3,0)</f>
        <v>0</v>
      </c>
      <c r="K659" s="151">
        <f>VLOOKUP(B659,'12.2023'!A:D,4,0)</f>
        <v>0</v>
      </c>
      <c r="L659" s="150">
        <f>VLOOKUP(B659,'12.2023'!A:E,5,0)</f>
        <v>222575.1</v>
      </c>
      <c r="M659" s="150">
        <f>VLOOKUP(B659,'12.2023'!A:F,6,0)</f>
        <v>0</v>
      </c>
      <c r="N659" s="150">
        <f t="shared" si="41"/>
        <v>222575.1</v>
      </c>
      <c r="O659" s="152">
        <f t="shared" si="42"/>
        <v>0</v>
      </c>
      <c r="P659" s="128">
        <f t="shared" si="43"/>
        <v>222575.1</v>
      </c>
      <c r="Q659" s="153">
        <v>0</v>
      </c>
      <c r="R659" s="128">
        <f t="shared" si="44"/>
        <v>222575.1</v>
      </c>
      <c r="S659" s="129">
        <v>11</v>
      </c>
    </row>
    <row r="660" spans="1:19" hidden="1">
      <c r="A660" s="147">
        <v>650</v>
      </c>
      <c r="B660" s="121">
        <v>101011083</v>
      </c>
      <c r="C660" s="148" t="s">
        <v>159</v>
      </c>
      <c r="D660" s="149" t="s">
        <v>32</v>
      </c>
      <c r="E660" s="149" t="s">
        <v>44</v>
      </c>
      <c r="F660" s="149" t="s">
        <v>152</v>
      </c>
      <c r="G660" s="149" t="s">
        <v>46</v>
      </c>
      <c r="H660" s="149">
        <v>0</v>
      </c>
      <c r="I660" s="123" t="s">
        <v>786</v>
      </c>
      <c r="J660" s="150">
        <f>VLOOKUP(B660,'12.2023'!A:C,3,0)</f>
        <v>0</v>
      </c>
      <c r="K660" s="151">
        <f>VLOOKUP(B660,'12.2023'!A:D,4,0)</f>
        <v>0</v>
      </c>
      <c r="L660" s="150">
        <f>VLOOKUP(B660,'12.2023'!A:E,5,0)</f>
        <v>92160.25</v>
      </c>
      <c r="M660" s="150">
        <f>VLOOKUP(B660,'12.2023'!A:F,6,0)</f>
        <v>0</v>
      </c>
      <c r="N660" s="150">
        <f t="shared" si="41"/>
        <v>92160.25</v>
      </c>
      <c r="O660" s="152">
        <f t="shared" si="42"/>
        <v>0</v>
      </c>
      <c r="P660" s="128">
        <f t="shared" si="43"/>
        <v>92160.25</v>
      </c>
      <c r="Q660" s="153">
        <v>0</v>
      </c>
      <c r="R660" s="128">
        <f t="shared" si="44"/>
        <v>92160.25</v>
      </c>
      <c r="S660" s="129">
        <v>11</v>
      </c>
    </row>
    <row r="661" spans="1:19" hidden="1">
      <c r="A661" s="147">
        <v>651</v>
      </c>
      <c r="B661" s="121">
        <v>101011084</v>
      </c>
      <c r="C661" s="148" t="s">
        <v>159</v>
      </c>
      <c r="D661" s="149" t="s">
        <v>32</v>
      </c>
      <c r="E661" s="149" t="s">
        <v>44</v>
      </c>
      <c r="F661" s="149" t="s">
        <v>152</v>
      </c>
      <c r="G661" s="149" t="s">
        <v>46</v>
      </c>
      <c r="H661" s="149">
        <v>0</v>
      </c>
      <c r="I661" s="123" t="s">
        <v>787</v>
      </c>
      <c r="J661" s="150">
        <f>VLOOKUP(B661,'12.2023'!A:C,3,0)</f>
        <v>0</v>
      </c>
      <c r="K661" s="151">
        <f>VLOOKUP(B661,'12.2023'!A:D,4,0)</f>
        <v>0</v>
      </c>
      <c r="L661" s="150">
        <f>VLOOKUP(B661,'12.2023'!A:E,5,0)</f>
        <v>35294.54</v>
      </c>
      <c r="M661" s="150">
        <f>VLOOKUP(B661,'12.2023'!A:F,6,0)</f>
        <v>35294.54</v>
      </c>
      <c r="N661" s="150">
        <f t="shared" si="41"/>
        <v>0</v>
      </c>
      <c r="O661" s="152">
        <f t="shared" si="42"/>
        <v>0</v>
      </c>
      <c r="P661" s="128">
        <f t="shared" si="43"/>
        <v>0</v>
      </c>
      <c r="Q661" s="153">
        <v>0</v>
      </c>
      <c r="R661" s="128">
        <f t="shared" si="44"/>
        <v>0</v>
      </c>
      <c r="S661" s="129">
        <v>11</v>
      </c>
    </row>
    <row r="662" spans="1:19" hidden="1">
      <c r="A662" s="147">
        <v>652</v>
      </c>
      <c r="B662" s="121">
        <v>101011085</v>
      </c>
      <c r="C662" s="148" t="s">
        <v>159</v>
      </c>
      <c r="D662" s="149" t="s">
        <v>32</v>
      </c>
      <c r="E662" s="149" t="s">
        <v>44</v>
      </c>
      <c r="F662" s="149" t="s">
        <v>152</v>
      </c>
      <c r="G662" s="149" t="s">
        <v>46</v>
      </c>
      <c r="H662" s="149">
        <v>0</v>
      </c>
      <c r="I662" s="123" t="s">
        <v>788</v>
      </c>
      <c r="J662" s="150">
        <f>VLOOKUP(B662,'12.2023'!A:C,3,0)</f>
        <v>0</v>
      </c>
      <c r="K662" s="151">
        <f>VLOOKUP(B662,'12.2023'!A:D,4,0)</f>
        <v>0</v>
      </c>
      <c r="L662" s="150">
        <f>VLOOKUP(B662,'12.2023'!A:E,5,0)</f>
        <v>29099.3</v>
      </c>
      <c r="M662" s="150">
        <f>VLOOKUP(B662,'12.2023'!A:F,6,0)</f>
        <v>0</v>
      </c>
      <c r="N662" s="150">
        <f t="shared" si="41"/>
        <v>29099.3</v>
      </c>
      <c r="O662" s="152">
        <f t="shared" si="42"/>
        <v>0</v>
      </c>
      <c r="P662" s="128">
        <f t="shared" si="43"/>
        <v>29099.3</v>
      </c>
      <c r="Q662" s="153">
        <v>0</v>
      </c>
      <c r="R662" s="128">
        <f t="shared" si="44"/>
        <v>29099.3</v>
      </c>
      <c r="S662" s="129">
        <v>11</v>
      </c>
    </row>
    <row r="663" spans="1:19" hidden="1">
      <c r="A663" s="147">
        <v>653</v>
      </c>
      <c r="B663" s="121">
        <v>101011086</v>
      </c>
      <c r="C663" s="148" t="s">
        <v>159</v>
      </c>
      <c r="D663" s="149" t="s">
        <v>32</v>
      </c>
      <c r="E663" s="149" t="s">
        <v>44</v>
      </c>
      <c r="F663" s="149" t="s">
        <v>152</v>
      </c>
      <c r="G663" s="149" t="s">
        <v>46</v>
      </c>
      <c r="H663" s="149">
        <v>0</v>
      </c>
      <c r="I663" s="123" t="s">
        <v>789</v>
      </c>
      <c r="J663" s="150">
        <f>VLOOKUP(B663,'12.2023'!A:C,3,0)</f>
        <v>0</v>
      </c>
      <c r="K663" s="151">
        <f>VLOOKUP(B663,'12.2023'!A:D,4,0)</f>
        <v>0</v>
      </c>
      <c r="L663" s="150">
        <f>VLOOKUP(B663,'12.2023'!A:E,5,0)</f>
        <v>349661.43</v>
      </c>
      <c r="M663" s="150">
        <f>VLOOKUP(B663,'12.2023'!A:F,6,0)</f>
        <v>0</v>
      </c>
      <c r="N663" s="150">
        <f t="shared" si="41"/>
        <v>349661.43</v>
      </c>
      <c r="O663" s="152">
        <f t="shared" si="42"/>
        <v>0</v>
      </c>
      <c r="P663" s="128">
        <f t="shared" si="43"/>
        <v>349661.43</v>
      </c>
      <c r="Q663" s="153">
        <v>0</v>
      </c>
      <c r="R663" s="128">
        <f t="shared" si="44"/>
        <v>349661.43</v>
      </c>
      <c r="S663" s="129">
        <v>11</v>
      </c>
    </row>
    <row r="664" spans="1:19" hidden="1">
      <c r="A664" s="147">
        <v>654</v>
      </c>
      <c r="B664" s="121">
        <v>101011087</v>
      </c>
      <c r="C664" s="148" t="s">
        <v>159</v>
      </c>
      <c r="D664" s="149" t="s">
        <v>32</v>
      </c>
      <c r="E664" s="149" t="s">
        <v>44</v>
      </c>
      <c r="F664" s="149" t="s">
        <v>152</v>
      </c>
      <c r="G664" s="149" t="s">
        <v>46</v>
      </c>
      <c r="H664" s="149">
        <v>0</v>
      </c>
      <c r="I664" s="123" t="s">
        <v>790</v>
      </c>
      <c r="J664" s="150">
        <f>VLOOKUP(B664,'12.2023'!A:C,3,0)</f>
        <v>0</v>
      </c>
      <c r="K664" s="151">
        <f>VLOOKUP(B664,'12.2023'!A:D,4,0)</f>
        <v>0</v>
      </c>
      <c r="L664" s="150">
        <f>VLOOKUP(B664,'12.2023'!A:E,5,0)</f>
        <v>2554139.7800000003</v>
      </c>
      <c r="M664" s="150">
        <f>VLOOKUP(B664,'12.2023'!A:F,6,0)</f>
        <v>0</v>
      </c>
      <c r="N664" s="150">
        <f t="shared" si="41"/>
        <v>2554139.7800000003</v>
      </c>
      <c r="O664" s="152">
        <f t="shared" si="42"/>
        <v>0</v>
      </c>
      <c r="P664" s="128">
        <f t="shared" si="43"/>
        <v>2554139.7800000003</v>
      </c>
      <c r="Q664" s="153">
        <v>0</v>
      </c>
      <c r="R664" s="128">
        <f t="shared" si="44"/>
        <v>2554139.7800000003</v>
      </c>
      <c r="S664" s="129">
        <v>11</v>
      </c>
    </row>
    <row r="665" spans="1:19" hidden="1">
      <c r="A665" s="147">
        <v>655</v>
      </c>
      <c r="B665" s="121">
        <v>101011088</v>
      </c>
      <c r="C665" s="148" t="s">
        <v>159</v>
      </c>
      <c r="D665" s="149" t="s">
        <v>32</v>
      </c>
      <c r="E665" s="149" t="s">
        <v>44</v>
      </c>
      <c r="F665" s="149" t="s">
        <v>152</v>
      </c>
      <c r="G665" s="149" t="s">
        <v>46</v>
      </c>
      <c r="H665" s="149">
        <v>0</v>
      </c>
      <c r="I665" s="123" t="s">
        <v>791</v>
      </c>
      <c r="J665" s="150">
        <f>VLOOKUP(B665,'12.2023'!A:C,3,0)</f>
        <v>0</v>
      </c>
      <c r="K665" s="151">
        <f>VLOOKUP(B665,'12.2023'!A:D,4,0)</f>
        <v>0</v>
      </c>
      <c r="L665" s="150">
        <f>VLOOKUP(B665,'12.2023'!A:E,5,0)</f>
        <v>39208.629999999997</v>
      </c>
      <c r="M665" s="150">
        <f>VLOOKUP(B665,'12.2023'!A:F,6,0)</f>
        <v>0</v>
      </c>
      <c r="N665" s="150">
        <f t="shared" si="41"/>
        <v>39208.629999999997</v>
      </c>
      <c r="O665" s="152">
        <f t="shared" si="42"/>
        <v>0</v>
      </c>
      <c r="P665" s="128">
        <f t="shared" si="43"/>
        <v>39208.629999999997</v>
      </c>
      <c r="Q665" s="153">
        <v>0</v>
      </c>
      <c r="R665" s="128">
        <f t="shared" si="44"/>
        <v>39208.629999999997</v>
      </c>
      <c r="S665" s="129">
        <v>11</v>
      </c>
    </row>
    <row r="666" spans="1:19" hidden="1">
      <c r="A666" s="147"/>
      <c r="B666" s="121">
        <v>101011089</v>
      </c>
      <c r="C666" s="148" t="s">
        <v>159</v>
      </c>
      <c r="D666" s="149" t="s">
        <v>32</v>
      </c>
      <c r="E666" s="149" t="s">
        <v>44</v>
      </c>
      <c r="F666" s="149" t="s">
        <v>152</v>
      </c>
      <c r="G666" s="149" t="s">
        <v>46</v>
      </c>
      <c r="H666" s="149">
        <v>0</v>
      </c>
      <c r="I666" s="123" t="s">
        <v>4157</v>
      </c>
      <c r="J666" s="150">
        <f>VLOOKUP(B666,'12.2023'!A:C,3,0)</f>
        <v>0</v>
      </c>
      <c r="K666" s="151">
        <f>VLOOKUP(B666,'12.2023'!A:D,4,0)</f>
        <v>0</v>
      </c>
      <c r="L666" s="150">
        <f>VLOOKUP(B666,'12.2023'!A:E,5,0)</f>
        <v>176431.05000000002</v>
      </c>
      <c r="M666" s="150">
        <f>VLOOKUP(B666,'12.2023'!A:F,6,0)</f>
        <v>0</v>
      </c>
      <c r="N666" s="150">
        <f t="shared" si="41"/>
        <v>176431.05000000002</v>
      </c>
      <c r="O666" s="152">
        <f t="shared" si="42"/>
        <v>0</v>
      </c>
      <c r="P666" s="128">
        <f t="shared" si="43"/>
        <v>176431.05000000002</v>
      </c>
      <c r="Q666" s="153">
        <v>0</v>
      </c>
      <c r="R666" s="128">
        <f t="shared" si="44"/>
        <v>176431.05000000002</v>
      </c>
      <c r="S666" s="129">
        <v>11</v>
      </c>
    </row>
    <row r="667" spans="1:19" hidden="1">
      <c r="A667" s="147">
        <v>656</v>
      </c>
      <c r="B667" s="121">
        <v>101011101</v>
      </c>
      <c r="C667" s="148" t="s">
        <v>159</v>
      </c>
      <c r="D667" s="149" t="s">
        <v>32</v>
      </c>
      <c r="E667" s="149" t="s">
        <v>44</v>
      </c>
      <c r="F667" s="149" t="s">
        <v>152</v>
      </c>
      <c r="G667" s="149" t="s">
        <v>47</v>
      </c>
      <c r="H667" s="149">
        <v>0</v>
      </c>
      <c r="I667" s="123" t="s">
        <v>792</v>
      </c>
      <c r="J667" s="150">
        <f>VLOOKUP(B667,'12.2023'!A:C,3,0)</f>
        <v>308862</v>
      </c>
      <c r="K667" s="151">
        <f>VLOOKUP(B667,'12.2023'!A:D,4,0)</f>
        <v>0</v>
      </c>
      <c r="L667" s="150">
        <f>VLOOKUP(B667,'12.2023'!A:E,5,0)</f>
        <v>0</v>
      </c>
      <c r="M667" s="150">
        <f>VLOOKUP(B667,'12.2023'!A:F,6,0)</f>
        <v>308862</v>
      </c>
      <c r="N667" s="150">
        <f t="shared" si="41"/>
        <v>0</v>
      </c>
      <c r="O667" s="152">
        <f t="shared" si="42"/>
        <v>0</v>
      </c>
      <c r="P667" s="128">
        <f t="shared" si="43"/>
        <v>0</v>
      </c>
      <c r="Q667" s="153">
        <v>0</v>
      </c>
      <c r="R667" s="128">
        <f t="shared" si="44"/>
        <v>0</v>
      </c>
      <c r="S667" s="129">
        <v>11</v>
      </c>
    </row>
    <row r="668" spans="1:19" hidden="1">
      <c r="A668" s="147">
        <v>657</v>
      </c>
      <c r="B668" s="121">
        <v>101011103</v>
      </c>
      <c r="C668" s="148" t="s">
        <v>159</v>
      </c>
      <c r="D668" s="149" t="s">
        <v>32</v>
      </c>
      <c r="E668" s="149" t="s">
        <v>44</v>
      </c>
      <c r="F668" s="149" t="s">
        <v>152</v>
      </c>
      <c r="G668" s="149" t="s">
        <v>47</v>
      </c>
      <c r="H668" s="149">
        <v>0</v>
      </c>
      <c r="I668" s="123" t="s">
        <v>793</v>
      </c>
      <c r="J668" s="150">
        <f>VLOOKUP(B668,'12.2023'!A:C,3,0)</f>
        <v>61484.23</v>
      </c>
      <c r="K668" s="151">
        <f>VLOOKUP(B668,'12.2023'!A:D,4,0)</f>
        <v>0</v>
      </c>
      <c r="L668" s="150">
        <f>VLOOKUP(B668,'12.2023'!A:E,5,0)</f>
        <v>0</v>
      </c>
      <c r="M668" s="150">
        <f>VLOOKUP(B668,'12.2023'!A:F,6,0)</f>
        <v>44105.86</v>
      </c>
      <c r="N668" s="150">
        <f t="shared" si="41"/>
        <v>17378.370000000003</v>
      </c>
      <c r="O668" s="152">
        <f t="shared" si="42"/>
        <v>0</v>
      </c>
      <c r="P668" s="128">
        <f t="shared" si="43"/>
        <v>17378.370000000003</v>
      </c>
      <c r="Q668" s="153">
        <v>0</v>
      </c>
      <c r="R668" s="128">
        <f t="shared" si="44"/>
        <v>17378.370000000003</v>
      </c>
      <c r="S668" s="129">
        <v>11</v>
      </c>
    </row>
    <row r="669" spans="1:19" hidden="1">
      <c r="A669" s="147">
        <v>658</v>
      </c>
      <c r="B669" s="121">
        <v>101011105</v>
      </c>
      <c r="C669" s="148" t="s">
        <v>159</v>
      </c>
      <c r="D669" s="149" t="s">
        <v>32</v>
      </c>
      <c r="E669" s="149" t="s">
        <v>44</v>
      </c>
      <c r="F669" s="149" t="s">
        <v>152</v>
      </c>
      <c r="G669" s="149" t="s">
        <v>47</v>
      </c>
      <c r="H669" s="149">
        <v>0</v>
      </c>
      <c r="I669" s="123" t="s">
        <v>794</v>
      </c>
      <c r="J669" s="150">
        <f>VLOOKUP(B669,'12.2023'!A:C,3,0)</f>
        <v>35570.32</v>
      </c>
      <c r="K669" s="151">
        <f>VLOOKUP(B669,'12.2023'!A:D,4,0)</f>
        <v>0</v>
      </c>
      <c r="L669" s="150">
        <f>VLOOKUP(B669,'12.2023'!A:E,5,0)</f>
        <v>0</v>
      </c>
      <c r="M669" s="150">
        <f>VLOOKUP(B669,'12.2023'!A:F,6,0)</f>
        <v>22096.63</v>
      </c>
      <c r="N669" s="150">
        <f t="shared" si="41"/>
        <v>13473.689999999999</v>
      </c>
      <c r="O669" s="152">
        <f t="shared" si="42"/>
        <v>0</v>
      </c>
      <c r="P669" s="128">
        <f t="shared" si="43"/>
        <v>13473.689999999999</v>
      </c>
      <c r="Q669" s="153">
        <v>0</v>
      </c>
      <c r="R669" s="128">
        <f t="shared" si="44"/>
        <v>13473.689999999999</v>
      </c>
      <c r="S669" s="129">
        <v>11</v>
      </c>
    </row>
    <row r="670" spans="1:19" hidden="1">
      <c r="A670" s="147">
        <v>659</v>
      </c>
      <c r="B670" s="121">
        <v>101011106</v>
      </c>
      <c r="C670" s="148" t="s">
        <v>159</v>
      </c>
      <c r="D670" s="149" t="s">
        <v>32</v>
      </c>
      <c r="E670" s="149" t="s">
        <v>44</v>
      </c>
      <c r="F670" s="149" t="s">
        <v>152</v>
      </c>
      <c r="G670" s="149" t="s">
        <v>47</v>
      </c>
      <c r="H670" s="149">
        <v>0</v>
      </c>
      <c r="I670" s="123" t="s">
        <v>795</v>
      </c>
      <c r="J670" s="150">
        <f>VLOOKUP(B670,'12.2023'!A:C,3,0)</f>
        <v>160241.25</v>
      </c>
      <c r="K670" s="151">
        <f>VLOOKUP(B670,'12.2023'!A:D,4,0)</f>
        <v>0</v>
      </c>
      <c r="L670" s="150">
        <f>VLOOKUP(B670,'12.2023'!A:E,5,0)</f>
        <v>0</v>
      </c>
      <c r="M670" s="150">
        <f>VLOOKUP(B670,'12.2023'!A:F,6,0)</f>
        <v>160241.25</v>
      </c>
      <c r="N670" s="150">
        <f t="shared" si="41"/>
        <v>0</v>
      </c>
      <c r="O670" s="152">
        <f t="shared" si="42"/>
        <v>0</v>
      </c>
      <c r="P670" s="128">
        <f t="shared" si="43"/>
        <v>0</v>
      </c>
      <c r="Q670" s="153">
        <v>0</v>
      </c>
      <c r="R670" s="128">
        <f t="shared" si="44"/>
        <v>0</v>
      </c>
      <c r="S670" s="129">
        <v>11</v>
      </c>
    </row>
    <row r="671" spans="1:19" hidden="1">
      <c r="A671" s="147">
        <v>660</v>
      </c>
      <c r="B671" s="121">
        <v>101011107</v>
      </c>
      <c r="C671" s="148" t="s">
        <v>159</v>
      </c>
      <c r="D671" s="149" t="s">
        <v>32</v>
      </c>
      <c r="E671" s="149" t="s">
        <v>44</v>
      </c>
      <c r="F671" s="149" t="s">
        <v>152</v>
      </c>
      <c r="G671" s="149" t="s">
        <v>47</v>
      </c>
      <c r="H671" s="149">
        <v>0</v>
      </c>
      <c r="I671" s="123" t="s">
        <v>796</v>
      </c>
      <c r="J671" s="150">
        <f>VLOOKUP(B671,'12.2023'!A:C,3,0)</f>
        <v>96311.25</v>
      </c>
      <c r="K671" s="151">
        <f>VLOOKUP(B671,'12.2023'!A:D,4,0)</f>
        <v>0</v>
      </c>
      <c r="L671" s="150">
        <f>VLOOKUP(B671,'12.2023'!A:E,5,0)</f>
        <v>0</v>
      </c>
      <c r="M671" s="150">
        <f>VLOOKUP(B671,'12.2023'!A:F,6,0)</f>
        <v>0</v>
      </c>
      <c r="N671" s="150">
        <f t="shared" si="41"/>
        <v>96311.25</v>
      </c>
      <c r="O671" s="152">
        <f t="shared" si="42"/>
        <v>0</v>
      </c>
      <c r="P671" s="128">
        <f t="shared" si="43"/>
        <v>96311.25</v>
      </c>
      <c r="Q671" s="153">
        <v>0</v>
      </c>
      <c r="R671" s="128">
        <f t="shared" si="44"/>
        <v>96311.25</v>
      </c>
      <c r="S671" s="129">
        <v>11</v>
      </c>
    </row>
    <row r="672" spans="1:19" hidden="1">
      <c r="A672" s="147">
        <v>661</v>
      </c>
      <c r="B672" s="121">
        <v>101011108</v>
      </c>
      <c r="C672" s="148" t="s">
        <v>159</v>
      </c>
      <c r="D672" s="149" t="s">
        <v>32</v>
      </c>
      <c r="E672" s="149" t="s">
        <v>44</v>
      </c>
      <c r="F672" s="149" t="s">
        <v>152</v>
      </c>
      <c r="G672" s="149" t="s">
        <v>47</v>
      </c>
      <c r="H672" s="149">
        <v>0</v>
      </c>
      <c r="I672" s="123" t="s">
        <v>797</v>
      </c>
      <c r="J672" s="150">
        <f>VLOOKUP(B672,'12.2023'!A:C,3,0)</f>
        <v>0</v>
      </c>
      <c r="K672" s="151">
        <f>VLOOKUP(B672,'12.2023'!A:D,4,0)</f>
        <v>0</v>
      </c>
      <c r="L672" s="150">
        <f>VLOOKUP(B672,'12.2023'!A:E,5,0)</f>
        <v>0</v>
      </c>
      <c r="M672" s="150">
        <f>VLOOKUP(B672,'12.2023'!A:F,6,0)</f>
        <v>0</v>
      </c>
      <c r="N672" s="150">
        <f t="shared" si="41"/>
        <v>0</v>
      </c>
      <c r="O672" s="152">
        <f t="shared" si="42"/>
        <v>0</v>
      </c>
      <c r="P672" s="128">
        <f t="shared" si="43"/>
        <v>0</v>
      </c>
      <c r="Q672" s="153">
        <v>0</v>
      </c>
      <c r="R672" s="128">
        <f t="shared" si="44"/>
        <v>0</v>
      </c>
      <c r="S672" s="129">
        <v>11</v>
      </c>
    </row>
    <row r="673" spans="1:19" hidden="1">
      <c r="A673" s="147">
        <v>662</v>
      </c>
      <c r="B673" s="121">
        <v>101011109</v>
      </c>
      <c r="C673" s="148" t="s">
        <v>159</v>
      </c>
      <c r="D673" s="149" t="s">
        <v>32</v>
      </c>
      <c r="E673" s="149" t="s">
        <v>44</v>
      </c>
      <c r="F673" s="149" t="s">
        <v>152</v>
      </c>
      <c r="G673" s="149" t="s">
        <v>47</v>
      </c>
      <c r="H673" s="149">
        <v>0</v>
      </c>
      <c r="I673" s="123" t="s">
        <v>798</v>
      </c>
      <c r="J673" s="150">
        <f>VLOOKUP(B673,'12.2023'!A:C,3,0)</f>
        <v>86437.88</v>
      </c>
      <c r="K673" s="151">
        <f>VLOOKUP(B673,'12.2023'!A:D,4,0)</f>
        <v>0</v>
      </c>
      <c r="L673" s="150">
        <f>VLOOKUP(B673,'12.2023'!A:E,5,0)</f>
        <v>0</v>
      </c>
      <c r="M673" s="150">
        <f>VLOOKUP(B673,'12.2023'!A:F,6,0)</f>
        <v>86437.88</v>
      </c>
      <c r="N673" s="150">
        <f t="shared" si="41"/>
        <v>0</v>
      </c>
      <c r="O673" s="152">
        <f t="shared" si="42"/>
        <v>0</v>
      </c>
      <c r="P673" s="128">
        <f t="shared" si="43"/>
        <v>0</v>
      </c>
      <c r="Q673" s="153">
        <v>0</v>
      </c>
      <c r="R673" s="128">
        <f t="shared" si="44"/>
        <v>0</v>
      </c>
      <c r="S673" s="129">
        <v>11</v>
      </c>
    </row>
    <row r="674" spans="1:19" hidden="1">
      <c r="A674" s="147">
        <v>663</v>
      </c>
      <c r="B674" s="121">
        <v>101011110</v>
      </c>
      <c r="C674" s="148" t="s">
        <v>159</v>
      </c>
      <c r="D674" s="149" t="s">
        <v>32</v>
      </c>
      <c r="E674" s="149" t="s">
        <v>44</v>
      </c>
      <c r="F674" s="149" t="s">
        <v>152</v>
      </c>
      <c r="G674" s="149" t="s">
        <v>47</v>
      </c>
      <c r="H674" s="149">
        <v>0</v>
      </c>
      <c r="I674" s="123" t="s">
        <v>799</v>
      </c>
      <c r="J674" s="150">
        <f>VLOOKUP(B674,'12.2023'!A:C,3,0)</f>
        <v>578030.66</v>
      </c>
      <c r="K674" s="151">
        <f>VLOOKUP(B674,'12.2023'!A:D,4,0)</f>
        <v>0</v>
      </c>
      <c r="L674" s="150">
        <f>VLOOKUP(B674,'12.2023'!A:E,5,0)</f>
        <v>0</v>
      </c>
      <c r="M674" s="150">
        <f>VLOOKUP(B674,'12.2023'!A:F,6,0)</f>
        <v>578030.66</v>
      </c>
      <c r="N674" s="150">
        <f t="shared" si="41"/>
        <v>0</v>
      </c>
      <c r="O674" s="152">
        <f t="shared" si="42"/>
        <v>0</v>
      </c>
      <c r="P674" s="128">
        <f t="shared" si="43"/>
        <v>0</v>
      </c>
      <c r="Q674" s="153">
        <v>0</v>
      </c>
      <c r="R674" s="128">
        <f t="shared" si="44"/>
        <v>0</v>
      </c>
      <c r="S674" s="129">
        <v>11</v>
      </c>
    </row>
    <row r="675" spans="1:19" hidden="1">
      <c r="A675" s="147">
        <v>664</v>
      </c>
      <c r="B675" s="121">
        <v>101011111</v>
      </c>
      <c r="C675" s="148" t="s">
        <v>159</v>
      </c>
      <c r="D675" s="149" t="s">
        <v>32</v>
      </c>
      <c r="E675" s="149" t="s">
        <v>44</v>
      </c>
      <c r="F675" s="149" t="s">
        <v>152</v>
      </c>
      <c r="G675" s="149" t="s">
        <v>47</v>
      </c>
      <c r="H675" s="149">
        <v>0</v>
      </c>
      <c r="I675" s="123" t="s">
        <v>800</v>
      </c>
      <c r="J675" s="150">
        <f>VLOOKUP(B675,'12.2023'!A:C,3,0)</f>
        <v>872907.45000000007</v>
      </c>
      <c r="K675" s="151">
        <f>VLOOKUP(B675,'12.2023'!A:D,4,0)</f>
        <v>0</v>
      </c>
      <c r="L675" s="150">
        <f>VLOOKUP(B675,'12.2023'!A:E,5,0)</f>
        <v>0</v>
      </c>
      <c r="M675" s="150">
        <f>VLOOKUP(B675,'12.2023'!A:F,6,0)</f>
        <v>0</v>
      </c>
      <c r="N675" s="150">
        <f t="shared" si="41"/>
        <v>872907.45000000007</v>
      </c>
      <c r="O675" s="152">
        <f t="shared" si="42"/>
        <v>0</v>
      </c>
      <c r="P675" s="128">
        <f t="shared" si="43"/>
        <v>872907.45000000007</v>
      </c>
      <c r="Q675" s="153">
        <v>0</v>
      </c>
      <c r="R675" s="128">
        <f t="shared" si="44"/>
        <v>872907.45000000007</v>
      </c>
      <c r="S675" s="129">
        <v>11</v>
      </c>
    </row>
    <row r="676" spans="1:19" hidden="1">
      <c r="A676" s="147">
        <v>665</v>
      </c>
      <c r="B676" s="121">
        <v>101011112</v>
      </c>
      <c r="C676" s="148" t="s">
        <v>159</v>
      </c>
      <c r="D676" s="149" t="s">
        <v>32</v>
      </c>
      <c r="E676" s="149" t="s">
        <v>44</v>
      </c>
      <c r="F676" s="149" t="s">
        <v>152</v>
      </c>
      <c r="G676" s="149" t="s">
        <v>47</v>
      </c>
      <c r="H676" s="149">
        <v>0</v>
      </c>
      <c r="I676" s="123" t="s">
        <v>801</v>
      </c>
      <c r="J676" s="150">
        <f>VLOOKUP(B676,'12.2023'!A:C,3,0)</f>
        <v>461745</v>
      </c>
      <c r="K676" s="151">
        <f>VLOOKUP(B676,'12.2023'!A:D,4,0)</f>
        <v>0</v>
      </c>
      <c r="L676" s="150">
        <f>VLOOKUP(B676,'12.2023'!A:E,5,0)</f>
        <v>0</v>
      </c>
      <c r="M676" s="150">
        <f>VLOOKUP(B676,'12.2023'!A:F,6,0)</f>
        <v>400847.45</v>
      </c>
      <c r="N676" s="150">
        <f t="shared" si="41"/>
        <v>60897.549999999988</v>
      </c>
      <c r="O676" s="152">
        <f t="shared" si="42"/>
        <v>0</v>
      </c>
      <c r="P676" s="128">
        <f t="shared" si="43"/>
        <v>60897.549999999988</v>
      </c>
      <c r="Q676" s="153">
        <v>0</v>
      </c>
      <c r="R676" s="128">
        <f t="shared" si="44"/>
        <v>60897.549999999988</v>
      </c>
      <c r="S676" s="129">
        <v>11</v>
      </c>
    </row>
    <row r="677" spans="1:19" hidden="1">
      <c r="A677" s="147">
        <v>666</v>
      </c>
      <c r="B677" s="121">
        <v>101011113</v>
      </c>
      <c r="C677" s="148" t="s">
        <v>159</v>
      </c>
      <c r="D677" s="149" t="s">
        <v>32</v>
      </c>
      <c r="E677" s="149" t="s">
        <v>44</v>
      </c>
      <c r="F677" s="149" t="s">
        <v>152</v>
      </c>
      <c r="G677" s="149" t="s">
        <v>47</v>
      </c>
      <c r="H677" s="149">
        <v>0</v>
      </c>
      <c r="I677" s="123" t="s">
        <v>802</v>
      </c>
      <c r="J677" s="150">
        <f>VLOOKUP(B677,'12.2023'!A:C,3,0)</f>
        <v>153915</v>
      </c>
      <c r="K677" s="151">
        <f>VLOOKUP(B677,'12.2023'!A:D,4,0)</f>
        <v>0</v>
      </c>
      <c r="L677" s="150">
        <f>VLOOKUP(B677,'12.2023'!A:E,5,0)</f>
        <v>0</v>
      </c>
      <c r="M677" s="150">
        <f>VLOOKUP(B677,'12.2023'!A:F,6,0)</f>
        <v>0</v>
      </c>
      <c r="N677" s="150">
        <f t="shared" si="41"/>
        <v>153915</v>
      </c>
      <c r="O677" s="152">
        <f t="shared" si="42"/>
        <v>0</v>
      </c>
      <c r="P677" s="128">
        <f t="shared" si="43"/>
        <v>153915</v>
      </c>
      <c r="Q677" s="153">
        <v>0</v>
      </c>
      <c r="R677" s="128">
        <f t="shared" si="44"/>
        <v>153915</v>
      </c>
      <c r="S677" s="129">
        <v>11</v>
      </c>
    </row>
    <row r="678" spans="1:19" hidden="1">
      <c r="A678" s="147">
        <v>667</v>
      </c>
      <c r="B678" s="121">
        <v>101011114</v>
      </c>
      <c r="C678" s="148" t="s">
        <v>159</v>
      </c>
      <c r="D678" s="149" t="s">
        <v>32</v>
      </c>
      <c r="E678" s="149" t="s">
        <v>44</v>
      </c>
      <c r="F678" s="149" t="s">
        <v>152</v>
      </c>
      <c r="G678" s="149" t="s">
        <v>47</v>
      </c>
      <c r="H678" s="149">
        <v>0</v>
      </c>
      <c r="I678" s="123" t="s">
        <v>803</v>
      </c>
      <c r="J678" s="150">
        <f>VLOOKUP(B678,'12.2023'!A:C,3,0)</f>
        <v>0</v>
      </c>
      <c r="K678" s="151">
        <f>VLOOKUP(B678,'12.2023'!A:D,4,0)</f>
        <v>0</v>
      </c>
      <c r="L678" s="150">
        <f>VLOOKUP(B678,'12.2023'!A:E,5,0)</f>
        <v>166931.33000000002</v>
      </c>
      <c r="M678" s="150">
        <f>VLOOKUP(B678,'12.2023'!A:F,6,0)</f>
        <v>122458.22</v>
      </c>
      <c r="N678" s="150">
        <f t="shared" si="41"/>
        <v>44473.110000000015</v>
      </c>
      <c r="O678" s="152">
        <f t="shared" si="42"/>
        <v>0</v>
      </c>
      <c r="P678" s="128">
        <f t="shared" si="43"/>
        <v>44473.110000000015</v>
      </c>
      <c r="Q678" s="153">
        <v>0</v>
      </c>
      <c r="R678" s="128">
        <f t="shared" si="44"/>
        <v>44473.110000000015</v>
      </c>
      <c r="S678" s="129">
        <v>11</v>
      </c>
    </row>
    <row r="679" spans="1:19" hidden="1">
      <c r="A679" s="147">
        <v>668</v>
      </c>
      <c r="B679" s="121">
        <v>101011115</v>
      </c>
      <c r="C679" s="148" t="s">
        <v>159</v>
      </c>
      <c r="D679" s="149" t="s">
        <v>32</v>
      </c>
      <c r="E679" s="149" t="s">
        <v>44</v>
      </c>
      <c r="F679" s="149" t="s">
        <v>152</v>
      </c>
      <c r="G679" s="149" t="s">
        <v>47</v>
      </c>
      <c r="H679" s="149">
        <v>0</v>
      </c>
      <c r="I679" s="123" t="s">
        <v>804</v>
      </c>
      <c r="J679" s="150">
        <f>VLOOKUP(B679,'12.2023'!A:C,3,0)</f>
        <v>0</v>
      </c>
      <c r="K679" s="151">
        <f>VLOOKUP(B679,'12.2023'!A:D,4,0)</f>
        <v>0</v>
      </c>
      <c r="L679" s="150">
        <f>VLOOKUP(B679,'12.2023'!A:E,5,0)</f>
        <v>2860000</v>
      </c>
      <c r="M679" s="150">
        <f>VLOOKUP(B679,'12.2023'!A:F,6,0)</f>
        <v>2860000</v>
      </c>
      <c r="N679" s="150">
        <f t="shared" si="41"/>
        <v>0</v>
      </c>
      <c r="O679" s="152">
        <f t="shared" si="42"/>
        <v>0</v>
      </c>
      <c r="P679" s="128">
        <f t="shared" si="43"/>
        <v>0</v>
      </c>
      <c r="Q679" s="153">
        <v>0</v>
      </c>
      <c r="R679" s="128">
        <f t="shared" si="44"/>
        <v>0</v>
      </c>
      <c r="S679" s="129">
        <v>11</v>
      </c>
    </row>
    <row r="680" spans="1:19" hidden="1">
      <c r="A680" s="147">
        <v>669</v>
      </c>
      <c r="B680" s="121">
        <v>101011116</v>
      </c>
      <c r="C680" s="148" t="s">
        <v>159</v>
      </c>
      <c r="D680" s="149" t="s">
        <v>32</v>
      </c>
      <c r="E680" s="149" t="s">
        <v>44</v>
      </c>
      <c r="F680" s="149" t="s">
        <v>152</v>
      </c>
      <c r="G680" s="149" t="s">
        <v>47</v>
      </c>
      <c r="H680" s="149">
        <v>0</v>
      </c>
      <c r="I680" s="123" t="s">
        <v>805</v>
      </c>
      <c r="J680" s="150">
        <f>VLOOKUP(B680,'12.2023'!A:C,3,0)</f>
        <v>0</v>
      </c>
      <c r="K680" s="151">
        <f>VLOOKUP(B680,'12.2023'!A:D,4,0)</f>
        <v>0</v>
      </c>
      <c r="L680" s="150">
        <f>VLOOKUP(B680,'12.2023'!A:E,5,0)</f>
        <v>164824</v>
      </c>
      <c r="M680" s="150">
        <f>VLOOKUP(B680,'12.2023'!A:F,6,0)</f>
        <v>164824</v>
      </c>
      <c r="N680" s="150">
        <f t="shared" si="41"/>
        <v>0</v>
      </c>
      <c r="O680" s="152">
        <f t="shared" si="42"/>
        <v>0</v>
      </c>
      <c r="P680" s="128">
        <f t="shared" si="43"/>
        <v>0</v>
      </c>
      <c r="Q680" s="153">
        <v>0</v>
      </c>
      <c r="R680" s="128">
        <f t="shared" si="44"/>
        <v>0</v>
      </c>
      <c r="S680" s="129">
        <v>11</v>
      </c>
    </row>
    <row r="681" spans="1:19" hidden="1">
      <c r="A681" s="147">
        <v>670</v>
      </c>
      <c r="B681" s="121">
        <v>101011117</v>
      </c>
      <c r="C681" s="148" t="s">
        <v>159</v>
      </c>
      <c r="D681" s="149" t="s">
        <v>32</v>
      </c>
      <c r="E681" s="149" t="s">
        <v>44</v>
      </c>
      <c r="F681" s="149" t="s">
        <v>152</v>
      </c>
      <c r="G681" s="149" t="s">
        <v>47</v>
      </c>
      <c r="H681" s="149">
        <v>0</v>
      </c>
      <c r="I681" s="123" t="s">
        <v>806</v>
      </c>
      <c r="J681" s="150">
        <f>VLOOKUP(B681,'12.2023'!A:C,3,0)</f>
        <v>0</v>
      </c>
      <c r="K681" s="151">
        <f>VLOOKUP(B681,'12.2023'!A:D,4,0)</f>
        <v>0</v>
      </c>
      <c r="L681" s="150">
        <f>VLOOKUP(B681,'12.2023'!A:E,5,0)</f>
        <v>429000</v>
      </c>
      <c r="M681" s="150">
        <f>VLOOKUP(B681,'12.2023'!A:F,6,0)</f>
        <v>0</v>
      </c>
      <c r="N681" s="150">
        <f t="shared" si="41"/>
        <v>429000</v>
      </c>
      <c r="O681" s="152">
        <f t="shared" si="42"/>
        <v>0</v>
      </c>
      <c r="P681" s="128">
        <f t="shared" si="43"/>
        <v>429000</v>
      </c>
      <c r="Q681" s="153">
        <v>0</v>
      </c>
      <c r="R681" s="128">
        <f t="shared" si="44"/>
        <v>429000</v>
      </c>
      <c r="S681" s="129">
        <v>11</v>
      </c>
    </row>
    <row r="682" spans="1:19" hidden="1">
      <c r="A682" s="147">
        <v>671</v>
      </c>
      <c r="B682" s="121">
        <v>101011118</v>
      </c>
      <c r="C682" s="148" t="s">
        <v>159</v>
      </c>
      <c r="D682" s="149" t="s">
        <v>32</v>
      </c>
      <c r="E682" s="149" t="s">
        <v>44</v>
      </c>
      <c r="F682" s="149" t="s">
        <v>152</v>
      </c>
      <c r="G682" s="149" t="s">
        <v>47</v>
      </c>
      <c r="H682" s="149">
        <v>0</v>
      </c>
      <c r="I682" s="123" t="s">
        <v>3278</v>
      </c>
      <c r="J682" s="150">
        <f>VLOOKUP(B682,'12.2023'!A:C,3,0)</f>
        <v>0</v>
      </c>
      <c r="K682" s="151">
        <f>VLOOKUP(B682,'12.2023'!A:D,4,0)</f>
        <v>0</v>
      </c>
      <c r="L682" s="150">
        <f>VLOOKUP(B682,'12.2023'!A:E,5,0)</f>
        <v>429000</v>
      </c>
      <c r="M682" s="150">
        <f>VLOOKUP(B682,'12.2023'!A:F,6,0)</f>
        <v>0</v>
      </c>
      <c r="N682" s="150">
        <f t="shared" si="41"/>
        <v>429000</v>
      </c>
      <c r="O682" s="152">
        <f t="shared" si="42"/>
        <v>0</v>
      </c>
      <c r="P682" s="128">
        <f t="shared" si="43"/>
        <v>429000</v>
      </c>
      <c r="Q682" s="153">
        <v>0</v>
      </c>
      <c r="R682" s="128">
        <f t="shared" si="44"/>
        <v>429000</v>
      </c>
      <c r="S682" s="129">
        <v>11</v>
      </c>
    </row>
    <row r="683" spans="1:19" hidden="1">
      <c r="A683" s="147">
        <v>672</v>
      </c>
      <c r="B683" s="121">
        <v>101011119</v>
      </c>
      <c r="C683" s="148" t="s">
        <v>159</v>
      </c>
      <c r="D683" s="149" t="s">
        <v>32</v>
      </c>
      <c r="E683" s="149" t="s">
        <v>44</v>
      </c>
      <c r="F683" s="149" t="s">
        <v>152</v>
      </c>
      <c r="G683" s="149" t="s">
        <v>47</v>
      </c>
      <c r="H683" s="149">
        <v>0</v>
      </c>
      <c r="I683" s="123" t="s">
        <v>3323</v>
      </c>
      <c r="J683" s="150">
        <f>VLOOKUP(B683,'12.2023'!A:C,3,0)</f>
        <v>0</v>
      </c>
      <c r="K683" s="151">
        <f>VLOOKUP(B683,'12.2023'!A:D,4,0)</f>
        <v>0</v>
      </c>
      <c r="L683" s="150">
        <f>VLOOKUP(B683,'12.2023'!A:E,5,0)</f>
        <v>81375</v>
      </c>
      <c r="M683" s="150">
        <f>VLOOKUP(B683,'12.2023'!A:F,6,0)</f>
        <v>0</v>
      </c>
      <c r="N683" s="150">
        <f t="shared" si="41"/>
        <v>81375</v>
      </c>
      <c r="O683" s="152">
        <f t="shared" si="42"/>
        <v>0</v>
      </c>
      <c r="P683" s="128">
        <f t="shared" si="43"/>
        <v>81375</v>
      </c>
      <c r="Q683" s="153">
        <v>0</v>
      </c>
      <c r="R683" s="128">
        <f t="shared" si="44"/>
        <v>81375</v>
      </c>
      <c r="S683" s="129">
        <v>11</v>
      </c>
    </row>
    <row r="684" spans="1:19" hidden="1">
      <c r="A684" s="147">
        <v>673</v>
      </c>
      <c r="B684" s="121">
        <v>101011206</v>
      </c>
      <c r="C684" s="148" t="s">
        <v>159</v>
      </c>
      <c r="D684" s="149" t="s">
        <v>32</v>
      </c>
      <c r="E684" s="149" t="s">
        <v>44</v>
      </c>
      <c r="F684" s="149" t="s">
        <v>88</v>
      </c>
      <c r="G684" s="149" t="s">
        <v>110</v>
      </c>
      <c r="H684" s="149">
        <v>0</v>
      </c>
      <c r="I684" s="123" t="s">
        <v>807</v>
      </c>
      <c r="J684" s="150">
        <f>VLOOKUP(B684,'12.2023'!A:C,3,0)</f>
        <v>0</v>
      </c>
      <c r="K684" s="151">
        <f>VLOOKUP(B684,'12.2023'!A:D,4,0)</f>
        <v>0</v>
      </c>
      <c r="L684" s="150">
        <f>VLOOKUP(B684,'12.2023'!A:E,5,0)</f>
        <v>0</v>
      </c>
      <c r="M684" s="150">
        <f>VLOOKUP(B684,'12.2023'!A:F,6,0)</f>
        <v>0</v>
      </c>
      <c r="N684" s="150">
        <f t="shared" si="41"/>
        <v>0</v>
      </c>
      <c r="O684" s="152">
        <f t="shared" si="42"/>
        <v>0</v>
      </c>
      <c r="P684" s="128">
        <f t="shared" si="43"/>
        <v>0</v>
      </c>
      <c r="Q684" s="153">
        <v>0</v>
      </c>
      <c r="R684" s="128">
        <f t="shared" si="44"/>
        <v>0</v>
      </c>
      <c r="S684" s="317">
        <v>8</v>
      </c>
    </row>
    <row r="685" spans="1:19" hidden="1">
      <c r="A685" s="147"/>
      <c r="B685" s="121">
        <v>101011207</v>
      </c>
      <c r="C685" s="148" t="s">
        <v>159</v>
      </c>
      <c r="D685" s="149" t="s">
        <v>32</v>
      </c>
      <c r="E685" s="149" t="s">
        <v>44</v>
      </c>
      <c r="F685" s="149" t="s">
        <v>88</v>
      </c>
      <c r="G685" s="149" t="s">
        <v>110</v>
      </c>
      <c r="H685" s="149">
        <v>0</v>
      </c>
      <c r="I685" s="123" t="s">
        <v>4159</v>
      </c>
      <c r="J685" s="150">
        <f>VLOOKUP(B685,'12.2023'!A:C,3,0)</f>
        <v>0</v>
      </c>
      <c r="K685" s="151">
        <f>VLOOKUP(B685,'12.2023'!A:D,4,0)</f>
        <v>0</v>
      </c>
      <c r="L685" s="150">
        <f>VLOOKUP(B685,'12.2023'!A:E,5,0)</f>
        <v>1125641.22</v>
      </c>
      <c r="M685" s="150">
        <f>VLOOKUP(B685,'12.2023'!A:F,6,0)</f>
        <v>0</v>
      </c>
      <c r="N685" s="150">
        <f t="shared" si="41"/>
        <v>1125641.22</v>
      </c>
      <c r="O685" s="152">
        <f t="shared" si="42"/>
        <v>0</v>
      </c>
      <c r="P685" s="128">
        <f t="shared" si="43"/>
        <v>1125641.22</v>
      </c>
      <c r="Q685" s="153">
        <v>0</v>
      </c>
      <c r="R685" s="128">
        <f t="shared" si="44"/>
        <v>1125641.22</v>
      </c>
      <c r="S685" s="317">
        <v>8</v>
      </c>
    </row>
    <row r="686" spans="1:19" hidden="1">
      <c r="A686" s="147">
        <v>674</v>
      </c>
      <c r="B686" s="121">
        <v>101011303</v>
      </c>
      <c r="C686" s="148" t="s">
        <v>159</v>
      </c>
      <c r="D686" s="149" t="s">
        <v>32</v>
      </c>
      <c r="E686" s="149" t="s">
        <v>44</v>
      </c>
      <c r="F686" s="149" t="s">
        <v>138</v>
      </c>
      <c r="G686" s="149" t="s">
        <v>59</v>
      </c>
      <c r="H686" s="149">
        <v>0</v>
      </c>
      <c r="I686" s="123" t="s">
        <v>808</v>
      </c>
      <c r="J686" s="150">
        <f>VLOOKUP(B686,'12.2023'!A:C,3,0)</f>
        <v>0</v>
      </c>
      <c r="K686" s="151">
        <f>VLOOKUP(B686,'12.2023'!A:D,4,0)</f>
        <v>0</v>
      </c>
      <c r="L686" s="150">
        <f>VLOOKUP(B686,'12.2023'!A:E,5,0)</f>
        <v>0</v>
      </c>
      <c r="M686" s="150">
        <f>VLOOKUP(B686,'12.2023'!A:F,6,0)</f>
        <v>0</v>
      </c>
      <c r="N686" s="150">
        <f t="shared" si="41"/>
        <v>0</v>
      </c>
      <c r="O686" s="152">
        <f t="shared" si="42"/>
        <v>0</v>
      </c>
      <c r="P686" s="128">
        <f t="shared" si="43"/>
        <v>0</v>
      </c>
      <c r="Q686" s="153">
        <v>0</v>
      </c>
      <c r="R686" s="128">
        <f t="shared" si="44"/>
        <v>0</v>
      </c>
      <c r="S686" s="317">
        <v>9</v>
      </c>
    </row>
    <row r="687" spans="1:19" hidden="1">
      <c r="A687" s="147">
        <v>675</v>
      </c>
      <c r="B687" s="121">
        <v>101011304</v>
      </c>
      <c r="C687" s="148" t="s">
        <v>159</v>
      </c>
      <c r="D687" s="149" t="s">
        <v>32</v>
      </c>
      <c r="E687" s="149" t="s">
        <v>44</v>
      </c>
      <c r="F687" s="149" t="s">
        <v>138</v>
      </c>
      <c r="G687" s="149" t="s">
        <v>59</v>
      </c>
      <c r="H687" s="149">
        <v>0</v>
      </c>
      <c r="I687" s="123" t="s">
        <v>809</v>
      </c>
      <c r="J687" s="150">
        <f>VLOOKUP(B687,'12.2023'!A:C,3,0)</f>
        <v>0</v>
      </c>
      <c r="K687" s="151">
        <f>VLOOKUP(B687,'12.2023'!A:D,4,0)</f>
        <v>0</v>
      </c>
      <c r="L687" s="150">
        <f>VLOOKUP(B687,'12.2023'!A:E,5,0)</f>
        <v>0</v>
      </c>
      <c r="M687" s="150">
        <f>VLOOKUP(B687,'12.2023'!A:F,6,0)</f>
        <v>0</v>
      </c>
      <c r="N687" s="150">
        <f t="shared" si="41"/>
        <v>0</v>
      </c>
      <c r="O687" s="152">
        <f t="shared" si="42"/>
        <v>0</v>
      </c>
      <c r="P687" s="128">
        <f t="shared" si="43"/>
        <v>0</v>
      </c>
      <c r="Q687" s="153">
        <v>0</v>
      </c>
      <c r="R687" s="128">
        <f t="shared" si="44"/>
        <v>0</v>
      </c>
      <c r="S687" s="317">
        <v>9</v>
      </c>
    </row>
    <row r="688" spans="1:19" hidden="1">
      <c r="A688" s="147">
        <v>676</v>
      </c>
      <c r="B688" s="121">
        <v>101011305</v>
      </c>
      <c r="C688" s="148" t="s">
        <v>159</v>
      </c>
      <c r="D688" s="149" t="s">
        <v>32</v>
      </c>
      <c r="E688" s="149" t="s">
        <v>44</v>
      </c>
      <c r="F688" s="149" t="s">
        <v>138</v>
      </c>
      <c r="G688" s="149" t="s">
        <v>59</v>
      </c>
      <c r="H688" s="149">
        <v>0</v>
      </c>
      <c r="I688" s="123" t="s">
        <v>810</v>
      </c>
      <c r="J688" s="150">
        <f>VLOOKUP(B688,'12.2023'!A:C,3,0)</f>
        <v>0</v>
      </c>
      <c r="K688" s="151">
        <f>VLOOKUP(B688,'12.2023'!A:D,4,0)</f>
        <v>0</v>
      </c>
      <c r="L688" s="150">
        <f>VLOOKUP(B688,'12.2023'!A:E,5,0)</f>
        <v>0</v>
      </c>
      <c r="M688" s="150">
        <f>VLOOKUP(B688,'12.2023'!A:F,6,0)</f>
        <v>0</v>
      </c>
      <c r="N688" s="150">
        <f t="shared" si="41"/>
        <v>0</v>
      </c>
      <c r="O688" s="152">
        <f t="shared" si="42"/>
        <v>0</v>
      </c>
      <c r="P688" s="128">
        <f t="shared" si="43"/>
        <v>0</v>
      </c>
      <c r="Q688" s="153">
        <v>0</v>
      </c>
      <c r="R688" s="128">
        <f t="shared" si="44"/>
        <v>0</v>
      </c>
      <c r="S688" s="317">
        <v>9</v>
      </c>
    </row>
    <row r="689" spans="1:19" hidden="1">
      <c r="A689" s="147">
        <v>677</v>
      </c>
      <c r="B689" s="121">
        <v>101011306</v>
      </c>
      <c r="C689" s="148" t="s">
        <v>159</v>
      </c>
      <c r="D689" s="149" t="s">
        <v>32</v>
      </c>
      <c r="E689" s="149" t="s">
        <v>44</v>
      </c>
      <c r="F689" s="149" t="s">
        <v>138</v>
      </c>
      <c r="G689" s="149" t="s">
        <v>59</v>
      </c>
      <c r="H689" s="149">
        <v>0</v>
      </c>
      <c r="I689" s="123" t="s">
        <v>811</v>
      </c>
      <c r="J689" s="150">
        <f>VLOOKUP(B689,'12.2023'!A:C,3,0)</f>
        <v>0</v>
      </c>
      <c r="K689" s="151">
        <f>VLOOKUP(B689,'12.2023'!A:D,4,0)</f>
        <v>0</v>
      </c>
      <c r="L689" s="150">
        <f>VLOOKUP(B689,'12.2023'!A:E,5,0)</f>
        <v>0</v>
      </c>
      <c r="M689" s="150">
        <f>VLOOKUP(B689,'12.2023'!A:F,6,0)</f>
        <v>0</v>
      </c>
      <c r="N689" s="150">
        <f t="shared" si="41"/>
        <v>0</v>
      </c>
      <c r="O689" s="152">
        <f t="shared" si="42"/>
        <v>0</v>
      </c>
      <c r="P689" s="128">
        <f t="shared" si="43"/>
        <v>0</v>
      </c>
      <c r="Q689" s="153">
        <v>0</v>
      </c>
      <c r="R689" s="128">
        <f t="shared" si="44"/>
        <v>0</v>
      </c>
      <c r="S689" s="317">
        <v>9</v>
      </c>
    </row>
    <row r="690" spans="1:19" hidden="1">
      <c r="A690" s="147">
        <v>678</v>
      </c>
      <c r="B690" s="121">
        <v>101011308</v>
      </c>
      <c r="C690" s="148" t="s">
        <v>159</v>
      </c>
      <c r="D690" s="149" t="s">
        <v>32</v>
      </c>
      <c r="E690" s="149" t="s">
        <v>44</v>
      </c>
      <c r="F690" s="149" t="s">
        <v>138</v>
      </c>
      <c r="G690" s="149" t="s">
        <v>59</v>
      </c>
      <c r="H690" s="149">
        <v>0</v>
      </c>
      <c r="I690" s="123" t="s">
        <v>812</v>
      </c>
      <c r="J690" s="150">
        <f>VLOOKUP(B690,'12.2023'!A:C,3,0)</f>
        <v>0</v>
      </c>
      <c r="K690" s="151">
        <f>VLOOKUP(B690,'12.2023'!A:D,4,0)</f>
        <v>0</v>
      </c>
      <c r="L690" s="150">
        <f>VLOOKUP(B690,'12.2023'!A:E,5,0)</f>
        <v>0</v>
      </c>
      <c r="M690" s="150">
        <f>VLOOKUP(B690,'12.2023'!A:F,6,0)</f>
        <v>0</v>
      </c>
      <c r="N690" s="150">
        <f t="shared" si="41"/>
        <v>0</v>
      </c>
      <c r="O690" s="152">
        <f t="shared" si="42"/>
        <v>0</v>
      </c>
      <c r="P690" s="128">
        <f t="shared" si="43"/>
        <v>0</v>
      </c>
      <c r="Q690" s="153">
        <v>0</v>
      </c>
      <c r="R690" s="128">
        <f t="shared" si="44"/>
        <v>0</v>
      </c>
      <c r="S690" s="317">
        <v>9</v>
      </c>
    </row>
    <row r="691" spans="1:19" hidden="1">
      <c r="A691" s="147">
        <v>679</v>
      </c>
      <c r="B691" s="121">
        <v>101011310</v>
      </c>
      <c r="C691" s="148" t="s">
        <v>159</v>
      </c>
      <c r="D691" s="149" t="s">
        <v>32</v>
      </c>
      <c r="E691" s="149" t="s">
        <v>44</v>
      </c>
      <c r="F691" s="149" t="s">
        <v>138</v>
      </c>
      <c r="G691" s="149" t="s">
        <v>59</v>
      </c>
      <c r="H691" s="149">
        <v>0</v>
      </c>
      <c r="I691" s="123" t="s">
        <v>813</v>
      </c>
      <c r="J691" s="150">
        <f>VLOOKUP(B691,'12.2023'!A:C,3,0)</f>
        <v>0</v>
      </c>
      <c r="K691" s="151">
        <f>VLOOKUP(B691,'12.2023'!A:D,4,0)</f>
        <v>0</v>
      </c>
      <c r="L691" s="150">
        <f>VLOOKUP(B691,'12.2023'!A:E,5,0)</f>
        <v>0</v>
      </c>
      <c r="M691" s="150">
        <f>VLOOKUP(B691,'12.2023'!A:F,6,0)</f>
        <v>0</v>
      </c>
      <c r="N691" s="150">
        <f t="shared" si="41"/>
        <v>0</v>
      </c>
      <c r="O691" s="152">
        <f t="shared" si="42"/>
        <v>0</v>
      </c>
      <c r="P691" s="128">
        <f t="shared" si="43"/>
        <v>0</v>
      </c>
      <c r="Q691" s="153">
        <v>0</v>
      </c>
      <c r="R691" s="128">
        <f t="shared" si="44"/>
        <v>0</v>
      </c>
      <c r="S691" s="317">
        <v>9</v>
      </c>
    </row>
    <row r="692" spans="1:19" hidden="1">
      <c r="A692" s="147">
        <v>680</v>
      </c>
      <c r="B692" s="121">
        <v>101011312</v>
      </c>
      <c r="C692" s="148" t="s">
        <v>159</v>
      </c>
      <c r="D692" s="149" t="s">
        <v>32</v>
      </c>
      <c r="E692" s="149" t="s">
        <v>44</v>
      </c>
      <c r="F692" s="149" t="s">
        <v>138</v>
      </c>
      <c r="G692" s="149" t="s">
        <v>59</v>
      </c>
      <c r="H692" s="149">
        <v>0</v>
      </c>
      <c r="I692" s="123" t="s">
        <v>814</v>
      </c>
      <c r="J692" s="150">
        <f>VLOOKUP(B692,'12.2023'!A:C,3,0)</f>
        <v>0</v>
      </c>
      <c r="K692" s="151">
        <f>VLOOKUP(B692,'12.2023'!A:D,4,0)</f>
        <v>0</v>
      </c>
      <c r="L692" s="150">
        <f>VLOOKUP(B692,'12.2023'!A:E,5,0)</f>
        <v>0</v>
      </c>
      <c r="M692" s="150">
        <f>VLOOKUP(B692,'12.2023'!A:F,6,0)</f>
        <v>0</v>
      </c>
      <c r="N692" s="150">
        <f t="shared" si="41"/>
        <v>0</v>
      </c>
      <c r="O692" s="152">
        <f t="shared" si="42"/>
        <v>0</v>
      </c>
      <c r="P692" s="128">
        <f t="shared" si="43"/>
        <v>0</v>
      </c>
      <c r="Q692" s="153">
        <v>0</v>
      </c>
      <c r="R692" s="128">
        <f t="shared" si="44"/>
        <v>0</v>
      </c>
      <c r="S692" s="317">
        <v>9</v>
      </c>
    </row>
    <row r="693" spans="1:19" hidden="1">
      <c r="A693" s="147">
        <v>681</v>
      </c>
      <c r="B693" s="121">
        <v>101011314</v>
      </c>
      <c r="C693" s="148" t="s">
        <v>159</v>
      </c>
      <c r="D693" s="149" t="s">
        <v>32</v>
      </c>
      <c r="E693" s="149" t="s">
        <v>44</v>
      </c>
      <c r="F693" s="149" t="s">
        <v>138</v>
      </c>
      <c r="G693" s="149" t="s">
        <v>59</v>
      </c>
      <c r="H693" s="149">
        <v>0</v>
      </c>
      <c r="I693" s="123" t="s">
        <v>815</v>
      </c>
      <c r="J693" s="150">
        <f>VLOOKUP(B693,'12.2023'!A:C,3,0)</f>
        <v>113305.83</v>
      </c>
      <c r="K693" s="151">
        <f>VLOOKUP(B693,'12.2023'!A:D,4,0)</f>
        <v>0</v>
      </c>
      <c r="L693" s="150">
        <f>VLOOKUP(B693,'12.2023'!A:E,5,0)</f>
        <v>0</v>
      </c>
      <c r="M693" s="150">
        <f>VLOOKUP(B693,'12.2023'!A:F,6,0)</f>
        <v>0</v>
      </c>
      <c r="N693" s="150">
        <f t="shared" si="41"/>
        <v>113305.83</v>
      </c>
      <c r="O693" s="152">
        <f t="shared" si="42"/>
        <v>0</v>
      </c>
      <c r="P693" s="128">
        <f t="shared" si="43"/>
        <v>113305.83</v>
      </c>
      <c r="Q693" s="153">
        <v>0</v>
      </c>
      <c r="R693" s="128">
        <f t="shared" si="44"/>
        <v>113305.83</v>
      </c>
      <c r="S693" s="317">
        <v>9</v>
      </c>
    </row>
    <row r="694" spans="1:19" hidden="1">
      <c r="A694" s="147">
        <v>682</v>
      </c>
      <c r="B694" s="121">
        <v>101011315</v>
      </c>
      <c r="C694" s="148" t="s">
        <v>159</v>
      </c>
      <c r="D694" s="149" t="s">
        <v>32</v>
      </c>
      <c r="E694" s="149" t="s">
        <v>44</v>
      </c>
      <c r="F694" s="149" t="s">
        <v>138</v>
      </c>
      <c r="G694" s="149" t="s">
        <v>59</v>
      </c>
      <c r="H694" s="149">
        <v>0</v>
      </c>
      <c r="I694" s="123" t="s">
        <v>816</v>
      </c>
      <c r="J694" s="150">
        <f>VLOOKUP(B694,'12.2023'!A:C,3,0)</f>
        <v>118420.65000000001</v>
      </c>
      <c r="K694" s="151">
        <f>VLOOKUP(B694,'12.2023'!A:D,4,0)</f>
        <v>0</v>
      </c>
      <c r="L694" s="150">
        <f>VLOOKUP(B694,'12.2023'!A:E,5,0)</f>
        <v>0</v>
      </c>
      <c r="M694" s="150">
        <f>VLOOKUP(B694,'12.2023'!A:F,6,0)</f>
        <v>0</v>
      </c>
      <c r="N694" s="150">
        <f t="shared" si="41"/>
        <v>118420.65000000001</v>
      </c>
      <c r="O694" s="152">
        <f t="shared" si="42"/>
        <v>0</v>
      </c>
      <c r="P694" s="128">
        <f t="shared" si="43"/>
        <v>118420.65000000001</v>
      </c>
      <c r="Q694" s="153">
        <v>0</v>
      </c>
      <c r="R694" s="128">
        <f t="shared" si="44"/>
        <v>118420.65000000001</v>
      </c>
      <c r="S694" s="317">
        <v>9</v>
      </c>
    </row>
    <row r="695" spans="1:19" hidden="1">
      <c r="A695" s="147">
        <v>683</v>
      </c>
      <c r="B695" s="121">
        <v>101011316</v>
      </c>
      <c r="C695" s="148" t="s">
        <v>159</v>
      </c>
      <c r="D695" s="149" t="s">
        <v>32</v>
      </c>
      <c r="E695" s="149" t="s">
        <v>44</v>
      </c>
      <c r="F695" s="149" t="s">
        <v>138</v>
      </c>
      <c r="G695" s="149" t="s">
        <v>59</v>
      </c>
      <c r="H695" s="149">
        <v>0</v>
      </c>
      <c r="I695" s="123" t="s">
        <v>817</v>
      </c>
      <c r="J695" s="150">
        <f>VLOOKUP(B695,'12.2023'!A:C,3,0)</f>
        <v>179704.29</v>
      </c>
      <c r="K695" s="151">
        <f>VLOOKUP(B695,'12.2023'!A:D,4,0)</f>
        <v>0</v>
      </c>
      <c r="L695" s="150">
        <f>VLOOKUP(B695,'12.2023'!A:E,5,0)</f>
        <v>0</v>
      </c>
      <c r="M695" s="150">
        <f>VLOOKUP(B695,'12.2023'!A:F,6,0)</f>
        <v>179704.29</v>
      </c>
      <c r="N695" s="150">
        <f t="shared" si="41"/>
        <v>0</v>
      </c>
      <c r="O695" s="152">
        <f t="shared" si="42"/>
        <v>0</v>
      </c>
      <c r="P695" s="128">
        <f t="shared" si="43"/>
        <v>0</v>
      </c>
      <c r="Q695" s="153">
        <v>0</v>
      </c>
      <c r="R695" s="128">
        <f t="shared" si="44"/>
        <v>0</v>
      </c>
      <c r="S695" s="317">
        <v>9</v>
      </c>
    </row>
    <row r="696" spans="1:19" hidden="1">
      <c r="A696" s="147">
        <v>684</v>
      </c>
      <c r="B696" s="121">
        <v>101011317</v>
      </c>
      <c r="C696" s="148" t="s">
        <v>159</v>
      </c>
      <c r="D696" s="149" t="s">
        <v>32</v>
      </c>
      <c r="E696" s="149" t="s">
        <v>44</v>
      </c>
      <c r="F696" s="149" t="s">
        <v>138</v>
      </c>
      <c r="G696" s="149" t="s">
        <v>59</v>
      </c>
      <c r="H696" s="149">
        <v>0</v>
      </c>
      <c r="I696" s="123" t="s">
        <v>818</v>
      </c>
      <c r="J696" s="150">
        <f>VLOOKUP(B696,'12.2023'!A:C,3,0)</f>
        <v>134518.99</v>
      </c>
      <c r="K696" s="151">
        <f>VLOOKUP(B696,'12.2023'!A:D,4,0)</f>
        <v>0</v>
      </c>
      <c r="L696" s="150">
        <f>VLOOKUP(B696,'12.2023'!A:E,5,0)</f>
        <v>0</v>
      </c>
      <c r="M696" s="150">
        <f>VLOOKUP(B696,'12.2023'!A:F,6,0)</f>
        <v>134518.99</v>
      </c>
      <c r="N696" s="150">
        <f t="shared" si="41"/>
        <v>0</v>
      </c>
      <c r="O696" s="152">
        <f t="shared" si="42"/>
        <v>0</v>
      </c>
      <c r="P696" s="128">
        <f t="shared" si="43"/>
        <v>0</v>
      </c>
      <c r="Q696" s="153">
        <v>0</v>
      </c>
      <c r="R696" s="128">
        <f t="shared" si="44"/>
        <v>0</v>
      </c>
      <c r="S696" s="317">
        <v>9</v>
      </c>
    </row>
    <row r="697" spans="1:19" hidden="1">
      <c r="A697" s="147">
        <v>685</v>
      </c>
      <c r="B697" s="121">
        <v>101011321</v>
      </c>
      <c r="C697" s="148" t="s">
        <v>159</v>
      </c>
      <c r="D697" s="149" t="s">
        <v>32</v>
      </c>
      <c r="E697" s="149" t="s">
        <v>44</v>
      </c>
      <c r="F697" s="149" t="s">
        <v>138</v>
      </c>
      <c r="G697" s="149" t="s">
        <v>59</v>
      </c>
      <c r="H697" s="149">
        <v>0</v>
      </c>
      <c r="I697" s="123" t="s">
        <v>819</v>
      </c>
      <c r="J697" s="150">
        <f>VLOOKUP(B697,'12.2023'!A:C,3,0)</f>
        <v>0</v>
      </c>
      <c r="K697" s="151">
        <f>VLOOKUP(B697,'12.2023'!A:D,4,0)</f>
        <v>0</v>
      </c>
      <c r="L697" s="150">
        <f>VLOOKUP(B697,'12.2023'!A:E,5,0)</f>
        <v>0</v>
      </c>
      <c r="M697" s="150">
        <f>VLOOKUP(B697,'12.2023'!A:F,6,0)</f>
        <v>0</v>
      </c>
      <c r="N697" s="150">
        <f t="shared" si="41"/>
        <v>0</v>
      </c>
      <c r="O697" s="152">
        <f t="shared" si="42"/>
        <v>0</v>
      </c>
      <c r="P697" s="128">
        <f t="shared" si="43"/>
        <v>0</v>
      </c>
      <c r="Q697" s="153">
        <v>0</v>
      </c>
      <c r="R697" s="128">
        <f t="shared" si="44"/>
        <v>0</v>
      </c>
      <c r="S697" s="317">
        <v>9</v>
      </c>
    </row>
    <row r="698" spans="1:19" hidden="1">
      <c r="A698" s="147">
        <v>686</v>
      </c>
      <c r="B698" s="121">
        <v>101011324</v>
      </c>
      <c r="C698" s="148" t="s">
        <v>159</v>
      </c>
      <c r="D698" s="149" t="s">
        <v>32</v>
      </c>
      <c r="E698" s="149" t="s">
        <v>44</v>
      </c>
      <c r="F698" s="149" t="s">
        <v>138</v>
      </c>
      <c r="G698" s="149" t="s">
        <v>59</v>
      </c>
      <c r="H698" s="149">
        <v>0</v>
      </c>
      <c r="I698" s="123" t="s">
        <v>820</v>
      </c>
      <c r="J698" s="150">
        <f>VLOOKUP(B698,'12.2023'!A:C,3,0)</f>
        <v>0</v>
      </c>
      <c r="K698" s="151">
        <f>VLOOKUP(B698,'12.2023'!A:D,4,0)</f>
        <v>0</v>
      </c>
      <c r="L698" s="150">
        <f>VLOOKUP(B698,'12.2023'!A:E,5,0)</f>
        <v>0</v>
      </c>
      <c r="M698" s="150">
        <f>VLOOKUP(B698,'12.2023'!A:F,6,0)</f>
        <v>0</v>
      </c>
      <c r="N698" s="150">
        <f t="shared" si="41"/>
        <v>0</v>
      </c>
      <c r="O698" s="152">
        <f t="shared" si="42"/>
        <v>0</v>
      </c>
      <c r="P698" s="128">
        <f t="shared" si="43"/>
        <v>0</v>
      </c>
      <c r="Q698" s="153">
        <v>0</v>
      </c>
      <c r="R698" s="128">
        <f t="shared" si="44"/>
        <v>0</v>
      </c>
      <c r="S698" s="317">
        <v>9</v>
      </c>
    </row>
    <row r="699" spans="1:19" hidden="1">
      <c r="A699" s="147">
        <v>687</v>
      </c>
      <c r="B699" s="121">
        <v>101011326</v>
      </c>
      <c r="C699" s="148" t="s">
        <v>159</v>
      </c>
      <c r="D699" s="149" t="s">
        <v>32</v>
      </c>
      <c r="E699" s="149" t="s">
        <v>44</v>
      </c>
      <c r="F699" s="149" t="s">
        <v>138</v>
      </c>
      <c r="G699" s="149" t="s">
        <v>59</v>
      </c>
      <c r="H699" s="149">
        <v>0</v>
      </c>
      <c r="I699" s="123" t="s">
        <v>821</v>
      </c>
      <c r="J699" s="150">
        <f>VLOOKUP(B699,'12.2023'!A:C,3,0)</f>
        <v>0</v>
      </c>
      <c r="K699" s="151">
        <f>VLOOKUP(B699,'12.2023'!A:D,4,0)</f>
        <v>0</v>
      </c>
      <c r="L699" s="150">
        <f>VLOOKUP(B699,'12.2023'!A:E,5,0)</f>
        <v>0</v>
      </c>
      <c r="M699" s="150">
        <f>VLOOKUP(B699,'12.2023'!A:F,6,0)</f>
        <v>0</v>
      </c>
      <c r="N699" s="150">
        <f t="shared" si="41"/>
        <v>0</v>
      </c>
      <c r="O699" s="152">
        <f t="shared" si="42"/>
        <v>0</v>
      </c>
      <c r="P699" s="128">
        <f t="shared" si="43"/>
        <v>0</v>
      </c>
      <c r="Q699" s="153">
        <v>0</v>
      </c>
      <c r="R699" s="128">
        <f t="shared" si="44"/>
        <v>0</v>
      </c>
      <c r="S699" s="317">
        <v>9</v>
      </c>
    </row>
    <row r="700" spans="1:19" hidden="1">
      <c r="A700" s="147">
        <v>688</v>
      </c>
      <c r="B700" s="121">
        <v>101011328</v>
      </c>
      <c r="C700" s="148" t="s">
        <v>159</v>
      </c>
      <c r="D700" s="149" t="s">
        <v>32</v>
      </c>
      <c r="E700" s="149" t="s">
        <v>44</v>
      </c>
      <c r="F700" s="149" t="s">
        <v>138</v>
      </c>
      <c r="G700" s="149" t="s">
        <v>59</v>
      </c>
      <c r="H700" s="149">
        <v>0</v>
      </c>
      <c r="I700" s="123" t="s">
        <v>822</v>
      </c>
      <c r="J700" s="150">
        <f>VLOOKUP(B700,'12.2023'!A:C,3,0)</f>
        <v>0</v>
      </c>
      <c r="K700" s="151">
        <f>VLOOKUP(B700,'12.2023'!A:D,4,0)</f>
        <v>0</v>
      </c>
      <c r="L700" s="150">
        <f>VLOOKUP(B700,'12.2023'!A:E,5,0)</f>
        <v>0</v>
      </c>
      <c r="M700" s="150">
        <f>VLOOKUP(B700,'12.2023'!A:F,6,0)</f>
        <v>0</v>
      </c>
      <c r="N700" s="150">
        <f t="shared" si="41"/>
        <v>0</v>
      </c>
      <c r="O700" s="152">
        <f t="shared" si="42"/>
        <v>0</v>
      </c>
      <c r="P700" s="128">
        <f t="shared" si="43"/>
        <v>0</v>
      </c>
      <c r="Q700" s="153">
        <v>0</v>
      </c>
      <c r="R700" s="128">
        <f t="shared" si="44"/>
        <v>0</v>
      </c>
      <c r="S700" s="317">
        <v>9</v>
      </c>
    </row>
    <row r="701" spans="1:19" hidden="1">
      <c r="A701" s="147">
        <v>689</v>
      </c>
      <c r="B701" s="121">
        <v>101011330</v>
      </c>
      <c r="C701" s="148" t="s">
        <v>159</v>
      </c>
      <c r="D701" s="149" t="s">
        <v>32</v>
      </c>
      <c r="E701" s="149" t="s">
        <v>44</v>
      </c>
      <c r="F701" s="149" t="s">
        <v>138</v>
      </c>
      <c r="G701" s="149" t="s">
        <v>59</v>
      </c>
      <c r="H701" s="149">
        <v>0</v>
      </c>
      <c r="I701" s="123" t="s">
        <v>823</v>
      </c>
      <c r="J701" s="150">
        <f>VLOOKUP(B701,'12.2023'!A:C,3,0)</f>
        <v>62800</v>
      </c>
      <c r="K701" s="151">
        <f>VLOOKUP(B701,'12.2023'!A:D,4,0)</f>
        <v>0</v>
      </c>
      <c r="L701" s="150">
        <f>VLOOKUP(B701,'12.2023'!A:E,5,0)</f>
        <v>0</v>
      </c>
      <c r="M701" s="150">
        <f>VLOOKUP(B701,'12.2023'!A:F,6,0)</f>
        <v>62800</v>
      </c>
      <c r="N701" s="150">
        <f t="shared" si="41"/>
        <v>0</v>
      </c>
      <c r="O701" s="152">
        <f t="shared" si="42"/>
        <v>0</v>
      </c>
      <c r="P701" s="128">
        <f t="shared" si="43"/>
        <v>0</v>
      </c>
      <c r="Q701" s="153">
        <v>0</v>
      </c>
      <c r="R701" s="128">
        <f t="shared" si="44"/>
        <v>0</v>
      </c>
      <c r="S701" s="317">
        <v>9</v>
      </c>
    </row>
    <row r="702" spans="1:19" hidden="1">
      <c r="A702" s="147">
        <v>690</v>
      </c>
      <c r="B702" s="121">
        <v>101011332</v>
      </c>
      <c r="C702" s="148" t="s">
        <v>159</v>
      </c>
      <c r="D702" s="149" t="s">
        <v>32</v>
      </c>
      <c r="E702" s="149" t="s">
        <v>44</v>
      </c>
      <c r="F702" s="149" t="s">
        <v>138</v>
      </c>
      <c r="G702" s="149" t="s">
        <v>59</v>
      </c>
      <c r="H702" s="149">
        <v>0</v>
      </c>
      <c r="I702" s="123" t="s">
        <v>824</v>
      </c>
      <c r="J702" s="150">
        <f>VLOOKUP(B702,'12.2023'!A:C,3,0)</f>
        <v>0</v>
      </c>
      <c r="K702" s="151">
        <f>VLOOKUP(B702,'12.2023'!A:D,4,0)</f>
        <v>0</v>
      </c>
      <c r="L702" s="150">
        <f>VLOOKUP(B702,'12.2023'!A:E,5,0)</f>
        <v>0</v>
      </c>
      <c r="M702" s="150">
        <f>VLOOKUP(B702,'12.2023'!A:F,6,0)</f>
        <v>0</v>
      </c>
      <c r="N702" s="150">
        <f t="shared" si="41"/>
        <v>0</v>
      </c>
      <c r="O702" s="152">
        <f t="shared" si="42"/>
        <v>0</v>
      </c>
      <c r="P702" s="128">
        <f t="shared" si="43"/>
        <v>0</v>
      </c>
      <c r="Q702" s="153">
        <v>0</v>
      </c>
      <c r="R702" s="128">
        <f t="shared" si="44"/>
        <v>0</v>
      </c>
      <c r="S702" s="317">
        <v>9</v>
      </c>
    </row>
    <row r="703" spans="1:19" hidden="1">
      <c r="A703" s="147">
        <v>691</v>
      </c>
      <c r="B703" s="121">
        <v>101011333</v>
      </c>
      <c r="C703" s="148" t="s">
        <v>159</v>
      </c>
      <c r="D703" s="149" t="s">
        <v>32</v>
      </c>
      <c r="E703" s="149" t="s">
        <v>44</v>
      </c>
      <c r="F703" s="149" t="s">
        <v>138</v>
      </c>
      <c r="G703" s="149" t="s">
        <v>59</v>
      </c>
      <c r="H703" s="149">
        <v>0</v>
      </c>
      <c r="I703" s="123" t="s">
        <v>825</v>
      </c>
      <c r="J703" s="150">
        <f>VLOOKUP(B703,'12.2023'!A:C,3,0)</f>
        <v>0</v>
      </c>
      <c r="K703" s="151">
        <f>VLOOKUP(B703,'12.2023'!A:D,4,0)</f>
        <v>0</v>
      </c>
      <c r="L703" s="150">
        <f>VLOOKUP(B703,'12.2023'!A:E,5,0)</f>
        <v>0</v>
      </c>
      <c r="M703" s="150">
        <f>VLOOKUP(B703,'12.2023'!A:F,6,0)</f>
        <v>0</v>
      </c>
      <c r="N703" s="150">
        <f t="shared" si="41"/>
        <v>0</v>
      </c>
      <c r="O703" s="152">
        <f t="shared" si="42"/>
        <v>0</v>
      </c>
      <c r="P703" s="128">
        <f t="shared" si="43"/>
        <v>0</v>
      </c>
      <c r="Q703" s="153">
        <v>0</v>
      </c>
      <c r="R703" s="128">
        <f t="shared" si="44"/>
        <v>0</v>
      </c>
      <c r="S703" s="317">
        <v>9</v>
      </c>
    </row>
    <row r="704" spans="1:19" hidden="1">
      <c r="A704" s="147">
        <v>692</v>
      </c>
      <c r="B704" s="121">
        <v>101011334</v>
      </c>
      <c r="C704" s="148" t="s">
        <v>159</v>
      </c>
      <c r="D704" s="149" t="s">
        <v>32</v>
      </c>
      <c r="E704" s="149" t="s">
        <v>44</v>
      </c>
      <c r="F704" s="149" t="s">
        <v>138</v>
      </c>
      <c r="G704" s="149" t="s">
        <v>59</v>
      </c>
      <c r="H704" s="149">
        <v>0</v>
      </c>
      <c r="I704" s="123" t="s">
        <v>826</v>
      </c>
      <c r="J704" s="150">
        <f>VLOOKUP(B704,'12.2023'!A:C,3,0)</f>
        <v>0</v>
      </c>
      <c r="K704" s="151">
        <f>VLOOKUP(B704,'12.2023'!A:D,4,0)</f>
        <v>0</v>
      </c>
      <c r="L704" s="150">
        <f>VLOOKUP(B704,'12.2023'!A:E,5,0)</f>
        <v>0</v>
      </c>
      <c r="M704" s="150">
        <f>VLOOKUP(B704,'12.2023'!A:F,6,0)</f>
        <v>0</v>
      </c>
      <c r="N704" s="150">
        <f t="shared" si="41"/>
        <v>0</v>
      </c>
      <c r="O704" s="152">
        <f t="shared" si="42"/>
        <v>0</v>
      </c>
      <c r="P704" s="128">
        <f t="shared" si="43"/>
        <v>0</v>
      </c>
      <c r="Q704" s="153">
        <v>0</v>
      </c>
      <c r="R704" s="128">
        <f t="shared" si="44"/>
        <v>0</v>
      </c>
      <c r="S704" s="317">
        <v>9</v>
      </c>
    </row>
    <row r="705" spans="1:19" hidden="1">
      <c r="A705" s="147">
        <v>693</v>
      </c>
      <c r="B705" s="121">
        <v>101011336</v>
      </c>
      <c r="C705" s="148" t="s">
        <v>159</v>
      </c>
      <c r="D705" s="149" t="s">
        <v>32</v>
      </c>
      <c r="E705" s="149" t="s">
        <v>44</v>
      </c>
      <c r="F705" s="149" t="s">
        <v>138</v>
      </c>
      <c r="G705" s="149" t="s">
        <v>59</v>
      </c>
      <c r="H705" s="149">
        <v>0</v>
      </c>
      <c r="I705" s="123" t="s">
        <v>827</v>
      </c>
      <c r="J705" s="150">
        <f>VLOOKUP(B705,'12.2023'!A:C,3,0)</f>
        <v>0</v>
      </c>
      <c r="K705" s="151">
        <f>VLOOKUP(B705,'12.2023'!A:D,4,0)</f>
        <v>0</v>
      </c>
      <c r="L705" s="150">
        <f>VLOOKUP(B705,'12.2023'!A:E,5,0)</f>
        <v>0</v>
      </c>
      <c r="M705" s="150">
        <f>VLOOKUP(B705,'12.2023'!A:F,6,0)</f>
        <v>0</v>
      </c>
      <c r="N705" s="150">
        <f t="shared" si="41"/>
        <v>0</v>
      </c>
      <c r="O705" s="152">
        <f t="shared" si="42"/>
        <v>0</v>
      </c>
      <c r="P705" s="128">
        <f t="shared" si="43"/>
        <v>0</v>
      </c>
      <c r="Q705" s="153">
        <v>0</v>
      </c>
      <c r="R705" s="128">
        <f t="shared" si="44"/>
        <v>0</v>
      </c>
      <c r="S705" s="317">
        <v>9</v>
      </c>
    </row>
    <row r="706" spans="1:19" hidden="1">
      <c r="A706" s="147">
        <v>694</v>
      </c>
      <c r="B706" s="121">
        <v>101011337</v>
      </c>
      <c r="C706" s="148" t="s">
        <v>159</v>
      </c>
      <c r="D706" s="149" t="s">
        <v>32</v>
      </c>
      <c r="E706" s="149" t="s">
        <v>44</v>
      </c>
      <c r="F706" s="149" t="s">
        <v>138</v>
      </c>
      <c r="G706" s="149" t="s">
        <v>59</v>
      </c>
      <c r="H706" s="149">
        <v>0</v>
      </c>
      <c r="I706" s="123" t="s">
        <v>828</v>
      </c>
      <c r="J706" s="150">
        <f>VLOOKUP(B706,'12.2023'!A:C,3,0)</f>
        <v>0</v>
      </c>
      <c r="K706" s="151">
        <f>VLOOKUP(B706,'12.2023'!A:D,4,0)</f>
        <v>0</v>
      </c>
      <c r="L706" s="150">
        <f>VLOOKUP(B706,'12.2023'!A:E,5,0)</f>
        <v>0</v>
      </c>
      <c r="M706" s="150">
        <f>VLOOKUP(B706,'12.2023'!A:F,6,0)</f>
        <v>0</v>
      </c>
      <c r="N706" s="150">
        <f t="shared" si="41"/>
        <v>0</v>
      </c>
      <c r="O706" s="152">
        <f t="shared" si="42"/>
        <v>0</v>
      </c>
      <c r="P706" s="128">
        <f t="shared" si="43"/>
        <v>0</v>
      </c>
      <c r="Q706" s="153">
        <v>0</v>
      </c>
      <c r="R706" s="128">
        <f t="shared" si="44"/>
        <v>0</v>
      </c>
      <c r="S706" s="317">
        <v>9</v>
      </c>
    </row>
    <row r="707" spans="1:19" hidden="1">
      <c r="A707" s="147">
        <v>695</v>
      </c>
      <c r="B707" s="121">
        <v>101011338</v>
      </c>
      <c r="C707" s="148" t="s">
        <v>159</v>
      </c>
      <c r="D707" s="149" t="s">
        <v>32</v>
      </c>
      <c r="E707" s="149" t="s">
        <v>44</v>
      </c>
      <c r="F707" s="149" t="s">
        <v>138</v>
      </c>
      <c r="G707" s="149" t="s">
        <v>59</v>
      </c>
      <c r="H707" s="149">
        <v>0</v>
      </c>
      <c r="I707" s="123" t="s">
        <v>829</v>
      </c>
      <c r="J707" s="150">
        <f>VLOOKUP(B707,'12.2023'!A:C,3,0)</f>
        <v>0</v>
      </c>
      <c r="K707" s="151">
        <f>VLOOKUP(B707,'12.2023'!A:D,4,0)</f>
        <v>0</v>
      </c>
      <c r="L707" s="150">
        <f>VLOOKUP(B707,'12.2023'!A:E,5,0)</f>
        <v>0</v>
      </c>
      <c r="M707" s="150">
        <f>VLOOKUP(B707,'12.2023'!A:F,6,0)</f>
        <v>0</v>
      </c>
      <c r="N707" s="150">
        <f t="shared" si="41"/>
        <v>0</v>
      </c>
      <c r="O707" s="152">
        <f t="shared" si="42"/>
        <v>0</v>
      </c>
      <c r="P707" s="128">
        <f t="shared" si="43"/>
        <v>0</v>
      </c>
      <c r="Q707" s="153">
        <v>0</v>
      </c>
      <c r="R707" s="128">
        <f t="shared" si="44"/>
        <v>0</v>
      </c>
      <c r="S707" s="317">
        <v>9</v>
      </c>
    </row>
    <row r="708" spans="1:19" hidden="1">
      <c r="A708" s="147">
        <v>696</v>
      </c>
      <c r="B708" s="121">
        <v>101011339</v>
      </c>
      <c r="C708" s="148" t="s">
        <v>159</v>
      </c>
      <c r="D708" s="149" t="s">
        <v>32</v>
      </c>
      <c r="E708" s="149" t="s">
        <v>44</v>
      </c>
      <c r="F708" s="149" t="s">
        <v>138</v>
      </c>
      <c r="G708" s="149" t="s">
        <v>59</v>
      </c>
      <c r="H708" s="149">
        <v>0</v>
      </c>
      <c r="I708" s="123" t="s">
        <v>830</v>
      </c>
      <c r="J708" s="150">
        <f>VLOOKUP(B708,'12.2023'!A:C,3,0)</f>
        <v>0</v>
      </c>
      <c r="K708" s="151">
        <f>VLOOKUP(B708,'12.2023'!A:D,4,0)</f>
        <v>0</v>
      </c>
      <c r="L708" s="150">
        <f>VLOOKUP(B708,'12.2023'!A:E,5,0)</f>
        <v>0</v>
      </c>
      <c r="M708" s="150">
        <f>VLOOKUP(B708,'12.2023'!A:F,6,0)</f>
        <v>0</v>
      </c>
      <c r="N708" s="150">
        <f t="shared" si="41"/>
        <v>0</v>
      </c>
      <c r="O708" s="152">
        <f t="shared" si="42"/>
        <v>0</v>
      </c>
      <c r="P708" s="128">
        <f t="shared" si="43"/>
        <v>0</v>
      </c>
      <c r="Q708" s="153">
        <v>0</v>
      </c>
      <c r="R708" s="128">
        <f t="shared" si="44"/>
        <v>0</v>
      </c>
      <c r="S708" s="317">
        <v>9</v>
      </c>
    </row>
    <row r="709" spans="1:19" hidden="1">
      <c r="A709" s="147">
        <v>697</v>
      </c>
      <c r="B709" s="121">
        <v>101011340</v>
      </c>
      <c r="C709" s="148" t="s">
        <v>159</v>
      </c>
      <c r="D709" s="149" t="s">
        <v>32</v>
      </c>
      <c r="E709" s="149" t="s">
        <v>44</v>
      </c>
      <c r="F709" s="149" t="s">
        <v>138</v>
      </c>
      <c r="G709" s="149" t="s">
        <v>59</v>
      </c>
      <c r="H709" s="149">
        <v>0</v>
      </c>
      <c r="I709" s="123" t="s">
        <v>831</v>
      </c>
      <c r="J709" s="150">
        <f>VLOOKUP(B709,'12.2023'!A:C,3,0)</f>
        <v>142524</v>
      </c>
      <c r="K709" s="151">
        <f>VLOOKUP(B709,'12.2023'!A:D,4,0)</f>
        <v>0</v>
      </c>
      <c r="L709" s="150">
        <f>VLOOKUP(B709,'12.2023'!A:E,5,0)</f>
        <v>0</v>
      </c>
      <c r="M709" s="150">
        <f>VLOOKUP(B709,'12.2023'!A:F,6,0)</f>
        <v>0</v>
      </c>
      <c r="N709" s="150">
        <f t="shared" si="41"/>
        <v>142524</v>
      </c>
      <c r="O709" s="152">
        <f t="shared" si="42"/>
        <v>0</v>
      </c>
      <c r="P709" s="128">
        <f t="shared" si="43"/>
        <v>142524</v>
      </c>
      <c r="Q709" s="153">
        <v>0</v>
      </c>
      <c r="R709" s="128">
        <f t="shared" si="44"/>
        <v>142524</v>
      </c>
      <c r="S709" s="317">
        <v>9</v>
      </c>
    </row>
    <row r="710" spans="1:19" hidden="1">
      <c r="A710" s="147">
        <v>698</v>
      </c>
      <c r="B710" s="121">
        <v>101011401</v>
      </c>
      <c r="C710" s="148" t="s">
        <v>159</v>
      </c>
      <c r="D710" s="149" t="s">
        <v>32</v>
      </c>
      <c r="E710" s="149" t="s">
        <v>44</v>
      </c>
      <c r="F710" s="149" t="s">
        <v>152</v>
      </c>
      <c r="G710" s="149" t="s">
        <v>47</v>
      </c>
      <c r="H710" s="149">
        <v>0</v>
      </c>
      <c r="I710" s="123" t="s">
        <v>832</v>
      </c>
      <c r="J710" s="150">
        <f>VLOOKUP(B710,'12.2023'!A:C,3,0)</f>
        <v>0</v>
      </c>
      <c r="K710" s="151">
        <f>VLOOKUP(B710,'12.2023'!A:D,4,0)</f>
        <v>0</v>
      </c>
      <c r="L710" s="150">
        <f>VLOOKUP(B710,'12.2023'!A:E,5,0)</f>
        <v>0</v>
      </c>
      <c r="M710" s="150">
        <f>VLOOKUP(B710,'12.2023'!A:F,6,0)</f>
        <v>0</v>
      </c>
      <c r="N710" s="150">
        <f t="shared" si="41"/>
        <v>0</v>
      </c>
      <c r="O710" s="152">
        <f t="shared" si="42"/>
        <v>0</v>
      </c>
      <c r="P710" s="128">
        <f t="shared" si="43"/>
        <v>0</v>
      </c>
      <c r="Q710" s="153">
        <v>0</v>
      </c>
      <c r="R710" s="128">
        <f t="shared" si="44"/>
        <v>0</v>
      </c>
      <c r="S710" s="129">
        <v>11</v>
      </c>
    </row>
    <row r="711" spans="1:19" hidden="1">
      <c r="A711" s="147">
        <v>699</v>
      </c>
      <c r="B711" s="121">
        <v>101011402</v>
      </c>
      <c r="C711" s="148" t="s">
        <v>159</v>
      </c>
      <c r="D711" s="149" t="s">
        <v>32</v>
      </c>
      <c r="E711" s="149" t="s">
        <v>44</v>
      </c>
      <c r="F711" s="149" t="s">
        <v>152</v>
      </c>
      <c r="G711" s="149" t="s">
        <v>47</v>
      </c>
      <c r="H711" s="149">
        <v>0</v>
      </c>
      <c r="I711" s="123" t="s">
        <v>833</v>
      </c>
      <c r="J711" s="150">
        <f>VLOOKUP(B711,'12.2023'!A:C,3,0)</f>
        <v>0</v>
      </c>
      <c r="K711" s="151">
        <f>VLOOKUP(B711,'12.2023'!A:D,4,0)</f>
        <v>0</v>
      </c>
      <c r="L711" s="150">
        <f>VLOOKUP(B711,'12.2023'!A:E,5,0)</f>
        <v>0</v>
      </c>
      <c r="M711" s="150">
        <f>VLOOKUP(B711,'12.2023'!A:F,6,0)</f>
        <v>0</v>
      </c>
      <c r="N711" s="150">
        <f t="shared" ref="N711:N774" si="45">IF((J711+L711)-(K711+M711)&lt;0,0,(J711+L711)-(K711+M711))</f>
        <v>0</v>
      </c>
      <c r="O711" s="152">
        <f t="shared" ref="O711:O774" si="46">-IF((J711+L711)-(K711+M711)&lt;0,(J711+L711)-(K711+M711),0)</f>
        <v>0</v>
      </c>
      <c r="P711" s="128">
        <f t="shared" ref="P711:P774" si="47">N711-O711</f>
        <v>0</v>
      </c>
      <c r="Q711" s="153">
        <v>0</v>
      </c>
      <c r="R711" s="128">
        <f t="shared" ref="R711:R774" si="48">P711-Q711</f>
        <v>0</v>
      </c>
      <c r="S711" s="129">
        <v>11</v>
      </c>
    </row>
    <row r="712" spans="1:19" hidden="1">
      <c r="A712" s="147">
        <v>700</v>
      </c>
      <c r="B712" s="121">
        <v>101011403</v>
      </c>
      <c r="C712" s="148" t="s">
        <v>159</v>
      </c>
      <c r="D712" s="149" t="s">
        <v>32</v>
      </c>
      <c r="E712" s="149" t="s">
        <v>44</v>
      </c>
      <c r="F712" s="149" t="s">
        <v>4474</v>
      </c>
      <c r="G712" s="149" t="s">
        <v>48</v>
      </c>
      <c r="H712" s="149">
        <v>0</v>
      </c>
      <c r="I712" s="123" t="s">
        <v>834</v>
      </c>
      <c r="J712" s="150">
        <f>VLOOKUP(B712,'12.2023'!A:C,3,0)</f>
        <v>45455955</v>
      </c>
      <c r="K712" s="151">
        <f>VLOOKUP(B712,'12.2023'!A:D,4,0)</f>
        <v>0</v>
      </c>
      <c r="L712" s="150">
        <f>VLOOKUP(B712,'12.2023'!A:E,5,0)</f>
        <v>78234022.780000001</v>
      </c>
      <c r="M712" s="150">
        <f>VLOOKUP(B712,'12.2023'!A:F,6,0)</f>
        <v>46125538.990000002</v>
      </c>
      <c r="N712" s="150">
        <f t="shared" si="45"/>
        <v>77564438.789999992</v>
      </c>
      <c r="O712" s="152">
        <f t="shared" si="46"/>
        <v>0</v>
      </c>
      <c r="P712" s="128">
        <f t="shared" si="47"/>
        <v>77564438.789999992</v>
      </c>
      <c r="Q712" s="153">
        <v>0</v>
      </c>
      <c r="R712" s="128">
        <f t="shared" si="48"/>
        <v>77564438.789999992</v>
      </c>
      <c r="S712" s="129">
        <v>12</v>
      </c>
    </row>
    <row r="713" spans="1:19" hidden="1">
      <c r="A713" s="147">
        <v>701</v>
      </c>
      <c r="B713" s="121">
        <v>101011501</v>
      </c>
      <c r="C713" s="148" t="s">
        <v>159</v>
      </c>
      <c r="D713" s="149" t="s">
        <v>32</v>
      </c>
      <c r="E713" s="149" t="s">
        <v>44</v>
      </c>
      <c r="F713" s="149" t="s">
        <v>138</v>
      </c>
      <c r="G713" s="149" t="s">
        <v>59</v>
      </c>
      <c r="H713" s="149">
        <v>0</v>
      </c>
      <c r="I713" s="123" t="s">
        <v>835</v>
      </c>
      <c r="J713" s="150">
        <f>VLOOKUP(B713,'12.2023'!A:C,3,0)</f>
        <v>0</v>
      </c>
      <c r="K713" s="151">
        <f>VLOOKUP(B713,'12.2023'!A:D,4,0)</f>
        <v>0</v>
      </c>
      <c r="L713" s="150">
        <f>VLOOKUP(B713,'12.2023'!A:E,5,0)</f>
        <v>0</v>
      </c>
      <c r="M713" s="150">
        <f>VLOOKUP(B713,'12.2023'!A:F,6,0)</f>
        <v>0</v>
      </c>
      <c r="N713" s="150">
        <f t="shared" si="45"/>
        <v>0</v>
      </c>
      <c r="O713" s="152">
        <f t="shared" si="46"/>
        <v>0</v>
      </c>
      <c r="P713" s="128">
        <f t="shared" si="47"/>
        <v>0</v>
      </c>
      <c r="Q713" s="153">
        <v>0</v>
      </c>
      <c r="R713" s="128">
        <f t="shared" si="48"/>
        <v>0</v>
      </c>
      <c r="S713" s="317">
        <v>9</v>
      </c>
    </row>
    <row r="714" spans="1:19" hidden="1">
      <c r="A714" s="147">
        <v>702</v>
      </c>
      <c r="B714" s="121">
        <v>101011601</v>
      </c>
      <c r="C714" s="148" t="s">
        <v>159</v>
      </c>
      <c r="D714" s="149" t="s">
        <v>32</v>
      </c>
      <c r="E714" s="149" t="s">
        <v>44</v>
      </c>
      <c r="F714" s="149" t="s">
        <v>152</v>
      </c>
      <c r="G714" s="149" t="s">
        <v>47</v>
      </c>
      <c r="H714" s="149">
        <v>0</v>
      </c>
      <c r="I714" s="123" t="s">
        <v>836</v>
      </c>
      <c r="J714" s="150">
        <f>VLOOKUP(B714,'12.2023'!A:C,3,0)</f>
        <v>0</v>
      </c>
      <c r="K714" s="151">
        <f>VLOOKUP(B714,'12.2023'!A:D,4,0)</f>
        <v>0</v>
      </c>
      <c r="L714" s="150">
        <f>VLOOKUP(B714,'12.2023'!A:E,5,0)</f>
        <v>300000</v>
      </c>
      <c r="M714" s="150">
        <f>VLOOKUP(B714,'12.2023'!A:F,6,0)</f>
        <v>300000</v>
      </c>
      <c r="N714" s="150">
        <f t="shared" si="45"/>
        <v>0</v>
      </c>
      <c r="O714" s="152">
        <f t="shared" si="46"/>
        <v>0</v>
      </c>
      <c r="P714" s="128">
        <f t="shared" si="47"/>
        <v>0</v>
      </c>
      <c r="Q714" s="153">
        <v>0</v>
      </c>
      <c r="R714" s="128">
        <f t="shared" si="48"/>
        <v>0</v>
      </c>
      <c r="S714" s="129">
        <v>11</v>
      </c>
    </row>
    <row r="715" spans="1:19" hidden="1">
      <c r="A715" s="147">
        <v>703</v>
      </c>
      <c r="B715" s="121">
        <v>101011602</v>
      </c>
      <c r="C715" s="148" t="s">
        <v>159</v>
      </c>
      <c r="D715" s="149" t="s">
        <v>32</v>
      </c>
      <c r="E715" s="149" t="s">
        <v>44</v>
      </c>
      <c r="F715" s="149" t="s">
        <v>152</v>
      </c>
      <c r="G715" s="149" t="s">
        <v>47</v>
      </c>
      <c r="H715" s="149">
        <v>0</v>
      </c>
      <c r="I715" s="123" t="s">
        <v>837</v>
      </c>
      <c r="J715" s="150">
        <f>VLOOKUP(B715,'12.2023'!A:C,3,0)</f>
        <v>0</v>
      </c>
      <c r="K715" s="151">
        <f>VLOOKUP(B715,'12.2023'!A:D,4,0)</f>
        <v>0</v>
      </c>
      <c r="L715" s="150">
        <f>VLOOKUP(B715,'12.2023'!A:E,5,0)</f>
        <v>120000</v>
      </c>
      <c r="M715" s="150">
        <f>VLOOKUP(B715,'12.2023'!A:F,6,0)</f>
        <v>120000</v>
      </c>
      <c r="N715" s="150">
        <f t="shared" si="45"/>
        <v>0</v>
      </c>
      <c r="O715" s="152">
        <f t="shared" si="46"/>
        <v>0</v>
      </c>
      <c r="P715" s="128">
        <f t="shared" si="47"/>
        <v>0</v>
      </c>
      <c r="Q715" s="153">
        <v>0</v>
      </c>
      <c r="R715" s="128">
        <f t="shared" si="48"/>
        <v>0</v>
      </c>
      <c r="S715" s="129">
        <v>11</v>
      </c>
    </row>
    <row r="716" spans="1:19" hidden="1">
      <c r="A716" s="147">
        <v>704</v>
      </c>
      <c r="B716" s="121">
        <v>101011607</v>
      </c>
      <c r="C716" s="148" t="s">
        <v>159</v>
      </c>
      <c r="D716" s="149" t="s">
        <v>32</v>
      </c>
      <c r="E716" s="149" t="s">
        <v>44</v>
      </c>
      <c r="F716" s="149" t="s">
        <v>152</v>
      </c>
      <c r="G716" s="149" t="s">
        <v>47</v>
      </c>
      <c r="H716" s="149">
        <v>0</v>
      </c>
      <c r="I716" s="123" t="s">
        <v>838</v>
      </c>
      <c r="J716" s="150">
        <f>VLOOKUP(B716,'12.2023'!A:C,3,0)</f>
        <v>0</v>
      </c>
      <c r="K716" s="151">
        <f>VLOOKUP(B716,'12.2023'!A:D,4,0)</f>
        <v>0</v>
      </c>
      <c r="L716" s="150">
        <f>VLOOKUP(B716,'12.2023'!A:E,5,0)</f>
        <v>0</v>
      </c>
      <c r="M716" s="150">
        <f>VLOOKUP(B716,'12.2023'!A:F,6,0)</f>
        <v>0</v>
      </c>
      <c r="N716" s="150">
        <f t="shared" si="45"/>
        <v>0</v>
      </c>
      <c r="O716" s="152">
        <f t="shared" si="46"/>
        <v>0</v>
      </c>
      <c r="P716" s="128">
        <f t="shared" si="47"/>
        <v>0</v>
      </c>
      <c r="Q716" s="153">
        <v>0</v>
      </c>
      <c r="R716" s="128">
        <f t="shared" si="48"/>
        <v>0</v>
      </c>
      <c r="S716" s="129">
        <v>11</v>
      </c>
    </row>
    <row r="717" spans="1:19" hidden="1">
      <c r="A717" s="147">
        <v>705</v>
      </c>
      <c r="B717" s="121">
        <v>101011608</v>
      </c>
      <c r="C717" s="148" t="s">
        <v>159</v>
      </c>
      <c r="D717" s="149" t="s">
        <v>32</v>
      </c>
      <c r="E717" s="149" t="s">
        <v>44</v>
      </c>
      <c r="F717" s="149" t="s">
        <v>152</v>
      </c>
      <c r="G717" s="149" t="s">
        <v>47</v>
      </c>
      <c r="H717" s="149">
        <v>0</v>
      </c>
      <c r="I717" s="123" t="s">
        <v>839</v>
      </c>
      <c r="J717" s="150">
        <f>VLOOKUP(B717,'12.2023'!A:C,3,0)</f>
        <v>0</v>
      </c>
      <c r="K717" s="151">
        <f>VLOOKUP(B717,'12.2023'!A:D,4,0)</f>
        <v>0</v>
      </c>
      <c r="L717" s="150">
        <f>VLOOKUP(B717,'12.2023'!A:E,5,0)</f>
        <v>0</v>
      </c>
      <c r="M717" s="150">
        <f>VLOOKUP(B717,'12.2023'!A:F,6,0)</f>
        <v>0</v>
      </c>
      <c r="N717" s="150">
        <f t="shared" si="45"/>
        <v>0</v>
      </c>
      <c r="O717" s="152">
        <f t="shared" si="46"/>
        <v>0</v>
      </c>
      <c r="P717" s="128">
        <f t="shared" si="47"/>
        <v>0</v>
      </c>
      <c r="Q717" s="153">
        <v>0</v>
      </c>
      <c r="R717" s="128">
        <f t="shared" si="48"/>
        <v>0</v>
      </c>
      <c r="S717" s="129">
        <v>11</v>
      </c>
    </row>
    <row r="718" spans="1:19" hidden="1">
      <c r="A718" s="147">
        <v>706</v>
      </c>
      <c r="B718" s="121">
        <v>101011611</v>
      </c>
      <c r="C718" s="148" t="s">
        <v>159</v>
      </c>
      <c r="D718" s="149" t="s">
        <v>32</v>
      </c>
      <c r="E718" s="149" t="s">
        <v>44</v>
      </c>
      <c r="F718" s="149" t="s">
        <v>152</v>
      </c>
      <c r="G718" s="149" t="s">
        <v>47</v>
      </c>
      <c r="H718" s="149">
        <v>0</v>
      </c>
      <c r="I718" s="123" t="s">
        <v>840</v>
      </c>
      <c r="J718" s="150">
        <f>VLOOKUP(B718,'12.2023'!A:C,3,0)</f>
        <v>0</v>
      </c>
      <c r="K718" s="151">
        <f>VLOOKUP(B718,'12.2023'!A:D,4,0)</f>
        <v>0</v>
      </c>
      <c r="L718" s="150">
        <f>VLOOKUP(B718,'12.2023'!A:E,5,0)</f>
        <v>0</v>
      </c>
      <c r="M718" s="150">
        <f>VLOOKUP(B718,'12.2023'!A:F,6,0)</f>
        <v>0</v>
      </c>
      <c r="N718" s="150">
        <f t="shared" si="45"/>
        <v>0</v>
      </c>
      <c r="O718" s="152">
        <f t="shared" si="46"/>
        <v>0</v>
      </c>
      <c r="P718" s="128">
        <f t="shared" si="47"/>
        <v>0</v>
      </c>
      <c r="Q718" s="153">
        <v>0</v>
      </c>
      <c r="R718" s="128">
        <f t="shared" si="48"/>
        <v>0</v>
      </c>
      <c r="S718" s="129">
        <v>11</v>
      </c>
    </row>
    <row r="719" spans="1:19" hidden="1">
      <c r="A719" s="147">
        <v>707</v>
      </c>
      <c r="B719" s="121">
        <v>101011612</v>
      </c>
      <c r="C719" s="148" t="s">
        <v>159</v>
      </c>
      <c r="D719" s="149" t="s">
        <v>32</v>
      </c>
      <c r="E719" s="149" t="s">
        <v>44</v>
      </c>
      <c r="F719" s="149" t="s">
        <v>152</v>
      </c>
      <c r="G719" s="149" t="s">
        <v>47</v>
      </c>
      <c r="H719" s="149">
        <v>0</v>
      </c>
      <c r="I719" s="123" t="s">
        <v>841</v>
      </c>
      <c r="J719" s="150">
        <f>VLOOKUP(B719,'12.2023'!A:C,3,0)</f>
        <v>82700</v>
      </c>
      <c r="K719" s="151">
        <f>VLOOKUP(B719,'12.2023'!A:D,4,0)</f>
        <v>0</v>
      </c>
      <c r="L719" s="150">
        <f>VLOOKUP(B719,'12.2023'!A:E,5,0)</f>
        <v>0</v>
      </c>
      <c r="M719" s="150">
        <f>VLOOKUP(B719,'12.2023'!A:F,6,0)</f>
        <v>82700</v>
      </c>
      <c r="N719" s="150">
        <f t="shared" si="45"/>
        <v>0</v>
      </c>
      <c r="O719" s="152">
        <f t="shared" si="46"/>
        <v>0</v>
      </c>
      <c r="P719" s="128">
        <f t="shared" si="47"/>
        <v>0</v>
      </c>
      <c r="Q719" s="153">
        <v>0</v>
      </c>
      <c r="R719" s="128">
        <f t="shared" si="48"/>
        <v>0</v>
      </c>
      <c r="S719" s="129">
        <v>11</v>
      </c>
    </row>
    <row r="720" spans="1:19" hidden="1">
      <c r="A720" s="147">
        <v>708</v>
      </c>
      <c r="B720" s="121">
        <v>101011613</v>
      </c>
      <c r="C720" s="148" t="s">
        <v>159</v>
      </c>
      <c r="D720" s="149" t="s">
        <v>32</v>
      </c>
      <c r="E720" s="149" t="s">
        <v>44</v>
      </c>
      <c r="F720" s="149" t="s">
        <v>152</v>
      </c>
      <c r="G720" s="149" t="s">
        <v>47</v>
      </c>
      <c r="H720" s="149">
        <v>0</v>
      </c>
      <c r="I720" s="123" t="s">
        <v>842</v>
      </c>
      <c r="J720" s="150">
        <f>VLOOKUP(B720,'12.2023'!A:C,3,0)</f>
        <v>85400</v>
      </c>
      <c r="K720" s="151">
        <f>VLOOKUP(B720,'12.2023'!A:D,4,0)</f>
        <v>0</v>
      </c>
      <c r="L720" s="150">
        <f>VLOOKUP(B720,'12.2023'!A:E,5,0)</f>
        <v>0</v>
      </c>
      <c r="M720" s="150">
        <f>VLOOKUP(B720,'12.2023'!A:F,6,0)</f>
        <v>85400</v>
      </c>
      <c r="N720" s="150">
        <f t="shared" si="45"/>
        <v>0</v>
      </c>
      <c r="O720" s="152">
        <f t="shared" si="46"/>
        <v>0</v>
      </c>
      <c r="P720" s="128">
        <f t="shared" si="47"/>
        <v>0</v>
      </c>
      <c r="Q720" s="153">
        <v>0</v>
      </c>
      <c r="R720" s="128">
        <f t="shared" si="48"/>
        <v>0</v>
      </c>
      <c r="S720" s="129">
        <v>11</v>
      </c>
    </row>
    <row r="721" spans="1:19" hidden="1">
      <c r="A721" s="147">
        <v>709</v>
      </c>
      <c r="B721" s="121">
        <v>101011614</v>
      </c>
      <c r="C721" s="148" t="s">
        <v>159</v>
      </c>
      <c r="D721" s="149" t="s">
        <v>32</v>
      </c>
      <c r="E721" s="149" t="s">
        <v>44</v>
      </c>
      <c r="F721" s="149" t="s">
        <v>152</v>
      </c>
      <c r="G721" s="149" t="s">
        <v>47</v>
      </c>
      <c r="H721" s="149">
        <v>0</v>
      </c>
      <c r="I721" s="123" t="s">
        <v>843</v>
      </c>
      <c r="J721" s="150">
        <f>VLOOKUP(B721,'12.2023'!A:C,3,0)</f>
        <v>0</v>
      </c>
      <c r="K721" s="151">
        <f>VLOOKUP(B721,'12.2023'!A:D,4,0)</f>
        <v>0</v>
      </c>
      <c r="L721" s="150">
        <f>VLOOKUP(B721,'12.2023'!A:E,5,0)</f>
        <v>0</v>
      </c>
      <c r="M721" s="150">
        <f>VLOOKUP(B721,'12.2023'!A:F,6,0)</f>
        <v>0</v>
      </c>
      <c r="N721" s="150">
        <f t="shared" si="45"/>
        <v>0</v>
      </c>
      <c r="O721" s="152">
        <f t="shared" si="46"/>
        <v>0</v>
      </c>
      <c r="P721" s="128">
        <f t="shared" si="47"/>
        <v>0</v>
      </c>
      <c r="Q721" s="153">
        <v>0</v>
      </c>
      <c r="R721" s="128">
        <f t="shared" si="48"/>
        <v>0</v>
      </c>
      <c r="S721" s="129">
        <v>11</v>
      </c>
    </row>
    <row r="722" spans="1:19" hidden="1">
      <c r="A722" s="147">
        <v>710</v>
      </c>
      <c r="B722" s="121">
        <v>101011615</v>
      </c>
      <c r="C722" s="148" t="s">
        <v>159</v>
      </c>
      <c r="D722" s="149" t="s">
        <v>32</v>
      </c>
      <c r="E722" s="149" t="s">
        <v>44</v>
      </c>
      <c r="F722" s="149" t="s">
        <v>152</v>
      </c>
      <c r="G722" s="149" t="s">
        <v>47</v>
      </c>
      <c r="H722" s="149">
        <v>0</v>
      </c>
      <c r="I722" s="123" t="s">
        <v>844</v>
      </c>
      <c r="J722" s="150">
        <f>VLOOKUP(B722,'12.2023'!A:C,3,0)</f>
        <v>84800</v>
      </c>
      <c r="K722" s="151">
        <f>VLOOKUP(B722,'12.2023'!A:D,4,0)</f>
        <v>0</v>
      </c>
      <c r="L722" s="150">
        <f>VLOOKUP(B722,'12.2023'!A:E,5,0)</f>
        <v>0</v>
      </c>
      <c r="M722" s="150">
        <f>VLOOKUP(B722,'12.2023'!A:F,6,0)</f>
        <v>84800</v>
      </c>
      <c r="N722" s="150">
        <f t="shared" si="45"/>
        <v>0</v>
      </c>
      <c r="O722" s="152">
        <f t="shared" si="46"/>
        <v>0</v>
      </c>
      <c r="P722" s="128">
        <f t="shared" si="47"/>
        <v>0</v>
      </c>
      <c r="Q722" s="153">
        <v>0</v>
      </c>
      <c r="R722" s="128">
        <f t="shared" si="48"/>
        <v>0</v>
      </c>
      <c r="S722" s="129">
        <v>11</v>
      </c>
    </row>
    <row r="723" spans="1:19" hidden="1">
      <c r="A723" s="147">
        <v>711</v>
      </c>
      <c r="B723" s="121">
        <v>101011616</v>
      </c>
      <c r="C723" s="148" t="s">
        <v>159</v>
      </c>
      <c r="D723" s="149" t="s">
        <v>32</v>
      </c>
      <c r="E723" s="149" t="s">
        <v>44</v>
      </c>
      <c r="F723" s="149" t="s">
        <v>152</v>
      </c>
      <c r="G723" s="149" t="s">
        <v>47</v>
      </c>
      <c r="H723" s="149">
        <v>0</v>
      </c>
      <c r="I723" s="123" t="s">
        <v>845</v>
      </c>
      <c r="J723" s="150">
        <f>VLOOKUP(B723,'12.2023'!A:C,3,0)</f>
        <v>0</v>
      </c>
      <c r="K723" s="151">
        <f>VLOOKUP(B723,'12.2023'!A:D,4,0)</f>
        <v>0</v>
      </c>
      <c r="L723" s="150">
        <f>VLOOKUP(B723,'12.2023'!A:E,5,0)</f>
        <v>300000</v>
      </c>
      <c r="M723" s="150">
        <f>VLOOKUP(B723,'12.2023'!A:F,6,0)</f>
        <v>300000</v>
      </c>
      <c r="N723" s="150">
        <f t="shared" si="45"/>
        <v>0</v>
      </c>
      <c r="O723" s="152">
        <f t="shared" si="46"/>
        <v>0</v>
      </c>
      <c r="P723" s="128">
        <f t="shared" si="47"/>
        <v>0</v>
      </c>
      <c r="Q723" s="153">
        <v>0</v>
      </c>
      <c r="R723" s="128">
        <f t="shared" si="48"/>
        <v>0</v>
      </c>
      <c r="S723" s="129">
        <v>11</v>
      </c>
    </row>
    <row r="724" spans="1:19" hidden="1">
      <c r="A724" s="147">
        <v>712</v>
      </c>
      <c r="B724" s="121">
        <v>101011617</v>
      </c>
      <c r="C724" s="148" t="s">
        <v>159</v>
      </c>
      <c r="D724" s="149" t="s">
        <v>32</v>
      </c>
      <c r="E724" s="149" t="s">
        <v>44</v>
      </c>
      <c r="F724" s="149" t="s">
        <v>152</v>
      </c>
      <c r="G724" s="149" t="s">
        <v>47</v>
      </c>
      <c r="H724" s="149">
        <v>0</v>
      </c>
      <c r="I724" s="123" t="s">
        <v>846</v>
      </c>
      <c r="J724" s="150">
        <f>VLOOKUP(B724,'12.2023'!A:C,3,0)</f>
        <v>0</v>
      </c>
      <c r="K724" s="151">
        <f>VLOOKUP(B724,'12.2023'!A:D,4,0)</f>
        <v>0</v>
      </c>
      <c r="L724" s="150">
        <f>VLOOKUP(B724,'12.2023'!A:E,5,0)</f>
        <v>139600</v>
      </c>
      <c r="M724" s="150">
        <f>VLOOKUP(B724,'12.2023'!A:F,6,0)</f>
        <v>139600</v>
      </c>
      <c r="N724" s="150">
        <f t="shared" si="45"/>
        <v>0</v>
      </c>
      <c r="O724" s="152">
        <f t="shared" si="46"/>
        <v>0</v>
      </c>
      <c r="P724" s="128">
        <f t="shared" si="47"/>
        <v>0</v>
      </c>
      <c r="Q724" s="153">
        <v>0</v>
      </c>
      <c r="R724" s="128">
        <f t="shared" si="48"/>
        <v>0</v>
      </c>
      <c r="S724" s="129">
        <v>11</v>
      </c>
    </row>
    <row r="725" spans="1:19" hidden="1">
      <c r="A725" s="147">
        <v>713</v>
      </c>
      <c r="B725" s="121">
        <v>101011618</v>
      </c>
      <c r="C725" s="148" t="s">
        <v>159</v>
      </c>
      <c r="D725" s="149" t="s">
        <v>32</v>
      </c>
      <c r="E725" s="149" t="s">
        <v>44</v>
      </c>
      <c r="F725" s="149" t="s">
        <v>152</v>
      </c>
      <c r="G725" s="149" t="s">
        <v>47</v>
      </c>
      <c r="H725" s="149">
        <v>0</v>
      </c>
      <c r="I725" s="123" t="s">
        <v>847</v>
      </c>
      <c r="J725" s="150">
        <f>VLOOKUP(B725,'12.2023'!A:C,3,0)</f>
        <v>0</v>
      </c>
      <c r="K725" s="151">
        <f>VLOOKUP(B725,'12.2023'!A:D,4,0)</f>
        <v>0</v>
      </c>
      <c r="L725" s="150">
        <f>VLOOKUP(B725,'12.2023'!A:E,5,0)</f>
        <v>58200</v>
      </c>
      <c r="M725" s="150">
        <f>VLOOKUP(B725,'12.2023'!A:F,6,0)</f>
        <v>58200</v>
      </c>
      <c r="N725" s="150">
        <f t="shared" si="45"/>
        <v>0</v>
      </c>
      <c r="O725" s="152">
        <f t="shared" si="46"/>
        <v>0</v>
      </c>
      <c r="P725" s="128">
        <f t="shared" si="47"/>
        <v>0</v>
      </c>
      <c r="Q725" s="153">
        <v>0</v>
      </c>
      <c r="R725" s="128">
        <f t="shared" si="48"/>
        <v>0</v>
      </c>
      <c r="S725" s="129">
        <v>11</v>
      </c>
    </row>
    <row r="726" spans="1:19" hidden="1">
      <c r="A726" s="147">
        <v>714</v>
      </c>
      <c r="B726" s="121">
        <v>101011619</v>
      </c>
      <c r="C726" s="148" t="s">
        <v>159</v>
      </c>
      <c r="D726" s="149" t="s">
        <v>32</v>
      </c>
      <c r="E726" s="149" t="s">
        <v>44</v>
      </c>
      <c r="F726" s="149" t="s">
        <v>152</v>
      </c>
      <c r="G726" s="149" t="s">
        <v>47</v>
      </c>
      <c r="H726" s="149">
        <v>0</v>
      </c>
      <c r="I726" s="123" t="s">
        <v>848</v>
      </c>
      <c r="J726" s="150">
        <f>VLOOKUP(B726,'12.2023'!A:C,3,0)</f>
        <v>0</v>
      </c>
      <c r="K726" s="151">
        <f>VLOOKUP(B726,'12.2023'!A:D,4,0)</f>
        <v>0</v>
      </c>
      <c r="L726" s="150">
        <f>VLOOKUP(B726,'12.2023'!A:E,5,0)</f>
        <v>44200</v>
      </c>
      <c r="M726" s="150">
        <f>VLOOKUP(B726,'12.2023'!A:F,6,0)</f>
        <v>44200</v>
      </c>
      <c r="N726" s="150">
        <f t="shared" si="45"/>
        <v>0</v>
      </c>
      <c r="O726" s="152">
        <f t="shared" si="46"/>
        <v>0</v>
      </c>
      <c r="P726" s="128">
        <f t="shared" si="47"/>
        <v>0</v>
      </c>
      <c r="Q726" s="153">
        <v>0</v>
      </c>
      <c r="R726" s="128">
        <f t="shared" si="48"/>
        <v>0</v>
      </c>
      <c r="S726" s="129">
        <v>11</v>
      </c>
    </row>
    <row r="727" spans="1:19" hidden="1">
      <c r="A727" s="147">
        <v>715</v>
      </c>
      <c r="B727" s="121">
        <v>101011620</v>
      </c>
      <c r="C727" s="148" t="s">
        <v>159</v>
      </c>
      <c r="D727" s="149" t="s">
        <v>32</v>
      </c>
      <c r="E727" s="149" t="s">
        <v>44</v>
      </c>
      <c r="F727" s="149" t="s">
        <v>152</v>
      </c>
      <c r="G727" s="149" t="s">
        <v>47</v>
      </c>
      <c r="H727" s="149">
        <v>0</v>
      </c>
      <c r="I727" s="123" t="s">
        <v>849</v>
      </c>
      <c r="J727" s="150">
        <f>VLOOKUP(B727,'12.2023'!A:C,3,0)</f>
        <v>0</v>
      </c>
      <c r="K727" s="151">
        <f>VLOOKUP(B727,'12.2023'!A:D,4,0)</f>
        <v>0</v>
      </c>
      <c r="L727" s="150">
        <f>VLOOKUP(B727,'12.2023'!A:E,5,0)</f>
        <v>54700</v>
      </c>
      <c r="M727" s="150">
        <f>VLOOKUP(B727,'12.2023'!A:F,6,0)</f>
        <v>54700</v>
      </c>
      <c r="N727" s="150">
        <f t="shared" si="45"/>
        <v>0</v>
      </c>
      <c r="O727" s="152">
        <f t="shared" si="46"/>
        <v>0</v>
      </c>
      <c r="P727" s="128">
        <f t="shared" si="47"/>
        <v>0</v>
      </c>
      <c r="Q727" s="153">
        <v>0</v>
      </c>
      <c r="R727" s="128">
        <f t="shared" si="48"/>
        <v>0</v>
      </c>
      <c r="S727" s="129">
        <v>11</v>
      </c>
    </row>
    <row r="728" spans="1:19" hidden="1">
      <c r="A728" s="147">
        <v>716</v>
      </c>
      <c r="B728" s="121">
        <v>101011621</v>
      </c>
      <c r="C728" s="148" t="s">
        <v>159</v>
      </c>
      <c r="D728" s="149" t="s">
        <v>32</v>
      </c>
      <c r="E728" s="149" t="s">
        <v>44</v>
      </c>
      <c r="F728" s="149" t="s">
        <v>152</v>
      </c>
      <c r="G728" s="149" t="s">
        <v>47</v>
      </c>
      <c r="H728" s="149">
        <v>0</v>
      </c>
      <c r="I728" s="123" t="s">
        <v>850</v>
      </c>
      <c r="J728" s="150">
        <f>VLOOKUP(B728,'12.2023'!A:C,3,0)</f>
        <v>0</v>
      </c>
      <c r="K728" s="151">
        <f>VLOOKUP(B728,'12.2023'!A:D,4,0)</f>
        <v>0</v>
      </c>
      <c r="L728" s="150">
        <f>VLOOKUP(B728,'12.2023'!A:E,5,0)</f>
        <v>49800</v>
      </c>
      <c r="M728" s="150">
        <f>VLOOKUP(B728,'12.2023'!A:F,6,0)</f>
        <v>0</v>
      </c>
      <c r="N728" s="150">
        <f t="shared" si="45"/>
        <v>49800</v>
      </c>
      <c r="O728" s="152">
        <f t="shared" si="46"/>
        <v>0</v>
      </c>
      <c r="P728" s="128">
        <f t="shared" si="47"/>
        <v>49800</v>
      </c>
      <c r="Q728" s="153">
        <v>0</v>
      </c>
      <c r="R728" s="128">
        <f t="shared" si="48"/>
        <v>49800</v>
      </c>
      <c r="S728" s="129">
        <v>11</v>
      </c>
    </row>
    <row r="729" spans="1:19" hidden="1">
      <c r="A729" s="147">
        <v>717</v>
      </c>
      <c r="B729" s="121">
        <v>101011622</v>
      </c>
      <c r="C729" s="148" t="s">
        <v>159</v>
      </c>
      <c r="D729" s="149" t="s">
        <v>32</v>
      </c>
      <c r="E729" s="149" t="s">
        <v>44</v>
      </c>
      <c r="F729" s="149" t="s">
        <v>152</v>
      </c>
      <c r="G729" s="149" t="s">
        <v>47</v>
      </c>
      <c r="H729" s="149">
        <v>0</v>
      </c>
      <c r="I729" s="123" t="s">
        <v>851</v>
      </c>
      <c r="J729" s="150">
        <f>VLOOKUP(B729,'12.2023'!A:C,3,0)</f>
        <v>0</v>
      </c>
      <c r="K729" s="151">
        <f>VLOOKUP(B729,'12.2023'!A:D,4,0)</f>
        <v>0</v>
      </c>
      <c r="L729" s="150">
        <f>VLOOKUP(B729,'12.2023'!A:E,5,0)</f>
        <v>75000</v>
      </c>
      <c r="M729" s="150">
        <f>VLOOKUP(B729,'12.2023'!A:F,6,0)</f>
        <v>48400</v>
      </c>
      <c r="N729" s="150">
        <f t="shared" si="45"/>
        <v>26600</v>
      </c>
      <c r="O729" s="152">
        <f t="shared" si="46"/>
        <v>0</v>
      </c>
      <c r="P729" s="128">
        <f t="shared" si="47"/>
        <v>26600</v>
      </c>
      <c r="Q729" s="153">
        <v>0</v>
      </c>
      <c r="R729" s="128">
        <f t="shared" si="48"/>
        <v>26600</v>
      </c>
      <c r="S729" s="129">
        <v>11</v>
      </c>
    </row>
    <row r="730" spans="1:19" hidden="1">
      <c r="A730" s="147">
        <v>718</v>
      </c>
      <c r="B730" s="121">
        <v>101011701</v>
      </c>
      <c r="C730" s="148" t="s">
        <v>159</v>
      </c>
      <c r="D730" s="149" t="s">
        <v>32</v>
      </c>
      <c r="E730" s="149" t="s">
        <v>44</v>
      </c>
      <c r="F730" s="149" t="s">
        <v>152</v>
      </c>
      <c r="G730" s="149" t="s">
        <v>111</v>
      </c>
      <c r="H730" s="149">
        <v>0</v>
      </c>
      <c r="I730" s="123" t="s">
        <v>852</v>
      </c>
      <c r="J730" s="150">
        <f>VLOOKUP(B730,'12.2023'!A:C,3,0)</f>
        <v>0</v>
      </c>
      <c r="K730" s="151">
        <f>VLOOKUP(B730,'12.2023'!A:D,4,0)</f>
        <v>0</v>
      </c>
      <c r="L730" s="150">
        <f>VLOOKUP(B730,'12.2023'!A:E,5,0)</f>
        <v>0</v>
      </c>
      <c r="M730" s="150">
        <f>VLOOKUP(B730,'12.2023'!A:F,6,0)</f>
        <v>0</v>
      </c>
      <c r="N730" s="150">
        <f t="shared" si="45"/>
        <v>0</v>
      </c>
      <c r="O730" s="152">
        <f t="shared" si="46"/>
        <v>0</v>
      </c>
      <c r="P730" s="128">
        <f t="shared" si="47"/>
        <v>0</v>
      </c>
      <c r="Q730" s="153">
        <v>0</v>
      </c>
      <c r="R730" s="128">
        <f t="shared" si="48"/>
        <v>0</v>
      </c>
      <c r="S730" s="129">
        <v>11</v>
      </c>
    </row>
    <row r="731" spans="1:19" hidden="1">
      <c r="A731" s="147">
        <v>719</v>
      </c>
      <c r="B731" s="121">
        <v>101011703</v>
      </c>
      <c r="C731" s="148" t="s">
        <v>159</v>
      </c>
      <c r="D731" s="149" t="s">
        <v>32</v>
      </c>
      <c r="E731" s="149" t="s">
        <v>44</v>
      </c>
      <c r="F731" s="149" t="s">
        <v>152</v>
      </c>
      <c r="G731" s="149" t="s">
        <v>111</v>
      </c>
      <c r="H731" s="149">
        <v>0</v>
      </c>
      <c r="I731" s="123" t="s">
        <v>853</v>
      </c>
      <c r="J731" s="150">
        <f>VLOOKUP(B731,'12.2023'!A:C,3,0)</f>
        <v>79351.460000000006</v>
      </c>
      <c r="K731" s="151">
        <f>VLOOKUP(B731,'12.2023'!A:D,4,0)</f>
        <v>0</v>
      </c>
      <c r="L731" s="150">
        <f>VLOOKUP(B731,'12.2023'!A:E,5,0)</f>
        <v>0</v>
      </c>
      <c r="M731" s="150">
        <f>VLOOKUP(B731,'12.2023'!A:F,6,0)</f>
        <v>65970</v>
      </c>
      <c r="N731" s="150">
        <f t="shared" si="45"/>
        <v>13381.460000000006</v>
      </c>
      <c r="O731" s="152">
        <f t="shared" si="46"/>
        <v>0</v>
      </c>
      <c r="P731" s="128">
        <f t="shared" si="47"/>
        <v>13381.460000000006</v>
      </c>
      <c r="Q731" s="153">
        <v>0</v>
      </c>
      <c r="R731" s="128">
        <f t="shared" si="48"/>
        <v>13381.460000000006</v>
      </c>
      <c r="S731" s="129">
        <v>11</v>
      </c>
    </row>
    <row r="732" spans="1:19" hidden="1">
      <c r="A732" s="147">
        <v>720</v>
      </c>
      <c r="B732" s="121">
        <v>101011704</v>
      </c>
      <c r="C732" s="148" t="s">
        <v>159</v>
      </c>
      <c r="D732" s="149" t="s">
        <v>32</v>
      </c>
      <c r="E732" s="149" t="s">
        <v>44</v>
      </c>
      <c r="F732" s="149" t="s">
        <v>152</v>
      </c>
      <c r="G732" s="149" t="s">
        <v>111</v>
      </c>
      <c r="H732" s="149">
        <v>0</v>
      </c>
      <c r="I732" s="123" t="s">
        <v>854</v>
      </c>
      <c r="J732" s="150">
        <f>VLOOKUP(B732,'12.2023'!A:C,3,0)</f>
        <v>0</v>
      </c>
      <c r="K732" s="151">
        <f>VLOOKUP(B732,'12.2023'!A:D,4,0)</f>
        <v>0</v>
      </c>
      <c r="L732" s="150">
        <f>VLOOKUP(B732,'12.2023'!A:E,5,0)</f>
        <v>0</v>
      </c>
      <c r="M732" s="150">
        <f>VLOOKUP(B732,'12.2023'!A:F,6,0)</f>
        <v>0</v>
      </c>
      <c r="N732" s="150">
        <f t="shared" si="45"/>
        <v>0</v>
      </c>
      <c r="O732" s="152">
        <f t="shared" si="46"/>
        <v>0</v>
      </c>
      <c r="P732" s="128">
        <f t="shared" si="47"/>
        <v>0</v>
      </c>
      <c r="Q732" s="153">
        <v>0</v>
      </c>
      <c r="R732" s="128">
        <f t="shared" si="48"/>
        <v>0</v>
      </c>
      <c r="S732" s="129">
        <v>11</v>
      </c>
    </row>
    <row r="733" spans="1:19" hidden="1">
      <c r="A733" s="147">
        <v>721</v>
      </c>
      <c r="B733" s="121">
        <v>101011705</v>
      </c>
      <c r="C733" s="148" t="s">
        <v>159</v>
      </c>
      <c r="D733" s="149" t="s">
        <v>32</v>
      </c>
      <c r="E733" s="149" t="s">
        <v>44</v>
      </c>
      <c r="F733" s="149" t="s">
        <v>152</v>
      </c>
      <c r="G733" s="149" t="s">
        <v>111</v>
      </c>
      <c r="H733" s="149">
        <v>0</v>
      </c>
      <c r="I733" s="123" t="s">
        <v>855</v>
      </c>
      <c r="J733" s="150">
        <f>VLOOKUP(B733,'12.2023'!A:C,3,0)</f>
        <v>15652.17</v>
      </c>
      <c r="K733" s="151">
        <f>VLOOKUP(B733,'12.2023'!A:D,4,0)</f>
        <v>0</v>
      </c>
      <c r="L733" s="150">
        <f>VLOOKUP(B733,'12.2023'!A:E,5,0)</f>
        <v>0</v>
      </c>
      <c r="M733" s="150">
        <f>VLOOKUP(B733,'12.2023'!A:F,6,0)</f>
        <v>0</v>
      </c>
      <c r="N733" s="150">
        <f t="shared" si="45"/>
        <v>15652.17</v>
      </c>
      <c r="O733" s="152">
        <f t="shared" si="46"/>
        <v>0</v>
      </c>
      <c r="P733" s="128">
        <f t="shared" si="47"/>
        <v>15652.17</v>
      </c>
      <c r="Q733" s="153">
        <v>0</v>
      </c>
      <c r="R733" s="128">
        <f t="shared" si="48"/>
        <v>15652.17</v>
      </c>
      <c r="S733" s="129">
        <v>11</v>
      </c>
    </row>
    <row r="734" spans="1:19" hidden="1">
      <c r="A734" s="147">
        <v>722</v>
      </c>
      <c r="B734" s="159">
        <v>101011706</v>
      </c>
      <c r="C734" s="148" t="s">
        <v>159</v>
      </c>
      <c r="D734" s="149" t="s">
        <v>32</v>
      </c>
      <c r="E734" s="149" t="s">
        <v>44</v>
      </c>
      <c r="F734" s="149" t="s">
        <v>152</v>
      </c>
      <c r="G734" s="149" t="s">
        <v>111</v>
      </c>
      <c r="H734" s="149">
        <v>0</v>
      </c>
      <c r="I734" s="123" t="s">
        <v>856</v>
      </c>
      <c r="J734" s="150">
        <f>VLOOKUP(B734,'12.2023'!A:C,3,0)</f>
        <v>0</v>
      </c>
      <c r="K734" s="151">
        <f>VLOOKUP(B734,'12.2023'!A:D,4,0)</f>
        <v>0</v>
      </c>
      <c r="L734" s="150">
        <f>VLOOKUP(B734,'12.2023'!A:E,5,0)</f>
        <v>0</v>
      </c>
      <c r="M734" s="150">
        <f>VLOOKUP(B734,'12.2023'!A:F,6,0)</f>
        <v>0</v>
      </c>
      <c r="N734" s="150">
        <f t="shared" si="45"/>
        <v>0</v>
      </c>
      <c r="O734" s="152">
        <f t="shared" si="46"/>
        <v>0</v>
      </c>
      <c r="P734" s="128">
        <f t="shared" si="47"/>
        <v>0</v>
      </c>
      <c r="Q734" s="153">
        <v>0</v>
      </c>
      <c r="R734" s="128">
        <f t="shared" si="48"/>
        <v>0</v>
      </c>
      <c r="S734" s="129">
        <v>11</v>
      </c>
    </row>
    <row r="735" spans="1:19" hidden="1">
      <c r="A735" s="147">
        <v>723</v>
      </c>
      <c r="B735" s="121">
        <v>101011707</v>
      </c>
      <c r="C735" s="148" t="s">
        <v>159</v>
      </c>
      <c r="D735" s="149" t="s">
        <v>32</v>
      </c>
      <c r="E735" s="149" t="s">
        <v>44</v>
      </c>
      <c r="F735" s="149" t="s">
        <v>152</v>
      </c>
      <c r="G735" s="149" t="s">
        <v>111</v>
      </c>
      <c r="H735" s="149">
        <v>0</v>
      </c>
      <c r="I735" s="123" t="s">
        <v>857</v>
      </c>
      <c r="J735" s="150">
        <f>VLOOKUP(B735,'12.2023'!A:C,3,0)</f>
        <v>0</v>
      </c>
      <c r="K735" s="151">
        <f>VLOOKUP(B735,'12.2023'!A:D,4,0)</f>
        <v>0</v>
      </c>
      <c r="L735" s="150">
        <f>VLOOKUP(B735,'12.2023'!A:E,5,0)</f>
        <v>110403.90000000001</v>
      </c>
      <c r="M735" s="150">
        <f>VLOOKUP(B735,'12.2023'!A:F,6,0)</f>
        <v>0</v>
      </c>
      <c r="N735" s="150">
        <f t="shared" si="45"/>
        <v>110403.90000000001</v>
      </c>
      <c r="O735" s="152">
        <f t="shared" si="46"/>
        <v>0</v>
      </c>
      <c r="P735" s="128">
        <f t="shared" si="47"/>
        <v>110403.90000000001</v>
      </c>
      <c r="Q735" s="153">
        <v>0</v>
      </c>
      <c r="R735" s="128">
        <f t="shared" si="48"/>
        <v>110403.90000000001</v>
      </c>
      <c r="S735" s="129">
        <v>11</v>
      </c>
    </row>
    <row r="736" spans="1:19" hidden="1">
      <c r="A736" s="147">
        <v>724</v>
      </c>
      <c r="B736" s="121">
        <v>101011708</v>
      </c>
      <c r="C736" s="148" t="s">
        <v>159</v>
      </c>
      <c r="D736" s="149" t="s">
        <v>32</v>
      </c>
      <c r="E736" s="149" t="s">
        <v>44</v>
      </c>
      <c r="F736" s="149" t="s">
        <v>152</v>
      </c>
      <c r="G736" s="149" t="s">
        <v>111</v>
      </c>
      <c r="H736" s="149">
        <v>0</v>
      </c>
      <c r="I736" s="123" t="s">
        <v>858</v>
      </c>
      <c r="J736" s="150">
        <f>VLOOKUP(B736,'12.2023'!A:C,3,0)</f>
        <v>0</v>
      </c>
      <c r="K736" s="151">
        <f>VLOOKUP(B736,'12.2023'!A:D,4,0)</f>
        <v>0</v>
      </c>
      <c r="L736" s="150">
        <f>VLOOKUP(B736,'12.2023'!A:E,5,0)</f>
        <v>89436.74</v>
      </c>
      <c r="M736" s="150">
        <f>VLOOKUP(B736,'12.2023'!A:F,6,0)</f>
        <v>28466.720000000001</v>
      </c>
      <c r="N736" s="150">
        <f t="shared" si="45"/>
        <v>60970.020000000004</v>
      </c>
      <c r="O736" s="152">
        <f t="shared" si="46"/>
        <v>0</v>
      </c>
      <c r="P736" s="128">
        <f t="shared" si="47"/>
        <v>60970.020000000004</v>
      </c>
      <c r="Q736" s="153">
        <v>0</v>
      </c>
      <c r="R736" s="128">
        <f t="shared" si="48"/>
        <v>60970.020000000004</v>
      </c>
      <c r="S736" s="129">
        <v>11</v>
      </c>
    </row>
    <row r="737" spans="1:19" hidden="1">
      <c r="A737" s="147">
        <v>725</v>
      </c>
      <c r="B737" s="121">
        <v>101011709</v>
      </c>
      <c r="C737" s="148" t="s">
        <v>159</v>
      </c>
      <c r="D737" s="149" t="s">
        <v>32</v>
      </c>
      <c r="E737" s="149" t="s">
        <v>44</v>
      </c>
      <c r="F737" s="149" t="s">
        <v>152</v>
      </c>
      <c r="G737" s="149" t="s">
        <v>111</v>
      </c>
      <c r="H737" s="149">
        <v>0</v>
      </c>
      <c r="I737" s="123" t="s">
        <v>3279</v>
      </c>
      <c r="J737" s="150">
        <f>VLOOKUP(B737,'12.2023'!A:C,3,0)</f>
        <v>0</v>
      </c>
      <c r="K737" s="151">
        <f>VLOOKUP(B737,'12.2023'!A:D,4,0)</f>
        <v>0</v>
      </c>
      <c r="L737" s="150">
        <f>VLOOKUP(B737,'12.2023'!A:E,5,0)</f>
        <v>195916.5</v>
      </c>
      <c r="M737" s="150">
        <f>VLOOKUP(B737,'12.2023'!A:F,6,0)</f>
        <v>31648.5</v>
      </c>
      <c r="N737" s="150">
        <f t="shared" si="45"/>
        <v>164268</v>
      </c>
      <c r="O737" s="152">
        <f t="shared" si="46"/>
        <v>0</v>
      </c>
      <c r="P737" s="128">
        <f t="shared" si="47"/>
        <v>164268</v>
      </c>
      <c r="Q737" s="153">
        <v>0</v>
      </c>
      <c r="R737" s="128">
        <f t="shared" si="48"/>
        <v>164268</v>
      </c>
      <c r="S737" s="129">
        <v>11</v>
      </c>
    </row>
    <row r="738" spans="1:19" hidden="1">
      <c r="A738" s="147">
        <v>726</v>
      </c>
      <c r="B738" s="121">
        <v>101011710</v>
      </c>
      <c r="C738" s="148" t="s">
        <v>159</v>
      </c>
      <c r="D738" s="149" t="s">
        <v>32</v>
      </c>
      <c r="E738" s="149" t="s">
        <v>44</v>
      </c>
      <c r="F738" s="149" t="s">
        <v>152</v>
      </c>
      <c r="G738" s="149" t="s">
        <v>111</v>
      </c>
      <c r="H738" s="149">
        <v>0</v>
      </c>
      <c r="I738" s="123" t="s">
        <v>3324</v>
      </c>
      <c r="J738" s="150">
        <f>VLOOKUP(B738,'12.2023'!A:C,3,0)</f>
        <v>0</v>
      </c>
      <c r="K738" s="151">
        <f>VLOOKUP(B738,'12.2023'!A:D,4,0)</f>
        <v>0</v>
      </c>
      <c r="L738" s="150">
        <f>VLOOKUP(B738,'12.2023'!A:E,5,0)</f>
        <v>188539</v>
      </c>
      <c r="M738" s="150">
        <f>VLOOKUP(B738,'12.2023'!A:F,6,0)</f>
        <v>188539</v>
      </c>
      <c r="N738" s="150">
        <f t="shared" si="45"/>
        <v>0</v>
      </c>
      <c r="O738" s="152">
        <f t="shared" si="46"/>
        <v>0</v>
      </c>
      <c r="P738" s="128">
        <f t="shared" si="47"/>
        <v>0</v>
      </c>
      <c r="Q738" s="153">
        <v>0</v>
      </c>
      <c r="R738" s="128">
        <f t="shared" si="48"/>
        <v>0</v>
      </c>
      <c r="S738" s="129">
        <v>11</v>
      </c>
    </row>
    <row r="739" spans="1:19" hidden="1">
      <c r="A739" s="147">
        <v>727</v>
      </c>
      <c r="B739" s="121">
        <v>101011711</v>
      </c>
      <c r="C739" s="148" t="s">
        <v>159</v>
      </c>
      <c r="D739" s="149" t="s">
        <v>32</v>
      </c>
      <c r="E739" s="149" t="s">
        <v>44</v>
      </c>
      <c r="F739" s="149" t="s">
        <v>152</v>
      </c>
      <c r="G739" s="149" t="s">
        <v>111</v>
      </c>
      <c r="H739" s="149">
        <v>0</v>
      </c>
      <c r="I739" s="123" t="s">
        <v>3325</v>
      </c>
      <c r="J739" s="150">
        <f>VLOOKUP(B739,'12.2023'!A:C,3,0)</f>
        <v>0</v>
      </c>
      <c r="K739" s="151">
        <f>VLOOKUP(B739,'12.2023'!A:D,4,0)</f>
        <v>0</v>
      </c>
      <c r="L739" s="150">
        <f>VLOOKUP(B739,'12.2023'!A:E,5,0)</f>
        <v>869565.22</v>
      </c>
      <c r="M739" s="150">
        <f>VLOOKUP(B739,'12.2023'!A:F,6,0)</f>
        <v>210227.74</v>
      </c>
      <c r="N739" s="150">
        <f t="shared" si="45"/>
        <v>659337.48</v>
      </c>
      <c r="O739" s="152">
        <f t="shared" si="46"/>
        <v>0</v>
      </c>
      <c r="P739" s="128">
        <f t="shared" si="47"/>
        <v>659337.48</v>
      </c>
      <c r="Q739" s="153">
        <v>0</v>
      </c>
      <c r="R739" s="128">
        <f t="shared" si="48"/>
        <v>659337.48</v>
      </c>
      <c r="S739" s="129">
        <v>11</v>
      </c>
    </row>
    <row r="740" spans="1:19" hidden="1">
      <c r="A740" s="147"/>
      <c r="B740" s="121">
        <v>101011801</v>
      </c>
      <c r="C740" s="148" t="s">
        <v>159</v>
      </c>
      <c r="D740" s="149" t="s">
        <v>32</v>
      </c>
      <c r="E740" s="149" t="s">
        <v>44</v>
      </c>
      <c r="F740" s="149" t="s">
        <v>152</v>
      </c>
      <c r="G740" s="149" t="s">
        <v>111</v>
      </c>
      <c r="H740" s="149">
        <v>0</v>
      </c>
      <c r="I740" s="123" t="s">
        <v>3326</v>
      </c>
      <c r="J740" s="150">
        <f>VLOOKUP(B740,'12.2023'!A:C,3,0)</f>
        <v>0</v>
      </c>
      <c r="K740" s="151">
        <f>VLOOKUP(B740,'12.2023'!A:D,4,0)</f>
        <v>0</v>
      </c>
      <c r="L740" s="150">
        <f>VLOOKUP(B740,'12.2023'!A:E,5,0)</f>
        <v>0</v>
      </c>
      <c r="M740" s="150">
        <f>VLOOKUP(B740,'12.2023'!A:F,6,0)</f>
        <v>0</v>
      </c>
      <c r="N740" s="150">
        <f t="shared" si="45"/>
        <v>0</v>
      </c>
      <c r="O740" s="152">
        <f t="shared" si="46"/>
        <v>0</v>
      </c>
      <c r="P740" s="128">
        <f t="shared" si="47"/>
        <v>0</v>
      </c>
      <c r="Q740" s="153">
        <v>0</v>
      </c>
      <c r="R740" s="128">
        <f t="shared" si="48"/>
        <v>0</v>
      </c>
      <c r="S740" s="129">
        <v>11</v>
      </c>
    </row>
    <row r="741" spans="1:19" hidden="1">
      <c r="A741" s="147"/>
      <c r="B741" s="121">
        <v>101011901</v>
      </c>
      <c r="C741" s="148" t="s">
        <v>159</v>
      </c>
      <c r="D741" s="149" t="s">
        <v>32</v>
      </c>
      <c r="E741" s="149" t="s">
        <v>44</v>
      </c>
      <c r="F741" s="149" t="s">
        <v>142</v>
      </c>
      <c r="G741" s="149" t="s">
        <v>142</v>
      </c>
      <c r="H741" s="148">
        <v>0</v>
      </c>
      <c r="I741" s="123" t="s">
        <v>4275</v>
      </c>
      <c r="J741" s="150">
        <f>VLOOKUP(B741,'12.2023'!A:C,3,0)</f>
        <v>0</v>
      </c>
      <c r="K741" s="151">
        <f>VLOOKUP(B741,'12.2023'!A:D,4,0)</f>
        <v>0</v>
      </c>
      <c r="L741" s="150">
        <f>VLOOKUP(B741,'12.2023'!A:E,5,0)</f>
        <v>51474.57</v>
      </c>
      <c r="M741" s="150">
        <f>VLOOKUP(B741,'12.2023'!A:F,6,0)</f>
        <v>0</v>
      </c>
      <c r="N741" s="150">
        <f t="shared" si="45"/>
        <v>51474.57</v>
      </c>
      <c r="O741" s="152">
        <f t="shared" si="46"/>
        <v>0</v>
      </c>
      <c r="P741" s="128">
        <f t="shared" si="47"/>
        <v>51474.57</v>
      </c>
      <c r="Q741" s="153">
        <v>0</v>
      </c>
      <c r="R741" s="128">
        <f t="shared" si="48"/>
        <v>51474.57</v>
      </c>
      <c r="S741" s="129">
        <v>18</v>
      </c>
    </row>
    <row r="742" spans="1:19" hidden="1">
      <c r="A742" s="147">
        <v>729</v>
      </c>
      <c r="B742" s="121">
        <v>101012001</v>
      </c>
      <c r="C742" s="148" t="s">
        <v>159</v>
      </c>
      <c r="D742" s="149" t="s">
        <v>32</v>
      </c>
      <c r="E742" s="149" t="s">
        <v>44</v>
      </c>
      <c r="F742" s="149" t="s">
        <v>152</v>
      </c>
      <c r="G742" s="149" t="s">
        <v>111</v>
      </c>
      <c r="H742" s="149">
        <v>0</v>
      </c>
      <c r="I742" s="161" t="s">
        <v>859</v>
      </c>
      <c r="J742" s="150">
        <f>VLOOKUP(B742,'12.2023'!A:C,3,0)</f>
        <v>0</v>
      </c>
      <c r="K742" s="151">
        <f>VLOOKUP(B742,'12.2023'!A:D,4,0)</f>
        <v>0</v>
      </c>
      <c r="L742" s="150">
        <f>VLOOKUP(B742,'12.2023'!A:E,5,0)</f>
        <v>0</v>
      </c>
      <c r="M742" s="150">
        <f>VLOOKUP(B742,'12.2023'!A:F,6,0)</f>
        <v>0</v>
      </c>
      <c r="N742" s="150">
        <f t="shared" si="45"/>
        <v>0</v>
      </c>
      <c r="O742" s="152">
        <f t="shared" si="46"/>
        <v>0</v>
      </c>
      <c r="P742" s="128">
        <f t="shared" si="47"/>
        <v>0</v>
      </c>
      <c r="Q742" s="153">
        <v>0</v>
      </c>
      <c r="R742" s="128">
        <f t="shared" si="48"/>
        <v>0</v>
      </c>
      <c r="S742" s="129">
        <v>11</v>
      </c>
    </row>
    <row r="743" spans="1:19" hidden="1">
      <c r="A743" s="147">
        <v>730</v>
      </c>
      <c r="B743" s="121">
        <v>101012002</v>
      </c>
      <c r="C743" s="148" t="s">
        <v>159</v>
      </c>
      <c r="D743" s="149" t="s">
        <v>32</v>
      </c>
      <c r="E743" s="149" t="s">
        <v>44</v>
      </c>
      <c r="F743" s="149" t="s">
        <v>152</v>
      </c>
      <c r="G743" s="149" t="s">
        <v>111</v>
      </c>
      <c r="H743" s="149">
        <v>0</v>
      </c>
      <c r="I743" s="161" t="s">
        <v>860</v>
      </c>
      <c r="J743" s="150">
        <f>VLOOKUP(B743,'12.2023'!A:C,3,0)</f>
        <v>0</v>
      </c>
      <c r="K743" s="151">
        <f>VLOOKUP(B743,'12.2023'!A:D,4,0)</f>
        <v>0</v>
      </c>
      <c r="L743" s="150">
        <f>VLOOKUP(B743,'12.2023'!A:E,5,0)</f>
        <v>0</v>
      </c>
      <c r="M743" s="150">
        <f>VLOOKUP(B743,'12.2023'!A:F,6,0)</f>
        <v>0</v>
      </c>
      <c r="N743" s="150">
        <f t="shared" si="45"/>
        <v>0</v>
      </c>
      <c r="O743" s="152">
        <f t="shared" si="46"/>
        <v>0</v>
      </c>
      <c r="P743" s="128">
        <f t="shared" si="47"/>
        <v>0</v>
      </c>
      <c r="Q743" s="153">
        <v>0</v>
      </c>
      <c r="R743" s="128">
        <f t="shared" si="48"/>
        <v>0</v>
      </c>
      <c r="S743" s="129">
        <v>11</v>
      </c>
    </row>
    <row r="744" spans="1:19" hidden="1">
      <c r="A744" s="147">
        <v>731</v>
      </c>
      <c r="B744" s="121">
        <v>101012003</v>
      </c>
      <c r="C744" s="148" t="s">
        <v>159</v>
      </c>
      <c r="D744" s="149" t="s">
        <v>32</v>
      </c>
      <c r="E744" s="149" t="s">
        <v>44</v>
      </c>
      <c r="F744" s="149" t="s">
        <v>152</v>
      </c>
      <c r="G744" s="149" t="s">
        <v>111</v>
      </c>
      <c r="H744" s="149">
        <v>0</v>
      </c>
      <c r="I744" s="161" t="s">
        <v>861</v>
      </c>
      <c r="J744" s="150">
        <f>VLOOKUP(B744,'12.2023'!A:C,3,0)</f>
        <v>0</v>
      </c>
      <c r="K744" s="151">
        <f>VLOOKUP(B744,'12.2023'!A:D,4,0)</f>
        <v>0</v>
      </c>
      <c r="L744" s="150">
        <f>VLOOKUP(B744,'12.2023'!A:E,5,0)</f>
        <v>0</v>
      </c>
      <c r="M744" s="150">
        <f>VLOOKUP(B744,'12.2023'!A:F,6,0)</f>
        <v>0</v>
      </c>
      <c r="N744" s="150">
        <f t="shared" si="45"/>
        <v>0</v>
      </c>
      <c r="O744" s="152">
        <f t="shared" si="46"/>
        <v>0</v>
      </c>
      <c r="P744" s="128">
        <f t="shared" si="47"/>
        <v>0</v>
      </c>
      <c r="Q744" s="153">
        <v>0</v>
      </c>
      <c r="R744" s="128">
        <f t="shared" si="48"/>
        <v>0</v>
      </c>
      <c r="S744" s="129">
        <v>11</v>
      </c>
    </row>
    <row r="745" spans="1:19" hidden="1">
      <c r="A745" s="147">
        <v>732</v>
      </c>
      <c r="B745" s="121">
        <v>201020301</v>
      </c>
      <c r="C745" s="148" t="s">
        <v>159</v>
      </c>
      <c r="D745" s="149" t="s">
        <v>32</v>
      </c>
      <c r="E745" s="149" t="s">
        <v>34</v>
      </c>
      <c r="F745" s="149" t="s">
        <v>140</v>
      </c>
      <c r="G745" s="149" t="s">
        <v>4385</v>
      </c>
      <c r="H745" s="149">
        <v>0</v>
      </c>
      <c r="I745" s="123" t="s">
        <v>862</v>
      </c>
      <c r="J745" s="150">
        <f>VLOOKUP(B745,'12.2023'!A:C,3,0)</f>
        <v>0</v>
      </c>
      <c r="K745" s="151">
        <f>VLOOKUP(B745,'12.2023'!A:D,4,0)</f>
        <v>571344.19000000006</v>
      </c>
      <c r="L745" s="150">
        <f>VLOOKUP(B745,'12.2023'!A:E,5,0)</f>
        <v>450149.5</v>
      </c>
      <c r="M745" s="150">
        <f>VLOOKUP(B745,'12.2023'!A:F,6,0)</f>
        <v>369327.10000000003</v>
      </c>
      <c r="N745" s="150">
        <f t="shared" si="45"/>
        <v>0</v>
      </c>
      <c r="O745" s="152">
        <f t="shared" si="46"/>
        <v>490521.79000000004</v>
      </c>
      <c r="P745" s="128">
        <f t="shared" si="47"/>
        <v>-490521.79000000004</v>
      </c>
      <c r="Q745" s="153">
        <v>0</v>
      </c>
      <c r="R745" s="128">
        <f t="shared" si="48"/>
        <v>-490521.79000000004</v>
      </c>
      <c r="S745" s="129">
        <v>17</v>
      </c>
    </row>
    <row r="746" spans="1:19" hidden="1">
      <c r="A746" s="147">
        <v>733</v>
      </c>
      <c r="B746" s="121">
        <v>201020302</v>
      </c>
      <c r="C746" s="148" t="s">
        <v>159</v>
      </c>
      <c r="D746" s="149" t="s">
        <v>32</v>
      </c>
      <c r="E746" s="149" t="s">
        <v>34</v>
      </c>
      <c r="F746" s="149" t="s">
        <v>140</v>
      </c>
      <c r="G746" s="149" t="s">
        <v>4385</v>
      </c>
      <c r="H746" s="149">
        <v>0</v>
      </c>
      <c r="I746" s="123" t="s">
        <v>863</v>
      </c>
      <c r="J746" s="150">
        <f>VLOOKUP(B746,'12.2023'!A:C,3,0)</f>
        <v>0</v>
      </c>
      <c r="K746" s="151">
        <f>VLOOKUP(B746,'12.2023'!A:D,4,0)</f>
        <v>972280.34</v>
      </c>
      <c r="L746" s="150">
        <f>VLOOKUP(B746,'12.2023'!A:E,5,0)</f>
        <v>2021660</v>
      </c>
      <c r="M746" s="150">
        <f>VLOOKUP(B746,'12.2023'!A:F,6,0)</f>
        <v>1049379.75</v>
      </c>
      <c r="N746" s="150">
        <f t="shared" si="45"/>
        <v>0</v>
      </c>
      <c r="O746" s="152">
        <f t="shared" si="46"/>
        <v>8.9999999850988388E-2</v>
      </c>
      <c r="P746" s="128">
        <f t="shared" si="47"/>
        <v>-8.9999999850988388E-2</v>
      </c>
      <c r="Q746" s="153">
        <v>0</v>
      </c>
      <c r="R746" s="128">
        <f t="shared" si="48"/>
        <v>-8.9999999850988388E-2</v>
      </c>
      <c r="S746" s="129">
        <v>17</v>
      </c>
    </row>
    <row r="747" spans="1:19" hidden="1">
      <c r="A747" s="147">
        <v>734</v>
      </c>
      <c r="B747" s="121">
        <v>201020303</v>
      </c>
      <c r="C747" s="148" t="s">
        <v>159</v>
      </c>
      <c r="D747" s="149" t="s">
        <v>32</v>
      </c>
      <c r="E747" s="149" t="s">
        <v>34</v>
      </c>
      <c r="F747" s="149" t="s">
        <v>140</v>
      </c>
      <c r="G747" s="149" t="s">
        <v>4385</v>
      </c>
      <c r="H747" s="149">
        <v>0</v>
      </c>
      <c r="I747" s="123" t="s">
        <v>864</v>
      </c>
      <c r="J747" s="150">
        <f>VLOOKUP(B747,'12.2023'!A:C,3,0)</f>
        <v>0</v>
      </c>
      <c r="K747" s="151">
        <f>VLOOKUP(B747,'12.2023'!A:D,4,0)</f>
        <v>324493.26</v>
      </c>
      <c r="L747" s="150">
        <f>VLOOKUP(B747,'12.2023'!A:E,5,0)</f>
        <v>325000</v>
      </c>
      <c r="M747" s="150">
        <f>VLOOKUP(B747,'12.2023'!A:F,6,0)</f>
        <v>80901.930000000008</v>
      </c>
      <c r="N747" s="150">
        <f t="shared" si="45"/>
        <v>0</v>
      </c>
      <c r="O747" s="152">
        <f t="shared" si="46"/>
        <v>80395.19</v>
      </c>
      <c r="P747" s="128">
        <f t="shared" si="47"/>
        <v>-80395.19</v>
      </c>
      <c r="Q747" s="153">
        <v>0</v>
      </c>
      <c r="R747" s="128">
        <f t="shared" si="48"/>
        <v>-80395.19</v>
      </c>
      <c r="S747" s="129">
        <v>17</v>
      </c>
    </row>
    <row r="748" spans="1:19" hidden="1">
      <c r="A748" s="147">
        <v>735</v>
      </c>
      <c r="B748" s="121">
        <v>201020304</v>
      </c>
      <c r="C748" s="148" t="s">
        <v>159</v>
      </c>
      <c r="D748" s="149" t="s">
        <v>32</v>
      </c>
      <c r="E748" s="149" t="s">
        <v>34</v>
      </c>
      <c r="F748" s="149" t="s">
        <v>140</v>
      </c>
      <c r="G748" s="149" t="s">
        <v>4385</v>
      </c>
      <c r="H748" s="149">
        <v>0</v>
      </c>
      <c r="I748" s="123" t="s">
        <v>865</v>
      </c>
      <c r="J748" s="150">
        <f>VLOOKUP(B748,'12.2023'!A:C,3,0)</f>
        <v>0</v>
      </c>
      <c r="K748" s="151">
        <f>VLOOKUP(B748,'12.2023'!A:D,4,0)</f>
        <v>502</v>
      </c>
      <c r="L748" s="150">
        <f>VLOOKUP(B748,'12.2023'!A:E,5,0)</f>
        <v>0</v>
      </c>
      <c r="M748" s="150">
        <f>VLOOKUP(B748,'12.2023'!A:F,6,0)</f>
        <v>0</v>
      </c>
      <c r="N748" s="150">
        <f t="shared" si="45"/>
        <v>0</v>
      </c>
      <c r="O748" s="152">
        <f t="shared" si="46"/>
        <v>502</v>
      </c>
      <c r="P748" s="128">
        <f t="shared" si="47"/>
        <v>-502</v>
      </c>
      <c r="Q748" s="153">
        <v>0</v>
      </c>
      <c r="R748" s="128">
        <f t="shared" si="48"/>
        <v>-502</v>
      </c>
      <c r="S748" s="129">
        <v>17</v>
      </c>
    </row>
    <row r="749" spans="1:19" hidden="1">
      <c r="A749" s="147">
        <v>736</v>
      </c>
      <c r="B749" s="121">
        <v>201020305</v>
      </c>
      <c r="C749" s="148" t="s">
        <v>159</v>
      </c>
      <c r="D749" s="149" t="s">
        <v>32</v>
      </c>
      <c r="E749" s="149" t="s">
        <v>34</v>
      </c>
      <c r="F749" s="149" t="s">
        <v>140</v>
      </c>
      <c r="G749" s="149" t="s">
        <v>4385</v>
      </c>
      <c r="H749" s="149">
        <v>0</v>
      </c>
      <c r="I749" s="123" t="s">
        <v>866</v>
      </c>
      <c r="J749" s="150">
        <f>VLOOKUP(B749,'12.2023'!A:C,3,0)</f>
        <v>0</v>
      </c>
      <c r="K749" s="151">
        <f>VLOOKUP(B749,'12.2023'!A:D,4,0)</f>
        <v>436119.2</v>
      </c>
      <c r="L749" s="150">
        <f>VLOOKUP(B749,'12.2023'!A:E,5,0)</f>
        <v>1381719</v>
      </c>
      <c r="M749" s="150">
        <f>VLOOKUP(B749,'12.2023'!A:F,6,0)</f>
        <v>945600.15</v>
      </c>
      <c r="N749" s="150">
        <f t="shared" si="45"/>
        <v>0</v>
      </c>
      <c r="O749" s="152">
        <f t="shared" si="46"/>
        <v>0.35000000009313226</v>
      </c>
      <c r="P749" s="128">
        <f t="shared" si="47"/>
        <v>-0.35000000009313226</v>
      </c>
      <c r="Q749" s="153">
        <v>0</v>
      </c>
      <c r="R749" s="128">
        <f t="shared" si="48"/>
        <v>-0.35000000009313226</v>
      </c>
      <c r="S749" s="129">
        <v>17</v>
      </c>
    </row>
    <row r="750" spans="1:19" hidden="1">
      <c r="A750" s="147">
        <v>737</v>
      </c>
      <c r="B750" s="121">
        <v>201020306</v>
      </c>
      <c r="C750" s="148" t="s">
        <v>159</v>
      </c>
      <c r="D750" s="149" t="s">
        <v>32</v>
      </c>
      <c r="E750" s="149" t="s">
        <v>34</v>
      </c>
      <c r="F750" s="149" t="s">
        <v>140</v>
      </c>
      <c r="G750" s="149" t="s">
        <v>4385</v>
      </c>
      <c r="H750" s="149">
        <v>0</v>
      </c>
      <c r="I750" s="123" t="s">
        <v>867</v>
      </c>
      <c r="J750" s="150">
        <f>VLOOKUP(B750,'12.2023'!A:C,3,0)</f>
        <v>0</v>
      </c>
      <c r="K750" s="151">
        <f>VLOOKUP(B750,'12.2023'!A:D,4,0)</f>
        <v>234322.45</v>
      </c>
      <c r="L750" s="150">
        <f>VLOOKUP(B750,'12.2023'!A:E,5,0)</f>
        <v>635000</v>
      </c>
      <c r="M750" s="150">
        <f>VLOOKUP(B750,'12.2023'!A:F,6,0)</f>
        <v>535325.57499999995</v>
      </c>
      <c r="N750" s="150">
        <f t="shared" si="45"/>
        <v>0</v>
      </c>
      <c r="O750" s="152">
        <f t="shared" si="46"/>
        <v>134648.02499999991</v>
      </c>
      <c r="P750" s="128">
        <f t="shared" si="47"/>
        <v>-134648.02499999991</v>
      </c>
      <c r="Q750" s="153">
        <v>0</v>
      </c>
      <c r="R750" s="128">
        <f t="shared" si="48"/>
        <v>-134648.02499999991</v>
      </c>
      <c r="S750" s="129">
        <v>17</v>
      </c>
    </row>
    <row r="751" spans="1:19" hidden="1">
      <c r="A751" s="147">
        <v>738</v>
      </c>
      <c r="B751" s="121">
        <v>201020307</v>
      </c>
      <c r="C751" s="148" t="s">
        <v>159</v>
      </c>
      <c r="D751" s="149" t="s">
        <v>32</v>
      </c>
      <c r="E751" s="149" t="s">
        <v>34</v>
      </c>
      <c r="F751" s="149" t="s">
        <v>140</v>
      </c>
      <c r="G751" s="149" t="s">
        <v>4385</v>
      </c>
      <c r="H751" s="149">
        <v>0</v>
      </c>
      <c r="I751" s="123" t="s">
        <v>868</v>
      </c>
      <c r="J751" s="150">
        <f>VLOOKUP(B751,'12.2023'!A:C,3,0)</f>
        <v>0</v>
      </c>
      <c r="K751" s="151">
        <f>VLOOKUP(B751,'12.2023'!A:D,4,0)</f>
        <v>0</v>
      </c>
      <c r="L751" s="150">
        <f>VLOOKUP(B751,'12.2023'!A:E,5,0)</f>
        <v>0</v>
      </c>
      <c r="M751" s="150">
        <f>VLOOKUP(B751,'12.2023'!A:F,6,0)</f>
        <v>0</v>
      </c>
      <c r="N751" s="150">
        <f t="shared" si="45"/>
        <v>0</v>
      </c>
      <c r="O751" s="152">
        <f t="shared" si="46"/>
        <v>0</v>
      </c>
      <c r="P751" s="128">
        <f t="shared" si="47"/>
        <v>0</v>
      </c>
      <c r="Q751" s="153">
        <v>0</v>
      </c>
      <c r="R751" s="128">
        <f t="shared" si="48"/>
        <v>0</v>
      </c>
      <c r="S751" s="129">
        <v>17</v>
      </c>
    </row>
    <row r="752" spans="1:19" hidden="1">
      <c r="A752" s="147">
        <v>739</v>
      </c>
      <c r="B752" s="121">
        <v>201020308</v>
      </c>
      <c r="C752" s="148" t="s">
        <v>159</v>
      </c>
      <c r="D752" s="149" t="s">
        <v>32</v>
      </c>
      <c r="E752" s="149" t="s">
        <v>34</v>
      </c>
      <c r="F752" s="149" t="s">
        <v>140</v>
      </c>
      <c r="G752" s="149" t="s">
        <v>4385</v>
      </c>
      <c r="H752" s="149">
        <v>0</v>
      </c>
      <c r="I752" s="123" t="s">
        <v>869</v>
      </c>
      <c r="J752" s="150">
        <f>VLOOKUP(B752,'12.2023'!A:C,3,0)</f>
        <v>0</v>
      </c>
      <c r="K752" s="151">
        <f>VLOOKUP(B752,'12.2023'!A:D,4,0)</f>
        <v>359779.56</v>
      </c>
      <c r="L752" s="150">
        <f>VLOOKUP(B752,'12.2023'!A:E,5,0)</f>
        <v>710000</v>
      </c>
      <c r="M752" s="150">
        <f>VLOOKUP(B752,'12.2023'!A:F,6,0)</f>
        <v>646375.9</v>
      </c>
      <c r="N752" s="150">
        <f t="shared" si="45"/>
        <v>0</v>
      </c>
      <c r="O752" s="152">
        <f t="shared" si="46"/>
        <v>296155.45999999996</v>
      </c>
      <c r="P752" s="128">
        <f t="shared" si="47"/>
        <v>-296155.45999999996</v>
      </c>
      <c r="Q752" s="153">
        <v>0</v>
      </c>
      <c r="R752" s="128">
        <f t="shared" si="48"/>
        <v>-296155.45999999996</v>
      </c>
      <c r="S752" s="129">
        <v>17</v>
      </c>
    </row>
    <row r="753" spans="1:19" hidden="1">
      <c r="A753" s="147">
        <v>740</v>
      </c>
      <c r="B753" s="121">
        <v>201020309</v>
      </c>
      <c r="C753" s="148" t="s">
        <v>159</v>
      </c>
      <c r="D753" s="149" t="s">
        <v>32</v>
      </c>
      <c r="E753" s="149" t="s">
        <v>34</v>
      </c>
      <c r="F753" s="149" t="s">
        <v>140</v>
      </c>
      <c r="G753" s="149" t="s">
        <v>4385</v>
      </c>
      <c r="H753" s="149">
        <v>0</v>
      </c>
      <c r="I753" s="123" t="s">
        <v>870</v>
      </c>
      <c r="J753" s="150">
        <f>VLOOKUP(B753,'12.2023'!A:C,3,0)</f>
        <v>0</v>
      </c>
      <c r="K753" s="151">
        <f>VLOOKUP(B753,'12.2023'!A:D,4,0)</f>
        <v>0</v>
      </c>
      <c r="L753" s="150">
        <f>VLOOKUP(B753,'12.2023'!A:E,5,0)</f>
        <v>0</v>
      </c>
      <c r="M753" s="150">
        <f>VLOOKUP(B753,'12.2023'!A:F,6,0)</f>
        <v>0</v>
      </c>
      <c r="N753" s="150">
        <f t="shared" si="45"/>
        <v>0</v>
      </c>
      <c r="O753" s="152">
        <f t="shared" si="46"/>
        <v>0</v>
      </c>
      <c r="P753" s="128">
        <f t="shared" si="47"/>
        <v>0</v>
      </c>
      <c r="Q753" s="153">
        <v>0</v>
      </c>
      <c r="R753" s="128">
        <f t="shared" si="48"/>
        <v>0</v>
      </c>
      <c r="S753" s="129">
        <v>17</v>
      </c>
    </row>
    <row r="754" spans="1:19" hidden="1">
      <c r="A754" s="147">
        <v>741</v>
      </c>
      <c r="B754" s="121">
        <v>201020310</v>
      </c>
      <c r="C754" s="148" t="s">
        <v>159</v>
      </c>
      <c r="D754" s="149" t="s">
        <v>32</v>
      </c>
      <c r="E754" s="149" t="s">
        <v>34</v>
      </c>
      <c r="F754" s="149" t="s">
        <v>140</v>
      </c>
      <c r="G754" s="149" t="s">
        <v>4385</v>
      </c>
      <c r="H754" s="149">
        <v>0</v>
      </c>
      <c r="I754" s="123" t="s">
        <v>871</v>
      </c>
      <c r="J754" s="150">
        <f>VLOOKUP(B754,'12.2023'!A:C,3,0)</f>
        <v>0</v>
      </c>
      <c r="K754" s="151">
        <f>VLOOKUP(B754,'12.2023'!A:D,4,0)</f>
        <v>46542.87</v>
      </c>
      <c r="L754" s="150">
        <f>VLOOKUP(B754,'12.2023'!A:E,5,0)</f>
        <v>69905</v>
      </c>
      <c r="M754" s="150">
        <f>VLOOKUP(B754,'12.2023'!A:F,6,0)</f>
        <v>23362.7</v>
      </c>
      <c r="N754" s="150">
        <f t="shared" si="45"/>
        <v>0</v>
      </c>
      <c r="O754" s="152">
        <f t="shared" si="46"/>
        <v>0.57000000000698492</v>
      </c>
      <c r="P754" s="128">
        <f t="shared" si="47"/>
        <v>-0.57000000000698492</v>
      </c>
      <c r="Q754" s="153">
        <v>0</v>
      </c>
      <c r="R754" s="128">
        <f t="shared" si="48"/>
        <v>-0.57000000000698492</v>
      </c>
      <c r="S754" s="129">
        <v>17</v>
      </c>
    </row>
    <row r="755" spans="1:19" hidden="1">
      <c r="A755" s="147">
        <v>742</v>
      </c>
      <c r="B755" s="121">
        <v>201020312</v>
      </c>
      <c r="C755" s="148" t="s">
        <v>159</v>
      </c>
      <c r="D755" s="149" t="s">
        <v>32</v>
      </c>
      <c r="E755" s="149" t="s">
        <v>34</v>
      </c>
      <c r="F755" s="149" t="s">
        <v>140</v>
      </c>
      <c r="G755" s="149" t="s">
        <v>4385</v>
      </c>
      <c r="H755" s="149">
        <v>0</v>
      </c>
      <c r="I755" s="123" t="s">
        <v>872</v>
      </c>
      <c r="J755" s="150">
        <f>VLOOKUP(B755,'12.2023'!A:C,3,0)</f>
        <v>0</v>
      </c>
      <c r="K755" s="151">
        <f>VLOOKUP(B755,'12.2023'!A:D,4,0)</f>
        <v>340039.75</v>
      </c>
      <c r="L755" s="150">
        <f>VLOOKUP(B755,'12.2023'!A:E,5,0)</f>
        <v>377000</v>
      </c>
      <c r="M755" s="150">
        <f>VLOOKUP(B755,'12.2023'!A:F,6,0)</f>
        <v>131838.16</v>
      </c>
      <c r="N755" s="150">
        <f t="shared" si="45"/>
        <v>0</v>
      </c>
      <c r="O755" s="152">
        <f t="shared" si="46"/>
        <v>94877.910000000033</v>
      </c>
      <c r="P755" s="128">
        <f t="shared" si="47"/>
        <v>-94877.910000000033</v>
      </c>
      <c r="Q755" s="153">
        <v>0</v>
      </c>
      <c r="R755" s="128">
        <f t="shared" si="48"/>
        <v>-94877.910000000033</v>
      </c>
      <c r="S755" s="129">
        <v>17</v>
      </c>
    </row>
    <row r="756" spans="1:19" hidden="1">
      <c r="A756" s="147">
        <v>743</v>
      </c>
      <c r="B756" s="121">
        <v>201020313</v>
      </c>
      <c r="C756" s="148" t="s">
        <v>159</v>
      </c>
      <c r="D756" s="149" t="s">
        <v>32</v>
      </c>
      <c r="E756" s="149" t="s">
        <v>34</v>
      </c>
      <c r="F756" s="149" t="s">
        <v>140</v>
      </c>
      <c r="G756" s="149" t="s">
        <v>4385</v>
      </c>
      <c r="H756" s="149">
        <v>0</v>
      </c>
      <c r="I756" s="123" t="s">
        <v>873</v>
      </c>
      <c r="J756" s="150">
        <f>VLOOKUP(B756,'12.2023'!A:C,3,0)</f>
        <v>0</v>
      </c>
      <c r="K756" s="151">
        <f>VLOOKUP(B756,'12.2023'!A:D,4,0)</f>
        <v>323335.55</v>
      </c>
      <c r="L756" s="150">
        <f>VLOOKUP(B756,'12.2023'!A:E,5,0)</f>
        <v>515000</v>
      </c>
      <c r="M756" s="150">
        <f>VLOOKUP(B756,'12.2023'!A:F,6,0)</f>
        <v>240289.05000000002</v>
      </c>
      <c r="N756" s="150">
        <f t="shared" si="45"/>
        <v>0</v>
      </c>
      <c r="O756" s="152">
        <f t="shared" si="46"/>
        <v>48624.599999999977</v>
      </c>
      <c r="P756" s="128">
        <f t="shared" si="47"/>
        <v>-48624.599999999977</v>
      </c>
      <c r="Q756" s="153">
        <v>0</v>
      </c>
      <c r="R756" s="128">
        <f t="shared" si="48"/>
        <v>-48624.599999999977</v>
      </c>
      <c r="S756" s="129">
        <v>17</v>
      </c>
    </row>
    <row r="757" spans="1:19" hidden="1">
      <c r="A757" s="147">
        <v>744</v>
      </c>
      <c r="B757" s="121">
        <v>201020314</v>
      </c>
      <c r="C757" s="148" t="s">
        <v>159</v>
      </c>
      <c r="D757" s="149" t="s">
        <v>32</v>
      </c>
      <c r="E757" s="149" t="s">
        <v>34</v>
      </c>
      <c r="F757" s="149" t="s">
        <v>140</v>
      </c>
      <c r="G757" s="149" t="s">
        <v>4385</v>
      </c>
      <c r="H757" s="149">
        <v>0</v>
      </c>
      <c r="I757" s="123" t="s">
        <v>874</v>
      </c>
      <c r="J757" s="150">
        <f>VLOOKUP(B757,'12.2023'!A:C,3,0)</f>
        <v>0</v>
      </c>
      <c r="K757" s="151">
        <f>VLOOKUP(B757,'12.2023'!A:D,4,0)</f>
        <v>387513.25</v>
      </c>
      <c r="L757" s="150">
        <f>VLOOKUP(B757,'12.2023'!A:E,5,0)</f>
        <v>1576646</v>
      </c>
      <c r="M757" s="150">
        <f>VLOOKUP(B757,'12.2023'!A:F,6,0)</f>
        <v>2662386.63</v>
      </c>
      <c r="N757" s="150">
        <f t="shared" si="45"/>
        <v>0</v>
      </c>
      <c r="O757" s="152">
        <f t="shared" si="46"/>
        <v>1473253.88</v>
      </c>
      <c r="P757" s="128">
        <f t="shared" si="47"/>
        <v>-1473253.88</v>
      </c>
      <c r="Q757" s="153">
        <v>0</v>
      </c>
      <c r="R757" s="128">
        <f t="shared" si="48"/>
        <v>-1473253.88</v>
      </c>
      <c r="S757" s="129">
        <v>17</v>
      </c>
    </row>
    <row r="758" spans="1:19" hidden="1">
      <c r="A758" s="147">
        <v>745</v>
      </c>
      <c r="B758" s="121">
        <v>201020315</v>
      </c>
      <c r="C758" s="148" t="s">
        <v>159</v>
      </c>
      <c r="D758" s="149" t="s">
        <v>32</v>
      </c>
      <c r="E758" s="149" t="s">
        <v>34</v>
      </c>
      <c r="F758" s="149" t="s">
        <v>140</v>
      </c>
      <c r="G758" s="149" t="s">
        <v>4385</v>
      </c>
      <c r="H758" s="149">
        <v>0</v>
      </c>
      <c r="I758" s="123" t="s">
        <v>875</v>
      </c>
      <c r="J758" s="150">
        <f>VLOOKUP(B758,'12.2023'!A:C,3,0)</f>
        <v>0</v>
      </c>
      <c r="K758" s="151">
        <f>VLOOKUP(B758,'12.2023'!A:D,4,0)</f>
        <v>60135</v>
      </c>
      <c r="L758" s="150">
        <f>VLOOKUP(B758,'12.2023'!A:E,5,0)</f>
        <v>192771</v>
      </c>
      <c r="M758" s="150">
        <f>VLOOKUP(B758,'12.2023'!A:F,6,0)</f>
        <v>132636.1</v>
      </c>
      <c r="N758" s="150">
        <f t="shared" si="45"/>
        <v>0</v>
      </c>
      <c r="O758" s="152">
        <f t="shared" si="46"/>
        <v>0.10000000000582077</v>
      </c>
      <c r="P758" s="128">
        <f t="shared" si="47"/>
        <v>-0.10000000000582077</v>
      </c>
      <c r="Q758" s="153">
        <v>0</v>
      </c>
      <c r="R758" s="128">
        <f t="shared" si="48"/>
        <v>-0.10000000000582077</v>
      </c>
      <c r="S758" s="129">
        <v>17</v>
      </c>
    </row>
    <row r="759" spans="1:19" hidden="1">
      <c r="A759" s="147">
        <v>746</v>
      </c>
      <c r="B759" s="121">
        <v>201020316</v>
      </c>
      <c r="C759" s="148" t="s">
        <v>159</v>
      </c>
      <c r="D759" s="149" t="s">
        <v>32</v>
      </c>
      <c r="E759" s="149" t="s">
        <v>34</v>
      </c>
      <c r="F759" s="149" t="s">
        <v>140</v>
      </c>
      <c r="G759" s="149" t="s">
        <v>4385</v>
      </c>
      <c r="H759" s="149">
        <v>0</v>
      </c>
      <c r="I759" s="123" t="s">
        <v>876</v>
      </c>
      <c r="J759" s="150">
        <f>VLOOKUP(B759,'12.2023'!A:C,3,0)</f>
        <v>0</v>
      </c>
      <c r="K759" s="151">
        <f>VLOOKUP(B759,'12.2023'!A:D,4,0)</f>
        <v>0</v>
      </c>
      <c r="L759" s="150">
        <f>VLOOKUP(B759,'12.2023'!A:E,5,0)</f>
        <v>0</v>
      </c>
      <c r="M759" s="150">
        <f>VLOOKUP(B759,'12.2023'!A:F,6,0)</f>
        <v>14151.9</v>
      </c>
      <c r="N759" s="150">
        <f t="shared" si="45"/>
        <v>0</v>
      </c>
      <c r="O759" s="152">
        <f t="shared" si="46"/>
        <v>14151.9</v>
      </c>
      <c r="P759" s="128">
        <f t="shared" si="47"/>
        <v>-14151.9</v>
      </c>
      <c r="Q759" s="153">
        <v>0</v>
      </c>
      <c r="R759" s="128">
        <f t="shared" si="48"/>
        <v>-14151.9</v>
      </c>
      <c r="S759" s="129">
        <v>17</v>
      </c>
    </row>
    <row r="760" spans="1:19" hidden="1">
      <c r="A760" s="147">
        <v>747</v>
      </c>
      <c r="B760" s="121">
        <v>201020317</v>
      </c>
      <c r="C760" s="148" t="s">
        <v>159</v>
      </c>
      <c r="D760" s="149" t="s">
        <v>32</v>
      </c>
      <c r="E760" s="149" t="s">
        <v>34</v>
      </c>
      <c r="F760" s="149" t="s">
        <v>140</v>
      </c>
      <c r="G760" s="149" t="s">
        <v>4385</v>
      </c>
      <c r="H760" s="149">
        <v>0</v>
      </c>
      <c r="I760" s="123" t="s">
        <v>877</v>
      </c>
      <c r="J760" s="150">
        <f>VLOOKUP(B760,'12.2023'!A:C,3,0)</f>
        <v>0</v>
      </c>
      <c r="K760" s="151">
        <f>VLOOKUP(B760,'12.2023'!A:D,4,0)</f>
        <v>0</v>
      </c>
      <c r="L760" s="150">
        <f>VLOOKUP(B760,'12.2023'!A:E,5,0)</f>
        <v>365000</v>
      </c>
      <c r="M760" s="150">
        <f>VLOOKUP(B760,'12.2023'!A:F,6,0)</f>
        <v>736940.70000000007</v>
      </c>
      <c r="N760" s="150">
        <f t="shared" si="45"/>
        <v>0</v>
      </c>
      <c r="O760" s="152">
        <f t="shared" si="46"/>
        <v>371940.70000000007</v>
      </c>
      <c r="P760" s="128">
        <f t="shared" si="47"/>
        <v>-371940.70000000007</v>
      </c>
      <c r="Q760" s="153">
        <v>0</v>
      </c>
      <c r="R760" s="128">
        <f t="shared" si="48"/>
        <v>-371940.70000000007</v>
      </c>
      <c r="S760" s="129">
        <v>17</v>
      </c>
    </row>
    <row r="761" spans="1:19" hidden="1">
      <c r="A761" s="147">
        <v>748</v>
      </c>
      <c r="B761" s="121">
        <v>201020318</v>
      </c>
      <c r="C761" s="148" t="s">
        <v>159</v>
      </c>
      <c r="D761" s="149" t="s">
        <v>32</v>
      </c>
      <c r="E761" s="149" t="s">
        <v>34</v>
      </c>
      <c r="F761" s="149" t="s">
        <v>140</v>
      </c>
      <c r="G761" s="149" t="s">
        <v>4385</v>
      </c>
      <c r="H761" s="149">
        <v>0</v>
      </c>
      <c r="I761" s="123" t="s">
        <v>878</v>
      </c>
      <c r="J761" s="150">
        <f>VLOOKUP(B761,'12.2023'!A:C,3,0)</f>
        <v>0</v>
      </c>
      <c r="K761" s="151">
        <f>VLOOKUP(B761,'12.2023'!A:D,4,0)</f>
        <v>0</v>
      </c>
      <c r="L761" s="150">
        <f>VLOOKUP(B761,'12.2023'!A:E,5,0)</f>
        <v>22691.65</v>
      </c>
      <c r="M761" s="150">
        <f>VLOOKUP(B761,'12.2023'!A:F,6,0)</f>
        <v>23227.7</v>
      </c>
      <c r="N761" s="150">
        <f t="shared" si="45"/>
        <v>0</v>
      </c>
      <c r="O761" s="152">
        <f t="shared" si="46"/>
        <v>536.04999999999927</v>
      </c>
      <c r="P761" s="128">
        <f t="shared" si="47"/>
        <v>-536.04999999999927</v>
      </c>
      <c r="Q761" s="153">
        <v>0</v>
      </c>
      <c r="R761" s="128">
        <f t="shared" si="48"/>
        <v>-536.04999999999927</v>
      </c>
      <c r="S761" s="129">
        <v>17</v>
      </c>
    </row>
    <row r="762" spans="1:19" hidden="1">
      <c r="A762" s="147">
        <v>749</v>
      </c>
      <c r="B762" s="121">
        <v>201020319</v>
      </c>
      <c r="C762" s="148" t="s">
        <v>159</v>
      </c>
      <c r="D762" s="149" t="s">
        <v>32</v>
      </c>
      <c r="E762" s="149" t="s">
        <v>34</v>
      </c>
      <c r="F762" s="149" t="s">
        <v>140</v>
      </c>
      <c r="G762" s="149" t="s">
        <v>4385</v>
      </c>
      <c r="H762" s="149">
        <v>0</v>
      </c>
      <c r="I762" s="123" t="s">
        <v>879</v>
      </c>
      <c r="J762" s="150">
        <f>VLOOKUP(B762,'12.2023'!A:C,3,0)</f>
        <v>0</v>
      </c>
      <c r="K762" s="151">
        <f>VLOOKUP(B762,'12.2023'!A:D,4,0)</f>
        <v>0</v>
      </c>
      <c r="L762" s="150">
        <f>VLOOKUP(B762,'12.2023'!A:E,5,0)</f>
        <v>436321.64</v>
      </c>
      <c r="M762" s="150">
        <f>VLOOKUP(B762,'12.2023'!A:F,6,0)</f>
        <v>2349793.36</v>
      </c>
      <c r="N762" s="150">
        <f t="shared" si="45"/>
        <v>0</v>
      </c>
      <c r="O762" s="152">
        <f t="shared" si="46"/>
        <v>1913471.7199999997</v>
      </c>
      <c r="P762" s="128">
        <f t="shared" si="47"/>
        <v>-1913471.7199999997</v>
      </c>
      <c r="Q762" s="153">
        <v>0</v>
      </c>
      <c r="R762" s="128">
        <f t="shared" si="48"/>
        <v>-1913471.7199999997</v>
      </c>
      <c r="S762" s="129">
        <v>17</v>
      </c>
    </row>
    <row r="763" spans="1:19" hidden="1">
      <c r="A763" s="147">
        <v>750</v>
      </c>
      <c r="B763" s="121">
        <v>201020320</v>
      </c>
      <c r="C763" s="148" t="s">
        <v>159</v>
      </c>
      <c r="D763" s="149" t="s">
        <v>32</v>
      </c>
      <c r="E763" s="149" t="s">
        <v>34</v>
      </c>
      <c r="F763" s="149" t="s">
        <v>140</v>
      </c>
      <c r="G763" s="149" t="s">
        <v>4385</v>
      </c>
      <c r="H763" s="149">
        <v>0</v>
      </c>
      <c r="I763" s="123" t="s">
        <v>880</v>
      </c>
      <c r="J763" s="150">
        <f>VLOOKUP(B763,'12.2023'!A:C,3,0)</f>
        <v>0</v>
      </c>
      <c r="K763" s="151">
        <f>VLOOKUP(B763,'12.2023'!A:D,4,0)</f>
        <v>0</v>
      </c>
      <c r="L763" s="150">
        <f>VLOOKUP(B763,'12.2023'!A:E,5,0)</f>
        <v>90000</v>
      </c>
      <c r="M763" s="150">
        <f>VLOOKUP(B763,'12.2023'!A:F,6,0)</f>
        <v>140470.20000000001</v>
      </c>
      <c r="N763" s="150">
        <f t="shared" si="45"/>
        <v>0</v>
      </c>
      <c r="O763" s="152">
        <f t="shared" si="46"/>
        <v>50470.200000000012</v>
      </c>
      <c r="P763" s="128">
        <f t="shared" si="47"/>
        <v>-50470.200000000012</v>
      </c>
      <c r="Q763" s="153">
        <v>0</v>
      </c>
      <c r="R763" s="128">
        <f t="shared" si="48"/>
        <v>-50470.200000000012</v>
      </c>
      <c r="S763" s="129">
        <v>17</v>
      </c>
    </row>
    <row r="764" spans="1:19" hidden="1">
      <c r="A764" s="147">
        <v>751</v>
      </c>
      <c r="B764" s="121">
        <v>201020502</v>
      </c>
      <c r="C764" s="148" t="s">
        <v>159</v>
      </c>
      <c r="D764" s="149" t="s">
        <v>32</v>
      </c>
      <c r="E764" s="149" t="s">
        <v>34</v>
      </c>
      <c r="F764" s="149" t="s">
        <v>140</v>
      </c>
      <c r="G764" s="149" t="s">
        <v>4385</v>
      </c>
      <c r="H764" s="149">
        <v>0</v>
      </c>
      <c r="I764" s="123" t="s">
        <v>881</v>
      </c>
      <c r="J764" s="150">
        <f>VLOOKUP(B764,'12.2023'!A:C,3,0)</f>
        <v>0</v>
      </c>
      <c r="K764" s="151">
        <f>VLOOKUP(B764,'12.2023'!A:D,4,0)</f>
        <v>0</v>
      </c>
      <c r="L764" s="150">
        <f>VLOOKUP(B764,'12.2023'!A:E,5,0)</f>
        <v>249000</v>
      </c>
      <c r="M764" s="150">
        <f>VLOOKUP(B764,'12.2023'!A:F,6,0)</f>
        <v>249000</v>
      </c>
      <c r="N764" s="150">
        <f t="shared" si="45"/>
        <v>0</v>
      </c>
      <c r="O764" s="152">
        <f t="shared" si="46"/>
        <v>0</v>
      </c>
      <c r="P764" s="128">
        <f t="shared" si="47"/>
        <v>0</v>
      </c>
      <c r="Q764" s="153">
        <v>0</v>
      </c>
      <c r="R764" s="128">
        <f t="shared" si="48"/>
        <v>0</v>
      </c>
      <c r="S764" s="129">
        <v>17</v>
      </c>
    </row>
    <row r="765" spans="1:19" hidden="1">
      <c r="A765" s="147">
        <v>752</v>
      </c>
      <c r="B765" s="121">
        <v>201020511</v>
      </c>
      <c r="C765" s="148" t="s">
        <v>159</v>
      </c>
      <c r="D765" s="149" t="s">
        <v>32</v>
      </c>
      <c r="E765" s="149" t="s">
        <v>34</v>
      </c>
      <c r="F765" s="149" t="s">
        <v>140</v>
      </c>
      <c r="G765" s="149" t="s">
        <v>4385</v>
      </c>
      <c r="H765" s="149">
        <v>0</v>
      </c>
      <c r="I765" s="123" t="s">
        <v>882</v>
      </c>
      <c r="J765" s="150">
        <f>VLOOKUP(B765,'12.2023'!A:C,3,0)</f>
        <v>0</v>
      </c>
      <c r="K765" s="151">
        <f>VLOOKUP(B765,'12.2023'!A:D,4,0)</f>
        <v>0</v>
      </c>
      <c r="L765" s="150">
        <f>VLOOKUP(B765,'12.2023'!A:E,5,0)</f>
        <v>0</v>
      </c>
      <c r="M765" s="150">
        <f>VLOOKUP(B765,'12.2023'!A:F,6,0)</f>
        <v>0</v>
      </c>
      <c r="N765" s="150">
        <f t="shared" si="45"/>
        <v>0</v>
      </c>
      <c r="O765" s="152">
        <f t="shared" si="46"/>
        <v>0</v>
      </c>
      <c r="P765" s="128">
        <f t="shared" si="47"/>
        <v>0</v>
      </c>
      <c r="Q765" s="153">
        <v>0</v>
      </c>
      <c r="R765" s="128">
        <f t="shared" si="48"/>
        <v>0</v>
      </c>
      <c r="S765" s="129">
        <v>17</v>
      </c>
    </row>
    <row r="766" spans="1:19" hidden="1">
      <c r="A766" s="147">
        <v>753</v>
      </c>
      <c r="B766" s="121">
        <v>201020524</v>
      </c>
      <c r="C766" s="148" t="s">
        <v>159</v>
      </c>
      <c r="D766" s="149" t="s">
        <v>32</v>
      </c>
      <c r="E766" s="149" t="s">
        <v>34</v>
      </c>
      <c r="F766" s="149" t="s">
        <v>140</v>
      </c>
      <c r="G766" s="149" t="s">
        <v>4385</v>
      </c>
      <c r="H766" s="149">
        <v>0</v>
      </c>
      <c r="I766" s="123" t="s">
        <v>883</v>
      </c>
      <c r="J766" s="150">
        <f>VLOOKUP(B766,'12.2023'!A:C,3,0)</f>
        <v>0</v>
      </c>
      <c r="K766" s="151">
        <f>VLOOKUP(B766,'12.2023'!A:D,4,0)</f>
        <v>29444.28</v>
      </c>
      <c r="L766" s="150">
        <f>VLOOKUP(B766,'12.2023'!A:E,5,0)</f>
        <v>195904.5</v>
      </c>
      <c r="M766" s="150">
        <f>VLOOKUP(B766,'12.2023'!A:F,6,0)</f>
        <v>235026.08000000002</v>
      </c>
      <c r="N766" s="150">
        <f t="shared" si="45"/>
        <v>0</v>
      </c>
      <c r="O766" s="152">
        <f t="shared" si="46"/>
        <v>68565.859999999986</v>
      </c>
      <c r="P766" s="128">
        <f t="shared" si="47"/>
        <v>-68565.859999999986</v>
      </c>
      <c r="Q766" s="153">
        <v>0</v>
      </c>
      <c r="R766" s="128">
        <f t="shared" si="48"/>
        <v>-68565.859999999986</v>
      </c>
      <c r="S766" s="129">
        <v>17</v>
      </c>
    </row>
    <row r="767" spans="1:19" hidden="1">
      <c r="A767" s="147">
        <v>754</v>
      </c>
      <c r="B767" s="121">
        <v>201020525</v>
      </c>
      <c r="C767" s="148" t="s">
        <v>159</v>
      </c>
      <c r="D767" s="149" t="s">
        <v>32</v>
      </c>
      <c r="E767" s="149" t="s">
        <v>34</v>
      </c>
      <c r="F767" s="149" t="s">
        <v>140</v>
      </c>
      <c r="G767" s="149" t="s">
        <v>4385</v>
      </c>
      <c r="H767" s="149">
        <v>0</v>
      </c>
      <c r="I767" s="123" t="s">
        <v>884</v>
      </c>
      <c r="J767" s="150">
        <f>VLOOKUP(B767,'12.2023'!A:C,3,0)</f>
        <v>0</v>
      </c>
      <c r="K767" s="151">
        <f>VLOOKUP(B767,'12.2023'!A:D,4,0)</f>
        <v>2212.09</v>
      </c>
      <c r="L767" s="150">
        <f>VLOOKUP(B767,'12.2023'!A:E,5,0)</f>
        <v>0</v>
      </c>
      <c r="M767" s="150">
        <f>VLOOKUP(B767,'12.2023'!A:F,6,0)</f>
        <v>5460</v>
      </c>
      <c r="N767" s="150">
        <f t="shared" si="45"/>
        <v>0</v>
      </c>
      <c r="O767" s="152">
        <f t="shared" si="46"/>
        <v>7672.09</v>
      </c>
      <c r="P767" s="128">
        <f t="shared" si="47"/>
        <v>-7672.09</v>
      </c>
      <c r="Q767" s="153">
        <v>0</v>
      </c>
      <c r="R767" s="128">
        <f t="shared" si="48"/>
        <v>-7672.09</v>
      </c>
      <c r="S767" s="129">
        <v>17</v>
      </c>
    </row>
    <row r="768" spans="1:19" hidden="1">
      <c r="A768" s="147">
        <v>755</v>
      </c>
      <c r="B768" s="121">
        <v>201020532</v>
      </c>
      <c r="C768" s="148" t="s">
        <v>159</v>
      </c>
      <c r="D768" s="149" t="s">
        <v>32</v>
      </c>
      <c r="E768" s="149" t="s">
        <v>34</v>
      </c>
      <c r="F768" s="149" t="s">
        <v>140</v>
      </c>
      <c r="G768" s="149" t="s">
        <v>4385</v>
      </c>
      <c r="H768" s="149">
        <v>0</v>
      </c>
      <c r="I768" s="123" t="s">
        <v>885</v>
      </c>
      <c r="J768" s="150">
        <f>VLOOKUP(B768,'12.2023'!A:C,3,0)</f>
        <v>0</v>
      </c>
      <c r="K768" s="151">
        <f>VLOOKUP(B768,'12.2023'!A:D,4,0)</f>
        <v>0</v>
      </c>
      <c r="L768" s="150">
        <f>VLOOKUP(B768,'12.2023'!A:E,5,0)</f>
        <v>0</v>
      </c>
      <c r="M768" s="150">
        <f>VLOOKUP(B768,'12.2023'!A:F,6,0)</f>
        <v>0</v>
      </c>
      <c r="N768" s="150">
        <f t="shared" si="45"/>
        <v>0</v>
      </c>
      <c r="O768" s="152">
        <f t="shared" si="46"/>
        <v>0</v>
      </c>
      <c r="P768" s="128">
        <f t="shared" si="47"/>
        <v>0</v>
      </c>
      <c r="Q768" s="153">
        <v>0</v>
      </c>
      <c r="R768" s="128">
        <f t="shared" si="48"/>
        <v>0</v>
      </c>
      <c r="S768" s="129">
        <v>17</v>
      </c>
    </row>
    <row r="769" spans="1:19" hidden="1">
      <c r="A769" s="147">
        <v>756</v>
      </c>
      <c r="B769" s="121">
        <v>201020533</v>
      </c>
      <c r="C769" s="148" t="s">
        <v>159</v>
      </c>
      <c r="D769" s="149" t="s">
        <v>32</v>
      </c>
      <c r="E769" s="149" t="s">
        <v>34</v>
      </c>
      <c r="F769" s="149" t="s">
        <v>140</v>
      </c>
      <c r="G769" s="149" t="s">
        <v>4385</v>
      </c>
      <c r="H769" s="149">
        <v>0</v>
      </c>
      <c r="I769" s="123" t="s">
        <v>886</v>
      </c>
      <c r="J769" s="150">
        <f>VLOOKUP(B769,'12.2023'!A:C,3,0)</f>
        <v>0</v>
      </c>
      <c r="K769" s="151">
        <f>VLOOKUP(B769,'12.2023'!A:D,4,0)</f>
        <v>0</v>
      </c>
      <c r="L769" s="150">
        <f>VLOOKUP(B769,'12.2023'!A:E,5,0)</f>
        <v>0</v>
      </c>
      <c r="M769" s="150">
        <f>VLOOKUP(B769,'12.2023'!A:F,6,0)</f>
        <v>0</v>
      </c>
      <c r="N769" s="150">
        <f t="shared" si="45"/>
        <v>0</v>
      </c>
      <c r="O769" s="152">
        <f t="shared" si="46"/>
        <v>0</v>
      </c>
      <c r="P769" s="128">
        <f t="shared" si="47"/>
        <v>0</v>
      </c>
      <c r="Q769" s="153">
        <v>0</v>
      </c>
      <c r="R769" s="128">
        <f t="shared" si="48"/>
        <v>0</v>
      </c>
      <c r="S769" s="129">
        <v>17</v>
      </c>
    </row>
    <row r="770" spans="1:19" hidden="1">
      <c r="A770" s="147">
        <v>757</v>
      </c>
      <c r="B770" s="121">
        <v>201020534</v>
      </c>
      <c r="C770" s="148" t="s">
        <v>159</v>
      </c>
      <c r="D770" s="149" t="s">
        <v>32</v>
      </c>
      <c r="E770" s="149" t="s">
        <v>34</v>
      </c>
      <c r="F770" s="149" t="s">
        <v>140</v>
      </c>
      <c r="G770" s="149" t="s">
        <v>4385</v>
      </c>
      <c r="H770" s="149">
        <v>0</v>
      </c>
      <c r="I770" s="123" t="s">
        <v>887</v>
      </c>
      <c r="J770" s="150">
        <f>VLOOKUP(B770,'12.2023'!A:C,3,0)</f>
        <v>0</v>
      </c>
      <c r="K770" s="151">
        <f>VLOOKUP(B770,'12.2023'!A:D,4,0)</f>
        <v>0</v>
      </c>
      <c r="L770" s="150">
        <f>VLOOKUP(B770,'12.2023'!A:E,5,0)</f>
        <v>0</v>
      </c>
      <c r="M770" s="150">
        <f>VLOOKUP(B770,'12.2023'!A:F,6,0)</f>
        <v>0</v>
      </c>
      <c r="N770" s="150">
        <f t="shared" si="45"/>
        <v>0</v>
      </c>
      <c r="O770" s="152">
        <f t="shared" si="46"/>
        <v>0</v>
      </c>
      <c r="P770" s="128">
        <f t="shared" si="47"/>
        <v>0</v>
      </c>
      <c r="Q770" s="153">
        <v>0</v>
      </c>
      <c r="R770" s="128">
        <f t="shared" si="48"/>
        <v>0</v>
      </c>
      <c r="S770" s="129">
        <v>17</v>
      </c>
    </row>
    <row r="771" spans="1:19" hidden="1">
      <c r="A771" s="147">
        <v>758</v>
      </c>
      <c r="B771" s="121">
        <v>201020535</v>
      </c>
      <c r="C771" s="148" t="s">
        <v>159</v>
      </c>
      <c r="D771" s="149" t="s">
        <v>32</v>
      </c>
      <c r="E771" s="149" t="s">
        <v>34</v>
      </c>
      <c r="F771" s="149" t="s">
        <v>140</v>
      </c>
      <c r="G771" s="149" t="s">
        <v>4385</v>
      </c>
      <c r="H771" s="149">
        <v>0</v>
      </c>
      <c r="I771" s="123" t="s">
        <v>888</v>
      </c>
      <c r="J771" s="150">
        <f>VLOOKUP(B771,'12.2023'!A:C,3,0)</f>
        <v>0</v>
      </c>
      <c r="K771" s="151">
        <f>VLOOKUP(B771,'12.2023'!A:D,4,0)</f>
        <v>2300.25</v>
      </c>
      <c r="L771" s="150">
        <f>VLOOKUP(B771,'12.2023'!A:E,5,0)</f>
        <v>0</v>
      </c>
      <c r="M771" s="150">
        <f>VLOOKUP(B771,'12.2023'!A:F,6,0)</f>
        <v>0</v>
      </c>
      <c r="N771" s="150">
        <f t="shared" si="45"/>
        <v>0</v>
      </c>
      <c r="O771" s="152">
        <f t="shared" si="46"/>
        <v>2300.25</v>
      </c>
      <c r="P771" s="128">
        <f t="shared" si="47"/>
        <v>-2300.25</v>
      </c>
      <c r="Q771" s="153">
        <v>0</v>
      </c>
      <c r="R771" s="128">
        <f t="shared" si="48"/>
        <v>-2300.25</v>
      </c>
      <c r="S771" s="129">
        <v>17</v>
      </c>
    </row>
    <row r="772" spans="1:19" hidden="1">
      <c r="A772" s="147">
        <v>759</v>
      </c>
      <c r="B772" s="121">
        <v>201020536</v>
      </c>
      <c r="C772" s="148" t="s">
        <v>159</v>
      </c>
      <c r="D772" s="149" t="s">
        <v>32</v>
      </c>
      <c r="E772" s="149" t="s">
        <v>34</v>
      </c>
      <c r="F772" s="149" t="s">
        <v>140</v>
      </c>
      <c r="G772" s="149" t="s">
        <v>4385</v>
      </c>
      <c r="H772" s="149">
        <v>0</v>
      </c>
      <c r="I772" s="123" t="s">
        <v>889</v>
      </c>
      <c r="J772" s="150">
        <f>VLOOKUP(B772,'12.2023'!A:C,3,0)</f>
        <v>0</v>
      </c>
      <c r="K772" s="151">
        <f>VLOOKUP(B772,'12.2023'!A:D,4,0)</f>
        <v>24724.86</v>
      </c>
      <c r="L772" s="150">
        <f>VLOOKUP(B772,'12.2023'!A:E,5,0)</f>
        <v>24724.86</v>
      </c>
      <c r="M772" s="150">
        <f>VLOOKUP(B772,'12.2023'!A:F,6,0)</f>
        <v>0</v>
      </c>
      <c r="N772" s="150">
        <f t="shared" si="45"/>
        <v>0</v>
      </c>
      <c r="O772" s="152">
        <f t="shared" si="46"/>
        <v>0</v>
      </c>
      <c r="P772" s="128">
        <f t="shared" si="47"/>
        <v>0</v>
      </c>
      <c r="Q772" s="153">
        <v>0</v>
      </c>
      <c r="R772" s="128">
        <f t="shared" si="48"/>
        <v>0</v>
      </c>
      <c r="S772" s="129">
        <v>17</v>
      </c>
    </row>
    <row r="773" spans="1:19" hidden="1">
      <c r="A773" s="147">
        <v>760</v>
      </c>
      <c r="B773" s="121">
        <v>201020537</v>
      </c>
      <c r="C773" s="148" t="s">
        <v>159</v>
      </c>
      <c r="D773" s="149" t="s">
        <v>32</v>
      </c>
      <c r="E773" s="149" t="s">
        <v>34</v>
      </c>
      <c r="F773" s="149" t="s">
        <v>140</v>
      </c>
      <c r="G773" s="149" t="s">
        <v>4385</v>
      </c>
      <c r="H773" s="149">
        <v>0</v>
      </c>
      <c r="I773" s="123" t="s">
        <v>890</v>
      </c>
      <c r="J773" s="150">
        <f>VLOOKUP(B773,'12.2023'!A:C,3,0)</f>
        <v>0</v>
      </c>
      <c r="K773" s="151">
        <f>VLOOKUP(B773,'12.2023'!A:D,4,0)</f>
        <v>9000.43</v>
      </c>
      <c r="L773" s="150">
        <f>VLOOKUP(B773,'12.2023'!A:E,5,0)</f>
        <v>0</v>
      </c>
      <c r="M773" s="150">
        <f>VLOOKUP(B773,'12.2023'!A:F,6,0)</f>
        <v>0</v>
      </c>
      <c r="N773" s="150">
        <f t="shared" si="45"/>
        <v>0</v>
      </c>
      <c r="O773" s="152">
        <f t="shared" si="46"/>
        <v>9000.43</v>
      </c>
      <c r="P773" s="128">
        <f t="shared" si="47"/>
        <v>-9000.43</v>
      </c>
      <c r="Q773" s="153">
        <v>0</v>
      </c>
      <c r="R773" s="128">
        <f t="shared" si="48"/>
        <v>-9000.43</v>
      </c>
      <c r="S773" s="129">
        <v>17</v>
      </c>
    </row>
    <row r="774" spans="1:19" hidden="1">
      <c r="A774" s="147">
        <v>761</v>
      </c>
      <c r="B774" s="121">
        <v>201020538</v>
      </c>
      <c r="C774" s="148" t="s">
        <v>159</v>
      </c>
      <c r="D774" s="149" t="s">
        <v>32</v>
      </c>
      <c r="E774" s="149" t="s">
        <v>34</v>
      </c>
      <c r="F774" s="149" t="s">
        <v>140</v>
      </c>
      <c r="G774" s="149" t="s">
        <v>4385</v>
      </c>
      <c r="H774" s="149">
        <v>0</v>
      </c>
      <c r="I774" s="123" t="s">
        <v>891</v>
      </c>
      <c r="J774" s="150">
        <f>VLOOKUP(B774,'12.2023'!A:C,3,0)</f>
        <v>0</v>
      </c>
      <c r="K774" s="151">
        <f>VLOOKUP(B774,'12.2023'!A:D,4,0)</f>
        <v>0</v>
      </c>
      <c r="L774" s="150">
        <f>VLOOKUP(B774,'12.2023'!A:E,5,0)</f>
        <v>0</v>
      </c>
      <c r="M774" s="150">
        <f>VLOOKUP(B774,'12.2023'!A:F,6,0)</f>
        <v>0</v>
      </c>
      <c r="N774" s="150">
        <f t="shared" si="45"/>
        <v>0</v>
      </c>
      <c r="O774" s="152">
        <f t="shared" si="46"/>
        <v>0</v>
      </c>
      <c r="P774" s="128">
        <f t="shared" si="47"/>
        <v>0</v>
      </c>
      <c r="Q774" s="153">
        <v>0</v>
      </c>
      <c r="R774" s="128">
        <f t="shared" si="48"/>
        <v>0</v>
      </c>
      <c r="S774" s="129">
        <v>17</v>
      </c>
    </row>
    <row r="775" spans="1:19" hidden="1">
      <c r="A775" s="147">
        <v>762</v>
      </c>
      <c r="B775" s="121">
        <v>201020540</v>
      </c>
      <c r="C775" s="148" t="s">
        <v>159</v>
      </c>
      <c r="D775" s="149" t="s">
        <v>32</v>
      </c>
      <c r="E775" s="149" t="s">
        <v>34</v>
      </c>
      <c r="F775" s="149" t="s">
        <v>140</v>
      </c>
      <c r="G775" s="149" t="s">
        <v>4385</v>
      </c>
      <c r="H775" s="149">
        <v>0</v>
      </c>
      <c r="I775" s="123" t="s">
        <v>892</v>
      </c>
      <c r="J775" s="150">
        <f>VLOOKUP(B775,'12.2023'!A:C,3,0)</f>
        <v>0</v>
      </c>
      <c r="K775" s="151">
        <f>VLOOKUP(B775,'12.2023'!A:D,4,0)</f>
        <v>11600.16</v>
      </c>
      <c r="L775" s="150">
        <f>VLOOKUP(B775,'12.2023'!A:E,5,0)</f>
        <v>0</v>
      </c>
      <c r="M775" s="150">
        <f>VLOOKUP(B775,'12.2023'!A:F,6,0)</f>
        <v>0</v>
      </c>
      <c r="N775" s="150">
        <f t="shared" ref="N775:N838" si="49">IF((J775+L775)-(K775+M775)&lt;0,0,(J775+L775)-(K775+M775))</f>
        <v>0</v>
      </c>
      <c r="O775" s="152">
        <f t="shared" ref="O775:O838" si="50">-IF((J775+L775)-(K775+M775)&lt;0,(J775+L775)-(K775+M775),0)</f>
        <v>11600.16</v>
      </c>
      <c r="P775" s="128">
        <f t="shared" ref="P775:P838" si="51">N775-O775</f>
        <v>-11600.16</v>
      </c>
      <c r="Q775" s="153">
        <v>0</v>
      </c>
      <c r="R775" s="128">
        <f t="shared" ref="R775:R838" si="52">P775-Q775</f>
        <v>-11600.16</v>
      </c>
      <c r="S775" s="129">
        <v>17</v>
      </c>
    </row>
    <row r="776" spans="1:19" hidden="1">
      <c r="A776" s="147">
        <v>763</v>
      </c>
      <c r="B776" s="121">
        <v>201020541</v>
      </c>
      <c r="C776" s="148" t="s">
        <v>159</v>
      </c>
      <c r="D776" s="149" t="s">
        <v>32</v>
      </c>
      <c r="E776" s="149" t="s">
        <v>34</v>
      </c>
      <c r="F776" s="149" t="s">
        <v>140</v>
      </c>
      <c r="G776" s="149" t="s">
        <v>4385</v>
      </c>
      <c r="H776" s="149">
        <v>0</v>
      </c>
      <c r="I776" s="123" t="s">
        <v>893</v>
      </c>
      <c r="J776" s="150">
        <f>VLOOKUP(B776,'12.2023'!A:C,3,0)</f>
        <v>94.83</v>
      </c>
      <c r="K776" s="151">
        <f>VLOOKUP(B776,'12.2023'!A:D,4,0)</f>
        <v>0</v>
      </c>
      <c r="L776" s="150">
        <f>VLOOKUP(B776,'12.2023'!A:E,5,0)</f>
        <v>30031</v>
      </c>
      <c r="M776" s="150">
        <f>VLOOKUP(B776,'12.2023'!A:F,6,0)</f>
        <v>36696.400000000001</v>
      </c>
      <c r="N776" s="150">
        <f t="shared" si="49"/>
        <v>0</v>
      </c>
      <c r="O776" s="152">
        <f t="shared" si="50"/>
        <v>6570.57</v>
      </c>
      <c r="P776" s="128">
        <f t="shared" si="51"/>
        <v>-6570.57</v>
      </c>
      <c r="Q776" s="153">
        <v>0</v>
      </c>
      <c r="R776" s="128">
        <f t="shared" si="52"/>
        <v>-6570.57</v>
      </c>
      <c r="S776" s="129">
        <v>17</v>
      </c>
    </row>
    <row r="777" spans="1:19" hidden="1">
      <c r="A777" s="147">
        <v>764</v>
      </c>
      <c r="B777" s="121">
        <v>201020542</v>
      </c>
      <c r="C777" s="148" t="s">
        <v>159</v>
      </c>
      <c r="D777" s="149" t="s">
        <v>32</v>
      </c>
      <c r="E777" s="149" t="s">
        <v>34</v>
      </c>
      <c r="F777" s="149" t="s">
        <v>140</v>
      </c>
      <c r="G777" s="149" t="s">
        <v>4385</v>
      </c>
      <c r="H777" s="149">
        <v>0</v>
      </c>
      <c r="I777" s="123" t="s">
        <v>894</v>
      </c>
      <c r="J777" s="150">
        <f>VLOOKUP(B777,'12.2023'!A:C,3,0)</f>
        <v>0</v>
      </c>
      <c r="K777" s="151">
        <f>VLOOKUP(B777,'12.2023'!A:D,4,0)</f>
        <v>0</v>
      </c>
      <c r="L777" s="150">
        <f>VLOOKUP(B777,'12.2023'!A:E,5,0)</f>
        <v>165500</v>
      </c>
      <c r="M777" s="150">
        <f>VLOOKUP(B777,'12.2023'!A:F,6,0)</f>
        <v>191726</v>
      </c>
      <c r="N777" s="150">
        <f t="shared" si="49"/>
        <v>0</v>
      </c>
      <c r="O777" s="152">
        <f t="shared" si="50"/>
        <v>26226</v>
      </c>
      <c r="P777" s="128">
        <f t="shared" si="51"/>
        <v>-26226</v>
      </c>
      <c r="Q777" s="153">
        <v>0</v>
      </c>
      <c r="R777" s="128">
        <f t="shared" si="52"/>
        <v>-26226</v>
      </c>
      <c r="S777" s="129">
        <v>17</v>
      </c>
    </row>
    <row r="778" spans="1:19" hidden="1">
      <c r="A778" s="147">
        <v>765</v>
      </c>
      <c r="B778" s="121">
        <v>201020543</v>
      </c>
      <c r="C778" s="148" t="s">
        <v>159</v>
      </c>
      <c r="D778" s="149" t="s">
        <v>32</v>
      </c>
      <c r="E778" s="149" t="s">
        <v>34</v>
      </c>
      <c r="F778" s="149" t="s">
        <v>140</v>
      </c>
      <c r="G778" s="149" t="s">
        <v>4385</v>
      </c>
      <c r="H778" s="149">
        <v>0</v>
      </c>
      <c r="I778" s="123" t="s">
        <v>895</v>
      </c>
      <c r="J778" s="150">
        <f>VLOOKUP(B778,'12.2023'!A:C,3,0)</f>
        <v>0</v>
      </c>
      <c r="K778" s="151">
        <f>VLOOKUP(B778,'12.2023'!A:D,4,0)</f>
        <v>0</v>
      </c>
      <c r="L778" s="150">
        <f>VLOOKUP(B778,'12.2023'!A:E,5,0)</f>
        <v>175000</v>
      </c>
      <c r="M778" s="150">
        <f>VLOOKUP(B778,'12.2023'!A:F,6,0)</f>
        <v>206986</v>
      </c>
      <c r="N778" s="150">
        <f t="shared" si="49"/>
        <v>0</v>
      </c>
      <c r="O778" s="152">
        <f t="shared" si="50"/>
        <v>31986</v>
      </c>
      <c r="P778" s="128">
        <f t="shared" si="51"/>
        <v>-31986</v>
      </c>
      <c r="Q778" s="153">
        <v>0</v>
      </c>
      <c r="R778" s="128">
        <f t="shared" si="52"/>
        <v>-31986</v>
      </c>
      <c r="S778" s="129">
        <v>17</v>
      </c>
    </row>
    <row r="779" spans="1:19" hidden="1">
      <c r="A779" s="147">
        <v>766</v>
      </c>
      <c r="B779" s="121">
        <v>201020544</v>
      </c>
      <c r="C779" s="148" t="s">
        <v>159</v>
      </c>
      <c r="D779" s="149" t="s">
        <v>32</v>
      </c>
      <c r="E779" s="149" t="s">
        <v>34</v>
      </c>
      <c r="F779" s="149" t="s">
        <v>140</v>
      </c>
      <c r="G779" s="149" t="s">
        <v>4385</v>
      </c>
      <c r="H779" s="149">
        <v>0</v>
      </c>
      <c r="I779" s="123" t="s">
        <v>896</v>
      </c>
      <c r="J779" s="150">
        <f>VLOOKUP(B779,'12.2023'!A:C,3,0)</f>
        <v>0</v>
      </c>
      <c r="K779" s="151">
        <f>VLOOKUP(B779,'12.2023'!A:D,4,0)</f>
        <v>0</v>
      </c>
      <c r="L779" s="150">
        <f>VLOOKUP(B779,'12.2023'!A:E,5,0)</f>
        <v>5000</v>
      </c>
      <c r="M779" s="150">
        <f>VLOOKUP(B779,'12.2023'!A:F,6,0)</f>
        <v>5000</v>
      </c>
      <c r="N779" s="150">
        <f t="shared" si="49"/>
        <v>0</v>
      </c>
      <c r="O779" s="152">
        <f t="shared" si="50"/>
        <v>0</v>
      </c>
      <c r="P779" s="128">
        <f t="shared" si="51"/>
        <v>0</v>
      </c>
      <c r="Q779" s="153">
        <v>0</v>
      </c>
      <c r="R779" s="128">
        <f t="shared" si="52"/>
        <v>0</v>
      </c>
      <c r="S779" s="129">
        <v>17</v>
      </c>
    </row>
    <row r="780" spans="1:19" hidden="1">
      <c r="A780" s="147">
        <v>767</v>
      </c>
      <c r="B780" s="121">
        <v>201020545</v>
      </c>
      <c r="C780" s="148" t="s">
        <v>159</v>
      </c>
      <c r="D780" s="149" t="s">
        <v>32</v>
      </c>
      <c r="E780" s="149" t="s">
        <v>34</v>
      </c>
      <c r="F780" s="149" t="s">
        <v>140</v>
      </c>
      <c r="G780" s="149" t="s">
        <v>4385</v>
      </c>
      <c r="H780" s="149">
        <v>0</v>
      </c>
      <c r="I780" s="123" t="s">
        <v>897</v>
      </c>
      <c r="J780" s="150">
        <f>VLOOKUP(B780,'12.2023'!A:C,3,0)</f>
        <v>0</v>
      </c>
      <c r="K780" s="151">
        <f>VLOOKUP(B780,'12.2023'!A:D,4,0)</f>
        <v>0</v>
      </c>
      <c r="L780" s="150">
        <f>VLOOKUP(B780,'12.2023'!A:E,5,0)</f>
        <v>103000</v>
      </c>
      <c r="M780" s="150">
        <f>VLOOKUP(B780,'12.2023'!A:F,6,0)</f>
        <v>104845</v>
      </c>
      <c r="N780" s="150">
        <f t="shared" si="49"/>
        <v>0</v>
      </c>
      <c r="O780" s="152">
        <f t="shared" si="50"/>
        <v>1845</v>
      </c>
      <c r="P780" s="128">
        <f t="shared" si="51"/>
        <v>-1845</v>
      </c>
      <c r="Q780" s="153">
        <v>0</v>
      </c>
      <c r="R780" s="128">
        <f t="shared" si="52"/>
        <v>-1845</v>
      </c>
      <c r="S780" s="129">
        <v>17</v>
      </c>
    </row>
    <row r="781" spans="1:19" hidden="1">
      <c r="A781" s="147">
        <v>768</v>
      </c>
      <c r="B781" s="121">
        <v>201020546</v>
      </c>
      <c r="C781" s="148" t="s">
        <v>159</v>
      </c>
      <c r="D781" s="149" t="s">
        <v>32</v>
      </c>
      <c r="E781" s="149" t="s">
        <v>34</v>
      </c>
      <c r="F781" s="149" t="s">
        <v>140</v>
      </c>
      <c r="G781" s="149" t="s">
        <v>4385</v>
      </c>
      <c r="H781" s="149">
        <v>0</v>
      </c>
      <c r="I781" s="123" t="s">
        <v>898</v>
      </c>
      <c r="J781" s="150">
        <f>VLOOKUP(B781,'12.2023'!A:C,3,0)</f>
        <v>0</v>
      </c>
      <c r="K781" s="151">
        <f>VLOOKUP(B781,'12.2023'!A:D,4,0)</f>
        <v>0</v>
      </c>
      <c r="L781" s="150">
        <f>VLOOKUP(B781,'12.2023'!A:E,5,0)</f>
        <v>5000</v>
      </c>
      <c r="M781" s="150">
        <f>VLOOKUP(B781,'12.2023'!A:F,6,0)</f>
        <v>12000</v>
      </c>
      <c r="N781" s="150">
        <f t="shared" si="49"/>
        <v>0</v>
      </c>
      <c r="O781" s="152">
        <f t="shared" si="50"/>
        <v>7000</v>
      </c>
      <c r="P781" s="128">
        <f t="shared" si="51"/>
        <v>-7000</v>
      </c>
      <c r="Q781" s="153">
        <v>0</v>
      </c>
      <c r="R781" s="128">
        <f t="shared" si="52"/>
        <v>-7000</v>
      </c>
      <c r="S781" s="129">
        <v>17</v>
      </c>
    </row>
    <row r="782" spans="1:19" hidden="1">
      <c r="A782" s="147">
        <v>769</v>
      </c>
      <c r="B782" s="121">
        <v>201020547</v>
      </c>
      <c r="C782" s="148" t="s">
        <v>159</v>
      </c>
      <c r="D782" s="149" t="s">
        <v>32</v>
      </c>
      <c r="E782" s="149" t="s">
        <v>34</v>
      </c>
      <c r="F782" s="149" t="s">
        <v>140</v>
      </c>
      <c r="G782" s="149" t="s">
        <v>4385</v>
      </c>
      <c r="H782" s="149">
        <v>0</v>
      </c>
      <c r="I782" s="123" t="s">
        <v>899</v>
      </c>
      <c r="J782" s="150">
        <f>VLOOKUP(B782,'12.2023'!A:C,3,0)</f>
        <v>0</v>
      </c>
      <c r="K782" s="151">
        <f>VLOOKUP(B782,'12.2023'!A:D,4,0)</f>
        <v>0</v>
      </c>
      <c r="L782" s="150">
        <f>VLOOKUP(B782,'12.2023'!A:E,5,0)</f>
        <v>43400</v>
      </c>
      <c r="M782" s="150">
        <f>VLOOKUP(B782,'12.2023'!A:F,6,0)</f>
        <v>43400</v>
      </c>
      <c r="N782" s="150">
        <f t="shared" si="49"/>
        <v>0</v>
      </c>
      <c r="O782" s="152">
        <f t="shared" si="50"/>
        <v>0</v>
      </c>
      <c r="P782" s="128">
        <f t="shared" si="51"/>
        <v>0</v>
      </c>
      <c r="Q782" s="153">
        <v>0</v>
      </c>
      <c r="R782" s="128">
        <f t="shared" si="52"/>
        <v>0</v>
      </c>
      <c r="S782" s="129">
        <v>17</v>
      </c>
    </row>
    <row r="783" spans="1:19" hidden="1">
      <c r="A783" s="147">
        <v>770</v>
      </c>
      <c r="B783" s="121">
        <v>201020548</v>
      </c>
      <c r="C783" s="148" t="s">
        <v>159</v>
      </c>
      <c r="D783" s="149" t="s">
        <v>32</v>
      </c>
      <c r="E783" s="149" t="s">
        <v>34</v>
      </c>
      <c r="F783" s="149" t="s">
        <v>140</v>
      </c>
      <c r="G783" s="149" t="s">
        <v>4385</v>
      </c>
      <c r="H783" s="149">
        <v>0</v>
      </c>
      <c r="I783" s="123" t="s">
        <v>900</v>
      </c>
      <c r="J783" s="150">
        <f>VLOOKUP(B783,'12.2023'!A:C,3,0)</f>
        <v>0</v>
      </c>
      <c r="K783" s="151">
        <f>VLOOKUP(B783,'12.2023'!A:D,4,0)</f>
        <v>0</v>
      </c>
      <c r="L783" s="150">
        <f>VLOOKUP(B783,'12.2023'!A:E,5,0)</f>
        <v>25000</v>
      </c>
      <c r="M783" s="150">
        <f>VLOOKUP(B783,'12.2023'!A:F,6,0)</f>
        <v>36349.26</v>
      </c>
      <c r="N783" s="150">
        <f t="shared" si="49"/>
        <v>0</v>
      </c>
      <c r="O783" s="152">
        <f t="shared" si="50"/>
        <v>11349.260000000002</v>
      </c>
      <c r="P783" s="128">
        <f t="shared" si="51"/>
        <v>-11349.260000000002</v>
      </c>
      <c r="Q783" s="153">
        <v>0</v>
      </c>
      <c r="R783" s="128">
        <f t="shared" si="52"/>
        <v>-11349.260000000002</v>
      </c>
      <c r="S783" s="129">
        <v>17</v>
      </c>
    </row>
    <row r="784" spans="1:19" hidden="1">
      <c r="A784" s="147">
        <v>771</v>
      </c>
      <c r="B784" s="121">
        <v>201020549</v>
      </c>
      <c r="C784" s="148" t="s">
        <v>159</v>
      </c>
      <c r="D784" s="149" t="s">
        <v>32</v>
      </c>
      <c r="E784" s="149" t="s">
        <v>34</v>
      </c>
      <c r="F784" s="149" t="s">
        <v>140</v>
      </c>
      <c r="G784" s="149" t="s">
        <v>4385</v>
      </c>
      <c r="H784" s="149">
        <v>0</v>
      </c>
      <c r="I784" s="123" t="s">
        <v>901</v>
      </c>
      <c r="J784" s="150">
        <f>VLOOKUP(B784,'12.2023'!A:C,3,0)</f>
        <v>0</v>
      </c>
      <c r="K784" s="151">
        <f>VLOOKUP(B784,'12.2023'!A:D,4,0)</f>
        <v>0</v>
      </c>
      <c r="L784" s="150">
        <f>VLOOKUP(B784,'12.2023'!A:E,5,0)</f>
        <v>61920</v>
      </c>
      <c r="M784" s="150">
        <f>VLOOKUP(B784,'12.2023'!A:F,6,0)</f>
        <v>80855.960000000006</v>
      </c>
      <c r="N784" s="150">
        <f t="shared" si="49"/>
        <v>0</v>
      </c>
      <c r="O784" s="152">
        <f t="shared" si="50"/>
        <v>18935.960000000006</v>
      </c>
      <c r="P784" s="128">
        <f t="shared" si="51"/>
        <v>-18935.960000000006</v>
      </c>
      <c r="Q784" s="153">
        <v>0</v>
      </c>
      <c r="R784" s="128">
        <f t="shared" si="52"/>
        <v>-18935.960000000006</v>
      </c>
      <c r="S784" s="129">
        <v>17</v>
      </c>
    </row>
    <row r="785" spans="1:19" hidden="1">
      <c r="A785" s="147">
        <v>772</v>
      </c>
      <c r="B785" s="121">
        <v>201020550</v>
      </c>
      <c r="C785" s="148" t="s">
        <v>159</v>
      </c>
      <c r="D785" s="149" t="s">
        <v>32</v>
      </c>
      <c r="E785" s="149" t="s">
        <v>34</v>
      </c>
      <c r="F785" s="149" t="s">
        <v>140</v>
      </c>
      <c r="G785" s="149" t="s">
        <v>4385</v>
      </c>
      <c r="H785" s="149">
        <v>0</v>
      </c>
      <c r="I785" s="123" t="s">
        <v>902</v>
      </c>
      <c r="J785" s="150">
        <f>VLOOKUP(B785,'12.2023'!A:C,3,0)</f>
        <v>0</v>
      </c>
      <c r="K785" s="151">
        <f>VLOOKUP(B785,'12.2023'!A:D,4,0)</f>
        <v>0</v>
      </c>
      <c r="L785" s="150">
        <f>VLOOKUP(B785,'12.2023'!A:E,5,0)</f>
        <v>16200</v>
      </c>
      <c r="M785" s="150">
        <f>VLOOKUP(B785,'12.2023'!A:F,6,0)</f>
        <v>16200</v>
      </c>
      <c r="N785" s="150">
        <f t="shared" si="49"/>
        <v>0</v>
      </c>
      <c r="O785" s="152">
        <f t="shared" si="50"/>
        <v>0</v>
      </c>
      <c r="P785" s="128">
        <f t="shared" si="51"/>
        <v>0</v>
      </c>
      <c r="Q785" s="153">
        <v>0</v>
      </c>
      <c r="R785" s="128">
        <f t="shared" si="52"/>
        <v>0</v>
      </c>
      <c r="S785" s="129">
        <v>17</v>
      </c>
    </row>
    <row r="786" spans="1:19" hidden="1">
      <c r="A786" s="147">
        <v>773</v>
      </c>
      <c r="B786" s="121">
        <v>201020551</v>
      </c>
      <c r="C786" s="148" t="s">
        <v>159</v>
      </c>
      <c r="D786" s="149" t="s">
        <v>32</v>
      </c>
      <c r="E786" s="149" t="s">
        <v>34</v>
      </c>
      <c r="F786" s="149" t="s">
        <v>140</v>
      </c>
      <c r="G786" s="149" t="s">
        <v>4385</v>
      </c>
      <c r="H786" s="149">
        <v>0</v>
      </c>
      <c r="I786" s="123" t="s">
        <v>903</v>
      </c>
      <c r="J786" s="150">
        <f>VLOOKUP(B786,'12.2023'!A:C,3,0)</f>
        <v>0</v>
      </c>
      <c r="K786" s="151">
        <f>VLOOKUP(B786,'12.2023'!A:D,4,0)</f>
        <v>0</v>
      </c>
      <c r="L786" s="150">
        <f>VLOOKUP(B786,'12.2023'!A:E,5,0)</f>
        <v>1750</v>
      </c>
      <c r="M786" s="150">
        <f>VLOOKUP(B786,'12.2023'!A:F,6,0)</f>
        <v>1750</v>
      </c>
      <c r="N786" s="150">
        <f t="shared" si="49"/>
        <v>0</v>
      </c>
      <c r="O786" s="152">
        <f t="shared" si="50"/>
        <v>0</v>
      </c>
      <c r="P786" s="128">
        <f t="shared" si="51"/>
        <v>0</v>
      </c>
      <c r="Q786" s="153">
        <v>0</v>
      </c>
      <c r="R786" s="128">
        <f t="shared" si="52"/>
        <v>0</v>
      </c>
      <c r="S786" s="129">
        <v>17</v>
      </c>
    </row>
    <row r="787" spans="1:19" hidden="1">
      <c r="A787" s="147">
        <v>774</v>
      </c>
      <c r="B787" s="121">
        <v>201020552</v>
      </c>
      <c r="C787" s="148" t="s">
        <v>159</v>
      </c>
      <c r="D787" s="149" t="s">
        <v>32</v>
      </c>
      <c r="E787" s="149" t="s">
        <v>34</v>
      </c>
      <c r="F787" s="149" t="s">
        <v>140</v>
      </c>
      <c r="G787" s="149" t="s">
        <v>4385</v>
      </c>
      <c r="H787" s="149">
        <v>0</v>
      </c>
      <c r="I787" s="123" t="s">
        <v>3280</v>
      </c>
      <c r="J787" s="150">
        <f>VLOOKUP(B787,'12.2023'!A:C,3,0)</f>
        <v>0</v>
      </c>
      <c r="K787" s="151">
        <f>VLOOKUP(B787,'12.2023'!A:D,4,0)</f>
        <v>0</v>
      </c>
      <c r="L787" s="150">
        <f>VLOOKUP(B787,'12.2023'!A:E,5,0)</f>
        <v>7500</v>
      </c>
      <c r="M787" s="150">
        <f>VLOOKUP(B787,'12.2023'!A:F,6,0)</f>
        <v>7500</v>
      </c>
      <c r="N787" s="150">
        <f t="shared" si="49"/>
        <v>0</v>
      </c>
      <c r="O787" s="152">
        <f t="shared" si="50"/>
        <v>0</v>
      </c>
      <c r="P787" s="128">
        <f t="shared" si="51"/>
        <v>0</v>
      </c>
      <c r="Q787" s="153">
        <v>0</v>
      </c>
      <c r="R787" s="128">
        <f t="shared" si="52"/>
        <v>0</v>
      </c>
      <c r="S787" s="129">
        <v>17</v>
      </c>
    </row>
    <row r="788" spans="1:19" hidden="1">
      <c r="A788" s="147">
        <v>775</v>
      </c>
      <c r="B788" s="121">
        <v>201020553</v>
      </c>
      <c r="C788" s="148" t="s">
        <v>159</v>
      </c>
      <c r="D788" s="149" t="s">
        <v>32</v>
      </c>
      <c r="E788" s="149" t="s">
        <v>34</v>
      </c>
      <c r="F788" s="149" t="s">
        <v>140</v>
      </c>
      <c r="G788" s="149" t="s">
        <v>4385</v>
      </c>
      <c r="H788" s="149">
        <v>0</v>
      </c>
      <c r="I788" s="123" t="s">
        <v>3327</v>
      </c>
      <c r="J788" s="150">
        <f>VLOOKUP(B788,'12.2023'!A:C,3,0)</f>
        <v>0</v>
      </c>
      <c r="K788" s="151">
        <f>VLOOKUP(B788,'12.2023'!A:D,4,0)</f>
        <v>0</v>
      </c>
      <c r="L788" s="150">
        <f>VLOOKUP(B788,'12.2023'!A:E,5,0)</f>
        <v>12000</v>
      </c>
      <c r="M788" s="150">
        <f>VLOOKUP(B788,'12.2023'!A:F,6,0)</f>
        <v>12000</v>
      </c>
      <c r="N788" s="150">
        <f t="shared" si="49"/>
        <v>0</v>
      </c>
      <c r="O788" s="152">
        <f t="shared" si="50"/>
        <v>0</v>
      </c>
      <c r="P788" s="128">
        <f t="shared" si="51"/>
        <v>0</v>
      </c>
      <c r="Q788" s="153">
        <v>0</v>
      </c>
      <c r="R788" s="128">
        <f t="shared" si="52"/>
        <v>0</v>
      </c>
      <c r="S788" s="129">
        <v>17</v>
      </c>
    </row>
    <row r="789" spans="1:19" hidden="1">
      <c r="A789" s="147">
        <v>776</v>
      </c>
      <c r="B789" s="121">
        <v>201020601</v>
      </c>
      <c r="C789" s="148" t="s">
        <v>159</v>
      </c>
      <c r="D789" s="149" t="s">
        <v>32</v>
      </c>
      <c r="E789" s="149" t="s">
        <v>44</v>
      </c>
      <c r="F789" s="149" t="s">
        <v>152</v>
      </c>
      <c r="G789" s="149" t="s">
        <v>111</v>
      </c>
      <c r="H789" s="149">
        <v>0</v>
      </c>
      <c r="I789" s="123" t="s">
        <v>904</v>
      </c>
      <c r="J789" s="150">
        <f>VLOOKUP(B789,'12.2023'!A:C,3,0)</f>
        <v>24000</v>
      </c>
      <c r="K789" s="151">
        <f>VLOOKUP(B789,'12.2023'!A:D,4,0)</f>
        <v>0</v>
      </c>
      <c r="L789" s="150">
        <f>VLOOKUP(B789,'12.2023'!A:E,5,0)</f>
        <v>0</v>
      </c>
      <c r="M789" s="150">
        <f>VLOOKUP(B789,'12.2023'!A:F,6,0)</f>
        <v>0</v>
      </c>
      <c r="N789" s="150">
        <f t="shared" si="49"/>
        <v>24000</v>
      </c>
      <c r="O789" s="152">
        <f t="shared" si="50"/>
        <v>0</v>
      </c>
      <c r="P789" s="128">
        <f t="shared" si="51"/>
        <v>24000</v>
      </c>
      <c r="Q789" s="153">
        <v>0</v>
      </c>
      <c r="R789" s="128">
        <f t="shared" si="52"/>
        <v>24000</v>
      </c>
      <c r="S789" s="129">
        <v>11</v>
      </c>
    </row>
    <row r="790" spans="1:19" hidden="1">
      <c r="A790" s="147">
        <v>777</v>
      </c>
      <c r="B790" s="121">
        <v>201020701</v>
      </c>
      <c r="C790" s="148" t="s">
        <v>159</v>
      </c>
      <c r="D790" s="149" t="s">
        <v>32</v>
      </c>
      <c r="E790" s="149" t="s">
        <v>34</v>
      </c>
      <c r="F790" s="149" t="s">
        <v>140</v>
      </c>
      <c r="G790" s="149" t="s">
        <v>4385</v>
      </c>
      <c r="H790" s="149">
        <v>0</v>
      </c>
      <c r="I790" s="123" t="s">
        <v>905</v>
      </c>
      <c r="J790" s="150">
        <f>VLOOKUP(B790,'12.2023'!A:C,3,0)</f>
        <v>0</v>
      </c>
      <c r="K790" s="151">
        <f>VLOOKUP(B790,'12.2023'!A:D,4,0)</f>
        <v>0</v>
      </c>
      <c r="L790" s="150">
        <f>VLOOKUP(B790,'12.2023'!A:E,5,0)</f>
        <v>82065</v>
      </c>
      <c r="M790" s="150">
        <f>VLOOKUP(B790,'12.2023'!A:F,6,0)</f>
        <v>141846.79</v>
      </c>
      <c r="N790" s="150">
        <f t="shared" si="49"/>
        <v>0</v>
      </c>
      <c r="O790" s="152">
        <f t="shared" si="50"/>
        <v>59781.790000000008</v>
      </c>
      <c r="P790" s="128">
        <f t="shared" si="51"/>
        <v>-59781.790000000008</v>
      </c>
      <c r="Q790" s="153">
        <v>0</v>
      </c>
      <c r="R790" s="128">
        <f t="shared" si="52"/>
        <v>-59781.790000000008</v>
      </c>
      <c r="S790" s="129">
        <v>17</v>
      </c>
    </row>
    <row r="791" spans="1:19" hidden="1">
      <c r="A791" s="147">
        <v>778</v>
      </c>
      <c r="B791" s="121">
        <v>201020801</v>
      </c>
      <c r="C791" s="148" t="s">
        <v>159</v>
      </c>
      <c r="D791" s="149" t="s">
        <v>32</v>
      </c>
      <c r="E791" s="149" t="s">
        <v>34</v>
      </c>
      <c r="F791" s="149" t="s">
        <v>140</v>
      </c>
      <c r="G791" s="149" t="s">
        <v>4385</v>
      </c>
      <c r="H791" s="149">
        <v>0</v>
      </c>
      <c r="I791" s="123" t="s">
        <v>906</v>
      </c>
      <c r="J791" s="150">
        <f>VLOOKUP(B791,'12.2023'!A:C,3,0)</f>
        <v>0</v>
      </c>
      <c r="K791" s="151">
        <f>VLOOKUP(B791,'12.2023'!A:D,4,0)</f>
        <v>31504.170000000002</v>
      </c>
      <c r="L791" s="150">
        <f>VLOOKUP(B791,'12.2023'!A:E,5,0)</f>
        <v>416854</v>
      </c>
      <c r="M791" s="150">
        <f>VLOOKUP(B791,'12.2023'!A:F,6,0)</f>
        <v>472115.85000000003</v>
      </c>
      <c r="N791" s="150">
        <f t="shared" si="49"/>
        <v>0</v>
      </c>
      <c r="O791" s="152">
        <f t="shared" si="50"/>
        <v>86766.020000000019</v>
      </c>
      <c r="P791" s="128">
        <f t="shared" si="51"/>
        <v>-86766.020000000019</v>
      </c>
      <c r="Q791" s="153">
        <v>0</v>
      </c>
      <c r="R791" s="128">
        <f t="shared" si="52"/>
        <v>-86766.020000000019</v>
      </c>
      <c r="S791" s="129">
        <v>17</v>
      </c>
    </row>
    <row r="792" spans="1:19" hidden="1">
      <c r="A792" s="147">
        <v>779</v>
      </c>
      <c r="B792" s="121">
        <v>201020901</v>
      </c>
      <c r="C792" s="148" t="s">
        <v>159</v>
      </c>
      <c r="D792" s="149" t="s">
        <v>32</v>
      </c>
      <c r="E792" s="149" t="s">
        <v>34</v>
      </c>
      <c r="F792" s="149" t="s">
        <v>140</v>
      </c>
      <c r="G792" s="149" t="s">
        <v>4385</v>
      </c>
      <c r="H792" s="149">
        <v>0</v>
      </c>
      <c r="I792" s="123" t="s">
        <v>907</v>
      </c>
      <c r="J792" s="150">
        <f>VLOOKUP(B792,'12.2023'!A:C,3,0)</f>
        <v>0</v>
      </c>
      <c r="K792" s="151">
        <f>VLOOKUP(B792,'12.2023'!A:D,4,0)</f>
        <v>0</v>
      </c>
      <c r="L792" s="150">
        <f>VLOOKUP(B792,'12.2023'!A:E,5,0)</f>
        <v>25000</v>
      </c>
      <c r="M792" s="150">
        <f>VLOOKUP(B792,'12.2023'!A:F,6,0)</f>
        <v>33154.959999999999</v>
      </c>
      <c r="N792" s="150">
        <f t="shared" si="49"/>
        <v>0</v>
      </c>
      <c r="O792" s="152">
        <f t="shared" si="50"/>
        <v>8154.9599999999991</v>
      </c>
      <c r="P792" s="128">
        <f t="shared" si="51"/>
        <v>-8154.9599999999991</v>
      </c>
      <c r="Q792" s="153">
        <v>0</v>
      </c>
      <c r="R792" s="128">
        <f t="shared" si="52"/>
        <v>-8154.9599999999991</v>
      </c>
      <c r="S792" s="129">
        <v>17</v>
      </c>
    </row>
    <row r="793" spans="1:19" hidden="1">
      <c r="A793" s="147">
        <v>780</v>
      </c>
      <c r="B793" s="121">
        <v>201021007</v>
      </c>
      <c r="C793" s="148" t="s">
        <v>159</v>
      </c>
      <c r="D793" s="149" t="s">
        <v>32</v>
      </c>
      <c r="E793" s="149" t="s">
        <v>34</v>
      </c>
      <c r="F793" s="149" t="s">
        <v>140</v>
      </c>
      <c r="G793" s="149" t="s">
        <v>4385</v>
      </c>
      <c r="H793" s="149">
        <v>0</v>
      </c>
      <c r="I793" s="123" t="s">
        <v>908</v>
      </c>
      <c r="J793" s="150">
        <f>VLOOKUP(B793,'12.2023'!A:C,3,0)</f>
        <v>0</v>
      </c>
      <c r="K793" s="151">
        <f>VLOOKUP(B793,'12.2023'!A:D,4,0)</f>
        <v>0</v>
      </c>
      <c r="L793" s="150">
        <f>VLOOKUP(B793,'12.2023'!A:E,5,0)</f>
        <v>0</v>
      </c>
      <c r="M793" s="150">
        <f>VLOOKUP(B793,'12.2023'!A:F,6,0)</f>
        <v>0</v>
      </c>
      <c r="N793" s="150">
        <f t="shared" si="49"/>
        <v>0</v>
      </c>
      <c r="O793" s="152">
        <f t="shared" si="50"/>
        <v>0</v>
      </c>
      <c r="P793" s="128">
        <f t="shared" si="51"/>
        <v>0</v>
      </c>
      <c r="Q793" s="153">
        <v>0</v>
      </c>
      <c r="R793" s="128">
        <f t="shared" si="52"/>
        <v>0</v>
      </c>
      <c r="S793" s="129">
        <v>17</v>
      </c>
    </row>
    <row r="794" spans="1:19" hidden="1">
      <c r="A794" s="147">
        <v>781</v>
      </c>
      <c r="B794" s="121">
        <v>201021107</v>
      </c>
      <c r="C794" s="148" t="s">
        <v>159</v>
      </c>
      <c r="D794" s="149" t="s">
        <v>32</v>
      </c>
      <c r="E794" s="149" t="s">
        <v>34</v>
      </c>
      <c r="F794" s="149" t="s">
        <v>140</v>
      </c>
      <c r="G794" s="149" t="s">
        <v>4385</v>
      </c>
      <c r="H794" s="149">
        <v>0</v>
      </c>
      <c r="I794" s="123" t="s">
        <v>909</v>
      </c>
      <c r="J794" s="150">
        <f>VLOOKUP(B794,'12.2023'!A:C,3,0)</f>
        <v>0</v>
      </c>
      <c r="K794" s="151">
        <f>VLOOKUP(B794,'12.2023'!A:D,4,0)</f>
        <v>0</v>
      </c>
      <c r="L794" s="150">
        <f>VLOOKUP(B794,'12.2023'!A:E,5,0)</f>
        <v>129000</v>
      </c>
      <c r="M794" s="150">
        <f>VLOOKUP(B794,'12.2023'!A:F,6,0)</f>
        <v>131388.65</v>
      </c>
      <c r="N794" s="150">
        <f t="shared" si="49"/>
        <v>0</v>
      </c>
      <c r="O794" s="152">
        <f t="shared" si="50"/>
        <v>2388.6499999999942</v>
      </c>
      <c r="P794" s="128">
        <f t="shared" si="51"/>
        <v>-2388.6499999999942</v>
      </c>
      <c r="Q794" s="153">
        <v>0</v>
      </c>
      <c r="R794" s="128">
        <f t="shared" si="52"/>
        <v>-2388.6499999999942</v>
      </c>
      <c r="S794" s="129">
        <v>17</v>
      </c>
    </row>
    <row r="795" spans="1:19" hidden="1">
      <c r="A795" s="147">
        <v>782</v>
      </c>
      <c r="B795" s="121">
        <v>201021301</v>
      </c>
      <c r="C795" s="148" t="s">
        <v>159</v>
      </c>
      <c r="D795" s="149" t="s">
        <v>32</v>
      </c>
      <c r="E795" s="149" t="s">
        <v>34</v>
      </c>
      <c r="F795" s="149" t="s">
        <v>140</v>
      </c>
      <c r="G795" s="149" t="s">
        <v>4385</v>
      </c>
      <c r="H795" s="149">
        <v>0</v>
      </c>
      <c r="I795" s="123" t="s">
        <v>910</v>
      </c>
      <c r="J795" s="150">
        <f>VLOOKUP(B795,'12.2023'!A:C,3,0)</f>
        <v>0</v>
      </c>
      <c r="K795" s="151">
        <f>VLOOKUP(B795,'12.2023'!A:D,4,0)</f>
        <v>43031.94</v>
      </c>
      <c r="L795" s="150">
        <f>VLOOKUP(B795,'12.2023'!A:E,5,0)</f>
        <v>63995</v>
      </c>
      <c r="M795" s="150">
        <f>VLOOKUP(B795,'12.2023'!A:F,6,0)</f>
        <v>28379.73</v>
      </c>
      <c r="N795" s="150">
        <f t="shared" si="49"/>
        <v>0</v>
      </c>
      <c r="O795" s="152">
        <f t="shared" si="50"/>
        <v>7416.6699999999983</v>
      </c>
      <c r="P795" s="128">
        <f t="shared" si="51"/>
        <v>-7416.6699999999983</v>
      </c>
      <c r="Q795" s="153">
        <v>0</v>
      </c>
      <c r="R795" s="128">
        <f t="shared" si="52"/>
        <v>-7416.6699999999983</v>
      </c>
      <c r="S795" s="129">
        <v>17</v>
      </c>
    </row>
    <row r="796" spans="1:19" hidden="1">
      <c r="A796" s="147">
        <v>783</v>
      </c>
      <c r="B796" s="121">
        <v>201021501</v>
      </c>
      <c r="C796" s="148" t="s">
        <v>159</v>
      </c>
      <c r="D796" s="149" t="s">
        <v>32</v>
      </c>
      <c r="E796" s="149" t="s">
        <v>34</v>
      </c>
      <c r="F796" s="149" t="s">
        <v>140</v>
      </c>
      <c r="G796" s="149" t="s">
        <v>4385</v>
      </c>
      <c r="H796" s="149">
        <v>0</v>
      </c>
      <c r="I796" s="123" t="s">
        <v>911</v>
      </c>
      <c r="J796" s="150">
        <f>VLOOKUP(B796,'12.2023'!A:C,3,0)</f>
        <v>0</v>
      </c>
      <c r="K796" s="151">
        <f>VLOOKUP(B796,'12.2023'!A:D,4,0)</f>
        <v>330.03000000000003</v>
      </c>
      <c r="L796" s="150">
        <f>VLOOKUP(B796,'12.2023'!A:E,5,0)</f>
        <v>63000</v>
      </c>
      <c r="M796" s="150">
        <f>VLOOKUP(B796,'12.2023'!A:F,6,0)</f>
        <v>62896.15</v>
      </c>
      <c r="N796" s="150">
        <f t="shared" si="49"/>
        <v>0</v>
      </c>
      <c r="O796" s="152">
        <f t="shared" si="50"/>
        <v>226.18000000000029</v>
      </c>
      <c r="P796" s="128">
        <f t="shared" si="51"/>
        <v>-226.18000000000029</v>
      </c>
      <c r="Q796" s="153">
        <v>0</v>
      </c>
      <c r="R796" s="128">
        <f t="shared" si="52"/>
        <v>-226.18000000000029</v>
      </c>
      <c r="S796" s="129">
        <v>17</v>
      </c>
    </row>
    <row r="797" spans="1:19" hidden="1">
      <c r="A797" s="147">
        <v>784</v>
      </c>
      <c r="B797" s="121">
        <v>201021601</v>
      </c>
      <c r="C797" s="148" t="s">
        <v>159</v>
      </c>
      <c r="D797" s="149" t="s">
        <v>32</v>
      </c>
      <c r="E797" s="149" t="s">
        <v>34</v>
      </c>
      <c r="F797" s="149" t="s">
        <v>140</v>
      </c>
      <c r="G797" s="149" t="s">
        <v>4385</v>
      </c>
      <c r="H797" s="149">
        <v>0</v>
      </c>
      <c r="I797" s="123" t="s">
        <v>912</v>
      </c>
      <c r="J797" s="150">
        <f>VLOOKUP(B797,'12.2023'!A:C,3,0)</f>
        <v>0</v>
      </c>
      <c r="K797" s="151">
        <f>VLOOKUP(B797,'12.2023'!A:D,4,0)</f>
        <v>38322.230000000003</v>
      </c>
      <c r="L797" s="150">
        <f>VLOOKUP(B797,'12.2023'!A:E,5,0)</f>
        <v>200772</v>
      </c>
      <c r="M797" s="150">
        <f>VLOOKUP(B797,'12.2023'!A:F,6,0)</f>
        <v>176530.12</v>
      </c>
      <c r="N797" s="150">
        <f t="shared" si="49"/>
        <v>0</v>
      </c>
      <c r="O797" s="152">
        <f t="shared" si="50"/>
        <v>14080.350000000006</v>
      </c>
      <c r="P797" s="128">
        <f t="shared" si="51"/>
        <v>-14080.350000000006</v>
      </c>
      <c r="Q797" s="153">
        <v>0</v>
      </c>
      <c r="R797" s="128">
        <f t="shared" si="52"/>
        <v>-14080.350000000006</v>
      </c>
      <c r="S797" s="129">
        <v>17</v>
      </c>
    </row>
    <row r="798" spans="1:19" hidden="1">
      <c r="A798" s="147">
        <v>785</v>
      </c>
      <c r="B798" s="121">
        <v>201021801</v>
      </c>
      <c r="C798" s="148" t="s">
        <v>159</v>
      </c>
      <c r="D798" s="149" t="s">
        <v>32</v>
      </c>
      <c r="E798" s="149" t="s">
        <v>34</v>
      </c>
      <c r="F798" s="149" t="s">
        <v>140</v>
      </c>
      <c r="G798" s="149" t="s">
        <v>4385</v>
      </c>
      <c r="H798" s="149">
        <v>0</v>
      </c>
      <c r="I798" s="123" t="s">
        <v>913</v>
      </c>
      <c r="J798" s="150">
        <f>VLOOKUP(B798,'12.2023'!A:C,3,0)</f>
        <v>0</v>
      </c>
      <c r="K798" s="151">
        <f>VLOOKUP(B798,'12.2023'!A:D,4,0)</f>
        <v>297188.91000000003</v>
      </c>
      <c r="L798" s="150">
        <f>VLOOKUP(B798,'12.2023'!A:E,5,0)</f>
        <v>90000</v>
      </c>
      <c r="M798" s="150">
        <f>VLOOKUP(B798,'12.2023'!A:F,6,0)</f>
        <v>141392.5</v>
      </c>
      <c r="N798" s="150">
        <f t="shared" si="49"/>
        <v>0</v>
      </c>
      <c r="O798" s="152">
        <f t="shared" si="50"/>
        <v>348581.41000000003</v>
      </c>
      <c r="P798" s="128">
        <f t="shared" si="51"/>
        <v>-348581.41000000003</v>
      </c>
      <c r="Q798" s="153">
        <v>0</v>
      </c>
      <c r="R798" s="128">
        <f t="shared" si="52"/>
        <v>-348581.41000000003</v>
      </c>
      <c r="S798" s="129">
        <v>17</v>
      </c>
    </row>
    <row r="799" spans="1:19" hidden="1">
      <c r="A799" s="147">
        <v>786</v>
      </c>
      <c r="B799" s="121">
        <v>201022002</v>
      </c>
      <c r="C799" s="148" t="s">
        <v>159</v>
      </c>
      <c r="D799" s="149" t="s">
        <v>32</v>
      </c>
      <c r="E799" s="149" t="s">
        <v>34</v>
      </c>
      <c r="F799" s="149" t="s">
        <v>140</v>
      </c>
      <c r="G799" s="149" t="s">
        <v>4385</v>
      </c>
      <c r="H799" s="149">
        <v>0</v>
      </c>
      <c r="I799" s="123" t="s">
        <v>914</v>
      </c>
      <c r="J799" s="150">
        <f>VLOOKUP(B799,'12.2023'!A:C,3,0)</f>
        <v>0</v>
      </c>
      <c r="K799" s="151">
        <f>VLOOKUP(B799,'12.2023'!A:D,4,0)</f>
        <v>2489.39</v>
      </c>
      <c r="L799" s="150">
        <f>VLOOKUP(B799,'12.2023'!A:E,5,0)</f>
        <v>276613</v>
      </c>
      <c r="M799" s="150">
        <f>VLOOKUP(B799,'12.2023'!A:F,6,0)</f>
        <v>390348</v>
      </c>
      <c r="N799" s="150">
        <f t="shared" si="49"/>
        <v>0</v>
      </c>
      <c r="O799" s="152">
        <f t="shared" si="50"/>
        <v>116224.39000000001</v>
      </c>
      <c r="P799" s="128">
        <f t="shared" si="51"/>
        <v>-116224.39000000001</v>
      </c>
      <c r="Q799" s="153">
        <v>0</v>
      </c>
      <c r="R799" s="128">
        <f t="shared" si="52"/>
        <v>-116224.39000000001</v>
      </c>
      <c r="S799" s="129">
        <v>17</v>
      </c>
    </row>
    <row r="800" spans="1:19" hidden="1">
      <c r="A800" s="147">
        <v>787</v>
      </c>
      <c r="B800" s="121">
        <v>201022101</v>
      </c>
      <c r="C800" s="148" t="s">
        <v>159</v>
      </c>
      <c r="D800" s="149" t="s">
        <v>32</v>
      </c>
      <c r="E800" s="149" t="s">
        <v>34</v>
      </c>
      <c r="F800" s="149" t="s">
        <v>140</v>
      </c>
      <c r="G800" s="149" t="s">
        <v>4385</v>
      </c>
      <c r="H800" s="149">
        <v>0</v>
      </c>
      <c r="I800" s="123" t="s">
        <v>915</v>
      </c>
      <c r="J800" s="150">
        <f>VLOOKUP(B800,'12.2023'!A:C,3,0)</f>
        <v>0</v>
      </c>
      <c r="K800" s="151">
        <f>VLOOKUP(B800,'12.2023'!A:D,4,0)</f>
        <v>0</v>
      </c>
      <c r="L800" s="150">
        <f>VLOOKUP(B800,'12.2023'!A:E,5,0)</f>
        <v>0</v>
      </c>
      <c r="M800" s="150">
        <f>VLOOKUP(B800,'12.2023'!A:F,6,0)</f>
        <v>0</v>
      </c>
      <c r="N800" s="150">
        <f t="shared" si="49"/>
        <v>0</v>
      </c>
      <c r="O800" s="152">
        <f t="shared" si="50"/>
        <v>0</v>
      </c>
      <c r="P800" s="128">
        <f t="shared" si="51"/>
        <v>0</v>
      </c>
      <c r="Q800" s="153">
        <v>0</v>
      </c>
      <c r="R800" s="128">
        <f t="shared" si="52"/>
        <v>0</v>
      </c>
      <c r="S800" s="129">
        <v>17</v>
      </c>
    </row>
    <row r="801" spans="1:19" hidden="1">
      <c r="A801" s="147">
        <v>788</v>
      </c>
      <c r="B801" s="121">
        <v>201022402</v>
      </c>
      <c r="C801" s="148" t="s">
        <v>159</v>
      </c>
      <c r="D801" s="149" t="s">
        <v>32</v>
      </c>
      <c r="E801" s="149" t="s">
        <v>34</v>
      </c>
      <c r="F801" s="149" t="s">
        <v>140</v>
      </c>
      <c r="G801" s="149" t="s">
        <v>4385</v>
      </c>
      <c r="H801" s="149">
        <v>0</v>
      </c>
      <c r="I801" s="123" t="s">
        <v>916</v>
      </c>
      <c r="J801" s="150">
        <f>VLOOKUP(B801,'12.2023'!A:C,3,0)</f>
        <v>0</v>
      </c>
      <c r="K801" s="151">
        <f>VLOOKUP(B801,'12.2023'!A:D,4,0)</f>
        <v>0</v>
      </c>
      <c r="L801" s="150">
        <f>VLOOKUP(B801,'12.2023'!A:E,5,0)</f>
        <v>0</v>
      </c>
      <c r="M801" s="150">
        <f>VLOOKUP(B801,'12.2023'!A:F,6,0)</f>
        <v>0</v>
      </c>
      <c r="N801" s="150">
        <f t="shared" si="49"/>
        <v>0</v>
      </c>
      <c r="O801" s="152">
        <f t="shared" si="50"/>
        <v>0</v>
      </c>
      <c r="P801" s="128">
        <f t="shared" si="51"/>
        <v>0</v>
      </c>
      <c r="Q801" s="153">
        <v>0</v>
      </c>
      <c r="R801" s="128">
        <f t="shared" si="52"/>
        <v>0</v>
      </c>
      <c r="S801" s="129">
        <v>17</v>
      </c>
    </row>
    <row r="802" spans="1:19" hidden="1">
      <c r="A802" s="147">
        <v>789</v>
      </c>
      <c r="B802" s="121">
        <v>201022503</v>
      </c>
      <c r="C802" s="148" t="s">
        <v>159</v>
      </c>
      <c r="D802" s="149" t="s">
        <v>32</v>
      </c>
      <c r="E802" s="149" t="s">
        <v>34</v>
      </c>
      <c r="F802" s="149" t="s">
        <v>140</v>
      </c>
      <c r="G802" s="149" t="s">
        <v>4385</v>
      </c>
      <c r="H802" s="149">
        <v>0</v>
      </c>
      <c r="I802" s="123" t="s">
        <v>917</v>
      </c>
      <c r="J802" s="150">
        <f>VLOOKUP(B802,'12.2023'!A:C,3,0)</f>
        <v>0</v>
      </c>
      <c r="K802" s="151">
        <f>VLOOKUP(B802,'12.2023'!A:D,4,0)</f>
        <v>19821.420000000002</v>
      </c>
      <c r="L802" s="150">
        <f>VLOOKUP(B802,'12.2023'!A:E,5,0)</f>
        <v>302032.60000000003</v>
      </c>
      <c r="M802" s="150">
        <f>VLOOKUP(B802,'12.2023'!A:F,6,0)</f>
        <v>347048.79</v>
      </c>
      <c r="N802" s="150">
        <f t="shared" si="49"/>
        <v>0</v>
      </c>
      <c r="O802" s="152">
        <f t="shared" si="50"/>
        <v>64837.609999999928</v>
      </c>
      <c r="P802" s="128">
        <f t="shared" si="51"/>
        <v>-64837.609999999928</v>
      </c>
      <c r="Q802" s="153">
        <v>0</v>
      </c>
      <c r="R802" s="128">
        <f t="shared" si="52"/>
        <v>-64837.609999999928</v>
      </c>
      <c r="S802" s="129">
        <v>17</v>
      </c>
    </row>
    <row r="803" spans="1:19" hidden="1">
      <c r="A803" s="147">
        <v>790</v>
      </c>
      <c r="B803" s="121">
        <v>201022505</v>
      </c>
      <c r="C803" s="148" t="s">
        <v>159</v>
      </c>
      <c r="D803" s="149" t="s">
        <v>32</v>
      </c>
      <c r="E803" s="149" t="s">
        <v>34</v>
      </c>
      <c r="F803" s="149" t="s">
        <v>140</v>
      </c>
      <c r="G803" s="149" t="s">
        <v>4385</v>
      </c>
      <c r="H803" s="149">
        <v>0</v>
      </c>
      <c r="I803" s="123" t="s">
        <v>918</v>
      </c>
      <c r="J803" s="150">
        <f>VLOOKUP(B803,'12.2023'!A:C,3,0)</f>
        <v>0</v>
      </c>
      <c r="K803" s="151">
        <f>VLOOKUP(B803,'12.2023'!A:D,4,0)</f>
        <v>0</v>
      </c>
      <c r="L803" s="150">
        <f>VLOOKUP(B803,'12.2023'!A:E,5,0)</f>
        <v>0</v>
      </c>
      <c r="M803" s="150">
        <f>VLOOKUP(B803,'12.2023'!A:F,6,0)</f>
        <v>0</v>
      </c>
      <c r="N803" s="150">
        <f t="shared" si="49"/>
        <v>0</v>
      </c>
      <c r="O803" s="152">
        <f t="shared" si="50"/>
        <v>0</v>
      </c>
      <c r="P803" s="128">
        <f t="shared" si="51"/>
        <v>0</v>
      </c>
      <c r="Q803" s="153">
        <v>0</v>
      </c>
      <c r="R803" s="128">
        <f t="shared" si="52"/>
        <v>0</v>
      </c>
      <c r="S803" s="129">
        <v>17</v>
      </c>
    </row>
    <row r="804" spans="1:19" hidden="1">
      <c r="A804" s="147">
        <v>791</v>
      </c>
      <c r="B804" s="121">
        <v>201023601</v>
      </c>
      <c r="C804" s="148" t="s">
        <v>159</v>
      </c>
      <c r="D804" s="149" t="s">
        <v>32</v>
      </c>
      <c r="E804" s="149" t="s">
        <v>34</v>
      </c>
      <c r="F804" s="149" t="s">
        <v>140</v>
      </c>
      <c r="G804" s="149" t="s">
        <v>4385</v>
      </c>
      <c r="H804" s="149">
        <v>0</v>
      </c>
      <c r="I804" s="123" t="s">
        <v>919</v>
      </c>
      <c r="J804" s="150">
        <f>VLOOKUP(B804,'12.2023'!A:C,3,0)</f>
        <v>0</v>
      </c>
      <c r="K804" s="151">
        <f>VLOOKUP(B804,'12.2023'!A:D,4,0)</f>
        <v>0</v>
      </c>
      <c r="L804" s="150">
        <f>VLOOKUP(B804,'12.2023'!A:E,5,0)</f>
        <v>0</v>
      </c>
      <c r="M804" s="150">
        <f>VLOOKUP(B804,'12.2023'!A:F,6,0)</f>
        <v>0</v>
      </c>
      <c r="N804" s="150">
        <f t="shared" si="49"/>
        <v>0</v>
      </c>
      <c r="O804" s="152">
        <f t="shared" si="50"/>
        <v>0</v>
      </c>
      <c r="P804" s="128">
        <f t="shared" si="51"/>
        <v>0</v>
      </c>
      <c r="Q804" s="153">
        <v>0</v>
      </c>
      <c r="R804" s="128">
        <f t="shared" si="52"/>
        <v>0</v>
      </c>
      <c r="S804" s="129">
        <v>17</v>
      </c>
    </row>
    <row r="805" spans="1:19" hidden="1">
      <c r="A805" s="147">
        <v>792</v>
      </c>
      <c r="B805" s="121">
        <v>201023603</v>
      </c>
      <c r="C805" s="148" t="s">
        <v>159</v>
      </c>
      <c r="D805" s="149" t="s">
        <v>32</v>
      </c>
      <c r="E805" s="149" t="s">
        <v>34</v>
      </c>
      <c r="F805" s="149" t="s">
        <v>140</v>
      </c>
      <c r="G805" s="149" t="s">
        <v>4385</v>
      </c>
      <c r="H805" s="149">
        <v>0</v>
      </c>
      <c r="I805" s="123" t="s">
        <v>920</v>
      </c>
      <c r="J805" s="150">
        <f>VLOOKUP(B805,'12.2023'!A:C,3,0)</f>
        <v>0</v>
      </c>
      <c r="K805" s="151">
        <f>VLOOKUP(B805,'12.2023'!A:D,4,0)</f>
        <v>0</v>
      </c>
      <c r="L805" s="150">
        <f>VLOOKUP(B805,'12.2023'!A:E,5,0)</f>
        <v>0</v>
      </c>
      <c r="M805" s="150">
        <f>VLOOKUP(B805,'12.2023'!A:F,6,0)</f>
        <v>0</v>
      </c>
      <c r="N805" s="150">
        <f t="shared" si="49"/>
        <v>0</v>
      </c>
      <c r="O805" s="152">
        <f t="shared" si="50"/>
        <v>0</v>
      </c>
      <c r="P805" s="128">
        <f t="shared" si="51"/>
        <v>0</v>
      </c>
      <c r="Q805" s="153">
        <v>0</v>
      </c>
      <c r="R805" s="128">
        <f t="shared" si="52"/>
        <v>0</v>
      </c>
      <c r="S805" s="129">
        <v>17</v>
      </c>
    </row>
    <row r="806" spans="1:19" hidden="1">
      <c r="A806" s="147">
        <v>793</v>
      </c>
      <c r="B806" s="121">
        <v>201023607</v>
      </c>
      <c r="C806" s="148" t="s">
        <v>159</v>
      </c>
      <c r="D806" s="149" t="s">
        <v>32</v>
      </c>
      <c r="E806" s="149" t="s">
        <v>34</v>
      </c>
      <c r="F806" s="149" t="s">
        <v>140</v>
      </c>
      <c r="G806" s="149" t="s">
        <v>4385</v>
      </c>
      <c r="H806" s="149">
        <v>0</v>
      </c>
      <c r="I806" s="123" t="s">
        <v>921</v>
      </c>
      <c r="J806" s="150">
        <f>VLOOKUP(B806,'12.2023'!A:C,3,0)</f>
        <v>0</v>
      </c>
      <c r="K806" s="151">
        <f>VLOOKUP(B806,'12.2023'!A:D,4,0)</f>
        <v>0</v>
      </c>
      <c r="L806" s="150">
        <f>VLOOKUP(B806,'12.2023'!A:E,5,0)</f>
        <v>0</v>
      </c>
      <c r="M806" s="150">
        <f>VLOOKUP(B806,'12.2023'!A:F,6,0)</f>
        <v>0</v>
      </c>
      <c r="N806" s="150">
        <f t="shared" si="49"/>
        <v>0</v>
      </c>
      <c r="O806" s="152">
        <f t="shared" si="50"/>
        <v>0</v>
      </c>
      <c r="P806" s="128">
        <f t="shared" si="51"/>
        <v>0</v>
      </c>
      <c r="Q806" s="153">
        <v>0</v>
      </c>
      <c r="R806" s="128">
        <f t="shared" si="52"/>
        <v>0</v>
      </c>
      <c r="S806" s="129">
        <v>17</v>
      </c>
    </row>
    <row r="807" spans="1:19" hidden="1">
      <c r="A807" s="147">
        <v>794</v>
      </c>
      <c r="B807" s="121">
        <v>201023608</v>
      </c>
      <c r="C807" s="148" t="s">
        <v>159</v>
      </c>
      <c r="D807" s="149" t="s">
        <v>32</v>
      </c>
      <c r="E807" s="149" t="s">
        <v>34</v>
      </c>
      <c r="F807" s="149" t="s">
        <v>140</v>
      </c>
      <c r="G807" s="149" t="s">
        <v>4385</v>
      </c>
      <c r="H807" s="149">
        <v>0</v>
      </c>
      <c r="I807" s="123" t="s">
        <v>922</v>
      </c>
      <c r="J807" s="150">
        <f>VLOOKUP(B807,'12.2023'!A:C,3,0)</f>
        <v>0</v>
      </c>
      <c r="K807" s="151">
        <f>VLOOKUP(B807,'12.2023'!A:D,4,0)</f>
        <v>1056671.29</v>
      </c>
      <c r="L807" s="150">
        <f>VLOOKUP(B807,'12.2023'!A:E,5,0)</f>
        <v>2107799.5982499998</v>
      </c>
      <c r="M807" s="150">
        <f>VLOOKUP(B807,'12.2023'!A:F,6,0)</f>
        <v>1571207.49</v>
      </c>
      <c r="N807" s="150">
        <f t="shared" si="49"/>
        <v>0</v>
      </c>
      <c r="O807" s="152">
        <f t="shared" si="50"/>
        <v>520079.18175000045</v>
      </c>
      <c r="P807" s="128">
        <f t="shared" si="51"/>
        <v>-520079.18175000045</v>
      </c>
      <c r="Q807" s="153">
        <v>0</v>
      </c>
      <c r="R807" s="128">
        <f t="shared" si="52"/>
        <v>-520079.18175000045</v>
      </c>
      <c r="S807" s="129">
        <v>17</v>
      </c>
    </row>
    <row r="808" spans="1:19" hidden="1">
      <c r="A808" s="147">
        <v>795</v>
      </c>
      <c r="B808" s="121">
        <v>201023609</v>
      </c>
      <c r="C808" s="148" t="s">
        <v>159</v>
      </c>
      <c r="D808" s="149" t="s">
        <v>32</v>
      </c>
      <c r="E808" s="149" t="s">
        <v>34</v>
      </c>
      <c r="F808" s="149" t="s">
        <v>140</v>
      </c>
      <c r="G808" s="149" t="s">
        <v>4385</v>
      </c>
      <c r="H808" s="149">
        <v>0</v>
      </c>
      <c r="I808" s="123" t="s">
        <v>923</v>
      </c>
      <c r="J808" s="150">
        <f>VLOOKUP(B808,'12.2023'!A:C,3,0)</f>
        <v>0</v>
      </c>
      <c r="K808" s="151">
        <f>VLOOKUP(B808,'12.2023'!A:D,4,0)</f>
        <v>0</v>
      </c>
      <c r="L808" s="150">
        <f>VLOOKUP(B808,'12.2023'!A:E,5,0)</f>
        <v>0</v>
      </c>
      <c r="M808" s="150">
        <f>VLOOKUP(B808,'12.2023'!A:F,6,0)</f>
        <v>0</v>
      </c>
      <c r="N808" s="150">
        <f t="shared" si="49"/>
        <v>0</v>
      </c>
      <c r="O808" s="152">
        <f t="shared" si="50"/>
        <v>0</v>
      </c>
      <c r="P808" s="128">
        <f t="shared" si="51"/>
        <v>0</v>
      </c>
      <c r="Q808" s="153">
        <v>0</v>
      </c>
      <c r="R808" s="128">
        <f t="shared" si="52"/>
        <v>0</v>
      </c>
      <c r="S808" s="129">
        <v>17</v>
      </c>
    </row>
    <row r="809" spans="1:19" hidden="1">
      <c r="A809" s="147">
        <v>796</v>
      </c>
      <c r="B809" s="121">
        <v>201023901</v>
      </c>
      <c r="C809" s="148" t="s">
        <v>159</v>
      </c>
      <c r="D809" s="149" t="s">
        <v>32</v>
      </c>
      <c r="E809" s="149" t="s">
        <v>34</v>
      </c>
      <c r="F809" s="149" t="s">
        <v>140</v>
      </c>
      <c r="G809" s="149" t="s">
        <v>4385</v>
      </c>
      <c r="H809" s="149">
        <v>0</v>
      </c>
      <c r="I809" s="123" t="s">
        <v>924</v>
      </c>
      <c r="J809" s="150">
        <f>VLOOKUP(B809,'12.2023'!A:C,3,0)</f>
        <v>0</v>
      </c>
      <c r="K809" s="151">
        <f>VLOOKUP(B809,'12.2023'!A:D,4,0)</f>
        <v>0</v>
      </c>
      <c r="L809" s="150">
        <f>VLOOKUP(B809,'12.2023'!A:E,5,0)</f>
        <v>0</v>
      </c>
      <c r="M809" s="150">
        <f>VLOOKUP(B809,'12.2023'!A:F,6,0)</f>
        <v>0</v>
      </c>
      <c r="N809" s="150">
        <f t="shared" si="49"/>
        <v>0</v>
      </c>
      <c r="O809" s="152">
        <f t="shared" si="50"/>
        <v>0</v>
      </c>
      <c r="P809" s="128">
        <f t="shared" si="51"/>
        <v>0</v>
      </c>
      <c r="Q809" s="153">
        <v>0</v>
      </c>
      <c r="R809" s="128">
        <f t="shared" si="52"/>
        <v>0</v>
      </c>
      <c r="S809" s="129">
        <v>17</v>
      </c>
    </row>
    <row r="810" spans="1:19" hidden="1">
      <c r="A810" s="147">
        <v>797</v>
      </c>
      <c r="B810" s="121">
        <v>201024301</v>
      </c>
      <c r="C810" s="148" t="s">
        <v>159</v>
      </c>
      <c r="D810" s="149" t="s">
        <v>32</v>
      </c>
      <c r="E810" s="149" t="s">
        <v>34</v>
      </c>
      <c r="F810" s="149" t="s">
        <v>140</v>
      </c>
      <c r="G810" s="149" t="s">
        <v>4385</v>
      </c>
      <c r="H810" s="149">
        <v>0</v>
      </c>
      <c r="I810" s="123" t="s">
        <v>925</v>
      </c>
      <c r="J810" s="150">
        <f>VLOOKUP(B810,'12.2023'!A:C,3,0)</f>
        <v>0</v>
      </c>
      <c r="K810" s="151">
        <f>VLOOKUP(B810,'12.2023'!A:D,4,0)</f>
        <v>0</v>
      </c>
      <c r="L810" s="150">
        <f>VLOOKUP(B810,'12.2023'!A:E,5,0)</f>
        <v>0</v>
      </c>
      <c r="M810" s="150">
        <f>VLOOKUP(B810,'12.2023'!A:F,6,0)</f>
        <v>0</v>
      </c>
      <c r="N810" s="150">
        <f t="shared" si="49"/>
        <v>0</v>
      </c>
      <c r="O810" s="152">
        <f t="shared" si="50"/>
        <v>0</v>
      </c>
      <c r="P810" s="128">
        <f t="shared" si="51"/>
        <v>0</v>
      </c>
      <c r="Q810" s="153">
        <v>0</v>
      </c>
      <c r="R810" s="128">
        <f t="shared" si="52"/>
        <v>0</v>
      </c>
      <c r="S810" s="129">
        <v>17</v>
      </c>
    </row>
    <row r="811" spans="1:19" hidden="1">
      <c r="A811" s="147">
        <v>798</v>
      </c>
      <c r="B811" s="121">
        <v>201024302</v>
      </c>
      <c r="C811" s="148" t="s">
        <v>159</v>
      </c>
      <c r="D811" s="149" t="s">
        <v>32</v>
      </c>
      <c r="E811" s="149" t="s">
        <v>34</v>
      </c>
      <c r="F811" s="149" t="s">
        <v>140</v>
      </c>
      <c r="G811" s="149" t="s">
        <v>4385</v>
      </c>
      <c r="H811" s="149">
        <v>0</v>
      </c>
      <c r="I811" s="123" t="s">
        <v>926</v>
      </c>
      <c r="J811" s="150">
        <f>VLOOKUP(B811,'12.2023'!A:C,3,0)</f>
        <v>0</v>
      </c>
      <c r="K811" s="151">
        <f>VLOOKUP(B811,'12.2023'!A:D,4,0)</f>
        <v>328975.78000000003</v>
      </c>
      <c r="L811" s="150">
        <f>VLOOKUP(B811,'12.2023'!A:E,5,0)</f>
        <v>1217419.4000000001</v>
      </c>
      <c r="M811" s="150">
        <f>VLOOKUP(B811,'12.2023'!A:F,6,0)</f>
        <v>1280258.6200000001</v>
      </c>
      <c r="N811" s="150">
        <f t="shared" si="49"/>
        <v>0</v>
      </c>
      <c r="O811" s="152">
        <f t="shared" si="50"/>
        <v>391815</v>
      </c>
      <c r="P811" s="128">
        <f t="shared" si="51"/>
        <v>-391815</v>
      </c>
      <c r="Q811" s="153">
        <v>0</v>
      </c>
      <c r="R811" s="128">
        <f t="shared" si="52"/>
        <v>-391815</v>
      </c>
      <c r="S811" s="129">
        <v>17</v>
      </c>
    </row>
    <row r="812" spans="1:19" hidden="1">
      <c r="A812" s="147">
        <v>799</v>
      </c>
      <c r="B812" s="121">
        <v>201024306</v>
      </c>
      <c r="C812" s="148" t="s">
        <v>159</v>
      </c>
      <c r="D812" s="149" t="s">
        <v>32</v>
      </c>
      <c r="E812" s="149" t="s">
        <v>34</v>
      </c>
      <c r="F812" s="149" t="s">
        <v>140</v>
      </c>
      <c r="G812" s="149" t="s">
        <v>4385</v>
      </c>
      <c r="H812" s="149">
        <v>0</v>
      </c>
      <c r="I812" s="123" t="s">
        <v>927</v>
      </c>
      <c r="J812" s="150">
        <f>VLOOKUP(B812,'12.2023'!A:C,3,0)</f>
        <v>0</v>
      </c>
      <c r="K812" s="151">
        <f>VLOOKUP(B812,'12.2023'!A:D,4,0)</f>
        <v>0</v>
      </c>
      <c r="L812" s="150">
        <f>VLOOKUP(B812,'12.2023'!A:E,5,0)</f>
        <v>0</v>
      </c>
      <c r="M812" s="150">
        <f>VLOOKUP(B812,'12.2023'!A:F,6,0)</f>
        <v>0</v>
      </c>
      <c r="N812" s="150">
        <f t="shared" si="49"/>
        <v>0</v>
      </c>
      <c r="O812" s="152">
        <f t="shared" si="50"/>
        <v>0</v>
      </c>
      <c r="P812" s="128">
        <f t="shared" si="51"/>
        <v>0</v>
      </c>
      <c r="Q812" s="153">
        <v>0</v>
      </c>
      <c r="R812" s="128">
        <f t="shared" si="52"/>
        <v>0</v>
      </c>
      <c r="S812" s="129">
        <v>17</v>
      </c>
    </row>
    <row r="813" spans="1:19" hidden="1">
      <c r="A813" s="147">
        <v>800</v>
      </c>
      <c r="B813" s="121">
        <v>201024307</v>
      </c>
      <c r="C813" s="148" t="s">
        <v>159</v>
      </c>
      <c r="D813" s="149" t="s">
        <v>32</v>
      </c>
      <c r="E813" s="149" t="s">
        <v>34</v>
      </c>
      <c r="F813" s="149" t="s">
        <v>140</v>
      </c>
      <c r="G813" s="149" t="s">
        <v>4385</v>
      </c>
      <c r="H813" s="149">
        <v>0</v>
      </c>
      <c r="I813" s="123" t="s">
        <v>928</v>
      </c>
      <c r="J813" s="150">
        <f>VLOOKUP(B813,'12.2023'!A:C,3,0)</f>
        <v>0</v>
      </c>
      <c r="K813" s="151">
        <f>VLOOKUP(B813,'12.2023'!A:D,4,0)</f>
        <v>0</v>
      </c>
      <c r="L813" s="150">
        <f>VLOOKUP(B813,'12.2023'!A:E,5,0)</f>
        <v>0</v>
      </c>
      <c r="M813" s="150">
        <f>VLOOKUP(B813,'12.2023'!A:F,6,0)</f>
        <v>0</v>
      </c>
      <c r="N813" s="150">
        <f t="shared" si="49"/>
        <v>0</v>
      </c>
      <c r="O813" s="152">
        <f t="shared" si="50"/>
        <v>0</v>
      </c>
      <c r="P813" s="128">
        <f t="shared" si="51"/>
        <v>0</v>
      </c>
      <c r="Q813" s="153">
        <v>0</v>
      </c>
      <c r="R813" s="128">
        <f t="shared" si="52"/>
        <v>0</v>
      </c>
      <c r="S813" s="129">
        <v>17</v>
      </c>
    </row>
    <row r="814" spans="1:19" hidden="1">
      <c r="A814" s="147">
        <v>801</v>
      </c>
      <c r="B814" s="121">
        <v>201024308</v>
      </c>
      <c r="C814" s="148" t="s">
        <v>159</v>
      </c>
      <c r="D814" s="149" t="s">
        <v>32</v>
      </c>
      <c r="E814" s="149" t="s">
        <v>34</v>
      </c>
      <c r="F814" s="149" t="s">
        <v>140</v>
      </c>
      <c r="G814" s="149" t="s">
        <v>4385</v>
      </c>
      <c r="H814" s="149">
        <v>0</v>
      </c>
      <c r="I814" s="123" t="s">
        <v>929</v>
      </c>
      <c r="J814" s="150">
        <f>VLOOKUP(B814,'12.2023'!A:C,3,0)</f>
        <v>0</v>
      </c>
      <c r="K814" s="151">
        <f>VLOOKUP(B814,'12.2023'!A:D,4,0)</f>
        <v>0</v>
      </c>
      <c r="L814" s="150">
        <f>VLOOKUP(B814,'12.2023'!A:E,5,0)</f>
        <v>0</v>
      </c>
      <c r="M814" s="150">
        <f>VLOOKUP(B814,'12.2023'!A:F,6,0)</f>
        <v>0</v>
      </c>
      <c r="N814" s="150">
        <f t="shared" si="49"/>
        <v>0</v>
      </c>
      <c r="O814" s="152">
        <f t="shared" si="50"/>
        <v>0</v>
      </c>
      <c r="P814" s="128">
        <f t="shared" si="51"/>
        <v>0</v>
      </c>
      <c r="Q814" s="153">
        <v>0</v>
      </c>
      <c r="R814" s="128">
        <f t="shared" si="52"/>
        <v>0</v>
      </c>
      <c r="S814" s="129">
        <v>17</v>
      </c>
    </row>
    <row r="815" spans="1:19" hidden="1">
      <c r="A815" s="147">
        <v>802</v>
      </c>
      <c r="B815" s="121">
        <v>201024310</v>
      </c>
      <c r="C815" s="148" t="s">
        <v>159</v>
      </c>
      <c r="D815" s="149" t="s">
        <v>32</v>
      </c>
      <c r="E815" s="149" t="s">
        <v>34</v>
      </c>
      <c r="F815" s="149" t="s">
        <v>140</v>
      </c>
      <c r="G815" s="149" t="s">
        <v>4385</v>
      </c>
      <c r="H815" s="149">
        <v>0</v>
      </c>
      <c r="I815" s="123" t="s">
        <v>930</v>
      </c>
      <c r="J815" s="150">
        <f>VLOOKUP(B815,'12.2023'!A:C,3,0)</f>
        <v>0</v>
      </c>
      <c r="K815" s="151">
        <f>VLOOKUP(B815,'12.2023'!A:D,4,0)</f>
        <v>0</v>
      </c>
      <c r="L815" s="150">
        <f>VLOOKUP(B815,'12.2023'!A:E,5,0)</f>
        <v>0</v>
      </c>
      <c r="M815" s="150">
        <f>VLOOKUP(B815,'12.2023'!A:F,6,0)</f>
        <v>0</v>
      </c>
      <c r="N815" s="150">
        <f t="shared" si="49"/>
        <v>0</v>
      </c>
      <c r="O815" s="152">
        <f t="shared" si="50"/>
        <v>0</v>
      </c>
      <c r="P815" s="128">
        <f t="shared" si="51"/>
        <v>0</v>
      </c>
      <c r="Q815" s="153">
        <v>0</v>
      </c>
      <c r="R815" s="128">
        <f t="shared" si="52"/>
        <v>0</v>
      </c>
      <c r="S815" s="129">
        <v>17</v>
      </c>
    </row>
    <row r="816" spans="1:19" hidden="1">
      <c r="A816" s="147">
        <v>803</v>
      </c>
      <c r="B816" s="121">
        <v>201024506</v>
      </c>
      <c r="C816" s="148" t="s">
        <v>159</v>
      </c>
      <c r="D816" s="149" t="s">
        <v>32</v>
      </c>
      <c r="E816" s="149" t="s">
        <v>34</v>
      </c>
      <c r="F816" s="149" t="s">
        <v>140</v>
      </c>
      <c r="G816" s="149" t="s">
        <v>4385</v>
      </c>
      <c r="H816" s="149">
        <v>0</v>
      </c>
      <c r="I816" s="123" t="s">
        <v>931</v>
      </c>
      <c r="J816" s="150">
        <f>VLOOKUP(B816,'12.2023'!A:C,3,0)</f>
        <v>0</v>
      </c>
      <c r="K816" s="151">
        <f>VLOOKUP(B816,'12.2023'!A:D,4,0)</f>
        <v>0</v>
      </c>
      <c r="L816" s="150">
        <f>VLOOKUP(B816,'12.2023'!A:E,5,0)</f>
        <v>0</v>
      </c>
      <c r="M816" s="150">
        <f>VLOOKUP(B816,'12.2023'!A:F,6,0)</f>
        <v>0</v>
      </c>
      <c r="N816" s="150">
        <f t="shared" si="49"/>
        <v>0</v>
      </c>
      <c r="O816" s="152">
        <f t="shared" si="50"/>
        <v>0</v>
      </c>
      <c r="P816" s="128">
        <f t="shared" si="51"/>
        <v>0</v>
      </c>
      <c r="Q816" s="153">
        <v>0</v>
      </c>
      <c r="R816" s="128">
        <f t="shared" si="52"/>
        <v>0</v>
      </c>
      <c r="S816" s="129">
        <v>17</v>
      </c>
    </row>
    <row r="817" spans="1:19" hidden="1">
      <c r="A817" s="147">
        <v>804</v>
      </c>
      <c r="B817" s="121">
        <v>201024507</v>
      </c>
      <c r="C817" s="148" t="s">
        <v>159</v>
      </c>
      <c r="D817" s="149" t="s">
        <v>32</v>
      </c>
      <c r="E817" s="149" t="s">
        <v>34</v>
      </c>
      <c r="F817" s="149" t="s">
        <v>140</v>
      </c>
      <c r="G817" s="149" t="s">
        <v>4385</v>
      </c>
      <c r="H817" s="149">
        <v>0</v>
      </c>
      <c r="I817" s="123" t="s">
        <v>932</v>
      </c>
      <c r="J817" s="150">
        <f>VLOOKUP(B817,'12.2023'!A:C,3,0)</f>
        <v>0</v>
      </c>
      <c r="K817" s="151">
        <f>VLOOKUP(B817,'12.2023'!A:D,4,0)</f>
        <v>0</v>
      </c>
      <c r="L817" s="150">
        <f>VLOOKUP(B817,'12.2023'!A:E,5,0)</f>
        <v>0</v>
      </c>
      <c r="M817" s="150">
        <f>VLOOKUP(B817,'12.2023'!A:F,6,0)</f>
        <v>0</v>
      </c>
      <c r="N817" s="150">
        <f t="shared" si="49"/>
        <v>0</v>
      </c>
      <c r="O817" s="152">
        <f t="shared" si="50"/>
        <v>0</v>
      </c>
      <c r="P817" s="128">
        <f t="shared" si="51"/>
        <v>0</v>
      </c>
      <c r="Q817" s="153">
        <v>0</v>
      </c>
      <c r="R817" s="128">
        <f t="shared" si="52"/>
        <v>0</v>
      </c>
      <c r="S817" s="129">
        <v>17</v>
      </c>
    </row>
    <row r="818" spans="1:19" hidden="1">
      <c r="A818" s="147">
        <v>805</v>
      </c>
      <c r="B818" s="121">
        <v>201024510</v>
      </c>
      <c r="C818" s="148" t="s">
        <v>159</v>
      </c>
      <c r="D818" s="149" t="s">
        <v>32</v>
      </c>
      <c r="E818" s="149" t="s">
        <v>34</v>
      </c>
      <c r="F818" s="149" t="s">
        <v>140</v>
      </c>
      <c r="G818" s="149" t="s">
        <v>4385</v>
      </c>
      <c r="H818" s="149">
        <v>0</v>
      </c>
      <c r="I818" s="123" t="s">
        <v>933</v>
      </c>
      <c r="J818" s="150">
        <f>VLOOKUP(B818,'12.2023'!A:C,3,0)</f>
        <v>0</v>
      </c>
      <c r="K818" s="151">
        <f>VLOOKUP(B818,'12.2023'!A:D,4,0)</f>
        <v>0</v>
      </c>
      <c r="L818" s="150">
        <f>VLOOKUP(B818,'12.2023'!A:E,5,0)</f>
        <v>0</v>
      </c>
      <c r="M818" s="150">
        <f>VLOOKUP(B818,'12.2023'!A:F,6,0)</f>
        <v>0</v>
      </c>
      <c r="N818" s="150">
        <f t="shared" si="49"/>
        <v>0</v>
      </c>
      <c r="O818" s="152">
        <f t="shared" si="50"/>
        <v>0</v>
      </c>
      <c r="P818" s="128">
        <f t="shared" si="51"/>
        <v>0</v>
      </c>
      <c r="Q818" s="153">
        <v>0</v>
      </c>
      <c r="R818" s="128">
        <f t="shared" si="52"/>
        <v>0</v>
      </c>
      <c r="S818" s="129">
        <v>17</v>
      </c>
    </row>
    <row r="819" spans="1:19" hidden="1">
      <c r="A819" s="147">
        <v>806</v>
      </c>
      <c r="B819" s="121">
        <v>201024701</v>
      </c>
      <c r="C819" s="148" t="s">
        <v>159</v>
      </c>
      <c r="D819" s="149" t="s">
        <v>32</v>
      </c>
      <c r="E819" s="149" t="s">
        <v>34</v>
      </c>
      <c r="F819" s="149" t="s">
        <v>140</v>
      </c>
      <c r="G819" s="149" t="s">
        <v>4385</v>
      </c>
      <c r="H819" s="149">
        <v>0</v>
      </c>
      <c r="I819" s="123" t="s">
        <v>934</v>
      </c>
      <c r="J819" s="150">
        <f>VLOOKUP(B819,'12.2023'!A:C,3,0)</f>
        <v>0</v>
      </c>
      <c r="K819" s="151">
        <f>VLOOKUP(B819,'12.2023'!A:D,4,0)</f>
        <v>0</v>
      </c>
      <c r="L819" s="150">
        <f>VLOOKUP(B819,'12.2023'!A:E,5,0)</f>
        <v>58000</v>
      </c>
      <c r="M819" s="150">
        <f>VLOOKUP(B819,'12.2023'!A:F,6,0)</f>
        <v>71887.199999999997</v>
      </c>
      <c r="N819" s="150">
        <f t="shared" si="49"/>
        <v>0</v>
      </c>
      <c r="O819" s="152">
        <f t="shared" si="50"/>
        <v>13887.199999999997</v>
      </c>
      <c r="P819" s="128">
        <f t="shared" si="51"/>
        <v>-13887.199999999997</v>
      </c>
      <c r="Q819" s="153">
        <v>0</v>
      </c>
      <c r="R819" s="128">
        <f t="shared" si="52"/>
        <v>-13887.199999999997</v>
      </c>
      <c r="S819" s="129">
        <v>17</v>
      </c>
    </row>
    <row r="820" spans="1:19" hidden="1">
      <c r="A820" s="147">
        <v>807</v>
      </c>
      <c r="B820" s="121">
        <v>201024801</v>
      </c>
      <c r="C820" s="148" t="s">
        <v>159</v>
      </c>
      <c r="D820" s="149" t="s">
        <v>32</v>
      </c>
      <c r="E820" s="149" t="s">
        <v>34</v>
      </c>
      <c r="F820" s="149" t="s">
        <v>140</v>
      </c>
      <c r="G820" s="149" t="s">
        <v>4385</v>
      </c>
      <c r="H820" s="149">
        <v>0</v>
      </c>
      <c r="I820" s="123" t="s">
        <v>935</v>
      </c>
      <c r="J820" s="150">
        <f>VLOOKUP(B820,'12.2023'!A:C,3,0)</f>
        <v>0</v>
      </c>
      <c r="K820" s="151">
        <f>VLOOKUP(B820,'12.2023'!A:D,4,0)</f>
        <v>5505.2300000000005</v>
      </c>
      <c r="L820" s="150">
        <f>VLOOKUP(B820,'12.2023'!A:E,5,0)</f>
        <v>74750</v>
      </c>
      <c r="M820" s="150">
        <f>VLOOKUP(B820,'12.2023'!A:F,6,0)</f>
        <v>75942.44</v>
      </c>
      <c r="N820" s="150">
        <f t="shared" si="49"/>
        <v>0</v>
      </c>
      <c r="O820" s="152">
        <f t="shared" si="50"/>
        <v>6697.6699999999983</v>
      </c>
      <c r="P820" s="128">
        <f t="shared" si="51"/>
        <v>-6697.6699999999983</v>
      </c>
      <c r="Q820" s="153">
        <v>0</v>
      </c>
      <c r="R820" s="128">
        <f t="shared" si="52"/>
        <v>-6697.6699999999983</v>
      </c>
      <c r="S820" s="129">
        <v>17</v>
      </c>
    </row>
    <row r="821" spans="1:19" hidden="1">
      <c r="A821" s="147">
        <v>808</v>
      </c>
      <c r="B821" s="121">
        <v>201024901</v>
      </c>
      <c r="C821" s="148" t="s">
        <v>159</v>
      </c>
      <c r="D821" s="149" t="s">
        <v>32</v>
      </c>
      <c r="E821" s="149" t="s">
        <v>34</v>
      </c>
      <c r="F821" s="149" t="s">
        <v>140</v>
      </c>
      <c r="G821" s="149" t="s">
        <v>4385</v>
      </c>
      <c r="H821" s="149">
        <v>0</v>
      </c>
      <c r="I821" s="123" t="s">
        <v>3281</v>
      </c>
      <c r="J821" s="150">
        <f>VLOOKUP(B821,'12.2023'!A:C,3,0)</f>
        <v>0</v>
      </c>
      <c r="K821" s="151">
        <f>VLOOKUP(B821,'12.2023'!A:D,4,0)</f>
        <v>0</v>
      </c>
      <c r="L821" s="150">
        <f>VLOOKUP(B821,'12.2023'!A:E,5,0)</f>
        <v>146791.55000000002</v>
      </c>
      <c r="M821" s="150">
        <f>VLOOKUP(B821,'12.2023'!A:F,6,0)</f>
        <v>147165.51999999999</v>
      </c>
      <c r="N821" s="150">
        <f t="shared" si="49"/>
        <v>0</v>
      </c>
      <c r="O821" s="152">
        <f t="shared" si="50"/>
        <v>373.96999999997206</v>
      </c>
      <c r="P821" s="128">
        <f t="shared" si="51"/>
        <v>-373.96999999997206</v>
      </c>
      <c r="Q821" s="153">
        <v>0</v>
      </c>
      <c r="R821" s="128">
        <f t="shared" si="52"/>
        <v>-373.96999999997206</v>
      </c>
      <c r="S821" s="129">
        <v>17</v>
      </c>
    </row>
    <row r="822" spans="1:19" hidden="1">
      <c r="A822" s="147">
        <v>809</v>
      </c>
      <c r="B822" s="121">
        <v>201025001</v>
      </c>
      <c r="C822" s="148" t="s">
        <v>159</v>
      </c>
      <c r="D822" s="149" t="s">
        <v>32</v>
      </c>
      <c r="E822" s="149" t="s">
        <v>34</v>
      </c>
      <c r="F822" s="149" t="s">
        <v>140</v>
      </c>
      <c r="G822" s="149" t="s">
        <v>4385</v>
      </c>
      <c r="H822" s="149">
        <v>0</v>
      </c>
      <c r="I822" s="123" t="s">
        <v>3282</v>
      </c>
      <c r="J822" s="150">
        <f>VLOOKUP(B822,'12.2023'!A:C,3,0)</f>
        <v>0</v>
      </c>
      <c r="K822" s="151">
        <f>VLOOKUP(B822,'12.2023'!A:D,4,0)</f>
        <v>0</v>
      </c>
      <c r="L822" s="150">
        <f>VLOOKUP(B822,'12.2023'!A:E,5,0)</f>
        <v>10882</v>
      </c>
      <c r="M822" s="150">
        <f>VLOOKUP(B822,'12.2023'!A:F,6,0)</f>
        <v>35249</v>
      </c>
      <c r="N822" s="150">
        <f t="shared" si="49"/>
        <v>0</v>
      </c>
      <c r="O822" s="152">
        <f t="shared" si="50"/>
        <v>24367</v>
      </c>
      <c r="P822" s="128">
        <f t="shared" si="51"/>
        <v>-24367</v>
      </c>
      <c r="Q822" s="153">
        <v>0</v>
      </c>
      <c r="R822" s="128">
        <f t="shared" si="52"/>
        <v>-24367</v>
      </c>
      <c r="S822" s="129">
        <v>17</v>
      </c>
    </row>
    <row r="823" spans="1:19" hidden="1">
      <c r="A823" s="147">
        <v>810</v>
      </c>
      <c r="B823" s="121">
        <v>201025101</v>
      </c>
      <c r="C823" s="148" t="s">
        <v>159</v>
      </c>
      <c r="D823" s="149" t="s">
        <v>32</v>
      </c>
      <c r="E823" s="149" t="s">
        <v>34</v>
      </c>
      <c r="F823" s="149" t="s">
        <v>140</v>
      </c>
      <c r="G823" s="149" t="s">
        <v>4385</v>
      </c>
      <c r="H823" s="149">
        <v>0</v>
      </c>
      <c r="I823" s="123" t="s">
        <v>3283</v>
      </c>
      <c r="J823" s="150">
        <f>VLOOKUP(B823,'12.2023'!A:C,3,0)</f>
        <v>0</v>
      </c>
      <c r="K823" s="151">
        <f>VLOOKUP(B823,'12.2023'!A:D,4,0)</f>
        <v>0</v>
      </c>
      <c r="L823" s="150">
        <f>VLOOKUP(B823,'12.2023'!A:E,5,0)</f>
        <v>23000</v>
      </c>
      <c r="M823" s="150">
        <f>VLOOKUP(B823,'12.2023'!A:F,6,0)</f>
        <v>23000</v>
      </c>
      <c r="N823" s="150">
        <f t="shared" si="49"/>
        <v>0</v>
      </c>
      <c r="O823" s="152">
        <f t="shared" si="50"/>
        <v>0</v>
      </c>
      <c r="P823" s="128">
        <f t="shared" si="51"/>
        <v>0</v>
      </c>
      <c r="Q823" s="153">
        <v>0</v>
      </c>
      <c r="R823" s="128">
        <f t="shared" si="52"/>
        <v>0</v>
      </c>
      <c r="S823" s="129">
        <v>17</v>
      </c>
    </row>
    <row r="824" spans="1:19" hidden="1">
      <c r="A824" s="147">
        <v>811</v>
      </c>
      <c r="B824" s="121">
        <v>201025205</v>
      </c>
      <c r="C824" s="148" t="s">
        <v>159</v>
      </c>
      <c r="D824" s="149" t="s">
        <v>32</v>
      </c>
      <c r="E824" s="149" t="s">
        <v>34</v>
      </c>
      <c r="F824" s="149" t="s">
        <v>140</v>
      </c>
      <c r="G824" s="149" t="s">
        <v>4385</v>
      </c>
      <c r="H824" s="149">
        <v>0</v>
      </c>
      <c r="I824" s="123" t="s">
        <v>936</v>
      </c>
      <c r="J824" s="150">
        <f>VLOOKUP(B824,'12.2023'!A:C,3,0)</f>
        <v>0</v>
      </c>
      <c r="K824" s="151">
        <f>VLOOKUP(B824,'12.2023'!A:D,4,0)</f>
        <v>695.23</v>
      </c>
      <c r="L824" s="150">
        <f>VLOOKUP(B824,'12.2023'!A:E,5,0)</f>
        <v>3700</v>
      </c>
      <c r="M824" s="150">
        <f>VLOOKUP(B824,'12.2023'!A:F,6,0)</f>
        <v>3020</v>
      </c>
      <c r="N824" s="150">
        <f t="shared" si="49"/>
        <v>0</v>
      </c>
      <c r="O824" s="152">
        <f t="shared" si="50"/>
        <v>15.230000000000018</v>
      </c>
      <c r="P824" s="128">
        <f t="shared" si="51"/>
        <v>-15.230000000000018</v>
      </c>
      <c r="Q824" s="153">
        <v>0</v>
      </c>
      <c r="R824" s="128">
        <f t="shared" si="52"/>
        <v>-15.230000000000018</v>
      </c>
      <c r="S824" s="129">
        <v>17</v>
      </c>
    </row>
    <row r="825" spans="1:19" hidden="1">
      <c r="A825" s="147">
        <v>812</v>
      </c>
      <c r="B825" s="121">
        <v>201025206</v>
      </c>
      <c r="C825" s="148" t="s">
        <v>159</v>
      </c>
      <c r="D825" s="149" t="s">
        <v>32</v>
      </c>
      <c r="E825" s="149" t="s">
        <v>34</v>
      </c>
      <c r="F825" s="149" t="s">
        <v>140</v>
      </c>
      <c r="G825" s="149" t="s">
        <v>4385</v>
      </c>
      <c r="H825" s="149">
        <v>0</v>
      </c>
      <c r="I825" s="123" t="s">
        <v>937</v>
      </c>
      <c r="J825" s="150">
        <f>VLOOKUP(B825,'12.2023'!A:C,3,0)</f>
        <v>0</v>
      </c>
      <c r="K825" s="151">
        <f>VLOOKUP(B825,'12.2023'!A:D,4,0)</f>
        <v>0</v>
      </c>
      <c r="L825" s="150">
        <f>VLOOKUP(B825,'12.2023'!A:E,5,0)</f>
        <v>0</v>
      </c>
      <c r="M825" s="150">
        <f>VLOOKUP(B825,'12.2023'!A:F,6,0)</f>
        <v>0</v>
      </c>
      <c r="N825" s="150">
        <f t="shared" si="49"/>
        <v>0</v>
      </c>
      <c r="O825" s="152">
        <f t="shared" si="50"/>
        <v>0</v>
      </c>
      <c r="P825" s="128">
        <f t="shared" si="51"/>
        <v>0</v>
      </c>
      <c r="Q825" s="153">
        <v>0</v>
      </c>
      <c r="R825" s="128">
        <f t="shared" si="52"/>
        <v>0</v>
      </c>
      <c r="S825" s="129">
        <v>17</v>
      </c>
    </row>
    <row r="826" spans="1:19" hidden="1">
      <c r="A826" s="147">
        <v>813</v>
      </c>
      <c r="B826" s="121">
        <v>201025207</v>
      </c>
      <c r="C826" s="148" t="s">
        <v>159</v>
      </c>
      <c r="D826" s="149" t="s">
        <v>32</v>
      </c>
      <c r="E826" s="149" t="s">
        <v>34</v>
      </c>
      <c r="F826" s="149" t="s">
        <v>140</v>
      </c>
      <c r="G826" s="149" t="s">
        <v>4385</v>
      </c>
      <c r="H826" s="149">
        <v>0</v>
      </c>
      <c r="I826" s="123" t="s">
        <v>938</v>
      </c>
      <c r="J826" s="150">
        <f>VLOOKUP(B826,'12.2023'!A:C,3,0)</f>
        <v>0</v>
      </c>
      <c r="K826" s="151">
        <f>VLOOKUP(B826,'12.2023'!A:D,4,0)</f>
        <v>0</v>
      </c>
      <c r="L826" s="150">
        <f>VLOOKUP(B826,'12.2023'!A:E,5,0)</f>
        <v>0</v>
      </c>
      <c r="M826" s="150">
        <f>VLOOKUP(B826,'12.2023'!A:F,6,0)</f>
        <v>0</v>
      </c>
      <c r="N826" s="150">
        <f t="shared" si="49"/>
        <v>0</v>
      </c>
      <c r="O826" s="152">
        <f t="shared" si="50"/>
        <v>0</v>
      </c>
      <c r="P826" s="128">
        <f t="shared" si="51"/>
        <v>0</v>
      </c>
      <c r="Q826" s="153">
        <v>0</v>
      </c>
      <c r="R826" s="128">
        <f t="shared" si="52"/>
        <v>0</v>
      </c>
      <c r="S826" s="129">
        <v>17</v>
      </c>
    </row>
    <row r="827" spans="1:19" hidden="1">
      <c r="A827" s="147">
        <v>814</v>
      </c>
      <c r="B827" s="121">
        <v>201025301</v>
      </c>
      <c r="C827" s="148" t="s">
        <v>159</v>
      </c>
      <c r="D827" s="149" t="s">
        <v>32</v>
      </c>
      <c r="E827" s="149" t="s">
        <v>34</v>
      </c>
      <c r="F827" s="149" t="s">
        <v>140</v>
      </c>
      <c r="G827" s="149" t="s">
        <v>4385</v>
      </c>
      <c r="H827" s="149">
        <v>0</v>
      </c>
      <c r="I827" s="123" t="s">
        <v>939</v>
      </c>
      <c r="J827" s="150">
        <f>VLOOKUP(B827,'12.2023'!A:C,3,0)</f>
        <v>0</v>
      </c>
      <c r="K827" s="151">
        <f>VLOOKUP(B827,'12.2023'!A:D,4,0)</f>
        <v>543.25</v>
      </c>
      <c r="L827" s="150">
        <f>VLOOKUP(B827,'12.2023'!A:E,5,0)</f>
        <v>0</v>
      </c>
      <c r="M827" s="150">
        <f>VLOOKUP(B827,'12.2023'!A:F,6,0)</f>
        <v>0</v>
      </c>
      <c r="N827" s="150">
        <f t="shared" si="49"/>
        <v>0</v>
      </c>
      <c r="O827" s="152">
        <f t="shared" si="50"/>
        <v>543.25</v>
      </c>
      <c r="P827" s="128">
        <f t="shared" si="51"/>
        <v>-543.25</v>
      </c>
      <c r="Q827" s="153">
        <v>0</v>
      </c>
      <c r="R827" s="128">
        <f t="shared" si="52"/>
        <v>-543.25</v>
      </c>
      <c r="S827" s="129">
        <v>17</v>
      </c>
    </row>
    <row r="828" spans="1:19" hidden="1">
      <c r="A828" s="147">
        <v>815</v>
      </c>
      <c r="B828" s="121">
        <v>201025401</v>
      </c>
      <c r="C828" s="148" t="s">
        <v>159</v>
      </c>
      <c r="D828" s="149" t="s">
        <v>32</v>
      </c>
      <c r="E828" s="149" t="s">
        <v>34</v>
      </c>
      <c r="F828" s="149" t="s">
        <v>140</v>
      </c>
      <c r="G828" s="149" t="s">
        <v>4385</v>
      </c>
      <c r="H828" s="149">
        <v>0</v>
      </c>
      <c r="I828" s="123" t="s">
        <v>3328</v>
      </c>
      <c r="J828" s="150">
        <f>VLOOKUP(B828,'12.2023'!A:C,3,0)</f>
        <v>0</v>
      </c>
      <c r="K828" s="151">
        <f>VLOOKUP(B828,'12.2023'!A:D,4,0)</f>
        <v>0</v>
      </c>
      <c r="L828" s="150">
        <f>VLOOKUP(B828,'12.2023'!A:E,5,0)</f>
        <v>0</v>
      </c>
      <c r="M828" s="150">
        <f>VLOOKUP(B828,'12.2023'!A:F,6,0)</f>
        <v>6810</v>
      </c>
      <c r="N828" s="150">
        <f t="shared" si="49"/>
        <v>0</v>
      </c>
      <c r="O828" s="152">
        <f t="shared" si="50"/>
        <v>6810</v>
      </c>
      <c r="P828" s="128">
        <f t="shared" si="51"/>
        <v>-6810</v>
      </c>
      <c r="Q828" s="153">
        <v>0</v>
      </c>
      <c r="R828" s="128">
        <f t="shared" si="52"/>
        <v>-6810</v>
      </c>
      <c r="S828" s="129">
        <v>17</v>
      </c>
    </row>
    <row r="829" spans="1:19" hidden="1">
      <c r="A829" s="147">
        <v>816</v>
      </c>
      <c r="B829" s="121">
        <v>201025501</v>
      </c>
      <c r="C829" s="148" t="s">
        <v>159</v>
      </c>
      <c r="D829" s="149" t="s">
        <v>32</v>
      </c>
      <c r="E829" s="149" t="s">
        <v>34</v>
      </c>
      <c r="F829" s="149" t="s">
        <v>140</v>
      </c>
      <c r="G829" s="149" t="s">
        <v>4385</v>
      </c>
      <c r="H829" s="149">
        <v>0</v>
      </c>
      <c r="I829" s="123" t="s">
        <v>3329</v>
      </c>
      <c r="J829" s="150">
        <f>VLOOKUP(B829,'12.2023'!A:C,3,0)</f>
        <v>0</v>
      </c>
      <c r="K829" s="151">
        <f>VLOOKUP(B829,'12.2023'!A:D,4,0)</f>
        <v>0</v>
      </c>
      <c r="L829" s="150">
        <f>VLOOKUP(B829,'12.2023'!A:E,5,0)</f>
        <v>0</v>
      </c>
      <c r="M829" s="150">
        <f>VLOOKUP(B829,'12.2023'!A:F,6,0)</f>
        <v>5614.18</v>
      </c>
      <c r="N829" s="150">
        <f t="shared" si="49"/>
        <v>0</v>
      </c>
      <c r="O829" s="152">
        <f t="shared" si="50"/>
        <v>5614.18</v>
      </c>
      <c r="P829" s="128">
        <f t="shared" si="51"/>
        <v>-5614.18</v>
      </c>
      <c r="Q829" s="153">
        <v>0</v>
      </c>
      <c r="R829" s="128">
        <f t="shared" si="52"/>
        <v>-5614.18</v>
      </c>
      <c r="S829" s="129">
        <v>17</v>
      </c>
    </row>
    <row r="830" spans="1:19" hidden="1">
      <c r="A830" s="147">
        <v>817</v>
      </c>
      <c r="B830" s="121">
        <v>201025601</v>
      </c>
      <c r="C830" s="148" t="s">
        <v>159</v>
      </c>
      <c r="D830" s="149" t="s">
        <v>32</v>
      </c>
      <c r="E830" s="149" t="s">
        <v>34</v>
      </c>
      <c r="F830" s="149" t="s">
        <v>152</v>
      </c>
      <c r="G830" s="149" t="s">
        <v>111</v>
      </c>
      <c r="H830" s="149">
        <v>0</v>
      </c>
      <c r="I830" s="123" t="s">
        <v>3330</v>
      </c>
      <c r="J830" s="150">
        <f>VLOOKUP(B830,'12.2023'!A:C,3,0)</f>
        <v>0</v>
      </c>
      <c r="K830" s="151">
        <f>VLOOKUP(B830,'12.2023'!A:D,4,0)</f>
        <v>0</v>
      </c>
      <c r="L830" s="150">
        <f>VLOOKUP(B830,'12.2023'!A:E,5,0)</f>
        <v>10000</v>
      </c>
      <c r="M830" s="150">
        <f>VLOOKUP(B830,'12.2023'!A:F,6,0)</f>
        <v>0</v>
      </c>
      <c r="N830" s="150">
        <f t="shared" si="49"/>
        <v>10000</v>
      </c>
      <c r="O830" s="152">
        <f t="shared" si="50"/>
        <v>0</v>
      </c>
      <c r="P830" s="128">
        <f t="shared" si="51"/>
        <v>10000</v>
      </c>
      <c r="Q830" s="153">
        <v>0</v>
      </c>
      <c r="R830" s="128">
        <f t="shared" si="52"/>
        <v>10000</v>
      </c>
      <c r="S830" s="129">
        <v>11</v>
      </c>
    </row>
    <row r="831" spans="1:19" hidden="1">
      <c r="A831" s="147"/>
      <c r="B831" s="121">
        <v>201025701</v>
      </c>
      <c r="C831" s="148" t="s">
        <v>159</v>
      </c>
      <c r="D831" s="149" t="s">
        <v>32</v>
      </c>
      <c r="E831" s="149" t="s">
        <v>34</v>
      </c>
      <c r="F831" s="149" t="s">
        <v>140</v>
      </c>
      <c r="G831" s="149" t="s">
        <v>4385</v>
      </c>
      <c r="H831" s="149">
        <v>0</v>
      </c>
      <c r="I831" s="123" t="s">
        <v>4160</v>
      </c>
      <c r="J831" s="150">
        <f>VLOOKUP(B831,'12.2023'!A:C,3,0)</f>
        <v>0</v>
      </c>
      <c r="K831" s="151">
        <f>VLOOKUP(B831,'12.2023'!A:D,4,0)</f>
        <v>0</v>
      </c>
      <c r="L831" s="150">
        <f>VLOOKUP(B831,'12.2023'!A:E,5,0)</f>
        <v>0</v>
      </c>
      <c r="M831" s="150">
        <f>VLOOKUP(B831,'12.2023'!A:F,6,0)</f>
        <v>25000</v>
      </c>
      <c r="N831" s="150">
        <f t="shared" si="49"/>
        <v>0</v>
      </c>
      <c r="O831" s="152">
        <f t="shared" si="50"/>
        <v>25000</v>
      </c>
      <c r="P831" s="128">
        <f t="shared" si="51"/>
        <v>-25000</v>
      </c>
      <c r="Q831" s="153">
        <v>0</v>
      </c>
      <c r="R831" s="128">
        <f t="shared" si="52"/>
        <v>-25000</v>
      </c>
      <c r="S831" s="129">
        <v>17</v>
      </c>
    </row>
    <row r="832" spans="1:19" hidden="1">
      <c r="A832" s="147"/>
      <c r="B832" s="121">
        <v>201025801</v>
      </c>
      <c r="C832" s="148" t="s">
        <v>159</v>
      </c>
      <c r="D832" s="149" t="s">
        <v>32</v>
      </c>
      <c r="E832" s="149" t="s">
        <v>34</v>
      </c>
      <c r="F832" s="149" t="s">
        <v>140</v>
      </c>
      <c r="G832" s="149" t="s">
        <v>4385</v>
      </c>
      <c r="H832" s="149">
        <v>0</v>
      </c>
      <c r="I832" s="123" t="s">
        <v>4161</v>
      </c>
      <c r="J832" s="150">
        <f>VLOOKUP(B832,'12.2023'!A:C,3,0)</f>
        <v>0</v>
      </c>
      <c r="K832" s="151">
        <f>VLOOKUP(B832,'12.2023'!A:D,4,0)</f>
        <v>0</v>
      </c>
      <c r="L832" s="150">
        <f>VLOOKUP(B832,'12.2023'!A:E,5,0)</f>
        <v>0</v>
      </c>
      <c r="M832" s="150">
        <f>VLOOKUP(B832,'12.2023'!A:F,6,0)</f>
        <v>8631.9</v>
      </c>
      <c r="N832" s="150">
        <f t="shared" si="49"/>
        <v>0</v>
      </c>
      <c r="O832" s="152">
        <f t="shared" si="50"/>
        <v>8631.9</v>
      </c>
      <c r="P832" s="128">
        <f t="shared" si="51"/>
        <v>-8631.9</v>
      </c>
      <c r="Q832" s="153">
        <v>0</v>
      </c>
      <c r="R832" s="128">
        <f t="shared" si="52"/>
        <v>-8631.9</v>
      </c>
      <c r="S832" s="129">
        <v>17</v>
      </c>
    </row>
    <row r="833" spans="1:19" hidden="1">
      <c r="A833" s="147">
        <v>818</v>
      </c>
      <c r="B833" s="121">
        <v>201025901</v>
      </c>
      <c r="C833" s="148" t="s">
        <v>159</v>
      </c>
      <c r="D833" s="149" t="s">
        <v>32</v>
      </c>
      <c r="E833" s="149" t="s">
        <v>34</v>
      </c>
      <c r="F833" s="149" t="s">
        <v>140</v>
      </c>
      <c r="G833" s="149" t="s">
        <v>4385</v>
      </c>
      <c r="H833" s="149">
        <v>0</v>
      </c>
      <c r="I833" s="123" t="s">
        <v>3284</v>
      </c>
      <c r="J833" s="150">
        <f>VLOOKUP(B833,'12.2023'!A:C,3,0)</f>
        <v>0</v>
      </c>
      <c r="K833" s="151">
        <f>VLOOKUP(B833,'12.2023'!A:D,4,0)</f>
        <v>0</v>
      </c>
      <c r="L833" s="150">
        <f>VLOOKUP(B833,'12.2023'!A:E,5,0)</f>
        <v>160000</v>
      </c>
      <c r="M833" s="150">
        <f>VLOOKUP(B833,'12.2023'!A:F,6,0)</f>
        <v>202860</v>
      </c>
      <c r="N833" s="150">
        <f t="shared" si="49"/>
        <v>0</v>
      </c>
      <c r="O833" s="152">
        <f t="shared" si="50"/>
        <v>42860</v>
      </c>
      <c r="P833" s="128">
        <f t="shared" si="51"/>
        <v>-42860</v>
      </c>
      <c r="Q833" s="153">
        <v>0</v>
      </c>
      <c r="R833" s="128">
        <f t="shared" si="52"/>
        <v>-42860</v>
      </c>
      <c r="S833" s="129">
        <v>17</v>
      </c>
    </row>
    <row r="834" spans="1:19" hidden="1">
      <c r="A834" s="147">
        <v>819</v>
      </c>
      <c r="B834" s="121">
        <v>201026001</v>
      </c>
      <c r="C834" s="148" t="s">
        <v>159</v>
      </c>
      <c r="D834" s="149" t="s">
        <v>32</v>
      </c>
      <c r="E834" s="149" t="s">
        <v>34</v>
      </c>
      <c r="F834" s="149" t="s">
        <v>140</v>
      </c>
      <c r="G834" s="149" t="s">
        <v>4385</v>
      </c>
      <c r="H834" s="149">
        <v>0</v>
      </c>
      <c r="I834" s="123" t="s">
        <v>940</v>
      </c>
      <c r="J834" s="150">
        <f>VLOOKUP(B834,'12.2023'!A:C,3,0)</f>
        <v>0</v>
      </c>
      <c r="K834" s="151">
        <f>VLOOKUP(B834,'12.2023'!A:D,4,0)</f>
        <v>0</v>
      </c>
      <c r="L834" s="150">
        <f>VLOOKUP(B834,'12.2023'!A:E,5,0)</f>
        <v>272133.45</v>
      </c>
      <c r="M834" s="150">
        <f>VLOOKUP(B834,'12.2023'!A:F,6,0)</f>
        <v>272133.45</v>
      </c>
      <c r="N834" s="150">
        <f t="shared" si="49"/>
        <v>0</v>
      </c>
      <c r="O834" s="152">
        <f t="shared" si="50"/>
        <v>0</v>
      </c>
      <c r="P834" s="128">
        <f t="shared" si="51"/>
        <v>0</v>
      </c>
      <c r="Q834" s="153">
        <v>0</v>
      </c>
      <c r="R834" s="128">
        <f t="shared" si="52"/>
        <v>0</v>
      </c>
      <c r="S834" s="129">
        <v>17</v>
      </c>
    </row>
    <row r="835" spans="1:19" hidden="1">
      <c r="A835" s="147">
        <v>820</v>
      </c>
      <c r="B835" s="121">
        <v>201026002</v>
      </c>
      <c r="C835" s="148" t="s">
        <v>159</v>
      </c>
      <c r="D835" s="149" t="s">
        <v>32</v>
      </c>
      <c r="E835" s="149" t="s">
        <v>34</v>
      </c>
      <c r="F835" s="149" t="s">
        <v>140</v>
      </c>
      <c r="G835" s="149" t="s">
        <v>4385</v>
      </c>
      <c r="H835" s="149">
        <v>0</v>
      </c>
      <c r="I835" s="123" t="s">
        <v>941</v>
      </c>
      <c r="J835" s="150">
        <f>VLOOKUP(B835,'12.2023'!A:C,3,0)</f>
        <v>0</v>
      </c>
      <c r="K835" s="151">
        <f>VLOOKUP(B835,'12.2023'!A:D,4,0)</f>
        <v>15508.45</v>
      </c>
      <c r="L835" s="150">
        <f>VLOOKUP(B835,'12.2023'!A:E,5,0)</f>
        <v>0</v>
      </c>
      <c r="M835" s="150">
        <f>VLOOKUP(B835,'12.2023'!A:F,6,0)</f>
        <v>0</v>
      </c>
      <c r="N835" s="150">
        <f t="shared" si="49"/>
        <v>0</v>
      </c>
      <c r="O835" s="152">
        <f t="shared" si="50"/>
        <v>15508.45</v>
      </c>
      <c r="P835" s="128">
        <f t="shared" si="51"/>
        <v>-15508.45</v>
      </c>
      <c r="Q835" s="153">
        <v>0</v>
      </c>
      <c r="R835" s="128">
        <f t="shared" si="52"/>
        <v>-15508.45</v>
      </c>
      <c r="S835" s="129">
        <v>17</v>
      </c>
    </row>
    <row r="836" spans="1:19" hidden="1">
      <c r="A836" s="147">
        <v>821</v>
      </c>
      <c r="B836" s="121">
        <v>201026201</v>
      </c>
      <c r="C836" s="148" t="s">
        <v>159</v>
      </c>
      <c r="D836" s="149" t="s">
        <v>32</v>
      </c>
      <c r="E836" s="149" t="s">
        <v>34</v>
      </c>
      <c r="F836" s="149" t="s">
        <v>140</v>
      </c>
      <c r="G836" s="149" t="s">
        <v>4385</v>
      </c>
      <c r="H836" s="149">
        <v>0</v>
      </c>
      <c r="I836" s="123" t="s">
        <v>942</v>
      </c>
      <c r="J836" s="150">
        <f>VLOOKUP(B836,'12.2023'!A:C,3,0)</f>
        <v>0</v>
      </c>
      <c r="K836" s="151">
        <f>VLOOKUP(B836,'12.2023'!A:D,4,0)</f>
        <v>73496</v>
      </c>
      <c r="L836" s="150">
        <f>VLOOKUP(B836,'12.2023'!A:E,5,0)</f>
        <v>266576</v>
      </c>
      <c r="M836" s="150">
        <f>VLOOKUP(B836,'12.2023'!A:F,6,0)</f>
        <v>195139</v>
      </c>
      <c r="N836" s="150">
        <f t="shared" si="49"/>
        <v>0</v>
      </c>
      <c r="O836" s="152">
        <f t="shared" si="50"/>
        <v>2059</v>
      </c>
      <c r="P836" s="128">
        <f t="shared" si="51"/>
        <v>-2059</v>
      </c>
      <c r="Q836" s="153">
        <v>0</v>
      </c>
      <c r="R836" s="128">
        <f t="shared" si="52"/>
        <v>-2059</v>
      </c>
      <c r="S836" s="129">
        <v>17</v>
      </c>
    </row>
    <row r="837" spans="1:19" hidden="1">
      <c r="A837" s="147">
        <v>822</v>
      </c>
      <c r="B837" s="121">
        <v>201026301</v>
      </c>
      <c r="C837" s="148" t="s">
        <v>159</v>
      </c>
      <c r="D837" s="149" t="s">
        <v>32</v>
      </c>
      <c r="E837" s="149" t="s">
        <v>34</v>
      </c>
      <c r="F837" s="149" t="s">
        <v>140</v>
      </c>
      <c r="G837" s="149" t="s">
        <v>4385</v>
      </c>
      <c r="H837" s="149">
        <v>0</v>
      </c>
      <c r="I837" s="123" t="s">
        <v>3302</v>
      </c>
      <c r="J837" s="155">
        <v>0</v>
      </c>
      <c r="K837" s="155">
        <v>0</v>
      </c>
      <c r="L837" s="150">
        <f>VLOOKUP(B837,'12.2023'!A:E,5,0)</f>
        <v>9613</v>
      </c>
      <c r="M837" s="150">
        <f>VLOOKUP(B837,'12.2023'!A:F,6,0)</f>
        <v>12056.92</v>
      </c>
      <c r="N837" s="150">
        <f t="shared" si="49"/>
        <v>0</v>
      </c>
      <c r="O837" s="152">
        <f t="shared" si="50"/>
        <v>2443.92</v>
      </c>
      <c r="P837" s="128">
        <f t="shared" si="51"/>
        <v>-2443.92</v>
      </c>
      <c r="Q837" s="153">
        <v>0</v>
      </c>
      <c r="R837" s="128">
        <f t="shared" si="52"/>
        <v>-2443.92</v>
      </c>
      <c r="S837" s="129">
        <v>17</v>
      </c>
    </row>
    <row r="838" spans="1:19" hidden="1">
      <c r="A838" s="147">
        <v>823</v>
      </c>
      <c r="B838" s="121">
        <v>201026401</v>
      </c>
      <c r="C838" s="148" t="s">
        <v>159</v>
      </c>
      <c r="D838" s="149" t="s">
        <v>32</v>
      </c>
      <c r="E838" s="149" t="s">
        <v>34</v>
      </c>
      <c r="F838" s="149" t="s">
        <v>140</v>
      </c>
      <c r="G838" s="149" t="s">
        <v>4385</v>
      </c>
      <c r="H838" s="149">
        <v>0</v>
      </c>
      <c r="I838" s="123" t="s">
        <v>3303</v>
      </c>
      <c r="J838" s="155">
        <v>0</v>
      </c>
      <c r="K838" s="155">
        <v>0</v>
      </c>
      <c r="L838" s="150">
        <f>VLOOKUP(B838,'12.2023'!A:E,5,0)</f>
        <v>9000</v>
      </c>
      <c r="M838" s="150">
        <f>VLOOKUP(B838,'12.2023'!A:F,6,0)</f>
        <v>21335.95</v>
      </c>
      <c r="N838" s="150">
        <f t="shared" si="49"/>
        <v>0</v>
      </c>
      <c r="O838" s="152">
        <f t="shared" si="50"/>
        <v>12335.95</v>
      </c>
      <c r="P838" s="128">
        <f t="shared" si="51"/>
        <v>-12335.95</v>
      </c>
      <c r="Q838" s="153">
        <v>0</v>
      </c>
      <c r="R838" s="128">
        <f t="shared" si="52"/>
        <v>-12335.95</v>
      </c>
      <c r="S838" s="129">
        <v>17</v>
      </c>
    </row>
    <row r="839" spans="1:19" hidden="1">
      <c r="A839" s="147">
        <v>824</v>
      </c>
      <c r="B839" s="121">
        <v>201026501</v>
      </c>
      <c r="C839" s="148" t="s">
        <v>159</v>
      </c>
      <c r="D839" s="149" t="s">
        <v>32</v>
      </c>
      <c r="E839" s="149" t="s">
        <v>34</v>
      </c>
      <c r="F839" s="149" t="s">
        <v>140</v>
      </c>
      <c r="G839" s="149" t="s">
        <v>4385</v>
      </c>
      <c r="H839" s="149">
        <v>0</v>
      </c>
      <c r="I839" s="123" t="s">
        <v>943</v>
      </c>
      <c r="J839" s="150">
        <f>VLOOKUP(B839,'12.2023'!A:C,3,0)</f>
        <v>0</v>
      </c>
      <c r="K839" s="151">
        <f>VLOOKUP(B839,'12.2023'!A:D,4,0)</f>
        <v>0</v>
      </c>
      <c r="L839" s="150">
        <f>VLOOKUP(B839,'12.2023'!A:E,5,0)</f>
        <v>34400</v>
      </c>
      <c r="M839" s="150">
        <f>VLOOKUP(B839,'12.2023'!A:F,6,0)</f>
        <v>38060</v>
      </c>
      <c r="N839" s="150">
        <f t="shared" ref="N839:N902" si="53">IF((J839+L839)-(K839+M839)&lt;0,0,(J839+L839)-(K839+M839))</f>
        <v>0</v>
      </c>
      <c r="O839" s="152">
        <f t="shared" ref="O839:O902" si="54">-IF((J839+L839)-(K839+M839)&lt;0,(J839+L839)-(K839+M839),0)</f>
        <v>3660</v>
      </c>
      <c r="P839" s="128">
        <f t="shared" ref="P839:P902" si="55">N839-O839</f>
        <v>-3660</v>
      </c>
      <c r="Q839" s="153">
        <v>0</v>
      </c>
      <c r="R839" s="128">
        <f t="shared" ref="R839:R902" si="56">P839-Q839</f>
        <v>-3660</v>
      </c>
      <c r="S839" s="129">
        <v>17</v>
      </c>
    </row>
    <row r="840" spans="1:19" hidden="1">
      <c r="A840" s="147">
        <v>825</v>
      </c>
      <c r="B840" s="121">
        <v>201026503</v>
      </c>
      <c r="C840" s="148" t="s">
        <v>159</v>
      </c>
      <c r="D840" s="149" t="s">
        <v>32</v>
      </c>
      <c r="E840" s="149" t="s">
        <v>34</v>
      </c>
      <c r="F840" s="149" t="s">
        <v>140</v>
      </c>
      <c r="G840" s="149" t="s">
        <v>4385</v>
      </c>
      <c r="H840" s="149">
        <v>0</v>
      </c>
      <c r="I840" s="123" t="s">
        <v>944</v>
      </c>
      <c r="J840" s="150">
        <f>VLOOKUP(B840,'12.2023'!A:C,3,0)</f>
        <v>0</v>
      </c>
      <c r="K840" s="151">
        <f>VLOOKUP(B840,'12.2023'!A:D,4,0)</f>
        <v>3105</v>
      </c>
      <c r="L840" s="150">
        <f>VLOOKUP(B840,'12.2023'!A:E,5,0)</f>
        <v>0</v>
      </c>
      <c r="M840" s="150">
        <f>VLOOKUP(B840,'12.2023'!A:F,6,0)</f>
        <v>0</v>
      </c>
      <c r="N840" s="150">
        <f t="shared" si="53"/>
        <v>0</v>
      </c>
      <c r="O840" s="152">
        <f t="shared" si="54"/>
        <v>3105</v>
      </c>
      <c r="P840" s="128">
        <f t="shared" si="55"/>
        <v>-3105</v>
      </c>
      <c r="Q840" s="153">
        <v>0</v>
      </c>
      <c r="R840" s="128">
        <f t="shared" si="56"/>
        <v>-3105</v>
      </c>
      <c r="S840" s="129">
        <v>17</v>
      </c>
    </row>
    <row r="841" spans="1:19" hidden="1">
      <c r="A841" s="147"/>
      <c r="B841" s="121">
        <v>201026601</v>
      </c>
      <c r="C841" s="148" t="s">
        <v>159</v>
      </c>
      <c r="D841" s="149" t="s">
        <v>32</v>
      </c>
      <c r="E841" s="149" t="s">
        <v>34</v>
      </c>
      <c r="F841" s="149" t="s">
        <v>140</v>
      </c>
      <c r="G841" s="149" t="s">
        <v>4385</v>
      </c>
      <c r="H841" s="149">
        <v>0</v>
      </c>
      <c r="I841" s="123" t="s">
        <v>4162</v>
      </c>
      <c r="J841" s="150">
        <f>VLOOKUP(B841,'12.2023'!A:C,3,0)</f>
        <v>0</v>
      </c>
      <c r="K841" s="151">
        <f>VLOOKUP(B841,'12.2023'!A:D,4,0)</f>
        <v>0</v>
      </c>
      <c r="L841" s="150">
        <f>VLOOKUP(B841,'12.2023'!A:E,5,0)</f>
        <v>0</v>
      </c>
      <c r="M841" s="150">
        <f>VLOOKUP(B841,'12.2023'!A:F,6,0)</f>
        <v>26392.5</v>
      </c>
      <c r="N841" s="150">
        <f t="shared" si="53"/>
        <v>0</v>
      </c>
      <c r="O841" s="152">
        <f t="shared" si="54"/>
        <v>26392.5</v>
      </c>
      <c r="P841" s="128">
        <f t="shared" si="55"/>
        <v>-26392.5</v>
      </c>
      <c r="Q841" s="153">
        <v>0</v>
      </c>
      <c r="R841" s="128">
        <f t="shared" si="56"/>
        <v>-26392.5</v>
      </c>
      <c r="S841" s="129">
        <v>17</v>
      </c>
    </row>
    <row r="842" spans="1:19" hidden="1">
      <c r="A842" s="147">
        <v>826</v>
      </c>
      <c r="B842" s="121">
        <v>201026701</v>
      </c>
      <c r="C842" s="148" t="s">
        <v>159</v>
      </c>
      <c r="D842" s="149" t="s">
        <v>32</v>
      </c>
      <c r="E842" s="149" t="s">
        <v>34</v>
      </c>
      <c r="F842" s="149" t="s">
        <v>140</v>
      </c>
      <c r="G842" s="149" t="s">
        <v>4385</v>
      </c>
      <c r="H842" s="149">
        <v>0</v>
      </c>
      <c r="I842" s="123" t="s">
        <v>945</v>
      </c>
      <c r="J842" s="150">
        <f>VLOOKUP(B842,'12.2023'!A:C,3,0)</f>
        <v>0</v>
      </c>
      <c r="K842" s="151">
        <f>VLOOKUP(B842,'12.2023'!A:D,4,0)</f>
        <v>0</v>
      </c>
      <c r="L842" s="150">
        <f>VLOOKUP(B842,'12.2023'!A:E,5,0)</f>
        <v>0</v>
      </c>
      <c r="M842" s="150">
        <f>VLOOKUP(B842,'12.2023'!A:F,6,0)</f>
        <v>0</v>
      </c>
      <c r="N842" s="150">
        <f t="shared" si="53"/>
        <v>0</v>
      </c>
      <c r="O842" s="152">
        <f t="shared" si="54"/>
        <v>0</v>
      </c>
      <c r="P842" s="128">
        <f t="shared" si="55"/>
        <v>0</v>
      </c>
      <c r="Q842" s="153">
        <v>0</v>
      </c>
      <c r="R842" s="128">
        <f t="shared" si="56"/>
        <v>0</v>
      </c>
      <c r="S842" s="129">
        <v>17</v>
      </c>
    </row>
    <row r="843" spans="1:19" hidden="1">
      <c r="A843" s="147">
        <v>827</v>
      </c>
      <c r="B843" s="121">
        <v>201026901</v>
      </c>
      <c r="C843" s="148" t="s">
        <v>159</v>
      </c>
      <c r="D843" s="149" t="s">
        <v>32</v>
      </c>
      <c r="E843" s="149" t="s">
        <v>34</v>
      </c>
      <c r="F843" s="149" t="s">
        <v>140</v>
      </c>
      <c r="G843" s="149" t="s">
        <v>4385</v>
      </c>
      <c r="H843" s="149">
        <v>0</v>
      </c>
      <c r="I843" s="123" t="s">
        <v>946</v>
      </c>
      <c r="J843" s="150">
        <f>VLOOKUP(B843,'12.2023'!A:C,3,0)</f>
        <v>0</v>
      </c>
      <c r="K843" s="151">
        <f>VLOOKUP(B843,'12.2023'!A:D,4,0)</f>
        <v>266.13</v>
      </c>
      <c r="L843" s="150">
        <f>VLOOKUP(B843,'12.2023'!A:E,5,0)</f>
        <v>46000</v>
      </c>
      <c r="M843" s="150">
        <f>VLOOKUP(B843,'12.2023'!A:F,6,0)</f>
        <v>47413</v>
      </c>
      <c r="N843" s="150">
        <f t="shared" si="53"/>
        <v>0</v>
      </c>
      <c r="O843" s="152">
        <f t="shared" si="54"/>
        <v>1679.1299999999974</v>
      </c>
      <c r="P843" s="128">
        <f t="shared" si="55"/>
        <v>-1679.1299999999974</v>
      </c>
      <c r="Q843" s="153">
        <v>0</v>
      </c>
      <c r="R843" s="128">
        <f t="shared" si="56"/>
        <v>-1679.1299999999974</v>
      </c>
      <c r="S843" s="129">
        <v>17</v>
      </c>
    </row>
    <row r="844" spans="1:19" hidden="1">
      <c r="A844" s="147">
        <v>828</v>
      </c>
      <c r="B844" s="121">
        <v>201026902</v>
      </c>
      <c r="C844" s="148" t="s">
        <v>159</v>
      </c>
      <c r="D844" s="149" t="s">
        <v>32</v>
      </c>
      <c r="E844" s="149" t="s">
        <v>34</v>
      </c>
      <c r="F844" s="149" t="s">
        <v>140</v>
      </c>
      <c r="G844" s="149" t="s">
        <v>4385</v>
      </c>
      <c r="H844" s="149">
        <v>0</v>
      </c>
      <c r="I844" s="123" t="s">
        <v>947</v>
      </c>
      <c r="J844" s="150">
        <f>VLOOKUP(B844,'12.2023'!A:C,3,0)</f>
        <v>0</v>
      </c>
      <c r="K844" s="151">
        <f>VLOOKUP(B844,'12.2023'!A:D,4,0)</f>
        <v>0</v>
      </c>
      <c r="L844" s="150">
        <f>VLOOKUP(B844,'12.2023'!A:E,5,0)</f>
        <v>0</v>
      </c>
      <c r="M844" s="150">
        <f>VLOOKUP(B844,'12.2023'!A:F,6,0)</f>
        <v>0</v>
      </c>
      <c r="N844" s="150">
        <f t="shared" si="53"/>
        <v>0</v>
      </c>
      <c r="O844" s="152">
        <f t="shared" si="54"/>
        <v>0</v>
      </c>
      <c r="P844" s="128">
        <f t="shared" si="55"/>
        <v>0</v>
      </c>
      <c r="Q844" s="153">
        <v>0</v>
      </c>
      <c r="R844" s="128">
        <f t="shared" si="56"/>
        <v>0</v>
      </c>
      <c r="S844" s="129">
        <v>17</v>
      </c>
    </row>
    <row r="845" spans="1:19" hidden="1">
      <c r="A845" s="147">
        <v>829</v>
      </c>
      <c r="B845" s="121">
        <v>201027001</v>
      </c>
      <c r="C845" s="148" t="s">
        <v>159</v>
      </c>
      <c r="D845" s="149" t="s">
        <v>32</v>
      </c>
      <c r="E845" s="149" t="s">
        <v>34</v>
      </c>
      <c r="F845" s="149" t="s">
        <v>140</v>
      </c>
      <c r="G845" s="149" t="s">
        <v>4385</v>
      </c>
      <c r="H845" s="149">
        <v>0</v>
      </c>
      <c r="I845" s="123" t="s">
        <v>948</v>
      </c>
      <c r="J845" s="150">
        <f>VLOOKUP(B845,'12.2023'!A:C,3,0)</f>
        <v>0</v>
      </c>
      <c r="K845" s="151">
        <f>VLOOKUP(B845,'12.2023'!A:D,4,0)</f>
        <v>0</v>
      </c>
      <c r="L845" s="150">
        <f>VLOOKUP(B845,'12.2023'!A:E,5,0)</f>
        <v>20000</v>
      </c>
      <c r="M845" s="150">
        <f>VLOOKUP(B845,'12.2023'!A:F,6,0)</f>
        <v>45052.4</v>
      </c>
      <c r="N845" s="150">
        <f t="shared" si="53"/>
        <v>0</v>
      </c>
      <c r="O845" s="152">
        <f t="shared" si="54"/>
        <v>25052.400000000001</v>
      </c>
      <c r="P845" s="128">
        <f t="shared" si="55"/>
        <v>-25052.400000000001</v>
      </c>
      <c r="Q845" s="153">
        <v>0</v>
      </c>
      <c r="R845" s="128">
        <f t="shared" si="56"/>
        <v>-25052.400000000001</v>
      </c>
      <c r="S845" s="129">
        <v>17</v>
      </c>
    </row>
    <row r="846" spans="1:19" hidden="1">
      <c r="A846" s="147">
        <v>830</v>
      </c>
      <c r="B846" s="121">
        <v>201027101</v>
      </c>
      <c r="C846" s="148" t="s">
        <v>159</v>
      </c>
      <c r="D846" s="149" t="s">
        <v>32</v>
      </c>
      <c r="E846" s="149" t="s">
        <v>34</v>
      </c>
      <c r="F846" s="149" t="s">
        <v>152</v>
      </c>
      <c r="G846" s="149" t="s">
        <v>111</v>
      </c>
      <c r="H846" s="149">
        <v>0</v>
      </c>
      <c r="I846" s="123" t="s">
        <v>949</v>
      </c>
      <c r="J846" s="150">
        <f>VLOOKUP(B846,'12.2023'!A:C,3,0)</f>
        <v>47150</v>
      </c>
      <c r="K846" s="151">
        <f>VLOOKUP(B846,'12.2023'!A:D,4,0)</f>
        <v>0</v>
      </c>
      <c r="L846" s="150">
        <f>VLOOKUP(B846,'12.2023'!A:E,5,0)</f>
        <v>0</v>
      </c>
      <c r="M846" s="150">
        <f>VLOOKUP(B846,'12.2023'!A:F,6,0)</f>
        <v>0</v>
      </c>
      <c r="N846" s="150">
        <f t="shared" si="53"/>
        <v>47150</v>
      </c>
      <c r="O846" s="152">
        <f t="shared" si="54"/>
        <v>0</v>
      </c>
      <c r="P846" s="128">
        <f t="shared" si="55"/>
        <v>47150</v>
      </c>
      <c r="Q846" s="153">
        <v>0</v>
      </c>
      <c r="R846" s="128">
        <f t="shared" si="56"/>
        <v>47150</v>
      </c>
      <c r="S846" s="129">
        <v>11</v>
      </c>
    </row>
    <row r="847" spans="1:19" hidden="1">
      <c r="A847" s="147"/>
      <c r="B847" s="121">
        <v>201027201</v>
      </c>
      <c r="C847" s="148" t="s">
        <v>159</v>
      </c>
      <c r="D847" s="148" t="s">
        <v>32</v>
      </c>
      <c r="E847" s="149" t="s">
        <v>34</v>
      </c>
      <c r="F847" s="149" t="s">
        <v>152</v>
      </c>
      <c r="G847" s="149" t="s">
        <v>111</v>
      </c>
      <c r="H847" s="149">
        <v>0</v>
      </c>
      <c r="I847" s="123" t="s">
        <v>4328</v>
      </c>
      <c r="J847" s="150">
        <f>VLOOKUP(B847,'12.2023'!A:C,3,0)</f>
        <v>0</v>
      </c>
      <c r="K847" s="151">
        <f>VLOOKUP(B847,'12.2023'!A:D,4,0)</f>
        <v>0</v>
      </c>
      <c r="L847" s="150">
        <f>VLOOKUP(B847,'12.2023'!A:E,5,0)</f>
        <v>68400.820000000007</v>
      </c>
      <c r="M847" s="150">
        <f>VLOOKUP(B847,'12.2023'!A:F,6,0)</f>
        <v>0</v>
      </c>
      <c r="N847" s="150">
        <f t="shared" si="53"/>
        <v>68400.820000000007</v>
      </c>
      <c r="O847" s="152">
        <f t="shared" si="54"/>
        <v>0</v>
      </c>
      <c r="P847" s="128">
        <f t="shared" si="55"/>
        <v>68400.820000000007</v>
      </c>
      <c r="Q847" s="153">
        <v>0</v>
      </c>
      <c r="R847" s="128">
        <f t="shared" si="56"/>
        <v>68400.820000000007</v>
      </c>
      <c r="S847" s="129">
        <v>11</v>
      </c>
    </row>
    <row r="848" spans="1:19" hidden="1">
      <c r="A848" s="147"/>
      <c r="B848" s="121">
        <v>201027301</v>
      </c>
      <c r="C848" s="148" t="s">
        <v>159</v>
      </c>
      <c r="D848" s="149" t="s">
        <v>32</v>
      </c>
      <c r="E848" s="149" t="s">
        <v>34</v>
      </c>
      <c r="F848" s="149" t="s">
        <v>140</v>
      </c>
      <c r="G848" s="149" t="s">
        <v>4385</v>
      </c>
      <c r="H848" s="149">
        <v>0</v>
      </c>
      <c r="I848" s="123" t="s">
        <v>4292</v>
      </c>
      <c r="J848" s="150">
        <f>VLOOKUP(B848,'12.2023'!A:C,3,0)</f>
        <v>0</v>
      </c>
      <c r="K848" s="151">
        <f>VLOOKUP(B848,'12.2023'!A:D,4,0)</f>
        <v>0</v>
      </c>
      <c r="L848" s="150">
        <f>VLOOKUP(B848,'12.2023'!A:E,5,0)</f>
        <v>0</v>
      </c>
      <c r="M848" s="150">
        <f>VLOOKUP(B848,'12.2023'!A:F,6,0)</f>
        <v>0</v>
      </c>
      <c r="N848" s="150">
        <f t="shared" si="53"/>
        <v>0</v>
      </c>
      <c r="O848" s="152">
        <f t="shared" si="54"/>
        <v>0</v>
      </c>
      <c r="P848" s="128">
        <f t="shared" si="55"/>
        <v>0</v>
      </c>
      <c r="Q848" s="153">
        <v>0</v>
      </c>
      <c r="R848" s="128">
        <f t="shared" si="56"/>
        <v>0</v>
      </c>
      <c r="S848" s="129">
        <v>17</v>
      </c>
    </row>
    <row r="849" spans="1:19" hidden="1">
      <c r="A849" s="147">
        <v>831</v>
      </c>
      <c r="B849" s="121">
        <v>201027401</v>
      </c>
      <c r="C849" s="148" t="s">
        <v>159</v>
      </c>
      <c r="D849" s="149" t="s">
        <v>32</v>
      </c>
      <c r="E849" s="149" t="s">
        <v>34</v>
      </c>
      <c r="F849" s="149" t="s">
        <v>140</v>
      </c>
      <c r="G849" s="149" t="s">
        <v>4385</v>
      </c>
      <c r="H849" s="149">
        <v>0</v>
      </c>
      <c r="I849" s="123" t="s">
        <v>950</v>
      </c>
      <c r="J849" s="150">
        <f>VLOOKUP(B849,'12.2023'!A:C,3,0)</f>
        <v>0</v>
      </c>
      <c r="K849" s="151">
        <f>VLOOKUP(B849,'12.2023'!A:D,4,0)</f>
        <v>1514.56</v>
      </c>
      <c r="L849" s="150">
        <f>VLOOKUP(B849,'12.2023'!A:E,5,0)</f>
        <v>0</v>
      </c>
      <c r="M849" s="150">
        <f>VLOOKUP(B849,'12.2023'!A:F,6,0)</f>
        <v>0</v>
      </c>
      <c r="N849" s="150">
        <f t="shared" si="53"/>
        <v>0</v>
      </c>
      <c r="O849" s="152">
        <f t="shared" si="54"/>
        <v>1514.56</v>
      </c>
      <c r="P849" s="128">
        <f t="shared" si="55"/>
        <v>-1514.56</v>
      </c>
      <c r="Q849" s="153">
        <v>0</v>
      </c>
      <c r="R849" s="128">
        <f t="shared" si="56"/>
        <v>-1514.56</v>
      </c>
      <c r="S849" s="129">
        <v>17</v>
      </c>
    </row>
    <row r="850" spans="1:19" hidden="1">
      <c r="A850" s="147">
        <v>832</v>
      </c>
      <c r="B850" s="121">
        <v>201027501</v>
      </c>
      <c r="C850" s="148" t="s">
        <v>159</v>
      </c>
      <c r="D850" s="149" t="s">
        <v>32</v>
      </c>
      <c r="E850" s="149" t="s">
        <v>34</v>
      </c>
      <c r="F850" s="149" t="s">
        <v>140</v>
      </c>
      <c r="G850" s="149" t="s">
        <v>4385</v>
      </c>
      <c r="H850" s="149">
        <v>0</v>
      </c>
      <c r="I850" s="123" t="s">
        <v>951</v>
      </c>
      <c r="J850" s="150">
        <f>VLOOKUP(B850,'12.2023'!A:C,3,0)</f>
        <v>0</v>
      </c>
      <c r="K850" s="151">
        <f>VLOOKUP(B850,'12.2023'!A:D,4,0)</f>
        <v>9973.85</v>
      </c>
      <c r="L850" s="150">
        <f>VLOOKUP(B850,'12.2023'!A:E,5,0)</f>
        <v>311638</v>
      </c>
      <c r="M850" s="150">
        <f>VLOOKUP(B850,'12.2023'!A:F,6,0)</f>
        <v>310893.87</v>
      </c>
      <c r="N850" s="150">
        <f t="shared" si="53"/>
        <v>0</v>
      </c>
      <c r="O850" s="152">
        <f t="shared" si="54"/>
        <v>9229.7199999999721</v>
      </c>
      <c r="P850" s="128">
        <f t="shared" si="55"/>
        <v>-9229.7199999999721</v>
      </c>
      <c r="Q850" s="153">
        <v>0</v>
      </c>
      <c r="R850" s="128">
        <f t="shared" si="56"/>
        <v>-9229.7199999999721</v>
      </c>
      <c r="S850" s="129">
        <v>17</v>
      </c>
    </row>
    <row r="851" spans="1:19" hidden="1">
      <c r="A851" s="147">
        <v>833</v>
      </c>
      <c r="B851" s="121">
        <v>201027601</v>
      </c>
      <c r="C851" s="148" t="s">
        <v>159</v>
      </c>
      <c r="D851" s="149" t="s">
        <v>32</v>
      </c>
      <c r="E851" s="149" t="s">
        <v>34</v>
      </c>
      <c r="F851" s="149" t="s">
        <v>140</v>
      </c>
      <c r="G851" s="149" t="s">
        <v>4385</v>
      </c>
      <c r="H851" s="149">
        <v>0</v>
      </c>
      <c r="I851" s="123" t="s">
        <v>952</v>
      </c>
      <c r="J851" s="150">
        <f>VLOOKUP(B851,'12.2023'!A:C,3,0)</f>
        <v>0</v>
      </c>
      <c r="K851" s="151">
        <f>VLOOKUP(B851,'12.2023'!A:D,4,0)</f>
        <v>12369.99</v>
      </c>
      <c r="L851" s="150">
        <f>VLOOKUP(B851,'12.2023'!A:E,5,0)</f>
        <v>693182</v>
      </c>
      <c r="M851" s="150">
        <f>VLOOKUP(B851,'12.2023'!A:F,6,0)</f>
        <v>769855.58</v>
      </c>
      <c r="N851" s="150">
        <f t="shared" si="53"/>
        <v>0</v>
      </c>
      <c r="O851" s="152">
        <f t="shared" si="54"/>
        <v>89043.569999999949</v>
      </c>
      <c r="P851" s="128">
        <f t="shared" si="55"/>
        <v>-89043.569999999949</v>
      </c>
      <c r="Q851" s="153">
        <v>0</v>
      </c>
      <c r="R851" s="128">
        <f t="shared" si="56"/>
        <v>-89043.569999999949</v>
      </c>
      <c r="S851" s="129">
        <v>17</v>
      </c>
    </row>
    <row r="852" spans="1:19" hidden="1">
      <c r="A852" s="147">
        <v>834</v>
      </c>
      <c r="B852" s="121">
        <v>201027602</v>
      </c>
      <c r="C852" s="148" t="s">
        <v>159</v>
      </c>
      <c r="D852" s="149" t="s">
        <v>32</v>
      </c>
      <c r="E852" s="149" t="s">
        <v>34</v>
      </c>
      <c r="F852" s="149" t="s">
        <v>140</v>
      </c>
      <c r="G852" s="149" t="s">
        <v>4385</v>
      </c>
      <c r="H852" s="149">
        <v>0</v>
      </c>
      <c r="I852" s="123" t="s">
        <v>953</v>
      </c>
      <c r="J852" s="150">
        <f>VLOOKUP(B852,'12.2023'!A:C,3,0)</f>
        <v>0</v>
      </c>
      <c r="K852" s="151">
        <f>VLOOKUP(B852,'12.2023'!A:D,4,0)</f>
        <v>1171510</v>
      </c>
      <c r="L852" s="150">
        <f>VLOOKUP(B852,'12.2023'!A:E,5,0)</f>
        <v>1108550</v>
      </c>
      <c r="M852" s="150">
        <f>VLOOKUP(B852,'12.2023'!A:F,6,0)</f>
        <v>1025750.9500000001</v>
      </c>
      <c r="N852" s="150">
        <f t="shared" si="53"/>
        <v>0</v>
      </c>
      <c r="O852" s="152">
        <f t="shared" si="54"/>
        <v>1088710.9500000002</v>
      </c>
      <c r="P852" s="128">
        <f t="shared" si="55"/>
        <v>-1088710.9500000002</v>
      </c>
      <c r="Q852" s="153">
        <v>0</v>
      </c>
      <c r="R852" s="128">
        <f t="shared" si="56"/>
        <v>-1088710.9500000002</v>
      </c>
      <c r="S852" s="129">
        <v>17</v>
      </c>
    </row>
    <row r="853" spans="1:19" hidden="1">
      <c r="A853" s="147">
        <v>835</v>
      </c>
      <c r="B853" s="121">
        <v>201027701</v>
      </c>
      <c r="C853" s="148" t="s">
        <v>159</v>
      </c>
      <c r="D853" s="149" t="s">
        <v>32</v>
      </c>
      <c r="E853" s="149" t="s">
        <v>34</v>
      </c>
      <c r="F853" s="149" t="s">
        <v>140</v>
      </c>
      <c r="G853" s="149" t="s">
        <v>4385</v>
      </c>
      <c r="H853" s="149">
        <v>0</v>
      </c>
      <c r="I853" s="123" t="s">
        <v>954</v>
      </c>
      <c r="J853" s="150">
        <f>VLOOKUP(B853,'12.2023'!A:C,3,0)</f>
        <v>0</v>
      </c>
      <c r="K853" s="151">
        <f>VLOOKUP(B853,'12.2023'!A:D,4,0)</f>
        <v>902.32</v>
      </c>
      <c r="L853" s="150">
        <f>VLOOKUP(B853,'12.2023'!A:E,5,0)</f>
        <v>0</v>
      </c>
      <c r="M853" s="150">
        <f>VLOOKUP(B853,'12.2023'!A:F,6,0)</f>
        <v>0</v>
      </c>
      <c r="N853" s="150">
        <f t="shared" si="53"/>
        <v>0</v>
      </c>
      <c r="O853" s="152">
        <f t="shared" si="54"/>
        <v>902.32</v>
      </c>
      <c r="P853" s="128">
        <f t="shared" si="55"/>
        <v>-902.32</v>
      </c>
      <c r="Q853" s="153">
        <v>0</v>
      </c>
      <c r="R853" s="128">
        <f t="shared" si="56"/>
        <v>-902.32</v>
      </c>
      <c r="S853" s="129">
        <v>17</v>
      </c>
    </row>
    <row r="854" spans="1:19" hidden="1">
      <c r="A854" s="147">
        <v>836</v>
      </c>
      <c r="B854" s="121">
        <v>201027801</v>
      </c>
      <c r="C854" s="148" t="s">
        <v>159</v>
      </c>
      <c r="D854" s="149" t="s">
        <v>32</v>
      </c>
      <c r="E854" s="149" t="s">
        <v>34</v>
      </c>
      <c r="F854" s="149" t="s">
        <v>140</v>
      </c>
      <c r="G854" s="149" t="s">
        <v>4385</v>
      </c>
      <c r="H854" s="149">
        <v>0</v>
      </c>
      <c r="I854" s="123" t="s">
        <v>955</v>
      </c>
      <c r="J854" s="150">
        <f>VLOOKUP(B854,'12.2023'!A:C,3,0)</f>
        <v>0</v>
      </c>
      <c r="K854" s="151">
        <f>VLOOKUP(B854,'12.2023'!A:D,4,0)</f>
        <v>1394.3500000000001</v>
      </c>
      <c r="L854" s="150">
        <f>VLOOKUP(B854,'12.2023'!A:E,5,0)</f>
        <v>0</v>
      </c>
      <c r="M854" s="150">
        <f>VLOOKUP(B854,'12.2023'!A:F,6,0)</f>
        <v>0</v>
      </c>
      <c r="N854" s="150">
        <f t="shared" si="53"/>
        <v>0</v>
      </c>
      <c r="O854" s="152">
        <f t="shared" si="54"/>
        <v>1394.3500000000001</v>
      </c>
      <c r="P854" s="128">
        <f t="shared" si="55"/>
        <v>-1394.3500000000001</v>
      </c>
      <c r="Q854" s="153">
        <v>0</v>
      </c>
      <c r="R854" s="128">
        <f t="shared" si="56"/>
        <v>-1394.3500000000001</v>
      </c>
      <c r="S854" s="129">
        <v>17</v>
      </c>
    </row>
    <row r="855" spans="1:19" hidden="1">
      <c r="A855" s="147">
        <v>837</v>
      </c>
      <c r="B855" s="121">
        <v>201027901</v>
      </c>
      <c r="C855" s="148" t="s">
        <v>159</v>
      </c>
      <c r="D855" s="149" t="s">
        <v>32</v>
      </c>
      <c r="E855" s="149" t="s">
        <v>34</v>
      </c>
      <c r="F855" s="149" t="s">
        <v>140</v>
      </c>
      <c r="G855" s="149" t="s">
        <v>4385</v>
      </c>
      <c r="H855" s="149">
        <v>0</v>
      </c>
      <c r="I855" s="123" t="s">
        <v>956</v>
      </c>
      <c r="J855" s="150">
        <f>VLOOKUP(B855,'12.2023'!A:C,3,0)</f>
        <v>0</v>
      </c>
      <c r="K855" s="151">
        <f>VLOOKUP(B855,'12.2023'!A:D,4,0)</f>
        <v>118216.44</v>
      </c>
      <c r="L855" s="150">
        <f>VLOOKUP(B855,'12.2023'!A:E,5,0)</f>
        <v>142216</v>
      </c>
      <c r="M855" s="150">
        <f>VLOOKUP(B855,'12.2023'!A:F,6,0)</f>
        <v>24202</v>
      </c>
      <c r="N855" s="150">
        <f t="shared" si="53"/>
        <v>0</v>
      </c>
      <c r="O855" s="152">
        <f t="shared" si="54"/>
        <v>202.44000000000233</v>
      </c>
      <c r="P855" s="128">
        <f t="shared" si="55"/>
        <v>-202.44000000000233</v>
      </c>
      <c r="Q855" s="153">
        <v>0</v>
      </c>
      <c r="R855" s="128">
        <f t="shared" si="56"/>
        <v>-202.44000000000233</v>
      </c>
      <c r="S855" s="129">
        <v>17</v>
      </c>
    </row>
    <row r="856" spans="1:19" hidden="1">
      <c r="A856" s="147">
        <v>838</v>
      </c>
      <c r="B856" s="121">
        <v>201028001</v>
      </c>
      <c r="C856" s="148" t="s">
        <v>159</v>
      </c>
      <c r="D856" s="149" t="s">
        <v>32</v>
      </c>
      <c r="E856" s="149" t="s">
        <v>34</v>
      </c>
      <c r="F856" s="149" t="s">
        <v>140</v>
      </c>
      <c r="G856" s="149" t="s">
        <v>4385</v>
      </c>
      <c r="H856" s="149">
        <v>0</v>
      </c>
      <c r="I856" s="123" t="s">
        <v>957</v>
      </c>
      <c r="J856" s="150">
        <f>VLOOKUP(B856,'12.2023'!A:C,3,0)</f>
        <v>0</v>
      </c>
      <c r="K856" s="151">
        <f>VLOOKUP(B856,'12.2023'!A:D,4,0)</f>
        <v>978.30000000000007</v>
      </c>
      <c r="L856" s="150">
        <f>VLOOKUP(B856,'12.2023'!A:E,5,0)</f>
        <v>0</v>
      </c>
      <c r="M856" s="150">
        <f>VLOOKUP(B856,'12.2023'!A:F,6,0)</f>
        <v>0</v>
      </c>
      <c r="N856" s="150">
        <f t="shared" si="53"/>
        <v>0</v>
      </c>
      <c r="O856" s="152">
        <f t="shared" si="54"/>
        <v>978.30000000000007</v>
      </c>
      <c r="P856" s="128">
        <f t="shared" si="55"/>
        <v>-978.30000000000007</v>
      </c>
      <c r="Q856" s="153">
        <v>0</v>
      </c>
      <c r="R856" s="128">
        <f t="shared" si="56"/>
        <v>-978.30000000000007</v>
      </c>
      <c r="S856" s="129">
        <v>17</v>
      </c>
    </row>
    <row r="857" spans="1:19" hidden="1">
      <c r="A857" s="147">
        <v>839</v>
      </c>
      <c r="B857" s="121">
        <v>201028101</v>
      </c>
      <c r="C857" s="148" t="s">
        <v>159</v>
      </c>
      <c r="D857" s="149" t="s">
        <v>32</v>
      </c>
      <c r="E857" s="149" t="s">
        <v>34</v>
      </c>
      <c r="F857" s="149" t="s">
        <v>140</v>
      </c>
      <c r="G857" s="149" t="s">
        <v>4385</v>
      </c>
      <c r="H857" s="149">
        <v>0</v>
      </c>
      <c r="I857" s="123" t="s">
        <v>958</v>
      </c>
      <c r="J857" s="150">
        <f>VLOOKUP(B857,'12.2023'!A:C,3,0)</f>
        <v>0</v>
      </c>
      <c r="K857" s="151">
        <f>VLOOKUP(B857,'12.2023'!A:D,4,0)</f>
        <v>0</v>
      </c>
      <c r="L857" s="150">
        <f>VLOOKUP(B857,'12.2023'!A:E,5,0)</f>
        <v>50812</v>
      </c>
      <c r="M857" s="150">
        <f>VLOOKUP(B857,'12.2023'!A:F,6,0)</f>
        <v>55335.29</v>
      </c>
      <c r="N857" s="150">
        <f t="shared" si="53"/>
        <v>0</v>
      </c>
      <c r="O857" s="152">
        <f t="shared" si="54"/>
        <v>4523.2900000000009</v>
      </c>
      <c r="P857" s="128">
        <f t="shared" si="55"/>
        <v>-4523.2900000000009</v>
      </c>
      <c r="Q857" s="153">
        <v>0</v>
      </c>
      <c r="R857" s="128">
        <f t="shared" si="56"/>
        <v>-4523.2900000000009</v>
      </c>
      <c r="S857" s="129">
        <v>17</v>
      </c>
    </row>
    <row r="858" spans="1:19" hidden="1">
      <c r="A858" s="147">
        <v>840</v>
      </c>
      <c r="B858" s="121">
        <v>201028301</v>
      </c>
      <c r="C858" s="148" t="s">
        <v>159</v>
      </c>
      <c r="D858" s="149" t="s">
        <v>32</v>
      </c>
      <c r="E858" s="149" t="s">
        <v>34</v>
      </c>
      <c r="F858" s="149" t="s">
        <v>140</v>
      </c>
      <c r="G858" s="149" t="s">
        <v>4385</v>
      </c>
      <c r="H858" s="149">
        <v>0</v>
      </c>
      <c r="I858" s="123" t="s">
        <v>959</v>
      </c>
      <c r="J858" s="150">
        <f>VLOOKUP(B858,'12.2023'!A:C,3,0)</f>
        <v>0</v>
      </c>
      <c r="K858" s="151">
        <f>VLOOKUP(B858,'12.2023'!A:D,4,0)</f>
        <v>408</v>
      </c>
      <c r="L858" s="150">
        <f>VLOOKUP(B858,'12.2023'!A:E,5,0)</f>
        <v>0</v>
      </c>
      <c r="M858" s="150">
        <f>VLOOKUP(B858,'12.2023'!A:F,6,0)</f>
        <v>0</v>
      </c>
      <c r="N858" s="150">
        <f t="shared" si="53"/>
        <v>0</v>
      </c>
      <c r="O858" s="152">
        <f t="shared" si="54"/>
        <v>408</v>
      </c>
      <c r="P858" s="128">
        <f t="shared" si="55"/>
        <v>-408</v>
      </c>
      <c r="Q858" s="153">
        <v>0</v>
      </c>
      <c r="R858" s="128">
        <f t="shared" si="56"/>
        <v>-408</v>
      </c>
      <c r="S858" s="129">
        <v>17</v>
      </c>
    </row>
    <row r="859" spans="1:19" hidden="1">
      <c r="A859" s="147">
        <v>841</v>
      </c>
      <c r="B859" s="121">
        <v>201028401</v>
      </c>
      <c r="C859" s="148" t="s">
        <v>159</v>
      </c>
      <c r="D859" s="149" t="s">
        <v>32</v>
      </c>
      <c r="E859" s="149" t="s">
        <v>44</v>
      </c>
      <c r="F859" s="149" t="s">
        <v>152</v>
      </c>
      <c r="G859" s="149" t="s">
        <v>111</v>
      </c>
      <c r="H859" s="149">
        <v>0</v>
      </c>
      <c r="I859" s="123" t="s">
        <v>960</v>
      </c>
      <c r="J859" s="150">
        <f>VLOOKUP(B859,'12.2023'!A:C,3,0)</f>
        <v>4600</v>
      </c>
      <c r="K859" s="151">
        <f>VLOOKUP(B859,'12.2023'!A:D,4,0)</f>
        <v>0</v>
      </c>
      <c r="L859" s="150">
        <f>VLOOKUP(B859,'12.2023'!A:E,5,0)</f>
        <v>0</v>
      </c>
      <c r="M859" s="150">
        <f>VLOOKUP(B859,'12.2023'!A:F,6,0)</f>
        <v>0</v>
      </c>
      <c r="N859" s="150">
        <f t="shared" si="53"/>
        <v>4600</v>
      </c>
      <c r="O859" s="152">
        <f t="shared" si="54"/>
        <v>0</v>
      </c>
      <c r="P859" s="128">
        <f t="shared" si="55"/>
        <v>4600</v>
      </c>
      <c r="Q859" s="153">
        <v>0</v>
      </c>
      <c r="R859" s="128">
        <f t="shared" si="56"/>
        <v>4600</v>
      </c>
      <c r="S859" s="129">
        <v>11</v>
      </c>
    </row>
    <row r="860" spans="1:19" hidden="1">
      <c r="A860" s="147">
        <v>842</v>
      </c>
      <c r="B860" s="121">
        <v>201028501</v>
      </c>
      <c r="C860" s="148" t="s">
        <v>159</v>
      </c>
      <c r="D860" s="149" t="s">
        <v>32</v>
      </c>
      <c r="E860" s="149" t="s">
        <v>44</v>
      </c>
      <c r="F860" s="149" t="s">
        <v>152</v>
      </c>
      <c r="G860" s="149" t="s">
        <v>111</v>
      </c>
      <c r="H860" s="149">
        <v>0</v>
      </c>
      <c r="I860" s="123" t="s">
        <v>961</v>
      </c>
      <c r="J860" s="150">
        <f>VLOOKUP(B860,'12.2023'!A:C,3,0)</f>
        <v>45000</v>
      </c>
      <c r="K860" s="151">
        <f>VLOOKUP(B860,'12.2023'!A:D,4,0)</f>
        <v>0</v>
      </c>
      <c r="L860" s="150">
        <f>VLOOKUP(B860,'12.2023'!A:E,5,0)</f>
        <v>0</v>
      </c>
      <c r="M860" s="150">
        <f>VLOOKUP(B860,'12.2023'!A:F,6,0)</f>
        <v>0</v>
      </c>
      <c r="N860" s="150">
        <f t="shared" si="53"/>
        <v>45000</v>
      </c>
      <c r="O860" s="152">
        <f t="shared" si="54"/>
        <v>0</v>
      </c>
      <c r="P860" s="128">
        <f t="shared" si="55"/>
        <v>45000</v>
      </c>
      <c r="Q860" s="153">
        <v>0</v>
      </c>
      <c r="R860" s="128">
        <f t="shared" si="56"/>
        <v>45000</v>
      </c>
      <c r="S860" s="129">
        <v>11</v>
      </c>
    </row>
    <row r="861" spans="1:19" hidden="1">
      <c r="A861" s="147">
        <v>843</v>
      </c>
      <c r="B861" s="121">
        <v>201028601</v>
      </c>
      <c r="C861" s="148" t="s">
        <v>159</v>
      </c>
      <c r="D861" s="149" t="s">
        <v>32</v>
      </c>
      <c r="E861" s="149" t="s">
        <v>34</v>
      </c>
      <c r="F861" s="149" t="s">
        <v>140</v>
      </c>
      <c r="G861" s="149" t="s">
        <v>4385</v>
      </c>
      <c r="H861" s="149">
        <v>0</v>
      </c>
      <c r="I861" s="123" t="s">
        <v>962</v>
      </c>
      <c r="J861" s="150">
        <f>VLOOKUP(B861,'12.2023'!A:C,3,0)</f>
        <v>0</v>
      </c>
      <c r="K861" s="151">
        <f>VLOOKUP(B861,'12.2023'!A:D,4,0)</f>
        <v>60371.25</v>
      </c>
      <c r="L861" s="150">
        <f>VLOOKUP(B861,'12.2023'!A:E,5,0)</f>
        <v>60000</v>
      </c>
      <c r="M861" s="150">
        <f>VLOOKUP(B861,'12.2023'!A:F,6,0)</f>
        <v>0</v>
      </c>
      <c r="N861" s="150">
        <f t="shared" si="53"/>
        <v>0</v>
      </c>
      <c r="O861" s="152">
        <f t="shared" si="54"/>
        <v>371.25</v>
      </c>
      <c r="P861" s="128">
        <f t="shared" si="55"/>
        <v>-371.25</v>
      </c>
      <c r="Q861" s="153">
        <v>0</v>
      </c>
      <c r="R861" s="128">
        <f t="shared" si="56"/>
        <v>-371.25</v>
      </c>
      <c r="S861" s="129">
        <v>17</v>
      </c>
    </row>
    <row r="862" spans="1:19" hidden="1">
      <c r="A862" s="147">
        <v>844</v>
      </c>
      <c r="B862" s="121">
        <v>201028701</v>
      </c>
      <c r="C862" s="148" t="s">
        <v>159</v>
      </c>
      <c r="D862" s="149" t="s">
        <v>32</v>
      </c>
      <c r="E862" s="149" t="s">
        <v>34</v>
      </c>
      <c r="F862" s="149" t="s">
        <v>140</v>
      </c>
      <c r="G862" s="149" t="s">
        <v>4385</v>
      </c>
      <c r="H862" s="149">
        <v>0</v>
      </c>
      <c r="I862" s="123" t="s">
        <v>963</v>
      </c>
      <c r="J862" s="150">
        <f>VLOOKUP(B862,'12.2023'!A:C,3,0)</f>
        <v>0</v>
      </c>
      <c r="K862" s="151">
        <f>VLOOKUP(B862,'12.2023'!A:D,4,0)</f>
        <v>29290.57</v>
      </c>
      <c r="L862" s="150">
        <f>VLOOKUP(B862,'12.2023'!A:E,5,0)</f>
        <v>0</v>
      </c>
      <c r="M862" s="150">
        <f>VLOOKUP(B862,'12.2023'!A:F,6,0)</f>
        <v>0</v>
      </c>
      <c r="N862" s="150">
        <f t="shared" si="53"/>
        <v>0</v>
      </c>
      <c r="O862" s="152">
        <f t="shared" si="54"/>
        <v>29290.57</v>
      </c>
      <c r="P862" s="128">
        <f t="shared" si="55"/>
        <v>-29290.57</v>
      </c>
      <c r="Q862" s="153">
        <v>0</v>
      </c>
      <c r="R862" s="128">
        <f t="shared" si="56"/>
        <v>-29290.57</v>
      </c>
      <c r="S862" s="129">
        <v>17</v>
      </c>
    </row>
    <row r="863" spans="1:19" hidden="1">
      <c r="A863" s="147">
        <v>845</v>
      </c>
      <c r="B863" s="121">
        <v>201028801</v>
      </c>
      <c r="C863" s="148" t="s">
        <v>159</v>
      </c>
      <c r="D863" s="149" t="s">
        <v>32</v>
      </c>
      <c r="E863" s="149" t="s">
        <v>34</v>
      </c>
      <c r="F863" s="149" t="s">
        <v>152</v>
      </c>
      <c r="G863" s="149" t="s">
        <v>111</v>
      </c>
      <c r="H863" s="149">
        <v>0</v>
      </c>
      <c r="I863" s="123" t="s">
        <v>964</v>
      </c>
      <c r="J863" s="150">
        <f>VLOOKUP(B863,'12.2023'!A:C,3,0)</f>
        <v>0</v>
      </c>
      <c r="K863" s="151">
        <f>VLOOKUP(B863,'12.2023'!A:D,4,0)</f>
        <v>0</v>
      </c>
      <c r="L863" s="150">
        <f>VLOOKUP(B863,'12.2023'!A:E,5,0)</f>
        <v>592191.13</v>
      </c>
      <c r="M863" s="150">
        <f>VLOOKUP(B863,'12.2023'!A:F,6,0)</f>
        <v>215625</v>
      </c>
      <c r="N863" s="150">
        <f t="shared" si="53"/>
        <v>376566.13</v>
      </c>
      <c r="O863" s="152">
        <f t="shared" si="54"/>
        <v>0</v>
      </c>
      <c r="P863" s="128">
        <f t="shared" si="55"/>
        <v>376566.13</v>
      </c>
      <c r="Q863" s="153">
        <v>0</v>
      </c>
      <c r="R863" s="128">
        <f t="shared" si="56"/>
        <v>376566.13</v>
      </c>
      <c r="S863" s="129">
        <v>11</v>
      </c>
    </row>
    <row r="864" spans="1:19" hidden="1">
      <c r="A864" s="147">
        <v>846</v>
      </c>
      <c r="B864" s="121">
        <v>201028901</v>
      </c>
      <c r="C864" s="148" t="s">
        <v>159</v>
      </c>
      <c r="D864" s="149" t="s">
        <v>32</v>
      </c>
      <c r="E864" s="149" t="s">
        <v>34</v>
      </c>
      <c r="F864" s="149" t="s">
        <v>140</v>
      </c>
      <c r="G864" s="149" t="s">
        <v>4385</v>
      </c>
      <c r="H864" s="149">
        <v>0</v>
      </c>
      <c r="I864" s="123" t="s">
        <v>965</v>
      </c>
      <c r="J864" s="150">
        <f>VLOOKUP(B864,'12.2023'!A:C,3,0)</f>
        <v>0</v>
      </c>
      <c r="K864" s="151">
        <f>VLOOKUP(B864,'12.2023'!A:D,4,0)</f>
        <v>2316.23</v>
      </c>
      <c r="L864" s="150">
        <f>VLOOKUP(B864,'12.2023'!A:E,5,0)</f>
        <v>4140</v>
      </c>
      <c r="M864" s="150">
        <f>VLOOKUP(B864,'12.2023'!A:F,6,0)</f>
        <v>1824</v>
      </c>
      <c r="N864" s="150">
        <f t="shared" si="53"/>
        <v>0</v>
      </c>
      <c r="O864" s="152">
        <f t="shared" si="54"/>
        <v>0.22999999999956344</v>
      </c>
      <c r="P864" s="128">
        <f t="shared" si="55"/>
        <v>-0.22999999999956344</v>
      </c>
      <c r="Q864" s="153">
        <v>0</v>
      </c>
      <c r="R864" s="128">
        <f t="shared" si="56"/>
        <v>-0.22999999999956344</v>
      </c>
      <c r="S864" s="129">
        <v>17</v>
      </c>
    </row>
    <row r="865" spans="1:19" hidden="1">
      <c r="A865" s="147">
        <v>847</v>
      </c>
      <c r="B865" s="121">
        <v>201029001</v>
      </c>
      <c r="C865" s="148" t="s">
        <v>159</v>
      </c>
      <c r="D865" s="149" t="s">
        <v>32</v>
      </c>
      <c r="E865" s="149" t="s">
        <v>44</v>
      </c>
      <c r="F865" s="149" t="s">
        <v>152</v>
      </c>
      <c r="G865" s="149" t="s">
        <v>111</v>
      </c>
      <c r="H865" s="149">
        <v>0</v>
      </c>
      <c r="I865" s="123" t="s">
        <v>966</v>
      </c>
      <c r="J865" s="150">
        <f>VLOOKUP(B865,'12.2023'!A:C,3,0)</f>
        <v>17298.62</v>
      </c>
      <c r="K865" s="151">
        <f>VLOOKUP(B865,'12.2023'!A:D,4,0)</f>
        <v>0</v>
      </c>
      <c r="L865" s="150">
        <f>VLOOKUP(B865,'12.2023'!A:E,5,0)</f>
        <v>0</v>
      </c>
      <c r="M865" s="150">
        <f>VLOOKUP(B865,'12.2023'!A:F,6,0)</f>
        <v>0</v>
      </c>
      <c r="N865" s="150">
        <f t="shared" si="53"/>
        <v>17298.62</v>
      </c>
      <c r="O865" s="152">
        <f t="shared" si="54"/>
        <v>0</v>
      </c>
      <c r="P865" s="128">
        <f t="shared" si="55"/>
        <v>17298.62</v>
      </c>
      <c r="Q865" s="153">
        <v>0</v>
      </c>
      <c r="R865" s="128">
        <f t="shared" si="56"/>
        <v>17298.62</v>
      </c>
      <c r="S865" s="129">
        <v>11</v>
      </c>
    </row>
    <row r="866" spans="1:19" hidden="1">
      <c r="A866" s="147">
        <v>848</v>
      </c>
      <c r="B866" s="121">
        <v>201029101</v>
      </c>
      <c r="C866" s="148" t="s">
        <v>159</v>
      </c>
      <c r="D866" s="149" t="s">
        <v>32</v>
      </c>
      <c r="E866" s="149" t="s">
        <v>34</v>
      </c>
      <c r="F866" s="149" t="s">
        <v>140</v>
      </c>
      <c r="G866" s="149" t="s">
        <v>4385</v>
      </c>
      <c r="H866" s="149">
        <v>0</v>
      </c>
      <c r="I866" s="123" t="s">
        <v>967</v>
      </c>
      <c r="J866" s="150">
        <f>VLOOKUP(B866,'12.2023'!A:C,3,0)</f>
        <v>0</v>
      </c>
      <c r="K866" s="151">
        <f>VLOOKUP(B866,'12.2023'!A:D,4,0)</f>
        <v>0</v>
      </c>
      <c r="L866" s="150">
        <f>VLOOKUP(B866,'12.2023'!A:E,5,0)</f>
        <v>0</v>
      </c>
      <c r="M866" s="150">
        <f>VLOOKUP(B866,'12.2023'!A:F,6,0)</f>
        <v>0</v>
      </c>
      <c r="N866" s="150">
        <f t="shared" si="53"/>
        <v>0</v>
      </c>
      <c r="O866" s="152">
        <f t="shared" si="54"/>
        <v>0</v>
      </c>
      <c r="P866" s="128">
        <f t="shared" si="55"/>
        <v>0</v>
      </c>
      <c r="Q866" s="153">
        <v>0</v>
      </c>
      <c r="R866" s="128">
        <f t="shared" si="56"/>
        <v>0</v>
      </c>
      <c r="S866" s="129">
        <v>17</v>
      </c>
    </row>
    <row r="867" spans="1:19" hidden="1">
      <c r="A867" s="147">
        <v>849</v>
      </c>
      <c r="B867" s="121">
        <v>201029102</v>
      </c>
      <c r="C867" s="148" t="s">
        <v>159</v>
      </c>
      <c r="D867" s="149" t="s">
        <v>32</v>
      </c>
      <c r="E867" s="149" t="s">
        <v>34</v>
      </c>
      <c r="F867" s="149" t="s">
        <v>140</v>
      </c>
      <c r="G867" s="149" t="s">
        <v>4385</v>
      </c>
      <c r="H867" s="149">
        <v>0</v>
      </c>
      <c r="I867" s="123" t="s">
        <v>968</v>
      </c>
      <c r="J867" s="150">
        <f>VLOOKUP(B867,'12.2023'!A:C,3,0)</f>
        <v>0</v>
      </c>
      <c r="K867" s="151">
        <f>VLOOKUP(B867,'12.2023'!A:D,4,0)</f>
        <v>85171.53</v>
      </c>
      <c r="L867" s="150">
        <f>VLOOKUP(B867,'12.2023'!A:E,5,0)</f>
        <v>85000</v>
      </c>
      <c r="M867" s="150">
        <f>VLOOKUP(B867,'12.2023'!A:F,6,0)</f>
        <v>0</v>
      </c>
      <c r="N867" s="150">
        <f t="shared" si="53"/>
        <v>0</v>
      </c>
      <c r="O867" s="152">
        <f t="shared" si="54"/>
        <v>171.52999999999884</v>
      </c>
      <c r="P867" s="128">
        <f t="shared" si="55"/>
        <v>-171.52999999999884</v>
      </c>
      <c r="Q867" s="153">
        <v>0</v>
      </c>
      <c r="R867" s="128">
        <f t="shared" si="56"/>
        <v>-171.52999999999884</v>
      </c>
      <c r="S867" s="129">
        <v>17</v>
      </c>
    </row>
    <row r="868" spans="1:19" hidden="1">
      <c r="A868" s="147">
        <v>850</v>
      </c>
      <c r="B868" s="121">
        <v>201029103</v>
      </c>
      <c r="C868" s="148" t="s">
        <v>159</v>
      </c>
      <c r="D868" s="149" t="s">
        <v>32</v>
      </c>
      <c r="E868" s="149" t="s">
        <v>34</v>
      </c>
      <c r="F868" s="149" t="s">
        <v>140</v>
      </c>
      <c r="G868" s="149" t="s">
        <v>4385</v>
      </c>
      <c r="H868" s="149">
        <v>0</v>
      </c>
      <c r="I868" s="123" t="s">
        <v>969</v>
      </c>
      <c r="J868" s="150">
        <f>VLOOKUP(B868,'12.2023'!A:C,3,0)</f>
        <v>0</v>
      </c>
      <c r="K868" s="151">
        <f>VLOOKUP(B868,'12.2023'!A:D,4,0)</f>
        <v>20129.900000000001</v>
      </c>
      <c r="L868" s="150">
        <f>VLOOKUP(B868,'12.2023'!A:E,5,0)</f>
        <v>12875</v>
      </c>
      <c r="M868" s="150">
        <f>VLOOKUP(B868,'12.2023'!A:F,6,0)</f>
        <v>0</v>
      </c>
      <c r="N868" s="150">
        <f t="shared" si="53"/>
        <v>0</v>
      </c>
      <c r="O868" s="152">
        <f t="shared" si="54"/>
        <v>7254.9000000000015</v>
      </c>
      <c r="P868" s="128">
        <f t="shared" si="55"/>
        <v>-7254.9000000000015</v>
      </c>
      <c r="Q868" s="153">
        <v>0</v>
      </c>
      <c r="R868" s="128">
        <f t="shared" si="56"/>
        <v>-7254.9000000000015</v>
      </c>
      <c r="S868" s="129">
        <v>17</v>
      </c>
    </row>
    <row r="869" spans="1:19" hidden="1">
      <c r="A869" s="147">
        <v>851</v>
      </c>
      <c r="B869" s="121">
        <v>201029104</v>
      </c>
      <c r="C869" s="148" t="s">
        <v>159</v>
      </c>
      <c r="D869" s="149" t="s">
        <v>32</v>
      </c>
      <c r="E869" s="149" t="s">
        <v>34</v>
      </c>
      <c r="F869" s="149" t="s">
        <v>140</v>
      </c>
      <c r="G869" s="149" t="s">
        <v>4385</v>
      </c>
      <c r="H869" s="149">
        <v>0</v>
      </c>
      <c r="I869" s="123" t="s">
        <v>970</v>
      </c>
      <c r="J869" s="150">
        <f>VLOOKUP(B869,'12.2023'!A:C,3,0)</f>
        <v>0</v>
      </c>
      <c r="K869" s="151">
        <f>VLOOKUP(B869,'12.2023'!A:D,4,0)</f>
        <v>3133.94</v>
      </c>
      <c r="L869" s="150">
        <f>VLOOKUP(B869,'12.2023'!A:E,5,0)</f>
        <v>3133.94</v>
      </c>
      <c r="M869" s="150">
        <f>VLOOKUP(B869,'12.2023'!A:F,6,0)</f>
        <v>0</v>
      </c>
      <c r="N869" s="150">
        <f t="shared" si="53"/>
        <v>0</v>
      </c>
      <c r="O869" s="152">
        <f t="shared" si="54"/>
        <v>0</v>
      </c>
      <c r="P869" s="128">
        <f t="shared" si="55"/>
        <v>0</v>
      </c>
      <c r="Q869" s="153">
        <v>0</v>
      </c>
      <c r="R869" s="128">
        <f t="shared" si="56"/>
        <v>0</v>
      </c>
      <c r="S869" s="129">
        <v>17</v>
      </c>
    </row>
    <row r="870" spans="1:19" hidden="1">
      <c r="A870" s="147">
        <v>852</v>
      </c>
      <c r="B870" s="121">
        <v>201029105</v>
      </c>
      <c r="C870" s="148" t="s">
        <v>159</v>
      </c>
      <c r="D870" s="149" t="s">
        <v>32</v>
      </c>
      <c r="E870" s="149" t="s">
        <v>34</v>
      </c>
      <c r="F870" s="149" t="s">
        <v>140</v>
      </c>
      <c r="G870" s="149" t="s">
        <v>4385</v>
      </c>
      <c r="H870" s="149">
        <v>0</v>
      </c>
      <c r="I870" s="123" t="s">
        <v>971</v>
      </c>
      <c r="J870" s="150">
        <f>VLOOKUP(B870,'12.2023'!A:C,3,0)</f>
        <v>0</v>
      </c>
      <c r="K870" s="151">
        <f>VLOOKUP(B870,'12.2023'!A:D,4,0)</f>
        <v>0</v>
      </c>
      <c r="L870" s="150">
        <f>VLOOKUP(B870,'12.2023'!A:E,5,0)</f>
        <v>0</v>
      </c>
      <c r="M870" s="150">
        <f>VLOOKUP(B870,'12.2023'!A:F,6,0)</f>
        <v>0</v>
      </c>
      <c r="N870" s="150">
        <f t="shared" si="53"/>
        <v>0</v>
      </c>
      <c r="O870" s="152">
        <f t="shared" si="54"/>
        <v>0</v>
      </c>
      <c r="P870" s="128">
        <f t="shared" si="55"/>
        <v>0</v>
      </c>
      <c r="Q870" s="153">
        <v>0</v>
      </c>
      <c r="R870" s="128">
        <f t="shared" si="56"/>
        <v>0</v>
      </c>
      <c r="S870" s="129">
        <v>17</v>
      </c>
    </row>
    <row r="871" spans="1:19" hidden="1">
      <c r="A871" s="147">
        <v>853</v>
      </c>
      <c r="B871" s="121">
        <v>201029106</v>
      </c>
      <c r="C871" s="148" t="s">
        <v>159</v>
      </c>
      <c r="D871" s="149" t="s">
        <v>32</v>
      </c>
      <c r="E871" s="149" t="s">
        <v>34</v>
      </c>
      <c r="F871" s="149" t="s">
        <v>140</v>
      </c>
      <c r="G871" s="149" t="s">
        <v>4385</v>
      </c>
      <c r="H871" s="149">
        <v>0</v>
      </c>
      <c r="I871" s="123" t="s">
        <v>972</v>
      </c>
      <c r="J871" s="150">
        <f>VLOOKUP(B871,'12.2023'!A:C,3,0)</f>
        <v>0</v>
      </c>
      <c r="K871" s="151">
        <f>VLOOKUP(B871,'12.2023'!A:D,4,0)</f>
        <v>0</v>
      </c>
      <c r="L871" s="150">
        <f>VLOOKUP(B871,'12.2023'!A:E,5,0)</f>
        <v>0</v>
      </c>
      <c r="M871" s="150">
        <f>VLOOKUP(B871,'12.2023'!A:F,6,0)</f>
        <v>0</v>
      </c>
      <c r="N871" s="150">
        <f t="shared" si="53"/>
        <v>0</v>
      </c>
      <c r="O871" s="152">
        <f t="shared" si="54"/>
        <v>0</v>
      </c>
      <c r="P871" s="128">
        <f t="shared" si="55"/>
        <v>0</v>
      </c>
      <c r="Q871" s="153">
        <v>0</v>
      </c>
      <c r="R871" s="128">
        <f t="shared" si="56"/>
        <v>0</v>
      </c>
      <c r="S871" s="129">
        <v>17</v>
      </c>
    </row>
    <row r="872" spans="1:19" hidden="1">
      <c r="A872" s="147">
        <v>854</v>
      </c>
      <c r="B872" s="121">
        <v>201029107</v>
      </c>
      <c r="C872" s="148" t="s">
        <v>159</v>
      </c>
      <c r="D872" s="149" t="s">
        <v>32</v>
      </c>
      <c r="E872" s="149" t="s">
        <v>34</v>
      </c>
      <c r="F872" s="149" t="s">
        <v>140</v>
      </c>
      <c r="G872" s="149" t="s">
        <v>4385</v>
      </c>
      <c r="H872" s="149">
        <v>0</v>
      </c>
      <c r="I872" s="123" t="s">
        <v>973</v>
      </c>
      <c r="J872" s="150">
        <f>VLOOKUP(B872,'12.2023'!A:C,3,0)</f>
        <v>0</v>
      </c>
      <c r="K872" s="151">
        <f>VLOOKUP(B872,'12.2023'!A:D,4,0)</f>
        <v>1980.16</v>
      </c>
      <c r="L872" s="150">
        <f>VLOOKUP(B872,'12.2023'!A:E,5,0)</f>
        <v>0</v>
      </c>
      <c r="M872" s="150">
        <f>VLOOKUP(B872,'12.2023'!A:F,6,0)</f>
        <v>0</v>
      </c>
      <c r="N872" s="150">
        <f t="shared" si="53"/>
        <v>0</v>
      </c>
      <c r="O872" s="152">
        <f t="shared" si="54"/>
        <v>1980.16</v>
      </c>
      <c r="P872" s="128">
        <f t="shared" si="55"/>
        <v>-1980.16</v>
      </c>
      <c r="Q872" s="153">
        <v>0</v>
      </c>
      <c r="R872" s="128">
        <f t="shared" si="56"/>
        <v>-1980.16</v>
      </c>
      <c r="S872" s="129">
        <v>17</v>
      </c>
    </row>
    <row r="873" spans="1:19" hidden="1">
      <c r="A873" s="147">
        <v>855</v>
      </c>
      <c r="B873" s="121">
        <v>201029108</v>
      </c>
      <c r="C873" s="148" t="s">
        <v>159</v>
      </c>
      <c r="D873" s="149" t="s">
        <v>32</v>
      </c>
      <c r="E873" s="149" t="s">
        <v>34</v>
      </c>
      <c r="F873" s="149" t="s">
        <v>140</v>
      </c>
      <c r="G873" s="149" t="s">
        <v>4385</v>
      </c>
      <c r="H873" s="149">
        <v>0</v>
      </c>
      <c r="I873" s="123" t="s">
        <v>974</v>
      </c>
      <c r="J873" s="150">
        <f>VLOOKUP(B873,'12.2023'!A:C,3,0)</f>
        <v>0</v>
      </c>
      <c r="K873" s="151">
        <f>VLOOKUP(B873,'12.2023'!A:D,4,0)</f>
        <v>0</v>
      </c>
      <c r="L873" s="150">
        <f>VLOOKUP(B873,'12.2023'!A:E,5,0)</f>
        <v>0</v>
      </c>
      <c r="M873" s="150">
        <f>VLOOKUP(B873,'12.2023'!A:F,6,0)</f>
        <v>0</v>
      </c>
      <c r="N873" s="150">
        <f t="shared" si="53"/>
        <v>0</v>
      </c>
      <c r="O873" s="152">
        <f t="shared" si="54"/>
        <v>0</v>
      </c>
      <c r="P873" s="128">
        <f t="shared" si="55"/>
        <v>0</v>
      </c>
      <c r="Q873" s="153">
        <v>0</v>
      </c>
      <c r="R873" s="128">
        <f t="shared" si="56"/>
        <v>0</v>
      </c>
      <c r="S873" s="129">
        <v>17</v>
      </c>
    </row>
    <row r="874" spans="1:19" hidden="1">
      <c r="A874" s="147">
        <v>856</v>
      </c>
      <c r="B874" s="121">
        <v>201029109</v>
      </c>
      <c r="C874" s="148" t="s">
        <v>159</v>
      </c>
      <c r="D874" s="149" t="s">
        <v>32</v>
      </c>
      <c r="E874" s="149" t="s">
        <v>34</v>
      </c>
      <c r="F874" s="149" t="s">
        <v>140</v>
      </c>
      <c r="G874" s="149" t="s">
        <v>4385</v>
      </c>
      <c r="H874" s="149">
        <v>0</v>
      </c>
      <c r="I874" s="123" t="s">
        <v>975</v>
      </c>
      <c r="J874" s="150">
        <f>VLOOKUP(B874,'12.2023'!A:C,3,0)</f>
        <v>0</v>
      </c>
      <c r="K874" s="151">
        <f>VLOOKUP(B874,'12.2023'!A:D,4,0)</f>
        <v>0</v>
      </c>
      <c r="L874" s="150">
        <f>VLOOKUP(B874,'12.2023'!A:E,5,0)</f>
        <v>0</v>
      </c>
      <c r="M874" s="150">
        <f>VLOOKUP(B874,'12.2023'!A:F,6,0)</f>
        <v>0</v>
      </c>
      <c r="N874" s="150">
        <f t="shared" si="53"/>
        <v>0</v>
      </c>
      <c r="O874" s="152">
        <f t="shared" si="54"/>
        <v>0</v>
      </c>
      <c r="P874" s="128">
        <f t="shared" si="55"/>
        <v>0</v>
      </c>
      <c r="Q874" s="153">
        <v>0</v>
      </c>
      <c r="R874" s="128">
        <f t="shared" si="56"/>
        <v>0</v>
      </c>
      <c r="S874" s="129">
        <v>17</v>
      </c>
    </row>
    <row r="875" spans="1:19" hidden="1">
      <c r="A875" s="147">
        <v>857</v>
      </c>
      <c r="B875" s="121">
        <v>201029201</v>
      </c>
      <c r="C875" s="148" t="s">
        <v>159</v>
      </c>
      <c r="D875" s="149" t="s">
        <v>32</v>
      </c>
      <c r="E875" s="149" t="s">
        <v>34</v>
      </c>
      <c r="F875" s="149" t="s">
        <v>140</v>
      </c>
      <c r="G875" s="149" t="s">
        <v>4385</v>
      </c>
      <c r="H875" s="149">
        <v>0</v>
      </c>
      <c r="I875" s="123" t="s">
        <v>976</v>
      </c>
      <c r="J875" s="150">
        <f>VLOOKUP(B875,'12.2023'!A:C,3,0)</f>
        <v>0</v>
      </c>
      <c r="K875" s="151">
        <f>VLOOKUP(B875,'12.2023'!A:D,4,0)</f>
        <v>0</v>
      </c>
      <c r="L875" s="150">
        <f>VLOOKUP(B875,'12.2023'!A:E,5,0)</f>
        <v>0</v>
      </c>
      <c r="M875" s="150">
        <f>VLOOKUP(B875,'12.2023'!A:F,6,0)</f>
        <v>0</v>
      </c>
      <c r="N875" s="150">
        <f t="shared" si="53"/>
        <v>0</v>
      </c>
      <c r="O875" s="152">
        <f t="shared" si="54"/>
        <v>0</v>
      </c>
      <c r="P875" s="128">
        <f t="shared" si="55"/>
        <v>0</v>
      </c>
      <c r="Q875" s="153">
        <v>0</v>
      </c>
      <c r="R875" s="128">
        <f t="shared" si="56"/>
        <v>0</v>
      </c>
      <c r="S875" s="129">
        <v>17</v>
      </c>
    </row>
    <row r="876" spans="1:19" hidden="1">
      <c r="A876" s="147">
        <v>858</v>
      </c>
      <c r="B876" s="121">
        <v>201029301</v>
      </c>
      <c r="C876" s="148" t="s">
        <v>159</v>
      </c>
      <c r="D876" s="149" t="s">
        <v>32</v>
      </c>
      <c r="E876" s="149" t="s">
        <v>34</v>
      </c>
      <c r="F876" s="149" t="s">
        <v>140</v>
      </c>
      <c r="G876" s="149" t="s">
        <v>4385</v>
      </c>
      <c r="H876" s="149">
        <v>0</v>
      </c>
      <c r="I876" s="123" t="s">
        <v>977</v>
      </c>
      <c r="J876" s="150">
        <f>VLOOKUP(B876,'12.2023'!A:C,3,0)</f>
        <v>0</v>
      </c>
      <c r="K876" s="151">
        <f>VLOOKUP(B876,'12.2023'!A:D,4,0)</f>
        <v>1500</v>
      </c>
      <c r="L876" s="150">
        <f>VLOOKUP(B876,'12.2023'!A:E,5,0)</f>
        <v>0</v>
      </c>
      <c r="M876" s="150">
        <f>VLOOKUP(B876,'12.2023'!A:F,6,0)</f>
        <v>0</v>
      </c>
      <c r="N876" s="150">
        <f t="shared" si="53"/>
        <v>0</v>
      </c>
      <c r="O876" s="152">
        <f t="shared" si="54"/>
        <v>1500</v>
      </c>
      <c r="P876" s="128">
        <f t="shared" si="55"/>
        <v>-1500</v>
      </c>
      <c r="Q876" s="153">
        <v>0</v>
      </c>
      <c r="R876" s="128">
        <f t="shared" si="56"/>
        <v>-1500</v>
      </c>
      <c r="S876" s="129">
        <v>17</v>
      </c>
    </row>
    <row r="877" spans="1:19" hidden="1">
      <c r="A877" s="147">
        <v>859</v>
      </c>
      <c r="B877" s="121">
        <v>201029401</v>
      </c>
      <c r="C877" s="148" t="s">
        <v>159</v>
      </c>
      <c r="D877" s="149" t="s">
        <v>32</v>
      </c>
      <c r="E877" s="149" t="s">
        <v>34</v>
      </c>
      <c r="F877" s="149" t="s">
        <v>140</v>
      </c>
      <c r="G877" s="149" t="s">
        <v>4385</v>
      </c>
      <c r="H877" s="149">
        <v>0</v>
      </c>
      <c r="I877" s="123" t="s">
        <v>978</v>
      </c>
      <c r="J877" s="150">
        <f>VLOOKUP(B877,'12.2023'!A:C,3,0)</f>
        <v>0</v>
      </c>
      <c r="K877" s="151">
        <f>VLOOKUP(B877,'12.2023'!A:D,4,0)</f>
        <v>0</v>
      </c>
      <c r="L877" s="150">
        <f>VLOOKUP(B877,'12.2023'!A:E,5,0)</f>
        <v>0</v>
      </c>
      <c r="M877" s="150">
        <f>VLOOKUP(B877,'12.2023'!A:F,6,0)</f>
        <v>0</v>
      </c>
      <c r="N877" s="150">
        <f t="shared" si="53"/>
        <v>0</v>
      </c>
      <c r="O877" s="152">
        <f t="shared" si="54"/>
        <v>0</v>
      </c>
      <c r="P877" s="128">
        <f t="shared" si="55"/>
        <v>0</v>
      </c>
      <c r="Q877" s="153">
        <v>0</v>
      </c>
      <c r="R877" s="128">
        <f t="shared" si="56"/>
        <v>0</v>
      </c>
      <c r="S877" s="129">
        <v>17</v>
      </c>
    </row>
    <row r="878" spans="1:19" hidden="1">
      <c r="A878" s="147">
        <v>860</v>
      </c>
      <c r="B878" s="121">
        <v>201029501</v>
      </c>
      <c r="C878" s="148" t="s">
        <v>159</v>
      </c>
      <c r="D878" s="149" t="s">
        <v>32</v>
      </c>
      <c r="E878" s="149" t="s">
        <v>34</v>
      </c>
      <c r="F878" s="149" t="s">
        <v>140</v>
      </c>
      <c r="G878" s="149" t="s">
        <v>4385</v>
      </c>
      <c r="H878" s="149">
        <v>0</v>
      </c>
      <c r="I878" s="123" t="s">
        <v>979</v>
      </c>
      <c r="J878" s="150">
        <f>VLOOKUP(B878,'12.2023'!A:C,3,0)</f>
        <v>0</v>
      </c>
      <c r="K878" s="151">
        <f>VLOOKUP(B878,'12.2023'!A:D,4,0)</f>
        <v>302.03000000000003</v>
      </c>
      <c r="L878" s="150">
        <f>VLOOKUP(B878,'12.2023'!A:E,5,0)</f>
        <v>0</v>
      </c>
      <c r="M878" s="150">
        <f>VLOOKUP(B878,'12.2023'!A:F,6,0)</f>
        <v>0</v>
      </c>
      <c r="N878" s="150">
        <f t="shared" si="53"/>
        <v>0</v>
      </c>
      <c r="O878" s="152">
        <f t="shared" si="54"/>
        <v>302.03000000000003</v>
      </c>
      <c r="P878" s="128">
        <f t="shared" si="55"/>
        <v>-302.03000000000003</v>
      </c>
      <c r="Q878" s="153">
        <v>0</v>
      </c>
      <c r="R878" s="128">
        <f t="shared" si="56"/>
        <v>-302.03000000000003</v>
      </c>
      <c r="S878" s="129">
        <v>17</v>
      </c>
    </row>
    <row r="879" spans="1:19" hidden="1">
      <c r="A879" s="147">
        <v>861</v>
      </c>
      <c r="B879" s="121">
        <v>201029601</v>
      </c>
      <c r="C879" s="148" t="s">
        <v>159</v>
      </c>
      <c r="D879" s="149" t="s">
        <v>32</v>
      </c>
      <c r="E879" s="149" t="s">
        <v>34</v>
      </c>
      <c r="F879" s="149" t="s">
        <v>140</v>
      </c>
      <c r="G879" s="149" t="s">
        <v>4385</v>
      </c>
      <c r="H879" s="149">
        <v>0</v>
      </c>
      <c r="I879" s="123" t="s">
        <v>980</v>
      </c>
      <c r="J879" s="150">
        <f>VLOOKUP(B879,'12.2023'!A:C,3,0)</f>
        <v>0</v>
      </c>
      <c r="K879" s="151">
        <f>VLOOKUP(B879,'12.2023'!A:D,4,0)</f>
        <v>7576.72</v>
      </c>
      <c r="L879" s="150">
        <f>VLOOKUP(B879,'12.2023'!A:E,5,0)</f>
        <v>5000</v>
      </c>
      <c r="M879" s="150">
        <f>VLOOKUP(B879,'12.2023'!A:F,6,0)</f>
        <v>0</v>
      </c>
      <c r="N879" s="150">
        <f t="shared" si="53"/>
        <v>0</v>
      </c>
      <c r="O879" s="152">
        <f t="shared" si="54"/>
        <v>2576.7200000000003</v>
      </c>
      <c r="P879" s="128">
        <f t="shared" si="55"/>
        <v>-2576.7200000000003</v>
      </c>
      <c r="Q879" s="153">
        <v>0</v>
      </c>
      <c r="R879" s="128">
        <f t="shared" si="56"/>
        <v>-2576.7200000000003</v>
      </c>
      <c r="S879" s="129">
        <v>17</v>
      </c>
    </row>
    <row r="880" spans="1:19" hidden="1">
      <c r="A880" s="147">
        <v>862</v>
      </c>
      <c r="B880" s="121">
        <v>201029701</v>
      </c>
      <c r="C880" s="148" t="s">
        <v>159</v>
      </c>
      <c r="D880" s="149" t="s">
        <v>32</v>
      </c>
      <c r="E880" s="149" t="s">
        <v>34</v>
      </c>
      <c r="F880" s="149" t="s">
        <v>140</v>
      </c>
      <c r="G880" s="149" t="s">
        <v>4385</v>
      </c>
      <c r="H880" s="149">
        <v>0</v>
      </c>
      <c r="I880" s="123" t="s">
        <v>981</v>
      </c>
      <c r="J880" s="150">
        <f>VLOOKUP(B880,'12.2023'!A:C,3,0)</f>
        <v>0</v>
      </c>
      <c r="K880" s="151">
        <f>VLOOKUP(B880,'12.2023'!A:D,4,0)</f>
        <v>337.03000000000003</v>
      </c>
      <c r="L880" s="150">
        <f>VLOOKUP(B880,'12.2023'!A:E,5,0)</f>
        <v>0</v>
      </c>
      <c r="M880" s="150">
        <f>VLOOKUP(B880,'12.2023'!A:F,6,0)</f>
        <v>0</v>
      </c>
      <c r="N880" s="150">
        <f t="shared" si="53"/>
        <v>0</v>
      </c>
      <c r="O880" s="152">
        <f t="shared" si="54"/>
        <v>337.03000000000003</v>
      </c>
      <c r="P880" s="128">
        <f t="shared" si="55"/>
        <v>-337.03000000000003</v>
      </c>
      <c r="Q880" s="153">
        <v>0</v>
      </c>
      <c r="R880" s="128">
        <f t="shared" si="56"/>
        <v>-337.03000000000003</v>
      </c>
      <c r="S880" s="129">
        <v>17</v>
      </c>
    </row>
    <row r="881" spans="1:19" hidden="1">
      <c r="A881" s="147">
        <v>863</v>
      </c>
      <c r="B881" s="121">
        <v>201029901</v>
      </c>
      <c r="C881" s="148" t="s">
        <v>159</v>
      </c>
      <c r="D881" s="149" t="s">
        <v>32</v>
      </c>
      <c r="E881" s="149" t="s">
        <v>34</v>
      </c>
      <c r="F881" s="149" t="s">
        <v>140</v>
      </c>
      <c r="G881" s="149" t="s">
        <v>4385</v>
      </c>
      <c r="H881" s="149">
        <v>0</v>
      </c>
      <c r="I881" s="123" t="s">
        <v>982</v>
      </c>
      <c r="J881" s="150">
        <f>VLOOKUP(B881,'12.2023'!A:C,3,0)</f>
        <v>0</v>
      </c>
      <c r="K881" s="151">
        <f>VLOOKUP(B881,'12.2023'!A:D,4,0)</f>
        <v>18124.8</v>
      </c>
      <c r="L881" s="150">
        <f>VLOOKUP(B881,'12.2023'!A:E,5,0)</f>
        <v>182000</v>
      </c>
      <c r="M881" s="150">
        <f>VLOOKUP(B881,'12.2023'!A:F,6,0)</f>
        <v>197082.30000000002</v>
      </c>
      <c r="N881" s="150">
        <f t="shared" si="53"/>
        <v>0</v>
      </c>
      <c r="O881" s="152">
        <f t="shared" si="54"/>
        <v>33207.100000000006</v>
      </c>
      <c r="P881" s="128">
        <f t="shared" si="55"/>
        <v>-33207.100000000006</v>
      </c>
      <c r="Q881" s="153">
        <v>0</v>
      </c>
      <c r="R881" s="128">
        <f t="shared" si="56"/>
        <v>-33207.100000000006</v>
      </c>
      <c r="S881" s="129">
        <v>17</v>
      </c>
    </row>
    <row r="882" spans="1:19" hidden="1">
      <c r="A882" s="147">
        <v>864</v>
      </c>
      <c r="B882" s="121">
        <v>201030001</v>
      </c>
      <c r="C882" s="148" t="s">
        <v>159</v>
      </c>
      <c r="D882" s="149" t="s">
        <v>32</v>
      </c>
      <c r="E882" s="149" t="s">
        <v>34</v>
      </c>
      <c r="F882" s="149" t="s">
        <v>140</v>
      </c>
      <c r="G882" s="149" t="s">
        <v>4385</v>
      </c>
      <c r="H882" s="149">
        <v>0</v>
      </c>
      <c r="I882" s="123" t="s">
        <v>983</v>
      </c>
      <c r="J882" s="150">
        <f>VLOOKUP(B882,'12.2023'!A:C,3,0)</f>
        <v>0</v>
      </c>
      <c r="K882" s="151">
        <f>VLOOKUP(B882,'12.2023'!A:D,4,0)</f>
        <v>17083.72</v>
      </c>
      <c r="L882" s="150">
        <f>VLOOKUP(B882,'12.2023'!A:E,5,0)</f>
        <v>51886</v>
      </c>
      <c r="M882" s="150">
        <f>VLOOKUP(B882,'12.2023'!A:F,6,0)</f>
        <v>42556.1</v>
      </c>
      <c r="N882" s="150">
        <f t="shared" si="53"/>
        <v>0</v>
      </c>
      <c r="O882" s="152">
        <f t="shared" si="54"/>
        <v>7753.82</v>
      </c>
      <c r="P882" s="128">
        <f t="shared" si="55"/>
        <v>-7753.82</v>
      </c>
      <c r="Q882" s="153">
        <v>0</v>
      </c>
      <c r="R882" s="128">
        <f t="shared" si="56"/>
        <v>-7753.82</v>
      </c>
      <c r="S882" s="129">
        <v>17</v>
      </c>
    </row>
    <row r="883" spans="1:19" hidden="1">
      <c r="A883" s="147">
        <v>865</v>
      </c>
      <c r="B883" s="121">
        <v>201030101</v>
      </c>
      <c r="C883" s="148" t="s">
        <v>159</v>
      </c>
      <c r="D883" s="149" t="s">
        <v>32</v>
      </c>
      <c r="E883" s="149" t="s">
        <v>34</v>
      </c>
      <c r="F883" s="149" t="s">
        <v>140</v>
      </c>
      <c r="G883" s="149" t="s">
        <v>4385</v>
      </c>
      <c r="H883" s="149">
        <v>0</v>
      </c>
      <c r="I883" s="123" t="s">
        <v>984</v>
      </c>
      <c r="J883" s="150">
        <f>VLOOKUP(B883,'12.2023'!A:C,3,0)</f>
        <v>0</v>
      </c>
      <c r="K883" s="151">
        <f>VLOOKUP(B883,'12.2023'!A:D,4,0)</f>
        <v>10813.19</v>
      </c>
      <c r="L883" s="150">
        <f>VLOOKUP(B883,'12.2023'!A:E,5,0)</f>
        <v>10800</v>
      </c>
      <c r="M883" s="150">
        <f>VLOOKUP(B883,'12.2023'!A:F,6,0)</f>
        <v>0</v>
      </c>
      <c r="N883" s="150">
        <f t="shared" si="53"/>
        <v>0</v>
      </c>
      <c r="O883" s="152">
        <f t="shared" si="54"/>
        <v>13.190000000000509</v>
      </c>
      <c r="P883" s="128">
        <f t="shared" si="55"/>
        <v>-13.190000000000509</v>
      </c>
      <c r="Q883" s="153">
        <v>0</v>
      </c>
      <c r="R883" s="128">
        <f t="shared" si="56"/>
        <v>-13.190000000000509</v>
      </c>
      <c r="S883" s="129">
        <v>17</v>
      </c>
    </row>
    <row r="884" spans="1:19" hidden="1">
      <c r="A884" s="147">
        <v>866</v>
      </c>
      <c r="B884" s="121">
        <v>201030201</v>
      </c>
      <c r="C884" s="148" t="s">
        <v>159</v>
      </c>
      <c r="D884" s="149" t="s">
        <v>32</v>
      </c>
      <c r="E884" s="149" t="s">
        <v>34</v>
      </c>
      <c r="F884" s="149" t="s">
        <v>140</v>
      </c>
      <c r="G884" s="149" t="s">
        <v>4385</v>
      </c>
      <c r="H884" s="149">
        <v>0</v>
      </c>
      <c r="I884" s="123" t="s">
        <v>985</v>
      </c>
      <c r="J884" s="150">
        <f>VLOOKUP(B884,'12.2023'!A:C,3,0)</f>
        <v>0</v>
      </c>
      <c r="K884" s="151">
        <f>VLOOKUP(B884,'12.2023'!A:D,4,0)</f>
        <v>14098.67</v>
      </c>
      <c r="L884" s="150">
        <f>VLOOKUP(B884,'12.2023'!A:E,5,0)</f>
        <v>16120</v>
      </c>
      <c r="M884" s="150">
        <f>VLOOKUP(B884,'12.2023'!A:F,6,0)</f>
        <v>7420.95</v>
      </c>
      <c r="N884" s="150">
        <f t="shared" si="53"/>
        <v>0</v>
      </c>
      <c r="O884" s="152">
        <f t="shared" si="54"/>
        <v>5399.619999999999</v>
      </c>
      <c r="P884" s="128">
        <f t="shared" si="55"/>
        <v>-5399.619999999999</v>
      </c>
      <c r="Q884" s="153">
        <v>0</v>
      </c>
      <c r="R884" s="128">
        <f t="shared" si="56"/>
        <v>-5399.619999999999</v>
      </c>
      <c r="S884" s="129">
        <v>17</v>
      </c>
    </row>
    <row r="885" spans="1:19" hidden="1">
      <c r="A885" s="147">
        <v>867</v>
      </c>
      <c r="B885" s="121">
        <v>201030301</v>
      </c>
      <c r="C885" s="148" t="s">
        <v>159</v>
      </c>
      <c r="D885" s="149" t="s">
        <v>32</v>
      </c>
      <c r="E885" s="149" t="s">
        <v>34</v>
      </c>
      <c r="F885" s="149" t="s">
        <v>140</v>
      </c>
      <c r="G885" s="149" t="s">
        <v>4385</v>
      </c>
      <c r="H885" s="149">
        <v>0</v>
      </c>
      <c r="I885" s="123" t="s">
        <v>986</v>
      </c>
      <c r="J885" s="150">
        <f>VLOOKUP(B885,'12.2023'!A:C,3,0)</f>
        <v>0</v>
      </c>
      <c r="K885" s="151">
        <f>VLOOKUP(B885,'12.2023'!A:D,4,0)</f>
        <v>21134.69</v>
      </c>
      <c r="L885" s="150">
        <f>VLOOKUP(B885,'12.2023'!A:E,5,0)</f>
        <v>273590</v>
      </c>
      <c r="M885" s="150">
        <f>VLOOKUP(B885,'12.2023'!A:F,6,0)</f>
        <v>299430.12</v>
      </c>
      <c r="N885" s="150">
        <f t="shared" si="53"/>
        <v>0</v>
      </c>
      <c r="O885" s="152">
        <f t="shared" si="54"/>
        <v>46974.81</v>
      </c>
      <c r="P885" s="128">
        <f t="shared" si="55"/>
        <v>-46974.81</v>
      </c>
      <c r="Q885" s="153">
        <v>0</v>
      </c>
      <c r="R885" s="128">
        <f t="shared" si="56"/>
        <v>-46974.81</v>
      </c>
      <c r="S885" s="129">
        <v>17</v>
      </c>
    </row>
    <row r="886" spans="1:19" hidden="1">
      <c r="A886" s="147">
        <v>868</v>
      </c>
      <c r="B886" s="121">
        <v>201030401</v>
      </c>
      <c r="C886" s="148" t="s">
        <v>159</v>
      </c>
      <c r="D886" s="149" t="s">
        <v>32</v>
      </c>
      <c r="E886" s="149" t="s">
        <v>34</v>
      </c>
      <c r="F886" s="149" t="s">
        <v>140</v>
      </c>
      <c r="G886" s="149" t="s">
        <v>41</v>
      </c>
      <c r="H886" s="149">
        <v>0</v>
      </c>
      <c r="I886" s="123" t="s">
        <v>987</v>
      </c>
      <c r="J886" s="150">
        <f>VLOOKUP(B886,'12.2023'!A:C,3,0)</f>
        <v>0</v>
      </c>
      <c r="K886" s="151">
        <f>VLOOKUP(B886,'12.2023'!A:D,4,0)</f>
        <v>0</v>
      </c>
      <c r="L886" s="150">
        <f>VLOOKUP(B886,'12.2023'!A:E,5,0)</f>
        <v>19665</v>
      </c>
      <c r="M886" s="150">
        <f>VLOOKUP(B886,'12.2023'!A:F,6,0)</f>
        <v>19665</v>
      </c>
      <c r="N886" s="150">
        <f t="shared" si="53"/>
        <v>0</v>
      </c>
      <c r="O886" s="152">
        <f t="shared" si="54"/>
        <v>0</v>
      </c>
      <c r="P886" s="128">
        <f t="shared" si="55"/>
        <v>0</v>
      </c>
      <c r="Q886" s="153">
        <v>0</v>
      </c>
      <c r="R886" s="128">
        <f t="shared" si="56"/>
        <v>0</v>
      </c>
      <c r="S886" s="129">
        <v>17</v>
      </c>
    </row>
    <row r="887" spans="1:19" hidden="1">
      <c r="A887" s="147">
        <v>869</v>
      </c>
      <c r="B887" s="121">
        <v>201030501</v>
      </c>
      <c r="C887" s="148" t="s">
        <v>159</v>
      </c>
      <c r="D887" s="149" t="s">
        <v>32</v>
      </c>
      <c r="E887" s="149" t="s">
        <v>34</v>
      </c>
      <c r="F887" s="149" t="s">
        <v>140</v>
      </c>
      <c r="G887" s="149" t="s">
        <v>4385</v>
      </c>
      <c r="H887" s="149">
        <v>0</v>
      </c>
      <c r="I887" s="123" t="s">
        <v>988</v>
      </c>
      <c r="J887" s="150">
        <f>VLOOKUP(B887,'12.2023'!A:C,3,0)</f>
        <v>0</v>
      </c>
      <c r="K887" s="151">
        <f>VLOOKUP(B887,'12.2023'!A:D,4,0)</f>
        <v>6210</v>
      </c>
      <c r="L887" s="150">
        <f>VLOOKUP(B887,'12.2023'!A:E,5,0)</f>
        <v>16560</v>
      </c>
      <c r="M887" s="150">
        <f>VLOOKUP(B887,'12.2023'!A:F,6,0)</f>
        <v>38237.5</v>
      </c>
      <c r="N887" s="150">
        <f t="shared" si="53"/>
        <v>0</v>
      </c>
      <c r="O887" s="152">
        <f t="shared" si="54"/>
        <v>27887.5</v>
      </c>
      <c r="P887" s="128">
        <f t="shared" si="55"/>
        <v>-27887.5</v>
      </c>
      <c r="Q887" s="153">
        <v>0</v>
      </c>
      <c r="R887" s="128">
        <f t="shared" si="56"/>
        <v>-27887.5</v>
      </c>
      <c r="S887" s="129">
        <v>17</v>
      </c>
    </row>
    <row r="888" spans="1:19" hidden="1">
      <c r="A888" s="147">
        <v>870</v>
      </c>
      <c r="B888" s="121">
        <v>201030701</v>
      </c>
      <c r="C888" s="148" t="s">
        <v>159</v>
      </c>
      <c r="D888" s="149" t="s">
        <v>32</v>
      </c>
      <c r="E888" s="149" t="s">
        <v>34</v>
      </c>
      <c r="F888" s="149" t="s">
        <v>152</v>
      </c>
      <c r="G888" s="149" t="s">
        <v>111</v>
      </c>
      <c r="H888" s="149">
        <v>0</v>
      </c>
      <c r="I888" s="123" t="s">
        <v>989</v>
      </c>
      <c r="J888" s="150">
        <f>VLOOKUP(B888,'12.2023'!A:C,3,0)</f>
        <v>0</v>
      </c>
      <c r="K888" s="151">
        <f>VLOOKUP(B888,'12.2023'!A:D,4,0)</f>
        <v>0</v>
      </c>
      <c r="L888" s="150">
        <f>VLOOKUP(B888,'12.2023'!A:E,5,0)</f>
        <v>30000</v>
      </c>
      <c r="M888" s="150">
        <f>VLOOKUP(B888,'12.2023'!A:F,6,0)</f>
        <v>0</v>
      </c>
      <c r="N888" s="150">
        <f t="shared" si="53"/>
        <v>30000</v>
      </c>
      <c r="O888" s="152">
        <f t="shared" si="54"/>
        <v>0</v>
      </c>
      <c r="P888" s="128">
        <f t="shared" si="55"/>
        <v>30000</v>
      </c>
      <c r="Q888" s="153">
        <v>0</v>
      </c>
      <c r="R888" s="128">
        <f t="shared" si="56"/>
        <v>30000</v>
      </c>
      <c r="S888" s="129">
        <v>11</v>
      </c>
    </row>
    <row r="889" spans="1:19" hidden="1">
      <c r="A889" s="147">
        <v>871</v>
      </c>
      <c r="B889" s="121">
        <v>201031501</v>
      </c>
      <c r="C889" s="148" t="s">
        <v>159</v>
      </c>
      <c r="D889" s="149" t="s">
        <v>32</v>
      </c>
      <c r="E889" s="149" t="s">
        <v>34</v>
      </c>
      <c r="F889" s="149" t="s">
        <v>140</v>
      </c>
      <c r="G889" s="149" t="s">
        <v>4385</v>
      </c>
      <c r="H889" s="149">
        <v>0</v>
      </c>
      <c r="I889" s="123" t="s">
        <v>990</v>
      </c>
      <c r="J889" s="150">
        <f>VLOOKUP(B889,'12.2023'!A:C,3,0)</f>
        <v>0</v>
      </c>
      <c r="K889" s="151">
        <f>VLOOKUP(B889,'12.2023'!A:D,4,0)</f>
        <v>0</v>
      </c>
      <c r="L889" s="150">
        <f>VLOOKUP(B889,'12.2023'!A:E,5,0)</f>
        <v>42762</v>
      </c>
      <c r="M889" s="150">
        <f>VLOOKUP(B889,'12.2023'!A:F,6,0)</f>
        <v>74276.45</v>
      </c>
      <c r="N889" s="150">
        <f t="shared" si="53"/>
        <v>0</v>
      </c>
      <c r="O889" s="152">
        <f t="shared" si="54"/>
        <v>31514.449999999997</v>
      </c>
      <c r="P889" s="128">
        <f t="shared" si="55"/>
        <v>-31514.449999999997</v>
      </c>
      <c r="Q889" s="153">
        <v>0</v>
      </c>
      <c r="R889" s="128">
        <f t="shared" si="56"/>
        <v>-31514.449999999997</v>
      </c>
      <c r="S889" s="129">
        <v>17</v>
      </c>
    </row>
    <row r="890" spans="1:19" hidden="1">
      <c r="A890" s="147">
        <v>872</v>
      </c>
      <c r="B890" s="121">
        <v>201031601</v>
      </c>
      <c r="C890" s="148" t="s">
        <v>159</v>
      </c>
      <c r="D890" s="149" t="s">
        <v>32</v>
      </c>
      <c r="E890" s="149" t="s">
        <v>34</v>
      </c>
      <c r="F890" s="149" t="s">
        <v>140</v>
      </c>
      <c r="G890" s="149" t="s">
        <v>4385</v>
      </c>
      <c r="H890" s="149">
        <v>0</v>
      </c>
      <c r="I890" s="123" t="s">
        <v>991</v>
      </c>
      <c r="J890" s="150">
        <f>VLOOKUP(B890,'12.2023'!A:C,3,0)</f>
        <v>0</v>
      </c>
      <c r="K890" s="151">
        <f>VLOOKUP(B890,'12.2023'!A:D,4,0)</f>
        <v>0</v>
      </c>
      <c r="L890" s="150">
        <f>VLOOKUP(B890,'12.2023'!A:E,5,0)</f>
        <v>33541.07</v>
      </c>
      <c r="M890" s="150">
        <f>VLOOKUP(B890,'12.2023'!A:F,6,0)</f>
        <v>33780.239999999998</v>
      </c>
      <c r="N890" s="150">
        <f t="shared" si="53"/>
        <v>0</v>
      </c>
      <c r="O890" s="152">
        <f t="shared" si="54"/>
        <v>239.16999999999825</v>
      </c>
      <c r="P890" s="128">
        <f t="shared" si="55"/>
        <v>-239.16999999999825</v>
      </c>
      <c r="Q890" s="153">
        <v>0</v>
      </c>
      <c r="R890" s="128">
        <f t="shared" si="56"/>
        <v>-239.16999999999825</v>
      </c>
      <c r="S890" s="129">
        <v>17</v>
      </c>
    </row>
    <row r="891" spans="1:19" hidden="1">
      <c r="A891" s="147">
        <v>873</v>
      </c>
      <c r="B891" s="121">
        <v>201031701</v>
      </c>
      <c r="C891" s="148" t="s">
        <v>159</v>
      </c>
      <c r="D891" s="149" t="s">
        <v>32</v>
      </c>
      <c r="E891" s="149" t="s">
        <v>34</v>
      </c>
      <c r="F891" s="149" t="s">
        <v>152</v>
      </c>
      <c r="G891" s="149" t="s">
        <v>111</v>
      </c>
      <c r="H891" s="149">
        <v>0</v>
      </c>
      <c r="I891" s="123" t="s">
        <v>992</v>
      </c>
      <c r="J891" s="150">
        <f>VLOOKUP(B891,'12.2023'!A:C,3,0)</f>
        <v>0</v>
      </c>
      <c r="K891" s="151">
        <f>VLOOKUP(B891,'12.2023'!A:D,4,0)</f>
        <v>0</v>
      </c>
      <c r="L891" s="150">
        <f>VLOOKUP(B891,'12.2023'!A:E,5,0)</f>
        <v>268665</v>
      </c>
      <c r="M891" s="150">
        <f>VLOOKUP(B891,'12.2023'!A:F,6,0)</f>
        <v>222556.1</v>
      </c>
      <c r="N891" s="150">
        <f t="shared" si="53"/>
        <v>46108.899999999994</v>
      </c>
      <c r="O891" s="152">
        <f t="shared" si="54"/>
        <v>0</v>
      </c>
      <c r="P891" s="128">
        <f t="shared" si="55"/>
        <v>46108.899999999994</v>
      </c>
      <c r="Q891" s="153">
        <v>0</v>
      </c>
      <c r="R891" s="128">
        <f t="shared" si="56"/>
        <v>46108.899999999994</v>
      </c>
      <c r="S891" s="129">
        <v>11</v>
      </c>
    </row>
    <row r="892" spans="1:19" hidden="1">
      <c r="A892" s="147">
        <v>874</v>
      </c>
      <c r="B892" s="121">
        <v>201031801</v>
      </c>
      <c r="C892" s="148" t="s">
        <v>159</v>
      </c>
      <c r="D892" s="149" t="s">
        <v>32</v>
      </c>
      <c r="E892" s="149" t="s">
        <v>34</v>
      </c>
      <c r="F892" s="149" t="s">
        <v>140</v>
      </c>
      <c r="G892" s="149" t="s">
        <v>4385</v>
      </c>
      <c r="H892" s="149">
        <v>0</v>
      </c>
      <c r="I892" s="123" t="s">
        <v>993</v>
      </c>
      <c r="J892" s="150">
        <f>VLOOKUP(B892,'12.2023'!A:C,3,0)</f>
        <v>0</v>
      </c>
      <c r="K892" s="151">
        <f>VLOOKUP(B892,'12.2023'!A:D,4,0)</f>
        <v>0</v>
      </c>
      <c r="L892" s="150">
        <f>VLOOKUP(B892,'12.2023'!A:E,5,0)</f>
        <v>13177568.390000001</v>
      </c>
      <c r="M892" s="150">
        <f>VLOOKUP(B892,'12.2023'!A:F,6,0)</f>
        <v>14792220.42</v>
      </c>
      <c r="N892" s="150">
        <f t="shared" si="53"/>
        <v>0</v>
      </c>
      <c r="O892" s="152">
        <f t="shared" si="54"/>
        <v>1614652.0299999993</v>
      </c>
      <c r="P892" s="128">
        <f t="shared" si="55"/>
        <v>-1614652.0299999993</v>
      </c>
      <c r="Q892" s="153">
        <v>0</v>
      </c>
      <c r="R892" s="128">
        <f t="shared" si="56"/>
        <v>-1614652.0299999993</v>
      </c>
      <c r="S892" s="129">
        <v>17</v>
      </c>
    </row>
    <row r="893" spans="1:19" hidden="1">
      <c r="A893" s="147">
        <v>875</v>
      </c>
      <c r="B893" s="121">
        <v>201031802</v>
      </c>
      <c r="C893" s="148" t="s">
        <v>159</v>
      </c>
      <c r="D893" s="149" t="s">
        <v>32</v>
      </c>
      <c r="E893" s="149" t="s">
        <v>34</v>
      </c>
      <c r="F893" s="149" t="s">
        <v>140</v>
      </c>
      <c r="G893" s="149" t="s">
        <v>4385</v>
      </c>
      <c r="H893" s="149">
        <v>0</v>
      </c>
      <c r="I893" s="123" t="s">
        <v>994</v>
      </c>
      <c r="J893" s="150">
        <f>VLOOKUP(B893,'12.2023'!A:C,3,0)</f>
        <v>0</v>
      </c>
      <c r="K893" s="151">
        <f>VLOOKUP(B893,'12.2023'!A:D,4,0)</f>
        <v>0</v>
      </c>
      <c r="L893" s="150">
        <f>VLOOKUP(B893,'12.2023'!A:E,5,0)</f>
        <v>2337000</v>
      </c>
      <c r="M893" s="150">
        <f>VLOOKUP(B893,'12.2023'!A:F,6,0)</f>
        <v>2665024.77</v>
      </c>
      <c r="N893" s="150">
        <f t="shared" si="53"/>
        <v>0</v>
      </c>
      <c r="O893" s="152">
        <f t="shared" si="54"/>
        <v>328024.77</v>
      </c>
      <c r="P893" s="128">
        <f t="shared" si="55"/>
        <v>-328024.77</v>
      </c>
      <c r="Q893" s="153">
        <v>0</v>
      </c>
      <c r="R893" s="128">
        <f t="shared" si="56"/>
        <v>-328024.77</v>
      </c>
      <c r="S893" s="129">
        <v>17</v>
      </c>
    </row>
    <row r="894" spans="1:19" hidden="1">
      <c r="A894" s="147">
        <v>876</v>
      </c>
      <c r="B894" s="121">
        <v>201031803</v>
      </c>
      <c r="C894" s="148" t="s">
        <v>159</v>
      </c>
      <c r="D894" s="149" t="s">
        <v>32</v>
      </c>
      <c r="E894" s="149" t="s">
        <v>34</v>
      </c>
      <c r="F894" s="149" t="s">
        <v>140</v>
      </c>
      <c r="G894" s="149" t="s">
        <v>4385</v>
      </c>
      <c r="H894" s="149">
        <v>0</v>
      </c>
      <c r="I894" s="123" t="s">
        <v>995</v>
      </c>
      <c r="J894" s="150">
        <f>VLOOKUP(B894,'12.2023'!A:C,3,0)</f>
        <v>0</v>
      </c>
      <c r="K894" s="151">
        <f>VLOOKUP(B894,'12.2023'!A:D,4,0)</f>
        <v>0</v>
      </c>
      <c r="L894" s="150">
        <f>VLOOKUP(B894,'12.2023'!A:E,5,0)</f>
        <v>227689.42</v>
      </c>
      <c r="M894" s="150">
        <f>VLOOKUP(B894,'12.2023'!A:F,6,0)</f>
        <v>298561.85000000003</v>
      </c>
      <c r="N894" s="150">
        <f t="shared" si="53"/>
        <v>0</v>
      </c>
      <c r="O894" s="152">
        <f t="shared" si="54"/>
        <v>70872.430000000022</v>
      </c>
      <c r="P894" s="128">
        <f t="shared" si="55"/>
        <v>-70872.430000000022</v>
      </c>
      <c r="Q894" s="153">
        <v>0</v>
      </c>
      <c r="R894" s="128">
        <f t="shared" si="56"/>
        <v>-70872.430000000022</v>
      </c>
      <c r="S894" s="129">
        <v>17</v>
      </c>
    </row>
    <row r="895" spans="1:19" hidden="1">
      <c r="A895" s="147">
        <v>877</v>
      </c>
      <c r="B895" s="121">
        <v>201031804</v>
      </c>
      <c r="C895" s="148" t="s">
        <v>159</v>
      </c>
      <c r="D895" s="149" t="s">
        <v>32</v>
      </c>
      <c r="E895" s="149" t="s">
        <v>34</v>
      </c>
      <c r="F895" s="149" t="s">
        <v>140</v>
      </c>
      <c r="G895" s="149" t="s">
        <v>4385</v>
      </c>
      <c r="H895" s="149">
        <v>0</v>
      </c>
      <c r="I895" s="123" t="s">
        <v>996</v>
      </c>
      <c r="J895" s="150">
        <f>VLOOKUP(B895,'12.2023'!A:C,3,0)</f>
        <v>0</v>
      </c>
      <c r="K895" s="151">
        <f>VLOOKUP(B895,'12.2023'!A:D,4,0)</f>
        <v>0</v>
      </c>
      <c r="L895" s="150">
        <f>VLOOKUP(B895,'12.2023'!A:E,5,0)</f>
        <v>450655.91000000003</v>
      </c>
      <c r="M895" s="150">
        <f>VLOOKUP(B895,'12.2023'!A:F,6,0)</f>
        <v>1028332.75</v>
      </c>
      <c r="N895" s="150">
        <f t="shared" si="53"/>
        <v>0</v>
      </c>
      <c r="O895" s="152">
        <f t="shared" si="54"/>
        <v>577676.84</v>
      </c>
      <c r="P895" s="128">
        <f t="shared" si="55"/>
        <v>-577676.84</v>
      </c>
      <c r="Q895" s="153">
        <v>0</v>
      </c>
      <c r="R895" s="128">
        <f t="shared" si="56"/>
        <v>-577676.84</v>
      </c>
      <c r="S895" s="129">
        <v>17</v>
      </c>
    </row>
    <row r="896" spans="1:19" hidden="1">
      <c r="A896" s="147">
        <v>878</v>
      </c>
      <c r="B896" s="121">
        <v>201031901</v>
      </c>
      <c r="C896" s="148" t="s">
        <v>159</v>
      </c>
      <c r="D896" s="149" t="s">
        <v>32</v>
      </c>
      <c r="E896" s="149" t="s">
        <v>34</v>
      </c>
      <c r="F896" s="149" t="s">
        <v>140</v>
      </c>
      <c r="G896" s="149" t="s">
        <v>4385</v>
      </c>
      <c r="H896" s="149">
        <v>0</v>
      </c>
      <c r="I896" s="123" t="s">
        <v>997</v>
      </c>
      <c r="J896" s="150">
        <f>VLOOKUP(B896,'12.2023'!A:C,3,0)</f>
        <v>0</v>
      </c>
      <c r="K896" s="151">
        <f>VLOOKUP(B896,'12.2023'!A:D,4,0)</f>
        <v>0</v>
      </c>
      <c r="L896" s="150">
        <f>VLOOKUP(B896,'12.2023'!A:E,5,0)</f>
        <v>158785</v>
      </c>
      <c r="M896" s="150">
        <f>VLOOKUP(B896,'12.2023'!A:F,6,0)</f>
        <v>159201.92000000001</v>
      </c>
      <c r="N896" s="150">
        <f t="shared" si="53"/>
        <v>0</v>
      </c>
      <c r="O896" s="152">
        <f t="shared" si="54"/>
        <v>416.92000000001281</v>
      </c>
      <c r="P896" s="128">
        <f t="shared" si="55"/>
        <v>-416.92000000001281</v>
      </c>
      <c r="Q896" s="153">
        <v>0</v>
      </c>
      <c r="R896" s="128">
        <f t="shared" si="56"/>
        <v>-416.92000000001281</v>
      </c>
      <c r="S896" s="129">
        <v>17</v>
      </c>
    </row>
    <row r="897" spans="1:19" hidden="1">
      <c r="A897" s="147">
        <v>879</v>
      </c>
      <c r="B897" s="121">
        <v>201032001</v>
      </c>
      <c r="C897" s="148" t="s">
        <v>159</v>
      </c>
      <c r="D897" s="149" t="s">
        <v>32</v>
      </c>
      <c r="E897" s="149" t="s">
        <v>34</v>
      </c>
      <c r="F897" s="149" t="s">
        <v>140</v>
      </c>
      <c r="G897" s="149" t="s">
        <v>4385</v>
      </c>
      <c r="H897" s="149">
        <v>0</v>
      </c>
      <c r="I897" s="123" t="s">
        <v>998</v>
      </c>
      <c r="J897" s="150">
        <f>VLOOKUP(B897,'12.2023'!A:C,3,0)</f>
        <v>0</v>
      </c>
      <c r="K897" s="151">
        <f>VLOOKUP(B897,'12.2023'!A:D,4,0)</f>
        <v>0</v>
      </c>
      <c r="L897" s="150">
        <f>VLOOKUP(B897,'12.2023'!A:E,5,0)</f>
        <v>40000</v>
      </c>
      <c r="M897" s="150">
        <f>VLOOKUP(B897,'12.2023'!A:F,6,0)</f>
        <v>41866.81</v>
      </c>
      <c r="N897" s="150">
        <f t="shared" si="53"/>
        <v>0</v>
      </c>
      <c r="O897" s="152">
        <f t="shared" si="54"/>
        <v>1866.8099999999977</v>
      </c>
      <c r="P897" s="128">
        <f t="shared" si="55"/>
        <v>-1866.8099999999977</v>
      </c>
      <c r="Q897" s="153">
        <v>0</v>
      </c>
      <c r="R897" s="128">
        <f t="shared" si="56"/>
        <v>-1866.8099999999977</v>
      </c>
      <c r="S897" s="129">
        <v>17</v>
      </c>
    </row>
    <row r="898" spans="1:19" hidden="1">
      <c r="A898" s="147">
        <v>880</v>
      </c>
      <c r="B898" s="121">
        <v>201032101</v>
      </c>
      <c r="C898" s="148" t="s">
        <v>159</v>
      </c>
      <c r="D898" s="149" t="s">
        <v>32</v>
      </c>
      <c r="E898" s="149" t="s">
        <v>34</v>
      </c>
      <c r="F898" s="149" t="s">
        <v>140</v>
      </c>
      <c r="G898" s="149" t="s">
        <v>4385</v>
      </c>
      <c r="H898" s="149">
        <v>0</v>
      </c>
      <c r="I898" s="123" t="s">
        <v>999</v>
      </c>
      <c r="J898" s="150">
        <f>VLOOKUP(B898,'12.2023'!A:C,3,0)</f>
        <v>0</v>
      </c>
      <c r="K898" s="151">
        <f>VLOOKUP(B898,'12.2023'!A:D,4,0)</f>
        <v>0</v>
      </c>
      <c r="L898" s="150">
        <f>VLOOKUP(B898,'12.2023'!A:E,5,0)</f>
        <v>278000</v>
      </c>
      <c r="M898" s="150">
        <f>VLOOKUP(B898,'12.2023'!A:F,6,0)</f>
        <v>287764.16000000003</v>
      </c>
      <c r="N898" s="150">
        <f t="shared" si="53"/>
        <v>0</v>
      </c>
      <c r="O898" s="152">
        <f t="shared" si="54"/>
        <v>9764.1600000000326</v>
      </c>
      <c r="P898" s="128">
        <f t="shared" si="55"/>
        <v>-9764.1600000000326</v>
      </c>
      <c r="Q898" s="153">
        <v>0</v>
      </c>
      <c r="R898" s="128">
        <f t="shared" si="56"/>
        <v>-9764.1600000000326</v>
      </c>
      <c r="S898" s="129">
        <v>17</v>
      </c>
    </row>
    <row r="899" spans="1:19" hidden="1">
      <c r="A899" s="147">
        <v>881</v>
      </c>
      <c r="B899" s="121">
        <v>201032301</v>
      </c>
      <c r="C899" s="148" t="s">
        <v>159</v>
      </c>
      <c r="D899" s="149" t="s">
        <v>32</v>
      </c>
      <c r="E899" s="149" t="s">
        <v>34</v>
      </c>
      <c r="F899" s="149" t="s">
        <v>152</v>
      </c>
      <c r="G899" s="149" t="s">
        <v>111</v>
      </c>
      <c r="H899" s="149">
        <v>0</v>
      </c>
      <c r="I899" s="123" t="s">
        <v>1000</v>
      </c>
      <c r="J899" s="150">
        <f>VLOOKUP(B899,'12.2023'!A:C,3,0)</f>
        <v>0</v>
      </c>
      <c r="K899" s="151">
        <f>VLOOKUP(B899,'12.2023'!A:D,4,0)</f>
        <v>0</v>
      </c>
      <c r="L899" s="150">
        <f>VLOOKUP(B899,'12.2023'!A:E,5,0)</f>
        <v>45000</v>
      </c>
      <c r="M899" s="150">
        <f>VLOOKUP(B899,'12.2023'!A:F,6,0)</f>
        <v>44571.700000000004</v>
      </c>
      <c r="N899" s="150">
        <f t="shared" si="53"/>
        <v>428.29999999999563</v>
      </c>
      <c r="O899" s="152">
        <f t="shared" si="54"/>
        <v>0</v>
      </c>
      <c r="P899" s="128">
        <f t="shared" si="55"/>
        <v>428.29999999999563</v>
      </c>
      <c r="Q899" s="153">
        <v>0</v>
      </c>
      <c r="R899" s="128">
        <f t="shared" si="56"/>
        <v>428.29999999999563</v>
      </c>
      <c r="S899" s="129">
        <v>11</v>
      </c>
    </row>
    <row r="900" spans="1:19" hidden="1">
      <c r="A900" s="147">
        <v>882</v>
      </c>
      <c r="B900" s="121">
        <v>201032401</v>
      </c>
      <c r="C900" s="148" t="s">
        <v>159</v>
      </c>
      <c r="D900" s="149" t="s">
        <v>32</v>
      </c>
      <c r="E900" s="149" t="s">
        <v>34</v>
      </c>
      <c r="F900" s="149" t="s">
        <v>140</v>
      </c>
      <c r="G900" s="149" t="s">
        <v>4385</v>
      </c>
      <c r="H900" s="149">
        <v>0</v>
      </c>
      <c r="I900" s="123" t="s">
        <v>1001</v>
      </c>
      <c r="J900" s="150">
        <f>VLOOKUP(B900,'12.2023'!A:C,3,0)</f>
        <v>0</v>
      </c>
      <c r="K900" s="151">
        <f>VLOOKUP(B900,'12.2023'!A:D,4,0)</f>
        <v>0</v>
      </c>
      <c r="L900" s="150">
        <f>VLOOKUP(B900,'12.2023'!A:E,5,0)</f>
        <v>46000</v>
      </c>
      <c r="M900" s="150">
        <f>VLOOKUP(B900,'12.2023'!A:F,6,0)</f>
        <v>46678.39</v>
      </c>
      <c r="N900" s="150">
        <f t="shared" si="53"/>
        <v>0</v>
      </c>
      <c r="O900" s="152">
        <f t="shared" si="54"/>
        <v>678.38999999999942</v>
      </c>
      <c r="P900" s="128">
        <f t="shared" si="55"/>
        <v>-678.38999999999942</v>
      </c>
      <c r="Q900" s="153">
        <v>0</v>
      </c>
      <c r="R900" s="128">
        <f t="shared" si="56"/>
        <v>-678.38999999999942</v>
      </c>
      <c r="S900" s="129">
        <v>17</v>
      </c>
    </row>
    <row r="901" spans="1:19" hidden="1">
      <c r="A901" s="147">
        <v>883</v>
      </c>
      <c r="B901" s="121">
        <v>201032501</v>
      </c>
      <c r="C901" s="148" t="s">
        <v>159</v>
      </c>
      <c r="D901" s="149" t="s">
        <v>32</v>
      </c>
      <c r="E901" s="149" t="s">
        <v>34</v>
      </c>
      <c r="F901" s="149" t="s">
        <v>140</v>
      </c>
      <c r="G901" s="149" t="s">
        <v>4385</v>
      </c>
      <c r="H901" s="149">
        <v>0</v>
      </c>
      <c r="I901" s="123" t="s">
        <v>1002</v>
      </c>
      <c r="J901" s="150">
        <f>VLOOKUP(B901,'12.2023'!A:C,3,0)</f>
        <v>0</v>
      </c>
      <c r="K901" s="151">
        <f>VLOOKUP(B901,'12.2023'!A:D,4,0)</f>
        <v>0</v>
      </c>
      <c r="L901" s="150">
        <f>VLOOKUP(B901,'12.2023'!A:E,5,0)</f>
        <v>36000</v>
      </c>
      <c r="M901" s="150">
        <f>VLOOKUP(B901,'12.2023'!A:F,6,0)</f>
        <v>36645.9</v>
      </c>
      <c r="N901" s="150">
        <f t="shared" si="53"/>
        <v>0</v>
      </c>
      <c r="O901" s="152">
        <f t="shared" si="54"/>
        <v>645.90000000000146</v>
      </c>
      <c r="P901" s="128">
        <f t="shared" si="55"/>
        <v>-645.90000000000146</v>
      </c>
      <c r="Q901" s="153">
        <v>0</v>
      </c>
      <c r="R901" s="128">
        <f t="shared" si="56"/>
        <v>-645.90000000000146</v>
      </c>
      <c r="S901" s="129">
        <v>17</v>
      </c>
    </row>
    <row r="902" spans="1:19" hidden="1">
      <c r="A902" s="147">
        <v>884</v>
      </c>
      <c r="B902" s="121">
        <v>201032601</v>
      </c>
      <c r="C902" s="148" t="s">
        <v>159</v>
      </c>
      <c r="D902" s="149" t="s">
        <v>32</v>
      </c>
      <c r="E902" s="149" t="s">
        <v>34</v>
      </c>
      <c r="F902" s="149" t="s">
        <v>140</v>
      </c>
      <c r="G902" s="149" t="s">
        <v>4385</v>
      </c>
      <c r="H902" s="149">
        <v>0</v>
      </c>
      <c r="I902" s="123" t="s">
        <v>1003</v>
      </c>
      <c r="J902" s="150">
        <f>VLOOKUP(B902,'12.2023'!A:C,3,0)</f>
        <v>0</v>
      </c>
      <c r="K902" s="151">
        <f>VLOOKUP(B902,'12.2023'!A:D,4,0)</f>
        <v>0</v>
      </c>
      <c r="L902" s="150">
        <f>VLOOKUP(B902,'12.2023'!A:E,5,0)</f>
        <v>23000</v>
      </c>
      <c r="M902" s="150">
        <f>VLOOKUP(B902,'12.2023'!A:F,6,0)</f>
        <v>46000</v>
      </c>
      <c r="N902" s="150">
        <f t="shared" si="53"/>
        <v>0</v>
      </c>
      <c r="O902" s="152">
        <f t="shared" si="54"/>
        <v>23000</v>
      </c>
      <c r="P902" s="128">
        <f t="shared" si="55"/>
        <v>-23000</v>
      </c>
      <c r="Q902" s="153">
        <v>0</v>
      </c>
      <c r="R902" s="128">
        <f t="shared" si="56"/>
        <v>-23000</v>
      </c>
      <c r="S902" s="129">
        <v>17</v>
      </c>
    </row>
    <row r="903" spans="1:19" hidden="1">
      <c r="A903" s="147">
        <v>885</v>
      </c>
      <c r="B903" s="121">
        <v>201032701</v>
      </c>
      <c r="C903" s="148" t="s">
        <v>159</v>
      </c>
      <c r="D903" s="149" t="s">
        <v>32</v>
      </c>
      <c r="E903" s="149" t="s">
        <v>34</v>
      </c>
      <c r="F903" s="149" t="s">
        <v>140</v>
      </c>
      <c r="G903" s="149" t="s">
        <v>4385</v>
      </c>
      <c r="H903" s="149">
        <v>0</v>
      </c>
      <c r="I903" s="123" t="s">
        <v>1004</v>
      </c>
      <c r="J903" s="150">
        <f>VLOOKUP(B903,'12.2023'!A:C,3,0)</f>
        <v>0</v>
      </c>
      <c r="K903" s="151">
        <f>VLOOKUP(B903,'12.2023'!A:D,4,0)</f>
        <v>0</v>
      </c>
      <c r="L903" s="150">
        <f>VLOOKUP(B903,'12.2023'!A:E,5,0)</f>
        <v>72150</v>
      </c>
      <c r="M903" s="150">
        <f>VLOOKUP(B903,'12.2023'!A:F,6,0)</f>
        <v>72150</v>
      </c>
      <c r="N903" s="150">
        <f t="shared" ref="N903:N966" si="57">IF((J903+L903)-(K903+M903)&lt;0,0,(J903+L903)-(K903+M903))</f>
        <v>0</v>
      </c>
      <c r="O903" s="152">
        <f t="shared" ref="O903:O966" si="58">-IF((J903+L903)-(K903+M903)&lt;0,(J903+L903)-(K903+M903),0)</f>
        <v>0</v>
      </c>
      <c r="P903" s="128">
        <f t="shared" ref="P903:P966" si="59">N903-O903</f>
        <v>0</v>
      </c>
      <c r="Q903" s="153">
        <v>0</v>
      </c>
      <c r="R903" s="128">
        <f t="shared" ref="R903:R966" si="60">P903-Q903</f>
        <v>0</v>
      </c>
      <c r="S903" s="129">
        <v>17</v>
      </c>
    </row>
    <row r="904" spans="1:19" hidden="1">
      <c r="A904" s="147">
        <v>886</v>
      </c>
      <c r="B904" s="121">
        <v>201032801</v>
      </c>
      <c r="C904" s="148" t="s">
        <v>159</v>
      </c>
      <c r="D904" s="149" t="s">
        <v>32</v>
      </c>
      <c r="E904" s="149" t="s">
        <v>34</v>
      </c>
      <c r="F904" s="149" t="s">
        <v>140</v>
      </c>
      <c r="G904" s="149" t="s">
        <v>4385</v>
      </c>
      <c r="H904" s="149">
        <v>0</v>
      </c>
      <c r="I904" s="123" t="s">
        <v>1005</v>
      </c>
      <c r="J904" s="150">
        <f>VLOOKUP(B904,'12.2023'!A:C,3,0)</f>
        <v>0</v>
      </c>
      <c r="K904" s="151">
        <f>VLOOKUP(B904,'12.2023'!A:D,4,0)</f>
        <v>0</v>
      </c>
      <c r="L904" s="150">
        <f>VLOOKUP(B904,'12.2023'!A:E,5,0)</f>
        <v>17000</v>
      </c>
      <c r="M904" s="150">
        <f>VLOOKUP(B904,'12.2023'!A:F,6,0)</f>
        <v>20777.62</v>
      </c>
      <c r="N904" s="150">
        <f t="shared" si="57"/>
        <v>0</v>
      </c>
      <c r="O904" s="152">
        <f t="shared" si="58"/>
        <v>3777.619999999999</v>
      </c>
      <c r="P904" s="128">
        <f t="shared" si="59"/>
        <v>-3777.619999999999</v>
      </c>
      <c r="Q904" s="153">
        <v>0</v>
      </c>
      <c r="R904" s="128">
        <f t="shared" si="60"/>
        <v>-3777.619999999999</v>
      </c>
      <c r="S904" s="129">
        <v>17</v>
      </c>
    </row>
    <row r="905" spans="1:19" hidden="1">
      <c r="A905" s="147">
        <v>887</v>
      </c>
      <c r="B905" s="121">
        <v>201033001</v>
      </c>
      <c r="C905" s="148" t="s">
        <v>159</v>
      </c>
      <c r="D905" s="149" t="s">
        <v>32</v>
      </c>
      <c r="E905" s="149" t="s">
        <v>34</v>
      </c>
      <c r="F905" s="149" t="s">
        <v>140</v>
      </c>
      <c r="G905" s="149" t="s">
        <v>4385</v>
      </c>
      <c r="H905" s="149">
        <v>0</v>
      </c>
      <c r="I905" s="123" t="s">
        <v>1006</v>
      </c>
      <c r="J905" s="150">
        <f>VLOOKUP(B905,'12.2023'!A:C,3,0)</f>
        <v>0</v>
      </c>
      <c r="K905" s="151">
        <f>VLOOKUP(B905,'12.2023'!A:D,4,0)</f>
        <v>0</v>
      </c>
      <c r="L905" s="150">
        <f>VLOOKUP(B905,'12.2023'!A:E,5,0)</f>
        <v>138000</v>
      </c>
      <c r="M905" s="150">
        <f>VLOOKUP(B905,'12.2023'!A:F,6,0)</f>
        <v>139033.62</v>
      </c>
      <c r="N905" s="150">
        <f t="shared" si="57"/>
        <v>0</v>
      </c>
      <c r="O905" s="152">
        <f t="shared" si="58"/>
        <v>1033.6199999999953</v>
      </c>
      <c r="P905" s="128">
        <f t="shared" si="59"/>
        <v>-1033.6199999999953</v>
      </c>
      <c r="Q905" s="153">
        <v>0</v>
      </c>
      <c r="R905" s="128">
        <f t="shared" si="60"/>
        <v>-1033.6199999999953</v>
      </c>
      <c r="S905" s="129">
        <v>17</v>
      </c>
    </row>
    <row r="906" spans="1:19" hidden="1">
      <c r="A906" s="147">
        <v>888</v>
      </c>
      <c r="B906" s="121">
        <v>201033101</v>
      </c>
      <c r="C906" s="148" t="s">
        <v>159</v>
      </c>
      <c r="D906" s="149" t="s">
        <v>32</v>
      </c>
      <c r="E906" s="149" t="s">
        <v>34</v>
      </c>
      <c r="F906" s="149" t="s">
        <v>140</v>
      </c>
      <c r="G906" s="149" t="s">
        <v>4385</v>
      </c>
      <c r="H906" s="149">
        <v>0</v>
      </c>
      <c r="I906" s="123" t="s">
        <v>1007</v>
      </c>
      <c r="J906" s="150">
        <f>VLOOKUP(B906,'12.2023'!A:C,3,0)</f>
        <v>0</v>
      </c>
      <c r="K906" s="151">
        <f>VLOOKUP(B906,'12.2023'!A:D,4,0)</f>
        <v>0</v>
      </c>
      <c r="L906" s="150">
        <f>VLOOKUP(B906,'12.2023'!A:E,5,0)</f>
        <v>184500</v>
      </c>
      <c r="M906" s="150">
        <f>VLOOKUP(B906,'12.2023'!A:F,6,0)</f>
        <v>190660.23</v>
      </c>
      <c r="N906" s="150">
        <f t="shared" si="57"/>
        <v>0</v>
      </c>
      <c r="O906" s="152">
        <f t="shared" si="58"/>
        <v>6160.2300000000105</v>
      </c>
      <c r="P906" s="128">
        <f t="shared" si="59"/>
        <v>-6160.2300000000105</v>
      </c>
      <c r="Q906" s="153">
        <v>0</v>
      </c>
      <c r="R906" s="128">
        <f t="shared" si="60"/>
        <v>-6160.2300000000105</v>
      </c>
      <c r="S906" s="129">
        <v>17</v>
      </c>
    </row>
    <row r="907" spans="1:19" hidden="1">
      <c r="A907" s="147">
        <v>889</v>
      </c>
      <c r="B907" s="121">
        <v>201040001</v>
      </c>
      <c r="C907" s="148" t="s">
        <v>159</v>
      </c>
      <c r="D907" s="149" t="s">
        <v>32</v>
      </c>
      <c r="E907" s="149" t="s">
        <v>34</v>
      </c>
      <c r="F907" s="149" t="s">
        <v>140</v>
      </c>
      <c r="G907" s="149" t="s">
        <v>41</v>
      </c>
      <c r="H907" s="149">
        <v>0</v>
      </c>
      <c r="I907" s="123" t="s">
        <v>1008</v>
      </c>
      <c r="J907" s="150">
        <f>VLOOKUP(B907,'12.2023'!A:C,3,0)</f>
        <v>0</v>
      </c>
      <c r="K907" s="151">
        <f>VLOOKUP(B907,'12.2023'!A:D,4,0)</f>
        <v>0</v>
      </c>
      <c r="L907" s="150">
        <f>VLOOKUP(B907,'12.2023'!A:E,5,0)</f>
        <v>0</v>
      </c>
      <c r="M907" s="150">
        <f>VLOOKUP(B907,'12.2023'!A:F,6,0)</f>
        <v>0</v>
      </c>
      <c r="N907" s="150">
        <f t="shared" si="57"/>
        <v>0</v>
      </c>
      <c r="O907" s="152">
        <f t="shared" si="58"/>
        <v>0</v>
      </c>
      <c r="P907" s="128">
        <f t="shared" si="59"/>
        <v>0</v>
      </c>
      <c r="Q907" s="153">
        <v>0</v>
      </c>
      <c r="R907" s="128">
        <f t="shared" si="60"/>
        <v>0</v>
      </c>
      <c r="S907" s="129">
        <v>17</v>
      </c>
    </row>
    <row r="908" spans="1:19" hidden="1">
      <c r="A908" s="147">
        <v>890</v>
      </c>
      <c r="B908" s="121">
        <v>201040002</v>
      </c>
      <c r="C908" s="148" t="s">
        <v>159</v>
      </c>
      <c r="D908" s="149" t="s">
        <v>32</v>
      </c>
      <c r="E908" s="149" t="s">
        <v>34</v>
      </c>
      <c r="F908" s="149" t="s">
        <v>140</v>
      </c>
      <c r="G908" s="149" t="s">
        <v>41</v>
      </c>
      <c r="H908" s="149">
        <v>0</v>
      </c>
      <c r="I908" s="123" t="s">
        <v>1009</v>
      </c>
      <c r="J908" s="150">
        <f>VLOOKUP(B908,'12.2023'!A:C,3,0)</f>
        <v>0</v>
      </c>
      <c r="K908" s="151">
        <f>VLOOKUP(B908,'12.2023'!A:D,4,0)</f>
        <v>0</v>
      </c>
      <c r="L908" s="150">
        <f>VLOOKUP(B908,'12.2023'!A:E,5,0)</f>
        <v>0</v>
      </c>
      <c r="M908" s="150">
        <f>VLOOKUP(B908,'12.2023'!A:F,6,0)</f>
        <v>0</v>
      </c>
      <c r="N908" s="150">
        <f t="shared" si="57"/>
        <v>0</v>
      </c>
      <c r="O908" s="152">
        <f t="shared" si="58"/>
        <v>0</v>
      </c>
      <c r="P908" s="128">
        <f t="shared" si="59"/>
        <v>0</v>
      </c>
      <c r="Q908" s="153">
        <v>0</v>
      </c>
      <c r="R908" s="128">
        <f t="shared" si="60"/>
        <v>0</v>
      </c>
      <c r="S908" s="129">
        <v>17</v>
      </c>
    </row>
    <row r="909" spans="1:19" hidden="1">
      <c r="A909" s="147">
        <v>891</v>
      </c>
      <c r="B909" s="121">
        <v>201040003</v>
      </c>
      <c r="C909" s="148" t="s">
        <v>159</v>
      </c>
      <c r="D909" s="149" t="s">
        <v>32</v>
      </c>
      <c r="E909" s="149" t="s">
        <v>34</v>
      </c>
      <c r="F909" s="149" t="s">
        <v>140</v>
      </c>
      <c r="G909" s="149" t="s">
        <v>41</v>
      </c>
      <c r="H909" s="149">
        <v>0</v>
      </c>
      <c r="I909" s="123" t="s">
        <v>1010</v>
      </c>
      <c r="J909" s="150">
        <f>VLOOKUP(B909,'12.2023'!A:C,3,0)</f>
        <v>0</v>
      </c>
      <c r="K909" s="151">
        <f>VLOOKUP(B909,'12.2023'!A:D,4,0)</f>
        <v>114393.3</v>
      </c>
      <c r="L909" s="150">
        <f>VLOOKUP(B909,'12.2023'!A:E,5,0)</f>
        <v>0</v>
      </c>
      <c r="M909" s="150">
        <f>VLOOKUP(B909,'12.2023'!A:F,6,0)</f>
        <v>31920</v>
      </c>
      <c r="N909" s="150">
        <f t="shared" si="57"/>
        <v>0</v>
      </c>
      <c r="O909" s="152">
        <f t="shared" si="58"/>
        <v>146313.29999999999</v>
      </c>
      <c r="P909" s="128">
        <f t="shared" si="59"/>
        <v>-146313.29999999999</v>
      </c>
      <c r="Q909" s="153">
        <v>0</v>
      </c>
      <c r="R909" s="128">
        <f t="shared" si="60"/>
        <v>-146313.29999999999</v>
      </c>
      <c r="S909" s="129">
        <v>17</v>
      </c>
    </row>
    <row r="910" spans="1:19" hidden="1">
      <c r="A910" s="147">
        <v>892</v>
      </c>
      <c r="B910" s="121">
        <v>201040004</v>
      </c>
      <c r="C910" s="148" t="s">
        <v>159</v>
      </c>
      <c r="D910" s="149" t="s">
        <v>32</v>
      </c>
      <c r="E910" s="149" t="s">
        <v>34</v>
      </c>
      <c r="F910" s="149" t="s">
        <v>140</v>
      </c>
      <c r="G910" s="149" t="s">
        <v>41</v>
      </c>
      <c r="H910" s="149">
        <v>0</v>
      </c>
      <c r="I910" s="123" t="s">
        <v>1011</v>
      </c>
      <c r="J910" s="150">
        <f>VLOOKUP(B910,'12.2023'!A:C,3,0)</f>
        <v>0</v>
      </c>
      <c r="K910" s="151">
        <f>VLOOKUP(B910,'12.2023'!A:D,4,0)</f>
        <v>0</v>
      </c>
      <c r="L910" s="150">
        <f>VLOOKUP(B910,'12.2023'!A:E,5,0)</f>
        <v>0</v>
      </c>
      <c r="M910" s="150">
        <f>VLOOKUP(B910,'12.2023'!A:F,6,0)</f>
        <v>0</v>
      </c>
      <c r="N910" s="150">
        <f t="shared" si="57"/>
        <v>0</v>
      </c>
      <c r="O910" s="152">
        <f t="shared" si="58"/>
        <v>0</v>
      </c>
      <c r="P910" s="128">
        <f t="shared" si="59"/>
        <v>0</v>
      </c>
      <c r="Q910" s="153">
        <v>0</v>
      </c>
      <c r="R910" s="128">
        <f t="shared" si="60"/>
        <v>0</v>
      </c>
      <c r="S910" s="129">
        <v>17</v>
      </c>
    </row>
    <row r="911" spans="1:19" hidden="1">
      <c r="A911" s="147">
        <v>893</v>
      </c>
      <c r="B911" s="121">
        <v>201040005</v>
      </c>
      <c r="C911" s="148" t="s">
        <v>159</v>
      </c>
      <c r="D911" s="149" t="s">
        <v>32</v>
      </c>
      <c r="E911" s="149" t="s">
        <v>34</v>
      </c>
      <c r="F911" s="149" t="s">
        <v>140</v>
      </c>
      <c r="G911" s="149" t="s">
        <v>41</v>
      </c>
      <c r="H911" s="149">
        <v>0</v>
      </c>
      <c r="I911" s="123" t="s">
        <v>1012</v>
      </c>
      <c r="J911" s="150">
        <f>VLOOKUP(B911,'12.2023'!A:C,3,0)</f>
        <v>0</v>
      </c>
      <c r="K911" s="151">
        <f>VLOOKUP(B911,'12.2023'!A:D,4,0)</f>
        <v>0</v>
      </c>
      <c r="L911" s="150">
        <f>VLOOKUP(B911,'12.2023'!A:E,5,0)</f>
        <v>0</v>
      </c>
      <c r="M911" s="150">
        <f>VLOOKUP(B911,'12.2023'!A:F,6,0)</f>
        <v>1094900.51</v>
      </c>
      <c r="N911" s="150">
        <f t="shared" si="57"/>
        <v>0</v>
      </c>
      <c r="O911" s="152">
        <f t="shared" si="58"/>
        <v>1094900.51</v>
      </c>
      <c r="P911" s="128">
        <f t="shared" si="59"/>
        <v>-1094900.51</v>
      </c>
      <c r="Q911" s="153">
        <v>0</v>
      </c>
      <c r="R911" s="128">
        <f t="shared" si="60"/>
        <v>-1094900.51</v>
      </c>
      <c r="S911" s="129">
        <v>17</v>
      </c>
    </row>
    <row r="912" spans="1:19" hidden="1">
      <c r="A912" s="147">
        <v>894</v>
      </c>
      <c r="B912" s="121">
        <v>201040006</v>
      </c>
      <c r="C912" s="148" t="s">
        <v>159</v>
      </c>
      <c r="D912" s="149" t="s">
        <v>32</v>
      </c>
      <c r="E912" s="149" t="s">
        <v>34</v>
      </c>
      <c r="F912" s="149" t="s">
        <v>140</v>
      </c>
      <c r="G912" s="149" t="s">
        <v>41</v>
      </c>
      <c r="H912" s="149">
        <v>0</v>
      </c>
      <c r="I912" s="123" t="s">
        <v>3286</v>
      </c>
      <c r="J912" s="150">
        <f>VLOOKUP(B912,'12.2023'!A:C,3,0)</f>
        <v>0</v>
      </c>
      <c r="K912" s="151">
        <f>VLOOKUP(B912,'12.2023'!A:D,4,0)</f>
        <v>0</v>
      </c>
      <c r="L912" s="150">
        <f>VLOOKUP(B912,'12.2023'!A:E,5,0)</f>
        <v>0</v>
      </c>
      <c r="M912" s="150">
        <f>VLOOKUP(B912,'12.2023'!A:F,6,0)</f>
        <v>10549.5</v>
      </c>
      <c r="N912" s="150">
        <f t="shared" si="57"/>
        <v>0</v>
      </c>
      <c r="O912" s="152">
        <f t="shared" si="58"/>
        <v>10549.5</v>
      </c>
      <c r="P912" s="128">
        <f t="shared" si="59"/>
        <v>-10549.5</v>
      </c>
      <c r="Q912" s="153">
        <v>0</v>
      </c>
      <c r="R912" s="128">
        <f t="shared" si="60"/>
        <v>-10549.5</v>
      </c>
      <c r="S912" s="129">
        <v>17</v>
      </c>
    </row>
    <row r="913" spans="1:19" hidden="1">
      <c r="A913" s="147">
        <v>895</v>
      </c>
      <c r="B913" s="121">
        <v>201040007</v>
      </c>
      <c r="C913" s="148" t="s">
        <v>159</v>
      </c>
      <c r="D913" s="149" t="s">
        <v>32</v>
      </c>
      <c r="E913" s="149" t="s">
        <v>34</v>
      </c>
      <c r="F913" s="149" t="s">
        <v>140</v>
      </c>
      <c r="G913" s="149" t="s">
        <v>41</v>
      </c>
      <c r="H913" s="149">
        <v>0</v>
      </c>
      <c r="I913" s="123" t="s">
        <v>3287</v>
      </c>
      <c r="J913" s="150">
        <f>VLOOKUP(B913,'12.2023'!A:C,3,0)</f>
        <v>0</v>
      </c>
      <c r="K913" s="151">
        <f>VLOOKUP(B913,'12.2023'!A:D,4,0)</f>
        <v>0</v>
      </c>
      <c r="L913" s="150">
        <f>VLOOKUP(B913,'12.2023'!A:E,5,0)</f>
        <v>0</v>
      </c>
      <c r="M913" s="150">
        <f>VLOOKUP(B913,'12.2023'!A:F,6,0)</f>
        <v>97555.5</v>
      </c>
      <c r="N913" s="150">
        <f t="shared" si="57"/>
        <v>0</v>
      </c>
      <c r="O913" s="152">
        <f t="shared" si="58"/>
        <v>97555.5</v>
      </c>
      <c r="P913" s="128">
        <f t="shared" si="59"/>
        <v>-97555.5</v>
      </c>
      <c r="Q913" s="153">
        <v>0</v>
      </c>
      <c r="R913" s="128">
        <f t="shared" si="60"/>
        <v>-97555.5</v>
      </c>
      <c r="S913" s="129">
        <v>17</v>
      </c>
    </row>
    <row r="914" spans="1:19" hidden="1">
      <c r="A914" s="147">
        <v>896</v>
      </c>
      <c r="B914" s="121">
        <v>203060102</v>
      </c>
      <c r="C914" s="148" t="s">
        <v>159</v>
      </c>
      <c r="D914" s="149" t="s">
        <v>32</v>
      </c>
      <c r="E914" s="149" t="s">
        <v>34</v>
      </c>
      <c r="F914" s="149" t="s">
        <v>152</v>
      </c>
      <c r="G914" s="149" t="s">
        <v>109</v>
      </c>
      <c r="H914" s="149">
        <v>0</v>
      </c>
      <c r="I914" s="123" t="s">
        <v>1013</v>
      </c>
      <c r="J914" s="150">
        <f>VLOOKUP(B914,'12.2023'!A:C,3,0)</f>
        <v>0</v>
      </c>
      <c r="K914" s="151">
        <f>VLOOKUP(B914,'12.2023'!A:D,4,0)</f>
        <v>0</v>
      </c>
      <c r="L914" s="150">
        <f>VLOOKUP(B914,'12.2023'!A:E,5,0)</f>
        <v>1571776.4999900002</v>
      </c>
      <c r="M914" s="150">
        <f>VLOOKUP(B914,'12.2023'!A:F,6,0)</f>
        <v>1571776.5</v>
      </c>
      <c r="N914" s="150">
        <f t="shared" si="57"/>
        <v>0</v>
      </c>
      <c r="O914" s="152">
        <f t="shared" si="58"/>
        <v>9.9998433142900467E-6</v>
      </c>
      <c r="P914" s="128">
        <f t="shared" si="59"/>
        <v>-9.9998433142900467E-6</v>
      </c>
      <c r="Q914" s="153">
        <v>0</v>
      </c>
      <c r="R914" s="128">
        <f t="shared" si="60"/>
        <v>-9.9998433142900467E-6</v>
      </c>
      <c r="S914" s="129">
        <v>11</v>
      </c>
    </row>
    <row r="915" spans="1:19" hidden="1">
      <c r="A915" s="147">
        <v>897</v>
      </c>
      <c r="B915" s="121">
        <v>203060103</v>
      </c>
      <c r="C915" s="148" t="s">
        <v>159</v>
      </c>
      <c r="D915" s="149" t="s">
        <v>32</v>
      </c>
      <c r="E915" s="149" t="s">
        <v>44</v>
      </c>
      <c r="F915" s="149" t="s">
        <v>152</v>
      </c>
      <c r="G915" s="149" t="s">
        <v>109</v>
      </c>
      <c r="H915" s="149">
        <v>0</v>
      </c>
      <c r="I915" s="123" t="s">
        <v>1014</v>
      </c>
      <c r="J915" s="150">
        <f>VLOOKUP(B915,'12.2023'!A:C,3,0)</f>
        <v>0</v>
      </c>
      <c r="K915" s="151">
        <f>VLOOKUP(B915,'12.2023'!A:D,4,0)</f>
        <v>0</v>
      </c>
      <c r="L915" s="150">
        <f>VLOOKUP(B915,'12.2023'!A:E,5,0)</f>
        <v>379950</v>
      </c>
      <c r="M915" s="150">
        <f>VLOOKUP(B915,'12.2023'!A:F,6,0)</f>
        <v>379950</v>
      </c>
      <c r="N915" s="150">
        <f t="shared" si="57"/>
        <v>0</v>
      </c>
      <c r="O915" s="152">
        <f t="shared" si="58"/>
        <v>0</v>
      </c>
      <c r="P915" s="128">
        <f t="shared" si="59"/>
        <v>0</v>
      </c>
      <c r="Q915" s="153">
        <v>0</v>
      </c>
      <c r="R915" s="128">
        <f t="shared" si="60"/>
        <v>0</v>
      </c>
      <c r="S915" s="129">
        <v>11</v>
      </c>
    </row>
    <row r="916" spans="1:19" hidden="1">
      <c r="A916" s="147">
        <v>898</v>
      </c>
      <c r="B916" s="121">
        <v>203060104</v>
      </c>
      <c r="C916" s="148" t="s">
        <v>159</v>
      </c>
      <c r="D916" s="149" t="s">
        <v>32</v>
      </c>
      <c r="E916" s="149" t="s">
        <v>44</v>
      </c>
      <c r="F916" s="149" t="s">
        <v>152</v>
      </c>
      <c r="G916" s="149" t="s">
        <v>109</v>
      </c>
      <c r="H916" s="149">
        <v>0</v>
      </c>
      <c r="I916" s="123" t="s">
        <v>1015</v>
      </c>
      <c r="J916" s="150">
        <f>VLOOKUP(B916,'12.2023'!A:C,3,0)</f>
        <v>0</v>
      </c>
      <c r="K916" s="151">
        <f>VLOOKUP(B916,'12.2023'!A:D,4,0)</f>
        <v>0</v>
      </c>
      <c r="L916" s="150">
        <f>VLOOKUP(B916,'12.2023'!A:E,5,0)</f>
        <v>277448</v>
      </c>
      <c r="M916" s="150">
        <f>VLOOKUP(B916,'12.2023'!A:F,6,0)</f>
        <v>277448</v>
      </c>
      <c r="N916" s="150">
        <f t="shared" si="57"/>
        <v>0</v>
      </c>
      <c r="O916" s="152">
        <f t="shared" si="58"/>
        <v>0</v>
      </c>
      <c r="P916" s="128">
        <f t="shared" si="59"/>
        <v>0</v>
      </c>
      <c r="Q916" s="153">
        <v>0</v>
      </c>
      <c r="R916" s="128">
        <f t="shared" si="60"/>
        <v>0</v>
      </c>
      <c r="S916" s="129">
        <v>11</v>
      </c>
    </row>
    <row r="917" spans="1:19" hidden="1">
      <c r="A917" s="147">
        <v>899</v>
      </c>
      <c r="B917" s="121">
        <v>203060105</v>
      </c>
      <c r="C917" s="148" t="s">
        <v>159</v>
      </c>
      <c r="D917" s="149" t="s">
        <v>32</v>
      </c>
      <c r="E917" s="149" t="s">
        <v>44</v>
      </c>
      <c r="F917" s="149" t="s">
        <v>152</v>
      </c>
      <c r="G917" s="149" t="s">
        <v>109</v>
      </c>
      <c r="H917" s="149">
        <v>0</v>
      </c>
      <c r="I917" s="123" t="s">
        <v>1016</v>
      </c>
      <c r="J917" s="150">
        <f>VLOOKUP(B917,'12.2023'!A:C,3,0)</f>
        <v>0</v>
      </c>
      <c r="K917" s="151">
        <f>VLOOKUP(B917,'12.2023'!A:D,4,0)</f>
        <v>0</v>
      </c>
      <c r="L917" s="150">
        <f>VLOOKUP(B917,'12.2023'!A:E,5,0)</f>
        <v>80689</v>
      </c>
      <c r="M917" s="150">
        <f>VLOOKUP(B917,'12.2023'!A:F,6,0)</f>
        <v>80689</v>
      </c>
      <c r="N917" s="150">
        <f t="shared" si="57"/>
        <v>0</v>
      </c>
      <c r="O917" s="152">
        <f t="shared" si="58"/>
        <v>0</v>
      </c>
      <c r="P917" s="128">
        <f t="shared" si="59"/>
        <v>0</v>
      </c>
      <c r="Q917" s="153">
        <v>0</v>
      </c>
      <c r="R917" s="128">
        <f t="shared" si="60"/>
        <v>0</v>
      </c>
      <c r="S917" s="129">
        <v>11</v>
      </c>
    </row>
    <row r="918" spans="1:19" hidden="1">
      <c r="A918" s="147">
        <v>900</v>
      </c>
      <c r="B918" s="121">
        <v>203060106</v>
      </c>
      <c r="C918" s="148" t="s">
        <v>159</v>
      </c>
      <c r="D918" s="149" t="s">
        <v>32</v>
      </c>
      <c r="E918" s="149" t="s">
        <v>44</v>
      </c>
      <c r="F918" s="149" t="s">
        <v>152</v>
      </c>
      <c r="G918" s="149" t="s">
        <v>109</v>
      </c>
      <c r="H918" s="149">
        <v>0</v>
      </c>
      <c r="I918" s="123" t="s">
        <v>1017</v>
      </c>
      <c r="J918" s="150">
        <f>VLOOKUP(B918,'12.2023'!A:C,3,0)</f>
        <v>0</v>
      </c>
      <c r="K918" s="151">
        <f>VLOOKUP(B918,'12.2023'!A:D,4,0)</f>
        <v>0</v>
      </c>
      <c r="L918" s="150">
        <f>VLOOKUP(B918,'12.2023'!A:E,5,0)</f>
        <v>90268</v>
      </c>
      <c r="M918" s="150">
        <f>VLOOKUP(B918,'12.2023'!A:F,6,0)</f>
        <v>90268</v>
      </c>
      <c r="N918" s="150">
        <f t="shared" si="57"/>
        <v>0</v>
      </c>
      <c r="O918" s="152">
        <f t="shared" si="58"/>
        <v>0</v>
      </c>
      <c r="P918" s="128">
        <f t="shared" si="59"/>
        <v>0</v>
      </c>
      <c r="Q918" s="153">
        <v>0</v>
      </c>
      <c r="R918" s="128">
        <f t="shared" si="60"/>
        <v>0</v>
      </c>
      <c r="S918" s="129">
        <v>11</v>
      </c>
    </row>
    <row r="919" spans="1:19" hidden="1">
      <c r="A919" s="147">
        <v>901</v>
      </c>
      <c r="B919" s="121">
        <v>203060107</v>
      </c>
      <c r="C919" s="148" t="s">
        <v>159</v>
      </c>
      <c r="D919" s="149" t="s">
        <v>32</v>
      </c>
      <c r="E919" s="149" t="s">
        <v>44</v>
      </c>
      <c r="F919" s="149" t="s">
        <v>152</v>
      </c>
      <c r="G919" s="149" t="s">
        <v>109</v>
      </c>
      <c r="H919" s="149">
        <v>0</v>
      </c>
      <c r="I919" s="123" t="s">
        <v>1018</v>
      </c>
      <c r="J919" s="150">
        <f>VLOOKUP(B919,'12.2023'!A:C,3,0)</f>
        <v>0</v>
      </c>
      <c r="K919" s="151">
        <f>VLOOKUP(B919,'12.2023'!A:D,4,0)</f>
        <v>0</v>
      </c>
      <c r="L919" s="150">
        <f>VLOOKUP(B919,'12.2023'!A:E,5,0)</f>
        <v>121118.90000000001</v>
      </c>
      <c r="M919" s="150">
        <f>VLOOKUP(B919,'12.2023'!A:F,6,0)</f>
        <v>121118.90000000001</v>
      </c>
      <c r="N919" s="150">
        <f t="shared" si="57"/>
        <v>0</v>
      </c>
      <c r="O919" s="152">
        <f t="shared" si="58"/>
        <v>0</v>
      </c>
      <c r="P919" s="128">
        <f t="shared" si="59"/>
        <v>0</v>
      </c>
      <c r="Q919" s="153">
        <v>0</v>
      </c>
      <c r="R919" s="128">
        <f t="shared" si="60"/>
        <v>0</v>
      </c>
      <c r="S919" s="129">
        <v>11</v>
      </c>
    </row>
    <row r="920" spans="1:19" hidden="1">
      <c r="A920" s="147">
        <v>902</v>
      </c>
      <c r="B920" s="121">
        <v>203061002</v>
      </c>
      <c r="C920" s="148" t="s">
        <v>159</v>
      </c>
      <c r="D920" s="149" t="s">
        <v>32</v>
      </c>
      <c r="E920" s="149" t="s">
        <v>44</v>
      </c>
      <c r="F920" s="149" t="s">
        <v>152</v>
      </c>
      <c r="G920" s="149" t="s">
        <v>109</v>
      </c>
      <c r="H920" s="149">
        <v>0</v>
      </c>
      <c r="I920" s="123" t="s">
        <v>1019</v>
      </c>
      <c r="J920" s="150">
        <f>VLOOKUP(B920,'12.2023'!A:C,3,0)</f>
        <v>0</v>
      </c>
      <c r="K920" s="151">
        <f>VLOOKUP(B920,'12.2023'!A:D,4,0)</f>
        <v>0</v>
      </c>
      <c r="L920" s="150">
        <f>VLOOKUP(B920,'12.2023'!A:E,5,0)</f>
        <v>887360.19000000006</v>
      </c>
      <c r="M920" s="150">
        <f>VLOOKUP(B920,'12.2023'!A:F,6,0)</f>
        <v>887360.19000000006</v>
      </c>
      <c r="N920" s="150">
        <f t="shared" si="57"/>
        <v>0</v>
      </c>
      <c r="O920" s="152">
        <f t="shared" si="58"/>
        <v>0</v>
      </c>
      <c r="P920" s="128">
        <f t="shared" si="59"/>
        <v>0</v>
      </c>
      <c r="Q920" s="153">
        <v>0</v>
      </c>
      <c r="R920" s="128">
        <f t="shared" si="60"/>
        <v>0</v>
      </c>
      <c r="S920" s="129">
        <v>11</v>
      </c>
    </row>
    <row r="921" spans="1:19" hidden="1">
      <c r="A921" s="147">
        <v>903</v>
      </c>
      <c r="B921" s="121">
        <v>203061003</v>
      </c>
      <c r="C921" s="148" t="s">
        <v>159</v>
      </c>
      <c r="D921" s="149" t="s">
        <v>32</v>
      </c>
      <c r="E921" s="149" t="s">
        <v>44</v>
      </c>
      <c r="F921" s="149" t="s">
        <v>152</v>
      </c>
      <c r="G921" s="149" t="s">
        <v>109</v>
      </c>
      <c r="H921" s="149">
        <v>0</v>
      </c>
      <c r="I921" s="123" t="s">
        <v>1020</v>
      </c>
      <c r="J921" s="150">
        <f>VLOOKUP(B921,'12.2023'!A:C,3,0)</f>
        <v>0</v>
      </c>
      <c r="K921" s="151">
        <f>VLOOKUP(B921,'12.2023'!A:D,4,0)</f>
        <v>0</v>
      </c>
      <c r="L921" s="150">
        <f>VLOOKUP(B921,'12.2023'!A:E,5,0)</f>
        <v>196000.25</v>
      </c>
      <c r="M921" s="150">
        <f>VLOOKUP(B921,'12.2023'!A:F,6,0)</f>
        <v>196000.25</v>
      </c>
      <c r="N921" s="150">
        <f t="shared" si="57"/>
        <v>0</v>
      </c>
      <c r="O921" s="152">
        <f t="shared" si="58"/>
        <v>0</v>
      </c>
      <c r="P921" s="128">
        <f t="shared" si="59"/>
        <v>0</v>
      </c>
      <c r="Q921" s="153">
        <v>0</v>
      </c>
      <c r="R921" s="128">
        <f t="shared" si="60"/>
        <v>0</v>
      </c>
      <c r="S921" s="129">
        <v>11</v>
      </c>
    </row>
    <row r="922" spans="1:19" hidden="1">
      <c r="A922" s="147">
        <v>904</v>
      </c>
      <c r="B922" s="121">
        <v>203061004</v>
      </c>
      <c r="C922" s="148" t="s">
        <v>159</v>
      </c>
      <c r="D922" s="149" t="s">
        <v>32</v>
      </c>
      <c r="E922" s="149" t="s">
        <v>44</v>
      </c>
      <c r="F922" s="149" t="s">
        <v>152</v>
      </c>
      <c r="G922" s="149" t="s">
        <v>109</v>
      </c>
      <c r="H922" s="149">
        <v>0</v>
      </c>
      <c r="I922" s="123" t="s">
        <v>1021</v>
      </c>
      <c r="J922" s="150">
        <f>VLOOKUP(B922,'12.2023'!A:C,3,0)</f>
        <v>0</v>
      </c>
      <c r="K922" s="151">
        <f>VLOOKUP(B922,'12.2023'!A:D,4,0)</f>
        <v>0</v>
      </c>
      <c r="L922" s="150">
        <f>VLOOKUP(B922,'12.2023'!A:E,5,0)</f>
        <v>0</v>
      </c>
      <c r="M922" s="150">
        <f>VLOOKUP(B922,'12.2023'!A:F,6,0)</f>
        <v>0</v>
      </c>
      <c r="N922" s="150">
        <f t="shared" si="57"/>
        <v>0</v>
      </c>
      <c r="O922" s="152">
        <f t="shared" si="58"/>
        <v>0</v>
      </c>
      <c r="P922" s="128">
        <f t="shared" si="59"/>
        <v>0</v>
      </c>
      <c r="Q922" s="153">
        <v>0</v>
      </c>
      <c r="R922" s="128">
        <f t="shared" si="60"/>
        <v>0</v>
      </c>
      <c r="S922" s="129">
        <v>11</v>
      </c>
    </row>
    <row r="923" spans="1:19" hidden="1">
      <c r="A923" s="147">
        <v>905</v>
      </c>
      <c r="B923" s="121">
        <v>203061005</v>
      </c>
      <c r="C923" s="148" t="s">
        <v>159</v>
      </c>
      <c r="D923" s="149" t="s">
        <v>32</v>
      </c>
      <c r="E923" s="149" t="s">
        <v>44</v>
      </c>
      <c r="F923" s="149" t="s">
        <v>152</v>
      </c>
      <c r="G923" s="149" t="s">
        <v>109</v>
      </c>
      <c r="H923" s="149">
        <v>0</v>
      </c>
      <c r="I923" s="123" t="s">
        <v>1022</v>
      </c>
      <c r="J923" s="150">
        <f>VLOOKUP(B923,'12.2023'!A:C,3,0)</f>
        <v>0</v>
      </c>
      <c r="K923" s="151">
        <f>VLOOKUP(B923,'12.2023'!A:D,4,0)</f>
        <v>0</v>
      </c>
      <c r="L923" s="150">
        <f>VLOOKUP(B923,'12.2023'!A:E,5,0)</f>
        <v>0</v>
      </c>
      <c r="M923" s="150">
        <f>VLOOKUP(B923,'12.2023'!A:F,6,0)</f>
        <v>0</v>
      </c>
      <c r="N923" s="150">
        <f t="shared" si="57"/>
        <v>0</v>
      </c>
      <c r="O923" s="152">
        <f t="shared" si="58"/>
        <v>0</v>
      </c>
      <c r="P923" s="128">
        <f t="shared" si="59"/>
        <v>0</v>
      </c>
      <c r="Q923" s="153">
        <v>0</v>
      </c>
      <c r="R923" s="128">
        <f t="shared" si="60"/>
        <v>0</v>
      </c>
      <c r="S923" s="129">
        <v>11</v>
      </c>
    </row>
    <row r="924" spans="1:19" hidden="1">
      <c r="A924" s="147">
        <v>906</v>
      </c>
      <c r="B924" s="121">
        <v>203061006</v>
      </c>
      <c r="C924" s="148" t="s">
        <v>159</v>
      </c>
      <c r="D924" s="149" t="s">
        <v>32</v>
      </c>
      <c r="E924" s="149" t="s">
        <v>44</v>
      </c>
      <c r="F924" s="149" t="s">
        <v>152</v>
      </c>
      <c r="G924" s="149" t="s">
        <v>109</v>
      </c>
      <c r="H924" s="149">
        <v>0</v>
      </c>
      <c r="I924" s="123" t="s">
        <v>1023</v>
      </c>
      <c r="J924" s="150">
        <f>VLOOKUP(B924,'12.2023'!A:C,3,0)</f>
        <v>0</v>
      </c>
      <c r="K924" s="151">
        <f>VLOOKUP(B924,'12.2023'!A:D,4,0)</f>
        <v>0</v>
      </c>
      <c r="L924" s="150">
        <f>VLOOKUP(B924,'12.2023'!A:E,5,0)</f>
        <v>119534</v>
      </c>
      <c r="M924" s="150">
        <f>VLOOKUP(B924,'12.2023'!A:F,6,0)</f>
        <v>119534</v>
      </c>
      <c r="N924" s="150">
        <f t="shared" si="57"/>
        <v>0</v>
      </c>
      <c r="O924" s="152">
        <f t="shared" si="58"/>
        <v>0</v>
      </c>
      <c r="P924" s="128">
        <f t="shared" si="59"/>
        <v>0</v>
      </c>
      <c r="Q924" s="153">
        <v>0</v>
      </c>
      <c r="R924" s="128">
        <f t="shared" si="60"/>
        <v>0</v>
      </c>
      <c r="S924" s="129">
        <v>11</v>
      </c>
    </row>
    <row r="925" spans="1:19" hidden="1">
      <c r="A925" s="147">
        <v>907</v>
      </c>
      <c r="B925" s="121">
        <v>203061007</v>
      </c>
      <c r="C925" s="148" t="s">
        <v>159</v>
      </c>
      <c r="D925" s="149" t="s">
        <v>32</v>
      </c>
      <c r="E925" s="149" t="s">
        <v>44</v>
      </c>
      <c r="F925" s="149" t="s">
        <v>152</v>
      </c>
      <c r="G925" s="149" t="s">
        <v>109</v>
      </c>
      <c r="H925" s="149">
        <v>0</v>
      </c>
      <c r="I925" s="123" t="s">
        <v>1024</v>
      </c>
      <c r="J925" s="150">
        <f>VLOOKUP(B925,'12.2023'!A:C,3,0)</f>
        <v>0</v>
      </c>
      <c r="K925" s="151">
        <f>VLOOKUP(B925,'12.2023'!A:D,4,0)</f>
        <v>0</v>
      </c>
      <c r="L925" s="150">
        <f>VLOOKUP(B925,'12.2023'!A:E,5,0)</f>
        <v>175861.5</v>
      </c>
      <c r="M925" s="150">
        <f>VLOOKUP(B925,'12.2023'!A:F,6,0)</f>
        <v>175861.5</v>
      </c>
      <c r="N925" s="150">
        <f t="shared" si="57"/>
        <v>0</v>
      </c>
      <c r="O925" s="152">
        <f t="shared" si="58"/>
        <v>0</v>
      </c>
      <c r="P925" s="128">
        <f t="shared" si="59"/>
        <v>0</v>
      </c>
      <c r="Q925" s="153">
        <v>0</v>
      </c>
      <c r="R925" s="128">
        <f t="shared" si="60"/>
        <v>0</v>
      </c>
      <c r="S925" s="129">
        <v>11</v>
      </c>
    </row>
    <row r="926" spans="1:19" hidden="1">
      <c r="A926" s="147">
        <v>908</v>
      </c>
      <c r="B926" s="121">
        <v>203061008</v>
      </c>
      <c r="C926" s="148" t="s">
        <v>159</v>
      </c>
      <c r="D926" s="149" t="s">
        <v>32</v>
      </c>
      <c r="E926" s="149" t="s">
        <v>44</v>
      </c>
      <c r="F926" s="149" t="s">
        <v>152</v>
      </c>
      <c r="G926" s="149" t="s">
        <v>109</v>
      </c>
      <c r="H926" s="149">
        <v>0</v>
      </c>
      <c r="I926" s="123" t="s">
        <v>1025</v>
      </c>
      <c r="J926" s="150">
        <f>VLOOKUP(B926,'12.2023'!A:C,3,0)</f>
        <v>0</v>
      </c>
      <c r="K926" s="151">
        <f>VLOOKUP(B926,'12.2023'!A:D,4,0)</f>
        <v>0</v>
      </c>
      <c r="L926" s="150">
        <f>VLOOKUP(B926,'12.2023'!A:E,5,0)</f>
        <v>190566</v>
      </c>
      <c r="M926" s="150">
        <f>VLOOKUP(B926,'12.2023'!A:F,6,0)</f>
        <v>190566</v>
      </c>
      <c r="N926" s="150">
        <f t="shared" si="57"/>
        <v>0</v>
      </c>
      <c r="O926" s="152">
        <f t="shared" si="58"/>
        <v>0</v>
      </c>
      <c r="P926" s="128">
        <f t="shared" si="59"/>
        <v>0</v>
      </c>
      <c r="Q926" s="153">
        <v>0</v>
      </c>
      <c r="R926" s="128">
        <f t="shared" si="60"/>
        <v>0</v>
      </c>
      <c r="S926" s="129">
        <v>11</v>
      </c>
    </row>
    <row r="927" spans="1:19" hidden="1">
      <c r="A927" s="147">
        <v>909</v>
      </c>
      <c r="B927" s="121">
        <v>203061009</v>
      </c>
      <c r="C927" s="148" t="s">
        <v>159</v>
      </c>
      <c r="D927" s="149" t="s">
        <v>32</v>
      </c>
      <c r="E927" s="149" t="s">
        <v>44</v>
      </c>
      <c r="F927" s="149" t="s">
        <v>152</v>
      </c>
      <c r="G927" s="149" t="s">
        <v>109</v>
      </c>
      <c r="H927" s="149">
        <v>0</v>
      </c>
      <c r="I927" s="123" t="s">
        <v>1026</v>
      </c>
      <c r="J927" s="150">
        <f>VLOOKUP(B927,'12.2023'!A:C,3,0)</f>
        <v>0</v>
      </c>
      <c r="K927" s="151">
        <f>VLOOKUP(B927,'12.2023'!A:D,4,0)</f>
        <v>0</v>
      </c>
      <c r="L927" s="150">
        <f>VLOOKUP(B927,'12.2023'!A:E,5,0)</f>
        <v>481370</v>
      </c>
      <c r="M927" s="150">
        <f>VLOOKUP(B927,'12.2023'!A:F,6,0)</f>
        <v>481370</v>
      </c>
      <c r="N927" s="150">
        <f t="shared" si="57"/>
        <v>0</v>
      </c>
      <c r="O927" s="152">
        <f t="shared" si="58"/>
        <v>0</v>
      </c>
      <c r="P927" s="128">
        <f t="shared" si="59"/>
        <v>0</v>
      </c>
      <c r="Q927" s="153">
        <v>0</v>
      </c>
      <c r="R927" s="128">
        <f t="shared" si="60"/>
        <v>0</v>
      </c>
      <c r="S927" s="129">
        <v>11</v>
      </c>
    </row>
    <row r="928" spans="1:19" hidden="1">
      <c r="A928" s="147">
        <v>910</v>
      </c>
      <c r="B928" s="121">
        <v>203061011</v>
      </c>
      <c r="C928" s="148" t="s">
        <v>159</v>
      </c>
      <c r="D928" s="149" t="s">
        <v>32</v>
      </c>
      <c r="E928" s="149" t="s">
        <v>44</v>
      </c>
      <c r="F928" s="149" t="s">
        <v>152</v>
      </c>
      <c r="G928" s="149" t="s">
        <v>109</v>
      </c>
      <c r="H928" s="149">
        <v>0</v>
      </c>
      <c r="I928" s="123" t="s">
        <v>1027</v>
      </c>
      <c r="J928" s="150">
        <f>VLOOKUP(B928,'12.2023'!A:C,3,0)</f>
        <v>0</v>
      </c>
      <c r="K928" s="151">
        <f>VLOOKUP(B928,'12.2023'!A:D,4,0)</f>
        <v>0</v>
      </c>
      <c r="L928" s="150">
        <f>VLOOKUP(B928,'12.2023'!A:E,5,0)</f>
        <v>227541</v>
      </c>
      <c r="M928" s="150">
        <f>VLOOKUP(B928,'12.2023'!A:F,6,0)</f>
        <v>227541</v>
      </c>
      <c r="N928" s="150">
        <f t="shared" si="57"/>
        <v>0</v>
      </c>
      <c r="O928" s="152">
        <f t="shared" si="58"/>
        <v>0</v>
      </c>
      <c r="P928" s="128">
        <f t="shared" si="59"/>
        <v>0</v>
      </c>
      <c r="Q928" s="153">
        <v>0</v>
      </c>
      <c r="R928" s="128">
        <f t="shared" si="60"/>
        <v>0</v>
      </c>
      <c r="S928" s="129">
        <v>11</v>
      </c>
    </row>
    <row r="929" spans="1:19" hidden="1">
      <c r="A929" s="147">
        <v>911</v>
      </c>
      <c r="B929" s="121">
        <v>203061012</v>
      </c>
      <c r="C929" s="148" t="s">
        <v>159</v>
      </c>
      <c r="D929" s="149" t="s">
        <v>32</v>
      </c>
      <c r="E929" s="149" t="s">
        <v>44</v>
      </c>
      <c r="F929" s="149" t="s">
        <v>152</v>
      </c>
      <c r="G929" s="149" t="s">
        <v>109</v>
      </c>
      <c r="H929" s="149">
        <v>0</v>
      </c>
      <c r="I929" s="123" t="s">
        <v>1028</v>
      </c>
      <c r="J929" s="150">
        <f>VLOOKUP(B929,'12.2023'!A:C,3,0)</f>
        <v>0</v>
      </c>
      <c r="K929" s="151">
        <f>VLOOKUP(B929,'12.2023'!A:D,4,0)</f>
        <v>0</v>
      </c>
      <c r="L929" s="150">
        <f>VLOOKUP(B929,'12.2023'!A:E,5,0)</f>
        <v>290244</v>
      </c>
      <c r="M929" s="150">
        <f>VLOOKUP(B929,'12.2023'!A:F,6,0)</f>
        <v>290244</v>
      </c>
      <c r="N929" s="150">
        <f t="shared" si="57"/>
        <v>0</v>
      </c>
      <c r="O929" s="152">
        <f t="shared" si="58"/>
        <v>0</v>
      </c>
      <c r="P929" s="128">
        <f t="shared" si="59"/>
        <v>0</v>
      </c>
      <c r="Q929" s="153">
        <v>0</v>
      </c>
      <c r="R929" s="128">
        <f t="shared" si="60"/>
        <v>0</v>
      </c>
      <c r="S929" s="129">
        <v>11</v>
      </c>
    </row>
    <row r="930" spans="1:19" hidden="1">
      <c r="A930" s="147">
        <v>912</v>
      </c>
      <c r="B930" s="121">
        <v>203061013</v>
      </c>
      <c r="C930" s="148" t="s">
        <v>159</v>
      </c>
      <c r="D930" s="149" t="s">
        <v>32</v>
      </c>
      <c r="E930" s="149" t="s">
        <v>44</v>
      </c>
      <c r="F930" s="149" t="s">
        <v>152</v>
      </c>
      <c r="G930" s="149" t="s">
        <v>109</v>
      </c>
      <c r="H930" s="149">
        <v>0</v>
      </c>
      <c r="I930" s="123" t="s">
        <v>1029</v>
      </c>
      <c r="J930" s="150">
        <f>VLOOKUP(B930,'12.2023'!A:C,3,0)</f>
        <v>0</v>
      </c>
      <c r="K930" s="151">
        <f>VLOOKUP(B930,'12.2023'!A:D,4,0)</f>
        <v>0</v>
      </c>
      <c r="L930" s="150">
        <f>VLOOKUP(B930,'12.2023'!A:E,5,0)</f>
        <v>149723</v>
      </c>
      <c r="M930" s="150">
        <f>VLOOKUP(B930,'12.2023'!A:F,6,0)</f>
        <v>149723</v>
      </c>
      <c r="N930" s="150">
        <f t="shared" si="57"/>
        <v>0</v>
      </c>
      <c r="O930" s="152">
        <f t="shared" si="58"/>
        <v>0</v>
      </c>
      <c r="P930" s="128">
        <f t="shared" si="59"/>
        <v>0</v>
      </c>
      <c r="Q930" s="153">
        <v>0</v>
      </c>
      <c r="R930" s="128">
        <f t="shared" si="60"/>
        <v>0</v>
      </c>
      <c r="S930" s="129">
        <v>11</v>
      </c>
    </row>
    <row r="931" spans="1:19" hidden="1">
      <c r="A931" s="147">
        <v>913</v>
      </c>
      <c r="B931" s="121">
        <v>203061015</v>
      </c>
      <c r="C931" s="148" t="s">
        <v>159</v>
      </c>
      <c r="D931" s="149" t="s">
        <v>32</v>
      </c>
      <c r="E931" s="149" t="s">
        <v>44</v>
      </c>
      <c r="F931" s="149" t="s">
        <v>152</v>
      </c>
      <c r="G931" s="149" t="s">
        <v>109</v>
      </c>
      <c r="H931" s="149">
        <v>0</v>
      </c>
      <c r="I931" s="123" t="s">
        <v>1030</v>
      </c>
      <c r="J931" s="150">
        <f>VLOOKUP(B931,'12.2023'!A:C,3,0)</f>
        <v>0</v>
      </c>
      <c r="K931" s="151">
        <f>VLOOKUP(B931,'12.2023'!A:D,4,0)</f>
        <v>0</v>
      </c>
      <c r="L931" s="150">
        <f>VLOOKUP(B931,'12.2023'!A:E,5,0)</f>
        <v>138400</v>
      </c>
      <c r="M931" s="150">
        <f>VLOOKUP(B931,'12.2023'!A:F,6,0)</f>
        <v>138400</v>
      </c>
      <c r="N931" s="150">
        <f t="shared" si="57"/>
        <v>0</v>
      </c>
      <c r="O931" s="152">
        <f t="shared" si="58"/>
        <v>0</v>
      </c>
      <c r="P931" s="128">
        <f t="shared" si="59"/>
        <v>0</v>
      </c>
      <c r="Q931" s="153">
        <v>0</v>
      </c>
      <c r="R931" s="128">
        <f t="shared" si="60"/>
        <v>0</v>
      </c>
      <c r="S931" s="129">
        <v>11</v>
      </c>
    </row>
    <row r="932" spans="1:19" hidden="1">
      <c r="A932" s="147">
        <v>914</v>
      </c>
      <c r="B932" s="121">
        <v>203061018</v>
      </c>
      <c r="C932" s="148" t="s">
        <v>159</v>
      </c>
      <c r="D932" s="149" t="s">
        <v>32</v>
      </c>
      <c r="E932" s="149" t="s">
        <v>44</v>
      </c>
      <c r="F932" s="149" t="s">
        <v>152</v>
      </c>
      <c r="G932" s="149" t="s">
        <v>109</v>
      </c>
      <c r="H932" s="149">
        <v>0</v>
      </c>
      <c r="I932" s="123" t="s">
        <v>1031</v>
      </c>
      <c r="J932" s="150">
        <f>VLOOKUP(B932,'12.2023'!A:C,3,0)</f>
        <v>0</v>
      </c>
      <c r="K932" s="151">
        <f>VLOOKUP(B932,'12.2023'!A:D,4,0)</f>
        <v>0</v>
      </c>
      <c r="L932" s="150">
        <f>VLOOKUP(B932,'12.2023'!A:E,5,0)</f>
        <v>99247</v>
      </c>
      <c r="M932" s="150">
        <f>VLOOKUP(B932,'12.2023'!A:F,6,0)</f>
        <v>99247</v>
      </c>
      <c r="N932" s="150">
        <f t="shared" si="57"/>
        <v>0</v>
      </c>
      <c r="O932" s="152">
        <f t="shared" si="58"/>
        <v>0</v>
      </c>
      <c r="P932" s="128">
        <f t="shared" si="59"/>
        <v>0</v>
      </c>
      <c r="Q932" s="153">
        <v>0</v>
      </c>
      <c r="R932" s="128">
        <f t="shared" si="60"/>
        <v>0</v>
      </c>
      <c r="S932" s="129">
        <v>11</v>
      </c>
    </row>
    <row r="933" spans="1:19" hidden="1">
      <c r="A933" s="147">
        <v>915</v>
      </c>
      <c r="B933" s="121">
        <v>203061020</v>
      </c>
      <c r="C933" s="148" t="s">
        <v>159</v>
      </c>
      <c r="D933" s="149" t="s">
        <v>32</v>
      </c>
      <c r="E933" s="149" t="s">
        <v>44</v>
      </c>
      <c r="F933" s="149" t="s">
        <v>152</v>
      </c>
      <c r="G933" s="149" t="s">
        <v>109</v>
      </c>
      <c r="H933" s="149">
        <v>0</v>
      </c>
      <c r="I933" s="123" t="s">
        <v>1032</v>
      </c>
      <c r="J933" s="150">
        <f>VLOOKUP(B933,'12.2023'!A:C,3,0)</f>
        <v>0</v>
      </c>
      <c r="K933" s="151">
        <f>VLOOKUP(B933,'12.2023'!A:D,4,0)</f>
        <v>0</v>
      </c>
      <c r="L933" s="150">
        <f>VLOOKUP(B933,'12.2023'!A:E,5,0)</f>
        <v>111110</v>
      </c>
      <c r="M933" s="150">
        <f>VLOOKUP(B933,'12.2023'!A:F,6,0)</f>
        <v>111110</v>
      </c>
      <c r="N933" s="150">
        <f t="shared" si="57"/>
        <v>0</v>
      </c>
      <c r="O933" s="152">
        <f t="shared" si="58"/>
        <v>0</v>
      </c>
      <c r="P933" s="128">
        <f t="shared" si="59"/>
        <v>0</v>
      </c>
      <c r="Q933" s="153">
        <v>0</v>
      </c>
      <c r="R933" s="128">
        <f t="shared" si="60"/>
        <v>0</v>
      </c>
      <c r="S933" s="129">
        <v>11</v>
      </c>
    </row>
    <row r="934" spans="1:19" hidden="1">
      <c r="A934" s="147">
        <v>916</v>
      </c>
      <c r="B934" s="121">
        <v>203061022</v>
      </c>
      <c r="C934" s="148" t="s">
        <v>159</v>
      </c>
      <c r="D934" s="149" t="s">
        <v>32</v>
      </c>
      <c r="E934" s="149" t="s">
        <v>44</v>
      </c>
      <c r="F934" s="149" t="s">
        <v>152</v>
      </c>
      <c r="G934" s="149" t="s">
        <v>109</v>
      </c>
      <c r="H934" s="149">
        <v>0</v>
      </c>
      <c r="I934" s="123" t="s">
        <v>1033</v>
      </c>
      <c r="J934" s="150">
        <f>VLOOKUP(B934,'12.2023'!A:C,3,0)</f>
        <v>0</v>
      </c>
      <c r="K934" s="151">
        <f>VLOOKUP(B934,'12.2023'!A:D,4,0)</f>
        <v>0</v>
      </c>
      <c r="L934" s="150">
        <f>VLOOKUP(B934,'12.2023'!A:E,5,0)</f>
        <v>211589</v>
      </c>
      <c r="M934" s="150">
        <f>VLOOKUP(B934,'12.2023'!A:F,6,0)</f>
        <v>211589</v>
      </c>
      <c r="N934" s="150">
        <f t="shared" si="57"/>
        <v>0</v>
      </c>
      <c r="O934" s="152">
        <f t="shared" si="58"/>
        <v>0</v>
      </c>
      <c r="P934" s="128">
        <f t="shared" si="59"/>
        <v>0</v>
      </c>
      <c r="Q934" s="153">
        <v>0</v>
      </c>
      <c r="R934" s="128">
        <f t="shared" si="60"/>
        <v>0</v>
      </c>
      <c r="S934" s="129">
        <v>11</v>
      </c>
    </row>
    <row r="935" spans="1:19" hidden="1">
      <c r="A935" s="147">
        <v>917</v>
      </c>
      <c r="B935" s="121">
        <v>203061023</v>
      </c>
      <c r="C935" s="148" t="s">
        <v>159</v>
      </c>
      <c r="D935" s="149" t="s">
        <v>32</v>
      </c>
      <c r="E935" s="149" t="s">
        <v>44</v>
      </c>
      <c r="F935" s="149" t="s">
        <v>152</v>
      </c>
      <c r="G935" s="149" t="s">
        <v>109</v>
      </c>
      <c r="H935" s="149">
        <v>0</v>
      </c>
      <c r="I935" s="123" t="s">
        <v>1034</v>
      </c>
      <c r="J935" s="150">
        <f>VLOOKUP(B935,'12.2023'!A:C,3,0)</f>
        <v>0</v>
      </c>
      <c r="K935" s="151">
        <f>VLOOKUP(B935,'12.2023'!A:D,4,0)</f>
        <v>0</v>
      </c>
      <c r="L935" s="150">
        <f>VLOOKUP(B935,'12.2023'!A:E,5,0)</f>
        <v>66332.600000000006</v>
      </c>
      <c r="M935" s="150">
        <f>VLOOKUP(B935,'12.2023'!A:F,6,0)</f>
        <v>66332.600000000006</v>
      </c>
      <c r="N935" s="150">
        <f t="shared" si="57"/>
        <v>0</v>
      </c>
      <c r="O935" s="152">
        <f t="shared" si="58"/>
        <v>0</v>
      </c>
      <c r="P935" s="128">
        <f t="shared" si="59"/>
        <v>0</v>
      </c>
      <c r="Q935" s="153">
        <v>0</v>
      </c>
      <c r="R935" s="128">
        <f t="shared" si="60"/>
        <v>0</v>
      </c>
      <c r="S935" s="129">
        <v>11</v>
      </c>
    </row>
    <row r="936" spans="1:19" hidden="1">
      <c r="A936" s="147">
        <v>918</v>
      </c>
      <c r="B936" s="121">
        <v>203061024</v>
      </c>
      <c r="C936" s="148" t="s">
        <v>159</v>
      </c>
      <c r="D936" s="149" t="s">
        <v>32</v>
      </c>
      <c r="E936" s="149" t="s">
        <v>44</v>
      </c>
      <c r="F936" s="149" t="s">
        <v>152</v>
      </c>
      <c r="G936" s="149" t="s">
        <v>109</v>
      </c>
      <c r="H936" s="149">
        <v>0</v>
      </c>
      <c r="I936" s="123" t="s">
        <v>1035</v>
      </c>
      <c r="J936" s="150">
        <f>VLOOKUP(B936,'12.2023'!A:C,3,0)</f>
        <v>0</v>
      </c>
      <c r="K936" s="151">
        <f>VLOOKUP(B936,'12.2023'!A:D,4,0)</f>
        <v>0</v>
      </c>
      <c r="L936" s="150">
        <f>VLOOKUP(B936,'12.2023'!A:E,5,0)</f>
        <v>59164.1</v>
      </c>
      <c r="M936" s="150">
        <f>VLOOKUP(B936,'12.2023'!A:F,6,0)</f>
        <v>59164.1</v>
      </c>
      <c r="N936" s="150">
        <f t="shared" si="57"/>
        <v>0</v>
      </c>
      <c r="O936" s="152">
        <f t="shared" si="58"/>
        <v>0</v>
      </c>
      <c r="P936" s="128">
        <f t="shared" si="59"/>
        <v>0</v>
      </c>
      <c r="Q936" s="153">
        <v>0</v>
      </c>
      <c r="R936" s="128">
        <f t="shared" si="60"/>
        <v>0</v>
      </c>
      <c r="S936" s="129">
        <v>11</v>
      </c>
    </row>
    <row r="937" spans="1:19" hidden="1">
      <c r="A937" s="147">
        <v>919</v>
      </c>
      <c r="B937" s="121">
        <v>203061026</v>
      </c>
      <c r="C937" s="148" t="s">
        <v>159</v>
      </c>
      <c r="D937" s="149" t="s">
        <v>32</v>
      </c>
      <c r="E937" s="149" t="s">
        <v>44</v>
      </c>
      <c r="F937" s="149" t="s">
        <v>152</v>
      </c>
      <c r="G937" s="149" t="s">
        <v>109</v>
      </c>
      <c r="H937" s="149">
        <v>0</v>
      </c>
      <c r="I937" s="123" t="s">
        <v>1036</v>
      </c>
      <c r="J937" s="150">
        <f>VLOOKUP(B937,'12.2023'!A:C,3,0)</f>
        <v>0</v>
      </c>
      <c r="K937" s="151">
        <f>VLOOKUP(B937,'12.2023'!A:D,4,0)</f>
        <v>0</v>
      </c>
      <c r="L937" s="150">
        <f>VLOOKUP(B937,'12.2023'!A:E,5,0)</f>
        <v>171703</v>
      </c>
      <c r="M937" s="150">
        <f>VLOOKUP(B937,'12.2023'!A:F,6,0)</f>
        <v>171703</v>
      </c>
      <c r="N937" s="150">
        <f t="shared" si="57"/>
        <v>0</v>
      </c>
      <c r="O937" s="152">
        <f t="shared" si="58"/>
        <v>0</v>
      </c>
      <c r="P937" s="128">
        <f t="shared" si="59"/>
        <v>0</v>
      </c>
      <c r="Q937" s="153">
        <v>0</v>
      </c>
      <c r="R937" s="128">
        <f t="shared" si="60"/>
        <v>0</v>
      </c>
      <c r="S937" s="129">
        <v>11</v>
      </c>
    </row>
    <row r="938" spans="1:19" hidden="1">
      <c r="A938" s="147">
        <v>920</v>
      </c>
      <c r="B938" s="121">
        <v>203061035</v>
      </c>
      <c r="C938" s="148" t="s">
        <v>159</v>
      </c>
      <c r="D938" s="149" t="s">
        <v>32</v>
      </c>
      <c r="E938" s="149" t="s">
        <v>44</v>
      </c>
      <c r="F938" s="149" t="s">
        <v>152</v>
      </c>
      <c r="G938" s="149" t="s">
        <v>109</v>
      </c>
      <c r="H938" s="149">
        <v>0</v>
      </c>
      <c r="I938" s="123" t="s">
        <v>1037</v>
      </c>
      <c r="J938" s="150">
        <f>VLOOKUP(B938,'12.2023'!A:C,3,0)</f>
        <v>0</v>
      </c>
      <c r="K938" s="151">
        <f>VLOOKUP(B938,'12.2023'!A:D,4,0)</f>
        <v>0</v>
      </c>
      <c r="L938" s="150">
        <f>VLOOKUP(B938,'12.2023'!A:E,5,0)</f>
        <v>191840</v>
      </c>
      <c r="M938" s="150">
        <f>VLOOKUP(B938,'12.2023'!A:F,6,0)</f>
        <v>191840</v>
      </c>
      <c r="N938" s="150">
        <f t="shared" si="57"/>
        <v>0</v>
      </c>
      <c r="O938" s="152">
        <f t="shared" si="58"/>
        <v>0</v>
      </c>
      <c r="P938" s="128">
        <f t="shared" si="59"/>
        <v>0</v>
      </c>
      <c r="Q938" s="153">
        <v>0</v>
      </c>
      <c r="R938" s="128">
        <f t="shared" si="60"/>
        <v>0</v>
      </c>
      <c r="S938" s="129">
        <v>11</v>
      </c>
    </row>
    <row r="939" spans="1:19" hidden="1">
      <c r="A939" s="147">
        <v>921</v>
      </c>
      <c r="B939" s="121">
        <v>203061038</v>
      </c>
      <c r="C939" s="148" t="s">
        <v>159</v>
      </c>
      <c r="D939" s="149" t="s">
        <v>32</v>
      </c>
      <c r="E939" s="149" t="s">
        <v>44</v>
      </c>
      <c r="F939" s="149" t="s">
        <v>152</v>
      </c>
      <c r="G939" s="149" t="s">
        <v>109</v>
      </c>
      <c r="H939" s="149">
        <v>0</v>
      </c>
      <c r="I939" s="123" t="s">
        <v>1038</v>
      </c>
      <c r="J939" s="150">
        <f>VLOOKUP(B939,'12.2023'!A:C,3,0)</f>
        <v>0</v>
      </c>
      <c r="K939" s="151">
        <f>VLOOKUP(B939,'12.2023'!A:D,4,0)</f>
        <v>0</v>
      </c>
      <c r="L939" s="150">
        <f>VLOOKUP(B939,'12.2023'!A:E,5,0)</f>
        <v>243983</v>
      </c>
      <c r="M939" s="150">
        <f>VLOOKUP(B939,'12.2023'!A:F,6,0)</f>
        <v>243983</v>
      </c>
      <c r="N939" s="150">
        <f t="shared" si="57"/>
        <v>0</v>
      </c>
      <c r="O939" s="152">
        <f t="shared" si="58"/>
        <v>0</v>
      </c>
      <c r="P939" s="128">
        <f t="shared" si="59"/>
        <v>0</v>
      </c>
      <c r="Q939" s="153">
        <v>0</v>
      </c>
      <c r="R939" s="128">
        <f t="shared" si="60"/>
        <v>0</v>
      </c>
      <c r="S939" s="129">
        <v>11</v>
      </c>
    </row>
    <row r="940" spans="1:19" hidden="1">
      <c r="A940" s="147">
        <v>922</v>
      </c>
      <c r="B940" s="121">
        <v>203061039</v>
      </c>
      <c r="C940" s="148" t="s">
        <v>159</v>
      </c>
      <c r="D940" s="149" t="s">
        <v>32</v>
      </c>
      <c r="E940" s="149" t="s">
        <v>44</v>
      </c>
      <c r="F940" s="149" t="s">
        <v>152</v>
      </c>
      <c r="G940" s="149" t="s">
        <v>109</v>
      </c>
      <c r="H940" s="149">
        <v>0</v>
      </c>
      <c r="I940" s="123" t="s">
        <v>1039</v>
      </c>
      <c r="J940" s="150">
        <f>VLOOKUP(B940,'12.2023'!A:C,3,0)</f>
        <v>0</v>
      </c>
      <c r="K940" s="151">
        <f>VLOOKUP(B940,'12.2023'!A:D,4,0)</f>
        <v>0</v>
      </c>
      <c r="L940" s="150">
        <f>VLOOKUP(B940,'12.2023'!A:E,5,0)</f>
        <v>150666.4</v>
      </c>
      <c r="M940" s="150">
        <f>VLOOKUP(B940,'12.2023'!A:F,6,0)</f>
        <v>150666.4</v>
      </c>
      <c r="N940" s="150">
        <f t="shared" si="57"/>
        <v>0</v>
      </c>
      <c r="O940" s="152">
        <f t="shared" si="58"/>
        <v>0</v>
      </c>
      <c r="P940" s="128">
        <f t="shared" si="59"/>
        <v>0</v>
      </c>
      <c r="Q940" s="153">
        <v>0</v>
      </c>
      <c r="R940" s="128">
        <f t="shared" si="60"/>
        <v>0</v>
      </c>
      <c r="S940" s="129">
        <v>11</v>
      </c>
    </row>
    <row r="941" spans="1:19" hidden="1">
      <c r="A941" s="147">
        <v>923</v>
      </c>
      <c r="B941" s="121">
        <v>203061040</v>
      </c>
      <c r="C941" s="148" t="s">
        <v>159</v>
      </c>
      <c r="D941" s="149" t="s">
        <v>32</v>
      </c>
      <c r="E941" s="149" t="s">
        <v>44</v>
      </c>
      <c r="F941" s="149" t="s">
        <v>152</v>
      </c>
      <c r="G941" s="149" t="s">
        <v>109</v>
      </c>
      <c r="H941" s="149">
        <v>0</v>
      </c>
      <c r="I941" s="123" t="s">
        <v>1040</v>
      </c>
      <c r="J941" s="150">
        <f>VLOOKUP(B941,'12.2023'!A:C,3,0)</f>
        <v>0</v>
      </c>
      <c r="K941" s="151">
        <f>VLOOKUP(B941,'12.2023'!A:D,4,0)</f>
        <v>0</v>
      </c>
      <c r="L941" s="150">
        <f>VLOOKUP(B941,'12.2023'!A:E,5,0)</f>
        <v>137579.57</v>
      </c>
      <c r="M941" s="150">
        <f>VLOOKUP(B941,'12.2023'!A:F,6,0)</f>
        <v>137579.57</v>
      </c>
      <c r="N941" s="150">
        <f t="shared" si="57"/>
        <v>0</v>
      </c>
      <c r="O941" s="152">
        <f t="shared" si="58"/>
        <v>0</v>
      </c>
      <c r="P941" s="128">
        <f t="shared" si="59"/>
        <v>0</v>
      </c>
      <c r="Q941" s="153">
        <v>0</v>
      </c>
      <c r="R941" s="128">
        <f t="shared" si="60"/>
        <v>0</v>
      </c>
      <c r="S941" s="129">
        <v>11</v>
      </c>
    </row>
    <row r="942" spans="1:19" hidden="1">
      <c r="A942" s="147">
        <v>924</v>
      </c>
      <c r="B942" s="121">
        <v>203061041</v>
      </c>
      <c r="C942" s="148" t="s">
        <v>159</v>
      </c>
      <c r="D942" s="149" t="s">
        <v>32</v>
      </c>
      <c r="E942" s="149" t="s">
        <v>44</v>
      </c>
      <c r="F942" s="149" t="s">
        <v>152</v>
      </c>
      <c r="G942" s="149" t="s">
        <v>109</v>
      </c>
      <c r="H942" s="149">
        <v>0</v>
      </c>
      <c r="I942" s="123" t="s">
        <v>1041</v>
      </c>
      <c r="J942" s="150">
        <f>VLOOKUP(B942,'12.2023'!A:C,3,0)</f>
        <v>0</v>
      </c>
      <c r="K942" s="151">
        <f>VLOOKUP(B942,'12.2023'!A:D,4,0)</f>
        <v>0</v>
      </c>
      <c r="L942" s="150">
        <f>VLOOKUP(B942,'12.2023'!A:E,5,0)</f>
        <v>180870</v>
      </c>
      <c r="M942" s="150">
        <f>VLOOKUP(B942,'12.2023'!A:F,6,0)</f>
        <v>180870</v>
      </c>
      <c r="N942" s="150">
        <f t="shared" si="57"/>
        <v>0</v>
      </c>
      <c r="O942" s="152">
        <f t="shared" si="58"/>
        <v>0</v>
      </c>
      <c r="P942" s="128">
        <f t="shared" si="59"/>
        <v>0</v>
      </c>
      <c r="Q942" s="153">
        <v>0</v>
      </c>
      <c r="R942" s="128">
        <f t="shared" si="60"/>
        <v>0</v>
      </c>
      <c r="S942" s="129">
        <v>11</v>
      </c>
    </row>
    <row r="943" spans="1:19" hidden="1">
      <c r="A943" s="147">
        <v>925</v>
      </c>
      <c r="B943" s="121">
        <v>203061044</v>
      </c>
      <c r="C943" s="148" t="s">
        <v>159</v>
      </c>
      <c r="D943" s="149" t="s">
        <v>32</v>
      </c>
      <c r="E943" s="149" t="s">
        <v>44</v>
      </c>
      <c r="F943" s="149" t="s">
        <v>152</v>
      </c>
      <c r="G943" s="149" t="s">
        <v>109</v>
      </c>
      <c r="H943" s="149">
        <v>0</v>
      </c>
      <c r="I943" s="123" t="s">
        <v>1042</v>
      </c>
      <c r="J943" s="150">
        <f>VLOOKUP(B943,'12.2023'!A:C,3,0)</f>
        <v>0</v>
      </c>
      <c r="K943" s="151">
        <f>VLOOKUP(B943,'12.2023'!A:D,4,0)</f>
        <v>0</v>
      </c>
      <c r="L943" s="150">
        <f>VLOOKUP(B943,'12.2023'!A:E,5,0)</f>
        <v>0</v>
      </c>
      <c r="M943" s="150">
        <f>VLOOKUP(B943,'12.2023'!A:F,6,0)</f>
        <v>0</v>
      </c>
      <c r="N943" s="150">
        <f t="shared" si="57"/>
        <v>0</v>
      </c>
      <c r="O943" s="152">
        <f t="shared" si="58"/>
        <v>0</v>
      </c>
      <c r="P943" s="128">
        <f t="shared" si="59"/>
        <v>0</v>
      </c>
      <c r="Q943" s="153">
        <v>0</v>
      </c>
      <c r="R943" s="128">
        <f t="shared" si="60"/>
        <v>0</v>
      </c>
      <c r="S943" s="129">
        <v>11</v>
      </c>
    </row>
    <row r="944" spans="1:19" hidden="1">
      <c r="A944" s="147">
        <v>926</v>
      </c>
      <c r="B944" s="121">
        <v>203061045</v>
      </c>
      <c r="C944" s="148" t="s">
        <v>159</v>
      </c>
      <c r="D944" s="149" t="s">
        <v>32</v>
      </c>
      <c r="E944" s="149" t="s">
        <v>44</v>
      </c>
      <c r="F944" s="149" t="s">
        <v>152</v>
      </c>
      <c r="G944" s="149" t="s">
        <v>109</v>
      </c>
      <c r="H944" s="149">
        <v>0</v>
      </c>
      <c r="I944" s="123" t="s">
        <v>1043</v>
      </c>
      <c r="J944" s="150">
        <f>VLOOKUP(B944,'12.2023'!A:C,3,0)</f>
        <v>0</v>
      </c>
      <c r="K944" s="151">
        <f>VLOOKUP(B944,'12.2023'!A:D,4,0)</f>
        <v>0</v>
      </c>
      <c r="L944" s="150">
        <f>VLOOKUP(B944,'12.2023'!A:E,5,0)</f>
        <v>384757</v>
      </c>
      <c r="M944" s="150">
        <f>VLOOKUP(B944,'12.2023'!A:F,6,0)</f>
        <v>384757</v>
      </c>
      <c r="N944" s="150">
        <f t="shared" si="57"/>
        <v>0</v>
      </c>
      <c r="O944" s="152">
        <f t="shared" si="58"/>
        <v>0</v>
      </c>
      <c r="P944" s="128">
        <f t="shared" si="59"/>
        <v>0</v>
      </c>
      <c r="Q944" s="153">
        <v>0</v>
      </c>
      <c r="R944" s="128">
        <f t="shared" si="60"/>
        <v>0</v>
      </c>
      <c r="S944" s="129">
        <v>11</v>
      </c>
    </row>
    <row r="945" spans="1:19" hidden="1">
      <c r="A945" s="147">
        <v>927</v>
      </c>
      <c r="B945" s="121">
        <v>203061047</v>
      </c>
      <c r="C945" s="148" t="s">
        <v>159</v>
      </c>
      <c r="D945" s="149" t="s">
        <v>32</v>
      </c>
      <c r="E945" s="149" t="s">
        <v>44</v>
      </c>
      <c r="F945" s="149" t="s">
        <v>152</v>
      </c>
      <c r="G945" s="149" t="s">
        <v>109</v>
      </c>
      <c r="H945" s="149">
        <v>0</v>
      </c>
      <c r="I945" s="123" t="s">
        <v>1044</v>
      </c>
      <c r="J945" s="150">
        <f>VLOOKUP(B945,'12.2023'!A:C,3,0)</f>
        <v>0</v>
      </c>
      <c r="K945" s="151">
        <f>VLOOKUP(B945,'12.2023'!A:D,4,0)</f>
        <v>0</v>
      </c>
      <c r="L945" s="150">
        <f>VLOOKUP(B945,'12.2023'!A:E,5,0)</f>
        <v>0</v>
      </c>
      <c r="M945" s="150">
        <f>VLOOKUP(B945,'12.2023'!A:F,6,0)</f>
        <v>0</v>
      </c>
      <c r="N945" s="150">
        <f t="shared" si="57"/>
        <v>0</v>
      </c>
      <c r="O945" s="152">
        <f t="shared" si="58"/>
        <v>0</v>
      </c>
      <c r="P945" s="128">
        <f t="shared" si="59"/>
        <v>0</v>
      </c>
      <c r="Q945" s="153">
        <v>0</v>
      </c>
      <c r="R945" s="128">
        <f t="shared" si="60"/>
        <v>0</v>
      </c>
      <c r="S945" s="129">
        <v>11</v>
      </c>
    </row>
    <row r="946" spans="1:19" hidden="1">
      <c r="A946" s="147">
        <v>928</v>
      </c>
      <c r="B946" s="121">
        <v>203061048</v>
      </c>
      <c r="C946" s="148" t="s">
        <v>159</v>
      </c>
      <c r="D946" s="149" t="s">
        <v>32</v>
      </c>
      <c r="E946" s="149" t="s">
        <v>44</v>
      </c>
      <c r="F946" s="149" t="s">
        <v>152</v>
      </c>
      <c r="G946" s="149" t="s">
        <v>109</v>
      </c>
      <c r="H946" s="149">
        <v>0</v>
      </c>
      <c r="I946" s="123" t="s">
        <v>1045</v>
      </c>
      <c r="J946" s="150">
        <f>VLOOKUP(B946,'12.2023'!A:C,3,0)</f>
        <v>0</v>
      </c>
      <c r="K946" s="151">
        <f>VLOOKUP(B946,'12.2023'!A:D,4,0)</f>
        <v>0</v>
      </c>
      <c r="L946" s="150">
        <f>VLOOKUP(B946,'12.2023'!A:E,5,0)</f>
        <v>16617</v>
      </c>
      <c r="M946" s="150">
        <f>VLOOKUP(B946,'12.2023'!A:F,6,0)</f>
        <v>16617</v>
      </c>
      <c r="N946" s="150">
        <f t="shared" si="57"/>
        <v>0</v>
      </c>
      <c r="O946" s="152">
        <f t="shared" si="58"/>
        <v>0</v>
      </c>
      <c r="P946" s="128">
        <f t="shared" si="59"/>
        <v>0</v>
      </c>
      <c r="Q946" s="153">
        <v>0</v>
      </c>
      <c r="R946" s="128">
        <f t="shared" si="60"/>
        <v>0</v>
      </c>
      <c r="S946" s="129">
        <v>11</v>
      </c>
    </row>
    <row r="947" spans="1:19" hidden="1">
      <c r="A947" s="147">
        <v>929</v>
      </c>
      <c r="B947" s="121">
        <v>203061049</v>
      </c>
      <c r="C947" s="148" t="s">
        <v>159</v>
      </c>
      <c r="D947" s="149" t="s">
        <v>32</v>
      </c>
      <c r="E947" s="149" t="s">
        <v>44</v>
      </c>
      <c r="F947" s="149" t="s">
        <v>152</v>
      </c>
      <c r="G947" s="149" t="s">
        <v>109</v>
      </c>
      <c r="H947" s="149">
        <v>0</v>
      </c>
      <c r="I947" s="123" t="s">
        <v>1046</v>
      </c>
      <c r="J947" s="150">
        <f>VLOOKUP(B947,'12.2023'!A:C,3,0)</f>
        <v>0</v>
      </c>
      <c r="K947" s="151">
        <f>VLOOKUP(B947,'12.2023'!A:D,4,0)</f>
        <v>0</v>
      </c>
      <c r="L947" s="150">
        <f>VLOOKUP(B947,'12.2023'!A:E,5,0)</f>
        <v>3742</v>
      </c>
      <c r="M947" s="150">
        <f>VLOOKUP(B947,'12.2023'!A:F,6,0)</f>
        <v>3742</v>
      </c>
      <c r="N947" s="150">
        <f t="shared" si="57"/>
        <v>0</v>
      </c>
      <c r="O947" s="152">
        <f t="shared" si="58"/>
        <v>0</v>
      </c>
      <c r="P947" s="128">
        <f t="shared" si="59"/>
        <v>0</v>
      </c>
      <c r="Q947" s="153">
        <v>0</v>
      </c>
      <c r="R947" s="128">
        <f t="shared" si="60"/>
        <v>0</v>
      </c>
      <c r="S947" s="129">
        <v>11</v>
      </c>
    </row>
    <row r="948" spans="1:19" hidden="1">
      <c r="A948" s="147">
        <v>930</v>
      </c>
      <c r="B948" s="121">
        <v>203061050</v>
      </c>
      <c r="C948" s="148" t="s">
        <v>159</v>
      </c>
      <c r="D948" s="149" t="s">
        <v>32</v>
      </c>
      <c r="E948" s="149" t="s">
        <v>44</v>
      </c>
      <c r="F948" s="149" t="s">
        <v>152</v>
      </c>
      <c r="G948" s="149" t="s">
        <v>109</v>
      </c>
      <c r="H948" s="149">
        <v>0</v>
      </c>
      <c r="I948" s="123" t="s">
        <v>1047</v>
      </c>
      <c r="J948" s="150">
        <f>VLOOKUP(B948,'12.2023'!A:C,3,0)</f>
        <v>0</v>
      </c>
      <c r="K948" s="151">
        <f>VLOOKUP(B948,'12.2023'!A:D,4,0)</f>
        <v>0</v>
      </c>
      <c r="L948" s="150">
        <f>VLOOKUP(B948,'12.2023'!A:E,5,0)</f>
        <v>200157</v>
      </c>
      <c r="M948" s="150">
        <f>VLOOKUP(B948,'12.2023'!A:F,6,0)</f>
        <v>200157</v>
      </c>
      <c r="N948" s="150">
        <f t="shared" si="57"/>
        <v>0</v>
      </c>
      <c r="O948" s="152">
        <f t="shared" si="58"/>
        <v>0</v>
      </c>
      <c r="P948" s="128">
        <f t="shared" si="59"/>
        <v>0</v>
      </c>
      <c r="Q948" s="153">
        <v>0</v>
      </c>
      <c r="R948" s="128">
        <f t="shared" si="60"/>
        <v>0</v>
      </c>
      <c r="S948" s="129">
        <v>11</v>
      </c>
    </row>
    <row r="949" spans="1:19" hidden="1">
      <c r="A949" s="147">
        <v>931</v>
      </c>
      <c r="B949" s="121">
        <v>203061052</v>
      </c>
      <c r="C949" s="148" t="s">
        <v>159</v>
      </c>
      <c r="D949" s="149" t="s">
        <v>32</v>
      </c>
      <c r="E949" s="149" t="s">
        <v>44</v>
      </c>
      <c r="F949" s="149" t="s">
        <v>152</v>
      </c>
      <c r="G949" s="149" t="s">
        <v>109</v>
      </c>
      <c r="H949" s="149">
        <v>0</v>
      </c>
      <c r="I949" s="123" t="s">
        <v>1048</v>
      </c>
      <c r="J949" s="150">
        <f>VLOOKUP(B949,'12.2023'!A:C,3,0)</f>
        <v>0</v>
      </c>
      <c r="K949" s="151">
        <f>VLOOKUP(B949,'12.2023'!A:D,4,0)</f>
        <v>0</v>
      </c>
      <c r="L949" s="150">
        <f>VLOOKUP(B949,'12.2023'!A:E,5,0)</f>
        <v>186197.09</v>
      </c>
      <c r="M949" s="150">
        <f>VLOOKUP(B949,'12.2023'!A:F,6,0)</f>
        <v>186197.09</v>
      </c>
      <c r="N949" s="150">
        <f t="shared" si="57"/>
        <v>0</v>
      </c>
      <c r="O949" s="152">
        <f t="shared" si="58"/>
        <v>0</v>
      </c>
      <c r="P949" s="128">
        <f t="shared" si="59"/>
        <v>0</v>
      </c>
      <c r="Q949" s="153">
        <v>0</v>
      </c>
      <c r="R949" s="128">
        <f t="shared" si="60"/>
        <v>0</v>
      </c>
      <c r="S949" s="129">
        <v>11</v>
      </c>
    </row>
    <row r="950" spans="1:19" hidden="1">
      <c r="A950" s="147">
        <v>932</v>
      </c>
      <c r="B950" s="121">
        <v>203061053</v>
      </c>
      <c r="C950" s="148" t="s">
        <v>159</v>
      </c>
      <c r="D950" s="149" t="s">
        <v>32</v>
      </c>
      <c r="E950" s="149" t="s">
        <v>44</v>
      </c>
      <c r="F950" s="149" t="s">
        <v>152</v>
      </c>
      <c r="G950" s="149" t="s">
        <v>109</v>
      </c>
      <c r="H950" s="149">
        <v>0</v>
      </c>
      <c r="I950" s="123" t="s">
        <v>1049</v>
      </c>
      <c r="J950" s="150">
        <f>VLOOKUP(B950,'12.2023'!A:C,3,0)</f>
        <v>0</v>
      </c>
      <c r="K950" s="151">
        <f>VLOOKUP(B950,'12.2023'!A:D,4,0)</f>
        <v>0</v>
      </c>
      <c r="L950" s="150">
        <f>VLOOKUP(B950,'12.2023'!A:E,5,0)</f>
        <v>0</v>
      </c>
      <c r="M950" s="150">
        <f>VLOOKUP(B950,'12.2023'!A:F,6,0)</f>
        <v>0</v>
      </c>
      <c r="N950" s="150">
        <f t="shared" si="57"/>
        <v>0</v>
      </c>
      <c r="O950" s="152">
        <f t="shared" si="58"/>
        <v>0</v>
      </c>
      <c r="P950" s="128">
        <f t="shared" si="59"/>
        <v>0</v>
      </c>
      <c r="Q950" s="153">
        <v>0</v>
      </c>
      <c r="R950" s="128">
        <f t="shared" si="60"/>
        <v>0</v>
      </c>
      <c r="S950" s="129">
        <v>11</v>
      </c>
    </row>
    <row r="951" spans="1:19" hidden="1">
      <c r="A951" s="147">
        <v>933</v>
      </c>
      <c r="B951" s="121">
        <v>203061054</v>
      </c>
      <c r="C951" s="148" t="s">
        <v>159</v>
      </c>
      <c r="D951" s="149" t="s">
        <v>32</v>
      </c>
      <c r="E951" s="149" t="s">
        <v>44</v>
      </c>
      <c r="F951" s="149" t="s">
        <v>152</v>
      </c>
      <c r="G951" s="149" t="s">
        <v>109</v>
      </c>
      <c r="H951" s="149">
        <v>0</v>
      </c>
      <c r="I951" s="123" t="s">
        <v>1050</v>
      </c>
      <c r="J951" s="150">
        <f>VLOOKUP(B951,'12.2023'!A:C,3,0)</f>
        <v>0</v>
      </c>
      <c r="K951" s="151">
        <f>VLOOKUP(B951,'12.2023'!A:D,4,0)</f>
        <v>0</v>
      </c>
      <c r="L951" s="150">
        <f>VLOOKUP(B951,'12.2023'!A:E,5,0)</f>
        <v>113416.01000000001</v>
      </c>
      <c r="M951" s="150">
        <f>VLOOKUP(B951,'12.2023'!A:F,6,0)</f>
        <v>113416.01000000001</v>
      </c>
      <c r="N951" s="150">
        <f t="shared" si="57"/>
        <v>0</v>
      </c>
      <c r="O951" s="152">
        <f t="shared" si="58"/>
        <v>0</v>
      </c>
      <c r="P951" s="128">
        <f t="shared" si="59"/>
        <v>0</v>
      </c>
      <c r="Q951" s="153">
        <v>0</v>
      </c>
      <c r="R951" s="128">
        <f t="shared" si="60"/>
        <v>0</v>
      </c>
      <c r="S951" s="129">
        <v>11</v>
      </c>
    </row>
    <row r="952" spans="1:19" hidden="1">
      <c r="A952" s="147">
        <v>934</v>
      </c>
      <c r="B952" s="121">
        <v>203061055</v>
      </c>
      <c r="C952" s="148" t="s">
        <v>159</v>
      </c>
      <c r="D952" s="149" t="s">
        <v>32</v>
      </c>
      <c r="E952" s="149" t="s">
        <v>44</v>
      </c>
      <c r="F952" s="149" t="s">
        <v>152</v>
      </c>
      <c r="G952" s="149" t="s">
        <v>109</v>
      </c>
      <c r="H952" s="149">
        <v>0</v>
      </c>
      <c r="I952" s="123" t="s">
        <v>1051</v>
      </c>
      <c r="J952" s="150">
        <f>VLOOKUP(B952,'12.2023'!A:C,3,0)</f>
        <v>0</v>
      </c>
      <c r="K952" s="151">
        <f>VLOOKUP(B952,'12.2023'!A:D,4,0)</f>
        <v>0</v>
      </c>
      <c r="L952" s="150">
        <f>VLOOKUP(B952,'12.2023'!A:E,5,0)</f>
        <v>82545</v>
      </c>
      <c r="M952" s="150">
        <f>VLOOKUP(B952,'12.2023'!A:F,6,0)</f>
        <v>82545</v>
      </c>
      <c r="N952" s="150">
        <f t="shared" si="57"/>
        <v>0</v>
      </c>
      <c r="O952" s="152">
        <f t="shared" si="58"/>
        <v>0</v>
      </c>
      <c r="P952" s="128">
        <f t="shared" si="59"/>
        <v>0</v>
      </c>
      <c r="Q952" s="153">
        <v>0</v>
      </c>
      <c r="R952" s="128">
        <f t="shared" si="60"/>
        <v>0</v>
      </c>
      <c r="S952" s="129">
        <v>11</v>
      </c>
    </row>
    <row r="953" spans="1:19" hidden="1">
      <c r="A953" s="147">
        <v>935</v>
      </c>
      <c r="B953" s="121">
        <v>203061058</v>
      </c>
      <c r="C953" s="148" t="s">
        <v>159</v>
      </c>
      <c r="D953" s="149" t="s">
        <v>32</v>
      </c>
      <c r="E953" s="149" t="s">
        <v>44</v>
      </c>
      <c r="F953" s="149" t="s">
        <v>152</v>
      </c>
      <c r="G953" s="149" t="s">
        <v>109</v>
      </c>
      <c r="H953" s="149">
        <v>0</v>
      </c>
      <c r="I953" s="123" t="s">
        <v>1052</v>
      </c>
      <c r="J953" s="150">
        <f>VLOOKUP(B953,'12.2023'!A:C,3,0)</f>
        <v>0</v>
      </c>
      <c r="K953" s="151">
        <f>VLOOKUP(B953,'12.2023'!A:D,4,0)</f>
        <v>0</v>
      </c>
      <c r="L953" s="150">
        <f>VLOOKUP(B953,'12.2023'!A:E,5,0)</f>
        <v>0</v>
      </c>
      <c r="M953" s="150">
        <f>VLOOKUP(B953,'12.2023'!A:F,6,0)</f>
        <v>0</v>
      </c>
      <c r="N953" s="150">
        <f t="shared" si="57"/>
        <v>0</v>
      </c>
      <c r="O953" s="152">
        <f t="shared" si="58"/>
        <v>0</v>
      </c>
      <c r="P953" s="128">
        <f t="shared" si="59"/>
        <v>0</v>
      </c>
      <c r="Q953" s="153">
        <v>0</v>
      </c>
      <c r="R953" s="128">
        <f t="shared" si="60"/>
        <v>0</v>
      </c>
      <c r="S953" s="129">
        <v>11</v>
      </c>
    </row>
    <row r="954" spans="1:19" hidden="1">
      <c r="A954" s="147">
        <v>936</v>
      </c>
      <c r="B954" s="121">
        <v>203061064</v>
      </c>
      <c r="C954" s="148" t="s">
        <v>159</v>
      </c>
      <c r="D954" s="149" t="s">
        <v>32</v>
      </c>
      <c r="E954" s="149" t="s">
        <v>44</v>
      </c>
      <c r="F954" s="149" t="s">
        <v>152</v>
      </c>
      <c r="G954" s="149" t="s">
        <v>109</v>
      </c>
      <c r="H954" s="149">
        <v>0</v>
      </c>
      <c r="I954" s="123" t="s">
        <v>1053</v>
      </c>
      <c r="J954" s="150">
        <f>VLOOKUP(B954,'12.2023'!A:C,3,0)</f>
        <v>0</v>
      </c>
      <c r="K954" s="151">
        <f>VLOOKUP(B954,'12.2023'!A:D,4,0)</f>
        <v>0</v>
      </c>
      <c r="L954" s="150">
        <f>VLOOKUP(B954,'12.2023'!A:E,5,0)</f>
        <v>309706</v>
      </c>
      <c r="M954" s="150">
        <f>VLOOKUP(B954,'12.2023'!A:F,6,0)</f>
        <v>309706</v>
      </c>
      <c r="N954" s="150">
        <f t="shared" si="57"/>
        <v>0</v>
      </c>
      <c r="O954" s="152">
        <f t="shared" si="58"/>
        <v>0</v>
      </c>
      <c r="P954" s="128">
        <f t="shared" si="59"/>
        <v>0</v>
      </c>
      <c r="Q954" s="153">
        <v>0</v>
      </c>
      <c r="R954" s="128">
        <f t="shared" si="60"/>
        <v>0</v>
      </c>
      <c r="S954" s="129">
        <v>11</v>
      </c>
    </row>
    <row r="955" spans="1:19" hidden="1">
      <c r="A955" s="147">
        <v>937</v>
      </c>
      <c r="B955" s="121">
        <v>203061175</v>
      </c>
      <c r="C955" s="148" t="s">
        <v>159</v>
      </c>
      <c r="D955" s="149" t="s">
        <v>32</v>
      </c>
      <c r="E955" s="149" t="s">
        <v>44</v>
      </c>
      <c r="F955" s="149" t="s">
        <v>152</v>
      </c>
      <c r="G955" s="149" t="s">
        <v>109</v>
      </c>
      <c r="H955" s="149">
        <v>0</v>
      </c>
      <c r="I955" s="123" t="s">
        <v>1054</v>
      </c>
      <c r="J955" s="150">
        <f>VLOOKUP(B955,'12.2023'!A:C,3,0)</f>
        <v>0</v>
      </c>
      <c r="K955" s="151">
        <f>VLOOKUP(B955,'12.2023'!A:D,4,0)</f>
        <v>0</v>
      </c>
      <c r="L955" s="150">
        <f>VLOOKUP(B955,'12.2023'!A:E,5,0)</f>
        <v>160950.75</v>
      </c>
      <c r="M955" s="150">
        <f>VLOOKUP(B955,'12.2023'!A:F,6,0)</f>
        <v>160950.75</v>
      </c>
      <c r="N955" s="150">
        <f t="shared" si="57"/>
        <v>0</v>
      </c>
      <c r="O955" s="152">
        <f t="shared" si="58"/>
        <v>0</v>
      </c>
      <c r="P955" s="128">
        <f t="shared" si="59"/>
        <v>0</v>
      </c>
      <c r="Q955" s="153">
        <v>0</v>
      </c>
      <c r="R955" s="128">
        <f t="shared" si="60"/>
        <v>0</v>
      </c>
      <c r="S955" s="129">
        <v>11</v>
      </c>
    </row>
    <row r="956" spans="1:19" hidden="1">
      <c r="A956" s="147">
        <v>938</v>
      </c>
      <c r="B956" s="121">
        <v>203061401</v>
      </c>
      <c r="C956" s="148" t="s">
        <v>159</v>
      </c>
      <c r="D956" s="149" t="s">
        <v>32</v>
      </c>
      <c r="E956" s="149" t="s">
        <v>44</v>
      </c>
      <c r="F956" s="149" t="s">
        <v>152</v>
      </c>
      <c r="G956" s="149" t="s">
        <v>109</v>
      </c>
      <c r="H956" s="149">
        <v>0</v>
      </c>
      <c r="I956" s="123" t="s">
        <v>1055</v>
      </c>
      <c r="J956" s="150">
        <f>VLOOKUP(B956,'12.2023'!A:C,3,0)</f>
        <v>0</v>
      </c>
      <c r="K956" s="151">
        <f>VLOOKUP(B956,'12.2023'!A:D,4,0)</f>
        <v>0</v>
      </c>
      <c r="L956" s="150">
        <f>VLOOKUP(B956,'12.2023'!A:E,5,0)</f>
        <v>177705</v>
      </c>
      <c r="M956" s="150">
        <f>VLOOKUP(B956,'12.2023'!A:F,6,0)</f>
        <v>177705</v>
      </c>
      <c r="N956" s="150">
        <f t="shared" si="57"/>
        <v>0</v>
      </c>
      <c r="O956" s="152">
        <f t="shared" si="58"/>
        <v>0</v>
      </c>
      <c r="P956" s="128">
        <f t="shared" si="59"/>
        <v>0</v>
      </c>
      <c r="Q956" s="153">
        <v>0</v>
      </c>
      <c r="R956" s="128">
        <f t="shared" si="60"/>
        <v>0</v>
      </c>
      <c r="S956" s="129">
        <v>11</v>
      </c>
    </row>
    <row r="957" spans="1:19" hidden="1">
      <c r="A957" s="147">
        <v>939</v>
      </c>
      <c r="B957" s="121">
        <v>203061402</v>
      </c>
      <c r="C957" s="148" t="s">
        <v>159</v>
      </c>
      <c r="D957" s="149" t="s">
        <v>32</v>
      </c>
      <c r="E957" s="149" t="s">
        <v>44</v>
      </c>
      <c r="F957" s="149" t="s">
        <v>152</v>
      </c>
      <c r="G957" s="149" t="s">
        <v>109</v>
      </c>
      <c r="H957" s="149">
        <v>0</v>
      </c>
      <c r="I957" s="123" t="s">
        <v>1056</v>
      </c>
      <c r="J957" s="150">
        <f>VLOOKUP(B957,'12.2023'!A:C,3,0)</f>
        <v>0</v>
      </c>
      <c r="K957" s="151">
        <f>VLOOKUP(B957,'12.2023'!A:D,4,0)</f>
        <v>0</v>
      </c>
      <c r="L957" s="150">
        <f>VLOOKUP(B957,'12.2023'!A:E,5,0)</f>
        <v>68955</v>
      </c>
      <c r="M957" s="150">
        <f>VLOOKUP(B957,'12.2023'!A:F,6,0)</f>
        <v>68955</v>
      </c>
      <c r="N957" s="150">
        <f t="shared" si="57"/>
        <v>0</v>
      </c>
      <c r="O957" s="152">
        <f t="shared" si="58"/>
        <v>0</v>
      </c>
      <c r="P957" s="128">
        <f t="shared" si="59"/>
        <v>0</v>
      </c>
      <c r="Q957" s="153">
        <v>0</v>
      </c>
      <c r="R957" s="128">
        <f t="shared" si="60"/>
        <v>0</v>
      </c>
      <c r="S957" s="129">
        <v>11</v>
      </c>
    </row>
    <row r="958" spans="1:19" hidden="1">
      <c r="A958" s="147">
        <v>940</v>
      </c>
      <c r="B958" s="121">
        <v>203061404</v>
      </c>
      <c r="C958" s="148" t="s">
        <v>159</v>
      </c>
      <c r="D958" s="149" t="s">
        <v>32</v>
      </c>
      <c r="E958" s="149" t="s">
        <v>44</v>
      </c>
      <c r="F958" s="149" t="s">
        <v>152</v>
      </c>
      <c r="G958" s="149" t="s">
        <v>109</v>
      </c>
      <c r="H958" s="149">
        <v>0</v>
      </c>
      <c r="I958" s="123" t="s">
        <v>1057</v>
      </c>
      <c r="J958" s="150">
        <f>VLOOKUP(B958,'12.2023'!A:C,3,0)</f>
        <v>0</v>
      </c>
      <c r="K958" s="151">
        <f>VLOOKUP(B958,'12.2023'!A:D,4,0)</f>
        <v>0</v>
      </c>
      <c r="L958" s="150">
        <f>VLOOKUP(B958,'12.2023'!A:E,5,0)</f>
        <v>0</v>
      </c>
      <c r="M958" s="150">
        <f>VLOOKUP(B958,'12.2023'!A:F,6,0)</f>
        <v>0</v>
      </c>
      <c r="N958" s="150">
        <f t="shared" si="57"/>
        <v>0</v>
      </c>
      <c r="O958" s="152">
        <f t="shared" si="58"/>
        <v>0</v>
      </c>
      <c r="P958" s="128">
        <f t="shared" si="59"/>
        <v>0</v>
      </c>
      <c r="Q958" s="153">
        <v>0</v>
      </c>
      <c r="R958" s="128">
        <f t="shared" si="60"/>
        <v>0</v>
      </c>
      <c r="S958" s="129">
        <v>11</v>
      </c>
    </row>
    <row r="959" spans="1:19" hidden="1">
      <c r="A959" s="147">
        <v>941</v>
      </c>
      <c r="B959" s="121">
        <v>203061405</v>
      </c>
      <c r="C959" s="148" t="s">
        <v>159</v>
      </c>
      <c r="D959" s="149" t="s">
        <v>32</v>
      </c>
      <c r="E959" s="149" t="s">
        <v>44</v>
      </c>
      <c r="F959" s="149" t="s">
        <v>152</v>
      </c>
      <c r="G959" s="149" t="s">
        <v>109</v>
      </c>
      <c r="H959" s="149">
        <v>0</v>
      </c>
      <c r="I959" s="123" t="s">
        <v>1058</v>
      </c>
      <c r="J959" s="150">
        <f>VLOOKUP(B959,'12.2023'!A:C,3,0)</f>
        <v>0</v>
      </c>
      <c r="K959" s="151">
        <f>VLOOKUP(B959,'12.2023'!A:D,4,0)</f>
        <v>0</v>
      </c>
      <c r="L959" s="150">
        <f>VLOOKUP(B959,'12.2023'!A:E,5,0)</f>
        <v>29997</v>
      </c>
      <c r="M959" s="150">
        <f>VLOOKUP(B959,'12.2023'!A:F,6,0)</f>
        <v>29997</v>
      </c>
      <c r="N959" s="150">
        <f t="shared" si="57"/>
        <v>0</v>
      </c>
      <c r="O959" s="152">
        <f t="shared" si="58"/>
        <v>0</v>
      </c>
      <c r="P959" s="128">
        <f t="shared" si="59"/>
        <v>0</v>
      </c>
      <c r="Q959" s="153">
        <v>0</v>
      </c>
      <c r="R959" s="128">
        <f t="shared" si="60"/>
        <v>0</v>
      </c>
      <c r="S959" s="129">
        <v>11</v>
      </c>
    </row>
    <row r="960" spans="1:19" hidden="1">
      <c r="A960" s="147">
        <v>942</v>
      </c>
      <c r="B960" s="121">
        <v>203061407</v>
      </c>
      <c r="C960" s="148" t="s">
        <v>159</v>
      </c>
      <c r="D960" s="149" t="s">
        <v>32</v>
      </c>
      <c r="E960" s="149" t="s">
        <v>44</v>
      </c>
      <c r="F960" s="149" t="s">
        <v>152</v>
      </c>
      <c r="G960" s="149" t="s">
        <v>109</v>
      </c>
      <c r="H960" s="149">
        <v>0</v>
      </c>
      <c r="I960" s="123" t="s">
        <v>1059</v>
      </c>
      <c r="J960" s="150">
        <f>VLOOKUP(B960,'12.2023'!A:C,3,0)</f>
        <v>0</v>
      </c>
      <c r="K960" s="151">
        <f>VLOOKUP(B960,'12.2023'!A:D,4,0)</f>
        <v>0</v>
      </c>
      <c r="L960" s="150">
        <f>VLOOKUP(B960,'12.2023'!A:E,5,0)</f>
        <v>0</v>
      </c>
      <c r="M960" s="150">
        <f>VLOOKUP(B960,'12.2023'!A:F,6,0)</f>
        <v>0</v>
      </c>
      <c r="N960" s="150">
        <f t="shared" si="57"/>
        <v>0</v>
      </c>
      <c r="O960" s="152">
        <f t="shared" si="58"/>
        <v>0</v>
      </c>
      <c r="P960" s="128">
        <f t="shared" si="59"/>
        <v>0</v>
      </c>
      <c r="Q960" s="153">
        <v>0</v>
      </c>
      <c r="R960" s="128">
        <f t="shared" si="60"/>
        <v>0</v>
      </c>
      <c r="S960" s="129">
        <v>11</v>
      </c>
    </row>
    <row r="961" spans="1:19" hidden="1">
      <c r="A961" s="147">
        <v>943</v>
      </c>
      <c r="B961" s="121">
        <v>203061410</v>
      </c>
      <c r="C961" s="148" t="s">
        <v>159</v>
      </c>
      <c r="D961" s="149" t="s">
        <v>32</v>
      </c>
      <c r="E961" s="149" t="s">
        <v>44</v>
      </c>
      <c r="F961" s="149" t="s">
        <v>152</v>
      </c>
      <c r="G961" s="149" t="s">
        <v>109</v>
      </c>
      <c r="H961" s="149">
        <v>0</v>
      </c>
      <c r="I961" s="123" t="s">
        <v>1060</v>
      </c>
      <c r="J961" s="150">
        <f>VLOOKUP(B961,'12.2023'!A:C,3,0)</f>
        <v>0</v>
      </c>
      <c r="K961" s="151">
        <f>VLOOKUP(B961,'12.2023'!A:D,4,0)</f>
        <v>0</v>
      </c>
      <c r="L961" s="150">
        <f>VLOOKUP(B961,'12.2023'!A:E,5,0)</f>
        <v>33607</v>
      </c>
      <c r="M961" s="150">
        <f>VLOOKUP(B961,'12.2023'!A:F,6,0)</f>
        <v>33607</v>
      </c>
      <c r="N961" s="150">
        <f t="shared" si="57"/>
        <v>0</v>
      </c>
      <c r="O961" s="152">
        <f t="shared" si="58"/>
        <v>0</v>
      </c>
      <c r="P961" s="128">
        <f t="shared" si="59"/>
        <v>0</v>
      </c>
      <c r="Q961" s="153">
        <v>0</v>
      </c>
      <c r="R961" s="128">
        <f t="shared" si="60"/>
        <v>0</v>
      </c>
      <c r="S961" s="129">
        <v>11</v>
      </c>
    </row>
    <row r="962" spans="1:19" hidden="1">
      <c r="A962" s="147">
        <v>944</v>
      </c>
      <c r="B962" s="121">
        <v>203061413</v>
      </c>
      <c r="C962" s="148" t="s">
        <v>159</v>
      </c>
      <c r="D962" s="149" t="s">
        <v>32</v>
      </c>
      <c r="E962" s="149" t="s">
        <v>44</v>
      </c>
      <c r="F962" s="149" t="s">
        <v>152</v>
      </c>
      <c r="G962" s="149" t="s">
        <v>109</v>
      </c>
      <c r="H962" s="149">
        <v>0</v>
      </c>
      <c r="I962" s="123" t="s">
        <v>1061</v>
      </c>
      <c r="J962" s="150">
        <f>VLOOKUP(B962,'12.2023'!A:C,3,0)</f>
        <v>0</v>
      </c>
      <c r="K962" s="151">
        <f>VLOOKUP(B962,'12.2023'!A:D,4,0)</f>
        <v>0</v>
      </c>
      <c r="L962" s="150">
        <f>VLOOKUP(B962,'12.2023'!A:E,5,0)</f>
        <v>0</v>
      </c>
      <c r="M962" s="150">
        <f>VLOOKUP(B962,'12.2023'!A:F,6,0)</f>
        <v>0</v>
      </c>
      <c r="N962" s="150">
        <f t="shared" si="57"/>
        <v>0</v>
      </c>
      <c r="O962" s="152">
        <f t="shared" si="58"/>
        <v>0</v>
      </c>
      <c r="P962" s="128">
        <f t="shared" si="59"/>
        <v>0</v>
      </c>
      <c r="Q962" s="153">
        <v>0</v>
      </c>
      <c r="R962" s="128">
        <f t="shared" si="60"/>
        <v>0</v>
      </c>
      <c r="S962" s="129">
        <v>11</v>
      </c>
    </row>
    <row r="963" spans="1:19" hidden="1">
      <c r="A963" s="147">
        <v>945</v>
      </c>
      <c r="B963" s="121">
        <v>203061415</v>
      </c>
      <c r="C963" s="148" t="s">
        <v>159</v>
      </c>
      <c r="D963" s="149" t="s">
        <v>32</v>
      </c>
      <c r="E963" s="149" t="s">
        <v>44</v>
      </c>
      <c r="F963" s="149" t="s">
        <v>152</v>
      </c>
      <c r="G963" s="149" t="s">
        <v>109</v>
      </c>
      <c r="H963" s="149">
        <v>0</v>
      </c>
      <c r="I963" s="123" t="s">
        <v>1062</v>
      </c>
      <c r="J963" s="150">
        <f>VLOOKUP(B963,'12.2023'!A:C,3,0)</f>
        <v>0</v>
      </c>
      <c r="K963" s="151">
        <f>VLOOKUP(B963,'12.2023'!A:D,4,0)</f>
        <v>0</v>
      </c>
      <c r="L963" s="150">
        <f>VLOOKUP(B963,'12.2023'!A:E,5,0)</f>
        <v>40221</v>
      </c>
      <c r="M963" s="150">
        <f>VLOOKUP(B963,'12.2023'!A:F,6,0)</f>
        <v>40221</v>
      </c>
      <c r="N963" s="150">
        <f t="shared" si="57"/>
        <v>0</v>
      </c>
      <c r="O963" s="152">
        <f t="shared" si="58"/>
        <v>0</v>
      </c>
      <c r="P963" s="128">
        <f t="shared" si="59"/>
        <v>0</v>
      </c>
      <c r="Q963" s="153">
        <v>0</v>
      </c>
      <c r="R963" s="128">
        <f t="shared" si="60"/>
        <v>0</v>
      </c>
      <c r="S963" s="129">
        <v>11</v>
      </c>
    </row>
    <row r="964" spans="1:19" hidden="1">
      <c r="A964" s="147">
        <v>946</v>
      </c>
      <c r="B964" s="121">
        <v>203061416</v>
      </c>
      <c r="C964" s="148" t="s">
        <v>159</v>
      </c>
      <c r="D964" s="149" t="s">
        <v>32</v>
      </c>
      <c r="E964" s="149" t="s">
        <v>44</v>
      </c>
      <c r="F964" s="149" t="s">
        <v>152</v>
      </c>
      <c r="G964" s="149" t="s">
        <v>109</v>
      </c>
      <c r="H964" s="149">
        <v>0</v>
      </c>
      <c r="I964" s="123" t="s">
        <v>1063</v>
      </c>
      <c r="J964" s="150">
        <f>VLOOKUP(B964,'12.2023'!A:C,3,0)</f>
        <v>0</v>
      </c>
      <c r="K964" s="151">
        <f>VLOOKUP(B964,'12.2023'!A:D,4,0)</f>
        <v>0</v>
      </c>
      <c r="L964" s="150">
        <f>VLOOKUP(B964,'12.2023'!A:E,5,0)</f>
        <v>102325</v>
      </c>
      <c r="M964" s="150">
        <f>VLOOKUP(B964,'12.2023'!A:F,6,0)</f>
        <v>102325</v>
      </c>
      <c r="N964" s="150">
        <f t="shared" si="57"/>
        <v>0</v>
      </c>
      <c r="O964" s="152">
        <f t="shared" si="58"/>
        <v>0</v>
      </c>
      <c r="P964" s="128">
        <f t="shared" si="59"/>
        <v>0</v>
      </c>
      <c r="Q964" s="153">
        <v>0</v>
      </c>
      <c r="R964" s="128">
        <f t="shared" si="60"/>
        <v>0</v>
      </c>
      <c r="S964" s="129">
        <v>11</v>
      </c>
    </row>
    <row r="965" spans="1:19" hidden="1">
      <c r="A965" s="147">
        <v>947</v>
      </c>
      <c r="B965" s="121">
        <v>203061419</v>
      </c>
      <c r="C965" s="148" t="s">
        <v>159</v>
      </c>
      <c r="D965" s="149" t="s">
        <v>32</v>
      </c>
      <c r="E965" s="149" t="s">
        <v>44</v>
      </c>
      <c r="F965" s="149" t="s">
        <v>152</v>
      </c>
      <c r="G965" s="149" t="s">
        <v>109</v>
      </c>
      <c r="H965" s="149">
        <v>0</v>
      </c>
      <c r="I965" s="123" t="s">
        <v>1064</v>
      </c>
      <c r="J965" s="150">
        <f>VLOOKUP(B965,'12.2023'!A:C,3,0)</f>
        <v>0</v>
      </c>
      <c r="K965" s="151">
        <f>VLOOKUP(B965,'12.2023'!A:D,4,0)</f>
        <v>0</v>
      </c>
      <c r="L965" s="150">
        <f>VLOOKUP(B965,'12.2023'!A:E,5,0)</f>
        <v>55223</v>
      </c>
      <c r="M965" s="150">
        <f>VLOOKUP(B965,'12.2023'!A:F,6,0)</f>
        <v>55223</v>
      </c>
      <c r="N965" s="150">
        <f t="shared" si="57"/>
        <v>0</v>
      </c>
      <c r="O965" s="152">
        <f t="shared" si="58"/>
        <v>0</v>
      </c>
      <c r="P965" s="128">
        <f t="shared" si="59"/>
        <v>0</v>
      </c>
      <c r="Q965" s="153">
        <v>0</v>
      </c>
      <c r="R965" s="128">
        <f t="shared" si="60"/>
        <v>0</v>
      </c>
      <c r="S965" s="129">
        <v>11</v>
      </c>
    </row>
    <row r="966" spans="1:19" hidden="1">
      <c r="A966" s="147">
        <v>948</v>
      </c>
      <c r="B966" s="121">
        <v>203061420</v>
      </c>
      <c r="C966" s="148" t="s">
        <v>159</v>
      </c>
      <c r="D966" s="149" t="s">
        <v>32</v>
      </c>
      <c r="E966" s="149" t="s">
        <v>44</v>
      </c>
      <c r="F966" s="149" t="s">
        <v>152</v>
      </c>
      <c r="G966" s="149" t="s">
        <v>109</v>
      </c>
      <c r="H966" s="149">
        <v>0</v>
      </c>
      <c r="I966" s="123" t="s">
        <v>1065</v>
      </c>
      <c r="J966" s="150">
        <f>VLOOKUP(B966,'12.2023'!A:C,3,0)</f>
        <v>0</v>
      </c>
      <c r="K966" s="151">
        <f>VLOOKUP(B966,'12.2023'!A:D,4,0)</f>
        <v>0</v>
      </c>
      <c r="L966" s="150">
        <f>VLOOKUP(B966,'12.2023'!A:E,5,0)</f>
        <v>72570.38</v>
      </c>
      <c r="M966" s="150">
        <f>VLOOKUP(B966,'12.2023'!A:F,6,0)</f>
        <v>72570.38</v>
      </c>
      <c r="N966" s="150">
        <f t="shared" si="57"/>
        <v>0</v>
      </c>
      <c r="O966" s="152">
        <f t="shared" si="58"/>
        <v>0</v>
      </c>
      <c r="P966" s="128">
        <f t="shared" si="59"/>
        <v>0</v>
      </c>
      <c r="Q966" s="153">
        <v>0</v>
      </c>
      <c r="R966" s="128">
        <f t="shared" si="60"/>
        <v>0</v>
      </c>
      <c r="S966" s="129">
        <v>11</v>
      </c>
    </row>
    <row r="967" spans="1:19" hidden="1">
      <c r="A967" s="147">
        <v>949</v>
      </c>
      <c r="B967" s="121">
        <v>203061421</v>
      </c>
      <c r="C967" s="148" t="s">
        <v>159</v>
      </c>
      <c r="D967" s="149" t="s">
        <v>32</v>
      </c>
      <c r="E967" s="149" t="s">
        <v>44</v>
      </c>
      <c r="F967" s="149" t="s">
        <v>152</v>
      </c>
      <c r="G967" s="149" t="s">
        <v>109</v>
      </c>
      <c r="H967" s="149">
        <v>0</v>
      </c>
      <c r="I967" s="123" t="s">
        <v>1066</v>
      </c>
      <c r="J967" s="150">
        <f>VLOOKUP(B967,'12.2023'!A:C,3,0)</f>
        <v>0</v>
      </c>
      <c r="K967" s="151">
        <f>VLOOKUP(B967,'12.2023'!A:D,4,0)</f>
        <v>0</v>
      </c>
      <c r="L967" s="150">
        <f>VLOOKUP(B967,'12.2023'!A:E,5,0)</f>
        <v>0</v>
      </c>
      <c r="M967" s="150">
        <f>VLOOKUP(B967,'12.2023'!A:F,6,0)</f>
        <v>0</v>
      </c>
      <c r="N967" s="150">
        <f t="shared" ref="N967:N1030" si="61">IF((J967+L967)-(K967+M967)&lt;0,0,(J967+L967)-(K967+M967))</f>
        <v>0</v>
      </c>
      <c r="O967" s="152">
        <f t="shared" ref="O967:O1030" si="62">-IF((J967+L967)-(K967+M967)&lt;0,(J967+L967)-(K967+M967),0)</f>
        <v>0</v>
      </c>
      <c r="P967" s="128">
        <f t="shared" ref="P967:P1030" si="63">N967-O967</f>
        <v>0</v>
      </c>
      <c r="Q967" s="153">
        <v>0</v>
      </c>
      <c r="R967" s="128">
        <f t="shared" ref="R967:R1030" si="64">P967-Q967</f>
        <v>0</v>
      </c>
      <c r="S967" s="129">
        <v>11</v>
      </c>
    </row>
    <row r="968" spans="1:19" hidden="1">
      <c r="A968" s="147">
        <v>950</v>
      </c>
      <c r="B968" s="121">
        <v>203061422</v>
      </c>
      <c r="C968" s="148" t="s">
        <v>159</v>
      </c>
      <c r="D968" s="149" t="s">
        <v>32</v>
      </c>
      <c r="E968" s="149" t="s">
        <v>44</v>
      </c>
      <c r="F968" s="149" t="s">
        <v>152</v>
      </c>
      <c r="G968" s="149" t="s">
        <v>109</v>
      </c>
      <c r="H968" s="149">
        <v>0</v>
      </c>
      <c r="I968" s="123" t="s">
        <v>1067</v>
      </c>
      <c r="J968" s="150">
        <f>VLOOKUP(B968,'12.2023'!A:C,3,0)</f>
        <v>0</v>
      </c>
      <c r="K968" s="151">
        <f>VLOOKUP(B968,'12.2023'!A:D,4,0)</f>
        <v>0</v>
      </c>
      <c r="L968" s="150">
        <f>VLOOKUP(B968,'12.2023'!A:E,5,0)</f>
        <v>46940</v>
      </c>
      <c r="M968" s="150">
        <f>VLOOKUP(B968,'12.2023'!A:F,6,0)</f>
        <v>46940</v>
      </c>
      <c r="N968" s="150">
        <f t="shared" si="61"/>
        <v>0</v>
      </c>
      <c r="O968" s="152">
        <f t="shared" si="62"/>
        <v>0</v>
      </c>
      <c r="P968" s="128">
        <f t="shared" si="63"/>
        <v>0</v>
      </c>
      <c r="Q968" s="153">
        <v>0</v>
      </c>
      <c r="R968" s="128">
        <f t="shared" si="64"/>
        <v>0</v>
      </c>
      <c r="S968" s="129">
        <v>11</v>
      </c>
    </row>
    <row r="969" spans="1:19" hidden="1">
      <c r="A969" s="147">
        <v>951</v>
      </c>
      <c r="B969" s="121">
        <v>203061423</v>
      </c>
      <c r="C969" s="148" t="s">
        <v>159</v>
      </c>
      <c r="D969" s="149" t="s">
        <v>32</v>
      </c>
      <c r="E969" s="149" t="s">
        <v>44</v>
      </c>
      <c r="F969" s="149" t="s">
        <v>152</v>
      </c>
      <c r="G969" s="149" t="s">
        <v>109</v>
      </c>
      <c r="H969" s="149">
        <v>0</v>
      </c>
      <c r="I969" s="123" t="s">
        <v>1068</v>
      </c>
      <c r="J969" s="150">
        <f>VLOOKUP(B969,'12.2023'!A:C,3,0)</f>
        <v>0</v>
      </c>
      <c r="K969" s="151">
        <f>VLOOKUP(B969,'12.2023'!A:D,4,0)</f>
        <v>0</v>
      </c>
      <c r="L969" s="150">
        <f>VLOOKUP(B969,'12.2023'!A:E,5,0)</f>
        <v>42317</v>
      </c>
      <c r="M969" s="150">
        <f>VLOOKUP(B969,'12.2023'!A:F,6,0)</f>
        <v>42317</v>
      </c>
      <c r="N969" s="150">
        <f t="shared" si="61"/>
        <v>0</v>
      </c>
      <c r="O969" s="152">
        <f t="shared" si="62"/>
        <v>0</v>
      </c>
      <c r="P969" s="128">
        <f t="shared" si="63"/>
        <v>0</v>
      </c>
      <c r="Q969" s="153">
        <v>0</v>
      </c>
      <c r="R969" s="128">
        <f t="shared" si="64"/>
        <v>0</v>
      </c>
      <c r="S969" s="129">
        <v>11</v>
      </c>
    </row>
    <row r="970" spans="1:19" hidden="1">
      <c r="A970" s="147">
        <v>952</v>
      </c>
      <c r="B970" s="121">
        <v>203061424</v>
      </c>
      <c r="C970" s="148" t="s">
        <v>159</v>
      </c>
      <c r="D970" s="149" t="s">
        <v>32</v>
      </c>
      <c r="E970" s="149" t="s">
        <v>44</v>
      </c>
      <c r="F970" s="149" t="s">
        <v>152</v>
      </c>
      <c r="G970" s="149" t="s">
        <v>109</v>
      </c>
      <c r="H970" s="149">
        <v>0</v>
      </c>
      <c r="I970" s="123" t="s">
        <v>1069</v>
      </c>
      <c r="J970" s="150">
        <f>VLOOKUP(B970,'12.2023'!A:C,3,0)</f>
        <v>0</v>
      </c>
      <c r="K970" s="151">
        <f>VLOOKUP(B970,'12.2023'!A:D,4,0)</f>
        <v>0</v>
      </c>
      <c r="L970" s="150">
        <f>VLOOKUP(B970,'12.2023'!A:E,5,0)</f>
        <v>82918</v>
      </c>
      <c r="M970" s="150">
        <f>VLOOKUP(B970,'12.2023'!A:F,6,0)</f>
        <v>82918</v>
      </c>
      <c r="N970" s="150">
        <f t="shared" si="61"/>
        <v>0</v>
      </c>
      <c r="O970" s="152">
        <f t="shared" si="62"/>
        <v>0</v>
      </c>
      <c r="P970" s="128">
        <f t="shared" si="63"/>
        <v>0</v>
      </c>
      <c r="Q970" s="153">
        <v>0</v>
      </c>
      <c r="R970" s="128">
        <f t="shared" si="64"/>
        <v>0</v>
      </c>
      <c r="S970" s="129">
        <v>11</v>
      </c>
    </row>
    <row r="971" spans="1:19" hidden="1">
      <c r="A971" s="147">
        <v>953</v>
      </c>
      <c r="B971" s="121">
        <v>203061426</v>
      </c>
      <c r="C971" s="148" t="s">
        <v>159</v>
      </c>
      <c r="D971" s="149" t="s">
        <v>32</v>
      </c>
      <c r="E971" s="149" t="s">
        <v>44</v>
      </c>
      <c r="F971" s="149" t="s">
        <v>152</v>
      </c>
      <c r="G971" s="149" t="s">
        <v>109</v>
      </c>
      <c r="H971" s="149">
        <v>0</v>
      </c>
      <c r="I971" s="123" t="s">
        <v>1070</v>
      </c>
      <c r="J971" s="150">
        <f>VLOOKUP(B971,'12.2023'!A:C,3,0)</f>
        <v>0</v>
      </c>
      <c r="K971" s="151">
        <f>VLOOKUP(B971,'12.2023'!A:D,4,0)</f>
        <v>0</v>
      </c>
      <c r="L971" s="150">
        <f>VLOOKUP(B971,'12.2023'!A:E,5,0)</f>
        <v>56438</v>
      </c>
      <c r="M971" s="150">
        <f>VLOOKUP(B971,'12.2023'!A:F,6,0)</f>
        <v>56438</v>
      </c>
      <c r="N971" s="150">
        <f t="shared" si="61"/>
        <v>0</v>
      </c>
      <c r="O971" s="152">
        <f t="shared" si="62"/>
        <v>0</v>
      </c>
      <c r="P971" s="128">
        <f t="shared" si="63"/>
        <v>0</v>
      </c>
      <c r="Q971" s="153">
        <v>0</v>
      </c>
      <c r="R971" s="128">
        <f t="shared" si="64"/>
        <v>0</v>
      </c>
      <c r="S971" s="129">
        <v>11</v>
      </c>
    </row>
    <row r="972" spans="1:19" hidden="1">
      <c r="A972" s="147">
        <v>954</v>
      </c>
      <c r="B972" s="121">
        <v>203061427</v>
      </c>
      <c r="C972" s="148" t="s">
        <v>159</v>
      </c>
      <c r="D972" s="149" t="s">
        <v>32</v>
      </c>
      <c r="E972" s="149" t="s">
        <v>44</v>
      </c>
      <c r="F972" s="149" t="s">
        <v>152</v>
      </c>
      <c r="G972" s="149" t="s">
        <v>109</v>
      </c>
      <c r="H972" s="149">
        <v>0</v>
      </c>
      <c r="I972" s="123" t="s">
        <v>1071</v>
      </c>
      <c r="J972" s="150">
        <f>VLOOKUP(B972,'12.2023'!A:C,3,0)</f>
        <v>0</v>
      </c>
      <c r="K972" s="151">
        <f>VLOOKUP(B972,'12.2023'!A:D,4,0)</f>
        <v>0</v>
      </c>
      <c r="L972" s="150">
        <f>VLOOKUP(B972,'12.2023'!A:E,5,0)</f>
        <v>28450</v>
      </c>
      <c r="M972" s="150">
        <f>VLOOKUP(B972,'12.2023'!A:F,6,0)</f>
        <v>28450</v>
      </c>
      <c r="N972" s="150">
        <f t="shared" si="61"/>
        <v>0</v>
      </c>
      <c r="O972" s="152">
        <f t="shared" si="62"/>
        <v>0</v>
      </c>
      <c r="P972" s="128">
        <f t="shared" si="63"/>
        <v>0</v>
      </c>
      <c r="Q972" s="153">
        <v>0</v>
      </c>
      <c r="R972" s="128">
        <f t="shared" si="64"/>
        <v>0</v>
      </c>
      <c r="S972" s="129">
        <v>11</v>
      </c>
    </row>
    <row r="973" spans="1:19" hidden="1">
      <c r="A973" s="147">
        <v>955</v>
      </c>
      <c r="B973" s="121">
        <v>203061429</v>
      </c>
      <c r="C973" s="148" t="s">
        <v>159</v>
      </c>
      <c r="D973" s="149" t="s">
        <v>32</v>
      </c>
      <c r="E973" s="149" t="s">
        <v>44</v>
      </c>
      <c r="F973" s="149" t="s">
        <v>152</v>
      </c>
      <c r="G973" s="149" t="s">
        <v>109</v>
      </c>
      <c r="H973" s="149">
        <v>0</v>
      </c>
      <c r="I973" s="123" t="s">
        <v>1072</v>
      </c>
      <c r="J973" s="150">
        <f>VLOOKUP(B973,'12.2023'!A:C,3,0)</f>
        <v>0</v>
      </c>
      <c r="K973" s="151">
        <f>VLOOKUP(B973,'12.2023'!A:D,4,0)</f>
        <v>0</v>
      </c>
      <c r="L973" s="150">
        <f>VLOOKUP(B973,'12.2023'!A:E,5,0)</f>
        <v>44857</v>
      </c>
      <c r="M973" s="150">
        <f>VLOOKUP(B973,'12.2023'!A:F,6,0)</f>
        <v>44857</v>
      </c>
      <c r="N973" s="150">
        <f t="shared" si="61"/>
        <v>0</v>
      </c>
      <c r="O973" s="152">
        <f t="shared" si="62"/>
        <v>0</v>
      </c>
      <c r="P973" s="128">
        <f t="shared" si="63"/>
        <v>0</v>
      </c>
      <c r="Q973" s="153">
        <v>0</v>
      </c>
      <c r="R973" s="128">
        <f t="shared" si="64"/>
        <v>0</v>
      </c>
      <c r="S973" s="129">
        <v>11</v>
      </c>
    </row>
    <row r="974" spans="1:19" hidden="1">
      <c r="A974" s="147">
        <v>956</v>
      </c>
      <c r="B974" s="121">
        <v>203061430</v>
      </c>
      <c r="C974" s="148" t="s">
        <v>159</v>
      </c>
      <c r="D974" s="149" t="s">
        <v>32</v>
      </c>
      <c r="E974" s="149" t="s">
        <v>44</v>
      </c>
      <c r="F974" s="149" t="s">
        <v>152</v>
      </c>
      <c r="G974" s="149" t="s">
        <v>109</v>
      </c>
      <c r="H974" s="149">
        <v>0</v>
      </c>
      <c r="I974" s="123" t="s">
        <v>1073</v>
      </c>
      <c r="J974" s="150">
        <f>VLOOKUP(B974,'12.2023'!A:C,3,0)</f>
        <v>0</v>
      </c>
      <c r="K974" s="151">
        <f>VLOOKUP(B974,'12.2023'!A:D,4,0)</f>
        <v>0</v>
      </c>
      <c r="L974" s="150">
        <f>VLOOKUP(B974,'12.2023'!A:E,5,0)</f>
        <v>35636</v>
      </c>
      <c r="M974" s="150">
        <f>VLOOKUP(B974,'12.2023'!A:F,6,0)</f>
        <v>35636</v>
      </c>
      <c r="N974" s="150">
        <f t="shared" si="61"/>
        <v>0</v>
      </c>
      <c r="O974" s="152">
        <f t="shared" si="62"/>
        <v>0</v>
      </c>
      <c r="P974" s="128">
        <f t="shared" si="63"/>
        <v>0</v>
      </c>
      <c r="Q974" s="153">
        <v>0</v>
      </c>
      <c r="R974" s="128">
        <f t="shared" si="64"/>
        <v>0</v>
      </c>
      <c r="S974" s="129">
        <v>11</v>
      </c>
    </row>
    <row r="975" spans="1:19" hidden="1">
      <c r="A975" s="147">
        <v>957</v>
      </c>
      <c r="B975" s="121">
        <v>203061432</v>
      </c>
      <c r="C975" s="148" t="s">
        <v>159</v>
      </c>
      <c r="D975" s="149" t="s">
        <v>32</v>
      </c>
      <c r="E975" s="149" t="s">
        <v>44</v>
      </c>
      <c r="F975" s="149" t="s">
        <v>152</v>
      </c>
      <c r="G975" s="149" t="s">
        <v>109</v>
      </c>
      <c r="H975" s="149">
        <v>0</v>
      </c>
      <c r="I975" s="123" t="s">
        <v>1074</v>
      </c>
      <c r="J975" s="150">
        <f>VLOOKUP(B975,'12.2023'!A:C,3,0)</f>
        <v>0</v>
      </c>
      <c r="K975" s="151">
        <f>VLOOKUP(B975,'12.2023'!A:D,4,0)</f>
        <v>0</v>
      </c>
      <c r="L975" s="150">
        <f>VLOOKUP(B975,'12.2023'!A:E,5,0)</f>
        <v>62552</v>
      </c>
      <c r="M975" s="150">
        <f>VLOOKUP(B975,'12.2023'!A:F,6,0)</f>
        <v>62552</v>
      </c>
      <c r="N975" s="150">
        <f t="shared" si="61"/>
        <v>0</v>
      </c>
      <c r="O975" s="152">
        <f t="shared" si="62"/>
        <v>0</v>
      </c>
      <c r="P975" s="128">
        <f t="shared" si="63"/>
        <v>0</v>
      </c>
      <c r="Q975" s="153">
        <v>0</v>
      </c>
      <c r="R975" s="128">
        <f t="shared" si="64"/>
        <v>0</v>
      </c>
      <c r="S975" s="129">
        <v>11</v>
      </c>
    </row>
    <row r="976" spans="1:19" hidden="1">
      <c r="A976" s="147">
        <v>958</v>
      </c>
      <c r="B976" s="121">
        <v>203061433</v>
      </c>
      <c r="C976" s="148" t="s">
        <v>159</v>
      </c>
      <c r="D976" s="149" t="s">
        <v>32</v>
      </c>
      <c r="E976" s="149" t="s">
        <v>44</v>
      </c>
      <c r="F976" s="149" t="s">
        <v>152</v>
      </c>
      <c r="G976" s="149" t="s">
        <v>109</v>
      </c>
      <c r="H976" s="149">
        <v>0</v>
      </c>
      <c r="I976" s="123" t="s">
        <v>1075</v>
      </c>
      <c r="J976" s="150">
        <f>VLOOKUP(B976,'12.2023'!A:C,3,0)</f>
        <v>0</v>
      </c>
      <c r="K976" s="151">
        <f>VLOOKUP(B976,'12.2023'!A:D,4,0)</f>
        <v>0</v>
      </c>
      <c r="L976" s="150">
        <f>VLOOKUP(B976,'12.2023'!A:E,5,0)</f>
        <v>0</v>
      </c>
      <c r="M976" s="150">
        <f>VLOOKUP(B976,'12.2023'!A:F,6,0)</f>
        <v>0</v>
      </c>
      <c r="N976" s="150">
        <f t="shared" si="61"/>
        <v>0</v>
      </c>
      <c r="O976" s="152">
        <f t="shared" si="62"/>
        <v>0</v>
      </c>
      <c r="P976" s="128">
        <f t="shared" si="63"/>
        <v>0</v>
      </c>
      <c r="Q976" s="153">
        <v>0</v>
      </c>
      <c r="R976" s="128">
        <f t="shared" si="64"/>
        <v>0</v>
      </c>
      <c r="S976" s="129">
        <v>11</v>
      </c>
    </row>
    <row r="977" spans="1:19" hidden="1">
      <c r="A977" s="147">
        <v>959</v>
      </c>
      <c r="B977" s="121">
        <v>203061434</v>
      </c>
      <c r="C977" s="148" t="s">
        <v>159</v>
      </c>
      <c r="D977" s="149" t="s">
        <v>32</v>
      </c>
      <c r="E977" s="149" t="s">
        <v>44</v>
      </c>
      <c r="F977" s="149" t="s">
        <v>152</v>
      </c>
      <c r="G977" s="149" t="s">
        <v>109</v>
      </c>
      <c r="H977" s="149">
        <v>0</v>
      </c>
      <c r="I977" s="123" t="s">
        <v>1076</v>
      </c>
      <c r="J977" s="150">
        <f>VLOOKUP(B977,'12.2023'!A:C,3,0)</f>
        <v>0</v>
      </c>
      <c r="K977" s="151">
        <f>VLOOKUP(B977,'12.2023'!A:D,4,0)</f>
        <v>0</v>
      </c>
      <c r="L977" s="150">
        <f>VLOOKUP(B977,'12.2023'!A:E,5,0)</f>
        <v>35775</v>
      </c>
      <c r="M977" s="150">
        <f>VLOOKUP(B977,'12.2023'!A:F,6,0)</f>
        <v>35775</v>
      </c>
      <c r="N977" s="150">
        <f t="shared" si="61"/>
        <v>0</v>
      </c>
      <c r="O977" s="152">
        <f t="shared" si="62"/>
        <v>0</v>
      </c>
      <c r="P977" s="128">
        <f t="shared" si="63"/>
        <v>0</v>
      </c>
      <c r="Q977" s="153">
        <v>0</v>
      </c>
      <c r="R977" s="128">
        <f t="shared" si="64"/>
        <v>0</v>
      </c>
      <c r="S977" s="129">
        <v>11</v>
      </c>
    </row>
    <row r="978" spans="1:19" hidden="1">
      <c r="A978" s="147">
        <v>960</v>
      </c>
      <c r="B978" s="121">
        <v>203061436</v>
      </c>
      <c r="C978" s="148" t="s">
        <v>159</v>
      </c>
      <c r="D978" s="149" t="s">
        <v>32</v>
      </c>
      <c r="E978" s="149" t="s">
        <v>44</v>
      </c>
      <c r="F978" s="149" t="s">
        <v>152</v>
      </c>
      <c r="G978" s="149" t="s">
        <v>109</v>
      </c>
      <c r="H978" s="149">
        <v>0</v>
      </c>
      <c r="I978" s="123" t="s">
        <v>1077</v>
      </c>
      <c r="J978" s="150">
        <f>VLOOKUP(B978,'12.2023'!A:C,3,0)</f>
        <v>0</v>
      </c>
      <c r="K978" s="151">
        <f>VLOOKUP(B978,'12.2023'!A:D,4,0)</f>
        <v>0</v>
      </c>
      <c r="L978" s="150">
        <f>VLOOKUP(B978,'12.2023'!A:E,5,0)</f>
        <v>0</v>
      </c>
      <c r="M978" s="150">
        <f>VLOOKUP(B978,'12.2023'!A:F,6,0)</f>
        <v>0</v>
      </c>
      <c r="N978" s="150">
        <f t="shared" si="61"/>
        <v>0</v>
      </c>
      <c r="O978" s="152">
        <f t="shared" si="62"/>
        <v>0</v>
      </c>
      <c r="P978" s="128">
        <f t="shared" si="63"/>
        <v>0</v>
      </c>
      <c r="Q978" s="153">
        <v>0</v>
      </c>
      <c r="R978" s="128">
        <f t="shared" si="64"/>
        <v>0</v>
      </c>
      <c r="S978" s="129">
        <v>11</v>
      </c>
    </row>
    <row r="979" spans="1:19" hidden="1">
      <c r="A979" s="147">
        <v>961</v>
      </c>
      <c r="B979" s="121">
        <v>203061437</v>
      </c>
      <c r="C979" s="148" t="s">
        <v>159</v>
      </c>
      <c r="D979" s="149" t="s">
        <v>32</v>
      </c>
      <c r="E979" s="149" t="s">
        <v>44</v>
      </c>
      <c r="F979" s="149" t="s">
        <v>152</v>
      </c>
      <c r="G979" s="149" t="s">
        <v>109</v>
      </c>
      <c r="H979" s="149">
        <v>0</v>
      </c>
      <c r="I979" s="123" t="s">
        <v>1078</v>
      </c>
      <c r="J979" s="150">
        <f>VLOOKUP(B979,'12.2023'!A:C,3,0)</f>
        <v>0</v>
      </c>
      <c r="K979" s="151">
        <f>VLOOKUP(B979,'12.2023'!A:D,4,0)</f>
        <v>0</v>
      </c>
      <c r="L979" s="150">
        <f>VLOOKUP(B979,'12.2023'!A:E,5,0)</f>
        <v>75284</v>
      </c>
      <c r="M979" s="150">
        <f>VLOOKUP(B979,'12.2023'!A:F,6,0)</f>
        <v>75284</v>
      </c>
      <c r="N979" s="150">
        <f t="shared" si="61"/>
        <v>0</v>
      </c>
      <c r="O979" s="152">
        <f t="shared" si="62"/>
        <v>0</v>
      </c>
      <c r="P979" s="128">
        <f t="shared" si="63"/>
        <v>0</v>
      </c>
      <c r="Q979" s="153">
        <v>0</v>
      </c>
      <c r="R979" s="128">
        <f t="shared" si="64"/>
        <v>0</v>
      </c>
      <c r="S979" s="129">
        <v>11</v>
      </c>
    </row>
    <row r="980" spans="1:19" hidden="1">
      <c r="A980" s="147">
        <v>962</v>
      </c>
      <c r="B980" s="121">
        <v>203061438</v>
      </c>
      <c r="C980" s="148" t="s">
        <v>159</v>
      </c>
      <c r="D980" s="149" t="s">
        <v>32</v>
      </c>
      <c r="E980" s="149" t="s">
        <v>44</v>
      </c>
      <c r="F980" s="149" t="s">
        <v>152</v>
      </c>
      <c r="G980" s="149" t="s">
        <v>109</v>
      </c>
      <c r="H980" s="149">
        <v>0</v>
      </c>
      <c r="I980" s="123" t="s">
        <v>1079</v>
      </c>
      <c r="J980" s="150">
        <f>VLOOKUP(B980,'12.2023'!A:C,3,0)</f>
        <v>0</v>
      </c>
      <c r="K980" s="151">
        <f>VLOOKUP(B980,'12.2023'!A:D,4,0)</f>
        <v>0</v>
      </c>
      <c r="L980" s="150">
        <f>VLOOKUP(B980,'12.2023'!A:E,5,0)</f>
        <v>34447</v>
      </c>
      <c r="M980" s="150">
        <f>VLOOKUP(B980,'12.2023'!A:F,6,0)</f>
        <v>34447</v>
      </c>
      <c r="N980" s="150">
        <f t="shared" si="61"/>
        <v>0</v>
      </c>
      <c r="O980" s="152">
        <f t="shared" si="62"/>
        <v>0</v>
      </c>
      <c r="P980" s="128">
        <f t="shared" si="63"/>
        <v>0</v>
      </c>
      <c r="Q980" s="153">
        <v>0</v>
      </c>
      <c r="R980" s="128">
        <f t="shared" si="64"/>
        <v>0</v>
      </c>
      <c r="S980" s="129">
        <v>11</v>
      </c>
    </row>
    <row r="981" spans="1:19" hidden="1">
      <c r="A981" s="147">
        <v>963</v>
      </c>
      <c r="B981" s="121">
        <v>203061439</v>
      </c>
      <c r="C981" s="148" t="s">
        <v>159</v>
      </c>
      <c r="D981" s="149" t="s">
        <v>32</v>
      </c>
      <c r="E981" s="149" t="s">
        <v>44</v>
      </c>
      <c r="F981" s="149" t="s">
        <v>152</v>
      </c>
      <c r="G981" s="149" t="s">
        <v>109</v>
      </c>
      <c r="H981" s="149">
        <v>0</v>
      </c>
      <c r="I981" s="123" t="s">
        <v>1080</v>
      </c>
      <c r="J981" s="150">
        <f>VLOOKUP(B981,'12.2023'!A:C,3,0)</f>
        <v>0</v>
      </c>
      <c r="K981" s="151">
        <f>VLOOKUP(B981,'12.2023'!A:D,4,0)</f>
        <v>0</v>
      </c>
      <c r="L981" s="150">
        <f>VLOOKUP(B981,'12.2023'!A:E,5,0)</f>
        <v>33970</v>
      </c>
      <c r="M981" s="150">
        <f>VLOOKUP(B981,'12.2023'!A:F,6,0)</f>
        <v>33970</v>
      </c>
      <c r="N981" s="150">
        <f t="shared" si="61"/>
        <v>0</v>
      </c>
      <c r="O981" s="152">
        <f t="shared" si="62"/>
        <v>0</v>
      </c>
      <c r="P981" s="128">
        <f t="shared" si="63"/>
        <v>0</v>
      </c>
      <c r="Q981" s="153">
        <v>0</v>
      </c>
      <c r="R981" s="128">
        <f t="shared" si="64"/>
        <v>0</v>
      </c>
      <c r="S981" s="129">
        <v>11</v>
      </c>
    </row>
    <row r="982" spans="1:19" hidden="1">
      <c r="A982" s="147">
        <v>964</v>
      </c>
      <c r="B982" s="121">
        <v>203061444</v>
      </c>
      <c r="C982" s="148" t="s">
        <v>159</v>
      </c>
      <c r="D982" s="149" t="s">
        <v>32</v>
      </c>
      <c r="E982" s="149" t="s">
        <v>44</v>
      </c>
      <c r="F982" s="149" t="s">
        <v>152</v>
      </c>
      <c r="G982" s="149" t="s">
        <v>109</v>
      </c>
      <c r="H982" s="149">
        <v>0</v>
      </c>
      <c r="I982" s="123" t="s">
        <v>1081</v>
      </c>
      <c r="J982" s="150">
        <f>VLOOKUP(B982,'12.2023'!A:C,3,0)</f>
        <v>0</v>
      </c>
      <c r="K982" s="151">
        <f>VLOOKUP(B982,'12.2023'!A:D,4,0)</f>
        <v>0</v>
      </c>
      <c r="L982" s="150">
        <f>VLOOKUP(B982,'12.2023'!A:E,5,0)</f>
        <v>60499</v>
      </c>
      <c r="M982" s="150">
        <f>VLOOKUP(B982,'12.2023'!A:F,6,0)</f>
        <v>60499</v>
      </c>
      <c r="N982" s="150">
        <f t="shared" si="61"/>
        <v>0</v>
      </c>
      <c r="O982" s="152">
        <f t="shared" si="62"/>
        <v>0</v>
      </c>
      <c r="P982" s="128">
        <f t="shared" si="63"/>
        <v>0</v>
      </c>
      <c r="Q982" s="153">
        <v>0</v>
      </c>
      <c r="R982" s="128">
        <f t="shared" si="64"/>
        <v>0</v>
      </c>
      <c r="S982" s="129">
        <v>11</v>
      </c>
    </row>
    <row r="983" spans="1:19" hidden="1">
      <c r="A983" s="147">
        <v>965</v>
      </c>
      <c r="B983" s="121">
        <v>203061445</v>
      </c>
      <c r="C983" s="148" t="s">
        <v>159</v>
      </c>
      <c r="D983" s="149" t="s">
        <v>32</v>
      </c>
      <c r="E983" s="149" t="s">
        <v>44</v>
      </c>
      <c r="F983" s="149" t="s">
        <v>152</v>
      </c>
      <c r="G983" s="149" t="s">
        <v>109</v>
      </c>
      <c r="H983" s="149">
        <v>0</v>
      </c>
      <c r="I983" s="123" t="s">
        <v>1082</v>
      </c>
      <c r="J983" s="150">
        <f>VLOOKUP(B983,'12.2023'!A:C,3,0)</f>
        <v>0</v>
      </c>
      <c r="K983" s="151">
        <f>VLOOKUP(B983,'12.2023'!A:D,4,0)</f>
        <v>0</v>
      </c>
      <c r="L983" s="150">
        <f>VLOOKUP(B983,'12.2023'!A:E,5,0)</f>
        <v>50286</v>
      </c>
      <c r="M983" s="150">
        <f>VLOOKUP(B983,'12.2023'!A:F,6,0)</f>
        <v>50286</v>
      </c>
      <c r="N983" s="150">
        <f t="shared" si="61"/>
        <v>0</v>
      </c>
      <c r="O983" s="152">
        <f t="shared" si="62"/>
        <v>0</v>
      </c>
      <c r="P983" s="128">
        <f t="shared" si="63"/>
        <v>0</v>
      </c>
      <c r="Q983" s="153">
        <v>0</v>
      </c>
      <c r="R983" s="128">
        <f t="shared" si="64"/>
        <v>0</v>
      </c>
      <c r="S983" s="129">
        <v>11</v>
      </c>
    </row>
    <row r="984" spans="1:19" hidden="1">
      <c r="A984" s="147">
        <v>966</v>
      </c>
      <c r="B984" s="121">
        <v>203061446</v>
      </c>
      <c r="C984" s="148" t="s">
        <v>159</v>
      </c>
      <c r="D984" s="149" t="s">
        <v>32</v>
      </c>
      <c r="E984" s="149" t="s">
        <v>44</v>
      </c>
      <c r="F984" s="149" t="s">
        <v>152</v>
      </c>
      <c r="G984" s="149" t="s">
        <v>109</v>
      </c>
      <c r="H984" s="149">
        <v>0</v>
      </c>
      <c r="I984" s="123" t="s">
        <v>1083</v>
      </c>
      <c r="J984" s="150">
        <f>VLOOKUP(B984,'12.2023'!A:C,3,0)</f>
        <v>0</v>
      </c>
      <c r="K984" s="151">
        <f>VLOOKUP(B984,'12.2023'!A:D,4,0)</f>
        <v>0</v>
      </c>
      <c r="L984" s="150">
        <f>VLOOKUP(B984,'12.2023'!A:E,5,0)</f>
        <v>37844</v>
      </c>
      <c r="M984" s="150">
        <f>VLOOKUP(B984,'12.2023'!A:F,6,0)</f>
        <v>37844</v>
      </c>
      <c r="N984" s="150">
        <f t="shared" si="61"/>
        <v>0</v>
      </c>
      <c r="O984" s="152">
        <f t="shared" si="62"/>
        <v>0</v>
      </c>
      <c r="P984" s="128">
        <f t="shared" si="63"/>
        <v>0</v>
      </c>
      <c r="Q984" s="153">
        <v>0</v>
      </c>
      <c r="R984" s="128">
        <f t="shared" si="64"/>
        <v>0</v>
      </c>
      <c r="S984" s="129">
        <v>11</v>
      </c>
    </row>
    <row r="985" spans="1:19" hidden="1">
      <c r="A985" s="147">
        <v>967</v>
      </c>
      <c r="B985" s="121">
        <v>203061447</v>
      </c>
      <c r="C985" s="148" t="s">
        <v>159</v>
      </c>
      <c r="D985" s="149" t="s">
        <v>32</v>
      </c>
      <c r="E985" s="149" t="s">
        <v>44</v>
      </c>
      <c r="F985" s="149" t="s">
        <v>152</v>
      </c>
      <c r="G985" s="149" t="s">
        <v>109</v>
      </c>
      <c r="H985" s="149">
        <v>0</v>
      </c>
      <c r="I985" s="123" t="s">
        <v>1084</v>
      </c>
      <c r="J985" s="150">
        <f>VLOOKUP(B985,'12.2023'!A:C,3,0)</f>
        <v>0</v>
      </c>
      <c r="K985" s="151">
        <f>VLOOKUP(B985,'12.2023'!A:D,4,0)</f>
        <v>0</v>
      </c>
      <c r="L985" s="150">
        <f>VLOOKUP(B985,'12.2023'!A:E,5,0)</f>
        <v>43205</v>
      </c>
      <c r="M985" s="150">
        <f>VLOOKUP(B985,'12.2023'!A:F,6,0)</f>
        <v>43205</v>
      </c>
      <c r="N985" s="150">
        <f t="shared" si="61"/>
        <v>0</v>
      </c>
      <c r="O985" s="152">
        <f t="shared" si="62"/>
        <v>0</v>
      </c>
      <c r="P985" s="128">
        <f t="shared" si="63"/>
        <v>0</v>
      </c>
      <c r="Q985" s="153">
        <v>0</v>
      </c>
      <c r="R985" s="128">
        <f t="shared" si="64"/>
        <v>0</v>
      </c>
      <c r="S985" s="129">
        <v>11</v>
      </c>
    </row>
    <row r="986" spans="1:19" hidden="1">
      <c r="A986" s="147">
        <v>968</v>
      </c>
      <c r="B986" s="121">
        <v>203061449</v>
      </c>
      <c r="C986" s="148" t="s">
        <v>159</v>
      </c>
      <c r="D986" s="149" t="s">
        <v>32</v>
      </c>
      <c r="E986" s="149" t="s">
        <v>44</v>
      </c>
      <c r="F986" s="149" t="s">
        <v>152</v>
      </c>
      <c r="G986" s="149" t="s">
        <v>109</v>
      </c>
      <c r="H986" s="149">
        <v>0</v>
      </c>
      <c r="I986" s="123" t="s">
        <v>1085</v>
      </c>
      <c r="J986" s="150">
        <f>VLOOKUP(B986,'12.2023'!A:C,3,0)</f>
        <v>0</v>
      </c>
      <c r="K986" s="151">
        <f>VLOOKUP(B986,'12.2023'!A:D,4,0)</f>
        <v>0</v>
      </c>
      <c r="L986" s="150">
        <f>VLOOKUP(B986,'12.2023'!A:E,5,0)</f>
        <v>43289</v>
      </c>
      <c r="M986" s="150">
        <f>VLOOKUP(B986,'12.2023'!A:F,6,0)</f>
        <v>43289</v>
      </c>
      <c r="N986" s="150">
        <f t="shared" si="61"/>
        <v>0</v>
      </c>
      <c r="O986" s="152">
        <f t="shared" si="62"/>
        <v>0</v>
      </c>
      <c r="P986" s="128">
        <f t="shared" si="63"/>
        <v>0</v>
      </c>
      <c r="Q986" s="153">
        <v>0</v>
      </c>
      <c r="R986" s="128">
        <f t="shared" si="64"/>
        <v>0</v>
      </c>
      <c r="S986" s="129">
        <v>11</v>
      </c>
    </row>
    <row r="987" spans="1:19" hidden="1">
      <c r="A987" s="147">
        <v>969</v>
      </c>
      <c r="B987" s="121">
        <v>203061450</v>
      </c>
      <c r="C987" s="148" t="s">
        <v>159</v>
      </c>
      <c r="D987" s="149" t="s">
        <v>32</v>
      </c>
      <c r="E987" s="149" t="s">
        <v>44</v>
      </c>
      <c r="F987" s="149" t="s">
        <v>152</v>
      </c>
      <c r="G987" s="149" t="s">
        <v>109</v>
      </c>
      <c r="H987" s="149">
        <v>0</v>
      </c>
      <c r="I987" s="123" t="s">
        <v>1086</v>
      </c>
      <c r="J987" s="150">
        <f>VLOOKUP(B987,'12.2023'!A:C,3,0)</f>
        <v>0</v>
      </c>
      <c r="K987" s="151">
        <f>VLOOKUP(B987,'12.2023'!A:D,4,0)</f>
        <v>0</v>
      </c>
      <c r="L987" s="150">
        <f>VLOOKUP(B987,'12.2023'!A:E,5,0)</f>
        <v>0</v>
      </c>
      <c r="M987" s="150">
        <f>VLOOKUP(B987,'12.2023'!A:F,6,0)</f>
        <v>0</v>
      </c>
      <c r="N987" s="150">
        <f t="shared" si="61"/>
        <v>0</v>
      </c>
      <c r="O987" s="152">
        <f t="shared" si="62"/>
        <v>0</v>
      </c>
      <c r="P987" s="128">
        <f t="shared" si="63"/>
        <v>0</v>
      </c>
      <c r="Q987" s="153">
        <v>0</v>
      </c>
      <c r="R987" s="128">
        <f t="shared" si="64"/>
        <v>0</v>
      </c>
      <c r="S987" s="129">
        <v>11</v>
      </c>
    </row>
    <row r="988" spans="1:19" hidden="1">
      <c r="A988" s="147">
        <v>970</v>
      </c>
      <c r="B988" s="121">
        <v>203061451</v>
      </c>
      <c r="C988" s="148" t="s">
        <v>159</v>
      </c>
      <c r="D988" s="149" t="s">
        <v>32</v>
      </c>
      <c r="E988" s="149" t="s">
        <v>44</v>
      </c>
      <c r="F988" s="149" t="s">
        <v>152</v>
      </c>
      <c r="G988" s="149" t="s">
        <v>109</v>
      </c>
      <c r="H988" s="149">
        <v>0</v>
      </c>
      <c r="I988" s="123" t="s">
        <v>1087</v>
      </c>
      <c r="J988" s="150">
        <f>VLOOKUP(B988,'12.2023'!A:C,3,0)</f>
        <v>0</v>
      </c>
      <c r="K988" s="151">
        <f>VLOOKUP(B988,'12.2023'!A:D,4,0)</f>
        <v>0</v>
      </c>
      <c r="L988" s="150">
        <f>VLOOKUP(B988,'12.2023'!A:E,5,0)</f>
        <v>0</v>
      </c>
      <c r="M988" s="150">
        <f>VLOOKUP(B988,'12.2023'!A:F,6,0)</f>
        <v>0</v>
      </c>
      <c r="N988" s="150">
        <f t="shared" si="61"/>
        <v>0</v>
      </c>
      <c r="O988" s="152">
        <f t="shared" si="62"/>
        <v>0</v>
      </c>
      <c r="P988" s="128">
        <f t="shared" si="63"/>
        <v>0</v>
      </c>
      <c r="Q988" s="153">
        <v>0</v>
      </c>
      <c r="R988" s="128">
        <f t="shared" si="64"/>
        <v>0</v>
      </c>
      <c r="S988" s="129">
        <v>11</v>
      </c>
    </row>
    <row r="989" spans="1:19" hidden="1">
      <c r="A989" s="147">
        <v>971</v>
      </c>
      <c r="B989" s="121">
        <v>203061452</v>
      </c>
      <c r="C989" s="148" t="s">
        <v>159</v>
      </c>
      <c r="D989" s="149" t="s">
        <v>32</v>
      </c>
      <c r="E989" s="149" t="s">
        <v>44</v>
      </c>
      <c r="F989" s="149" t="s">
        <v>152</v>
      </c>
      <c r="G989" s="149" t="s">
        <v>109</v>
      </c>
      <c r="H989" s="149">
        <v>0</v>
      </c>
      <c r="I989" s="123" t="s">
        <v>1088</v>
      </c>
      <c r="J989" s="150">
        <f>VLOOKUP(B989,'12.2023'!A:C,3,0)</f>
        <v>0</v>
      </c>
      <c r="K989" s="151">
        <f>VLOOKUP(B989,'12.2023'!A:D,4,0)</f>
        <v>0</v>
      </c>
      <c r="L989" s="150">
        <f>VLOOKUP(B989,'12.2023'!A:E,5,0)</f>
        <v>49149</v>
      </c>
      <c r="M989" s="150">
        <f>VLOOKUP(B989,'12.2023'!A:F,6,0)</f>
        <v>49149</v>
      </c>
      <c r="N989" s="150">
        <f t="shared" si="61"/>
        <v>0</v>
      </c>
      <c r="O989" s="152">
        <f t="shared" si="62"/>
        <v>0</v>
      </c>
      <c r="P989" s="128">
        <f t="shared" si="63"/>
        <v>0</v>
      </c>
      <c r="Q989" s="153">
        <v>0</v>
      </c>
      <c r="R989" s="128">
        <f t="shared" si="64"/>
        <v>0</v>
      </c>
      <c r="S989" s="129">
        <v>11</v>
      </c>
    </row>
    <row r="990" spans="1:19" hidden="1">
      <c r="A990" s="147">
        <v>972</v>
      </c>
      <c r="B990" s="121">
        <v>203061453</v>
      </c>
      <c r="C990" s="148" t="s">
        <v>159</v>
      </c>
      <c r="D990" s="149" t="s">
        <v>32</v>
      </c>
      <c r="E990" s="149" t="s">
        <v>44</v>
      </c>
      <c r="F990" s="149" t="s">
        <v>152</v>
      </c>
      <c r="G990" s="149" t="s">
        <v>109</v>
      </c>
      <c r="H990" s="149">
        <v>0</v>
      </c>
      <c r="I990" s="123" t="s">
        <v>1089</v>
      </c>
      <c r="J990" s="150">
        <f>VLOOKUP(B990,'12.2023'!A:C,3,0)</f>
        <v>0</v>
      </c>
      <c r="K990" s="151">
        <f>VLOOKUP(B990,'12.2023'!A:D,4,0)</f>
        <v>0</v>
      </c>
      <c r="L990" s="150">
        <f>VLOOKUP(B990,'12.2023'!A:E,5,0)</f>
        <v>38980</v>
      </c>
      <c r="M990" s="150">
        <f>VLOOKUP(B990,'12.2023'!A:F,6,0)</f>
        <v>38980</v>
      </c>
      <c r="N990" s="150">
        <f t="shared" si="61"/>
        <v>0</v>
      </c>
      <c r="O990" s="152">
        <f t="shared" si="62"/>
        <v>0</v>
      </c>
      <c r="P990" s="128">
        <f t="shared" si="63"/>
        <v>0</v>
      </c>
      <c r="Q990" s="153">
        <v>0</v>
      </c>
      <c r="R990" s="128">
        <f t="shared" si="64"/>
        <v>0</v>
      </c>
      <c r="S990" s="129">
        <v>11</v>
      </c>
    </row>
    <row r="991" spans="1:19" hidden="1">
      <c r="A991" s="147">
        <v>973</v>
      </c>
      <c r="B991" s="121">
        <v>203061454</v>
      </c>
      <c r="C991" s="148" t="s">
        <v>159</v>
      </c>
      <c r="D991" s="149" t="s">
        <v>32</v>
      </c>
      <c r="E991" s="149" t="s">
        <v>44</v>
      </c>
      <c r="F991" s="149" t="s">
        <v>152</v>
      </c>
      <c r="G991" s="149" t="s">
        <v>109</v>
      </c>
      <c r="H991" s="149">
        <v>0</v>
      </c>
      <c r="I991" s="123" t="s">
        <v>1090</v>
      </c>
      <c r="J991" s="150">
        <f>VLOOKUP(B991,'12.2023'!A:C,3,0)</f>
        <v>0</v>
      </c>
      <c r="K991" s="151">
        <f>VLOOKUP(B991,'12.2023'!A:D,4,0)</f>
        <v>0</v>
      </c>
      <c r="L991" s="150">
        <f>VLOOKUP(B991,'12.2023'!A:E,5,0)</f>
        <v>54070</v>
      </c>
      <c r="M991" s="150">
        <f>VLOOKUP(B991,'12.2023'!A:F,6,0)</f>
        <v>54070</v>
      </c>
      <c r="N991" s="150">
        <f t="shared" si="61"/>
        <v>0</v>
      </c>
      <c r="O991" s="152">
        <f t="shared" si="62"/>
        <v>0</v>
      </c>
      <c r="P991" s="128">
        <f t="shared" si="63"/>
        <v>0</v>
      </c>
      <c r="Q991" s="153">
        <v>0</v>
      </c>
      <c r="R991" s="128">
        <f t="shared" si="64"/>
        <v>0</v>
      </c>
      <c r="S991" s="129">
        <v>11</v>
      </c>
    </row>
    <row r="992" spans="1:19" hidden="1">
      <c r="A992" s="147">
        <v>974</v>
      </c>
      <c r="B992" s="121">
        <v>203061457</v>
      </c>
      <c r="C992" s="148" t="s">
        <v>159</v>
      </c>
      <c r="D992" s="149" t="s">
        <v>32</v>
      </c>
      <c r="E992" s="149" t="s">
        <v>44</v>
      </c>
      <c r="F992" s="149" t="s">
        <v>152</v>
      </c>
      <c r="G992" s="149" t="s">
        <v>109</v>
      </c>
      <c r="H992" s="149">
        <v>0</v>
      </c>
      <c r="I992" s="123" t="s">
        <v>1091</v>
      </c>
      <c r="J992" s="150">
        <f>VLOOKUP(B992,'12.2023'!A:C,3,0)</f>
        <v>0</v>
      </c>
      <c r="K992" s="151">
        <f>VLOOKUP(B992,'12.2023'!A:D,4,0)</f>
        <v>0</v>
      </c>
      <c r="L992" s="150">
        <f>VLOOKUP(B992,'12.2023'!A:E,5,0)</f>
        <v>64332</v>
      </c>
      <c r="M992" s="150">
        <f>VLOOKUP(B992,'12.2023'!A:F,6,0)</f>
        <v>64332</v>
      </c>
      <c r="N992" s="150">
        <f t="shared" si="61"/>
        <v>0</v>
      </c>
      <c r="O992" s="152">
        <f t="shared" si="62"/>
        <v>0</v>
      </c>
      <c r="P992" s="128">
        <f t="shared" si="63"/>
        <v>0</v>
      </c>
      <c r="Q992" s="153">
        <v>0</v>
      </c>
      <c r="R992" s="128">
        <f t="shared" si="64"/>
        <v>0</v>
      </c>
      <c r="S992" s="129">
        <v>11</v>
      </c>
    </row>
    <row r="993" spans="1:19" hidden="1">
      <c r="A993" s="147">
        <v>975</v>
      </c>
      <c r="B993" s="121">
        <v>203061458</v>
      </c>
      <c r="C993" s="148" t="s">
        <v>159</v>
      </c>
      <c r="D993" s="149" t="s">
        <v>32</v>
      </c>
      <c r="E993" s="149" t="s">
        <v>44</v>
      </c>
      <c r="F993" s="149" t="s">
        <v>152</v>
      </c>
      <c r="G993" s="149" t="s">
        <v>109</v>
      </c>
      <c r="H993" s="149">
        <v>0</v>
      </c>
      <c r="I993" s="123" t="s">
        <v>1092</v>
      </c>
      <c r="J993" s="150">
        <f>VLOOKUP(B993,'12.2023'!A:C,3,0)</f>
        <v>0</v>
      </c>
      <c r="K993" s="151">
        <f>VLOOKUP(B993,'12.2023'!A:D,4,0)</f>
        <v>0</v>
      </c>
      <c r="L993" s="150">
        <f>VLOOKUP(B993,'12.2023'!A:E,5,0)</f>
        <v>0</v>
      </c>
      <c r="M993" s="150">
        <f>VLOOKUP(B993,'12.2023'!A:F,6,0)</f>
        <v>0</v>
      </c>
      <c r="N993" s="150">
        <f t="shared" si="61"/>
        <v>0</v>
      </c>
      <c r="O993" s="152">
        <f t="shared" si="62"/>
        <v>0</v>
      </c>
      <c r="P993" s="128">
        <f t="shared" si="63"/>
        <v>0</v>
      </c>
      <c r="Q993" s="153">
        <v>0</v>
      </c>
      <c r="R993" s="128">
        <f t="shared" si="64"/>
        <v>0</v>
      </c>
      <c r="S993" s="129">
        <v>11</v>
      </c>
    </row>
    <row r="994" spans="1:19" hidden="1">
      <c r="A994" s="147">
        <v>976</v>
      </c>
      <c r="B994" s="121">
        <v>203061460</v>
      </c>
      <c r="C994" s="148" t="s">
        <v>159</v>
      </c>
      <c r="D994" s="149" t="s">
        <v>32</v>
      </c>
      <c r="E994" s="149" t="s">
        <v>44</v>
      </c>
      <c r="F994" s="149" t="s">
        <v>152</v>
      </c>
      <c r="G994" s="149" t="s">
        <v>109</v>
      </c>
      <c r="H994" s="149">
        <v>0</v>
      </c>
      <c r="I994" s="123" t="s">
        <v>1093</v>
      </c>
      <c r="J994" s="150">
        <f>VLOOKUP(B994,'12.2023'!A:C,3,0)</f>
        <v>0</v>
      </c>
      <c r="K994" s="151">
        <f>VLOOKUP(B994,'12.2023'!A:D,4,0)</f>
        <v>0</v>
      </c>
      <c r="L994" s="150">
        <f>VLOOKUP(B994,'12.2023'!A:E,5,0)</f>
        <v>104834.79000000001</v>
      </c>
      <c r="M994" s="150">
        <f>VLOOKUP(B994,'12.2023'!A:F,6,0)</f>
        <v>104834.79000000001</v>
      </c>
      <c r="N994" s="150">
        <f t="shared" si="61"/>
        <v>0</v>
      </c>
      <c r="O994" s="152">
        <f t="shared" si="62"/>
        <v>0</v>
      </c>
      <c r="P994" s="128">
        <f t="shared" si="63"/>
        <v>0</v>
      </c>
      <c r="Q994" s="153">
        <v>0</v>
      </c>
      <c r="R994" s="128">
        <f t="shared" si="64"/>
        <v>0</v>
      </c>
      <c r="S994" s="129">
        <v>11</v>
      </c>
    </row>
    <row r="995" spans="1:19" hidden="1">
      <c r="A995" s="147">
        <v>977</v>
      </c>
      <c r="B995" s="121">
        <v>203061462</v>
      </c>
      <c r="C995" s="148" t="s">
        <v>159</v>
      </c>
      <c r="D995" s="149" t="s">
        <v>32</v>
      </c>
      <c r="E995" s="149" t="s">
        <v>44</v>
      </c>
      <c r="F995" s="149" t="s">
        <v>152</v>
      </c>
      <c r="G995" s="149" t="s">
        <v>109</v>
      </c>
      <c r="H995" s="149">
        <v>0</v>
      </c>
      <c r="I995" s="123" t="s">
        <v>1094</v>
      </c>
      <c r="J995" s="150">
        <f>VLOOKUP(B995,'12.2023'!A:C,3,0)</f>
        <v>0</v>
      </c>
      <c r="K995" s="151">
        <f>VLOOKUP(B995,'12.2023'!A:D,4,0)</f>
        <v>0</v>
      </c>
      <c r="L995" s="150">
        <f>VLOOKUP(B995,'12.2023'!A:E,5,0)</f>
        <v>70612</v>
      </c>
      <c r="M995" s="150">
        <f>VLOOKUP(B995,'12.2023'!A:F,6,0)</f>
        <v>70612</v>
      </c>
      <c r="N995" s="150">
        <f t="shared" si="61"/>
        <v>0</v>
      </c>
      <c r="O995" s="152">
        <f t="shared" si="62"/>
        <v>0</v>
      </c>
      <c r="P995" s="128">
        <f t="shared" si="63"/>
        <v>0</v>
      </c>
      <c r="Q995" s="153">
        <v>0</v>
      </c>
      <c r="R995" s="128">
        <f t="shared" si="64"/>
        <v>0</v>
      </c>
      <c r="S995" s="129">
        <v>11</v>
      </c>
    </row>
    <row r="996" spans="1:19" hidden="1">
      <c r="A996" s="147">
        <v>978</v>
      </c>
      <c r="B996" s="121">
        <v>203061464</v>
      </c>
      <c r="C996" s="148" t="s">
        <v>159</v>
      </c>
      <c r="D996" s="149" t="s">
        <v>32</v>
      </c>
      <c r="E996" s="149" t="s">
        <v>44</v>
      </c>
      <c r="F996" s="149" t="s">
        <v>152</v>
      </c>
      <c r="G996" s="149" t="s">
        <v>109</v>
      </c>
      <c r="H996" s="149">
        <v>0</v>
      </c>
      <c r="I996" s="123" t="s">
        <v>1095</v>
      </c>
      <c r="J996" s="150">
        <f>VLOOKUP(B996,'12.2023'!A:C,3,0)</f>
        <v>0</v>
      </c>
      <c r="K996" s="151">
        <f>VLOOKUP(B996,'12.2023'!A:D,4,0)</f>
        <v>0</v>
      </c>
      <c r="L996" s="150">
        <f>VLOOKUP(B996,'12.2023'!A:E,5,0)</f>
        <v>0</v>
      </c>
      <c r="M996" s="150">
        <f>VLOOKUP(B996,'12.2023'!A:F,6,0)</f>
        <v>0</v>
      </c>
      <c r="N996" s="150">
        <f t="shared" si="61"/>
        <v>0</v>
      </c>
      <c r="O996" s="152">
        <f t="shared" si="62"/>
        <v>0</v>
      </c>
      <c r="P996" s="128">
        <f t="shared" si="63"/>
        <v>0</v>
      </c>
      <c r="Q996" s="153">
        <v>0</v>
      </c>
      <c r="R996" s="128">
        <f t="shared" si="64"/>
        <v>0</v>
      </c>
      <c r="S996" s="129">
        <v>11</v>
      </c>
    </row>
    <row r="997" spans="1:19" hidden="1">
      <c r="A997" s="147">
        <v>979</v>
      </c>
      <c r="B997" s="121">
        <v>203061465</v>
      </c>
      <c r="C997" s="148" t="s">
        <v>159</v>
      </c>
      <c r="D997" s="149" t="s">
        <v>32</v>
      </c>
      <c r="E997" s="149" t="s">
        <v>44</v>
      </c>
      <c r="F997" s="149" t="s">
        <v>152</v>
      </c>
      <c r="G997" s="149" t="s">
        <v>109</v>
      </c>
      <c r="H997" s="149">
        <v>0</v>
      </c>
      <c r="I997" s="123" t="s">
        <v>1096</v>
      </c>
      <c r="J997" s="150">
        <f>VLOOKUP(B997,'12.2023'!A:C,3,0)</f>
        <v>0</v>
      </c>
      <c r="K997" s="151">
        <f>VLOOKUP(B997,'12.2023'!A:D,4,0)</f>
        <v>0</v>
      </c>
      <c r="L997" s="150">
        <f>VLOOKUP(B997,'12.2023'!A:E,5,0)</f>
        <v>97352.25</v>
      </c>
      <c r="M997" s="150">
        <f>VLOOKUP(B997,'12.2023'!A:F,6,0)</f>
        <v>97352.25</v>
      </c>
      <c r="N997" s="150">
        <f t="shared" si="61"/>
        <v>0</v>
      </c>
      <c r="O997" s="152">
        <f t="shared" si="62"/>
        <v>0</v>
      </c>
      <c r="P997" s="128">
        <f t="shared" si="63"/>
        <v>0</v>
      </c>
      <c r="Q997" s="153">
        <v>0</v>
      </c>
      <c r="R997" s="128">
        <f t="shared" si="64"/>
        <v>0</v>
      </c>
      <c r="S997" s="129">
        <v>11</v>
      </c>
    </row>
    <row r="998" spans="1:19" hidden="1">
      <c r="A998" s="147">
        <v>980</v>
      </c>
      <c r="B998" s="121">
        <v>203061466</v>
      </c>
      <c r="C998" s="148" t="s">
        <v>159</v>
      </c>
      <c r="D998" s="149" t="s">
        <v>32</v>
      </c>
      <c r="E998" s="149" t="s">
        <v>44</v>
      </c>
      <c r="F998" s="149" t="s">
        <v>152</v>
      </c>
      <c r="G998" s="149" t="s">
        <v>109</v>
      </c>
      <c r="H998" s="149">
        <v>0</v>
      </c>
      <c r="I998" s="123" t="s">
        <v>1097</v>
      </c>
      <c r="J998" s="150">
        <f>VLOOKUP(B998,'12.2023'!A:C,3,0)</f>
        <v>0</v>
      </c>
      <c r="K998" s="151">
        <f>VLOOKUP(B998,'12.2023'!A:D,4,0)</f>
        <v>0</v>
      </c>
      <c r="L998" s="150">
        <f>VLOOKUP(B998,'12.2023'!A:E,5,0)</f>
        <v>79946</v>
      </c>
      <c r="M998" s="150">
        <f>VLOOKUP(B998,'12.2023'!A:F,6,0)</f>
        <v>79946</v>
      </c>
      <c r="N998" s="150">
        <f t="shared" si="61"/>
        <v>0</v>
      </c>
      <c r="O998" s="152">
        <f t="shared" si="62"/>
        <v>0</v>
      </c>
      <c r="P998" s="128">
        <f t="shared" si="63"/>
        <v>0</v>
      </c>
      <c r="Q998" s="153">
        <v>0</v>
      </c>
      <c r="R998" s="128">
        <f t="shared" si="64"/>
        <v>0</v>
      </c>
      <c r="S998" s="129">
        <v>11</v>
      </c>
    </row>
    <row r="999" spans="1:19" hidden="1">
      <c r="A999" s="147">
        <v>981</v>
      </c>
      <c r="B999" s="121">
        <v>203061469</v>
      </c>
      <c r="C999" s="148" t="s">
        <v>159</v>
      </c>
      <c r="D999" s="149" t="s">
        <v>32</v>
      </c>
      <c r="E999" s="149" t="s">
        <v>44</v>
      </c>
      <c r="F999" s="149" t="s">
        <v>152</v>
      </c>
      <c r="G999" s="149" t="s">
        <v>109</v>
      </c>
      <c r="H999" s="149">
        <v>0</v>
      </c>
      <c r="I999" s="123" t="s">
        <v>1098</v>
      </c>
      <c r="J999" s="150">
        <f>VLOOKUP(B999,'12.2023'!A:C,3,0)</f>
        <v>0</v>
      </c>
      <c r="K999" s="151">
        <f>VLOOKUP(B999,'12.2023'!A:D,4,0)</f>
        <v>0</v>
      </c>
      <c r="L999" s="150">
        <f>VLOOKUP(B999,'12.2023'!A:E,5,0)</f>
        <v>92573.650000000009</v>
      </c>
      <c r="M999" s="150">
        <f>VLOOKUP(B999,'12.2023'!A:F,6,0)</f>
        <v>92573.650000000009</v>
      </c>
      <c r="N999" s="150">
        <f t="shared" si="61"/>
        <v>0</v>
      </c>
      <c r="O999" s="152">
        <f t="shared" si="62"/>
        <v>0</v>
      </c>
      <c r="P999" s="128">
        <f t="shared" si="63"/>
        <v>0</v>
      </c>
      <c r="Q999" s="153">
        <v>0</v>
      </c>
      <c r="R999" s="128">
        <f t="shared" si="64"/>
        <v>0</v>
      </c>
      <c r="S999" s="129">
        <v>11</v>
      </c>
    </row>
    <row r="1000" spans="1:19" hidden="1">
      <c r="A1000" s="147">
        <v>982</v>
      </c>
      <c r="B1000" s="121">
        <v>203061470</v>
      </c>
      <c r="C1000" s="148" t="s">
        <v>159</v>
      </c>
      <c r="D1000" s="149" t="s">
        <v>32</v>
      </c>
      <c r="E1000" s="149" t="s">
        <v>44</v>
      </c>
      <c r="F1000" s="149" t="s">
        <v>152</v>
      </c>
      <c r="G1000" s="149" t="s">
        <v>109</v>
      </c>
      <c r="H1000" s="149">
        <v>0</v>
      </c>
      <c r="I1000" s="123" t="s">
        <v>1099</v>
      </c>
      <c r="J1000" s="150">
        <f>VLOOKUP(B1000,'12.2023'!A:C,3,0)</f>
        <v>0</v>
      </c>
      <c r="K1000" s="151">
        <f>VLOOKUP(B1000,'12.2023'!A:D,4,0)</f>
        <v>0</v>
      </c>
      <c r="L1000" s="150">
        <f>VLOOKUP(B1000,'12.2023'!A:E,5,0)</f>
        <v>0</v>
      </c>
      <c r="M1000" s="150">
        <f>VLOOKUP(B1000,'12.2023'!A:F,6,0)</f>
        <v>0</v>
      </c>
      <c r="N1000" s="150">
        <f t="shared" si="61"/>
        <v>0</v>
      </c>
      <c r="O1000" s="152">
        <f t="shared" si="62"/>
        <v>0</v>
      </c>
      <c r="P1000" s="128">
        <f t="shared" si="63"/>
        <v>0</v>
      </c>
      <c r="Q1000" s="153">
        <v>0</v>
      </c>
      <c r="R1000" s="128">
        <f t="shared" si="64"/>
        <v>0</v>
      </c>
      <c r="S1000" s="129">
        <v>11</v>
      </c>
    </row>
    <row r="1001" spans="1:19" hidden="1">
      <c r="A1001" s="147">
        <v>983</v>
      </c>
      <c r="B1001" s="121">
        <v>203061471</v>
      </c>
      <c r="C1001" s="148" t="s">
        <v>159</v>
      </c>
      <c r="D1001" s="149" t="s">
        <v>32</v>
      </c>
      <c r="E1001" s="149" t="s">
        <v>44</v>
      </c>
      <c r="F1001" s="149" t="s">
        <v>152</v>
      </c>
      <c r="G1001" s="149" t="s">
        <v>109</v>
      </c>
      <c r="H1001" s="149">
        <v>0</v>
      </c>
      <c r="I1001" s="123" t="s">
        <v>1100</v>
      </c>
      <c r="J1001" s="150">
        <f>VLOOKUP(B1001,'12.2023'!A:C,3,0)</f>
        <v>0</v>
      </c>
      <c r="K1001" s="151">
        <f>VLOOKUP(B1001,'12.2023'!A:D,4,0)</f>
        <v>0</v>
      </c>
      <c r="L1001" s="150">
        <f>VLOOKUP(B1001,'12.2023'!A:E,5,0)</f>
        <v>54217</v>
      </c>
      <c r="M1001" s="150">
        <f>VLOOKUP(B1001,'12.2023'!A:F,6,0)</f>
        <v>54217</v>
      </c>
      <c r="N1001" s="150">
        <f t="shared" si="61"/>
        <v>0</v>
      </c>
      <c r="O1001" s="152">
        <f t="shared" si="62"/>
        <v>0</v>
      </c>
      <c r="P1001" s="128">
        <f t="shared" si="63"/>
        <v>0</v>
      </c>
      <c r="Q1001" s="153">
        <v>0</v>
      </c>
      <c r="R1001" s="128">
        <f t="shared" si="64"/>
        <v>0</v>
      </c>
      <c r="S1001" s="129">
        <v>11</v>
      </c>
    </row>
    <row r="1002" spans="1:19" hidden="1">
      <c r="A1002" s="147">
        <v>984</v>
      </c>
      <c r="B1002" s="121">
        <v>203061472</v>
      </c>
      <c r="C1002" s="148" t="s">
        <v>159</v>
      </c>
      <c r="D1002" s="149" t="s">
        <v>32</v>
      </c>
      <c r="E1002" s="149" t="s">
        <v>44</v>
      </c>
      <c r="F1002" s="149" t="s">
        <v>152</v>
      </c>
      <c r="G1002" s="149" t="s">
        <v>109</v>
      </c>
      <c r="H1002" s="149">
        <v>0</v>
      </c>
      <c r="I1002" s="123" t="s">
        <v>1101</v>
      </c>
      <c r="J1002" s="150">
        <f>VLOOKUP(B1002,'12.2023'!A:C,3,0)</f>
        <v>0</v>
      </c>
      <c r="K1002" s="151">
        <f>VLOOKUP(B1002,'12.2023'!A:D,4,0)</f>
        <v>0</v>
      </c>
      <c r="L1002" s="150">
        <f>VLOOKUP(B1002,'12.2023'!A:E,5,0)</f>
        <v>40850</v>
      </c>
      <c r="M1002" s="150">
        <f>VLOOKUP(B1002,'12.2023'!A:F,6,0)</f>
        <v>40850</v>
      </c>
      <c r="N1002" s="150">
        <f t="shared" si="61"/>
        <v>0</v>
      </c>
      <c r="O1002" s="152">
        <f t="shared" si="62"/>
        <v>0</v>
      </c>
      <c r="P1002" s="128">
        <f t="shared" si="63"/>
        <v>0</v>
      </c>
      <c r="Q1002" s="153">
        <v>0</v>
      </c>
      <c r="R1002" s="128">
        <f t="shared" si="64"/>
        <v>0</v>
      </c>
      <c r="S1002" s="129">
        <v>11</v>
      </c>
    </row>
    <row r="1003" spans="1:19" hidden="1">
      <c r="A1003" s="147">
        <v>985</v>
      </c>
      <c r="B1003" s="121">
        <v>203061473</v>
      </c>
      <c r="C1003" s="148" t="s">
        <v>159</v>
      </c>
      <c r="D1003" s="149" t="s">
        <v>32</v>
      </c>
      <c r="E1003" s="149" t="s">
        <v>44</v>
      </c>
      <c r="F1003" s="149" t="s">
        <v>152</v>
      </c>
      <c r="G1003" s="149" t="s">
        <v>109</v>
      </c>
      <c r="H1003" s="149">
        <v>0</v>
      </c>
      <c r="I1003" s="123" t="s">
        <v>1102</v>
      </c>
      <c r="J1003" s="150">
        <f>VLOOKUP(B1003,'12.2023'!A:C,3,0)</f>
        <v>0</v>
      </c>
      <c r="K1003" s="151">
        <f>VLOOKUP(B1003,'12.2023'!A:D,4,0)</f>
        <v>0</v>
      </c>
      <c r="L1003" s="150">
        <f>VLOOKUP(B1003,'12.2023'!A:E,5,0)</f>
        <v>36236</v>
      </c>
      <c r="M1003" s="150">
        <f>VLOOKUP(B1003,'12.2023'!A:F,6,0)</f>
        <v>36236</v>
      </c>
      <c r="N1003" s="150">
        <f t="shared" si="61"/>
        <v>0</v>
      </c>
      <c r="O1003" s="152">
        <f t="shared" si="62"/>
        <v>0</v>
      </c>
      <c r="P1003" s="128">
        <f t="shared" si="63"/>
        <v>0</v>
      </c>
      <c r="Q1003" s="153">
        <v>0</v>
      </c>
      <c r="R1003" s="128">
        <f t="shared" si="64"/>
        <v>0</v>
      </c>
      <c r="S1003" s="129">
        <v>11</v>
      </c>
    </row>
    <row r="1004" spans="1:19" hidden="1">
      <c r="A1004" s="147">
        <v>986</v>
      </c>
      <c r="B1004" s="121">
        <v>203061474</v>
      </c>
      <c r="C1004" s="148" t="s">
        <v>159</v>
      </c>
      <c r="D1004" s="149" t="s">
        <v>32</v>
      </c>
      <c r="E1004" s="149" t="s">
        <v>44</v>
      </c>
      <c r="F1004" s="149" t="s">
        <v>152</v>
      </c>
      <c r="G1004" s="149" t="s">
        <v>109</v>
      </c>
      <c r="H1004" s="149">
        <v>0</v>
      </c>
      <c r="I1004" s="123" t="s">
        <v>1103</v>
      </c>
      <c r="J1004" s="150">
        <f>VLOOKUP(B1004,'12.2023'!A:C,3,0)</f>
        <v>0</v>
      </c>
      <c r="K1004" s="151">
        <f>VLOOKUP(B1004,'12.2023'!A:D,4,0)</f>
        <v>0</v>
      </c>
      <c r="L1004" s="150">
        <f>VLOOKUP(B1004,'12.2023'!A:E,5,0)</f>
        <v>0</v>
      </c>
      <c r="M1004" s="150">
        <f>VLOOKUP(B1004,'12.2023'!A:F,6,0)</f>
        <v>0</v>
      </c>
      <c r="N1004" s="150">
        <f t="shared" si="61"/>
        <v>0</v>
      </c>
      <c r="O1004" s="152">
        <f t="shared" si="62"/>
        <v>0</v>
      </c>
      <c r="P1004" s="128">
        <f t="shared" si="63"/>
        <v>0</v>
      </c>
      <c r="Q1004" s="153">
        <v>0</v>
      </c>
      <c r="R1004" s="128">
        <f t="shared" si="64"/>
        <v>0</v>
      </c>
      <c r="S1004" s="129">
        <v>11</v>
      </c>
    </row>
    <row r="1005" spans="1:19" hidden="1">
      <c r="A1005" s="147">
        <v>987</v>
      </c>
      <c r="B1005" s="121">
        <v>203061475</v>
      </c>
      <c r="C1005" s="148" t="s">
        <v>159</v>
      </c>
      <c r="D1005" s="149" t="s">
        <v>32</v>
      </c>
      <c r="E1005" s="149" t="s">
        <v>44</v>
      </c>
      <c r="F1005" s="149" t="s">
        <v>152</v>
      </c>
      <c r="G1005" s="149" t="s">
        <v>109</v>
      </c>
      <c r="H1005" s="149">
        <v>0</v>
      </c>
      <c r="I1005" s="123" t="s">
        <v>1104</v>
      </c>
      <c r="J1005" s="150">
        <f>VLOOKUP(B1005,'12.2023'!A:C,3,0)</f>
        <v>0</v>
      </c>
      <c r="K1005" s="151">
        <f>VLOOKUP(B1005,'12.2023'!A:D,4,0)</f>
        <v>0</v>
      </c>
      <c r="L1005" s="150">
        <f>VLOOKUP(B1005,'12.2023'!A:E,5,0)</f>
        <v>0</v>
      </c>
      <c r="M1005" s="150">
        <f>VLOOKUP(B1005,'12.2023'!A:F,6,0)</f>
        <v>0</v>
      </c>
      <c r="N1005" s="150">
        <f t="shared" si="61"/>
        <v>0</v>
      </c>
      <c r="O1005" s="152">
        <f t="shared" si="62"/>
        <v>0</v>
      </c>
      <c r="P1005" s="128">
        <f t="shared" si="63"/>
        <v>0</v>
      </c>
      <c r="Q1005" s="153">
        <v>0</v>
      </c>
      <c r="R1005" s="128">
        <f t="shared" si="64"/>
        <v>0</v>
      </c>
      <c r="S1005" s="129">
        <v>11</v>
      </c>
    </row>
    <row r="1006" spans="1:19" hidden="1">
      <c r="A1006" s="147">
        <v>988</v>
      </c>
      <c r="B1006" s="121">
        <v>203061476</v>
      </c>
      <c r="C1006" s="148" t="s">
        <v>159</v>
      </c>
      <c r="D1006" s="149" t="s">
        <v>32</v>
      </c>
      <c r="E1006" s="149" t="s">
        <v>44</v>
      </c>
      <c r="F1006" s="149" t="s">
        <v>152</v>
      </c>
      <c r="G1006" s="149" t="s">
        <v>109</v>
      </c>
      <c r="H1006" s="149">
        <v>0</v>
      </c>
      <c r="I1006" s="123" t="s">
        <v>1105</v>
      </c>
      <c r="J1006" s="150">
        <f>VLOOKUP(B1006,'12.2023'!A:C,3,0)</f>
        <v>0</v>
      </c>
      <c r="K1006" s="151">
        <f>VLOOKUP(B1006,'12.2023'!A:D,4,0)</f>
        <v>0</v>
      </c>
      <c r="L1006" s="150">
        <f>VLOOKUP(B1006,'12.2023'!A:E,5,0)</f>
        <v>38296</v>
      </c>
      <c r="M1006" s="150">
        <f>VLOOKUP(B1006,'12.2023'!A:F,6,0)</f>
        <v>38296</v>
      </c>
      <c r="N1006" s="150">
        <f t="shared" si="61"/>
        <v>0</v>
      </c>
      <c r="O1006" s="152">
        <f t="shared" si="62"/>
        <v>0</v>
      </c>
      <c r="P1006" s="128">
        <f t="shared" si="63"/>
        <v>0</v>
      </c>
      <c r="Q1006" s="153">
        <v>0</v>
      </c>
      <c r="R1006" s="128">
        <f t="shared" si="64"/>
        <v>0</v>
      </c>
      <c r="S1006" s="129">
        <v>11</v>
      </c>
    </row>
    <row r="1007" spans="1:19" hidden="1">
      <c r="A1007" s="147">
        <v>989</v>
      </c>
      <c r="B1007" s="121">
        <v>203061477</v>
      </c>
      <c r="C1007" s="148" t="s">
        <v>159</v>
      </c>
      <c r="D1007" s="149" t="s">
        <v>32</v>
      </c>
      <c r="E1007" s="149" t="s">
        <v>44</v>
      </c>
      <c r="F1007" s="149" t="s">
        <v>152</v>
      </c>
      <c r="G1007" s="149" t="s">
        <v>109</v>
      </c>
      <c r="H1007" s="149">
        <v>0</v>
      </c>
      <c r="I1007" s="123" t="s">
        <v>1106</v>
      </c>
      <c r="J1007" s="150">
        <f>VLOOKUP(B1007,'12.2023'!A:C,3,0)</f>
        <v>0</v>
      </c>
      <c r="K1007" s="151">
        <f>VLOOKUP(B1007,'12.2023'!A:D,4,0)</f>
        <v>0</v>
      </c>
      <c r="L1007" s="150">
        <f>VLOOKUP(B1007,'12.2023'!A:E,5,0)</f>
        <v>37308</v>
      </c>
      <c r="M1007" s="150">
        <f>VLOOKUP(B1007,'12.2023'!A:F,6,0)</f>
        <v>37308</v>
      </c>
      <c r="N1007" s="150">
        <f t="shared" si="61"/>
        <v>0</v>
      </c>
      <c r="O1007" s="152">
        <f t="shared" si="62"/>
        <v>0</v>
      </c>
      <c r="P1007" s="128">
        <f t="shared" si="63"/>
        <v>0</v>
      </c>
      <c r="Q1007" s="153">
        <v>0</v>
      </c>
      <c r="R1007" s="128">
        <f t="shared" si="64"/>
        <v>0</v>
      </c>
      <c r="S1007" s="129">
        <v>11</v>
      </c>
    </row>
    <row r="1008" spans="1:19" hidden="1">
      <c r="A1008" s="147">
        <v>990</v>
      </c>
      <c r="B1008" s="121">
        <v>203061479</v>
      </c>
      <c r="C1008" s="148" t="s">
        <v>159</v>
      </c>
      <c r="D1008" s="149" t="s">
        <v>32</v>
      </c>
      <c r="E1008" s="149" t="s">
        <v>44</v>
      </c>
      <c r="F1008" s="149" t="s">
        <v>152</v>
      </c>
      <c r="G1008" s="149" t="s">
        <v>109</v>
      </c>
      <c r="H1008" s="149">
        <v>0</v>
      </c>
      <c r="I1008" s="123" t="s">
        <v>1107</v>
      </c>
      <c r="J1008" s="150">
        <f>VLOOKUP(B1008,'12.2023'!A:C,3,0)</f>
        <v>0</v>
      </c>
      <c r="K1008" s="151">
        <f>VLOOKUP(B1008,'12.2023'!A:D,4,0)</f>
        <v>0</v>
      </c>
      <c r="L1008" s="150">
        <f>VLOOKUP(B1008,'12.2023'!A:E,5,0)</f>
        <v>41751</v>
      </c>
      <c r="M1008" s="150">
        <f>VLOOKUP(B1008,'12.2023'!A:F,6,0)</f>
        <v>41751</v>
      </c>
      <c r="N1008" s="150">
        <f t="shared" si="61"/>
        <v>0</v>
      </c>
      <c r="O1008" s="152">
        <f t="shared" si="62"/>
        <v>0</v>
      </c>
      <c r="P1008" s="128">
        <f t="shared" si="63"/>
        <v>0</v>
      </c>
      <c r="Q1008" s="153">
        <v>0</v>
      </c>
      <c r="R1008" s="128">
        <f t="shared" si="64"/>
        <v>0</v>
      </c>
      <c r="S1008" s="129">
        <v>11</v>
      </c>
    </row>
    <row r="1009" spans="1:19" hidden="1">
      <c r="A1009" s="147">
        <v>991</v>
      </c>
      <c r="B1009" s="121">
        <v>203061481</v>
      </c>
      <c r="C1009" s="148" t="s">
        <v>159</v>
      </c>
      <c r="D1009" s="149" t="s">
        <v>32</v>
      </c>
      <c r="E1009" s="149" t="s">
        <v>44</v>
      </c>
      <c r="F1009" s="149" t="s">
        <v>152</v>
      </c>
      <c r="G1009" s="149" t="s">
        <v>109</v>
      </c>
      <c r="H1009" s="149">
        <v>0</v>
      </c>
      <c r="I1009" s="123" t="s">
        <v>1108</v>
      </c>
      <c r="J1009" s="150">
        <f>VLOOKUP(B1009,'12.2023'!A:C,3,0)</f>
        <v>0</v>
      </c>
      <c r="K1009" s="151">
        <f>VLOOKUP(B1009,'12.2023'!A:D,4,0)</f>
        <v>0</v>
      </c>
      <c r="L1009" s="150">
        <f>VLOOKUP(B1009,'12.2023'!A:E,5,0)</f>
        <v>40305</v>
      </c>
      <c r="M1009" s="150">
        <f>VLOOKUP(B1009,'12.2023'!A:F,6,0)</f>
        <v>40305</v>
      </c>
      <c r="N1009" s="150">
        <f t="shared" si="61"/>
        <v>0</v>
      </c>
      <c r="O1009" s="152">
        <f t="shared" si="62"/>
        <v>0</v>
      </c>
      <c r="P1009" s="128">
        <f t="shared" si="63"/>
        <v>0</v>
      </c>
      <c r="Q1009" s="153">
        <v>0</v>
      </c>
      <c r="R1009" s="128">
        <f t="shared" si="64"/>
        <v>0</v>
      </c>
      <c r="S1009" s="129">
        <v>11</v>
      </c>
    </row>
    <row r="1010" spans="1:19" hidden="1">
      <c r="A1010" s="147">
        <v>992</v>
      </c>
      <c r="B1010" s="121">
        <v>203061482</v>
      </c>
      <c r="C1010" s="148" t="s">
        <v>159</v>
      </c>
      <c r="D1010" s="149" t="s">
        <v>32</v>
      </c>
      <c r="E1010" s="149" t="s">
        <v>44</v>
      </c>
      <c r="F1010" s="149" t="s">
        <v>152</v>
      </c>
      <c r="G1010" s="149" t="s">
        <v>109</v>
      </c>
      <c r="H1010" s="149">
        <v>0</v>
      </c>
      <c r="I1010" s="123" t="s">
        <v>1109</v>
      </c>
      <c r="J1010" s="150">
        <f>VLOOKUP(B1010,'12.2023'!A:C,3,0)</f>
        <v>0</v>
      </c>
      <c r="K1010" s="151">
        <f>VLOOKUP(B1010,'12.2023'!A:D,4,0)</f>
        <v>0</v>
      </c>
      <c r="L1010" s="150">
        <f>VLOOKUP(B1010,'12.2023'!A:E,5,0)</f>
        <v>42596</v>
      </c>
      <c r="M1010" s="150">
        <f>VLOOKUP(B1010,'12.2023'!A:F,6,0)</f>
        <v>42596</v>
      </c>
      <c r="N1010" s="150">
        <f t="shared" si="61"/>
        <v>0</v>
      </c>
      <c r="O1010" s="152">
        <f t="shared" si="62"/>
        <v>0</v>
      </c>
      <c r="P1010" s="128">
        <f t="shared" si="63"/>
        <v>0</v>
      </c>
      <c r="Q1010" s="153">
        <v>0</v>
      </c>
      <c r="R1010" s="128">
        <f t="shared" si="64"/>
        <v>0</v>
      </c>
      <c r="S1010" s="129">
        <v>11</v>
      </c>
    </row>
    <row r="1011" spans="1:19" hidden="1">
      <c r="A1011" s="147">
        <v>993</v>
      </c>
      <c r="B1011" s="121">
        <v>203061485</v>
      </c>
      <c r="C1011" s="148" t="s">
        <v>159</v>
      </c>
      <c r="D1011" s="149" t="s">
        <v>32</v>
      </c>
      <c r="E1011" s="149" t="s">
        <v>44</v>
      </c>
      <c r="F1011" s="149" t="s">
        <v>152</v>
      </c>
      <c r="G1011" s="149" t="s">
        <v>109</v>
      </c>
      <c r="H1011" s="149">
        <v>0</v>
      </c>
      <c r="I1011" s="123" t="s">
        <v>1110</v>
      </c>
      <c r="J1011" s="150">
        <f>VLOOKUP(B1011,'12.2023'!A:C,3,0)</f>
        <v>0</v>
      </c>
      <c r="K1011" s="151">
        <f>VLOOKUP(B1011,'12.2023'!A:D,4,0)</f>
        <v>0</v>
      </c>
      <c r="L1011" s="150">
        <f>VLOOKUP(B1011,'12.2023'!A:E,5,0)</f>
        <v>33988</v>
      </c>
      <c r="M1011" s="150">
        <f>VLOOKUP(B1011,'12.2023'!A:F,6,0)</f>
        <v>33988</v>
      </c>
      <c r="N1011" s="150">
        <f t="shared" si="61"/>
        <v>0</v>
      </c>
      <c r="O1011" s="152">
        <f t="shared" si="62"/>
        <v>0</v>
      </c>
      <c r="P1011" s="128">
        <f t="shared" si="63"/>
        <v>0</v>
      </c>
      <c r="Q1011" s="153">
        <v>0</v>
      </c>
      <c r="R1011" s="128">
        <f t="shared" si="64"/>
        <v>0</v>
      </c>
      <c r="S1011" s="129">
        <v>11</v>
      </c>
    </row>
    <row r="1012" spans="1:19" hidden="1">
      <c r="A1012" s="147">
        <v>994</v>
      </c>
      <c r="B1012" s="121">
        <v>203061488</v>
      </c>
      <c r="C1012" s="148" t="s">
        <v>159</v>
      </c>
      <c r="D1012" s="149" t="s">
        <v>32</v>
      </c>
      <c r="E1012" s="149" t="s">
        <v>44</v>
      </c>
      <c r="F1012" s="149" t="s">
        <v>152</v>
      </c>
      <c r="G1012" s="149" t="s">
        <v>109</v>
      </c>
      <c r="H1012" s="149">
        <v>0</v>
      </c>
      <c r="I1012" s="123" t="s">
        <v>1111</v>
      </c>
      <c r="J1012" s="150">
        <f>VLOOKUP(B1012,'12.2023'!A:C,3,0)</f>
        <v>0</v>
      </c>
      <c r="K1012" s="151">
        <f>VLOOKUP(B1012,'12.2023'!A:D,4,0)</f>
        <v>0</v>
      </c>
      <c r="L1012" s="150">
        <f>VLOOKUP(B1012,'12.2023'!A:E,5,0)</f>
        <v>38069</v>
      </c>
      <c r="M1012" s="150">
        <f>VLOOKUP(B1012,'12.2023'!A:F,6,0)</f>
        <v>38069</v>
      </c>
      <c r="N1012" s="150">
        <f t="shared" si="61"/>
        <v>0</v>
      </c>
      <c r="O1012" s="152">
        <f t="shared" si="62"/>
        <v>0</v>
      </c>
      <c r="P1012" s="128">
        <f t="shared" si="63"/>
        <v>0</v>
      </c>
      <c r="Q1012" s="153">
        <v>0</v>
      </c>
      <c r="R1012" s="128">
        <f t="shared" si="64"/>
        <v>0</v>
      </c>
      <c r="S1012" s="129">
        <v>11</v>
      </c>
    </row>
    <row r="1013" spans="1:19" hidden="1">
      <c r="A1013" s="147">
        <v>995</v>
      </c>
      <c r="B1013" s="121">
        <v>203061490</v>
      </c>
      <c r="C1013" s="148" t="s">
        <v>159</v>
      </c>
      <c r="D1013" s="149" t="s">
        <v>32</v>
      </c>
      <c r="E1013" s="149" t="s">
        <v>44</v>
      </c>
      <c r="F1013" s="149" t="s">
        <v>152</v>
      </c>
      <c r="G1013" s="149" t="s">
        <v>109</v>
      </c>
      <c r="H1013" s="149">
        <v>0</v>
      </c>
      <c r="I1013" s="123" t="s">
        <v>1112</v>
      </c>
      <c r="J1013" s="150">
        <f>VLOOKUP(B1013,'12.2023'!A:C,3,0)</f>
        <v>0</v>
      </c>
      <c r="K1013" s="151">
        <f>VLOOKUP(B1013,'12.2023'!A:D,4,0)</f>
        <v>0</v>
      </c>
      <c r="L1013" s="150">
        <f>VLOOKUP(B1013,'12.2023'!A:E,5,0)</f>
        <v>0</v>
      </c>
      <c r="M1013" s="150">
        <f>VLOOKUP(B1013,'12.2023'!A:F,6,0)</f>
        <v>0</v>
      </c>
      <c r="N1013" s="150">
        <f t="shared" si="61"/>
        <v>0</v>
      </c>
      <c r="O1013" s="152">
        <f t="shared" si="62"/>
        <v>0</v>
      </c>
      <c r="P1013" s="128">
        <f t="shared" si="63"/>
        <v>0</v>
      </c>
      <c r="Q1013" s="153">
        <v>0</v>
      </c>
      <c r="R1013" s="128">
        <f t="shared" si="64"/>
        <v>0</v>
      </c>
      <c r="S1013" s="129">
        <v>11</v>
      </c>
    </row>
    <row r="1014" spans="1:19" hidden="1">
      <c r="A1014" s="147">
        <v>996</v>
      </c>
      <c r="B1014" s="121">
        <v>203061491</v>
      </c>
      <c r="C1014" s="148" t="s">
        <v>159</v>
      </c>
      <c r="D1014" s="149" t="s">
        <v>32</v>
      </c>
      <c r="E1014" s="149" t="s">
        <v>44</v>
      </c>
      <c r="F1014" s="149" t="s">
        <v>152</v>
      </c>
      <c r="G1014" s="149" t="s">
        <v>109</v>
      </c>
      <c r="H1014" s="149">
        <v>0</v>
      </c>
      <c r="I1014" s="123" t="s">
        <v>1113</v>
      </c>
      <c r="J1014" s="150">
        <f>VLOOKUP(B1014,'12.2023'!A:C,3,0)</f>
        <v>0</v>
      </c>
      <c r="K1014" s="151">
        <f>VLOOKUP(B1014,'12.2023'!A:D,4,0)</f>
        <v>0</v>
      </c>
      <c r="L1014" s="150">
        <f>VLOOKUP(B1014,'12.2023'!A:E,5,0)</f>
        <v>32700</v>
      </c>
      <c r="M1014" s="150">
        <f>VLOOKUP(B1014,'12.2023'!A:F,6,0)</f>
        <v>32700</v>
      </c>
      <c r="N1014" s="150">
        <f t="shared" si="61"/>
        <v>0</v>
      </c>
      <c r="O1014" s="152">
        <f t="shared" si="62"/>
        <v>0</v>
      </c>
      <c r="P1014" s="128">
        <f t="shared" si="63"/>
        <v>0</v>
      </c>
      <c r="Q1014" s="153">
        <v>0</v>
      </c>
      <c r="R1014" s="128">
        <f t="shared" si="64"/>
        <v>0</v>
      </c>
      <c r="S1014" s="129">
        <v>11</v>
      </c>
    </row>
    <row r="1015" spans="1:19" hidden="1">
      <c r="A1015" s="147">
        <v>997</v>
      </c>
      <c r="B1015" s="121">
        <v>203061492</v>
      </c>
      <c r="C1015" s="148" t="s">
        <v>159</v>
      </c>
      <c r="D1015" s="149" t="s">
        <v>32</v>
      </c>
      <c r="E1015" s="149" t="s">
        <v>44</v>
      </c>
      <c r="F1015" s="149" t="s">
        <v>152</v>
      </c>
      <c r="G1015" s="149" t="s">
        <v>109</v>
      </c>
      <c r="H1015" s="149">
        <v>0</v>
      </c>
      <c r="I1015" s="123" t="s">
        <v>1114</v>
      </c>
      <c r="J1015" s="150">
        <f>VLOOKUP(B1015,'12.2023'!A:C,3,0)</f>
        <v>0</v>
      </c>
      <c r="K1015" s="151">
        <f>VLOOKUP(B1015,'12.2023'!A:D,4,0)</f>
        <v>0</v>
      </c>
      <c r="L1015" s="150">
        <f>VLOOKUP(B1015,'12.2023'!A:E,5,0)</f>
        <v>0</v>
      </c>
      <c r="M1015" s="150">
        <f>VLOOKUP(B1015,'12.2023'!A:F,6,0)</f>
        <v>0</v>
      </c>
      <c r="N1015" s="150">
        <f t="shared" si="61"/>
        <v>0</v>
      </c>
      <c r="O1015" s="152">
        <f t="shared" si="62"/>
        <v>0</v>
      </c>
      <c r="P1015" s="128">
        <f t="shared" si="63"/>
        <v>0</v>
      </c>
      <c r="Q1015" s="153">
        <v>0</v>
      </c>
      <c r="R1015" s="128">
        <f t="shared" si="64"/>
        <v>0</v>
      </c>
      <c r="S1015" s="129">
        <v>11</v>
      </c>
    </row>
    <row r="1016" spans="1:19" hidden="1">
      <c r="A1016" s="147">
        <v>998</v>
      </c>
      <c r="B1016" s="121">
        <v>203061494</v>
      </c>
      <c r="C1016" s="148" t="s">
        <v>159</v>
      </c>
      <c r="D1016" s="149" t="s">
        <v>32</v>
      </c>
      <c r="E1016" s="149" t="s">
        <v>44</v>
      </c>
      <c r="F1016" s="149" t="s">
        <v>152</v>
      </c>
      <c r="G1016" s="149" t="s">
        <v>109</v>
      </c>
      <c r="H1016" s="149">
        <v>0</v>
      </c>
      <c r="I1016" s="123" t="s">
        <v>1115</v>
      </c>
      <c r="J1016" s="150">
        <f>VLOOKUP(B1016,'12.2023'!A:C,3,0)</f>
        <v>0</v>
      </c>
      <c r="K1016" s="151">
        <f>VLOOKUP(B1016,'12.2023'!A:D,4,0)</f>
        <v>0</v>
      </c>
      <c r="L1016" s="150">
        <f>VLOOKUP(B1016,'12.2023'!A:E,5,0)</f>
        <v>0</v>
      </c>
      <c r="M1016" s="150">
        <f>VLOOKUP(B1016,'12.2023'!A:F,6,0)</f>
        <v>0</v>
      </c>
      <c r="N1016" s="150">
        <f t="shared" si="61"/>
        <v>0</v>
      </c>
      <c r="O1016" s="152">
        <f t="shared" si="62"/>
        <v>0</v>
      </c>
      <c r="P1016" s="128">
        <f t="shared" si="63"/>
        <v>0</v>
      </c>
      <c r="Q1016" s="153">
        <v>0</v>
      </c>
      <c r="R1016" s="128">
        <f t="shared" si="64"/>
        <v>0</v>
      </c>
      <c r="S1016" s="129">
        <v>11</v>
      </c>
    </row>
    <row r="1017" spans="1:19" hidden="1">
      <c r="A1017" s="147">
        <v>999</v>
      </c>
      <c r="B1017" s="121">
        <v>203061498</v>
      </c>
      <c r="C1017" s="148" t="s">
        <v>159</v>
      </c>
      <c r="D1017" s="149" t="s">
        <v>32</v>
      </c>
      <c r="E1017" s="149" t="s">
        <v>44</v>
      </c>
      <c r="F1017" s="149" t="s">
        <v>152</v>
      </c>
      <c r="G1017" s="149" t="s">
        <v>109</v>
      </c>
      <c r="H1017" s="149">
        <v>0</v>
      </c>
      <c r="I1017" s="123" t="s">
        <v>1116</v>
      </c>
      <c r="J1017" s="150">
        <f>VLOOKUP(B1017,'12.2023'!A:C,3,0)</f>
        <v>0</v>
      </c>
      <c r="K1017" s="151">
        <f>VLOOKUP(B1017,'12.2023'!A:D,4,0)</f>
        <v>0</v>
      </c>
      <c r="L1017" s="150">
        <f>VLOOKUP(B1017,'12.2023'!A:E,5,0)</f>
        <v>0</v>
      </c>
      <c r="M1017" s="150">
        <f>VLOOKUP(B1017,'12.2023'!A:F,6,0)</f>
        <v>0</v>
      </c>
      <c r="N1017" s="150">
        <f t="shared" si="61"/>
        <v>0</v>
      </c>
      <c r="O1017" s="152">
        <f t="shared" si="62"/>
        <v>0</v>
      </c>
      <c r="P1017" s="128">
        <f t="shared" si="63"/>
        <v>0</v>
      </c>
      <c r="Q1017" s="153">
        <v>0</v>
      </c>
      <c r="R1017" s="128">
        <f t="shared" si="64"/>
        <v>0</v>
      </c>
      <c r="S1017" s="129">
        <v>11</v>
      </c>
    </row>
    <row r="1018" spans="1:19" hidden="1">
      <c r="A1018" s="147">
        <v>1000</v>
      </c>
      <c r="B1018" s="121">
        <v>203061499</v>
      </c>
      <c r="C1018" s="148" t="s">
        <v>159</v>
      </c>
      <c r="D1018" s="149" t="s">
        <v>32</v>
      </c>
      <c r="E1018" s="149" t="s">
        <v>44</v>
      </c>
      <c r="F1018" s="149" t="s">
        <v>152</v>
      </c>
      <c r="G1018" s="149" t="s">
        <v>109</v>
      </c>
      <c r="H1018" s="149">
        <v>0</v>
      </c>
      <c r="I1018" s="123" t="s">
        <v>1117</v>
      </c>
      <c r="J1018" s="150">
        <f>VLOOKUP(B1018,'12.2023'!A:C,3,0)</f>
        <v>0</v>
      </c>
      <c r="K1018" s="151">
        <f>VLOOKUP(B1018,'12.2023'!A:D,4,0)</f>
        <v>0</v>
      </c>
      <c r="L1018" s="150">
        <f>VLOOKUP(B1018,'12.2023'!A:E,5,0)</f>
        <v>0</v>
      </c>
      <c r="M1018" s="150">
        <f>VLOOKUP(B1018,'12.2023'!A:F,6,0)</f>
        <v>0</v>
      </c>
      <c r="N1018" s="150">
        <f t="shared" si="61"/>
        <v>0</v>
      </c>
      <c r="O1018" s="152">
        <f t="shared" si="62"/>
        <v>0</v>
      </c>
      <c r="P1018" s="128">
        <f t="shared" si="63"/>
        <v>0</v>
      </c>
      <c r="Q1018" s="153">
        <v>0</v>
      </c>
      <c r="R1018" s="128">
        <f t="shared" si="64"/>
        <v>0</v>
      </c>
      <c r="S1018" s="129">
        <v>11</v>
      </c>
    </row>
    <row r="1019" spans="1:19" hidden="1">
      <c r="A1019" s="147">
        <v>1001</v>
      </c>
      <c r="B1019" s="121">
        <v>203061500</v>
      </c>
      <c r="C1019" s="148" t="s">
        <v>159</v>
      </c>
      <c r="D1019" s="149" t="s">
        <v>32</v>
      </c>
      <c r="E1019" s="149" t="s">
        <v>44</v>
      </c>
      <c r="F1019" s="149" t="s">
        <v>152</v>
      </c>
      <c r="G1019" s="149" t="s">
        <v>109</v>
      </c>
      <c r="H1019" s="149">
        <v>0</v>
      </c>
      <c r="I1019" s="123" t="s">
        <v>1118</v>
      </c>
      <c r="J1019" s="150">
        <f>VLOOKUP(B1019,'12.2023'!A:C,3,0)</f>
        <v>0</v>
      </c>
      <c r="K1019" s="151">
        <f>VLOOKUP(B1019,'12.2023'!A:D,4,0)</f>
        <v>0</v>
      </c>
      <c r="L1019" s="150">
        <f>VLOOKUP(B1019,'12.2023'!A:E,5,0)</f>
        <v>37312</v>
      </c>
      <c r="M1019" s="150">
        <f>VLOOKUP(B1019,'12.2023'!A:F,6,0)</f>
        <v>37312</v>
      </c>
      <c r="N1019" s="150">
        <f t="shared" si="61"/>
        <v>0</v>
      </c>
      <c r="O1019" s="152">
        <f t="shared" si="62"/>
        <v>0</v>
      </c>
      <c r="P1019" s="128">
        <f t="shared" si="63"/>
        <v>0</v>
      </c>
      <c r="Q1019" s="153">
        <v>0</v>
      </c>
      <c r="R1019" s="128">
        <f t="shared" si="64"/>
        <v>0</v>
      </c>
      <c r="S1019" s="129">
        <v>11</v>
      </c>
    </row>
    <row r="1020" spans="1:19" hidden="1">
      <c r="A1020" s="147">
        <v>1002</v>
      </c>
      <c r="B1020" s="121">
        <v>203061501</v>
      </c>
      <c r="C1020" s="148" t="s">
        <v>159</v>
      </c>
      <c r="D1020" s="149" t="s">
        <v>32</v>
      </c>
      <c r="E1020" s="149" t="s">
        <v>44</v>
      </c>
      <c r="F1020" s="149" t="s">
        <v>152</v>
      </c>
      <c r="G1020" s="149" t="s">
        <v>109</v>
      </c>
      <c r="H1020" s="149">
        <v>0</v>
      </c>
      <c r="I1020" s="123" t="s">
        <v>1119</v>
      </c>
      <c r="J1020" s="150">
        <f>VLOOKUP(B1020,'12.2023'!A:C,3,0)</f>
        <v>0</v>
      </c>
      <c r="K1020" s="151">
        <f>VLOOKUP(B1020,'12.2023'!A:D,4,0)</f>
        <v>0</v>
      </c>
      <c r="L1020" s="150">
        <f>VLOOKUP(B1020,'12.2023'!A:E,5,0)</f>
        <v>64965</v>
      </c>
      <c r="M1020" s="150">
        <f>VLOOKUP(B1020,'12.2023'!A:F,6,0)</f>
        <v>64965</v>
      </c>
      <c r="N1020" s="150">
        <f t="shared" si="61"/>
        <v>0</v>
      </c>
      <c r="O1020" s="152">
        <f t="shared" si="62"/>
        <v>0</v>
      </c>
      <c r="P1020" s="128">
        <f t="shared" si="63"/>
        <v>0</v>
      </c>
      <c r="Q1020" s="153">
        <v>0</v>
      </c>
      <c r="R1020" s="128">
        <f t="shared" si="64"/>
        <v>0</v>
      </c>
      <c r="S1020" s="129">
        <v>11</v>
      </c>
    </row>
    <row r="1021" spans="1:19" hidden="1">
      <c r="A1021" s="147">
        <v>1003</v>
      </c>
      <c r="B1021" s="121">
        <v>203061502</v>
      </c>
      <c r="C1021" s="148" t="s">
        <v>159</v>
      </c>
      <c r="D1021" s="149" t="s">
        <v>32</v>
      </c>
      <c r="E1021" s="149" t="s">
        <v>44</v>
      </c>
      <c r="F1021" s="149" t="s">
        <v>152</v>
      </c>
      <c r="G1021" s="149" t="s">
        <v>109</v>
      </c>
      <c r="H1021" s="149">
        <v>0</v>
      </c>
      <c r="I1021" s="123" t="s">
        <v>1120</v>
      </c>
      <c r="J1021" s="150">
        <f>VLOOKUP(B1021,'12.2023'!A:C,3,0)</f>
        <v>0</v>
      </c>
      <c r="K1021" s="151">
        <f>VLOOKUP(B1021,'12.2023'!A:D,4,0)</f>
        <v>0</v>
      </c>
      <c r="L1021" s="150">
        <f>VLOOKUP(B1021,'12.2023'!A:E,5,0)</f>
        <v>26021</v>
      </c>
      <c r="M1021" s="150">
        <f>VLOOKUP(B1021,'12.2023'!A:F,6,0)</f>
        <v>26021</v>
      </c>
      <c r="N1021" s="150">
        <f t="shared" si="61"/>
        <v>0</v>
      </c>
      <c r="O1021" s="152">
        <f t="shared" si="62"/>
        <v>0</v>
      </c>
      <c r="P1021" s="128">
        <f t="shared" si="63"/>
        <v>0</v>
      </c>
      <c r="Q1021" s="153">
        <v>0</v>
      </c>
      <c r="R1021" s="128">
        <f t="shared" si="64"/>
        <v>0</v>
      </c>
      <c r="S1021" s="129">
        <v>11</v>
      </c>
    </row>
    <row r="1022" spans="1:19" hidden="1">
      <c r="A1022" s="147">
        <v>1004</v>
      </c>
      <c r="B1022" s="121">
        <v>203061503</v>
      </c>
      <c r="C1022" s="148" t="s">
        <v>159</v>
      </c>
      <c r="D1022" s="149" t="s">
        <v>32</v>
      </c>
      <c r="E1022" s="149" t="s">
        <v>44</v>
      </c>
      <c r="F1022" s="149" t="s">
        <v>152</v>
      </c>
      <c r="G1022" s="149" t="s">
        <v>109</v>
      </c>
      <c r="H1022" s="149">
        <v>0</v>
      </c>
      <c r="I1022" s="123" t="s">
        <v>1121</v>
      </c>
      <c r="J1022" s="150">
        <f>VLOOKUP(B1022,'12.2023'!A:C,3,0)</f>
        <v>0</v>
      </c>
      <c r="K1022" s="151">
        <f>VLOOKUP(B1022,'12.2023'!A:D,4,0)</f>
        <v>0</v>
      </c>
      <c r="L1022" s="150">
        <f>VLOOKUP(B1022,'12.2023'!A:E,5,0)</f>
        <v>29352</v>
      </c>
      <c r="M1022" s="150">
        <f>VLOOKUP(B1022,'12.2023'!A:F,6,0)</f>
        <v>29352</v>
      </c>
      <c r="N1022" s="150">
        <f t="shared" si="61"/>
        <v>0</v>
      </c>
      <c r="O1022" s="152">
        <f t="shared" si="62"/>
        <v>0</v>
      </c>
      <c r="P1022" s="128">
        <f t="shared" si="63"/>
        <v>0</v>
      </c>
      <c r="Q1022" s="153">
        <v>0</v>
      </c>
      <c r="R1022" s="128">
        <f t="shared" si="64"/>
        <v>0</v>
      </c>
      <c r="S1022" s="129">
        <v>11</v>
      </c>
    </row>
    <row r="1023" spans="1:19" hidden="1">
      <c r="A1023" s="147">
        <v>1005</v>
      </c>
      <c r="B1023" s="121">
        <v>203061504</v>
      </c>
      <c r="C1023" s="148" t="s">
        <v>159</v>
      </c>
      <c r="D1023" s="149" t="s">
        <v>32</v>
      </c>
      <c r="E1023" s="149" t="s">
        <v>44</v>
      </c>
      <c r="F1023" s="149" t="s">
        <v>152</v>
      </c>
      <c r="G1023" s="149" t="s">
        <v>109</v>
      </c>
      <c r="H1023" s="149">
        <v>0</v>
      </c>
      <c r="I1023" s="123" t="s">
        <v>1122</v>
      </c>
      <c r="J1023" s="150">
        <f>VLOOKUP(B1023,'12.2023'!A:C,3,0)</f>
        <v>0</v>
      </c>
      <c r="K1023" s="151">
        <f>VLOOKUP(B1023,'12.2023'!A:D,4,0)</f>
        <v>0</v>
      </c>
      <c r="L1023" s="150">
        <f>VLOOKUP(B1023,'12.2023'!A:E,5,0)</f>
        <v>28731</v>
      </c>
      <c r="M1023" s="150">
        <f>VLOOKUP(B1023,'12.2023'!A:F,6,0)</f>
        <v>28731</v>
      </c>
      <c r="N1023" s="150">
        <f t="shared" si="61"/>
        <v>0</v>
      </c>
      <c r="O1023" s="152">
        <f t="shared" si="62"/>
        <v>0</v>
      </c>
      <c r="P1023" s="128">
        <f t="shared" si="63"/>
        <v>0</v>
      </c>
      <c r="Q1023" s="153">
        <v>0</v>
      </c>
      <c r="R1023" s="128">
        <f t="shared" si="64"/>
        <v>0</v>
      </c>
      <c r="S1023" s="129">
        <v>11</v>
      </c>
    </row>
    <row r="1024" spans="1:19" hidden="1">
      <c r="A1024" s="147">
        <v>1006</v>
      </c>
      <c r="B1024" s="121">
        <v>203061507</v>
      </c>
      <c r="C1024" s="148" t="s">
        <v>159</v>
      </c>
      <c r="D1024" s="149" t="s">
        <v>32</v>
      </c>
      <c r="E1024" s="149" t="s">
        <v>44</v>
      </c>
      <c r="F1024" s="149" t="s">
        <v>152</v>
      </c>
      <c r="G1024" s="149" t="s">
        <v>109</v>
      </c>
      <c r="H1024" s="149">
        <v>0</v>
      </c>
      <c r="I1024" s="123" t="s">
        <v>1123</v>
      </c>
      <c r="J1024" s="150">
        <f>VLOOKUP(B1024,'12.2023'!A:C,3,0)</f>
        <v>0</v>
      </c>
      <c r="K1024" s="151">
        <f>VLOOKUP(B1024,'12.2023'!A:D,4,0)</f>
        <v>0</v>
      </c>
      <c r="L1024" s="150">
        <f>VLOOKUP(B1024,'12.2023'!A:E,5,0)</f>
        <v>22565</v>
      </c>
      <c r="M1024" s="150">
        <f>VLOOKUP(B1024,'12.2023'!A:F,6,0)</f>
        <v>22565</v>
      </c>
      <c r="N1024" s="150">
        <f t="shared" si="61"/>
        <v>0</v>
      </c>
      <c r="O1024" s="152">
        <f t="shared" si="62"/>
        <v>0</v>
      </c>
      <c r="P1024" s="128">
        <f t="shared" si="63"/>
        <v>0</v>
      </c>
      <c r="Q1024" s="153">
        <v>0</v>
      </c>
      <c r="R1024" s="128">
        <f t="shared" si="64"/>
        <v>0</v>
      </c>
      <c r="S1024" s="129">
        <v>11</v>
      </c>
    </row>
    <row r="1025" spans="1:19" hidden="1">
      <c r="A1025" s="147">
        <v>1007</v>
      </c>
      <c r="B1025" s="121">
        <v>203061508</v>
      </c>
      <c r="C1025" s="148" t="s">
        <v>159</v>
      </c>
      <c r="D1025" s="149" t="s">
        <v>32</v>
      </c>
      <c r="E1025" s="149" t="s">
        <v>44</v>
      </c>
      <c r="F1025" s="149" t="s">
        <v>152</v>
      </c>
      <c r="G1025" s="149" t="s">
        <v>109</v>
      </c>
      <c r="H1025" s="149">
        <v>0</v>
      </c>
      <c r="I1025" s="123" t="s">
        <v>1124</v>
      </c>
      <c r="J1025" s="150">
        <f>VLOOKUP(B1025,'12.2023'!A:C,3,0)</f>
        <v>0</v>
      </c>
      <c r="K1025" s="151">
        <f>VLOOKUP(B1025,'12.2023'!A:D,4,0)</f>
        <v>0</v>
      </c>
      <c r="L1025" s="150">
        <f>VLOOKUP(B1025,'12.2023'!A:E,5,0)</f>
        <v>43125</v>
      </c>
      <c r="M1025" s="150">
        <f>VLOOKUP(B1025,'12.2023'!A:F,6,0)</f>
        <v>43125</v>
      </c>
      <c r="N1025" s="150">
        <f t="shared" si="61"/>
        <v>0</v>
      </c>
      <c r="O1025" s="152">
        <f t="shared" si="62"/>
        <v>0</v>
      </c>
      <c r="P1025" s="128">
        <f t="shared" si="63"/>
        <v>0</v>
      </c>
      <c r="Q1025" s="153">
        <v>0</v>
      </c>
      <c r="R1025" s="128">
        <f t="shared" si="64"/>
        <v>0</v>
      </c>
      <c r="S1025" s="129">
        <v>11</v>
      </c>
    </row>
    <row r="1026" spans="1:19" hidden="1">
      <c r="A1026" s="147">
        <v>1008</v>
      </c>
      <c r="B1026" s="121">
        <v>203061510</v>
      </c>
      <c r="C1026" s="148" t="s">
        <v>159</v>
      </c>
      <c r="D1026" s="149" t="s">
        <v>32</v>
      </c>
      <c r="E1026" s="149" t="s">
        <v>44</v>
      </c>
      <c r="F1026" s="149" t="s">
        <v>152</v>
      </c>
      <c r="G1026" s="149" t="s">
        <v>109</v>
      </c>
      <c r="H1026" s="149">
        <v>0</v>
      </c>
      <c r="I1026" s="123" t="s">
        <v>1125</v>
      </c>
      <c r="J1026" s="150">
        <f>VLOOKUP(B1026,'12.2023'!A:C,3,0)</f>
        <v>0</v>
      </c>
      <c r="K1026" s="151">
        <f>VLOOKUP(B1026,'12.2023'!A:D,4,0)</f>
        <v>0</v>
      </c>
      <c r="L1026" s="150">
        <f>VLOOKUP(B1026,'12.2023'!A:E,5,0)</f>
        <v>17318</v>
      </c>
      <c r="M1026" s="150">
        <f>VLOOKUP(B1026,'12.2023'!A:F,6,0)</f>
        <v>17318</v>
      </c>
      <c r="N1026" s="150">
        <f t="shared" si="61"/>
        <v>0</v>
      </c>
      <c r="O1026" s="152">
        <f t="shared" si="62"/>
        <v>0</v>
      </c>
      <c r="P1026" s="128">
        <f t="shared" si="63"/>
        <v>0</v>
      </c>
      <c r="Q1026" s="153">
        <v>0</v>
      </c>
      <c r="R1026" s="128">
        <f t="shared" si="64"/>
        <v>0</v>
      </c>
      <c r="S1026" s="129">
        <v>11</v>
      </c>
    </row>
    <row r="1027" spans="1:19" hidden="1">
      <c r="A1027" s="147">
        <v>1009</v>
      </c>
      <c r="B1027" s="121">
        <v>203061515</v>
      </c>
      <c r="C1027" s="148" t="s">
        <v>159</v>
      </c>
      <c r="D1027" s="149" t="s">
        <v>32</v>
      </c>
      <c r="E1027" s="149" t="s">
        <v>44</v>
      </c>
      <c r="F1027" s="149" t="s">
        <v>152</v>
      </c>
      <c r="G1027" s="149" t="s">
        <v>109</v>
      </c>
      <c r="H1027" s="149">
        <v>0</v>
      </c>
      <c r="I1027" s="123" t="s">
        <v>1126</v>
      </c>
      <c r="J1027" s="150">
        <f>VLOOKUP(B1027,'12.2023'!A:C,3,0)</f>
        <v>0</v>
      </c>
      <c r="K1027" s="151">
        <f>VLOOKUP(B1027,'12.2023'!A:D,4,0)</f>
        <v>0</v>
      </c>
      <c r="L1027" s="150">
        <f>VLOOKUP(B1027,'12.2023'!A:E,5,0)</f>
        <v>81905.25</v>
      </c>
      <c r="M1027" s="150">
        <f>VLOOKUP(B1027,'12.2023'!A:F,6,0)</f>
        <v>81905.25</v>
      </c>
      <c r="N1027" s="150">
        <f t="shared" si="61"/>
        <v>0</v>
      </c>
      <c r="O1027" s="152">
        <f t="shared" si="62"/>
        <v>0</v>
      </c>
      <c r="P1027" s="128">
        <f t="shared" si="63"/>
        <v>0</v>
      </c>
      <c r="Q1027" s="153">
        <v>0</v>
      </c>
      <c r="R1027" s="128">
        <f t="shared" si="64"/>
        <v>0</v>
      </c>
      <c r="S1027" s="129">
        <v>11</v>
      </c>
    </row>
    <row r="1028" spans="1:19" hidden="1">
      <c r="A1028" s="147">
        <v>1010</v>
      </c>
      <c r="B1028" s="121">
        <v>203061516</v>
      </c>
      <c r="C1028" s="148" t="s">
        <v>159</v>
      </c>
      <c r="D1028" s="149" t="s">
        <v>32</v>
      </c>
      <c r="E1028" s="149" t="s">
        <v>44</v>
      </c>
      <c r="F1028" s="149" t="s">
        <v>152</v>
      </c>
      <c r="G1028" s="149" t="s">
        <v>109</v>
      </c>
      <c r="H1028" s="149">
        <v>0</v>
      </c>
      <c r="I1028" s="123" t="s">
        <v>1127</v>
      </c>
      <c r="J1028" s="150">
        <f>VLOOKUP(B1028,'12.2023'!A:C,3,0)</f>
        <v>0</v>
      </c>
      <c r="K1028" s="151">
        <f>VLOOKUP(B1028,'12.2023'!A:D,4,0)</f>
        <v>0</v>
      </c>
      <c r="L1028" s="150">
        <f>VLOOKUP(B1028,'12.2023'!A:E,5,0)</f>
        <v>0</v>
      </c>
      <c r="M1028" s="150">
        <f>VLOOKUP(B1028,'12.2023'!A:F,6,0)</f>
        <v>0</v>
      </c>
      <c r="N1028" s="150">
        <f t="shared" si="61"/>
        <v>0</v>
      </c>
      <c r="O1028" s="152">
        <f t="shared" si="62"/>
        <v>0</v>
      </c>
      <c r="P1028" s="128">
        <f t="shared" si="63"/>
        <v>0</v>
      </c>
      <c r="Q1028" s="153">
        <v>0</v>
      </c>
      <c r="R1028" s="128">
        <f t="shared" si="64"/>
        <v>0</v>
      </c>
      <c r="S1028" s="129">
        <v>11</v>
      </c>
    </row>
    <row r="1029" spans="1:19" hidden="1">
      <c r="A1029" s="147">
        <v>1011</v>
      </c>
      <c r="B1029" s="121">
        <v>203061518</v>
      </c>
      <c r="C1029" s="148" t="s">
        <v>159</v>
      </c>
      <c r="D1029" s="149" t="s">
        <v>32</v>
      </c>
      <c r="E1029" s="149" t="s">
        <v>44</v>
      </c>
      <c r="F1029" s="149" t="s">
        <v>152</v>
      </c>
      <c r="G1029" s="149" t="s">
        <v>109</v>
      </c>
      <c r="H1029" s="149">
        <v>0</v>
      </c>
      <c r="I1029" s="123" t="s">
        <v>1128</v>
      </c>
      <c r="J1029" s="150">
        <f>VLOOKUP(B1029,'12.2023'!A:C,3,0)</f>
        <v>0</v>
      </c>
      <c r="K1029" s="151">
        <f>VLOOKUP(B1029,'12.2023'!A:D,4,0)</f>
        <v>0</v>
      </c>
      <c r="L1029" s="150">
        <f>VLOOKUP(B1029,'12.2023'!A:E,5,0)</f>
        <v>36402</v>
      </c>
      <c r="M1029" s="150">
        <f>VLOOKUP(B1029,'12.2023'!A:F,6,0)</f>
        <v>36402</v>
      </c>
      <c r="N1029" s="150">
        <f t="shared" si="61"/>
        <v>0</v>
      </c>
      <c r="O1029" s="152">
        <f t="shared" si="62"/>
        <v>0</v>
      </c>
      <c r="P1029" s="128">
        <f t="shared" si="63"/>
        <v>0</v>
      </c>
      <c r="Q1029" s="153">
        <v>0</v>
      </c>
      <c r="R1029" s="128">
        <f t="shared" si="64"/>
        <v>0</v>
      </c>
      <c r="S1029" s="129">
        <v>11</v>
      </c>
    </row>
    <row r="1030" spans="1:19" hidden="1">
      <c r="A1030" s="147">
        <v>1012</v>
      </c>
      <c r="B1030" s="121">
        <v>203061519</v>
      </c>
      <c r="C1030" s="148" t="s">
        <v>159</v>
      </c>
      <c r="D1030" s="149" t="s">
        <v>32</v>
      </c>
      <c r="E1030" s="149" t="s">
        <v>44</v>
      </c>
      <c r="F1030" s="149" t="s">
        <v>152</v>
      </c>
      <c r="G1030" s="149" t="s">
        <v>109</v>
      </c>
      <c r="H1030" s="149">
        <v>0</v>
      </c>
      <c r="I1030" s="123" t="s">
        <v>1129</v>
      </c>
      <c r="J1030" s="150">
        <f>VLOOKUP(B1030,'12.2023'!A:C,3,0)</f>
        <v>0</v>
      </c>
      <c r="K1030" s="151">
        <f>VLOOKUP(B1030,'12.2023'!A:D,4,0)</f>
        <v>0</v>
      </c>
      <c r="L1030" s="150">
        <f>VLOOKUP(B1030,'12.2023'!A:E,5,0)</f>
        <v>0</v>
      </c>
      <c r="M1030" s="150">
        <f>VLOOKUP(B1030,'12.2023'!A:F,6,0)</f>
        <v>0</v>
      </c>
      <c r="N1030" s="150">
        <f t="shared" si="61"/>
        <v>0</v>
      </c>
      <c r="O1030" s="152">
        <f t="shared" si="62"/>
        <v>0</v>
      </c>
      <c r="P1030" s="128">
        <f t="shared" si="63"/>
        <v>0</v>
      </c>
      <c r="Q1030" s="153">
        <v>0</v>
      </c>
      <c r="R1030" s="128">
        <f t="shared" si="64"/>
        <v>0</v>
      </c>
      <c r="S1030" s="129">
        <v>11</v>
      </c>
    </row>
    <row r="1031" spans="1:19" hidden="1">
      <c r="A1031" s="147">
        <v>1013</v>
      </c>
      <c r="B1031" s="121">
        <v>203061520</v>
      </c>
      <c r="C1031" s="148" t="s">
        <v>159</v>
      </c>
      <c r="D1031" s="149" t="s">
        <v>32</v>
      </c>
      <c r="E1031" s="149" t="s">
        <v>44</v>
      </c>
      <c r="F1031" s="149" t="s">
        <v>152</v>
      </c>
      <c r="G1031" s="149" t="s">
        <v>109</v>
      </c>
      <c r="H1031" s="149">
        <v>0</v>
      </c>
      <c r="I1031" s="123" t="s">
        <v>1130</v>
      </c>
      <c r="J1031" s="150">
        <f>VLOOKUP(B1031,'12.2023'!A:C,3,0)</f>
        <v>0</v>
      </c>
      <c r="K1031" s="151">
        <f>VLOOKUP(B1031,'12.2023'!A:D,4,0)</f>
        <v>0</v>
      </c>
      <c r="L1031" s="150">
        <f>VLOOKUP(B1031,'12.2023'!A:E,5,0)</f>
        <v>41011</v>
      </c>
      <c r="M1031" s="150">
        <f>VLOOKUP(B1031,'12.2023'!A:F,6,0)</f>
        <v>41011</v>
      </c>
      <c r="N1031" s="150">
        <f t="shared" ref="N1031:N1094" si="65">IF((J1031+L1031)-(K1031+M1031)&lt;0,0,(J1031+L1031)-(K1031+M1031))</f>
        <v>0</v>
      </c>
      <c r="O1031" s="152">
        <f t="shared" ref="O1031:O1094" si="66">-IF((J1031+L1031)-(K1031+M1031)&lt;0,(J1031+L1031)-(K1031+M1031),0)</f>
        <v>0</v>
      </c>
      <c r="P1031" s="128">
        <f t="shared" ref="P1031:P1094" si="67">N1031-O1031</f>
        <v>0</v>
      </c>
      <c r="Q1031" s="153">
        <v>0</v>
      </c>
      <c r="R1031" s="128">
        <f t="shared" ref="R1031:R1094" si="68">P1031-Q1031</f>
        <v>0</v>
      </c>
      <c r="S1031" s="129">
        <v>11</v>
      </c>
    </row>
    <row r="1032" spans="1:19" hidden="1">
      <c r="A1032" s="147">
        <v>1014</v>
      </c>
      <c r="B1032" s="121">
        <v>203061521</v>
      </c>
      <c r="C1032" s="148" t="s">
        <v>159</v>
      </c>
      <c r="D1032" s="149" t="s">
        <v>32</v>
      </c>
      <c r="E1032" s="149" t="s">
        <v>44</v>
      </c>
      <c r="F1032" s="149" t="s">
        <v>152</v>
      </c>
      <c r="G1032" s="149" t="s">
        <v>109</v>
      </c>
      <c r="H1032" s="149">
        <v>0</v>
      </c>
      <c r="I1032" s="123" t="s">
        <v>1131</v>
      </c>
      <c r="J1032" s="150">
        <f>VLOOKUP(B1032,'12.2023'!A:C,3,0)</f>
        <v>0</v>
      </c>
      <c r="K1032" s="151">
        <f>VLOOKUP(B1032,'12.2023'!A:D,4,0)</f>
        <v>0</v>
      </c>
      <c r="L1032" s="150">
        <f>VLOOKUP(B1032,'12.2023'!A:E,5,0)</f>
        <v>33554</v>
      </c>
      <c r="M1032" s="150">
        <f>VLOOKUP(B1032,'12.2023'!A:F,6,0)</f>
        <v>33554</v>
      </c>
      <c r="N1032" s="150">
        <f t="shared" si="65"/>
        <v>0</v>
      </c>
      <c r="O1032" s="152">
        <f t="shared" si="66"/>
        <v>0</v>
      </c>
      <c r="P1032" s="128">
        <f t="shared" si="67"/>
        <v>0</v>
      </c>
      <c r="Q1032" s="153">
        <v>0</v>
      </c>
      <c r="R1032" s="128">
        <f t="shared" si="68"/>
        <v>0</v>
      </c>
      <c r="S1032" s="129">
        <v>11</v>
      </c>
    </row>
    <row r="1033" spans="1:19" hidden="1">
      <c r="A1033" s="147">
        <v>1015</v>
      </c>
      <c r="B1033" s="121">
        <v>203061522</v>
      </c>
      <c r="C1033" s="148" t="s">
        <v>159</v>
      </c>
      <c r="D1033" s="149" t="s">
        <v>32</v>
      </c>
      <c r="E1033" s="149" t="s">
        <v>44</v>
      </c>
      <c r="F1033" s="149" t="s">
        <v>152</v>
      </c>
      <c r="G1033" s="149" t="s">
        <v>109</v>
      </c>
      <c r="H1033" s="149">
        <v>0</v>
      </c>
      <c r="I1033" s="123" t="s">
        <v>1132</v>
      </c>
      <c r="J1033" s="150">
        <f>VLOOKUP(B1033,'12.2023'!A:C,3,0)</f>
        <v>0</v>
      </c>
      <c r="K1033" s="151">
        <f>VLOOKUP(B1033,'12.2023'!A:D,4,0)</f>
        <v>0</v>
      </c>
      <c r="L1033" s="150">
        <f>VLOOKUP(B1033,'12.2023'!A:E,5,0)</f>
        <v>30001</v>
      </c>
      <c r="M1033" s="150">
        <f>VLOOKUP(B1033,'12.2023'!A:F,6,0)</f>
        <v>30001</v>
      </c>
      <c r="N1033" s="150">
        <f t="shared" si="65"/>
        <v>0</v>
      </c>
      <c r="O1033" s="152">
        <f t="shared" si="66"/>
        <v>0</v>
      </c>
      <c r="P1033" s="128">
        <f t="shared" si="67"/>
        <v>0</v>
      </c>
      <c r="Q1033" s="153">
        <v>0</v>
      </c>
      <c r="R1033" s="128">
        <f t="shared" si="68"/>
        <v>0</v>
      </c>
      <c r="S1033" s="129">
        <v>11</v>
      </c>
    </row>
    <row r="1034" spans="1:19" hidden="1">
      <c r="A1034" s="147">
        <v>1016</v>
      </c>
      <c r="B1034" s="121">
        <v>203061525</v>
      </c>
      <c r="C1034" s="148" t="s">
        <v>159</v>
      </c>
      <c r="D1034" s="149" t="s">
        <v>32</v>
      </c>
      <c r="E1034" s="149" t="s">
        <v>44</v>
      </c>
      <c r="F1034" s="149" t="s">
        <v>152</v>
      </c>
      <c r="G1034" s="149" t="s">
        <v>109</v>
      </c>
      <c r="H1034" s="149">
        <v>0</v>
      </c>
      <c r="I1034" s="123" t="s">
        <v>1133</v>
      </c>
      <c r="J1034" s="150">
        <f>VLOOKUP(B1034,'12.2023'!A:C,3,0)</f>
        <v>0</v>
      </c>
      <c r="K1034" s="151">
        <f>VLOOKUP(B1034,'12.2023'!A:D,4,0)</f>
        <v>0</v>
      </c>
      <c r="L1034" s="150">
        <f>VLOOKUP(B1034,'12.2023'!A:E,5,0)</f>
        <v>0</v>
      </c>
      <c r="M1034" s="150">
        <f>VLOOKUP(B1034,'12.2023'!A:F,6,0)</f>
        <v>0</v>
      </c>
      <c r="N1034" s="150">
        <f t="shared" si="65"/>
        <v>0</v>
      </c>
      <c r="O1034" s="152">
        <f t="shared" si="66"/>
        <v>0</v>
      </c>
      <c r="P1034" s="128">
        <f t="shared" si="67"/>
        <v>0</v>
      </c>
      <c r="Q1034" s="153">
        <v>0</v>
      </c>
      <c r="R1034" s="128">
        <f t="shared" si="68"/>
        <v>0</v>
      </c>
      <c r="S1034" s="129">
        <v>11</v>
      </c>
    </row>
    <row r="1035" spans="1:19" hidden="1">
      <c r="A1035" s="147">
        <v>1017</v>
      </c>
      <c r="B1035" s="121">
        <v>203061526</v>
      </c>
      <c r="C1035" s="148" t="s">
        <v>159</v>
      </c>
      <c r="D1035" s="149" t="s">
        <v>32</v>
      </c>
      <c r="E1035" s="149" t="s">
        <v>44</v>
      </c>
      <c r="F1035" s="149" t="s">
        <v>152</v>
      </c>
      <c r="G1035" s="149" t="s">
        <v>109</v>
      </c>
      <c r="H1035" s="149">
        <v>0</v>
      </c>
      <c r="I1035" s="123" t="s">
        <v>1134</v>
      </c>
      <c r="J1035" s="150">
        <f>VLOOKUP(B1035,'12.2023'!A:C,3,0)</f>
        <v>0</v>
      </c>
      <c r="K1035" s="151">
        <f>VLOOKUP(B1035,'12.2023'!A:D,4,0)</f>
        <v>0</v>
      </c>
      <c r="L1035" s="150">
        <f>VLOOKUP(B1035,'12.2023'!A:E,5,0)</f>
        <v>39019</v>
      </c>
      <c r="M1035" s="150">
        <f>VLOOKUP(B1035,'12.2023'!A:F,6,0)</f>
        <v>39019</v>
      </c>
      <c r="N1035" s="150">
        <f t="shared" si="65"/>
        <v>0</v>
      </c>
      <c r="O1035" s="152">
        <f t="shared" si="66"/>
        <v>0</v>
      </c>
      <c r="P1035" s="128">
        <f t="shared" si="67"/>
        <v>0</v>
      </c>
      <c r="Q1035" s="153">
        <v>0</v>
      </c>
      <c r="R1035" s="128">
        <f t="shared" si="68"/>
        <v>0</v>
      </c>
      <c r="S1035" s="129">
        <v>11</v>
      </c>
    </row>
    <row r="1036" spans="1:19" hidden="1">
      <c r="A1036" s="147">
        <v>1018</v>
      </c>
      <c r="B1036" s="121">
        <v>203061528</v>
      </c>
      <c r="C1036" s="148" t="s">
        <v>159</v>
      </c>
      <c r="D1036" s="149" t="s">
        <v>32</v>
      </c>
      <c r="E1036" s="149" t="s">
        <v>44</v>
      </c>
      <c r="F1036" s="149" t="s">
        <v>152</v>
      </c>
      <c r="G1036" s="149" t="s">
        <v>109</v>
      </c>
      <c r="H1036" s="149">
        <v>0</v>
      </c>
      <c r="I1036" s="123" t="s">
        <v>1135</v>
      </c>
      <c r="J1036" s="150">
        <f>VLOOKUP(B1036,'12.2023'!A:C,3,0)</f>
        <v>0</v>
      </c>
      <c r="K1036" s="151">
        <f>VLOOKUP(B1036,'12.2023'!A:D,4,0)</f>
        <v>0</v>
      </c>
      <c r="L1036" s="150">
        <f>VLOOKUP(B1036,'12.2023'!A:E,5,0)</f>
        <v>0</v>
      </c>
      <c r="M1036" s="150">
        <f>VLOOKUP(B1036,'12.2023'!A:F,6,0)</f>
        <v>0</v>
      </c>
      <c r="N1036" s="150">
        <f t="shared" si="65"/>
        <v>0</v>
      </c>
      <c r="O1036" s="152">
        <f t="shared" si="66"/>
        <v>0</v>
      </c>
      <c r="P1036" s="128">
        <f t="shared" si="67"/>
        <v>0</v>
      </c>
      <c r="Q1036" s="153">
        <v>0</v>
      </c>
      <c r="R1036" s="128">
        <f t="shared" si="68"/>
        <v>0</v>
      </c>
      <c r="S1036" s="129">
        <v>11</v>
      </c>
    </row>
    <row r="1037" spans="1:19" hidden="1">
      <c r="A1037" s="147">
        <v>1019</v>
      </c>
      <c r="B1037" s="121">
        <v>203061529</v>
      </c>
      <c r="C1037" s="148" t="s">
        <v>159</v>
      </c>
      <c r="D1037" s="149" t="s">
        <v>32</v>
      </c>
      <c r="E1037" s="149" t="s">
        <v>44</v>
      </c>
      <c r="F1037" s="149" t="s">
        <v>152</v>
      </c>
      <c r="G1037" s="149" t="s">
        <v>109</v>
      </c>
      <c r="H1037" s="149">
        <v>0</v>
      </c>
      <c r="I1037" s="123" t="s">
        <v>1136</v>
      </c>
      <c r="J1037" s="150">
        <f>VLOOKUP(B1037,'12.2023'!A:C,3,0)</f>
        <v>0</v>
      </c>
      <c r="K1037" s="151">
        <f>VLOOKUP(B1037,'12.2023'!A:D,4,0)</f>
        <v>0</v>
      </c>
      <c r="L1037" s="150">
        <f>VLOOKUP(B1037,'12.2023'!A:E,5,0)</f>
        <v>43945</v>
      </c>
      <c r="M1037" s="150">
        <f>VLOOKUP(B1037,'12.2023'!A:F,6,0)</f>
        <v>43945</v>
      </c>
      <c r="N1037" s="150">
        <f t="shared" si="65"/>
        <v>0</v>
      </c>
      <c r="O1037" s="152">
        <f t="shared" si="66"/>
        <v>0</v>
      </c>
      <c r="P1037" s="128">
        <f t="shared" si="67"/>
        <v>0</v>
      </c>
      <c r="Q1037" s="153">
        <v>0</v>
      </c>
      <c r="R1037" s="128">
        <f t="shared" si="68"/>
        <v>0</v>
      </c>
      <c r="S1037" s="129">
        <v>11</v>
      </c>
    </row>
    <row r="1038" spans="1:19" hidden="1">
      <c r="A1038" s="147">
        <v>1020</v>
      </c>
      <c r="B1038" s="121">
        <v>203061530</v>
      </c>
      <c r="C1038" s="148" t="s">
        <v>159</v>
      </c>
      <c r="D1038" s="149" t="s">
        <v>32</v>
      </c>
      <c r="E1038" s="149" t="s">
        <v>44</v>
      </c>
      <c r="F1038" s="149" t="s">
        <v>152</v>
      </c>
      <c r="G1038" s="149" t="s">
        <v>109</v>
      </c>
      <c r="H1038" s="149">
        <v>0</v>
      </c>
      <c r="I1038" s="123" t="s">
        <v>1137</v>
      </c>
      <c r="J1038" s="150">
        <f>VLOOKUP(B1038,'12.2023'!A:C,3,0)</f>
        <v>0</v>
      </c>
      <c r="K1038" s="151">
        <f>VLOOKUP(B1038,'12.2023'!A:D,4,0)</f>
        <v>0</v>
      </c>
      <c r="L1038" s="150">
        <f>VLOOKUP(B1038,'12.2023'!A:E,5,0)</f>
        <v>0</v>
      </c>
      <c r="M1038" s="150">
        <f>VLOOKUP(B1038,'12.2023'!A:F,6,0)</f>
        <v>0</v>
      </c>
      <c r="N1038" s="150">
        <f t="shared" si="65"/>
        <v>0</v>
      </c>
      <c r="O1038" s="152">
        <f t="shared" si="66"/>
        <v>0</v>
      </c>
      <c r="P1038" s="128">
        <f t="shared" si="67"/>
        <v>0</v>
      </c>
      <c r="Q1038" s="153">
        <v>0</v>
      </c>
      <c r="R1038" s="128">
        <f t="shared" si="68"/>
        <v>0</v>
      </c>
      <c r="S1038" s="129">
        <v>11</v>
      </c>
    </row>
    <row r="1039" spans="1:19" hidden="1">
      <c r="A1039" s="147">
        <v>1021</v>
      </c>
      <c r="B1039" s="121">
        <v>203061531</v>
      </c>
      <c r="C1039" s="148" t="s">
        <v>159</v>
      </c>
      <c r="D1039" s="149" t="s">
        <v>32</v>
      </c>
      <c r="E1039" s="149" t="s">
        <v>44</v>
      </c>
      <c r="F1039" s="149" t="s">
        <v>152</v>
      </c>
      <c r="G1039" s="149" t="s">
        <v>109</v>
      </c>
      <c r="H1039" s="149">
        <v>0</v>
      </c>
      <c r="I1039" s="123" t="s">
        <v>1138</v>
      </c>
      <c r="J1039" s="150">
        <f>VLOOKUP(B1039,'12.2023'!A:C,3,0)</f>
        <v>0</v>
      </c>
      <c r="K1039" s="151">
        <f>VLOOKUP(B1039,'12.2023'!A:D,4,0)</f>
        <v>0</v>
      </c>
      <c r="L1039" s="150">
        <f>VLOOKUP(B1039,'12.2023'!A:E,5,0)</f>
        <v>40997</v>
      </c>
      <c r="M1039" s="150">
        <f>VLOOKUP(B1039,'12.2023'!A:F,6,0)</f>
        <v>40997</v>
      </c>
      <c r="N1039" s="150">
        <f t="shared" si="65"/>
        <v>0</v>
      </c>
      <c r="O1039" s="152">
        <f t="shared" si="66"/>
        <v>0</v>
      </c>
      <c r="P1039" s="128">
        <f t="shared" si="67"/>
        <v>0</v>
      </c>
      <c r="Q1039" s="153">
        <v>0</v>
      </c>
      <c r="R1039" s="128">
        <f t="shared" si="68"/>
        <v>0</v>
      </c>
      <c r="S1039" s="129">
        <v>11</v>
      </c>
    </row>
    <row r="1040" spans="1:19" hidden="1">
      <c r="A1040" s="147">
        <v>1022</v>
      </c>
      <c r="B1040" s="121">
        <v>203061533</v>
      </c>
      <c r="C1040" s="148" t="s">
        <v>159</v>
      </c>
      <c r="D1040" s="149" t="s">
        <v>32</v>
      </c>
      <c r="E1040" s="149" t="s">
        <v>44</v>
      </c>
      <c r="F1040" s="149" t="s">
        <v>152</v>
      </c>
      <c r="G1040" s="149" t="s">
        <v>109</v>
      </c>
      <c r="H1040" s="149">
        <v>0</v>
      </c>
      <c r="I1040" s="123" t="s">
        <v>1139</v>
      </c>
      <c r="J1040" s="150">
        <f>VLOOKUP(B1040,'12.2023'!A:C,3,0)</f>
        <v>0</v>
      </c>
      <c r="K1040" s="151">
        <f>VLOOKUP(B1040,'12.2023'!A:D,4,0)</f>
        <v>0</v>
      </c>
      <c r="L1040" s="150">
        <f>VLOOKUP(B1040,'12.2023'!A:E,5,0)</f>
        <v>32181</v>
      </c>
      <c r="M1040" s="150">
        <f>VLOOKUP(B1040,'12.2023'!A:F,6,0)</f>
        <v>32181</v>
      </c>
      <c r="N1040" s="150">
        <f t="shared" si="65"/>
        <v>0</v>
      </c>
      <c r="O1040" s="152">
        <f t="shared" si="66"/>
        <v>0</v>
      </c>
      <c r="P1040" s="128">
        <f t="shared" si="67"/>
        <v>0</v>
      </c>
      <c r="Q1040" s="153">
        <v>0</v>
      </c>
      <c r="R1040" s="128">
        <f t="shared" si="68"/>
        <v>0</v>
      </c>
      <c r="S1040" s="129">
        <v>11</v>
      </c>
    </row>
    <row r="1041" spans="1:19" hidden="1">
      <c r="A1041" s="147">
        <v>1023</v>
      </c>
      <c r="B1041" s="121">
        <v>203061534</v>
      </c>
      <c r="C1041" s="148" t="s">
        <v>159</v>
      </c>
      <c r="D1041" s="149" t="s">
        <v>32</v>
      </c>
      <c r="E1041" s="149" t="s">
        <v>44</v>
      </c>
      <c r="F1041" s="149" t="s">
        <v>152</v>
      </c>
      <c r="G1041" s="149" t="s">
        <v>109</v>
      </c>
      <c r="H1041" s="149">
        <v>0</v>
      </c>
      <c r="I1041" s="123" t="s">
        <v>1140</v>
      </c>
      <c r="J1041" s="150">
        <f>VLOOKUP(B1041,'12.2023'!A:C,3,0)</f>
        <v>0</v>
      </c>
      <c r="K1041" s="151">
        <f>VLOOKUP(B1041,'12.2023'!A:D,4,0)</f>
        <v>0</v>
      </c>
      <c r="L1041" s="150">
        <f>VLOOKUP(B1041,'12.2023'!A:E,5,0)</f>
        <v>0</v>
      </c>
      <c r="M1041" s="150">
        <f>VLOOKUP(B1041,'12.2023'!A:F,6,0)</f>
        <v>0</v>
      </c>
      <c r="N1041" s="150">
        <f t="shared" si="65"/>
        <v>0</v>
      </c>
      <c r="O1041" s="152">
        <f t="shared" si="66"/>
        <v>0</v>
      </c>
      <c r="P1041" s="128">
        <f t="shared" si="67"/>
        <v>0</v>
      </c>
      <c r="Q1041" s="153">
        <v>0</v>
      </c>
      <c r="R1041" s="128">
        <f t="shared" si="68"/>
        <v>0</v>
      </c>
      <c r="S1041" s="129">
        <v>11</v>
      </c>
    </row>
    <row r="1042" spans="1:19" hidden="1">
      <c r="A1042" s="147">
        <v>1024</v>
      </c>
      <c r="B1042" s="121">
        <v>203061535</v>
      </c>
      <c r="C1042" s="148" t="s">
        <v>159</v>
      </c>
      <c r="D1042" s="149" t="s">
        <v>32</v>
      </c>
      <c r="E1042" s="149" t="s">
        <v>44</v>
      </c>
      <c r="F1042" s="149" t="s">
        <v>152</v>
      </c>
      <c r="G1042" s="149" t="s">
        <v>109</v>
      </c>
      <c r="H1042" s="149">
        <v>0</v>
      </c>
      <c r="I1042" s="123" t="s">
        <v>1141</v>
      </c>
      <c r="J1042" s="150">
        <f>VLOOKUP(B1042,'12.2023'!A:C,3,0)</f>
        <v>0</v>
      </c>
      <c r="K1042" s="151">
        <f>VLOOKUP(B1042,'12.2023'!A:D,4,0)</f>
        <v>0</v>
      </c>
      <c r="L1042" s="150">
        <f>VLOOKUP(B1042,'12.2023'!A:E,5,0)</f>
        <v>26975</v>
      </c>
      <c r="M1042" s="150">
        <f>VLOOKUP(B1042,'12.2023'!A:F,6,0)</f>
        <v>26975</v>
      </c>
      <c r="N1042" s="150">
        <f t="shared" si="65"/>
        <v>0</v>
      </c>
      <c r="O1042" s="152">
        <f t="shared" si="66"/>
        <v>0</v>
      </c>
      <c r="P1042" s="128">
        <f t="shared" si="67"/>
        <v>0</v>
      </c>
      <c r="Q1042" s="153">
        <v>0</v>
      </c>
      <c r="R1042" s="128">
        <f t="shared" si="68"/>
        <v>0</v>
      </c>
      <c r="S1042" s="129">
        <v>11</v>
      </c>
    </row>
    <row r="1043" spans="1:19" hidden="1">
      <c r="A1043" s="147">
        <v>1025</v>
      </c>
      <c r="B1043" s="121">
        <v>203061536</v>
      </c>
      <c r="C1043" s="148" t="s">
        <v>159</v>
      </c>
      <c r="D1043" s="149" t="s">
        <v>32</v>
      </c>
      <c r="E1043" s="149" t="s">
        <v>44</v>
      </c>
      <c r="F1043" s="149" t="s">
        <v>152</v>
      </c>
      <c r="G1043" s="149" t="s">
        <v>109</v>
      </c>
      <c r="H1043" s="149">
        <v>0</v>
      </c>
      <c r="I1043" s="123" t="s">
        <v>1142</v>
      </c>
      <c r="J1043" s="150">
        <f>VLOOKUP(B1043,'12.2023'!A:C,3,0)</f>
        <v>0</v>
      </c>
      <c r="K1043" s="151">
        <f>VLOOKUP(B1043,'12.2023'!A:D,4,0)</f>
        <v>0</v>
      </c>
      <c r="L1043" s="150">
        <f>VLOOKUP(B1043,'12.2023'!A:E,5,0)</f>
        <v>0</v>
      </c>
      <c r="M1043" s="150">
        <f>VLOOKUP(B1043,'12.2023'!A:F,6,0)</f>
        <v>0</v>
      </c>
      <c r="N1043" s="150">
        <f t="shared" si="65"/>
        <v>0</v>
      </c>
      <c r="O1043" s="152">
        <f t="shared" si="66"/>
        <v>0</v>
      </c>
      <c r="P1043" s="128">
        <f t="shared" si="67"/>
        <v>0</v>
      </c>
      <c r="Q1043" s="153">
        <v>0</v>
      </c>
      <c r="R1043" s="128">
        <f t="shared" si="68"/>
        <v>0</v>
      </c>
      <c r="S1043" s="129">
        <v>11</v>
      </c>
    </row>
    <row r="1044" spans="1:19" hidden="1">
      <c r="A1044" s="147">
        <v>1026</v>
      </c>
      <c r="B1044" s="121">
        <v>203061538</v>
      </c>
      <c r="C1044" s="148" t="s">
        <v>159</v>
      </c>
      <c r="D1044" s="149" t="s">
        <v>32</v>
      </c>
      <c r="E1044" s="149" t="s">
        <v>44</v>
      </c>
      <c r="F1044" s="149" t="s">
        <v>152</v>
      </c>
      <c r="G1044" s="149" t="s">
        <v>109</v>
      </c>
      <c r="H1044" s="149">
        <v>0</v>
      </c>
      <c r="I1044" s="123" t="s">
        <v>1143</v>
      </c>
      <c r="J1044" s="150">
        <f>VLOOKUP(B1044,'12.2023'!A:C,3,0)</f>
        <v>0</v>
      </c>
      <c r="K1044" s="151">
        <f>VLOOKUP(B1044,'12.2023'!A:D,4,0)</f>
        <v>0</v>
      </c>
      <c r="L1044" s="150">
        <f>VLOOKUP(B1044,'12.2023'!A:E,5,0)</f>
        <v>115744.48</v>
      </c>
      <c r="M1044" s="150">
        <f>VLOOKUP(B1044,'12.2023'!A:F,6,0)</f>
        <v>115744.48</v>
      </c>
      <c r="N1044" s="150">
        <f t="shared" si="65"/>
        <v>0</v>
      </c>
      <c r="O1044" s="152">
        <f t="shared" si="66"/>
        <v>0</v>
      </c>
      <c r="P1044" s="128">
        <f t="shared" si="67"/>
        <v>0</v>
      </c>
      <c r="Q1044" s="153">
        <v>0</v>
      </c>
      <c r="R1044" s="128">
        <f t="shared" si="68"/>
        <v>0</v>
      </c>
      <c r="S1044" s="129">
        <v>11</v>
      </c>
    </row>
    <row r="1045" spans="1:19" hidden="1">
      <c r="A1045" s="147">
        <v>1027</v>
      </c>
      <c r="B1045" s="121">
        <v>203061539</v>
      </c>
      <c r="C1045" s="148" t="s">
        <v>159</v>
      </c>
      <c r="D1045" s="149" t="s">
        <v>32</v>
      </c>
      <c r="E1045" s="149" t="s">
        <v>44</v>
      </c>
      <c r="F1045" s="149" t="s">
        <v>152</v>
      </c>
      <c r="G1045" s="149" t="s">
        <v>109</v>
      </c>
      <c r="H1045" s="149">
        <v>0</v>
      </c>
      <c r="I1045" s="123" t="s">
        <v>1144</v>
      </c>
      <c r="J1045" s="150">
        <f>VLOOKUP(B1045,'12.2023'!A:C,3,0)</f>
        <v>0</v>
      </c>
      <c r="K1045" s="151">
        <f>VLOOKUP(B1045,'12.2023'!A:D,4,0)</f>
        <v>0</v>
      </c>
      <c r="L1045" s="150">
        <f>VLOOKUP(B1045,'12.2023'!A:E,5,0)</f>
        <v>34765</v>
      </c>
      <c r="M1045" s="150">
        <f>VLOOKUP(B1045,'12.2023'!A:F,6,0)</f>
        <v>34765</v>
      </c>
      <c r="N1045" s="150">
        <f t="shared" si="65"/>
        <v>0</v>
      </c>
      <c r="O1045" s="152">
        <f t="shared" si="66"/>
        <v>0</v>
      </c>
      <c r="P1045" s="128">
        <f t="shared" si="67"/>
        <v>0</v>
      </c>
      <c r="Q1045" s="153">
        <v>0</v>
      </c>
      <c r="R1045" s="128">
        <f t="shared" si="68"/>
        <v>0</v>
      </c>
      <c r="S1045" s="129">
        <v>11</v>
      </c>
    </row>
    <row r="1046" spans="1:19" hidden="1">
      <c r="A1046" s="147">
        <v>1028</v>
      </c>
      <c r="B1046" s="121">
        <v>203061540</v>
      </c>
      <c r="C1046" s="148" t="s">
        <v>159</v>
      </c>
      <c r="D1046" s="149" t="s">
        <v>32</v>
      </c>
      <c r="E1046" s="149" t="s">
        <v>44</v>
      </c>
      <c r="F1046" s="149" t="s">
        <v>152</v>
      </c>
      <c r="G1046" s="149" t="s">
        <v>109</v>
      </c>
      <c r="H1046" s="149">
        <v>0</v>
      </c>
      <c r="I1046" s="123" t="s">
        <v>1145</v>
      </c>
      <c r="J1046" s="150">
        <f>VLOOKUP(B1046,'12.2023'!A:C,3,0)</f>
        <v>0</v>
      </c>
      <c r="K1046" s="151">
        <f>VLOOKUP(B1046,'12.2023'!A:D,4,0)</f>
        <v>0</v>
      </c>
      <c r="L1046" s="150">
        <f>VLOOKUP(B1046,'12.2023'!A:E,5,0)</f>
        <v>63888</v>
      </c>
      <c r="M1046" s="150">
        <f>VLOOKUP(B1046,'12.2023'!A:F,6,0)</f>
        <v>63888</v>
      </c>
      <c r="N1046" s="150">
        <f t="shared" si="65"/>
        <v>0</v>
      </c>
      <c r="O1046" s="152">
        <f t="shared" si="66"/>
        <v>0</v>
      </c>
      <c r="P1046" s="128">
        <f t="shared" si="67"/>
        <v>0</v>
      </c>
      <c r="Q1046" s="153">
        <v>0</v>
      </c>
      <c r="R1046" s="128">
        <f t="shared" si="68"/>
        <v>0</v>
      </c>
      <c r="S1046" s="129">
        <v>11</v>
      </c>
    </row>
    <row r="1047" spans="1:19" hidden="1">
      <c r="A1047" s="147">
        <v>1029</v>
      </c>
      <c r="B1047" s="121">
        <v>203061541</v>
      </c>
      <c r="C1047" s="148" t="s">
        <v>159</v>
      </c>
      <c r="D1047" s="149" t="s">
        <v>32</v>
      </c>
      <c r="E1047" s="149" t="s">
        <v>44</v>
      </c>
      <c r="F1047" s="149" t="s">
        <v>152</v>
      </c>
      <c r="G1047" s="149" t="s">
        <v>109</v>
      </c>
      <c r="H1047" s="149">
        <v>0</v>
      </c>
      <c r="I1047" s="123" t="s">
        <v>1146</v>
      </c>
      <c r="J1047" s="150">
        <f>VLOOKUP(B1047,'12.2023'!A:C,3,0)</f>
        <v>0</v>
      </c>
      <c r="K1047" s="151">
        <f>VLOOKUP(B1047,'12.2023'!A:D,4,0)</f>
        <v>0</v>
      </c>
      <c r="L1047" s="150">
        <f>VLOOKUP(B1047,'12.2023'!A:E,5,0)</f>
        <v>34472</v>
      </c>
      <c r="M1047" s="150">
        <f>VLOOKUP(B1047,'12.2023'!A:F,6,0)</f>
        <v>34472</v>
      </c>
      <c r="N1047" s="150">
        <f t="shared" si="65"/>
        <v>0</v>
      </c>
      <c r="O1047" s="152">
        <f t="shared" si="66"/>
        <v>0</v>
      </c>
      <c r="P1047" s="128">
        <f t="shared" si="67"/>
        <v>0</v>
      </c>
      <c r="Q1047" s="153">
        <v>0</v>
      </c>
      <c r="R1047" s="128">
        <f t="shared" si="68"/>
        <v>0</v>
      </c>
      <c r="S1047" s="129">
        <v>11</v>
      </c>
    </row>
    <row r="1048" spans="1:19" hidden="1">
      <c r="A1048" s="147">
        <v>1030</v>
      </c>
      <c r="B1048" s="121">
        <v>203061542</v>
      </c>
      <c r="C1048" s="148" t="s">
        <v>159</v>
      </c>
      <c r="D1048" s="149" t="s">
        <v>32</v>
      </c>
      <c r="E1048" s="149" t="s">
        <v>44</v>
      </c>
      <c r="F1048" s="149" t="s">
        <v>152</v>
      </c>
      <c r="G1048" s="149" t="s">
        <v>109</v>
      </c>
      <c r="H1048" s="149">
        <v>0</v>
      </c>
      <c r="I1048" s="123" t="s">
        <v>1147</v>
      </c>
      <c r="J1048" s="150">
        <f>VLOOKUP(B1048,'12.2023'!A:C,3,0)</f>
        <v>0</v>
      </c>
      <c r="K1048" s="151">
        <f>VLOOKUP(B1048,'12.2023'!A:D,4,0)</f>
        <v>0</v>
      </c>
      <c r="L1048" s="150">
        <f>VLOOKUP(B1048,'12.2023'!A:E,5,0)</f>
        <v>35110</v>
      </c>
      <c r="M1048" s="150">
        <f>VLOOKUP(B1048,'12.2023'!A:F,6,0)</f>
        <v>35110</v>
      </c>
      <c r="N1048" s="150">
        <f t="shared" si="65"/>
        <v>0</v>
      </c>
      <c r="O1048" s="152">
        <f t="shared" si="66"/>
        <v>0</v>
      </c>
      <c r="P1048" s="128">
        <f t="shared" si="67"/>
        <v>0</v>
      </c>
      <c r="Q1048" s="153">
        <v>0</v>
      </c>
      <c r="R1048" s="128">
        <f t="shared" si="68"/>
        <v>0</v>
      </c>
      <c r="S1048" s="129">
        <v>11</v>
      </c>
    </row>
    <row r="1049" spans="1:19" hidden="1">
      <c r="A1049" s="147">
        <v>1031</v>
      </c>
      <c r="B1049" s="121">
        <v>203061544</v>
      </c>
      <c r="C1049" s="148" t="s">
        <v>159</v>
      </c>
      <c r="D1049" s="149" t="s">
        <v>32</v>
      </c>
      <c r="E1049" s="149" t="s">
        <v>44</v>
      </c>
      <c r="F1049" s="149" t="s">
        <v>152</v>
      </c>
      <c r="G1049" s="149" t="s">
        <v>109</v>
      </c>
      <c r="H1049" s="149">
        <v>0</v>
      </c>
      <c r="I1049" s="123" t="s">
        <v>1148</v>
      </c>
      <c r="J1049" s="150">
        <f>VLOOKUP(B1049,'12.2023'!A:C,3,0)</f>
        <v>0</v>
      </c>
      <c r="K1049" s="151">
        <f>VLOOKUP(B1049,'12.2023'!A:D,4,0)</f>
        <v>0</v>
      </c>
      <c r="L1049" s="150">
        <f>VLOOKUP(B1049,'12.2023'!A:E,5,0)</f>
        <v>32110</v>
      </c>
      <c r="M1049" s="150">
        <f>VLOOKUP(B1049,'12.2023'!A:F,6,0)</f>
        <v>32110</v>
      </c>
      <c r="N1049" s="150">
        <f t="shared" si="65"/>
        <v>0</v>
      </c>
      <c r="O1049" s="152">
        <f t="shared" si="66"/>
        <v>0</v>
      </c>
      <c r="P1049" s="128">
        <f t="shared" si="67"/>
        <v>0</v>
      </c>
      <c r="Q1049" s="153">
        <v>0</v>
      </c>
      <c r="R1049" s="128">
        <f t="shared" si="68"/>
        <v>0</v>
      </c>
      <c r="S1049" s="129">
        <v>11</v>
      </c>
    </row>
    <row r="1050" spans="1:19" hidden="1">
      <c r="A1050" s="147">
        <v>1032</v>
      </c>
      <c r="B1050" s="121">
        <v>203061545</v>
      </c>
      <c r="C1050" s="148" t="s">
        <v>159</v>
      </c>
      <c r="D1050" s="149" t="s">
        <v>32</v>
      </c>
      <c r="E1050" s="149" t="s">
        <v>44</v>
      </c>
      <c r="F1050" s="149" t="s">
        <v>152</v>
      </c>
      <c r="G1050" s="149" t="s">
        <v>109</v>
      </c>
      <c r="H1050" s="149">
        <v>0</v>
      </c>
      <c r="I1050" s="123" t="s">
        <v>1149</v>
      </c>
      <c r="J1050" s="150">
        <f>VLOOKUP(B1050,'12.2023'!A:C,3,0)</f>
        <v>0</v>
      </c>
      <c r="K1050" s="151">
        <f>VLOOKUP(B1050,'12.2023'!A:D,4,0)</f>
        <v>0</v>
      </c>
      <c r="L1050" s="150">
        <f>VLOOKUP(B1050,'12.2023'!A:E,5,0)</f>
        <v>0</v>
      </c>
      <c r="M1050" s="150">
        <f>VLOOKUP(B1050,'12.2023'!A:F,6,0)</f>
        <v>0</v>
      </c>
      <c r="N1050" s="150">
        <f t="shared" si="65"/>
        <v>0</v>
      </c>
      <c r="O1050" s="152">
        <f t="shared" si="66"/>
        <v>0</v>
      </c>
      <c r="P1050" s="128">
        <f t="shared" si="67"/>
        <v>0</v>
      </c>
      <c r="Q1050" s="153">
        <v>0</v>
      </c>
      <c r="R1050" s="128">
        <f t="shared" si="68"/>
        <v>0</v>
      </c>
      <c r="S1050" s="129">
        <v>11</v>
      </c>
    </row>
    <row r="1051" spans="1:19" hidden="1">
      <c r="A1051" s="147">
        <v>1033</v>
      </c>
      <c r="B1051" s="121">
        <v>203061546</v>
      </c>
      <c r="C1051" s="148" t="s">
        <v>159</v>
      </c>
      <c r="D1051" s="149" t="s">
        <v>32</v>
      </c>
      <c r="E1051" s="149" t="s">
        <v>44</v>
      </c>
      <c r="F1051" s="149" t="s">
        <v>152</v>
      </c>
      <c r="G1051" s="149" t="s">
        <v>109</v>
      </c>
      <c r="H1051" s="149">
        <v>0</v>
      </c>
      <c r="I1051" s="123" t="s">
        <v>1150</v>
      </c>
      <c r="J1051" s="150">
        <f>VLOOKUP(B1051,'12.2023'!A:C,3,0)</f>
        <v>0</v>
      </c>
      <c r="K1051" s="151">
        <f>VLOOKUP(B1051,'12.2023'!A:D,4,0)</f>
        <v>0</v>
      </c>
      <c r="L1051" s="150">
        <f>VLOOKUP(B1051,'12.2023'!A:E,5,0)</f>
        <v>71811</v>
      </c>
      <c r="M1051" s="150">
        <f>VLOOKUP(B1051,'12.2023'!A:F,6,0)</f>
        <v>71811</v>
      </c>
      <c r="N1051" s="150">
        <f t="shared" si="65"/>
        <v>0</v>
      </c>
      <c r="O1051" s="152">
        <f t="shared" si="66"/>
        <v>0</v>
      </c>
      <c r="P1051" s="128">
        <f t="shared" si="67"/>
        <v>0</v>
      </c>
      <c r="Q1051" s="153">
        <v>0</v>
      </c>
      <c r="R1051" s="128">
        <f t="shared" si="68"/>
        <v>0</v>
      </c>
      <c r="S1051" s="129">
        <v>11</v>
      </c>
    </row>
    <row r="1052" spans="1:19" hidden="1">
      <c r="A1052" s="147">
        <v>1034</v>
      </c>
      <c r="B1052" s="121">
        <v>203061547</v>
      </c>
      <c r="C1052" s="148" t="s">
        <v>159</v>
      </c>
      <c r="D1052" s="149" t="s">
        <v>32</v>
      </c>
      <c r="E1052" s="149" t="s">
        <v>44</v>
      </c>
      <c r="F1052" s="149" t="s">
        <v>152</v>
      </c>
      <c r="G1052" s="149" t="s">
        <v>109</v>
      </c>
      <c r="H1052" s="149">
        <v>0</v>
      </c>
      <c r="I1052" s="123" t="s">
        <v>1151</v>
      </c>
      <c r="J1052" s="150">
        <f>VLOOKUP(B1052,'12.2023'!A:C,3,0)</f>
        <v>0</v>
      </c>
      <c r="K1052" s="151">
        <f>VLOOKUP(B1052,'12.2023'!A:D,4,0)</f>
        <v>0</v>
      </c>
      <c r="L1052" s="150">
        <f>VLOOKUP(B1052,'12.2023'!A:E,5,0)</f>
        <v>38113</v>
      </c>
      <c r="M1052" s="150">
        <f>VLOOKUP(B1052,'12.2023'!A:F,6,0)</f>
        <v>38113</v>
      </c>
      <c r="N1052" s="150">
        <f t="shared" si="65"/>
        <v>0</v>
      </c>
      <c r="O1052" s="152">
        <f t="shared" si="66"/>
        <v>0</v>
      </c>
      <c r="P1052" s="128">
        <f t="shared" si="67"/>
        <v>0</v>
      </c>
      <c r="Q1052" s="153">
        <v>0</v>
      </c>
      <c r="R1052" s="128">
        <f t="shared" si="68"/>
        <v>0</v>
      </c>
      <c r="S1052" s="129">
        <v>11</v>
      </c>
    </row>
    <row r="1053" spans="1:19" hidden="1">
      <c r="A1053" s="147">
        <v>1035</v>
      </c>
      <c r="B1053" s="121">
        <v>203061548</v>
      </c>
      <c r="C1053" s="148" t="s">
        <v>159</v>
      </c>
      <c r="D1053" s="149" t="s">
        <v>32</v>
      </c>
      <c r="E1053" s="149" t="s">
        <v>44</v>
      </c>
      <c r="F1053" s="149" t="s">
        <v>152</v>
      </c>
      <c r="G1053" s="149" t="s">
        <v>109</v>
      </c>
      <c r="H1053" s="149">
        <v>0</v>
      </c>
      <c r="I1053" s="123" t="s">
        <v>1152</v>
      </c>
      <c r="J1053" s="150">
        <f>VLOOKUP(B1053,'12.2023'!A:C,3,0)</f>
        <v>0</v>
      </c>
      <c r="K1053" s="151">
        <f>VLOOKUP(B1053,'12.2023'!A:D,4,0)</f>
        <v>0</v>
      </c>
      <c r="L1053" s="150">
        <f>VLOOKUP(B1053,'12.2023'!A:E,5,0)</f>
        <v>0</v>
      </c>
      <c r="M1053" s="150">
        <f>VLOOKUP(B1053,'12.2023'!A:F,6,0)</f>
        <v>0</v>
      </c>
      <c r="N1053" s="150">
        <f t="shared" si="65"/>
        <v>0</v>
      </c>
      <c r="O1053" s="152">
        <f t="shared" si="66"/>
        <v>0</v>
      </c>
      <c r="P1053" s="128">
        <f t="shared" si="67"/>
        <v>0</v>
      </c>
      <c r="Q1053" s="153">
        <v>0</v>
      </c>
      <c r="R1053" s="128">
        <f t="shared" si="68"/>
        <v>0</v>
      </c>
      <c r="S1053" s="129">
        <v>11</v>
      </c>
    </row>
    <row r="1054" spans="1:19" hidden="1">
      <c r="A1054" s="147">
        <v>1036</v>
      </c>
      <c r="B1054" s="121">
        <v>203061551</v>
      </c>
      <c r="C1054" s="148" t="s">
        <v>159</v>
      </c>
      <c r="D1054" s="149" t="s">
        <v>32</v>
      </c>
      <c r="E1054" s="149" t="s">
        <v>44</v>
      </c>
      <c r="F1054" s="149" t="s">
        <v>152</v>
      </c>
      <c r="G1054" s="149" t="s">
        <v>109</v>
      </c>
      <c r="H1054" s="149">
        <v>0</v>
      </c>
      <c r="I1054" s="123" t="s">
        <v>1153</v>
      </c>
      <c r="J1054" s="150">
        <f>VLOOKUP(B1054,'12.2023'!A:C,3,0)</f>
        <v>0</v>
      </c>
      <c r="K1054" s="151">
        <f>VLOOKUP(B1054,'12.2023'!A:D,4,0)</f>
        <v>0</v>
      </c>
      <c r="L1054" s="150">
        <f>VLOOKUP(B1054,'12.2023'!A:E,5,0)</f>
        <v>49786</v>
      </c>
      <c r="M1054" s="150">
        <f>VLOOKUP(B1054,'12.2023'!A:F,6,0)</f>
        <v>49786</v>
      </c>
      <c r="N1054" s="150">
        <f t="shared" si="65"/>
        <v>0</v>
      </c>
      <c r="O1054" s="152">
        <f t="shared" si="66"/>
        <v>0</v>
      </c>
      <c r="P1054" s="128">
        <f t="shared" si="67"/>
        <v>0</v>
      </c>
      <c r="Q1054" s="153">
        <v>0</v>
      </c>
      <c r="R1054" s="128">
        <f t="shared" si="68"/>
        <v>0</v>
      </c>
      <c r="S1054" s="129">
        <v>11</v>
      </c>
    </row>
    <row r="1055" spans="1:19" hidden="1">
      <c r="A1055" s="147">
        <v>1037</v>
      </c>
      <c r="B1055" s="121">
        <v>203061552</v>
      </c>
      <c r="C1055" s="148" t="s">
        <v>159</v>
      </c>
      <c r="D1055" s="149" t="s">
        <v>32</v>
      </c>
      <c r="E1055" s="149" t="s">
        <v>44</v>
      </c>
      <c r="F1055" s="149" t="s">
        <v>152</v>
      </c>
      <c r="G1055" s="149" t="s">
        <v>109</v>
      </c>
      <c r="H1055" s="149">
        <v>0</v>
      </c>
      <c r="I1055" s="123" t="s">
        <v>1154</v>
      </c>
      <c r="J1055" s="150">
        <f>VLOOKUP(B1055,'12.2023'!A:C,3,0)</f>
        <v>0</v>
      </c>
      <c r="K1055" s="151">
        <f>VLOOKUP(B1055,'12.2023'!A:D,4,0)</f>
        <v>0</v>
      </c>
      <c r="L1055" s="150">
        <f>VLOOKUP(B1055,'12.2023'!A:E,5,0)</f>
        <v>0</v>
      </c>
      <c r="M1055" s="150">
        <f>VLOOKUP(B1055,'12.2023'!A:F,6,0)</f>
        <v>0</v>
      </c>
      <c r="N1055" s="150">
        <f t="shared" si="65"/>
        <v>0</v>
      </c>
      <c r="O1055" s="152">
        <f t="shared" si="66"/>
        <v>0</v>
      </c>
      <c r="P1055" s="128">
        <f t="shared" si="67"/>
        <v>0</v>
      </c>
      <c r="Q1055" s="153">
        <v>0</v>
      </c>
      <c r="R1055" s="128">
        <f t="shared" si="68"/>
        <v>0</v>
      </c>
      <c r="S1055" s="129">
        <v>11</v>
      </c>
    </row>
    <row r="1056" spans="1:19" hidden="1">
      <c r="A1056" s="147">
        <v>1038</v>
      </c>
      <c r="B1056" s="121">
        <v>203061555</v>
      </c>
      <c r="C1056" s="148" t="s">
        <v>159</v>
      </c>
      <c r="D1056" s="149" t="s">
        <v>32</v>
      </c>
      <c r="E1056" s="149" t="s">
        <v>44</v>
      </c>
      <c r="F1056" s="149" t="s">
        <v>152</v>
      </c>
      <c r="G1056" s="149" t="s">
        <v>109</v>
      </c>
      <c r="H1056" s="149">
        <v>0</v>
      </c>
      <c r="I1056" s="123" t="s">
        <v>1155</v>
      </c>
      <c r="J1056" s="150">
        <f>VLOOKUP(B1056,'12.2023'!A:C,3,0)</f>
        <v>0</v>
      </c>
      <c r="K1056" s="151">
        <f>VLOOKUP(B1056,'12.2023'!A:D,4,0)</f>
        <v>0</v>
      </c>
      <c r="L1056" s="150">
        <f>VLOOKUP(B1056,'12.2023'!A:E,5,0)</f>
        <v>0</v>
      </c>
      <c r="M1056" s="150">
        <f>VLOOKUP(B1056,'12.2023'!A:F,6,0)</f>
        <v>0</v>
      </c>
      <c r="N1056" s="150">
        <f t="shared" si="65"/>
        <v>0</v>
      </c>
      <c r="O1056" s="152">
        <f t="shared" si="66"/>
        <v>0</v>
      </c>
      <c r="P1056" s="128">
        <f t="shared" si="67"/>
        <v>0</v>
      </c>
      <c r="Q1056" s="153">
        <v>0</v>
      </c>
      <c r="R1056" s="128">
        <f t="shared" si="68"/>
        <v>0</v>
      </c>
      <c r="S1056" s="129">
        <v>11</v>
      </c>
    </row>
    <row r="1057" spans="1:19" hidden="1">
      <c r="A1057" s="147">
        <v>1039</v>
      </c>
      <c r="B1057" s="121">
        <v>203061556</v>
      </c>
      <c r="C1057" s="148" t="s">
        <v>159</v>
      </c>
      <c r="D1057" s="149" t="s">
        <v>32</v>
      </c>
      <c r="E1057" s="149" t="s">
        <v>44</v>
      </c>
      <c r="F1057" s="149" t="s">
        <v>152</v>
      </c>
      <c r="G1057" s="149" t="s">
        <v>109</v>
      </c>
      <c r="H1057" s="149">
        <v>0</v>
      </c>
      <c r="I1057" s="123" t="s">
        <v>1156</v>
      </c>
      <c r="J1057" s="150">
        <f>VLOOKUP(B1057,'12.2023'!A:C,3,0)</f>
        <v>0</v>
      </c>
      <c r="K1057" s="151">
        <f>VLOOKUP(B1057,'12.2023'!A:D,4,0)</f>
        <v>0</v>
      </c>
      <c r="L1057" s="150">
        <f>VLOOKUP(B1057,'12.2023'!A:E,5,0)</f>
        <v>0</v>
      </c>
      <c r="M1057" s="150">
        <f>VLOOKUP(B1057,'12.2023'!A:F,6,0)</f>
        <v>0</v>
      </c>
      <c r="N1057" s="150">
        <f t="shared" si="65"/>
        <v>0</v>
      </c>
      <c r="O1057" s="152">
        <f t="shared" si="66"/>
        <v>0</v>
      </c>
      <c r="P1057" s="128">
        <f t="shared" si="67"/>
        <v>0</v>
      </c>
      <c r="Q1057" s="153">
        <v>0</v>
      </c>
      <c r="R1057" s="128">
        <f t="shared" si="68"/>
        <v>0</v>
      </c>
      <c r="S1057" s="129">
        <v>11</v>
      </c>
    </row>
    <row r="1058" spans="1:19" hidden="1">
      <c r="A1058" s="147">
        <v>1040</v>
      </c>
      <c r="B1058" s="121">
        <v>203061558</v>
      </c>
      <c r="C1058" s="148" t="s">
        <v>159</v>
      </c>
      <c r="D1058" s="149" t="s">
        <v>32</v>
      </c>
      <c r="E1058" s="149" t="s">
        <v>44</v>
      </c>
      <c r="F1058" s="149" t="s">
        <v>152</v>
      </c>
      <c r="G1058" s="149" t="s">
        <v>109</v>
      </c>
      <c r="H1058" s="149">
        <v>0</v>
      </c>
      <c r="I1058" s="123" t="s">
        <v>1157</v>
      </c>
      <c r="J1058" s="150">
        <f>VLOOKUP(B1058,'12.2023'!A:C,3,0)</f>
        <v>0</v>
      </c>
      <c r="K1058" s="151">
        <f>VLOOKUP(B1058,'12.2023'!A:D,4,0)</f>
        <v>0</v>
      </c>
      <c r="L1058" s="150">
        <f>VLOOKUP(B1058,'12.2023'!A:E,5,0)</f>
        <v>51549</v>
      </c>
      <c r="M1058" s="150">
        <f>VLOOKUP(B1058,'12.2023'!A:F,6,0)</f>
        <v>51549</v>
      </c>
      <c r="N1058" s="150">
        <f t="shared" si="65"/>
        <v>0</v>
      </c>
      <c r="O1058" s="152">
        <f t="shared" si="66"/>
        <v>0</v>
      </c>
      <c r="P1058" s="128">
        <f t="shared" si="67"/>
        <v>0</v>
      </c>
      <c r="Q1058" s="153">
        <v>0</v>
      </c>
      <c r="R1058" s="128">
        <f t="shared" si="68"/>
        <v>0</v>
      </c>
      <c r="S1058" s="129">
        <v>11</v>
      </c>
    </row>
    <row r="1059" spans="1:19" hidden="1">
      <c r="A1059" s="147">
        <v>1041</v>
      </c>
      <c r="B1059" s="121">
        <v>203061561</v>
      </c>
      <c r="C1059" s="148" t="s">
        <v>159</v>
      </c>
      <c r="D1059" s="149" t="s">
        <v>32</v>
      </c>
      <c r="E1059" s="149" t="s">
        <v>44</v>
      </c>
      <c r="F1059" s="149" t="s">
        <v>152</v>
      </c>
      <c r="G1059" s="149" t="s">
        <v>109</v>
      </c>
      <c r="H1059" s="149">
        <v>0</v>
      </c>
      <c r="I1059" s="123" t="s">
        <v>1158</v>
      </c>
      <c r="J1059" s="150">
        <f>VLOOKUP(B1059,'12.2023'!A:C,3,0)</f>
        <v>0</v>
      </c>
      <c r="K1059" s="151">
        <f>VLOOKUP(B1059,'12.2023'!A:D,4,0)</f>
        <v>0</v>
      </c>
      <c r="L1059" s="150">
        <f>VLOOKUP(B1059,'12.2023'!A:E,5,0)</f>
        <v>27383</v>
      </c>
      <c r="M1059" s="150">
        <f>VLOOKUP(B1059,'12.2023'!A:F,6,0)</f>
        <v>27383</v>
      </c>
      <c r="N1059" s="150">
        <f t="shared" si="65"/>
        <v>0</v>
      </c>
      <c r="O1059" s="152">
        <f t="shared" si="66"/>
        <v>0</v>
      </c>
      <c r="P1059" s="128">
        <f t="shared" si="67"/>
        <v>0</v>
      </c>
      <c r="Q1059" s="153">
        <v>0</v>
      </c>
      <c r="R1059" s="128">
        <f t="shared" si="68"/>
        <v>0</v>
      </c>
      <c r="S1059" s="129">
        <v>11</v>
      </c>
    </row>
    <row r="1060" spans="1:19" hidden="1">
      <c r="A1060" s="147">
        <v>1042</v>
      </c>
      <c r="B1060" s="121">
        <v>203061562</v>
      </c>
      <c r="C1060" s="148" t="s">
        <v>159</v>
      </c>
      <c r="D1060" s="149" t="s">
        <v>32</v>
      </c>
      <c r="E1060" s="149" t="s">
        <v>44</v>
      </c>
      <c r="F1060" s="149" t="s">
        <v>152</v>
      </c>
      <c r="G1060" s="149" t="s">
        <v>109</v>
      </c>
      <c r="H1060" s="149">
        <v>0</v>
      </c>
      <c r="I1060" s="123" t="s">
        <v>1159</v>
      </c>
      <c r="J1060" s="150">
        <f>VLOOKUP(B1060,'12.2023'!A:C,3,0)</f>
        <v>0</v>
      </c>
      <c r="K1060" s="151">
        <f>VLOOKUP(B1060,'12.2023'!A:D,4,0)</f>
        <v>0</v>
      </c>
      <c r="L1060" s="150">
        <f>VLOOKUP(B1060,'12.2023'!A:E,5,0)</f>
        <v>0</v>
      </c>
      <c r="M1060" s="150">
        <f>VLOOKUP(B1060,'12.2023'!A:F,6,0)</f>
        <v>0</v>
      </c>
      <c r="N1060" s="150">
        <f t="shared" si="65"/>
        <v>0</v>
      </c>
      <c r="O1060" s="152">
        <f t="shared" si="66"/>
        <v>0</v>
      </c>
      <c r="P1060" s="128">
        <f t="shared" si="67"/>
        <v>0</v>
      </c>
      <c r="Q1060" s="153">
        <v>0</v>
      </c>
      <c r="R1060" s="128">
        <f t="shared" si="68"/>
        <v>0</v>
      </c>
      <c r="S1060" s="129">
        <v>11</v>
      </c>
    </row>
    <row r="1061" spans="1:19" hidden="1">
      <c r="A1061" s="147">
        <v>1043</v>
      </c>
      <c r="B1061" s="121">
        <v>203061563</v>
      </c>
      <c r="C1061" s="148" t="s">
        <v>159</v>
      </c>
      <c r="D1061" s="149" t="s">
        <v>32</v>
      </c>
      <c r="E1061" s="149" t="s">
        <v>44</v>
      </c>
      <c r="F1061" s="149" t="s">
        <v>152</v>
      </c>
      <c r="G1061" s="149" t="s">
        <v>109</v>
      </c>
      <c r="H1061" s="149">
        <v>0</v>
      </c>
      <c r="I1061" s="123" t="s">
        <v>1160</v>
      </c>
      <c r="J1061" s="150">
        <f>VLOOKUP(B1061,'12.2023'!A:C,3,0)</f>
        <v>0</v>
      </c>
      <c r="K1061" s="151">
        <f>VLOOKUP(B1061,'12.2023'!A:D,4,0)</f>
        <v>0</v>
      </c>
      <c r="L1061" s="150">
        <f>VLOOKUP(B1061,'12.2023'!A:E,5,0)</f>
        <v>27091</v>
      </c>
      <c r="M1061" s="150">
        <f>VLOOKUP(B1061,'12.2023'!A:F,6,0)</f>
        <v>27091</v>
      </c>
      <c r="N1061" s="150">
        <f t="shared" si="65"/>
        <v>0</v>
      </c>
      <c r="O1061" s="152">
        <f t="shared" si="66"/>
        <v>0</v>
      </c>
      <c r="P1061" s="128">
        <f t="shared" si="67"/>
        <v>0</v>
      </c>
      <c r="Q1061" s="153">
        <v>0</v>
      </c>
      <c r="R1061" s="128">
        <f t="shared" si="68"/>
        <v>0</v>
      </c>
      <c r="S1061" s="129">
        <v>11</v>
      </c>
    </row>
    <row r="1062" spans="1:19" hidden="1">
      <c r="A1062" s="147">
        <v>1044</v>
      </c>
      <c r="B1062" s="121">
        <v>203061564</v>
      </c>
      <c r="C1062" s="148" t="s">
        <v>159</v>
      </c>
      <c r="D1062" s="149" t="s">
        <v>32</v>
      </c>
      <c r="E1062" s="149" t="s">
        <v>44</v>
      </c>
      <c r="F1062" s="149" t="s">
        <v>152</v>
      </c>
      <c r="G1062" s="149" t="s">
        <v>109</v>
      </c>
      <c r="H1062" s="149">
        <v>0</v>
      </c>
      <c r="I1062" s="123" t="s">
        <v>1161</v>
      </c>
      <c r="J1062" s="150">
        <f>VLOOKUP(B1062,'12.2023'!A:C,3,0)</f>
        <v>0</v>
      </c>
      <c r="K1062" s="151">
        <f>VLOOKUP(B1062,'12.2023'!A:D,4,0)</f>
        <v>0</v>
      </c>
      <c r="L1062" s="150">
        <f>VLOOKUP(B1062,'12.2023'!A:E,5,0)</f>
        <v>34974</v>
      </c>
      <c r="M1062" s="150">
        <f>VLOOKUP(B1062,'12.2023'!A:F,6,0)</f>
        <v>34974</v>
      </c>
      <c r="N1062" s="150">
        <f t="shared" si="65"/>
        <v>0</v>
      </c>
      <c r="O1062" s="152">
        <f t="shared" si="66"/>
        <v>0</v>
      </c>
      <c r="P1062" s="128">
        <f t="shared" si="67"/>
        <v>0</v>
      </c>
      <c r="Q1062" s="153">
        <v>0</v>
      </c>
      <c r="R1062" s="128">
        <f t="shared" si="68"/>
        <v>0</v>
      </c>
      <c r="S1062" s="129">
        <v>11</v>
      </c>
    </row>
    <row r="1063" spans="1:19" hidden="1">
      <c r="A1063" s="147">
        <v>1045</v>
      </c>
      <c r="B1063" s="121">
        <v>203061566</v>
      </c>
      <c r="C1063" s="148" t="s">
        <v>159</v>
      </c>
      <c r="D1063" s="149" t="s">
        <v>32</v>
      </c>
      <c r="E1063" s="149" t="s">
        <v>44</v>
      </c>
      <c r="F1063" s="149" t="s">
        <v>152</v>
      </c>
      <c r="G1063" s="149" t="s">
        <v>109</v>
      </c>
      <c r="H1063" s="149">
        <v>0</v>
      </c>
      <c r="I1063" s="123" t="s">
        <v>1162</v>
      </c>
      <c r="J1063" s="150">
        <f>VLOOKUP(B1063,'12.2023'!A:C,3,0)</f>
        <v>0</v>
      </c>
      <c r="K1063" s="151">
        <f>VLOOKUP(B1063,'12.2023'!A:D,4,0)</f>
        <v>0</v>
      </c>
      <c r="L1063" s="150">
        <f>VLOOKUP(B1063,'12.2023'!A:E,5,0)</f>
        <v>0</v>
      </c>
      <c r="M1063" s="150">
        <f>VLOOKUP(B1063,'12.2023'!A:F,6,0)</f>
        <v>0</v>
      </c>
      <c r="N1063" s="150">
        <f t="shared" si="65"/>
        <v>0</v>
      </c>
      <c r="O1063" s="152">
        <f t="shared" si="66"/>
        <v>0</v>
      </c>
      <c r="P1063" s="128">
        <f t="shared" si="67"/>
        <v>0</v>
      </c>
      <c r="Q1063" s="153">
        <v>0</v>
      </c>
      <c r="R1063" s="128">
        <f t="shared" si="68"/>
        <v>0</v>
      </c>
      <c r="S1063" s="129">
        <v>11</v>
      </c>
    </row>
    <row r="1064" spans="1:19" hidden="1">
      <c r="A1064" s="147">
        <v>1046</v>
      </c>
      <c r="B1064" s="121">
        <v>203061567</v>
      </c>
      <c r="C1064" s="148" t="s">
        <v>159</v>
      </c>
      <c r="D1064" s="149" t="s">
        <v>32</v>
      </c>
      <c r="E1064" s="149" t="s">
        <v>44</v>
      </c>
      <c r="F1064" s="149" t="s">
        <v>152</v>
      </c>
      <c r="G1064" s="149" t="s">
        <v>109</v>
      </c>
      <c r="H1064" s="149">
        <v>0</v>
      </c>
      <c r="I1064" s="123" t="s">
        <v>1163</v>
      </c>
      <c r="J1064" s="150">
        <f>VLOOKUP(B1064,'12.2023'!A:C,3,0)</f>
        <v>0</v>
      </c>
      <c r="K1064" s="151">
        <f>VLOOKUP(B1064,'12.2023'!A:D,4,0)</f>
        <v>0</v>
      </c>
      <c r="L1064" s="150">
        <f>VLOOKUP(B1064,'12.2023'!A:E,5,0)</f>
        <v>3895</v>
      </c>
      <c r="M1064" s="150">
        <f>VLOOKUP(B1064,'12.2023'!A:F,6,0)</f>
        <v>3895</v>
      </c>
      <c r="N1064" s="150">
        <f t="shared" si="65"/>
        <v>0</v>
      </c>
      <c r="O1064" s="152">
        <f t="shared" si="66"/>
        <v>0</v>
      </c>
      <c r="P1064" s="128">
        <f t="shared" si="67"/>
        <v>0</v>
      </c>
      <c r="Q1064" s="153">
        <v>0</v>
      </c>
      <c r="R1064" s="128">
        <f t="shared" si="68"/>
        <v>0</v>
      </c>
      <c r="S1064" s="129">
        <v>11</v>
      </c>
    </row>
    <row r="1065" spans="1:19" hidden="1">
      <c r="A1065" s="147">
        <v>1047</v>
      </c>
      <c r="B1065" s="121">
        <v>203061568</v>
      </c>
      <c r="C1065" s="148" t="s">
        <v>159</v>
      </c>
      <c r="D1065" s="149" t="s">
        <v>32</v>
      </c>
      <c r="E1065" s="149" t="s">
        <v>44</v>
      </c>
      <c r="F1065" s="149" t="s">
        <v>152</v>
      </c>
      <c r="G1065" s="149" t="s">
        <v>109</v>
      </c>
      <c r="H1065" s="149">
        <v>0</v>
      </c>
      <c r="I1065" s="123" t="s">
        <v>1164</v>
      </c>
      <c r="J1065" s="150">
        <f>VLOOKUP(B1065,'12.2023'!A:C,3,0)</f>
        <v>0</v>
      </c>
      <c r="K1065" s="151">
        <f>VLOOKUP(B1065,'12.2023'!A:D,4,0)</f>
        <v>0</v>
      </c>
      <c r="L1065" s="150">
        <f>VLOOKUP(B1065,'12.2023'!A:E,5,0)</f>
        <v>28531</v>
      </c>
      <c r="M1065" s="150">
        <f>VLOOKUP(B1065,'12.2023'!A:F,6,0)</f>
        <v>28531</v>
      </c>
      <c r="N1065" s="150">
        <f t="shared" si="65"/>
        <v>0</v>
      </c>
      <c r="O1065" s="152">
        <f t="shared" si="66"/>
        <v>0</v>
      </c>
      <c r="P1065" s="128">
        <f t="shared" si="67"/>
        <v>0</v>
      </c>
      <c r="Q1065" s="153">
        <v>0</v>
      </c>
      <c r="R1065" s="128">
        <f t="shared" si="68"/>
        <v>0</v>
      </c>
      <c r="S1065" s="129">
        <v>11</v>
      </c>
    </row>
    <row r="1066" spans="1:19" hidden="1">
      <c r="A1066" s="147">
        <v>1048</v>
      </c>
      <c r="B1066" s="121">
        <v>203061569</v>
      </c>
      <c r="C1066" s="148" t="s">
        <v>159</v>
      </c>
      <c r="D1066" s="149" t="s">
        <v>32</v>
      </c>
      <c r="E1066" s="149" t="s">
        <v>44</v>
      </c>
      <c r="F1066" s="149" t="s">
        <v>152</v>
      </c>
      <c r="G1066" s="149" t="s">
        <v>109</v>
      </c>
      <c r="H1066" s="149">
        <v>0</v>
      </c>
      <c r="I1066" s="123" t="s">
        <v>1165</v>
      </c>
      <c r="J1066" s="150">
        <f>VLOOKUP(B1066,'12.2023'!A:C,3,0)</f>
        <v>0</v>
      </c>
      <c r="K1066" s="151">
        <f>VLOOKUP(B1066,'12.2023'!A:D,4,0)</f>
        <v>0</v>
      </c>
      <c r="L1066" s="150">
        <f>VLOOKUP(B1066,'12.2023'!A:E,5,0)</f>
        <v>25559</v>
      </c>
      <c r="M1066" s="150">
        <f>VLOOKUP(B1066,'12.2023'!A:F,6,0)</f>
        <v>25559</v>
      </c>
      <c r="N1066" s="150">
        <f t="shared" si="65"/>
        <v>0</v>
      </c>
      <c r="O1066" s="152">
        <f t="shared" si="66"/>
        <v>0</v>
      </c>
      <c r="P1066" s="128">
        <f t="shared" si="67"/>
        <v>0</v>
      </c>
      <c r="Q1066" s="153">
        <v>0</v>
      </c>
      <c r="R1066" s="128">
        <f t="shared" si="68"/>
        <v>0</v>
      </c>
      <c r="S1066" s="129">
        <v>11</v>
      </c>
    </row>
    <row r="1067" spans="1:19" hidden="1">
      <c r="A1067" s="147">
        <v>1049</v>
      </c>
      <c r="B1067" s="121">
        <v>203061570</v>
      </c>
      <c r="C1067" s="148" t="s">
        <v>159</v>
      </c>
      <c r="D1067" s="149" t="s">
        <v>32</v>
      </c>
      <c r="E1067" s="149" t="s">
        <v>44</v>
      </c>
      <c r="F1067" s="149" t="s">
        <v>152</v>
      </c>
      <c r="G1067" s="149" t="s">
        <v>109</v>
      </c>
      <c r="H1067" s="149">
        <v>0</v>
      </c>
      <c r="I1067" s="123" t="s">
        <v>1166</v>
      </c>
      <c r="J1067" s="150">
        <f>VLOOKUP(B1067,'12.2023'!A:C,3,0)</f>
        <v>0</v>
      </c>
      <c r="K1067" s="151">
        <f>VLOOKUP(B1067,'12.2023'!A:D,4,0)</f>
        <v>0</v>
      </c>
      <c r="L1067" s="150">
        <f>VLOOKUP(B1067,'12.2023'!A:E,5,0)</f>
        <v>0</v>
      </c>
      <c r="M1067" s="150">
        <f>VLOOKUP(B1067,'12.2023'!A:F,6,0)</f>
        <v>0</v>
      </c>
      <c r="N1067" s="150">
        <f t="shared" si="65"/>
        <v>0</v>
      </c>
      <c r="O1067" s="152">
        <f t="shared" si="66"/>
        <v>0</v>
      </c>
      <c r="P1067" s="128">
        <f t="shared" si="67"/>
        <v>0</v>
      </c>
      <c r="Q1067" s="153">
        <v>0</v>
      </c>
      <c r="R1067" s="128">
        <f t="shared" si="68"/>
        <v>0</v>
      </c>
      <c r="S1067" s="129">
        <v>11</v>
      </c>
    </row>
    <row r="1068" spans="1:19" hidden="1">
      <c r="A1068" s="147">
        <v>1050</v>
      </c>
      <c r="B1068" s="121">
        <v>203061571</v>
      </c>
      <c r="C1068" s="148" t="s">
        <v>159</v>
      </c>
      <c r="D1068" s="149" t="s">
        <v>32</v>
      </c>
      <c r="E1068" s="149" t="s">
        <v>44</v>
      </c>
      <c r="F1068" s="149" t="s">
        <v>152</v>
      </c>
      <c r="G1068" s="149" t="s">
        <v>109</v>
      </c>
      <c r="H1068" s="149">
        <v>0</v>
      </c>
      <c r="I1068" s="123" t="s">
        <v>1167</v>
      </c>
      <c r="J1068" s="150">
        <f>VLOOKUP(B1068,'12.2023'!A:C,3,0)</f>
        <v>0</v>
      </c>
      <c r="K1068" s="151">
        <f>VLOOKUP(B1068,'12.2023'!A:D,4,0)</f>
        <v>0</v>
      </c>
      <c r="L1068" s="150">
        <f>VLOOKUP(B1068,'12.2023'!A:E,5,0)</f>
        <v>0</v>
      </c>
      <c r="M1068" s="150">
        <f>VLOOKUP(B1068,'12.2023'!A:F,6,0)</f>
        <v>0</v>
      </c>
      <c r="N1068" s="150">
        <f t="shared" si="65"/>
        <v>0</v>
      </c>
      <c r="O1068" s="152">
        <f t="shared" si="66"/>
        <v>0</v>
      </c>
      <c r="P1068" s="128">
        <f t="shared" si="67"/>
        <v>0</v>
      </c>
      <c r="Q1068" s="153">
        <v>0</v>
      </c>
      <c r="R1068" s="128">
        <f t="shared" si="68"/>
        <v>0</v>
      </c>
      <c r="S1068" s="129">
        <v>11</v>
      </c>
    </row>
    <row r="1069" spans="1:19" hidden="1">
      <c r="A1069" s="147">
        <v>1051</v>
      </c>
      <c r="B1069" s="121">
        <v>203061574</v>
      </c>
      <c r="C1069" s="148" t="s">
        <v>159</v>
      </c>
      <c r="D1069" s="149" t="s">
        <v>32</v>
      </c>
      <c r="E1069" s="149" t="s">
        <v>44</v>
      </c>
      <c r="F1069" s="149" t="s">
        <v>152</v>
      </c>
      <c r="G1069" s="149" t="s">
        <v>109</v>
      </c>
      <c r="H1069" s="149">
        <v>0</v>
      </c>
      <c r="I1069" s="123" t="s">
        <v>1168</v>
      </c>
      <c r="J1069" s="150">
        <f>VLOOKUP(B1069,'12.2023'!A:C,3,0)</f>
        <v>0</v>
      </c>
      <c r="K1069" s="151">
        <f>VLOOKUP(B1069,'12.2023'!A:D,4,0)</f>
        <v>0</v>
      </c>
      <c r="L1069" s="150">
        <f>VLOOKUP(B1069,'12.2023'!A:E,5,0)</f>
        <v>0</v>
      </c>
      <c r="M1069" s="150">
        <f>VLOOKUP(B1069,'12.2023'!A:F,6,0)</f>
        <v>0</v>
      </c>
      <c r="N1069" s="150">
        <f t="shared" si="65"/>
        <v>0</v>
      </c>
      <c r="O1069" s="152">
        <f t="shared" si="66"/>
        <v>0</v>
      </c>
      <c r="P1069" s="128">
        <f t="shared" si="67"/>
        <v>0</v>
      </c>
      <c r="Q1069" s="153">
        <v>0</v>
      </c>
      <c r="R1069" s="128">
        <f t="shared" si="68"/>
        <v>0</v>
      </c>
      <c r="S1069" s="129">
        <v>11</v>
      </c>
    </row>
    <row r="1070" spans="1:19" hidden="1">
      <c r="A1070" s="147">
        <v>1052</v>
      </c>
      <c r="B1070" s="121">
        <v>203061575</v>
      </c>
      <c r="C1070" s="148" t="s">
        <v>159</v>
      </c>
      <c r="D1070" s="149" t="s">
        <v>32</v>
      </c>
      <c r="E1070" s="149" t="s">
        <v>44</v>
      </c>
      <c r="F1070" s="149" t="s">
        <v>152</v>
      </c>
      <c r="G1070" s="149" t="s">
        <v>109</v>
      </c>
      <c r="H1070" s="149">
        <v>0</v>
      </c>
      <c r="I1070" s="123" t="s">
        <v>1169</v>
      </c>
      <c r="J1070" s="150">
        <f>VLOOKUP(B1070,'12.2023'!A:C,3,0)</f>
        <v>0</v>
      </c>
      <c r="K1070" s="151">
        <f>VLOOKUP(B1070,'12.2023'!A:D,4,0)</f>
        <v>0</v>
      </c>
      <c r="L1070" s="150">
        <f>VLOOKUP(B1070,'12.2023'!A:E,5,0)</f>
        <v>121568</v>
      </c>
      <c r="M1070" s="150">
        <f>VLOOKUP(B1070,'12.2023'!A:F,6,0)</f>
        <v>121568</v>
      </c>
      <c r="N1070" s="150">
        <f t="shared" si="65"/>
        <v>0</v>
      </c>
      <c r="O1070" s="152">
        <f t="shared" si="66"/>
        <v>0</v>
      </c>
      <c r="P1070" s="128">
        <f t="shared" si="67"/>
        <v>0</v>
      </c>
      <c r="Q1070" s="153">
        <v>0</v>
      </c>
      <c r="R1070" s="128">
        <f t="shared" si="68"/>
        <v>0</v>
      </c>
      <c r="S1070" s="129">
        <v>11</v>
      </c>
    </row>
    <row r="1071" spans="1:19" hidden="1">
      <c r="A1071" s="147">
        <v>1053</v>
      </c>
      <c r="B1071" s="121">
        <v>203061576</v>
      </c>
      <c r="C1071" s="148" t="s">
        <v>159</v>
      </c>
      <c r="D1071" s="149" t="s">
        <v>32</v>
      </c>
      <c r="E1071" s="149" t="s">
        <v>44</v>
      </c>
      <c r="F1071" s="149" t="s">
        <v>152</v>
      </c>
      <c r="G1071" s="149" t="s">
        <v>109</v>
      </c>
      <c r="H1071" s="149">
        <v>0</v>
      </c>
      <c r="I1071" s="123" t="s">
        <v>1170</v>
      </c>
      <c r="J1071" s="150">
        <f>VLOOKUP(B1071,'12.2023'!A:C,3,0)</f>
        <v>0</v>
      </c>
      <c r="K1071" s="151">
        <f>VLOOKUP(B1071,'12.2023'!A:D,4,0)</f>
        <v>0</v>
      </c>
      <c r="L1071" s="150">
        <f>VLOOKUP(B1071,'12.2023'!A:E,5,0)</f>
        <v>67857</v>
      </c>
      <c r="M1071" s="150">
        <f>VLOOKUP(B1071,'12.2023'!A:F,6,0)</f>
        <v>67857</v>
      </c>
      <c r="N1071" s="150">
        <f t="shared" si="65"/>
        <v>0</v>
      </c>
      <c r="O1071" s="152">
        <f t="shared" si="66"/>
        <v>0</v>
      </c>
      <c r="P1071" s="128">
        <f t="shared" si="67"/>
        <v>0</v>
      </c>
      <c r="Q1071" s="153">
        <v>0</v>
      </c>
      <c r="R1071" s="128">
        <f t="shared" si="68"/>
        <v>0</v>
      </c>
      <c r="S1071" s="129">
        <v>11</v>
      </c>
    </row>
    <row r="1072" spans="1:19" hidden="1">
      <c r="A1072" s="147">
        <v>1054</v>
      </c>
      <c r="B1072" s="121">
        <v>203061577</v>
      </c>
      <c r="C1072" s="148" t="s">
        <v>159</v>
      </c>
      <c r="D1072" s="149" t="s">
        <v>32</v>
      </c>
      <c r="E1072" s="149" t="s">
        <v>44</v>
      </c>
      <c r="F1072" s="149" t="s">
        <v>152</v>
      </c>
      <c r="G1072" s="149" t="s">
        <v>109</v>
      </c>
      <c r="H1072" s="149">
        <v>0</v>
      </c>
      <c r="I1072" s="123" t="s">
        <v>1171</v>
      </c>
      <c r="J1072" s="150">
        <f>VLOOKUP(B1072,'12.2023'!A:C,3,0)</f>
        <v>0</v>
      </c>
      <c r="K1072" s="151">
        <f>VLOOKUP(B1072,'12.2023'!A:D,4,0)</f>
        <v>0</v>
      </c>
      <c r="L1072" s="150">
        <f>VLOOKUP(B1072,'12.2023'!A:E,5,0)</f>
        <v>0</v>
      </c>
      <c r="M1072" s="150">
        <f>VLOOKUP(B1072,'12.2023'!A:F,6,0)</f>
        <v>0</v>
      </c>
      <c r="N1072" s="150">
        <f t="shared" si="65"/>
        <v>0</v>
      </c>
      <c r="O1072" s="152">
        <f t="shared" si="66"/>
        <v>0</v>
      </c>
      <c r="P1072" s="128">
        <f t="shared" si="67"/>
        <v>0</v>
      </c>
      <c r="Q1072" s="153">
        <v>0</v>
      </c>
      <c r="R1072" s="128">
        <f t="shared" si="68"/>
        <v>0</v>
      </c>
      <c r="S1072" s="129">
        <v>11</v>
      </c>
    </row>
    <row r="1073" spans="1:19" hidden="1">
      <c r="A1073" s="147">
        <v>1055</v>
      </c>
      <c r="B1073" s="121">
        <v>203061578</v>
      </c>
      <c r="C1073" s="148" t="s">
        <v>159</v>
      </c>
      <c r="D1073" s="149" t="s">
        <v>32</v>
      </c>
      <c r="E1073" s="149" t="s">
        <v>44</v>
      </c>
      <c r="F1073" s="149" t="s">
        <v>152</v>
      </c>
      <c r="G1073" s="149" t="s">
        <v>109</v>
      </c>
      <c r="H1073" s="149">
        <v>0</v>
      </c>
      <c r="I1073" s="123" t="s">
        <v>1172</v>
      </c>
      <c r="J1073" s="150">
        <f>VLOOKUP(B1073,'12.2023'!A:C,3,0)</f>
        <v>0</v>
      </c>
      <c r="K1073" s="151">
        <f>VLOOKUP(B1073,'12.2023'!A:D,4,0)</f>
        <v>0</v>
      </c>
      <c r="L1073" s="150">
        <f>VLOOKUP(B1073,'12.2023'!A:E,5,0)</f>
        <v>0</v>
      </c>
      <c r="M1073" s="150">
        <f>VLOOKUP(B1073,'12.2023'!A:F,6,0)</f>
        <v>0</v>
      </c>
      <c r="N1073" s="150">
        <f t="shared" si="65"/>
        <v>0</v>
      </c>
      <c r="O1073" s="152">
        <f t="shared" si="66"/>
        <v>0</v>
      </c>
      <c r="P1073" s="128">
        <f t="shared" si="67"/>
        <v>0</v>
      </c>
      <c r="Q1073" s="153">
        <v>0</v>
      </c>
      <c r="R1073" s="128">
        <f t="shared" si="68"/>
        <v>0</v>
      </c>
      <c r="S1073" s="129">
        <v>11</v>
      </c>
    </row>
    <row r="1074" spans="1:19" hidden="1">
      <c r="A1074" s="147">
        <v>1056</v>
      </c>
      <c r="B1074" s="121">
        <v>203061579</v>
      </c>
      <c r="C1074" s="148" t="s">
        <v>159</v>
      </c>
      <c r="D1074" s="149" t="s">
        <v>32</v>
      </c>
      <c r="E1074" s="149" t="s">
        <v>44</v>
      </c>
      <c r="F1074" s="149" t="s">
        <v>152</v>
      </c>
      <c r="G1074" s="149" t="s">
        <v>109</v>
      </c>
      <c r="H1074" s="149">
        <v>0</v>
      </c>
      <c r="I1074" s="123" t="s">
        <v>1173</v>
      </c>
      <c r="J1074" s="150">
        <f>VLOOKUP(B1074,'12.2023'!A:C,3,0)</f>
        <v>0</v>
      </c>
      <c r="K1074" s="151">
        <f>VLOOKUP(B1074,'12.2023'!A:D,4,0)</f>
        <v>0</v>
      </c>
      <c r="L1074" s="150">
        <f>VLOOKUP(B1074,'12.2023'!A:E,5,0)</f>
        <v>68125.740000000005</v>
      </c>
      <c r="M1074" s="150">
        <f>VLOOKUP(B1074,'12.2023'!A:F,6,0)</f>
        <v>68125.740000000005</v>
      </c>
      <c r="N1074" s="150">
        <f t="shared" si="65"/>
        <v>0</v>
      </c>
      <c r="O1074" s="152">
        <f t="shared" si="66"/>
        <v>0</v>
      </c>
      <c r="P1074" s="128">
        <f t="shared" si="67"/>
        <v>0</v>
      </c>
      <c r="Q1074" s="153">
        <v>0</v>
      </c>
      <c r="R1074" s="128">
        <f t="shared" si="68"/>
        <v>0</v>
      </c>
      <c r="S1074" s="129">
        <v>11</v>
      </c>
    </row>
    <row r="1075" spans="1:19" hidden="1">
      <c r="A1075" s="147">
        <v>1057</v>
      </c>
      <c r="B1075" s="121">
        <v>203061580</v>
      </c>
      <c r="C1075" s="148" t="s">
        <v>159</v>
      </c>
      <c r="D1075" s="149" t="s">
        <v>32</v>
      </c>
      <c r="E1075" s="149" t="s">
        <v>44</v>
      </c>
      <c r="F1075" s="149" t="s">
        <v>152</v>
      </c>
      <c r="G1075" s="149" t="s">
        <v>109</v>
      </c>
      <c r="H1075" s="149">
        <v>0</v>
      </c>
      <c r="I1075" s="123" t="s">
        <v>1174</v>
      </c>
      <c r="J1075" s="150">
        <f>VLOOKUP(B1075,'12.2023'!A:C,3,0)</f>
        <v>0</v>
      </c>
      <c r="K1075" s="151">
        <f>VLOOKUP(B1075,'12.2023'!A:D,4,0)</f>
        <v>0</v>
      </c>
      <c r="L1075" s="150">
        <f>VLOOKUP(B1075,'12.2023'!A:E,5,0)</f>
        <v>54975</v>
      </c>
      <c r="M1075" s="150">
        <f>VLOOKUP(B1075,'12.2023'!A:F,6,0)</f>
        <v>54975</v>
      </c>
      <c r="N1075" s="150">
        <f t="shared" si="65"/>
        <v>0</v>
      </c>
      <c r="O1075" s="152">
        <f t="shared" si="66"/>
        <v>0</v>
      </c>
      <c r="P1075" s="128">
        <f t="shared" si="67"/>
        <v>0</v>
      </c>
      <c r="Q1075" s="153">
        <v>0</v>
      </c>
      <c r="R1075" s="128">
        <f t="shared" si="68"/>
        <v>0</v>
      </c>
      <c r="S1075" s="129">
        <v>11</v>
      </c>
    </row>
    <row r="1076" spans="1:19" hidden="1">
      <c r="A1076" s="147">
        <v>1058</v>
      </c>
      <c r="B1076" s="121">
        <v>203061583</v>
      </c>
      <c r="C1076" s="148" t="s">
        <v>159</v>
      </c>
      <c r="D1076" s="149" t="s">
        <v>32</v>
      </c>
      <c r="E1076" s="149" t="s">
        <v>44</v>
      </c>
      <c r="F1076" s="149" t="s">
        <v>152</v>
      </c>
      <c r="G1076" s="149" t="s">
        <v>109</v>
      </c>
      <c r="H1076" s="149">
        <v>0</v>
      </c>
      <c r="I1076" s="123" t="s">
        <v>1175</v>
      </c>
      <c r="J1076" s="150">
        <f>VLOOKUP(B1076,'12.2023'!A:C,3,0)</f>
        <v>0</v>
      </c>
      <c r="K1076" s="151">
        <f>VLOOKUP(B1076,'12.2023'!A:D,4,0)</f>
        <v>0</v>
      </c>
      <c r="L1076" s="150">
        <f>VLOOKUP(B1076,'12.2023'!A:E,5,0)</f>
        <v>36493</v>
      </c>
      <c r="M1076" s="150">
        <f>VLOOKUP(B1076,'12.2023'!A:F,6,0)</f>
        <v>36493</v>
      </c>
      <c r="N1076" s="150">
        <f t="shared" si="65"/>
        <v>0</v>
      </c>
      <c r="O1076" s="152">
        <f t="shared" si="66"/>
        <v>0</v>
      </c>
      <c r="P1076" s="128">
        <f t="shared" si="67"/>
        <v>0</v>
      </c>
      <c r="Q1076" s="153">
        <v>0</v>
      </c>
      <c r="R1076" s="128">
        <f t="shared" si="68"/>
        <v>0</v>
      </c>
      <c r="S1076" s="129">
        <v>11</v>
      </c>
    </row>
    <row r="1077" spans="1:19" hidden="1">
      <c r="A1077" s="147">
        <v>1059</v>
      </c>
      <c r="B1077" s="121">
        <v>203061584</v>
      </c>
      <c r="C1077" s="148" t="s">
        <v>159</v>
      </c>
      <c r="D1077" s="149" t="s">
        <v>32</v>
      </c>
      <c r="E1077" s="149" t="s">
        <v>44</v>
      </c>
      <c r="F1077" s="149" t="s">
        <v>152</v>
      </c>
      <c r="G1077" s="149" t="s">
        <v>109</v>
      </c>
      <c r="H1077" s="149">
        <v>0</v>
      </c>
      <c r="I1077" s="123" t="s">
        <v>1176</v>
      </c>
      <c r="J1077" s="150">
        <f>VLOOKUP(B1077,'12.2023'!A:C,3,0)</f>
        <v>0</v>
      </c>
      <c r="K1077" s="151">
        <f>VLOOKUP(B1077,'12.2023'!A:D,4,0)</f>
        <v>0</v>
      </c>
      <c r="L1077" s="150">
        <f>VLOOKUP(B1077,'12.2023'!A:E,5,0)</f>
        <v>61280</v>
      </c>
      <c r="M1077" s="150">
        <f>VLOOKUP(B1077,'12.2023'!A:F,6,0)</f>
        <v>61280</v>
      </c>
      <c r="N1077" s="150">
        <f t="shared" si="65"/>
        <v>0</v>
      </c>
      <c r="O1077" s="152">
        <f t="shared" si="66"/>
        <v>0</v>
      </c>
      <c r="P1077" s="128">
        <f t="shared" si="67"/>
        <v>0</v>
      </c>
      <c r="Q1077" s="153">
        <v>0</v>
      </c>
      <c r="R1077" s="128">
        <f t="shared" si="68"/>
        <v>0</v>
      </c>
      <c r="S1077" s="129">
        <v>11</v>
      </c>
    </row>
    <row r="1078" spans="1:19" hidden="1">
      <c r="A1078" s="147">
        <v>1060</v>
      </c>
      <c r="B1078" s="121">
        <v>203061586</v>
      </c>
      <c r="C1078" s="148" t="s">
        <v>159</v>
      </c>
      <c r="D1078" s="149" t="s">
        <v>32</v>
      </c>
      <c r="E1078" s="149" t="s">
        <v>44</v>
      </c>
      <c r="F1078" s="149" t="s">
        <v>152</v>
      </c>
      <c r="G1078" s="149" t="s">
        <v>109</v>
      </c>
      <c r="H1078" s="149">
        <v>0</v>
      </c>
      <c r="I1078" s="123" t="s">
        <v>1177</v>
      </c>
      <c r="J1078" s="150">
        <f>VLOOKUP(B1078,'12.2023'!A:C,3,0)</f>
        <v>0</v>
      </c>
      <c r="K1078" s="151">
        <f>VLOOKUP(B1078,'12.2023'!A:D,4,0)</f>
        <v>0</v>
      </c>
      <c r="L1078" s="150">
        <f>VLOOKUP(B1078,'12.2023'!A:E,5,0)</f>
        <v>30689</v>
      </c>
      <c r="M1078" s="150">
        <f>VLOOKUP(B1078,'12.2023'!A:F,6,0)</f>
        <v>30689</v>
      </c>
      <c r="N1078" s="150">
        <f t="shared" si="65"/>
        <v>0</v>
      </c>
      <c r="O1078" s="152">
        <f t="shared" si="66"/>
        <v>0</v>
      </c>
      <c r="P1078" s="128">
        <f t="shared" si="67"/>
        <v>0</v>
      </c>
      <c r="Q1078" s="153">
        <v>0</v>
      </c>
      <c r="R1078" s="128">
        <f t="shared" si="68"/>
        <v>0</v>
      </c>
      <c r="S1078" s="129">
        <v>11</v>
      </c>
    </row>
    <row r="1079" spans="1:19" hidden="1">
      <c r="A1079" s="147">
        <v>1061</v>
      </c>
      <c r="B1079" s="121">
        <v>203061592</v>
      </c>
      <c r="C1079" s="148" t="s">
        <v>159</v>
      </c>
      <c r="D1079" s="149" t="s">
        <v>32</v>
      </c>
      <c r="E1079" s="149" t="s">
        <v>44</v>
      </c>
      <c r="F1079" s="149" t="s">
        <v>152</v>
      </c>
      <c r="G1079" s="149" t="s">
        <v>109</v>
      </c>
      <c r="H1079" s="149">
        <v>0</v>
      </c>
      <c r="I1079" s="123" t="s">
        <v>1178</v>
      </c>
      <c r="J1079" s="150">
        <f>VLOOKUP(B1079,'12.2023'!A:C,3,0)</f>
        <v>0</v>
      </c>
      <c r="K1079" s="151">
        <f>VLOOKUP(B1079,'12.2023'!A:D,4,0)</f>
        <v>0</v>
      </c>
      <c r="L1079" s="150">
        <f>VLOOKUP(B1079,'12.2023'!A:E,5,0)</f>
        <v>34715</v>
      </c>
      <c r="M1079" s="150">
        <f>VLOOKUP(B1079,'12.2023'!A:F,6,0)</f>
        <v>34715</v>
      </c>
      <c r="N1079" s="150">
        <f t="shared" si="65"/>
        <v>0</v>
      </c>
      <c r="O1079" s="152">
        <f t="shared" si="66"/>
        <v>0</v>
      </c>
      <c r="P1079" s="128">
        <f t="shared" si="67"/>
        <v>0</v>
      </c>
      <c r="Q1079" s="153">
        <v>0</v>
      </c>
      <c r="R1079" s="128">
        <f t="shared" si="68"/>
        <v>0</v>
      </c>
      <c r="S1079" s="129">
        <v>11</v>
      </c>
    </row>
    <row r="1080" spans="1:19" hidden="1">
      <c r="A1080" s="147">
        <v>1062</v>
      </c>
      <c r="B1080" s="121">
        <v>203061594</v>
      </c>
      <c r="C1080" s="148" t="s">
        <v>159</v>
      </c>
      <c r="D1080" s="149" t="s">
        <v>32</v>
      </c>
      <c r="E1080" s="149" t="s">
        <v>44</v>
      </c>
      <c r="F1080" s="149" t="s">
        <v>152</v>
      </c>
      <c r="G1080" s="149" t="s">
        <v>109</v>
      </c>
      <c r="H1080" s="149">
        <v>0</v>
      </c>
      <c r="I1080" s="123" t="s">
        <v>1179</v>
      </c>
      <c r="J1080" s="150">
        <f>VLOOKUP(B1080,'12.2023'!A:C,3,0)</f>
        <v>0</v>
      </c>
      <c r="K1080" s="151">
        <f>VLOOKUP(B1080,'12.2023'!A:D,4,0)</f>
        <v>0</v>
      </c>
      <c r="L1080" s="150">
        <f>VLOOKUP(B1080,'12.2023'!A:E,5,0)</f>
        <v>0</v>
      </c>
      <c r="M1080" s="150">
        <f>VLOOKUP(B1080,'12.2023'!A:F,6,0)</f>
        <v>0</v>
      </c>
      <c r="N1080" s="150">
        <f t="shared" si="65"/>
        <v>0</v>
      </c>
      <c r="O1080" s="152">
        <f t="shared" si="66"/>
        <v>0</v>
      </c>
      <c r="P1080" s="128">
        <f t="shared" si="67"/>
        <v>0</v>
      </c>
      <c r="Q1080" s="153">
        <v>0</v>
      </c>
      <c r="R1080" s="128">
        <f t="shared" si="68"/>
        <v>0</v>
      </c>
      <c r="S1080" s="129">
        <v>11</v>
      </c>
    </row>
    <row r="1081" spans="1:19" hidden="1">
      <c r="A1081" s="147">
        <v>1063</v>
      </c>
      <c r="B1081" s="121">
        <v>203061595</v>
      </c>
      <c r="C1081" s="148" t="s">
        <v>159</v>
      </c>
      <c r="D1081" s="149" t="s">
        <v>32</v>
      </c>
      <c r="E1081" s="149" t="s">
        <v>44</v>
      </c>
      <c r="F1081" s="149" t="s">
        <v>152</v>
      </c>
      <c r="G1081" s="149" t="s">
        <v>109</v>
      </c>
      <c r="H1081" s="149">
        <v>0</v>
      </c>
      <c r="I1081" s="123" t="s">
        <v>1180</v>
      </c>
      <c r="J1081" s="150">
        <f>VLOOKUP(B1081,'12.2023'!A:C,3,0)</f>
        <v>0</v>
      </c>
      <c r="K1081" s="151">
        <f>VLOOKUP(B1081,'12.2023'!A:D,4,0)</f>
        <v>0</v>
      </c>
      <c r="L1081" s="150">
        <f>VLOOKUP(B1081,'12.2023'!A:E,5,0)</f>
        <v>28701</v>
      </c>
      <c r="M1081" s="150">
        <f>VLOOKUP(B1081,'12.2023'!A:F,6,0)</f>
        <v>28701</v>
      </c>
      <c r="N1081" s="150">
        <f t="shared" si="65"/>
        <v>0</v>
      </c>
      <c r="O1081" s="152">
        <f t="shared" si="66"/>
        <v>0</v>
      </c>
      <c r="P1081" s="128">
        <f t="shared" si="67"/>
        <v>0</v>
      </c>
      <c r="Q1081" s="153">
        <v>0</v>
      </c>
      <c r="R1081" s="128">
        <f t="shared" si="68"/>
        <v>0</v>
      </c>
      <c r="S1081" s="129">
        <v>11</v>
      </c>
    </row>
    <row r="1082" spans="1:19" hidden="1">
      <c r="A1082" s="147">
        <v>1064</v>
      </c>
      <c r="B1082" s="121">
        <v>203061600</v>
      </c>
      <c r="C1082" s="148" t="s">
        <v>159</v>
      </c>
      <c r="D1082" s="149" t="s">
        <v>32</v>
      </c>
      <c r="E1082" s="149" t="s">
        <v>44</v>
      </c>
      <c r="F1082" s="149" t="s">
        <v>152</v>
      </c>
      <c r="G1082" s="149" t="s">
        <v>109</v>
      </c>
      <c r="H1082" s="149">
        <v>0</v>
      </c>
      <c r="I1082" s="123" t="s">
        <v>1181</v>
      </c>
      <c r="J1082" s="150">
        <f>VLOOKUP(B1082,'12.2023'!A:C,3,0)</f>
        <v>0</v>
      </c>
      <c r="K1082" s="151">
        <f>VLOOKUP(B1082,'12.2023'!A:D,4,0)</f>
        <v>0</v>
      </c>
      <c r="L1082" s="150">
        <f>VLOOKUP(B1082,'12.2023'!A:E,5,0)</f>
        <v>25869</v>
      </c>
      <c r="M1082" s="150">
        <f>VLOOKUP(B1082,'12.2023'!A:F,6,0)</f>
        <v>25869</v>
      </c>
      <c r="N1082" s="150">
        <f t="shared" si="65"/>
        <v>0</v>
      </c>
      <c r="O1082" s="152">
        <f t="shared" si="66"/>
        <v>0</v>
      </c>
      <c r="P1082" s="128">
        <f t="shared" si="67"/>
        <v>0</v>
      </c>
      <c r="Q1082" s="153">
        <v>0</v>
      </c>
      <c r="R1082" s="128">
        <f t="shared" si="68"/>
        <v>0</v>
      </c>
      <c r="S1082" s="129">
        <v>11</v>
      </c>
    </row>
    <row r="1083" spans="1:19" hidden="1">
      <c r="A1083" s="147">
        <v>1065</v>
      </c>
      <c r="B1083" s="121">
        <v>203061601</v>
      </c>
      <c r="C1083" s="148" t="s">
        <v>159</v>
      </c>
      <c r="D1083" s="149" t="s">
        <v>32</v>
      </c>
      <c r="E1083" s="149" t="s">
        <v>44</v>
      </c>
      <c r="F1083" s="149" t="s">
        <v>152</v>
      </c>
      <c r="G1083" s="149" t="s">
        <v>109</v>
      </c>
      <c r="H1083" s="149">
        <v>0</v>
      </c>
      <c r="I1083" s="123" t="s">
        <v>1182</v>
      </c>
      <c r="J1083" s="150">
        <f>VLOOKUP(B1083,'12.2023'!A:C,3,0)</f>
        <v>0</v>
      </c>
      <c r="K1083" s="151">
        <f>VLOOKUP(B1083,'12.2023'!A:D,4,0)</f>
        <v>0</v>
      </c>
      <c r="L1083" s="150">
        <f>VLOOKUP(B1083,'12.2023'!A:E,5,0)</f>
        <v>27625</v>
      </c>
      <c r="M1083" s="150">
        <f>VLOOKUP(B1083,'12.2023'!A:F,6,0)</f>
        <v>27625</v>
      </c>
      <c r="N1083" s="150">
        <f t="shared" si="65"/>
        <v>0</v>
      </c>
      <c r="O1083" s="152">
        <f t="shared" si="66"/>
        <v>0</v>
      </c>
      <c r="P1083" s="128">
        <f t="shared" si="67"/>
        <v>0</v>
      </c>
      <c r="Q1083" s="153">
        <v>0</v>
      </c>
      <c r="R1083" s="128">
        <f t="shared" si="68"/>
        <v>0</v>
      </c>
      <c r="S1083" s="129">
        <v>11</v>
      </c>
    </row>
    <row r="1084" spans="1:19" hidden="1">
      <c r="A1084" s="147">
        <v>1066</v>
      </c>
      <c r="B1084" s="121">
        <v>203061602</v>
      </c>
      <c r="C1084" s="148" t="s">
        <v>159</v>
      </c>
      <c r="D1084" s="149" t="s">
        <v>32</v>
      </c>
      <c r="E1084" s="149" t="s">
        <v>44</v>
      </c>
      <c r="F1084" s="149" t="s">
        <v>152</v>
      </c>
      <c r="G1084" s="149" t="s">
        <v>109</v>
      </c>
      <c r="H1084" s="149">
        <v>0</v>
      </c>
      <c r="I1084" s="123" t="s">
        <v>1183</v>
      </c>
      <c r="J1084" s="150">
        <f>VLOOKUP(B1084,'12.2023'!A:C,3,0)</f>
        <v>0</v>
      </c>
      <c r="K1084" s="151">
        <f>VLOOKUP(B1084,'12.2023'!A:D,4,0)</f>
        <v>0</v>
      </c>
      <c r="L1084" s="150">
        <f>VLOOKUP(B1084,'12.2023'!A:E,5,0)</f>
        <v>24381</v>
      </c>
      <c r="M1084" s="150">
        <f>VLOOKUP(B1084,'12.2023'!A:F,6,0)</f>
        <v>24381</v>
      </c>
      <c r="N1084" s="150">
        <f t="shared" si="65"/>
        <v>0</v>
      </c>
      <c r="O1084" s="152">
        <f t="shared" si="66"/>
        <v>0</v>
      </c>
      <c r="P1084" s="128">
        <f t="shared" si="67"/>
        <v>0</v>
      </c>
      <c r="Q1084" s="153">
        <v>0</v>
      </c>
      <c r="R1084" s="128">
        <f t="shared" si="68"/>
        <v>0</v>
      </c>
      <c r="S1084" s="129">
        <v>11</v>
      </c>
    </row>
    <row r="1085" spans="1:19" hidden="1">
      <c r="A1085" s="147">
        <v>1067</v>
      </c>
      <c r="B1085" s="121">
        <v>203061603</v>
      </c>
      <c r="C1085" s="148" t="s">
        <v>159</v>
      </c>
      <c r="D1085" s="149" t="s">
        <v>32</v>
      </c>
      <c r="E1085" s="149" t="s">
        <v>44</v>
      </c>
      <c r="F1085" s="149" t="s">
        <v>152</v>
      </c>
      <c r="G1085" s="149" t="s">
        <v>109</v>
      </c>
      <c r="H1085" s="149">
        <v>0</v>
      </c>
      <c r="I1085" s="123" t="s">
        <v>1184</v>
      </c>
      <c r="J1085" s="150">
        <f>VLOOKUP(B1085,'12.2023'!A:C,3,0)</f>
        <v>0</v>
      </c>
      <c r="K1085" s="151">
        <f>VLOOKUP(B1085,'12.2023'!A:D,4,0)</f>
        <v>0</v>
      </c>
      <c r="L1085" s="150">
        <f>VLOOKUP(B1085,'12.2023'!A:E,5,0)</f>
        <v>0</v>
      </c>
      <c r="M1085" s="150">
        <f>VLOOKUP(B1085,'12.2023'!A:F,6,0)</f>
        <v>0</v>
      </c>
      <c r="N1085" s="150">
        <f t="shared" si="65"/>
        <v>0</v>
      </c>
      <c r="O1085" s="152">
        <f t="shared" si="66"/>
        <v>0</v>
      </c>
      <c r="P1085" s="128">
        <f t="shared" si="67"/>
        <v>0</v>
      </c>
      <c r="Q1085" s="153">
        <v>0</v>
      </c>
      <c r="R1085" s="128">
        <f t="shared" si="68"/>
        <v>0</v>
      </c>
      <c r="S1085" s="129">
        <v>11</v>
      </c>
    </row>
    <row r="1086" spans="1:19" hidden="1">
      <c r="A1086" s="147">
        <v>1068</v>
      </c>
      <c r="B1086" s="121">
        <v>203061604</v>
      </c>
      <c r="C1086" s="148" t="s">
        <v>159</v>
      </c>
      <c r="D1086" s="149" t="s">
        <v>32</v>
      </c>
      <c r="E1086" s="149" t="s">
        <v>44</v>
      </c>
      <c r="F1086" s="149" t="s">
        <v>152</v>
      </c>
      <c r="G1086" s="149" t="s">
        <v>109</v>
      </c>
      <c r="H1086" s="149">
        <v>0</v>
      </c>
      <c r="I1086" s="123" t="s">
        <v>1185</v>
      </c>
      <c r="J1086" s="150">
        <f>VLOOKUP(B1086,'12.2023'!A:C,3,0)</f>
        <v>0</v>
      </c>
      <c r="K1086" s="151">
        <f>VLOOKUP(B1086,'12.2023'!A:D,4,0)</f>
        <v>0</v>
      </c>
      <c r="L1086" s="150">
        <f>VLOOKUP(B1086,'12.2023'!A:E,5,0)</f>
        <v>0</v>
      </c>
      <c r="M1086" s="150">
        <f>VLOOKUP(B1086,'12.2023'!A:F,6,0)</f>
        <v>0</v>
      </c>
      <c r="N1086" s="150">
        <f t="shared" si="65"/>
        <v>0</v>
      </c>
      <c r="O1086" s="152">
        <f t="shared" si="66"/>
        <v>0</v>
      </c>
      <c r="P1086" s="128">
        <f t="shared" si="67"/>
        <v>0</v>
      </c>
      <c r="Q1086" s="153">
        <v>0</v>
      </c>
      <c r="R1086" s="128">
        <f t="shared" si="68"/>
        <v>0</v>
      </c>
      <c r="S1086" s="129">
        <v>11</v>
      </c>
    </row>
    <row r="1087" spans="1:19" hidden="1">
      <c r="A1087" s="147">
        <v>1069</v>
      </c>
      <c r="B1087" s="121">
        <v>203061607</v>
      </c>
      <c r="C1087" s="148" t="s">
        <v>159</v>
      </c>
      <c r="D1087" s="149" t="s">
        <v>32</v>
      </c>
      <c r="E1087" s="149" t="s">
        <v>44</v>
      </c>
      <c r="F1087" s="149" t="s">
        <v>152</v>
      </c>
      <c r="G1087" s="149" t="s">
        <v>109</v>
      </c>
      <c r="H1087" s="149">
        <v>0</v>
      </c>
      <c r="I1087" s="123" t="s">
        <v>1186</v>
      </c>
      <c r="J1087" s="150">
        <f>VLOOKUP(B1087,'12.2023'!A:C,3,0)</f>
        <v>0</v>
      </c>
      <c r="K1087" s="151">
        <f>VLOOKUP(B1087,'12.2023'!A:D,4,0)</f>
        <v>0</v>
      </c>
      <c r="L1087" s="150">
        <f>VLOOKUP(B1087,'12.2023'!A:E,5,0)</f>
        <v>46640</v>
      </c>
      <c r="M1087" s="150">
        <f>VLOOKUP(B1087,'12.2023'!A:F,6,0)</f>
        <v>46640</v>
      </c>
      <c r="N1087" s="150">
        <f t="shared" si="65"/>
        <v>0</v>
      </c>
      <c r="O1087" s="152">
        <f t="shared" si="66"/>
        <v>0</v>
      </c>
      <c r="P1087" s="128">
        <f t="shared" si="67"/>
        <v>0</v>
      </c>
      <c r="Q1087" s="153">
        <v>0</v>
      </c>
      <c r="R1087" s="128">
        <f t="shared" si="68"/>
        <v>0</v>
      </c>
      <c r="S1087" s="129">
        <v>11</v>
      </c>
    </row>
    <row r="1088" spans="1:19" hidden="1">
      <c r="A1088" s="147">
        <v>1070</v>
      </c>
      <c r="B1088" s="121">
        <v>203061608</v>
      </c>
      <c r="C1088" s="148" t="s">
        <v>159</v>
      </c>
      <c r="D1088" s="149" t="s">
        <v>32</v>
      </c>
      <c r="E1088" s="149" t="s">
        <v>44</v>
      </c>
      <c r="F1088" s="149" t="s">
        <v>152</v>
      </c>
      <c r="G1088" s="149" t="s">
        <v>109</v>
      </c>
      <c r="H1088" s="149">
        <v>0</v>
      </c>
      <c r="I1088" s="123" t="s">
        <v>1187</v>
      </c>
      <c r="J1088" s="150">
        <f>VLOOKUP(B1088,'12.2023'!A:C,3,0)</f>
        <v>0</v>
      </c>
      <c r="K1088" s="151">
        <f>VLOOKUP(B1088,'12.2023'!A:D,4,0)</f>
        <v>0</v>
      </c>
      <c r="L1088" s="150">
        <f>VLOOKUP(B1088,'12.2023'!A:E,5,0)</f>
        <v>0</v>
      </c>
      <c r="M1088" s="150">
        <f>VLOOKUP(B1088,'12.2023'!A:F,6,0)</f>
        <v>0</v>
      </c>
      <c r="N1088" s="150">
        <f t="shared" si="65"/>
        <v>0</v>
      </c>
      <c r="O1088" s="152">
        <f t="shared" si="66"/>
        <v>0</v>
      </c>
      <c r="P1088" s="128">
        <f t="shared" si="67"/>
        <v>0</v>
      </c>
      <c r="Q1088" s="153">
        <v>0</v>
      </c>
      <c r="R1088" s="128">
        <f t="shared" si="68"/>
        <v>0</v>
      </c>
      <c r="S1088" s="129">
        <v>11</v>
      </c>
    </row>
    <row r="1089" spans="1:19" hidden="1">
      <c r="A1089" s="147">
        <v>1071</v>
      </c>
      <c r="B1089" s="121">
        <v>203061610</v>
      </c>
      <c r="C1089" s="148" t="s">
        <v>159</v>
      </c>
      <c r="D1089" s="149" t="s">
        <v>32</v>
      </c>
      <c r="E1089" s="149" t="s">
        <v>44</v>
      </c>
      <c r="F1089" s="149" t="s">
        <v>152</v>
      </c>
      <c r="G1089" s="149" t="s">
        <v>109</v>
      </c>
      <c r="H1089" s="149">
        <v>0</v>
      </c>
      <c r="I1089" s="123" t="s">
        <v>1188</v>
      </c>
      <c r="J1089" s="150">
        <f>VLOOKUP(B1089,'12.2023'!A:C,3,0)</f>
        <v>0</v>
      </c>
      <c r="K1089" s="151">
        <f>VLOOKUP(B1089,'12.2023'!A:D,4,0)</f>
        <v>0</v>
      </c>
      <c r="L1089" s="150">
        <f>VLOOKUP(B1089,'12.2023'!A:E,5,0)</f>
        <v>32316</v>
      </c>
      <c r="M1089" s="150">
        <f>VLOOKUP(B1089,'12.2023'!A:F,6,0)</f>
        <v>32316</v>
      </c>
      <c r="N1089" s="150">
        <f t="shared" si="65"/>
        <v>0</v>
      </c>
      <c r="O1089" s="152">
        <f t="shared" si="66"/>
        <v>0</v>
      </c>
      <c r="P1089" s="128">
        <f t="shared" si="67"/>
        <v>0</v>
      </c>
      <c r="Q1089" s="153">
        <v>0</v>
      </c>
      <c r="R1089" s="128">
        <f t="shared" si="68"/>
        <v>0</v>
      </c>
      <c r="S1089" s="129">
        <v>11</v>
      </c>
    </row>
    <row r="1090" spans="1:19" hidden="1">
      <c r="A1090" s="147">
        <v>1072</v>
      </c>
      <c r="B1090" s="121">
        <v>203061611</v>
      </c>
      <c r="C1090" s="148" t="s">
        <v>159</v>
      </c>
      <c r="D1090" s="149" t="s">
        <v>32</v>
      </c>
      <c r="E1090" s="149" t="s">
        <v>44</v>
      </c>
      <c r="F1090" s="149" t="s">
        <v>152</v>
      </c>
      <c r="G1090" s="149" t="s">
        <v>109</v>
      </c>
      <c r="H1090" s="149">
        <v>0</v>
      </c>
      <c r="I1090" s="123" t="s">
        <v>1189</v>
      </c>
      <c r="J1090" s="150">
        <f>VLOOKUP(B1090,'12.2023'!A:C,3,0)</f>
        <v>0</v>
      </c>
      <c r="K1090" s="151">
        <f>VLOOKUP(B1090,'12.2023'!A:D,4,0)</f>
        <v>0</v>
      </c>
      <c r="L1090" s="150">
        <f>VLOOKUP(B1090,'12.2023'!A:E,5,0)</f>
        <v>29319</v>
      </c>
      <c r="M1090" s="150">
        <f>VLOOKUP(B1090,'12.2023'!A:F,6,0)</f>
        <v>29319</v>
      </c>
      <c r="N1090" s="150">
        <f t="shared" si="65"/>
        <v>0</v>
      </c>
      <c r="O1090" s="152">
        <f t="shared" si="66"/>
        <v>0</v>
      </c>
      <c r="P1090" s="128">
        <f t="shared" si="67"/>
        <v>0</v>
      </c>
      <c r="Q1090" s="153">
        <v>0</v>
      </c>
      <c r="R1090" s="128">
        <f t="shared" si="68"/>
        <v>0</v>
      </c>
      <c r="S1090" s="129">
        <v>11</v>
      </c>
    </row>
    <row r="1091" spans="1:19" hidden="1">
      <c r="A1091" s="147">
        <v>1073</v>
      </c>
      <c r="B1091" s="121">
        <v>203061612</v>
      </c>
      <c r="C1091" s="148" t="s">
        <v>159</v>
      </c>
      <c r="D1091" s="149" t="s">
        <v>32</v>
      </c>
      <c r="E1091" s="149" t="s">
        <v>44</v>
      </c>
      <c r="F1091" s="149" t="s">
        <v>152</v>
      </c>
      <c r="G1091" s="149" t="s">
        <v>109</v>
      </c>
      <c r="H1091" s="149">
        <v>0</v>
      </c>
      <c r="I1091" s="123" t="s">
        <v>1190</v>
      </c>
      <c r="J1091" s="150">
        <f>VLOOKUP(B1091,'12.2023'!A:C,3,0)</f>
        <v>0</v>
      </c>
      <c r="K1091" s="151">
        <f>VLOOKUP(B1091,'12.2023'!A:D,4,0)</f>
        <v>0</v>
      </c>
      <c r="L1091" s="150">
        <f>VLOOKUP(B1091,'12.2023'!A:E,5,0)</f>
        <v>49697</v>
      </c>
      <c r="M1091" s="150">
        <f>VLOOKUP(B1091,'12.2023'!A:F,6,0)</f>
        <v>49697</v>
      </c>
      <c r="N1091" s="150">
        <f t="shared" si="65"/>
        <v>0</v>
      </c>
      <c r="O1091" s="152">
        <f t="shared" si="66"/>
        <v>0</v>
      </c>
      <c r="P1091" s="128">
        <f t="shared" si="67"/>
        <v>0</v>
      </c>
      <c r="Q1091" s="153">
        <v>0</v>
      </c>
      <c r="R1091" s="128">
        <f t="shared" si="68"/>
        <v>0</v>
      </c>
      <c r="S1091" s="129">
        <v>11</v>
      </c>
    </row>
    <row r="1092" spans="1:19" hidden="1">
      <c r="A1092" s="147">
        <v>1074</v>
      </c>
      <c r="B1092" s="121">
        <v>203061613</v>
      </c>
      <c r="C1092" s="148" t="s">
        <v>159</v>
      </c>
      <c r="D1092" s="149" t="s">
        <v>32</v>
      </c>
      <c r="E1092" s="149" t="s">
        <v>44</v>
      </c>
      <c r="F1092" s="149" t="s">
        <v>152</v>
      </c>
      <c r="G1092" s="149" t="s">
        <v>109</v>
      </c>
      <c r="H1092" s="149">
        <v>0</v>
      </c>
      <c r="I1092" s="123" t="s">
        <v>1191</v>
      </c>
      <c r="J1092" s="150">
        <f>VLOOKUP(B1092,'12.2023'!A:C,3,0)</f>
        <v>0</v>
      </c>
      <c r="K1092" s="151">
        <f>VLOOKUP(B1092,'12.2023'!A:D,4,0)</f>
        <v>0</v>
      </c>
      <c r="L1092" s="150">
        <f>VLOOKUP(B1092,'12.2023'!A:E,5,0)</f>
        <v>40350</v>
      </c>
      <c r="M1092" s="150">
        <f>VLOOKUP(B1092,'12.2023'!A:F,6,0)</f>
        <v>40350</v>
      </c>
      <c r="N1092" s="150">
        <f t="shared" si="65"/>
        <v>0</v>
      </c>
      <c r="O1092" s="152">
        <f t="shared" si="66"/>
        <v>0</v>
      </c>
      <c r="P1092" s="128">
        <f t="shared" si="67"/>
        <v>0</v>
      </c>
      <c r="Q1092" s="153">
        <v>0</v>
      </c>
      <c r="R1092" s="128">
        <f t="shared" si="68"/>
        <v>0</v>
      </c>
      <c r="S1092" s="129">
        <v>11</v>
      </c>
    </row>
    <row r="1093" spans="1:19" hidden="1">
      <c r="A1093" s="147">
        <v>1075</v>
      </c>
      <c r="B1093" s="121">
        <v>203061614</v>
      </c>
      <c r="C1093" s="148" t="s">
        <v>159</v>
      </c>
      <c r="D1093" s="149" t="s">
        <v>32</v>
      </c>
      <c r="E1093" s="149" t="s">
        <v>44</v>
      </c>
      <c r="F1093" s="149" t="s">
        <v>152</v>
      </c>
      <c r="G1093" s="149" t="s">
        <v>109</v>
      </c>
      <c r="H1093" s="149">
        <v>0</v>
      </c>
      <c r="I1093" s="123" t="s">
        <v>1192</v>
      </c>
      <c r="J1093" s="150">
        <f>VLOOKUP(B1093,'12.2023'!A:C,3,0)</f>
        <v>0</v>
      </c>
      <c r="K1093" s="151">
        <f>VLOOKUP(B1093,'12.2023'!A:D,4,0)</f>
        <v>0</v>
      </c>
      <c r="L1093" s="150">
        <f>VLOOKUP(B1093,'12.2023'!A:E,5,0)</f>
        <v>30894</v>
      </c>
      <c r="M1093" s="150">
        <f>VLOOKUP(B1093,'12.2023'!A:F,6,0)</f>
        <v>30894</v>
      </c>
      <c r="N1093" s="150">
        <f t="shared" si="65"/>
        <v>0</v>
      </c>
      <c r="O1093" s="152">
        <f t="shared" si="66"/>
        <v>0</v>
      </c>
      <c r="P1093" s="128">
        <f t="shared" si="67"/>
        <v>0</v>
      </c>
      <c r="Q1093" s="153">
        <v>0</v>
      </c>
      <c r="R1093" s="128">
        <f t="shared" si="68"/>
        <v>0</v>
      </c>
      <c r="S1093" s="129">
        <v>11</v>
      </c>
    </row>
    <row r="1094" spans="1:19" hidden="1">
      <c r="A1094" s="147">
        <v>1076</v>
      </c>
      <c r="B1094" s="121">
        <v>203061616</v>
      </c>
      <c r="C1094" s="148" t="s">
        <v>159</v>
      </c>
      <c r="D1094" s="149" t="s">
        <v>32</v>
      </c>
      <c r="E1094" s="149" t="s">
        <v>44</v>
      </c>
      <c r="F1094" s="149" t="s">
        <v>152</v>
      </c>
      <c r="G1094" s="149" t="s">
        <v>109</v>
      </c>
      <c r="H1094" s="149">
        <v>0</v>
      </c>
      <c r="I1094" s="123" t="s">
        <v>1193</v>
      </c>
      <c r="J1094" s="150">
        <f>VLOOKUP(B1094,'12.2023'!A:C,3,0)</f>
        <v>0</v>
      </c>
      <c r="K1094" s="151">
        <f>VLOOKUP(B1094,'12.2023'!A:D,4,0)</f>
        <v>0</v>
      </c>
      <c r="L1094" s="150">
        <f>VLOOKUP(B1094,'12.2023'!A:E,5,0)</f>
        <v>26291.99999</v>
      </c>
      <c r="M1094" s="150">
        <f>VLOOKUP(B1094,'12.2023'!A:F,6,0)</f>
        <v>26292</v>
      </c>
      <c r="N1094" s="150">
        <f t="shared" si="65"/>
        <v>0</v>
      </c>
      <c r="O1094" s="152">
        <f t="shared" si="66"/>
        <v>9.9999997473787516E-6</v>
      </c>
      <c r="P1094" s="128">
        <f t="shared" si="67"/>
        <v>-9.9999997473787516E-6</v>
      </c>
      <c r="Q1094" s="153">
        <v>0</v>
      </c>
      <c r="R1094" s="128">
        <f t="shared" si="68"/>
        <v>-9.9999997473787516E-6</v>
      </c>
      <c r="S1094" s="129">
        <v>11</v>
      </c>
    </row>
    <row r="1095" spans="1:19" hidden="1">
      <c r="A1095" s="147">
        <v>1077</v>
      </c>
      <c r="B1095" s="121">
        <v>203061617</v>
      </c>
      <c r="C1095" s="148" t="s">
        <v>159</v>
      </c>
      <c r="D1095" s="149" t="s">
        <v>32</v>
      </c>
      <c r="E1095" s="149" t="s">
        <v>44</v>
      </c>
      <c r="F1095" s="149" t="s">
        <v>152</v>
      </c>
      <c r="G1095" s="149" t="s">
        <v>109</v>
      </c>
      <c r="H1095" s="149">
        <v>0</v>
      </c>
      <c r="I1095" s="123" t="s">
        <v>1194</v>
      </c>
      <c r="J1095" s="150">
        <f>VLOOKUP(B1095,'12.2023'!A:C,3,0)</f>
        <v>0</v>
      </c>
      <c r="K1095" s="151">
        <f>VLOOKUP(B1095,'12.2023'!A:D,4,0)</f>
        <v>0</v>
      </c>
      <c r="L1095" s="150">
        <f>VLOOKUP(B1095,'12.2023'!A:E,5,0)</f>
        <v>29119</v>
      </c>
      <c r="M1095" s="150">
        <f>VLOOKUP(B1095,'12.2023'!A:F,6,0)</f>
        <v>29119</v>
      </c>
      <c r="N1095" s="150">
        <f t="shared" ref="N1095:N1158" si="69">IF((J1095+L1095)-(K1095+M1095)&lt;0,0,(J1095+L1095)-(K1095+M1095))</f>
        <v>0</v>
      </c>
      <c r="O1095" s="152">
        <f t="shared" ref="O1095:O1158" si="70">-IF((J1095+L1095)-(K1095+M1095)&lt;0,(J1095+L1095)-(K1095+M1095),0)</f>
        <v>0</v>
      </c>
      <c r="P1095" s="128">
        <f t="shared" ref="P1095:P1158" si="71">N1095-O1095</f>
        <v>0</v>
      </c>
      <c r="Q1095" s="153">
        <v>0</v>
      </c>
      <c r="R1095" s="128">
        <f t="shared" ref="R1095:R1158" si="72">P1095-Q1095</f>
        <v>0</v>
      </c>
      <c r="S1095" s="129">
        <v>11</v>
      </c>
    </row>
    <row r="1096" spans="1:19" hidden="1">
      <c r="A1096" s="147">
        <v>1078</v>
      </c>
      <c r="B1096" s="121">
        <v>203061618</v>
      </c>
      <c r="C1096" s="148" t="s">
        <v>159</v>
      </c>
      <c r="D1096" s="149" t="s">
        <v>32</v>
      </c>
      <c r="E1096" s="149" t="s">
        <v>44</v>
      </c>
      <c r="F1096" s="149" t="s">
        <v>152</v>
      </c>
      <c r="G1096" s="149" t="s">
        <v>109</v>
      </c>
      <c r="H1096" s="149">
        <v>0</v>
      </c>
      <c r="I1096" s="123" t="s">
        <v>1195</v>
      </c>
      <c r="J1096" s="150">
        <f>VLOOKUP(B1096,'12.2023'!A:C,3,0)</f>
        <v>0</v>
      </c>
      <c r="K1096" s="151">
        <f>VLOOKUP(B1096,'12.2023'!A:D,4,0)</f>
        <v>0</v>
      </c>
      <c r="L1096" s="150">
        <f>VLOOKUP(B1096,'12.2023'!A:E,5,0)</f>
        <v>0</v>
      </c>
      <c r="M1096" s="150">
        <f>VLOOKUP(B1096,'12.2023'!A:F,6,0)</f>
        <v>0</v>
      </c>
      <c r="N1096" s="150">
        <f t="shared" si="69"/>
        <v>0</v>
      </c>
      <c r="O1096" s="152">
        <f t="shared" si="70"/>
        <v>0</v>
      </c>
      <c r="P1096" s="128">
        <f t="shared" si="71"/>
        <v>0</v>
      </c>
      <c r="Q1096" s="153">
        <v>0</v>
      </c>
      <c r="R1096" s="128">
        <f t="shared" si="72"/>
        <v>0</v>
      </c>
      <c r="S1096" s="129">
        <v>11</v>
      </c>
    </row>
    <row r="1097" spans="1:19" hidden="1">
      <c r="A1097" s="147">
        <v>1079</v>
      </c>
      <c r="B1097" s="121">
        <v>203061621</v>
      </c>
      <c r="C1097" s="148" t="s">
        <v>159</v>
      </c>
      <c r="D1097" s="149" t="s">
        <v>32</v>
      </c>
      <c r="E1097" s="149" t="s">
        <v>44</v>
      </c>
      <c r="F1097" s="149" t="s">
        <v>152</v>
      </c>
      <c r="G1097" s="149" t="s">
        <v>109</v>
      </c>
      <c r="H1097" s="149">
        <v>0</v>
      </c>
      <c r="I1097" s="123" t="s">
        <v>1196</v>
      </c>
      <c r="J1097" s="150">
        <f>VLOOKUP(B1097,'12.2023'!A:C,3,0)</f>
        <v>0</v>
      </c>
      <c r="K1097" s="151">
        <f>VLOOKUP(B1097,'12.2023'!A:D,4,0)</f>
        <v>0</v>
      </c>
      <c r="L1097" s="150">
        <f>VLOOKUP(B1097,'12.2023'!A:E,5,0)</f>
        <v>24104</v>
      </c>
      <c r="M1097" s="150">
        <f>VLOOKUP(B1097,'12.2023'!A:F,6,0)</f>
        <v>24104</v>
      </c>
      <c r="N1097" s="150">
        <f t="shared" si="69"/>
        <v>0</v>
      </c>
      <c r="O1097" s="152">
        <f t="shared" si="70"/>
        <v>0</v>
      </c>
      <c r="P1097" s="128">
        <f t="shared" si="71"/>
        <v>0</v>
      </c>
      <c r="Q1097" s="153">
        <v>0</v>
      </c>
      <c r="R1097" s="128">
        <f t="shared" si="72"/>
        <v>0</v>
      </c>
      <c r="S1097" s="129">
        <v>11</v>
      </c>
    </row>
    <row r="1098" spans="1:19" hidden="1">
      <c r="A1098" s="147">
        <v>1080</v>
      </c>
      <c r="B1098" s="121">
        <v>203061622</v>
      </c>
      <c r="C1098" s="148" t="s">
        <v>159</v>
      </c>
      <c r="D1098" s="149" t="s">
        <v>32</v>
      </c>
      <c r="E1098" s="149" t="s">
        <v>44</v>
      </c>
      <c r="F1098" s="149" t="s">
        <v>152</v>
      </c>
      <c r="G1098" s="149" t="s">
        <v>109</v>
      </c>
      <c r="H1098" s="149">
        <v>0</v>
      </c>
      <c r="I1098" s="123" t="s">
        <v>1197</v>
      </c>
      <c r="J1098" s="150">
        <f>VLOOKUP(B1098,'12.2023'!A:C,3,0)</f>
        <v>0</v>
      </c>
      <c r="K1098" s="151">
        <f>VLOOKUP(B1098,'12.2023'!A:D,4,0)</f>
        <v>0</v>
      </c>
      <c r="L1098" s="150">
        <f>VLOOKUP(B1098,'12.2023'!A:E,5,0)</f>
        <v>0</v>
      </c>
      <c r="M1098" s="150">
        <f>VLOOKUP(B1098,'12.2023'!A:F,6,0)</f>
        <v>0</v>
      </c>
      <c r="N1098" s="150">
        <f t="shared" si="69"/>
        <v>0</v>
      </c>
      <c r="O1098" s="152">
        <f t="shared" si="70"/>
        <v>0</v>
      </c>
      <c r="P1098" s="128">
        <f t="shared" si="71"/>
        <v>0</v>
      </c>
      <c r="Q1098" s="153">
        <v>0</v>
      </c>
      <c r="R1098" s="128">
        <f t="shared" si="72"/>
        <v>0</v>
      </c>
      <c r="S1098" s="129">
        <v>11</v>
      </c>
    </row>
    <row r="1099" spans="1:19" hidden="1">
      <c r="A1099" s="147">
        <v>1081</v>
      </c>
      <c r="B1099" s="121">
        <v>203061623</v>
      </c>
      <c r="C1099" s="148" t="s">
        <v>159</v>
      </c>
      <c r="D1099" s="149" t="s">
        <v>32</v>
      </c>
      <c r="E1099" s="149" t="s">
        <v>44</v>
      </c>
      <c r="F1099" s="149" t="s">
        <v>152</v>
      </c>
      <c r="G1099" s="149" t="s">
        <v>109</v>
      </c>
      <c r="H1099" s="149">
        <v>0</v>
      </c>
      <c r="I1099" s="123" t="s">
        <v>1198</v>
      </c>
      <c r="J1099" s="150">
        <f>VLOOKUP(B1099,'12.2023'!A:C,3,0)</f>
        <v>0</v>
      </c>
      <c r="K1099" s="151">
        <f>VLOOKUP(B1099,'12.2023'!A:D,4,0)</f>
        <v>0</v>
      </c>
      <c r="L1099" s="150">
        <f>VLOOKUP(B1099,'12.2023'!A:E,5,0)</f>
        <v>0</v>
      </c>
      <c r="M1099" s="150">
        <f>VLOOKUP(B1099,'12.2023'!A:F,6,0)</f>
        <v>0</v>
      </c>
      <c r="N1099" s="150">
        <f t="shared" si="69"/>
        <v>0</v>
      </c>
      <c r="O1099" s="152">
        <f t="shared" si="70"/>
        <v>0</v>
      </c>
      <c r="P1099" s="128">
        <f t="shared" si="71"/>
        <v>0</v>
      </c>
      <c r="Q1099" s="153">
        <v>0</v>
      </c>
      <c r="R1099" s="128">
        <f t="shared" si="72"/>
        <v>0</v>
      </c>
      <c r="S1099" s="129">
        <v>11</v>
      </c>
    </row>
    <row r="1100" spans="1:19" hidden="1">
      <c r="A1100" s="147">
        <v>1082</v>
      </c>
      <c r="B1100" s="121">
        <v>203061625</v>
      </c>
      <c r="C1100" s="148" t="s">
        <v>159</v>
      </c>
      <c r="D1100" s="149" t="s">
        <v>32</v>
      </c>
      <c r="E1100" s="149" t="s">
        <v>44</v>
      </c>
      <c r="F1100" s="149" t="s">
        <v>152</v>
      </c>
      <c r="G1100" s="149" t="s">
        <v>109</v>
      </c>
      <c r="H1100" s="149">
        <v>0</v>
      </c>
      <c r="I1100" s="123" t="s">
        <v>1199</v>
      </c>
      <c r="J1100" s="150">
        <f>VLOOKUP(B1100,'12.2023'!A:C,3,0)</f>
        <v>0</v>
      </c>
      <c r="K1100" s="151">
        <f>VLOOKUP(B1100,'12.2023'!A:D,4,0)</f>
        <v>0</v>
      </c>
      <c r="L1100" s="150">
        <f>VLOOKUP(B1100,'12.2023'!A:E,5,0)</f>
        <v>0</v>
      </c>
      <c r="M1100" s="150">
        <f>VLOOKUP(B1100,'12.2023'!A:F,6,0)</f>
        <v>0</v>
      </c>
      <c r="N1100" s="150">
        <f t="shared" si="69"/>
        <v>0</v>
      </c>
      <c r="O1100" s="152">
        <f t="shared" si="70"/>
        <v>0</v>
      </c>
      <c r="P1100" s="128">
        <f t="shared" si="71"/>
        <v>0</v>
      </c>
      <c r="Q1100" s="153">
        <v>0</v>
      </c>
      <c r="R1100" s="128">
        <f t="shared" si="72"/>
        <v>0</v>
      </c>
      <c r="S1100" s="129">
        <v>11</v>
      </c>
    </row>
    <row r="1101" spans="1:19" hidden="1">
      <c r="A1101" s="147">
        <v>1083</v>
      </c>
      <c r="B1101" s="121">
        <v>203061626</v>
      </c>
      <c r="C1101" s="148" t="s">
        <v>159</v>
      </c>
      <c r="D1101" s="149" t="s">
        <v>32</v>
      </c>
      <c r="E1101" s="149" t="s">
        <v>44</v>
      </c>
      <c r="F1101" s="149" t="s">
        <v>152</v>
      </c>
      <c r="G1101" s="149" t="s">
        <v>109</v>
      </c>
      <c r="H1101" s="149">
        <v>0</v>
      </c>
      <c r="I1101" s="123" t="s">
        <v>1200</v>
      </c>
      <c r="J1101" s="150">
        <f>VLOOKUP(B1101,'12.2023'!A:C,3,0)</f>
        <v>0</v>
      </c>
      <c r="K1101" s="151">
        <f>VLOOKUP(B1101,'12.2023'!A:D,4,0)</f>
        <v>0</v>
      </c>
      <c r="L1101" s="150">
        <f>VLOOKUP(B1101,'12.2023'!A:E,5,0)</f>
        <v>0</v>
      </c>
      <c r="M1101" s="150">
        <f>VLOOKUP(B1101,'12.2023'!A:F,6,0)</f>
        <v>0</v>
      </c>
      <c r="N1101" s="150">
        <f t="shared" si="69"/>
        <v>0</v>
      </c>
      <c r="O1101" s="152">
        <f t="shared" si="70"/>
        <v>0</v>
      </c>
      <c r="P1101" s="128">
        <f t="shared" si="71"/>
        <v>0</v>
      </c>
      <c r="Q1101" s="153">
        <v>0</v>
      </c>
      <c r="R1101" s="128">
        <f t="shared" si="72"/>
        <v>0</v>
      </c>
      <c r="S1101" s="129">
        <v>11</v>
      </c>
    </row>
    <row r="1102" spans="1:19" hidden="1">
      <c r="A1102" s="147">
        <v>1084</v>
      </c>
      <c r="B1102" s="121">
        <v>203061630</v>
      </c>
      <c r="C1102" s="148" t="s">
        <v>159</v>
      </c>
      <c r="D1102" s="149" t="s">
        <v>32</v>
      </c>
      <c r="E1102" s="149" t="s">
        <v>44</v>
      </c>
      <c r="F1102" s="149" t="s">
        <v>152</v>
      </c>
      <c r="G1102" s="149" t="s">
        <v>109</v>
      </c>
      <c r="H1102" s="149">
        <v>0</v>
      </c>
      <c r="I1102" s="123" t="s">
        <v>1201</v>
      </c>
      <c r="J1102" s="150">
        <f>VLOOKUP(B1102,'12.2023'!A:C,3,0)</f>
        <v>0</v>
      </c>
      <c r="K1102" s="151">
        <f>VLOOKUP(B1102,'12.2023'!A:D,4,0)</f>
        <v>0</v>
      </c>
      <c r="L1102" s="150">
        <f>VLOOKUP(B1102,'12.2023'!A:E,5,0)</f>
        <v>0</v>
      </c>
      <c r="M1102" s="150">
        <f>VLOOKUP(B1102,'12.2023'!A:F,6,0)</f>
        <v>0</v>
      </c>
      <c r="N1102" s="150">
        <f t="shared" si="69"/>
        <v>0</v>
      </c>
      <c r="O1102" s="152">
        <f t="shared" si="70"/>
        <v>0</v>
      </c>
      <c r="P1102" s="128">
        <f t="shared" si="71"/>
        <v>0</v>
      </c>
      <c r="Q1102" s="153">
        <v>0</v>
      </c>
      <c r="R1102" s="128">
        <f t="shared" si="72"/>
        <v>0</v>
      </c>
      <c r="S1102" s="129">
        <v>11</v>
      </c>
    </row>
    <row r="1103" spans="1:19" hidden="1">
      <c r="A1103" s="147">
        <v>1085</v>
      </c>
      <c r="B1103" s="121">
        <v>203061631</v>
      </c>
      <c r="C1103" s="148" t="s">
        <v>159</v>
      </c>
      <c r="D1103" s="149" t="s">
        <v>32</v>
      </c>
      <c r="E1103" s="149" t="s">
        <v>44</v>
      </c>
      <c r="F1103" s="149" t="s">
        <v>152</v>
      </c>
      <c r="G1103" s="149" t="s">
        <v>109</v>
      </c>
      <c r="H1103" s="149">
        <v>0</v>
      </c>
      <c r="I1103" s="123" t="s">
        <v>1202</v>
      </c>
      <c r="J1103" s="150">
        <f>VLOOKUP(B1103,'12.2023'!A:C,3,0)</f>
        <v>0</v>
      </c>
      <c r="K1103" s="151">
        <f>VLOOKUP(B1103,'12.2023'!A:D,4,0)</f>
        <v>0</v>
      </c>
      <c r="L1103" s="150">
        <f>VLOOKUP(B1103,'12.2023'!A:E,5,0)</f>
        <v>0</v>
      </c>
      <c r="M1103" s="150">
        <f>VLOOKUP(B1103,'12.2023'!A:F,6,0)</f>
        <v>0</v>
      </c>
      <c r="N1103" s="150">
        <f t="shared" si="69"/>
        <v>0</v>
      </c>
      <c r="O1103" s="152">
        <f t="shared" si="70"/>
        <v>0</v>
      </c>
      <c r="P1103" s="128">
        <f t="shared" si="71"/>
        <v>0</v>
      </c>
      <c r="Q1103" s="153">
        <v>0</v>
      </c>
      <c r="R1103" s="128">
        <f t="shared" si="72"/>
        <v>0</v>
      </c>
      <c r="S1103" s="129">
        <v>11</v>
      </c>
    </row>
    <row r="1104" spans="1:19" hidden="1">
      <c r="A1104" s="147">
        <v>1086</v>
      </c>
      <c r="B1104" s="121">
        <v>203061632</v>
      </c>
      <c r="C1104" s="148" t="s">
        <v>159</v>
      </c>
      <c r="D1104" s="149" t="s">
        <v>32</v>
      </c>
      <c r="E1104" s="149" t="s">
        <v>44</v>
      </c>
      <c r="F1104" s="149" t="s">
        <v>152</v>
      </c>
      <c r="G1104" s="149" t="s">
        <v>109</v>
      </c>
      <c r="H1104" s="149">
        <v>0</v>
      </c>
      <c r="I1104" s="123" t="s">
        <v>1203</v>
      </c>
      <c r="J1104" s="150">
        <f>VLOOKUP(B1104,'12.2023'!A:C,3,0)</f>
        <v>0</v>
      </c>
      <c r="K1104" s="151">
        <f>VLOOKUP(B1104,'12.2023'!A:D,4,0)</f>
        <v>0</v>
      </c>
      <c r="L1104" s="150">
        <f>VLOOKUP(B1104,'12.2023'!A:E,5,0)</f>
        <v>36472</v>
      </c>
      <c r="M1104" s="150">
        <f>VLOOKUP(B1104,'12.2023'!A:F,6,0)</f>
        <v>36472</v>
      </c>
      <c r="N1104" s="150">
        <f t="shared" si="69"/>
        <v>0</v>
      </c>
      <c r="O1104" s="152">
        <f t="shared" si="70"/>
        <v>0</v>
      </c>
      <c r="P1104" s="128">
        <f t="shared" si="71"/>
        <v>0</v>
      </c>
      <c r="Q1104" s="153">
        <v>0</v>
      </c>
      <c r="R1104" s="128">
        <f t="shared" si="72"/>
        <v>0</v>
      </c>
      <c r="S1104" s="129">
        <v>11</v>
      </c>
    </row>
    <row r="1105" spans="1:19" hidden="1">
      <c r="A1105" s="147">
        <v>1087</v>
      </c>
      <c r="B1105" s="121">
        <v>203061633</v>
      </c>
      <c r="C1105" s="148" t="s">
        <v>159</v>
      </c>
      <c r="D1105" s="149" t="s">
        <v>32</v>
      </c>
      <c r="E1105" s="149" t="s">
        <v>44</v>
      </c>
      <c r="F1105" s="149" t="s">
        <v>152</v>
      </c>
      <c r="G1105" s="149" t="s">
        <v>109</v>
      </c>
      <c r="H1105" s="149">
        <v>0</v>
      </c>
      <c r="I1105" s="123" t="s">
        <v>1204</v>
      </c>
      <c r="J1105" s="150">
        <f>VLOOKUP(B1105,'12.2023'!A:C,3,0)</f>
        <v>0</v>
      </c>
      <c r="K1105" s="151">
        <f>VLOOKUP(B1105,'12.2023'!A:D,4,0)</f>
        <v>0</v>
      </c>
      <c r="L1105" s="150">
        <f>VLOOKUP(B1105,'12.2023'!A:E,5,0)</f>
        <v>25684</v>
      </c>
      <c r="M1105" s="150">
        <f>VLOOKUP(B1105,'12.2023'!A:F,6,0)</f>
        <v>25684</v>
      </c>
      <c r="N1105" s="150">
        <f t="shared" si="69"/>
        <v>0</v>
      </c>
      <c r="O1105" s="152">
        <f t="shared" si="70"/>
        <v>0</v>
      </c>
      <c r="P1105" s="128">
        <f t="shared" si="71"/>
        <v>0</v>
      </c>
      <c r="Q1105" s="153">
        <v>0</v>
      </c>
      <c r="R1105" s="128">
        <f t="shared" si="72"/>
        <v>0</v>
      </c>
      <c r="S1105" s="129">
        <v>11</v>
      </c>
    </row>
    <row r="1106" spans="1:19" hidden="1">
      <c r="A1106" s="147">
        <v>1088</v>
      </c>
      <c r="B1106" s="121">
        <v>203061634</v>
      </c>
      <c r="C1106" s="148" t="s">
        <v>159</v>
      </c>
      <c r="D1106" s="149" t="s">
        <v>32</v>
      </c>
      <c r="E1106" s="149" t="s">
        <v>44</v>
      </c>
      <c r="F1106" s="149" t="s">
        <v>152</v>
      </c>
      <c r="G1106" s="149" t="s">
        <v>109</v>
      </c>
      <c r="H1106" s="149">
        <v>0</v>
      </c>
      <c r="I1106" s="123" t="s">
        <v>1205</v>
      </c>
      <c r="J1106" s="150">
        <f>VLOOKUP(B1106,'12.2023'!A:C,3,0)</f>
        <v>0</v>
      </c>
      <c r="K1106" s="151">
        <f>VLOOKUP(B1106,'12.2023'!A:D,4,0)</f>
        <v>0</v>
      </c>
      <c r="L1106" s="150">
        <f>VLOOKUP(B1106,'12.2023'!A:E,5,0)</f>
        <v>27983</v>
      </c>
      <c r="M1106" s="150">
        <f>VLOOKUP(B1106,'12.2023'!A:F,6,0)</f>
        <v>27983</v>
      </c>
      <c r="N1106" s="150">
        <f t="shared" si="69"/>
        <v>0</v>
      </c>
      <c r="O1106" s="152">
        <f t="shared" si="70"/>
        <v>0</v>
      </c>
      <c r="P1106" s="128">
        <f t="shared" si="71"/>
        <v>0</v>
      </c>
      <c r="Q1106" s="153">
        <v>0</v>
      </c>
      <c r="R1106" s="128">
        <f t="shared" si="72"/>
        <v>0</v>
      </c>
      <c r="S1106" s="129">
        <v>11</v>
      </c>
    </row>
    <row r="1107" spans="1:19" hidden="1">
      <c r="A1107" s="147">
        <v>1089</v>
      </c>
      <c r="B1107" s="121">
        <v>203061635</v>
      </c>
      <c r="C1107" s="148" t="s">
        <v>159</v>
      </c>
      <c r="D1107" s="149" t="s">
        <v>32</v>
      </c>
      <c r="E1107" s="149" t="s">
        <v>44</v>
      </c>
      <c r="F1107" s="149" t="s">
        <v>152</v>
      </c>
      <c r="G1107" s="149" t="s">
        <v>109</v>
      </c>
      <c r="H1107" s="149">
        <v>0</v>
      </c>
      <c r="I1107" s="123" t="s">
        <v>1206</v>
      </c>
      <c r="J1107" s="150">
        <f>VLOOKUP(B1107,'12.2023'!A:C,3,0)</f>
        <v>0</v>
      </c>
      <c r="K1107" s="151">
        <f>VLOOKUP(B1107,'12.2023'!A:D,4,0)</f>
        <v>0</v>
      </c>
      <c r="L1107" s="150">
        <f>VLOOKUP(B1107,'12.2023'!A:E,5,0)</f>
        <v>0</v>
      </c>
      <c r="M1107" s="150">
        <f>VLOOKUP(B1107,'12.2023'!A:F,6,0)</f>
        <v>0</v>
      </c>
      <c r="N1107" s="150">
        <f t="shared" si="69"/>
        <v>0</v>
      </c>
      <c r="O1107" s="152">
        <f t="shared" si="70"/>
        <v>0</v>
      </c>
      <c r="P1107" s="128">
        <f t="shared" si="71"/>
        <v>0</v>
      </c>
      <c r="Q1107" s="153">
        <v>0</v>
      </c>
      <c r="R1107" s="128">
        <f t="shared" si="72"/>
        <v>0</v>
      </c>
      <c r="S1107" s="129">
        <v>11</v>
      </c>
    </row>
    <row r="1108" spans="1:19" hidden="1">
      <c r="A1108" s="147">
        <v>1090</v>
      </c>
      <c r="B1108" s="121">
        <v>203061637</v>
      </c>
      <c r="C1108" s="148" t="s">
        <v>159</v>
      </c>
      <c r="D1108" s="149" t="s">
        <v>32</v>
      </c>
      <c r="E1108" s="149" t="s">
        <v>44</v>
      </c>
      <c r="F1108" s="149" t="s">
        <v>152</v>
      </c>
      <c r="G1108" s="149" t="s">
        <v>109</v>
      </c>
      <c r="H1108" s="149">
        <v>0</v>
      </c>
      <c r="I1108" s="123" t="s">
        <v>1207</v>
      </c>
      <c r="J1108" s="150">
        <f>VLOOKUP(B1108,'12.2023'!A:C,3,0)</f>
        <v>0</v>
      </c>
      <c r="K1108" s="151">
        <f>VLOOKUP(B1108,'12.2023'!A:D,4,0)</f>
        <v>0</v>
      </c>
      <c r="L1108" s="150">
        <f>VLOOKUP(B1108,'12.2023'!A:E,5,0)</f>
        <v>0</v>
      </c>
      <c r="M1108" s="150">
        <f>VLOOKUP(B1108,'12.2023'!A:F,6,0)</f>
        <v>0</v>
      </c>
      <c r="N1108" s="150">
        <f t="shared" si="69"/>
        <v>0</v>
      </c>
      <c r="O1108" s="152">
        <f t="shared" si="70"/>
        <v>0</v>
      </c>
      <c r="P1108" s="128">
        <f t="shared" si="71"/>
        <v>0</v>
      </c>
      <c r="Q1108" s="153">
        <v>0</v>
      </c>
      <c r="R1108" s="128">
        <f t="shared" si="72"/>
        <v>0</v>
      </c>
      <c r="S1108" s="129">
        <v>11</v>
      </c>
    </row>
    <row r="1109" spans="1:19" hidden="1">
      <c r="A1109" s="147">
        <v>1091</v>
      </c>
      <c r="B1109" s="121">
        <v>203061639</v>
      </c>
      <c r="C1109" s="148" t="s">
        <v>159</v>
      </c>
      <c r="D1109" s="149" t="s">
        <v>32</v>
      </c>
      <c r="E1109" s="149" t="s">
        <v>44</v>
      </c>
      <c r="F1109" s="149" t="s">
        <v>152</v>
      </c>
      <c r="G1109" s="149" t="s">
        <v>109</v>
      </c>
      <c r="H1109" s="149">
        <v>0</v>
      </c>
      <c r="I1109" s="123" t="s">
        <v>1208</v>
      </c>
      <c r="J1109" s="150">
        <f>VLOOKUP(B1109,'12.2023'!A:C,3,0)</f>
        <v>0</v>
      </c>
      <c r="K1109" s="151">
        <f>VLOOKUP(B1109,'12.2023'!A:D,4,0)</f>
        <v>0</v>
      </c>
      <c r="L1109" s="150">
        <f>VLOOKUP(B1109,'12.2023'!A:E,5,0)</f>
        <v>32787</v>
      </c>
      <c r="M1109" s="150">
        <f>VLOOKUP(B1109,'12.2023'!A:F,6,0)</f>
        <v>32787</v>
      </c>
      <c r="N1109" s="150">
        <f t="shared" si="69"/>
        <v>0</v>
      </c>
      <c r="O1109" s="152">
        <f t="shared" si="70"/>
        <v>0</v>
      </c>
      <c r="P1109" s="128">
        <f t="shared" si="71"/>
        <v>0</v>
      </c>
      <c r="Q1109" s="153">
        <v>0</v>
      </c>
      <c r="R1109" s="128">
        <f t="shared" si="72"/>
        <v>0</v>
      </c>
      <c r="S1109" s="129">
        <v>11</v>
      </c>
    </row>
    <row r="1110" spans="1:19" hidden="1">
      <c r="A1110" s="147">
        <v>1092</v>
      </c>
      <c r="B1110" s="121">
        <v>203061641</v>
      </c>
      <c r="C1110" s="148" t="s">
        <v>159</v>
      </c>
      <c r="D1110" s="149" t="s">
        <v>32</v>
      </c>
      <c r="E1110" s="149" t="s">
        <v>44</v>
      </c>
      <c r="F1110" s="149" t="s">
        <v>152</v>
      </c>
      <c r="G1110" s="149" t="s">
        <v>109</v>
      </c>
      <c r="H1110" s="149">
        <v>0</v>
      </c>
      <c r="I1110" s="123" t="s">
        <v>1209</v>
      </c>
      <c r="J1110" s="150">
        <f>VLOOKUP(B1110,'12.2023'!A:C,3,0)</f>
        <v>0</v>
      </c>
      <c r="K1110" s="151">
        <f>VLOOKUP(B1110,'12.2023'!A:D,4,0)</f>
        <v>0</v>
      </c>
      <c r="L1110" s="150">
        <f>VLOOKUP(B1110,'12.2023'!A:E,5,0)</f>
        <v>20048</v>
      </c>
      <c r="M1110" s="150">
        <f>VLOOKUP(B1110,'12.2023'!A:F,6,0)</f>
        <v>20048</v>
      </c>
      <c r="N1110" s="150">
        <f t="shared" si="69"/>
        <v>0</v>
      </c>
      <c r="O1110" s="152">
        <f t="shared" si="70"/>
        <v>0</v>
      </c>
      <c r="P1110" s="128">
        <f t="shared" si="71"/>
        <v>0</v>
      </c>
      <c r="Q1110" s="153">
        <v>0</v>
      </c>
      <c r="R1110" s="128">
        <f t="shared" si="72"/>
        <v>0</v>
      </c>
      <c r="S1110" s="129">
        <v>11</v>
      </c>
    </row>
    <row r="1111" spans="1:19" hidden="1">
      <c r="A1111" s="147">
        <v>1093</v>
      </c>
      <c r="B1111" s="121">
        <v>203061642</v>
      </c>
      <c r="C1111" s="148" t="s">
        <v>159</v>
      </c>
      <c r="D1111" s="149" t="s">
        <v>32</v>
      </c>
      <c r="E1111" s="149" t="s">
        <v>44</v>
      </c>
      <c r="F1111" s="149" t="s">
        <v>152</v>
      </c>
      <c r="G1111" s="149" t="s">
        <v>109</v>
      </c>
      <c r="H1111" s="149">
        <v>0</v>
      </c>
      <c r="I1111" s="123" t="s">
        <v>1210</v>
      </c>
      <c r="J1111" s="150">
        <f>VLOOKUP(B1111,'12.2023'!A:C,3,0)</f>
        <v>0</v>
      </c>
      <c r="K1111" s="151">
        <f>VLOOKUP(B1111,'12.2023'!A:D,4,0)</f>
        <v>0</v>
      </c>
      <c r="L1111" s="150">
        <f>VLOOKUP(B1111,'12.2023'!A:E,5,0)</f>
        <v>28197</v>
      </c>
      <c r="M1111" s="150">
        <f>VLOOKUP(B1111,'12.2023'!A:F,6,0)</f>
        <v>28197</v>
      </c>
      <c r="N1111" s="150">
        <f t="shared" si="69"/>
        <v>0</v>
      </c>
      <c r="O1111" s="152">
        <f t="shared" si="70"/>
        <v>0</v>
      </c>
      <c r="P1111" s="128">
        <f t="shared" si="71"/>
        <v>0</v>
      </c>
      <c r="Q1111" s="153">
        <v>0</v>
      </c>
      <c r="R1111" s="128">
        <f t="shared" si="72"/>
        <v>0</v>
      </c>
      <c r="S1111" s="129">
        <v>11</v>
      </c>
    </row>
    <row r="1112" spans="1:19" hidden="1">
      <c r="A1112" s="147">
        <v>1094</v>
      </c>
      <c r="B1112" s="121">
        <v>203061643</v>
      </c>
      <c r="C1112" s="148" t="s">
        <v>159</v>
      </c>
      <c r="D1112" s="149" t="s">
        <v>32</v>
      </c>
      <c r="E1112" s="149" t="s">
        <v>44</v>
      </c>
      <c r="F1112" s="149" t="s">
        <v>152</v>
      </c>
      <c r="G1112" s="149" t="s">
        <v>109</v>
      </c>
      <c r="H1112" s="149">
        <v>0</v>
      </c>
      <c r="I1112" s="123" t="s">
        <v>1211</v>
      </c>
      <c r="J1112" s="150">
        <f>VLOOKUP(B1112,'12.2023'!A:C,3,0)</f>
        <v>0</v>
      </c>
      <c r="K1112" s="151">
        <f>VLOOKUP(B1112,'12.2023'!A:D,4,0)</f>
        <v>0</v>
      </c>
      <c r="L1112" s="150">
        <f>VLOOKUP(B1112,'12.2023'!A:E,5,0)</f>
        <v>27497</v>
      </c>
      <c r="M1112" s="150">
        <f>VLOOKUP(B1112,'12.2023'!A:F,6,0)</f>
        <v>27497</v>
      </c>
      <c r="N1112" s="150">
        <f t="shared" si="69"/>
        <v>0</v>
      </c>
      <c r="O1112" s="152">
        <f t="shared" si="70"/>
        <v>0</v>
      </c>
      <c r="P1112" s="128">
        <f t="shared" si="71"/>
        <v>0</v>
      </c>
      <c r="Q1112" s="153">
        <v>0</v>
      </c>
      <c r="R1112" s="128">
        <f t="shared" si="72"/>
        <v>0</v>
      </c>
      <c r="S1112" s="129">
        <v>11</v>
      </c>
    </row>
    <row r="1113" spans="1:19" hidden="1">
      <c r="A1113" s="147">
        <v>1095</v>
      </c>
      <c r="B1113" s="121">
        <v>203061644</v>
      </c>
      <c r="C1113" s="148" t="s">
        <v>159</v>
      </c>
      <c r="D1113" s="149" t="s">
        <v>32</v>
      </c>
      <c r="E1113" s="149" t="s">
        <v>44</v>
      </c>
      <c r="F1113" s="149" t="s">
        <v>152</v>
      </c>
      <c r="G1113" s="149" t="s">
        <v>109</v>
      </c>
      <c r="H1113" s="149">
        <v>0</v>
      </c>
      <c r="I1113" s="123" t="s">
        <v>1212</v>
      </c>
      <c r="J1113" s="150">
        <f>VLOOKUP(B1113,'12.2023'!A:C,3,0)</f>
        <v>0</v>
      </c>
      <c r="K1113" s="151">
        <f>VLOOKUP(B1113,'12.2023'!A:D,4,0)</f>
        <v>0</v>
      </c>
      <c r="L1113" s="150">
        <f>VLOOKUP(B1113,'12.2023'!A:E,5,0)</f>
        <v>0</v>
      </c>
      <c r="M1113" s="150">
        <f>VLOOKUP(B1113,'12.2023'!A:F,6,0)</f>
        <v>0</v>
      </c>
      <c r="N1113" s="150">
        <f t="shared" si="69"/>
        <v>0</v>
      </c>
      <c r="O1113" s="152">
        <f t="shared" si="70"/>
        <v>0</v>
      </c>
      <c r="P1113" s="128">
        <f t="shared" si="71"/>
        <v>0</v>
      </c>
      <c r="Q1113" s="153">
        <v>0</v>
      </c>
      <c r="R1113" s="128">
        <f t="shared" si="72"/>
        <v>0</v>
      </c>
      <c r="S1113" s="129">
        <v>11</v>
      </c>
    </row>
    <row r="1114" spans="1:19" hidden="1">
      <c r="A1114" s="147">
        <v>1096</v>
      </c>
      <c r="B1114" s="121">
        <v>203061645</v>
      </c>
      <c r="C1114" s="148" t="s">
        <v>159</v>
      </c>
      <c r="D1114" s="149" t="s">
        <v>32</v>
      </c>
      <c r="E1114" s="149" t="s">
        <v>44</v>
      </c>
      <c r="F1114" s="149" t="s">
        <v>152</v>
      </c>
      <c r="G1114" s="149" t="s">
        <v>109</v>
      </c>
      <c r="H1114" s="149">
        <v>0</v>
      </c>
      <c r="I1114" s="123" t="s">
        <v>1213</v>
      </c>
      <c r="J1114" s="150">
        <f>VLOOKUP(B1114,'12.2023'!A:C,3,0)</f>
        <v>0</v>
      </c>
      <c r="K1114" s="151">
        <f>VLOOKUP(B1114,'12.2023'!A:D,4,0)</f>
        <v>0</v>
      </c>
      <c r="L1114" s="150">
        <f>VLOOKUP(B1114,'12.2023'!A:E,5,0)</f>
        <v>372109</v>
      </c>
      <c r="M1114" s="150">
        <f>VLOOKUP(B1114,'12.2023'!A:F,6,0)</f>
        <v>372109</v>
      </c>
      <c r="N1114" s="150">
        <f t="shared" si="69"/>
        <v>0</v>
      </c>
      <c r="O1114" s="152">
        <f t="shared" si="70"/>
        <v>0</v>
      </c>
      <c r="P1114" s="128">
        <f t="shared" si="71"/>
        <v>0</v>
      </c>
      <c r="Q1114" s="153">
        <v>0</v>
      </c>
      <c r="R1114" s="128">
        <f t="shared" si="72"/>
        <v>0</v>
      </c>
      <c r="S1114" s="129">
        <v>11</v>
      </c>
    </row>
    <row r="1115" spans="1:19" hidden="1">
      <c r="A1115" s="147">
        <v>1097</v>
      </c>
      <c r="B1115" s="121">
        <v>203061647</v>
      </c>
      <c r="C1115" s="148" t="s">
        <v>159</v>
      </c>
      <c r="D1115" s="149" t="s">
        <v>32</v>
      </c>
      <c r="E1115" s="149" t="s">
        <v>44</v>
      </c>
      <c r="F1115" s="149" t="s">
        <v>152</v>
      </c>
      <c r="G1115" s="149" t="s">
        <v>109</v>
      </c>
      <c r="H1115" s="149">
        <v>0</v>
      </c>
      <c r="I1115" s="123" t="s">
        <v>1214</v>
      </c>
      <c r="J1115" s="150">
        <f>VLOOKUP(B1115,'12.2023'!A:C,3,0)</f>
        <v>0</v>
      </c>
      <c r="K1115" s="151">
        <f>VLOOKUP(B1115,'12.2023'!A:D,4,0)</f>
        <v>0</v>
      </c>
      <c r="L1115" s="150">
        <f>VLOOKUP(B1115,'12.2023'!A:E,5,0)</f>
        <v>144886</v>
      </c>
      <c r="M1115" s="150">
        <f>VLOOKUP(B1115,'12.2023'!A:F,6,0)</f>
        <v>144886</v>
      </c>
      <c r="N1115" s="150">
        <f t="shared" si="69"/>
        <v>0</v>
      </c>
      <c r="O1115" s="152">
        <f t="shared" si="70"/>
        <v>0</v>
      </c>
      <c r="P1115" s="128">
        <f t="shared" si="71"/>
        <v>0</v>
      </c>
      <c r="Q1115" s="153">
        <v>0</v>
      </c>
      <c r="R1115" s="128">
        <f t="shared" si="72"/>
        <v>0</v>
      </c>
      <c r="S1115" s="129">
        <v>11</v>
      </c>
    </row>
    <row r="1116" spans="1:19" hidden="1">
      <c r="A1116" s="147">
        <v>1098</v>
      </c>
      <c r="B1116" s="121">
        <v>203061650</v>
      </c>
      <c r="C1116" s="148" t="s">
        <v>159</v>
      </c>
      <c r="D1116" s="149" t="s">
        <v>32</v>
      </c>
      <c r="E1116" s="149" t="s">
        <v>44</v>
      </c>
      <c r="F1116" s="149" t="s">
        <v>152</v>
      </c>
      <c r="G1116" s="149" t="s">
        <v>109</v>
      </c>
      <c r="H1116" s="149">
        <v>0</v>
      </c>
      <c r="I1116" s="123" t="s">
        <v>1215</v>
      </c>
      <c r="J1116" s="150">
        <f>VLOOKUP(B1116,'12.2023'!A:C,3,0)</f>
        <v>0</v>
      </c>
      <c r="K1116" s="151">
        <f>VLOOKUP(B1116,'12.2023'!A:D,4,0)</f>
        <v>0</v>
      </c>
      <c r="L1116" s="150">
        <f>VLOOKUP(B1116,'12.2023'!A:E,5,0)</f>
        <v>156626</v>
      </c>
      <c r="M1116" s="150">
        <f>VLOOKUP(B1116,'12.2023'!A:F,6,0)</f>
        <v>156626</v>
      </c>
      <c r="N1116" s="150">
        <f t="shared" si="69"/>
        <v>0</v>
      </c>
      <c r="O1116" s="152">
        <f t="shared" si="70"/>
        <v>0</v>
      </c>
      <c r="P1116" s="128">
        <f t="shared" si="71"/>
        <v>0</v>
      </c>
      <c r="Q1116" s="153">
        <v>0</v>
      </c>
      <c r="R1116" s="128">
        <f t="shared" si="72"/>
        <v>0</v>
      </c>
      <c r="S1116" s="129">
        <v>11</v>
      </c>
    </row>
    <row r="1117" spans="1:19" hidden="1">
      <c r="A1117" s="147">
        <v>1099</v>
      </c>
      <c r="B1117" s="121">
        <v>203061651</v>
      </c>
      <c r="C1117" s="148" t="s">
        <v>159</v>
      </c>
      <c r="D1117" s="149" t="s">
        <v>32</v>
      </c>
      <c r="E1117" s="149" t="s">
        <v>44</v>
      </c>
      <c r="F1117" s="149" t="s">
        <v>152</v>
      </c>
      <c r="G1117" s="149" t="s">
        <v>109</v>
      </c>
      <c r="H1117" s="149">
        <v>0</v>
      </c>
      <c r="I1117" s="123" t="s">
        <v>1216</v>
      </c>
      <c r="J1117" s="150">
        <f>VLOOKUP(B1117,'12.2023'!A:C,3,0)</f>
        <v>0</v>
      </c>
      <c r="K1117" s="151">
        <f>VLOOKUP(B1117,'12.2023'!A:D,4,0)</f>
        <v>0</v>
      </c>
      <c r="L1117" s="150">
        <f>VLOOKUP(B1117,'12.2023'!A:E,5,0)</f>
        <v>0</v>
      </c>
      <c r="M1117" s="150">
        <f>VLOOKUP(B1117,'12.2023'!A:F,6,0)</f>
        <v>0</v>
      </c>
      <c r="N1117" s="150">
        <f t="shared" si="69"/>
        <v>0</v>
      </c>
      <c r="O1117" s="152">
        <f t="shared" si="70"/>
        <v>0</v>
      </c>
      <c r="P1117" s="128">
        <f t="shared" si="71"/>
        <v>0</v>
      </c>
      <c r="Q1117" s="153">
        <v>0</v>
      </c>
      <c r="R1117" s="128">
        <f t="shared" si="72"/>
        <v>0</v>
      </c>
      <c r="S1117" s="129">
        <v>11</v>
      </c>
    </row>
    <row r="1118" spans="1:19" hidden="1">
      <c r="A1118" s="147">
        <v>1100</v>
      </c>
      <c r="B1118" s="121">
        <v>203061656</v>
      </c>
      <c r="C1118" s="148" t="s">
        <v>159</v>
      </c>
      <c r="D1118" s="149" t="s">
        <v>32</v>
      </c>
      <c r="E1118" s="149" t="s">
        <v>44</v>
      </c>
      <c r="F1118" s="149" t="s">
        <v>152</v>
      </c>
      <c r="G1118" s="149" t="s">
        <v>109</v>
      </c>
      <c r="H1118" s="149">
        <v>0</v>
      </c>
      <c r="I1118" s="123" t="s">
        <v>1217</v>
      </c>
      <c r="J1118" s="150">
        <f>VLOOKUP(B1118,'12.2023'!A:C,3,0)</f>
        <v>0</v>
      </c>
      <c r="K1118" s="151">
        <f>VLOOKUP(B1118,'12.2023'!A:D,4,0)</f>
        <v>0</v>
      </c>
      <c r="L1118" s="150">
        <f>VLOOKUP(B1118,'12.2023'!A:E,5,0)</f>
        <v>47952</v>
      </c>
      <c r="M1118" s="150">
        <f>VLOOKUP(B1118,'12.2023'!A:F,6,0)</f>
        <v>47952</v>
      </c>
      <c r="N1118" s="150">
        <f t="shared" si="69"/>
        <v>0</v>
      </c>
      <c r="O1118" s="152">
        <f t="shared" si="70"/>
        <v>0</v>
      </c>
      <c r="P1118" s="128">
        <f t="shared" si="71"/>
        <v>0</v>
      </c>
      <c r="Q1118" s="153">
        <v>0</v>
      </c>
      <c r="R1118" s="128">
        <f t="shared" si="72"/>
        <v>0</v>
      </c>
      <c r="S1118" s="129">
        <v>11</v>
      </c>
    </row>
    <row r="1119" spans="1:19" hidden="1">
      <c r="A1119" s="147">
        <v>1101</v>
      </c>
      <c r="B1119" s="121">
        <v>203061657</v>
      </c>
      <c r="C1119" s="148" t="s">
        <v>159</v>
      </c>
      <c r="D1119" s="149" t="s">
        <v>32</v>
      </c>
      <c r="E1119" s="149" t="s">
        <v>44</v>
      </c>
      <c r="F1119" s="149" t="s">
        <v>152</v>
      </c>
      <c r="G1119" s="149" t="s">
        <v>109</v>
      </c>
      <c r="H1119" s="149">
        <v>0</v>
      </c>
      <c r="I1119" s="123" t="s">
        <v>1218</v>
      </c>
      <c r="J1119" s="150">
        <f>VLOOKUP(B1119,'12.2023'!A:C,3,0)</f>
        <v>0</v>
      </c>
      <c r="K1119" s="151">
        <f>VLOOKUP(B1119,'12.2023'!A:D,4,0)</f>
        <v>0</v>
      </c>
      <c r="L1119" s="150">
        <f>VLOOKUP(B1119,'12.2023'!A:E,5,0)</f>
        <v>51419</v>
      </c>
      <c r="M1119" s="150">
        <f>VLOOKUP(B1119,'12.2023'!A:F,6,0)</f>
        <v>51419</v>
      </c>
      <c r="N1119" s="150">
        <f t="shared" si="69"/>
        <v>0</v>
      </c>
      <c r="O1119" s="152">
        <f t="shared" si="70"/>
        <v>0</v>
      </c>
      <c r="P1119" s="128">
        <f t="shared" si="71"/>
        <v>0</v>
      </c>
      <c r="Q1119" s="153">
        <v>0</v>
      </c>
      <c r="R1119" s="128">
        <f t="shared" si="72"/>
        <v>0</v>
      </c>
      <c r="S1119" s="129">
        <v>11</v>
      </c>
    </row>
    <row r="1120" spans="1:19" hidden="1">
      <c r="A1120" s="147">
        <v>1102</v>
      </c>
      <c r="B1120" s="121">
        <v>203061658</v>
      </c>
      <c r="C1120" s="148" t="s">
        <v>159</v>
      </c>
      <c r="D1120" s="149" t="s">
        <v>32</v>
      </c>
      <c r="E1120" s="149" t="s">
        <v>44</v>
      </c>
      <c r="F1120" s="149" t="s">
        <v>152</v>
      </c>
      <c r="G1120" s="149" t="s">
        <v>109</v>
      </c>
      <c r="H1120" s="149">
        <v>0</v>
      </c>
      <c r="I1120" s="123" t="s">
        <v>1219</v>
      </c>
      <c r="J1120" s="150">
        <f>VLOOKUP(B1120,'12.2023'!A:C,3,0)</f>
        <v>0</v>
      </c>
      <c r="K1120" s="151">
        <f>VLOOKUP(B1120,'12.2023'!A:D,4,0)</f>
        <v>0</v>
      </c>
      <c r="L1120" s="150">
        <f>VLOOKUP(B1120,'12.2023'!A:E,5,0)</f>
        <v>26814</v>
      </c>
      <c r="M1120" s="150">
        <f>VLOOKUP(B1120,'12.2023'!A:F,6,0)</f>
        <v>26814</v>
      </c>
      <c r="N1120" s="150">
        <f t="shared" si="69"/>
        <v>0</v>
      </c>
      <c r="O1120" s="152">
        <f t="shared" si="70"/>
        <v>0</v>
      </c>
      <c r="P1120" s="128">
        <f t="shared" si="71"/>
        <v>0</v>
      </c>
      <c r="Q1120" s="153">
        <v>0</v>
      </c>
      <c r="R1120" s="128">
        <f t="shared" si="72"/>
        <v>0</v>
      </c>
      <c r="S1120" s="129">
        <v>11</v>
      </c>
    </row>
    <row r="1121" spans="1:19" hidden="1">
      <c r="A1121" s="147">
        <v>1103</v>
      </c>
      <c r="B1121" s="121">
        <v>203061659</v>
      </c>
      <c r="C1121" s="148" t="s">
        <v>159</v>
      </c>
      <c r="D1121" s="149" t="s">
        <v>32</v>
      </c>
      <c r="E1121" s="149" t="s">
        <v>44</v>
      </c>
      <c r="F1121" s="149" t="s">
        <v>152</v>
      </c>
      <c r="G1121" s="149" t="s">
        <v>109</v>
      </c>
      <c r="H1121" s="149">
        <v>0</v>
      </c>
      <c r="I1121" s="123" t="s">
        <v>1220</v>
      </c>
      <c r="J1121" s="150">
        <f>VLOOKUP(B1121,'12.2023'!A:C,3,0)</f>
        <v>0</v>
      </c>
      <c r="K1121" s="151">
        <f>VLOOKUP(B1121,'12.2023'!A:D,4,0)</f>
        <v>0</v>
      </c>
      <c r="L1121" s="150">
        <f>VLOOKUP(B1121,'12.2023'!A:E,5,0)</f>
        <v>63335.75</v>
      </c>
      <c r="M1121" s="150">
        <f>VLOOKUP(B1121,'12.2023'!A:F,6,0)</f>
        <v>63335.75</v>
      </c>
      <c r="N1121" s="150">
        <f t="shared" si="69"/>
        <v>0</v>
      </c>
      <c r="O1121" s="152">
        <f t="shared" si="70"/>
        <v>0</v>
      </c>
      <c r="P1121" s="128">
        <f t="shared" si="71"/>
        <v>0</v>
      </c>
      <c r="Q1121" s="153">
        <v>0</v>
      </c>
      <c r="R1121" s="128">
        <f t="shared" si="72"/>
        <v>0</v>
      </c>
      <c r="S1121" s="129">
        <v>11</v>
      </c>
    </row>
    <row r="1122" spans="1:19" hidden="1">
      <c r="A1122" s="147">
        <v>1104</v>
      </c>
      <c r="B1122" s="121">
        <v>203061660</v>
      </c>
      <c r="C1122" s="148" t="s">
        <v>159</v>
      </c>
      <c r="D1122" s="149" t="s">
        <v>32</v>
      </c>
      <c r="E1122" s="149" t="s">
        <v>44</v>
      </c>
      <c r="F1122" s="149" t="s">
        <v>152</v>
      </c>
      <c r="G1122" s="149" t="s">
        <v>109</v>
      </c>
      <c r="H1122" s="149">
        <v>0</v>
      </c>
      <c r="I1122" s="123" t="s">
        <v>1221</v>
      </c>
      <c r="J1122" s="150">
        <f>VLOOKUP(B1122,'12.2023'!A:C,3,0)</f>
        <v>0</v>
      </c>
      <c r="K1122" s="151">
        <f>VLOOKUP(B1122,'12.2023'!A:D,4,0)</f>
        <v>0</v>
      </c>
      <c r="L1122" s="150">
        <f>VLOOKUP(B1122,'12.2023'!A:E,5,0)</f>
        <v>0</v>
      </c>
      <c r="M1122" s="150">
        <f>VLOOKUP(B1122,'12.2023'!A:F,6,0)</f>
        <v>0</v>
      </c>
      <c r="N1122" s="150">
        <f t="shared" si="69"/>
        <v>0</v>
      </c>
      <c r="O1122" s="152">
        <f t="shared" si="70"/>
        <v>0</v>
      </c>
      <c r="P1122" s="128">
        <f t="shared" si="71"/>
        <v>0</v>
      </c>
      <c r="Q1122" s="153">
        <v>0</v>
      </c>
      <c r="R1122" s="128">
        <f t="shared" si="72"/>
        <v>0</v>
      </c>
      <c r="S1122" s="129">
        <v>11</v>
      </c>
    </row>
    <row r="1123" spans="1:19" hidden="1">
      <c r="A1123" s="147">
        <v>1105</v>
      </c>
      <c r="B1123" s="121">
        <v>203061661</v>
      </c>
      <c r="C1123" s="148" t="s">
        <v>159</v>
      </c>
      <c r="D1123" s="149" t="s">
        <v>32</v>
      </c>
      <c r="E1123" s="149" t="s">
        <v>44</v>
      </c>
      <c r="F1123" s="149" t="s">
        <v>152</v>
      </c>
      <c r="G1123" s="149" t="s">
        <v>109</v>
      </c>
      <c r="H1123" s="149">
        <v>0</v>
      </c>
      <c r="I1123" s="123" t="s">
        <v>1222</v>
      </c>
      <c r="J1123" s="150">
        <f>VLOOKUP(B1123,'12.2023'!A:C,3,0)</f>
        <v>0</v>
      </c>
      <c r="K1123" s="151">
        <f>VLOOKUP(B1123,'12.2023'!A:D,4,0)</f>
        <v>0</v>
      </c>
      <c r="L1123" s="150">
        <f>VLOOKUP(B1123,'12.2023'!A:E,5,0)</f>
        <v>0</v>
      </c>
      <c r="M1123" s="150">
        <f>VLOOKUP(B1123,'12.2023'!A:F,6,0)</f>
        <v>0</v>
      </c>
      <c r="N1123" s="150">
        <f t="shared" si="69"/>
        <v>0</v>
      </c>
      <c r="O1123" s="152">
        <f t="shared" si="70"/>
        <v>0</v>
      </c>
      <c r="P1123" s="128">
        <f t="shared" si="71"/>
        <v>0</v>
      </c>
      <c r="Q1123" s="153">
        <v>0</v>
      </c>
      <c r="R1123" s="128">
        <f t="shared" si="72"/>
        <v>0</v>
      </c>
      <c r="S1123" s="129">
        <v>11</v>
      </c>
    </row>
    <row r="1124" spans="1:19" hidden="1">
      <c r="A1124" s="147">
        <v>1106</v>
      </c>
      <c r="B1124" s="121">
        <v>203061662</v>
      </c>
      <c r="C1124" s="148" t="s">
        <v>159</v>
      </c>
      <c r="D1124" s="149" t="s">
        <v>32</v>
      </c>
      <c r="E1124" s="149" t="s">
        <v>44</v>
      </c>
      <c r="F1124" s="149" t="s">
        <v>152</v>
      </c>
      <c r="G1124" s="149" t="s">
        <v>109</v>
      </c>
      <c r="H1124" s="149">
        <v>0</v>
      </c>
      <c r="I1124" s="123" t="s">
        <v>1223</v>
      </c>
      <c r="J1124" s="150">
        <f>VLOOKUP(B1124,'12.2023'!A:C,3,0)</f>
        <v>0</v>
      </c>
      <c r="K1124" s="151">
        <f>VLOOKUP(B1124,'12.2023'!A:D,4,0)</f>
        <v>0</v>
      </c>
      <c r="L1124" s="150">
        <f>VLOOKUP(B1124,'12.2023'!A:E,5,0)</f>
        <v>92354</v>
      </c>
      <c r="M1124" s="150">
        <f>VLOOKUP(B1124,'12.2023'!A:F,6,0)</f>
        <v>92354</v>
      </c>
      <c r="N1124" s="150">
        <f t="shared" si="69"/>
        <v>0</v>
      </c>
      <c r="O1124" s="152">
        <f t="shared" si="70"/>
        <v>0</v>
      </c>
      <c r="P1124" s="128">
        <f t="shared" si="71"/>
        <v>0</v>
      </c>
      <c r="Q1124" s="153">
        <v>0</v>
      </c>
      <c r="R1124" s="128">
        <f t="shared" si="72"/>
        <v>0</v>
      </c>
      <c r="S1124" s="129">
        <v>11</v>
      </c>
    </row>
    <row r="1125" spans="1:19" hidden="1">
      <c r="A1125" s="147">
        <v>1107</v>
      </c>
      <c r="B1125" s="121">
        <v>203061663</v>
      </c>
      <c r="C1125" s="148" t="s">
        <v>159</v>
      </c>
      <c r="D1125" s="149" t="s">
        <v>32</v>
      </c>
      <c r="E1125" s="149" t="s">
        <v>44</v>
      </c>
      <c r="F1125" s="149" t="s">
        <v>152</v>
      </c>
      <c r="G1125" s="149" t="s">
        <v>109</v>
      </c>
      <c r="H1125" s="149">
        <v>0</v>
      </c>
      <c r="I1125" s="123" t="s">
        <v>1224</v>
      </c>
      <c r="J1125" s="150">
        <f>VLOOKUP(B1125,'12.2023'!A:C,3,0)</f>
        <v>0</v>
      </c>
      <c r="K1125" s="151">
        <f>VLOOKUP(B1125,'12.2023'!A:D,4,0)</f>
        <v>0</v>
      </c>
      <c r="L1125" s="150">
        <f>VLOOKUP(B1125,'12.2023'!A:E,5,0)</f>
        <v>218096</v>
      </c>
      <c r="M1125" s="150">
        <f>VLOOKUP(B1125,'12.2023'!A:F,6,0)</f>
        <v>218096</v>
      </c>
      <c r="N1125" s="150">
        <f t="shared" si="69"/>
        <v>0</v>
      </c>
      <c r="O1125" s="152">
        <f t="shared" si="70"/>
        <v>0</v>
      </c>
      <c r="P1125" s="128">
        <f t="shared" si="71"/>
        <v>0</v>
      </c>
      <c r="Q1125" s="153">
        <v>0</v>
      </c>
      <c r="R1125" s="128">
        <f t="shared" si="72"/>
        <v>0</v>
      </c>
      <c r="S1125" s="129">
        <v>11</v>
      </c>
    </row>
    <row r="1126" spans="1:19" hidden="1">
      <c r="A1126" s="147">
        <v>1108</v>
      </c>
      <c r="B1126" s="121">
        <v>203061664</v>
      </c>
      <c r="C1126" s="148" t="s">
        <v>159</v>
      </c>
      <c r="D1126" s="149" t="s">
        <v>32</v>
      </c>
      <c r="E1126" s="149" t="s">
        <v>44</v>
      </c>
      <c r="F1126" s="149" t="s">
        <v>152</v>
      </c>
      <c r="G1126" s="149" t="s">
        <v>109</v>
      </c>
      <c r="H1126" s="149">
        <v>0</v>
      </c>
      <c r="I1126" s="123" t="s">
        <v>1225</v>
      </c>
      <c r="J1126" s="150">
        <f>VLOOKUP(B1126,'12.2023'!A:C,3,0)</f>
        <v>0</v>
      </c>
      <c r="K1126" s="151">
        <f>VLOOKUP(B1126,'12.2023'!A:D,4,0)</f>
        <v>0</v>
      </c>
      <c r="L1126" s="150">
        <f>VLOOKUP(B1126,'12.2023'!A:E,5,0)</f>
        <v>215730</v>
      </c>
      <c r="M1126" s="150">
        <f>VLOOKUP(B1126,'12.2023'!A:F,6,0)</f>
        <v>215730</v>
      </c>
      <c r="N1126" s="150">
        <f t="shared" si="69"/>
        <v>0</v>
      </c>
      <c r="O1126" s="152">
        <f t="shared" si="70"/>
        <v>0</v>
      </c>
      <c r="P1126" s="128">
        <f t="shared" si="71"/>
        <v>0</v>
      </c>
      <c r="Q1126" s="153">
        <v>0</v>
      </c>
      <c r="R1126" s="128">
        <f t="shared" si="72"/>
        <v>0</v>
      </c>
      <c r="S1126" s="129">
        <v>11</v>
      </c>
    </row>
    <row r="1127" spans="1:19" hidden="1">
      <c r="A1127" s="147">
        <v>1109</v>
      </c>
      <c r="B1127" s="121">
        <v>203061667</v>
      </c>
      <c r="C1127" s="148" t="s">
        <v>159</v>
      </c>
      <c r="D1127" s="149" t="s">
        <v>32</v>
      </c>
      <c r="E1127" s="149" t="s">
        <v>44</v>
      </c>
      <c r="F1127" s="149" t="s">
        <v>152</v>
      </c>
      <c r="G1127" s="149" t="s">
        <v>109</v>
      </c>
      <c r="H1127" s="149">
        <v>0</v>
      </c>
      <c r="I1127" s="123" t="s">
        <v>1226</v>
      </c>
      <c r="J1127" s="150">
        <f>VLOOKUP(B1127,'12.2023'!A:C,3,0)</f>
        <v>0</v>
      </c>
      <c r="K1127" s="151">
        <f>VLOOKUP(B1127,'12.2023'!A:D,4,0)</f>
        <v>0</v>
      </c>
      <c r="L1127" s="150">
        <f>VLOOKUP(B1127,'12.2023'!A:E,5,0)</f>
        <v>144475</v>
      </c>
      <c r="M1127" s="150">
        <f>VLOOKUP(B1127,'12.2023'!A:F,6,0)</f>
        <v>144475</v>
      </c>
      <c r="N1127" s="150">
        <f t="shared" si="69"/>
        <v>0</v>
      </c>
      <c r="O1127" s="152">
        <f t="shared" si="70"/>
        <v>0</v>
      </c>
      <c r="P1127" s="128">
        <f t="shared" si="71"/>
        <v>0</v>
      </c>
      <c r="Q1127" s="153">
        <v>0</v>
      </c>
      <c r="R1127" s="128">
        <f t="shared" si="72"/>
        <v>0</v>
      </c>
      <c r="S1127" s="129">
        <v>11</v>
      </c>
    </row>
    <row r="1128" spans="1:19" hidden="1">
      <c r="A1128" s="147">
        <v>1110</v>
      </c>
      <c r="B1128" s="121">
        <v>203061668</v>
      </c>
      <c r="C1128" s="148" t="s">
        <v>159</v>
      </c>
      <c r="D1128" s="149" t="s">
        <v>32</v>
      </c>
      <c r="E1128" s="149" t="s">
        <v>44</v>
      </c>
      <c r="F1128" s="149" t="s">
        <v>152</v>
      </c>
      <c r="G1128" s="149" t="s">
        <v>109</v>
      </c>
      <c r="H1128" s="149">
        <v>0</v>
      </c>
      <c r="I1128" s="123" t="s">
        <v>1227</v>
      </c>
      <c r="J1128" s="150">
        <f>VLOOKUP(B1128,'12.2023'!A:C,3,0)</f>
        <v>0</v>
      </c>
      <c r="K1128" s="151">
        <f>VLOOKUP(B1128,'12.2023'!A:D,4,0)</f>
        <v>0</v>
      </c>
      <c r="L1128" s="150">
        <f>VLOOKUP(B1128,'12.2023'!A:E,5,0)</f>
        <v>0</v>
      </c>
      <c r="M1128" s="150">
        <f>VLOOKUP(B1128,'12.2023'!A:F,6,0)</f>
        <v>0</v>
      </c>
      <c r="N1128" s="150">
        <f t="shared" si="69"/>
        <v>0</v>
      </c>
      <c r="O1128" s="152">
        <f t="shared" si="70"/>
        <v>0</v>
      </c>
      <c r="P1128" s="128">
        <f t="shared" si="71"/>
        <v>0</v>
      </c>
      <c r="Q1128" s="153">
        <v>0</v>
      </c>
      <c r="R1128" s="128">
        <f t="shared" si="72"/>
        <v>0</v>
      </c>
      <c r="S1128" s="129">
        <v>11</v>
      </c>
    </row>
    <row r="1129" spans="1:19" hidden="1">
      <c r="A1129" s="147">
        <v>1111</v>
      </c>
      <c r="B1129" s="121">
        <v>203061669</v>
      </c>
      <c r="C1129" s="148" t="s">
        <v>159</v>
      </c>
      <c r="D1129" s="149" t="s">
        <v>32</v>
      </c>
      <c r="E1129" s="149" t="s">
        <v>44</v>
      </c>
      <c r="F1129" s="149" t="s">
        <v>152</v>
      </c>
      <c r="G1129" s="149" t="s">
        <v>109</v>
      </c>
      <c r="H1129" s="149">
        <v>0</v>
      </c>
      <c r="I1129" s="123" t="s">
        <v>1228</v>
      </c>
      <c r="J1129" s="150">
        <f>VLOOKUP(B1129,'12.2023'!A:C,3,0)</f>
        <v>0</v>
      </c>
      <c r="K1129" s="151">
        <f>VLOOKUP(B1129,'12.2023'!A:D,4,0)</f>
        <v>0</v>
      </c>
      <c r="L1129" s="150">
        <f>VLOOKUP(B1129,'12.2023'!A:E,5,0)</f>
        <v>37042</v>
      </c>
      <c r="M1129" s="150">
        <f>VLOOKUP(B1129,'12.2023'!A:F,6,0)</f>
        <v>37042</v>
      </c>
      <c r="N1129" s="150">
        <f t="shared" si="69"/>
        <v>0</v>
      </c>
      <c r="O1129" s="152">
        <f t="shared" si="70"/>
        <v>0</v>
      </c>
      <c r="P1129" s="128">
        <f t="shared" si="71"/>
        <v>0</v>
      </c>
      <c r="Q1129" s="153">
        <v>0</v>
      </c>
      <c r="R1129" s="128">
        <f t="shared" si="72"/>
        <v>0</v>
      </c>
      <c r="S1129" s="129">
        <v>11</v>
      </c>
    </row>
    <row r="1130" spans="1:19" hidden="1">
      <c r="A1130" s="147">
        <v>1112</v>
      </c>
      <c r="B1130" s="121">
        <v>203061670</v>
      </c>
      <c r="C1130" s="148" t="s">
        <v>159</v>
      </c>
      <c r="D1130" s="149" t="s">
        <v>32</v>
      </c>
      <c r="E1130" s="149" t="s">
        <v>44</v>
      </c>
      <c r="F1130" s="149" t="s">
        <v>152</v>
      </c>
      <c r="G1130" s="149" t="s">
        <v>109</v>
      </c>
      <c r="H1130" s="149">
        <v>0</v>
      </c>
      <c r="I1130" s="123" t="s">
        <v>1229</v>
      </c>
      <c r="J1130" s="150">
        <f>VLOOKUP(B1130,'12.2023'!A:C,3,0)</f>
        <v>0</v>
      </c>
      <c r="K1130" s="151">
        <f>VLOOKUP(B1130,'12.2023'!A:D,4,0)</f>
        <v>0</v>
      </c>
      <c r="L1130" s="150">
        <f>VLOOKUP(B1130,'12.2023'!A:E,5,0)</f>
        <v>6229.35</v>
      </c>
      <c r="M1130" s="150">
        <f>VLOOKUP(B1130,'12.2023'!A:F,6,0)</f>
        <v>6229.35</v>
      </c>
      <c r="N1130" s="150">
        <f t="shared" si="69"/>
        <v>0</v>
      </c>
      <c r="O1130" s="152">
        <f t="shared" si="70"/>
        <v>0</v>
      </c>
      <c r="P1130" s="128">
        <f t="shared" si="71"/>
        <v>0</v>
      </c>
      <c r="Q1130" s="153">
        <v>0</v>
      </c>
      <c r="R1130" s="128">
        <f t="shared" si="72"/>
        <v>0</v>
      </c>
      <c r="S1130" s="129">
        <v>11</v>
      </c>
    </row>
    <row r="1131" spans="1:19" hidden="1">
      <c r="A1131" s="147">
        <v>1113</v>
      </c>
      <c r="B1131" s="121">
        <v>203061671</v>
      </c>
      <c r="C1131" s="148" t="s">
        <v>159</v>
      </c>
      <c r="D1131" s="149" t="s">
        <v>32</v>
      </c>
      <c r="E1131" s="149" t="s">
        <v>44</v>
      </c>
      <c r="F1131" s="149" t="s">
        <v>152</v>
      </c>
      <c r="G1131" s="149" t="s">
        <v>109</v>
      </c>
      <c r="H1131" s="149">
        <v>0</v>
      </c>
      <c r="I1131" s="123" t="s">
        <v>1230</v>
      </c>
      <c r="J1131" s="150">
        <f>VLOOKUP(B1131,'12.2023'!A:C,3,0)</f>
        <v>0</v>
      </c>
      <c r="K1131" s="151">
        <f>VLOOKUP(B1131,'12.2023'!A:D,4,0)</f>
        <v>0</v>
      </c>
      <c r="L1131" s="150">
        <f>VLOOKUP(B1131,'12.2023'!A:E,5,0)</f>
        <v>50256</v>
      </c>
      <c r="M1131" s="150">
        <f>VLOOKUP(B1131,'12.2023'!A:F,6,0)</f>
        <v>50256</v>
      </c>
      <c r="N1131" s="150">
        <f t="shared" si="69"/>
        <v>0</v>
      </c>
      <c r="O1131" s="152">
        <f t="shared" si="70"/>
        <v>0</v>
      </c>
      <c r="P1131" s="128">
        <f t="shared" si="71"/>
        <v>0</v>
      </c>
      <c r="Q1131" s="153">
        <v>0</v>
      </c>
      <c r="R1131" s="128">
        <f t="shared" si="72"/>
        <v>0</v>
      </c>
      <c r="S1131" s="129">
        <v>11</v>
      </c>
    </row>
    <row r="1132" spans="1:19" hidden="1">
      <c r="A1132" s="147">
        <v>1114</v>
      </c>
      <c r="B1132" s="121">
        <v>203061674</v>
      </c>
      <c r="C1132" s="148" t="s">
        <v>159</v>
      </c>
      <c r="D1132" s="149" t="s">
        <v>32</v>
      </c>
      <c r="E1132" s="149" t="s">
        <v>44</v>
      </c>
      <c r="F1132" s="149" t="s">
        <v>152</v>
      </c>
      <c r="G1132" s="149" t="s">
        <v>109</v>
      </c>
      <c r="H1132" s="149">
        <v>0</v>
      </c>
      <c r="I1132" s="123" t="s">
        <v>1231</v>
      </c>
      <c r="J1132" s="150">
        <f>VLOOKUP(B1132,'12.2023'!A:C,3,0)</f>
        <v>0</v>
      </c>
      <c r="K1132" s="151">
        <f>VLOOKUP(B1132,'12.2023'!A:D,4,0)</f>
        <v>0</v>
      </c>
      <c r="L1132" s="150">
        <f>VLOOKUP(B1132,'12.2023'!A:E,5,0)</f>
        <v>34892</v>
      </c>
      <c r="M1132" s="150">
        <f>VLOOKUP(B1132,'12.2023'!A:F,6,0)</f>
        <v>34892</v>
      </c>
      <c r="N1132" s="150">
        <f t="shared" si="69"/>
        <v>0</v>
      </c>
      <c r="O1132" s="152">
        <f t="shared" si="70"/>
        <v>0</v>
      </c>
      <c r="P1132" s="128">
        <f t="shared" si="71"/>
        <v>0</v>
      </c>
      <c r="Q1132" s="153">
        <v>0</v>
      </c>
      <c r="R1132" s="128">
        <f t="shared" si="72"/>
        <v>0</v>
      </c>
      <c r="S1132" s="129">
        <v>11</v>
      </c>
    </row>
    <row r="1133" spans="1:19" hidden="1">
      <c r="A1133" s="147">
        <v>1115</v>
      </c>
      <c r="B1133" s="121">
        <v>203061676</v>
      </c>
      <c r="C1133" s="148" t="s">
        <v>159</v>
      </c>
      <c r="D1133" s="149" t="s">
        <v>32</v>
      </c>
      <c r="E1133" s="149" t="s">
        <v>44</v>
      </c>
      <c r="F1133" s="149" t="s">
        <v>152</v>
      </c>
      <c r="G1133" s="149" t="s">
        <v>109</v>
      </c>
      <c r="H1133" s="149">
        <v>0</v>
      </c>
      <c r="I1133" s="123" t="s">
        <v>1232</v>
      </c>
      <c r="J1133" s="150">
        <f>VLOOKUP(B1133,'12.2023'!A:C,3,0)</f>
        <v>0</v>
      </c>
      <c r="K1133" s="151">
        <f>VLOOKUP(B1133,'12.2023'!A:D,4,0)</f>
        <v>0</v>
      </c>
      <c r="L1133" s="150">
        <f>VLOOKUP(B1133,'12.2023'!A:E,5,0)</f>
        <v>75883</v>
      </c>
      <c r="M1133" s="150">
        <f>VLOOKUP(B1133,'12.2023'!A:F,6,0)</f>
        <v>75883</v>
      </c>
      <c r="N1133" s="150">
        <f t="shared" si="69"/>
        <v>0</v>
      </c>
      <c r="O1133" s="152">
        <f t="shared" si="70"/>
        <v>0</v>
      </c>
      <c r="P1133" s="128">
        <f t="shared" si="71"/>
        <v>0</v>
      </c>
      <c r="Q1133" s="153">
        <v>0</v>
      </c>
      <c r="R1133" s="128">
        <f t="shared" si="72"/>
        <v>0</v>
      </c>
      <c r="S1133" s="129">
        <v>11</v>
      </c>
    </row>
    <row r="1134" spans="1:19" hidden="1">
      <c r="A1134" s="147">
        <v>1116</v>
      </c>
      <c r="B1134" s="121">
        <v>203061677</v>
      </c>
      <c r="C1134" s="148" t="s">
        <v>159</v>
      </c>
      <c r="D1134" s="149" t="s">
        <v>32</v>
      </c>
      <c r="E1134" s="149" t="s">
        <v>44</v>
      </c>
      <c r="F1134" s="149" t="s">
        <v>152</v>
      </c>
      <c r="G1134" s="149" t="s">
        <v>109</v>
      </c>
      <c r="H1134" s="149">
        <v>0</v>
      </c>
      <c r="I1134" s="123" t="s">
        <v>1233</v>
      </c>
      <c r="J1134" s="150">
        <f>VLOOKUP(B1134,'12.2023'!A:C,3,0)</f>
        <v>0</v>
      </c>
      <c r="K1134" s="151">
        <f>VLOOKUP(B1134,'12.2023'!A:D,4,0)</f>
        <v>0</v>
      </c>
      <c r="L1134" s="150">
        <f>VLOOKUP(B1134,'12.2023'!A:E,5,0)</f>
        <v>44408</v>
      </c>
      <c r="M1134" s="150">
        <f>VLOOKUP(B1134,'12.2023'!A:F,6,0)</f>
        <v>44408</v>
      </c>
      <c r="N1134" s="150">
        <f t="shared" si="69"/>
        <v>0</v>
      </c>
      <c r="O1134" s="152">
        <f t="shared" si="70"/>
        <v>0</v>
      </c>
      <c r="P1134" s="128">
        <f t="shared" si="71"/>
        <v>0</v>
      </c>
      <c r="Q1134" s="153">
        <v>0</v>
      </c>
      <c r="R1134" s="128">
        <f t="shared" si="72"/>
        <v>0</v>
      </c>
      <c r="S1134" s="129">
        <v>11</v>
      </c>
    </row>
    <row r="1135" spans="1:19" hidden="1">
      <c r="A1135" s="147">
        <v>1117</v>
      </c>
      <c r="B1135" s="121">
        <v>203061678</v>
      </c>
      <c r="C1135" s="148" t="s">
        <v>159</v>
      </c>
      <c r="D1135" s="149" t="s">
        <v>32</v>
      </c>
      <c r="E1135" s="149" t="s">
        <v>44</v>
      </c>
      <c r="F1135" s="149" t="s">
        <v>152</v>
      </c>
      <c r="G1135" s="149" t="s">
        <v>109</v>
      </c>
      <c r="H1135" s="149">
        <v>0</v>
      </c>
      <c r="I1135" s="123" t="s">
        <v>1234</v>
      </c>
      <c r="J1135" s="150">
        <f>VLOOKUP(B1135,'12.2023'!A:C,3,0)</f>
        <v>0</v>
      </c>
      <c r="K1135" s="151">
        <f>VLOOKUP(B1135,'12.2023'!A:D,4,0)</f>
        <v>0</v>
      </c>
      <c r="L1135" s="150">
        <f>VLOOKUP(B1135,'12.2023'!A:E,5,0)</f>
        <v>50204</v>
      </c>
      <c r="M1135" s="150">
        <f>VLOOKUP(B1135,'12.2023'!A:F,6,0)</f>
        <v>50204</v>
      </c>
      <c r="N1135" s="150">
        <f t="shared" si="69"/>
        <v>0</v>
      </c>
      <c r="O1135" s="152">
        <f t="shared" si="70"/>
        <v>0</v>
      </c>
      <c r="P1135" s="128">
        <f t="shared" si="71"/>
        <v>0</v>
      </c>
      <c r="Q1135" s="153">
        <v>0</v>
      </c>
      <c r="R1135" s="128">
        <f t="shared" si="72"/>
        <v>0</v>
      </c>
      <c r="S1135" s="129">
        <v>11</v>
      </c>
    </row>
    <row r="1136" spans="1:19" hidden="1">
      <c r="A1136" s="147">
        <v>1118</v>
      </c>
      <c r="B1136" s="121">
        <v>203061679</v>
      </c>
      <c r="C1136" s="148" t="s">
        <v>159</v>
      </c>
      <c r="D1136" s="149" t="s">
        <v>32</v>
      </c>
      <c r="E1136" s="149" t="s">
        <v>44</v>
      </c>
      <c r="F1136" s="149" t="s">
        <v>152</v>
      </c>
      <c r="G1136" s="149" t="s">
        <v>109</v>
      </c>
      <c r="H1136" s="149">
        <v>0</v>
      </c>
      <c r="I1136" s="123" t="s">
        <v>1235</v>
      </c>
      <c r="J1136" s="150">
        <f>VLOOKUP(B1136,'12.2023'!A:C,3,0)</f>
        <v>0</v>
      </c>
      <c r="K1136" s="151">
        <f>VLOOKUP(B1136,'12.2023'!A:D,4,0)</f>
        <v>0</v>
      </c>
      <c r="L1136" s="150">
        <f>VLOOKUP(B1136,'12.2023'!A:E,5,0)</f>
        <v>152658</v>
      </c>
      <c r="M1136" s="150">
        <f>VLOOKUP(B1136,'12.2023'!A:F,6,0)</f>
        <v>152658</v>
      </c>
      <c r="N1136" s="150">
        <f t="shared" si="69"/>
        <v>0</v>
      </c>
      <c r="O1136" s="152">
        <f t="shared" si="70"/>
        <v>0</v>
      </c>
      <c r="P1136" s="128">
        <f t="shared" si="71"/>
        <v>0</v>
      </c>
      <c r="Q1136" s="153">
        <v>0</v>
      </c>
      <c r="R1136" s="128">
        <f t="shared" si="72"/>
        <v>0</v>
      </c>
      <c r="S1136" s="129">
        <v>11</v>
      </c>
    </row>
    <row r="1137" spans="1:19" hidden="1">
      <c r="A1137" s="147">
        <v>1119</v>
      </c>
      <c r="B1137" s="121">
        <v>203061682</v>
      </c>
      <c r="C1137" s="148" t="s">
        <v>159</v>
      </c>
      <c r="D1137" s="149" t="s">
        <v>32</v>
      </c>
      <c r="E1137" s="149" t="s">
        <v>44</v>
      </c>
      <c r="F1137" s="149" t="s">
        <v>152</v>
      </c>
      <c r="G1137" s="149" t="s">
        <v>109</v>
      </c>
      <c r="H1137" s="149">
        <v>0</v>
      </c>
      <c r="I1137" s="123" t="s">
        <v>1236</v>
      </c>
      <c r="J1137" s="150">
        <f>VLOOKUP(B1137,'12.2023'!A:C,3,0)</f>
        <v>0</v>
      </c>
      <c r="K1137" s="151">
        <f>VLOOKUP(B1137,'12.2023'!A:D,4,0)</f>
        <v>0</v>
      </c>
      <c r="L1137" s="150">
        <f>VLOOKUP(B1137,'12.2023'!A:E,5,0)</f>
        <v>61963</v>
      </c>
      <c r="M1137" s="150">
        <f>VLOOKUP(B1137,'12.2023'!A:F,6,0)</f>
        <v>61963</v>
      </c>
      <c r="N1137" s="150">
        <f t="shared" si="69"/>
        <v>0</v>
      </c>
      <c r="O1137" s="152">
        <f t="shared" si="70"/>
        <v>0</v>
      </c>
      <c r="P1137" s="128">
        <f t="shared" si="71"/>
        <v>0</v>
      </c>
      <c r="Q1137" s="153">
        <v>0</v>
      </c>
      <c r="R1137" s="128">
        <f t="shared" si="72"/>
        <v>0</v>
      </c>
      <c r="S1137" s="129">
        <v>11</v>
      </c>
    </row>
    <row r="1138" spans="1:19" hidden="1">
      <c r="A1138" s="147">
        <v>1120</v>
      </c>
      <c r="B1138" s="121">
        <v>203061683</v>
      </c>
      <c r="C1138" s="148" t="s">
        <v>159</v>
      </c>
      <c r="D1138" s="149" t="s">
        <v>32</v>
      </c>
      <c r="E1138" s="149" t="s">
        <v>44</v>
      </c>
      <c r="F1138" s="149" t="s">
        <v>152</v>
      </c>
      <c r="G1138" s="149" t="s">
        <v>109</v>
      </c>
      <c r="H1138" s="149">
        <v>0</v>
      </c>
      <c r="I1138" s="123" t="s">
        <v>1237</v>
      </c>
      <c r="J1138" s="150">
        <f>VLOOKUP(B1138,'12.2023'!A:C,3,0)</f>
        <v>0</v>
      </c>
      <c r="K1138" s="151">
        <f>VLOOKUP(B1138,'12.2023'!A:D,4,0)</f>
        <v>0</v>
      </c>
      <c r="L1138" s="150">
        <f>VLOOKUP(B1138,'12.2023'!A:E,5,0)</f>
        <v>0</v>
      </c>
      <c r="M1138" s="150">
        <f>VLOOKUP(B1138,'12.2023'!A:F,6,0)</f>
        <v>0</v>
      </c>
      <c r="N1138" s="150">
        <f t="shared" si="69"/>
        <v>0</v>
      </c>
      <c r="O1138" s="152">
        <f t="shared" si="70"/>
        <v>0</v>
      </c>
      <c r="P1138" s="128">
        <f t="shared" si="71"/>
        <v>0</v>
      </c>
      <c r="Q1138" s="153">
        <v>0</v>
      </c>
      <c r="R1138" s="128">
        <f t="shared" si="72"/>
        <v>0</v>
      </c>
      <c r="S1138" s="129">
        <v>11</v>
      </c>
    </row>
    <row r="1139" spans="1:19" hidden="1">
      <c r="A1139" s="147">
        <v>1121</v>
      </c>
      <c r="B1139" s="121">
        <v>203061684</v>
      </c>
      <c r="C1139" s="148" t="s">
        <v>159</v>
      </c>
      <c r="D1139" s="149" t="s">
        <v>32</v>
      </c>
      <c r="E1139" s="149" t="s">
        <v>44</v>
      </c>
      <c r="F1139" s="149" t="s">
        <v>152</v>
      </c>
      <c r="G1139" s="149" t="s">
        <v>109</v>
      </c>
      <c r="H1139" s="149">
        <v>0</v>
      </c>
      <c r="I1139" s="123" t="s">
        <v>1238</v>
      </c>
      <c r="J1139" s="150">
        <f>VLOOKUP(B1139,'12.2023'!A:C,3,0)</f>
        <v>0</v>
      </c>
      <c r="K1139" s="151">
        <f>VLOOKUP(B1139,'12.2023'!A:D,4,0)</f>
        <v>0</v>
      </c>
      <c r="L1139" s="150">
        <f>VLOOKUP(B1139,'12.2023'!A:E,5,0)</f>
        <v>0</v>
      </c>
      <c r="M1139" s="150">
        <f>VLOOKUP(B1139,'12.2023'!A:F,6,0)</f>
        <v>0</v>
      </c>
      <c r="N1139" s="150">
        <f t="shared" si="69"/>
        <v>0</v>
      </c>
      <c r="O1139" s="152">
        <f t="shared" si="70"/>
        <v>0</v>
      </c>
      <c r="P1139" s="128">
        <f t="shared" si="71"/>
        <v>0</v>
      </c>
      <c r="Q1139" s="153">
        <v>0</v>
      </c>
      <c r="R1139" s="128">
        <f t="shared" si="72"/>
        <v>0</v>
      </c>
      <c r="S1139" s="129">
        <v>11</v>
      </c>
    </row>
    <row r="1140" spans="1:19" hidden="1">
      <c r="A1140" s="147">
        <v>1122</v>
      </c>
      <c r="B1140" s="121">
        <v>203061685</v>
      </c>
      <c r="C1140" s="148" t="s">
        <v>159</v>
      </c>
      <c r="D1140" s="149" t="s">
        <v>32</v>
      </c>
      <c r="E1140" s="149" t="s">
        <v>44</v>
      </c>
      <c r="F1140" s="149" t="s">
        <v>152</v>
      </c>
      <c r="G1140" s="149" t="s">
        <v>109</v>
      </c>
      <c r="H1140" s="149">
        <v>0</v>
      </c>
      <c r="I1140" s="123" t="s">
        <v>1239</v>
      </c>
      <c r="J1140" s="150">
        <f>VLOOKUP(B1140,'12.2023'!A:C,3,0)</f>
        <v>0</v>
      </c>
      <c r="K1140" s="151">
        <f>VLOOKUP(B1140,'12.2023'!A:D,4,0)</f>
        <v>0</v>
      </c>
      <c r="L1140" s="150">
        <f>VLOOKUP(B1140,'12.2023'!A:E,5,0)</f>
        <v>61143</v>
      </c>
      <c r="M1140" s="150">
        <f>VLOOKUP(B1140,'12.2023'!A:F,6,0)</f>
        <v>61143</v>
      </c>
      <c r="N1140" s="150">
        <f t="shared" si="69"/>
        <v>0</v>
      </c>
      <c r="O1140" s="152">
        <f t="shared" si="70"/>
        <v>0</v>
      </c>
      <c r="P1140" s="128">
        <f t="shared" si="71"/>
        <v>0</v>
      </c>
      <c r="Q1140" s="153">
        <v>0</v>
      </c>
      <c r="R1140" s="128">
        <f t="shared" si="72"/>
        <v>0</v>
      </c>
      <c r="S1140" s="129">
        <v>11</v>
      </c>
    </row>
    <row r="1141" spans="1:19" hidden="1">
      <c r="A1141" s="147">
        <v>1123</v>
      </c>
      <c r="B1141" s="121">
        <v>203061686</v>
      </c>
      <c r="C1141" s="148" t="s">
        <v>159</v>
      </c>
      <c r="D1141" s="149" t="s">
        <v>32</v>
      </c>
      <c r="E1141" s="149" t="s">
        <v>44</v>
      </c>
      <c r="F1141" s="149" t="s">
        <v>152</v>
      </c>
      <c r="G1141" s="149" t="s">
        <v>109</v>
      </c>
      <c r="H1141" s="149">
        <v>0</v>
      </c>
      <c r="I1141" s="123" t="s">
        <v>1240</v>
      </c>
      <c r="J1141" s="150">
        <f>VLOOKUP(B1141,'12.2023'!A:C,3,0)</f>
        <v>0</v>
      </c>
      <c r="K1141" s="151">
        <f>VLOOKUP(B1141,'12.2023'!A:D,4,0)</f>
        <v>0</v>
      </c>
      <c r="L1141" s="150">
        <f>VLOOKUP(B1141,'12.2023'!A:E,5,0)</f>
        <v>0</v>
      </c>
      <c r="M1141" s="150">
        <f>VLOOKUP(B1141,'12.2023'!A:F,6,0)</f>
        <v>0</v>
      </c>
      <c r="N1141" s="150">
        <f t="shared" si="69"/>
        <v>0</v>
      </c>
      <c r="O1141" s="152">
        <f t="shared" si="70"/>
        <v>0</v>
      </c>
      <c r="P1141" s="128">
        <f t="shared" si="71"/>
        <v>0</v>
      </c>
      <c r="Q1141" s="153">
        <v>0</v>
      </c>
      <c r="R1141" s="128">
        <f t="shared" si="72"/>
        <v>0</v>
      </c>
      <c r="S1141" s="129">
        <v>11</v>
      </c>
    </row>
    <row r="1142" spans="1:19" hidden="1">
      <c r="A1142" s="147">
        <v>1124</v>
      </c>
      <c r="B1142" s="121">
        <v>203061687</v>
      </c>
      <c r="C1142" s="148" t="s">
        <v>159</v>
      </c>
      <c r="D1142" s="149" t="s">
        <v>32</v>
      </c>
      <c r="E1142" s="149" t="s">
        <v>44</v>
      </c>
      <c r="F1142" s="149" t="s">
        <v>152</v>
      </c>
      <c r="G1142" s="149" t="s">
        <v>109</v>
      </c>
      <c r="H1142" s="149">
        <v>0</v>
      </c>
      <c r="I1142" s="123" t="s">
        <v>1241</v>
      </c>
      <c r="J1142" s="150">
        <f>VLOOKUP(B1142,'12.2023'!A:C,3,0)</f>
        <v>0</v>
      </c>
      <c r="K1142" s="151">
        <f>VLOOKUP(B1142,'12.2023'!A:D,4,0)</f>
        <v>0</v>
      </c>
      <c r="L1142" s="150">
        <f>VLOOKUP(B1142,'12.2023'!A:E,5,0)</f>
        <v>109896</v>
      </c>
      <c r="M1142" s="150">
        <f>VLOOKUP(B1142,'12.2023'!A:F,6,0)</f>
        <v>109896</v>
      </c>
      <c r="N1142" s="150">
        <f t="shared" si="69"/>
        <v>0</v>
      </c>
      <c r="O1142" s="152">
        <f t="shared" si="70"/>
        <v>0</v>
      </c>
      <c r="P1142" s="128">
        <f t="shared" si="71"/>
        <v>0</v>
      </c>
      <c r="Q1142" s="153">
        <v>0</v>
      </c>
      <c r="R1142" s="128">
        <f t="shared" si="72"/>
        <v>0</v>
      </c>
      <c r="S1142" s="129">
        <v>11</v>
      </c>
    </row>
    <row r="1143" spans="1:19" hidden="1">
      <c r="A1143" s="147">
        <v>1125</v>
      </c>
      <c r="B1143" s="121">
        <v>203061688</v>
      </c>
      <c r="C1143" s="148" t="s">
        <v>159</v>
      </c>
      <c r="D1143" s="149" t="s">
        <v>32</v>
      </c>
      <c r="E1143" s="149" t="s">
        <v>44</v>
      </c>
      <c r="F1143" s="149" t="s">
        <v>152</v>
      </c>
      <c r="G1143" s="149" t="s">
        <v>109</v>
      </c>
      <c r="H1143" s="149">
        <v>0</v>
      </c>
      <c r="I1143" s="123" t="s">
        <v>1242</v>
      </c>
      <c r="J1143" s="150">
        <f>VLOOKUP(B1143,'12.2023'!A:C,3,0)</f>
        <v>0</v>
      </c>
      <c r="K1143" s="151">
        <f>VLOOKUP(B1143,'12.2023'!A:D,4,0)</f>
        <v>0</v>
      </c>
      <c r="L1143" s="150">
        <f>VLOOKUP(B1143,'12.2023'!A:E,5,0)</f>
        <v>46063</v>
      </c>
      <c r="M1143" s="150">
        <f>VLOOKUP(B1143,'12.2023'!A:F,6,0)</f>
        <v>46063</v>
      </c>
      <c r="N1143" s="150">
        <f t="shared" si="69"/>
        <v>0</v>
      </c>
      <c r="O1143" s="152">
        <f t="shared" si="70"/>
        <v>0</v>
      </c>
      <c r="P1143" s="128">
        <f t="shared" si="71"/>
        <v>0</v>
      </c>
      <c r="Q1143" s="153">
        <v>0</v>
      </c>
      <c r="R1143" s="128">
        <f t="shared" si="72"/>
        <v>0</v>
      </c>
      <c r="S1143" s="129">
        <v>11</v>
      </c>
    </row>
    <row r="1144" spans="1:19" hidden="1">
      <c r="A1144" s="147">
        <v>1126</v>
      </c>
      <c r="B1144" s="121">
        <v>203061691</v>
      </c>
      <c r="C1144" s="148" t="s">
        <v>159</v>
      </c>
      <c r="D1144" s="149" t="s">
        <v>32</v>
      </c>
      <c r="E1144" s="149" t="s">
        <v>44</v>
      </c>
      <c r="F1144" s="149" t="s">
        <v>152</v>
      </c>
      <c r="G1144" s="149" t="s">
        <v>109</v>
      </c>
      <c r="H1144" s="149">
        <v>0</v>
      </c>
      <c r="I1144" s="123" t="s">
        <v>1243</v>
      </c>
      <c r="J1144" s="150">
        <f>VLOOKUP(B1144,'12.2023'!A:C,3,0)</f>
        <v>0</v>
      </c>
      <c r="K1144" s="151">
        <f>VLOOKUP(B1144,'12.2023'!A:D,4,0)</f>
        <v>0</v>
      </c>
      <c r="L1144" s="150">
        <f>VLOOKUP(B1144,'12.2023'!A:E,5,0)</f>
        <v>171231.78</v>
      </c>
      <c r="M1144" s="150">
        <f>VLOOKUP(B1144,'12.2023'!A:F,6,0)</f>
        <v>171231.78</v>
      </c>
      <c r="N1144" s="150">
        <f t="shared" si="69"/>
        <v>0</v>
      </c>
      <c r="O1144" s="152">
        <f t="shared" si="70"/>
        <v>0</v>
      </c>
      <c r="P1144" s="128">
        <f t="shared" si="71"/>
        <v>0</v>
      </c>
      <c r="Q1144" s="153">
        <v>0</v>
      </c>
      <c r="R1144" s="128">
        <f t="shared" si="72"/>
        <v>0</v>
      </c>
      <c r="S1144" s="129">
        <v>11</v>
      </c>
    </row>
    <row r="1145" spans="1:19" hidden="1">
      <c r="A1145" s="147">
        <v>1127</v>
      </c>
      <c r="B1145" s="121">
        <v>203061692</v>
      </c>
      <c r="C1145" s="148" t="s">
        <v>159</v>
      </c>
      <c r="D1145" s="149" t="s">
        <v>32</v>
      </c>
      <c r="E1145" s="149" t="s">
        <v>44</v>
      </c>
      <c r="F1145" s="149" t="s">
        <v>152</v>
      </c>
      <c r="G1145" s="149" t="s">
        <v>109</v>
      </c>
      <c r="H1145" s="149">
        <v>0</v>
      </c>
      <c r="I1145" s="123" t="s">
        <v>1244</v>
      </c>
      <c r="J1145" s="150">
        <f>VLOOKUP(B1145,'12.2023'!A:C,3,0)</f>
        <v>0</v>
      </c>
      <c r="K1145" s="151">
        <f>VLOOKUP(B1145,'12.2023'!A:D,4,0)</f>
        <v>0</v>
      </c>
      <c r="L1145" s="150">
        <f>VLOOKUP(B1145,'12.2023'!A:E,5,0)</f>
        <v>39362</v>
      </c>
      <c r="M1145" s="150">
        <f>VLOOKUP(B1145,'12.2023'!A:F,6,0)</f>
        <v>39362</v>
      </c>
      <c r="N1145" s="150">
        <f t="shared" si="69"/>
        <v>0</v>
      </c>
      <c r="O1145" s="152">
        <f t="shared" si="70"/>
        <v>0</v>
      </c>
      <c r="P1145" s="128">
        <f t="shared" si="71"/>
        <v>0</v>
      </c>
      <c r="Q1145" s="153">
        <v>0</v>
      </c>
      <c r="R1145" s="128">
        <f t="shared" si="72"/>
        <v>0</v>
      </c>
      <c r="S1145" s="129">
        <v>11</v>
      </c>
    </row>
    <row r="1146" spans="1:19" hidden="1">
      <c r="A1146" s="147">
        <v>1128</v>
      </c>
      <c r="B1146" s="121">
        <v>203061693</v>
      </c>
      <c r="C1146" s="148" t="s">
        <v>159</v>
      </c>
      <c r="D1146" s="149" t="s">
        <v>32</v>
      </c>
      <c r="E1146" s="149" t="s">
        <v>44</v>
      </c>
      <c r="F1146" s="149" t="s">
        <v>152</v>
      </c>
      <c r="G1146" s="149" t="s">
        <v>109</v>
      </c>
      <c r="H1146" s="149">
        <v>0</v>
      </c>
      <c r="I1146" s="123" t="s">
        <v>1245</v>
      </c>
      <c r="J1146" s="150">
        <f>VLOOKUP(B1146,'12.2023'!A:C,3,0)</f>
        <v>0</v>
      </c>
      <c r="K1146" s="151">
        <f>VLOOKUP(B1146,'12.2023'!A:D,4,0)</f>
        <v>0</v>
      </c>
      <c r="L1146" s="150">
        <f>VLOOKUP(B1146,'12.2023'!A:E,5,0)</f>
        <v>47752</v>
      </c>
      <c r="M1146" s="150">
        <f>VLOOKUP(B1146,'12.2023'!A:F,6,0)</f>
        <v>47752</v>
      </c>
      <c r="N1146" s="150">
        <f t="shared" si="69"/>
        <v>0</v>
      </c>
      <c r="O1146" s="152">
        <f t="shared" si="70"/>
        <v>0</v>
      </c>
      <c r="P1146" s="128">
        <f t="shared" si="71"/>
        <v>0</v>
      </c>
      <c r="Q1146" s="153">
        <v>0</v>
      </c>
      <c r="R1146" s="128">
        <f t="shared" si="72"/>
        <v>0</v>
      </c>
      <c r="S1146" s="129">
        <v>11</v>
      </c>
    </row>
    <row r="1147" spans="1:19" hidden="1">
      <c r="A1147" s="147">
        <v>1129</v>
      </c>
      <c r="B1147" s="121">
        <v>203061694</v>
      </c>
      <c r="C1147" s="148" t="s">
        <v>159</v>
      </c>
      <c r="D1147" s="149" t="s">
        <v>32</v>
      </c>
      <c r="E1147" s="149" t="s">
        <v>44</v>
      </c>
      <c r="F1147" s="149" t="s">
        <v>152</v>
      </c>
      <c r="G1147" s="149" t="s">
        <v>109</v>
      </c>
      <c r="H1147" s="149">
        <v>0</v>
      </c>
      <c r="I1147" s="123" t="s">
        <v>1246</v>
      </c>
      <c r="J1147" s="150">
        <f>VLOOKUP(B1147,'12.2023'!A:C,3,0)</f>
        <v>0</v>
      </c>
      <c r="K1147" s="151">
        <f>VLOOKUP(B1147,'12.2023'!A:D,4,0)</f>
        <v>0</v>
      </c>
      <c r="L1147" s="150">
        <f>VLOOKUP(B1147,'12.2023'!A:E,5,0)</f>
        <v>0</v>
      </c>
      <c r="M1147" s="150">
        <f>VLOOKUP(B1147,'12.2023'!A:F,6,0)</f>
        <v>0</v>
      </c>
      <c r="N1147" s="150">
        <f t="shared" si="69"/>
        <v>0</v>
      </c>
      <c r="O1147" s="152">
        <f t="shared" si="70"/>
        <v>0</v>
      </c>
      <c r="P1147" s="128">
        <f t="shared" si="71"/>
        <v>0</v>
      </c>
      <c r="Q1147" s="153">
        <v>0</v>
      </c>
      <c r="R1147" s="128">
        <f t="shared" si="72"/>
        <v>0</v>
      </c>
      <c r="S1147" s="129">
        <v>11</v>
      </c>
    </row>
    <row r="1148" spans="1:19" hidden="1">
      <c r="A1148" s="147">
        <v>1130</v>
      </c>
      <c r="B1148" s="121">
        <v>203061695</v>
      </c>
      <c r="C1148" s="148" t="s">
        <v>159</v>
      </c>
      <c r="D1148" s="149" t="s">
        <v>32</v>
      </c>
      <c r="E1148" s="149" t="s">
        <v>44</v>
      </c>
      <c r="F1148" s="149" t="s">
        <v>152</v>
      </c>
      <c r="G1148" s="149" t="s">
        <v>109</v>
      </c>
      <c r="H1148" s="149">
        <v>0</v>
      </c>
      <c r="I1148" s="123" t="s">
        <v>1247</v>
      </c>
      <c r="J1148" s="150">
        <f>VLOOKUP(B1148,'12.2023'!A:C,3,0)</f>
        <v>0</v>
      </c>
      <c r="K1148" s="151">
        <f>VLOOKUP(B1148,'12.2023'!A:D,4,0)</f>
        <v>0</v>
      </c>
      <c r="L1148" s="150">
        <f>VLOOKUP(B1148,'12.2023'!A:E,5,0)</f>
        <v>0</v>
      </c>
      <c r="M1148" s="150">
        <f>VLOOKUP(B1148,'12.2023'!A:F,6,0)</f>
        <v>0</v>
      </c>
      <c r="N1148" s="150">
        <f t="shared" si="69"/>
        <v>0</v>
      </c>
      <c r="O1148" s="152">
        <f t="shared" si="70"/>
        <v>0</v>
      </c>
      <c r="P1148" s="128">
        <f t="shared" si="71"/>
        <v>0</v>
      </c>
      <c r="Q1148" s="153">
        <v>0</v>
      </c>
      <c r="R1148" s="128">
        <f t="shared" si="72"/>
        <v>0</v>
      </c>
      <c r="S1148" s="129">
        <v>11</v>
      </c>
    </row>
    <row r="1149" spans="1:19" hidden="1">
      <c r="A1149" s="147">
        <v>1131</v>
      </c>
      <c r="B1149" s="121">
        <v>203061697</v>
      </c>
      <c r="C1149" s="148" t="s">
        <v>159</v>
      </c>
      <c r="D1149" s="149" t="s">
        <v>32</v>
      </c>
      <c r="E1149" s="149" t="s">
        <v>44</v>
      </c>
      <c r="F1149" s="149" t="s">
        <v>152</v>
      </c>
      <c r="G1149" s="149" t="s">
        <v>109</v>
      </c>
      <c r="H1149" s="149">
        <v>0</v>
      </c>
      <c r="I1149" s="123" t="s">
        <v>1248</v>
      </c>
      <c r="J1149" s="150">
        <f>VLOOKUP(B1149,'12.2023'!A:C,3,0)</f>
        <v>0</v>
      </c>
      <c r="K1149" s="151">
        <f>VLOOKUP(B1149,'12.2023'!A:D,4,0)</f>
        <v>0</v>
      </c>
      <c r="L1149" s="150">
        <f>VLOOKUP(B1149,'12.2023'!A:E,5,0)</f>
        <v>54453</v>
      </c>
      <c r="M1149" s="150">
        <f>VLOOKUP(B1149,'12.2023'!A:F,6,0)</f>
        <v>54453</v>
      </c>
      <c r="N1149" s="150">
        <f t="shared" si="69"/>
        <v>0</v>
      </c>
      <c r="O1149" s="152">
        <f t="shared" si="70"/>
        <v>0</v>
      </c>
      <c r="P1149" s="128">
        <f t="shared" si="71"/>
        <v>0</v>
      </c>
      <c r="Q1149" s="153">
        <v>0</v>
      </c>
      <c r="R1149" s="128">
        <f t="shared" si="72"/>
        <v>0</v>
      </c>
      <c r="S1149" s="129">
        <v>11</v>
      </c>
    </row>
    <row r="1150" spans="1:19" hidden="1">
      <c r="A1150" s="147">
        <v>1132</v>
      </c>
      <c r="B1150" s="121">
        <v>203061699</v>
      </c>
      <c r="C1150" s="148" t="s">
        <v>159</v>
      </c>
      <c r="D1150" s="149" t="s">
        <v>32</v>
      </c>
      <c r="E1150" s="149" t="s">
        <v>44</v>
      </c>
      <c r="F1150" s="149" t="s">
        <v>152</v>
      </c>
      <c r="G1150" s="149" t="s">
        <v>109</v>
      </c>
      <c r="H1150" s="149">
        <v>0</v>
      </c>
      <c r="I1150" s="123" t="s">
        <v>1249</v>
      </c>
      <c r="J1150" s="150">
        <f>VLOOKUP(B1150,'12.2023'!A:C,3,0)</f>
        <v>0</v>
      </c>
      <c r="K1150" s="151">
        <f>VLOOKUP(B1150,'12.2023'!A:D,4,0)</f>
        <v>0</v>
      </c>
      <c r="L1150" s="150">
        <f>VLOOKUP(B1150,'12.2023'!A:E,5,0)</f>
        <v>153174.23000000001</v>
      </c>
      <c r="M1150" s="150">
        <f>VLOOKUP(B1150,'12.2023'!A:F,6,0)</f>
        <v>153174.23000000001</v>
      </c>
      <c r="N1150" s="150">
        <f t="shared" si="69"/>
        <v>0</v>
      </c>
      <c r="O1150" s="152">
        <f t="shared" si="70"/>
        <v>0</v>
      </c>
      <c r="P1150" s="128">
        <f t="shared" si="71"/>
        <v>0</v>
      </c>
      <c r="Q1150" s="153">
        <v>0</v>
      </c>
      <c r="R1150" s="128">
        <f t="shared" si="72"/>
        <v>0</v>
      </c>
      <c r="S1150" s="129">
        <v>11</v>
      </c>
    </row>
    <row r="1151" spans="1:19" hidden="1">
      <c r="A1151" s="147">
        <v>1133</v>
      </c>
      <c r="B1151" s="121">
        <v>203061702</v>
      </c>
      <c r="C1151" s="148" t="s">
        <v>159</v>
      </c>
      <c r="D1151" s="149" t="s">
        <v>32</v>
      </c>
      <c r="E1151" s="149" t="s">
        <v>44</v>
      </c>
      <c r="F1151" s="149" t="s">
        <v>152</v>
      </c>
      <c r="G1151" s="149" t="s">
        <v>109</v>
      </c>
      <c r="H1151" s="149">
        <v>0</v>
      </c>
      <c r="I1151" s="123" t="s">
        <v>1250</v>
      </c>
      <c r="J1151" s="150">
        <f>VLOOKUP(B1151,'12.2023'!A:C,3,0)</f>
        <v>0</v>
      </c>
      <c r="K1151" s="151">
        <f>VLOOKUP(B1151,'12.2023'!A:D,4,0)</f>
        <v>0</v>
      </c>
      <c r="L1151" s="150">
        <f>VLOOKUP(B1151,'12.2023'!A:E,5,0)</f>
        <v>0</v>
      </c>
      <c r="M1151" s="150">
        <f>VLOOKUP(B1151,'12.2023'!A:F,6,0)</f>
        <v>0</v>
      </c>
      <c r="N1151" s="150">
        <f t="shared" si="69"/>
        <v>0</v>
      </c>
      <c r="O1151" s="152">
        <f t="shared" si="70"/>
        <v>0</v>
      </c>
      <c r="P1151" s="128">
        <f t="shared" si="71"/>
        <v>0</v>
      </c>
      <c r="Q1151" s="153">
        <v>0</v>
      </c>
      <c r="R1151" s="128">
        <f t="shared" si="72"/>
        <v>0</v>
      </c>
      <c r="S1151" s="129">
        <v>11</v>
      </c>
    </row>
    <row r="1152" spans="1:19" hidden="1">
      <c r="A1152" s="147">
        <v>1134</v>
      </c>
      <c r="B1152" s="121">
        <v>203061704</v>
      </c>
      <c r="C1152" s="148" t="s">
        <v>159</v>
      </c>
      <c r="D1152" s="149" t="s">
        <v>32</v>
      </c>
      <c r="E1152" s="149" t="s">
        <v>44</v>
      </c>
      <c r="F1152" s="149" t="s">
        <v>152</v>
      </c>
      <c r="G1152" s="149" t="s">
        <v>109</v>
      </c>
      <c r="H1152" s="149">
        <v>0</v>
      </c>
      <c r="I1152" s="123" t="s">
        <v>1251</v>
      </c>
      <c r="J1152" s="150">
        <f>VLOOKUP(B1152,'12.2023'!A:C,3,0)</f>
        <v>0</v>
      </c>
      <c r="K1152" s="151">
        <f>VLOOKUP(B1152,'12.2023'!A:D,4,0)</f>
        <v>0</v>
      </c>
      <c r="L1152" s="150">
        <f>VLOOKUP(B1152,'12.2023'!A:E,5,0)</f>
        <v>52494</v>
      </c>
      <c r="M1152" s="150">
        <f>VLOOKUP(B1152,'12.2023'!A:F,6,0)</f>
        <v>52494</v>
      </c>
      <c r="N1152" s="150">
        <f t="shared" si="69"/>
        <v>0</v>
      </c>
      <c r="O1152" s="152">
        <f t="shared" si="70"/>
        <v>0</v>
      </c>
      <c r="P1152" s="128">
        <f t="shared" si="71"/>
        <v>0</v>
      </c>
      <c r="Q1152" s="153">
        <v>0</v>
      </c>
      <c r="R1152" s="128">
        <f t="shared" si="72"/>
        <v>0</v>
      </c>
      <c r="S1152" s="129">
        <v>11</v>
      </c>
    </row>
    <row r="1153" spans="1:19" hidden="1">
      <c r="A1153" s="147">
        <v>1135</v>
      </c>
      <c r="B1153" s="121">
        <v>203061706</v>
      </c>
      <c r="C1153" s="148" t="s">
        <v>159</v>
      </c>
      <c r="D1153" s="149" t="s">
        <v>32</v>
      </c>
      <c r="E1153" s="149" t="s">
        <v>44</v>
      </c>
      <c r="F1153" s="149" t="s">
        <v>152</v>
      </c>
      <c r="G1153" s="149" t="s">
        <v>109</v>
      </c>
      <c r="H1153" s="149">
        <v>0</v>
      </c>
      <c r="I1153" s="123" t="s">
        <v>1252</v>
      </c>
      <c r="J1153" s="150">
        <f>VLOOKUP(B1153,'12.2023'!A:C,3,0)</f>
        <v>0</v>
      </c>
      <c r="K1153" s="151">
        <f>VLOOKUP(B1153,'12.2023'!A:D,4,0)</f>
        <v>0</v>
      </c>
      <c r="L1153" s="150">
        <f>VLOOKUP(B1153,'12.2023'!A:E,5,0)</f>
        <v>124991</v>
      </c>
      <c r="M1153" s="150">
        <f>VLOOKUP(B1153,'12.2023'!A:F,6,0)</f>
        <v>124991</v>
      </c>
      <c r="N1153" s="150">
        <f t="shared" si="69"/>
        <v>0</v>
      </c>
      <c r="O1153" s="152">
        <f t="shared" si="70"/>
        <v>0</v>
      </c>
      <c r="P1153" s="128">
        <f t="shared" si="71"/>
        <v>0</v>
      </c>
      <c r="Q1153" s="153">
        <v>0</v>
      </c>
      <c r="R1153" s="128">
        <f t="shared" si="72"/>
        <v>0</v>
      </c>
      <c r="S1153" s="129">
        <v>11</v>
      </c>
    </row>
    <row r="1154" spans="1:19" hidden="1">
      <c r="A1154" s="147">
        <v>1136</v>
      </c>
      <c r="B1154" s="121">
        <v>203061708</v>
      </c>
      <c r="C1154" s="148" t="s">
        <v>159</v>
      </c>
      <c r="D1154" s="149" t="s">
        <v>32</v>
      </c>
      <c r="E1154" s="149" t="s">
        <v>44</v>
      </c>
      <c r="F1154" s="149" t="s">
        <v>152</v>
      </c>
      <c r="G1154" s="149" t="s">
        <v>109</v>
      </c>
      <c r="H1154" s="149">
        <v>0</v>
      </c>
      <c r="I1154" s="123" t="s">
        <v>1253</v>
      </c>
      <c r="J1154" s="150">
        <f>VLOOKUP(B1154,'12.2023'!A:C,3,0)</f>
        <v>0</v>
      </c>
      <c r="K1154" s="151">
        <f>VLOOKUP(B1154,'12.2023'!A:D,4,0)</f>
        <v>0</v>
      </c>
      <c r="L1154" s="150">
        <f>VLOOKUP(B1154,'12.2023'!A:E,5,0)</f>
        <v>70884.72</v>
      </c>
      <c r="M1154" s="150">
        <f>VLOOKUP(B1154,'12.2023'!A:F,6,0)</f>
        <v>70884.72</v>
      </c>
      <c r="N1154" s="150">
        <f t="shared" si="69"/>
        <v>0</v>
      </c>
      <c r="O1154" s="152">
        <f t="shared" si="70"/>
        <v>0</v>
      </c>
      <c r="P1154" s="128">
        <f t="shared" si="71"/>
        <v>0</v>
      </c>
      <c r="Q1154" s="153">
        <v>0</v>
      </c>
      <c r="R1154" s="128">
        <f t="shared" si="72"/>
        <v>0</v>
      </c>
      <c r="S1154" s="129">
        <v>11</v>
      </c>
    </row>
    <row r="1155" spans="1:19" hidden="1">
      <c r="A1155" s="147">
        <v>1137</v>
      </c>
      <c r="B1155" s="121">
        <v>203061709</v>
      </c>
      <c r="C1155" s="148" t="s">
        <v>159</v>
      </c>
      <c r="D1155" s="149" t="s">
        <v>32</v>
      </c>
      <c r="E1155" s="149" t="s">
        <v>44</v>
      </c>
      <c r="F1155" s="149" t="s">
        <v>152</v>
      </c>
      <c r="G1155" s="149" t="s">
        <v>109</v>
      </c>
      <c r="H1155" s="149">
        <v>0</v>
      </c>
      <c r="I1155" s="123" t="s">
        <v>1254</v>
      </c>
      <c r="J1155" s="150">
        <f>VLOOKUP(B1155,'12.2023'!A:C,3,0)</f>
        <v>0</v>
      </c>
      <c r="K1155" s="151">
        <f>VLOOKUP(B1155,'12.2023'!A:D,4,0)</f>
        <v>0</v>
      </c>
      <c r="L1155" s="150">
        <f>VLOOKUP(B1155,'12.2023'!A:E,5,0)</f>
        <v>98377.8</v>
      </c>
      <c r="M1155" s="150">
        <f>VLOOKUP(B1155,'12.2023'!A:F,6,0)</f>
        <v>98377.8</v>
      </c>
      <c r="N1155" s="150">
        <f t="shared" si="69"/>
        <v>0</v>
      </c>
      <c r="O1155" s="152">
        <f t="shared" si="70"/>
        <v>0</v>
      </c>
      <c r="P1155" s="128">
        <f t="shared" si="71"/>
        <v>0</v>
      </c>
      <c r="Q1155" s="153">
        <v>0</v>
      </c>
      <c r="R1155" s="128">
        <f t="shared" si="72"/>
        <v>0</v>
      </c>
      <c r="S1155" s="129">
        <v>11</v>
      </c>
    </row>
    <row r="1156" spans="1:19" hidden="1">
      <c r="A1156" s="147">
        <v>1138</v>
      </c>
      <c r="B1156" s="121">
        <v>203061710</v>
      </c>
      <c r="C1156" s="148" t="s">
        <v>159</v>
      </c>
      <c r="D1156" s="149" t="s">
        <v>32</v>
      </c>
      <c r="E1156" s="149" t="s">
        <v>44</v>
      </c>
      <c r="F1156" s="149" t="s">
        <v>152</v>
      </c>
      <c r="G1156" s="149" t="s">
        <v>109</v>
      </c>
      <c r="H1156" s="149">
        <v>0</v>
      </c>
      <c r="I1156" s="123" t="s">
        <v>1255</v>
      </c>
      <c r="J1156" s="150">
        <f>VLOOKUP(B1156,'12.2023'!A:C,3,0)</f>
        <v>0</v>
      </c>
      <c r="K1156" s="151">
        <f>VLOOKUP(B1156,'12.2023'!A:D,4,0)</f>
        <v>0</v>
      </c>
      <c r="L1156" s="150">
        <f>VLOOKUP(B1156,'12.2023'!A:E,5,0)</f>
        <v>35468</v>
      </c>
      <c r="M1156" s="150">
        <f>VLOOKUP(B1156,'12.2023'!A:F,6,0)</f>
        <v>35468</v>
      </c>
      <c r="N1156" s="150">
        <f t="shared" si="69"/>
        <v>0</v>
      </c>
      <c r="O1156" s="152">
        <f t="shared" si="70"/>
        <v>0</v>
      </c>
      <c r="P1156" s="128">
        <f t="shared" si="71"/>
        <v>0</v>
      </c>
      <c r="Q1156" s="153">
        <v>0</v>
      </c>
      <c r="R1156" s="128">
        <f t="shared" si="72"/>
        <v>0</v>
      </c>
      <c r="S1156" s="129">
        <v>11</v>
      </c>
    </row>
    <row r="1157" spans="1:19" hidden="1">
      <c r="A1157" s="147">
        <v>1139</v>
      </c>
      <c r="B1157" s="121">
        <v>203061711</v>
      </c>
      <c r="C1157" s="148" t="s">
        <v>159</v>
      </c>
      <c r="D1157" s="149" t="s">
        <v>32</v>
      </c>
      <c r="E1157" s="149" t="s">
        <v>44</v>
      </c>
      <c r="F1157" s="149" t="s">
        <v>152</v>
      </c>
      <c r="G1157" s="149" t="s">
        <v>109</v>
      </c>
      <c r="H1157" s="149">
        <v>0</v>
      </c>
      <c r="I1157" s="123" t="s">
        <v>1256</v>
      </c>
      <c r="J1157" s="150">
        <f>VLOOKUP(B1157,'12.2023'!A:C,3,0)</f>
        <v>0</v>
      </c>
      <c r="K1157" s="151">
        <f>VLOOKUP(B1157,'12.2023'!A:D,4,0)</f>
        <v>0</v>
      </c>
      <c r="L1157" s="150">
        <f>VLOOKUP(B1157,'12.2023'!A:E,5,0)</f>
        <v>43889</v>
      </c>
      <c r="M1157" s="150">
        <f>VLOOKUP(B1157,'12.2023'!A:F,6,0)</f>
        <v>43889</v>
      </c>
      <c r="N1157" s="150">
        <f t="shared" si="69"/>
        <v>0</v>
      </c>
      <c r="O1157" s="152">
        <f t="shared" si="70"/>
        <v>0</v>
      </c>
      <c r="P1157" s="128">
        <f t="shared" si="71"/>
        <v>0</v>
      </c>
      <c r="Q1157" s="153">
        <v>0</v>
      </c>
      <c r="R1157" s="128">
        <f t="shared" si="72"/>
        <v>0</v>
      </c>
      <c r="S1157" s="129">
        <v>11</v>
      </c>
    </row>
    <row r="1158" spans="1:19" hidden="1">
      <c r="A1158" s="147">
        <v>1140</v>
      </c>
      <c r="B1158" s="121">
        <v>203061712</v>
      </c>
      <c r="C1158" s="148" t="s">
        <v>159</v>
      </c>
      <c r="D1158" s="149" t="s">
        <v>32</v>
      </c>
      <c r="E1158" s="149" t="s">
        <v>44</v>
      </c>
      <c r="F1158" s="149" t="s">
        <v>152</v>
      </c>
      <c r="G1158" s="149" t="s">
        <v>109</v>
      </c>
      <c r="H1158" s="149">
        <v>0</v>
      </c>
      <c r="I1158" s="123" t="s">
        <v>1257</v>
      </c>
      <c r="J1158" s="150">
        <f>VLOOKUP(B1158,'12.2023'!A:C,3,0)</f>
        <v>0</v>
      </c>
      <c r="K1158" s="151">
        <f>VLOOKUP(B1158,'12.2023'!A:D,4,0)</f>
        <v>0</v>
      </c>
      <c r="L1158" s="150">
        <f>VLOOKUP(B1158,'12.2023'!A:E,5,0)</f>
        <v>98951</v>
      </c>
      <c r="M1158" s="150">
        <f>VLOOKUP(B1158,'12.2023'!A:F,6,0)</f>
        <v>98951</v>
      </c>
      <c r="N1158" s="150">
        <f t="shared" si="69"/>
        <v>0</v>
      </c>
      <c r="O1158" s="152">
        <f t="shared" si="70"/>
        <v>0</v>
      </c>
      <c r="P1158" s="128">
        <f t="shared" si="71"/>
        <v>0</v>
      </c>
      <c r="Q1158" s="153">
        <v>0</v>
      </c>
      <c r="R1158" s="128">
        <f t="shared" si="72"/>
        <v>0</v>
      </c>
      <c r="S1158" s="129">
        <v>11</v>
      </c>
    </row>
    <row r="1159" spans="1:19" hidden="1">
      <c r="A1159" s="147">
        <v>1141</v>
      </c>
      <c r="B1159" s="121">
        <v>203061713</v>
      </c>
      <c r="C1159" s="148" t="s">
        <v>159</v>
      </c>
      <c r="D1159" s="149" t="s">
        <v>32</v>
      </c>
      <c r="E1159" s="149" t="s">
        <v>44</v>
      </c>
      <c r="F1159" s="149" t="s">
        <v>152</v>
      </c>
      <c r="G1159" s="149" t="s">
        <v>109</v>
      </c>
      <c r="H1159" s="149">
        <v>0</v>
      </c>
      <c r="I1159" s="123" t="s">
        <v>1258</v>
      </c>
      <c r="J1159" s="150">
        <f>VLOOKUP(B1159,'12.2023'!A:C,3,0)</f>
        <v>0</v>
      </c>
      <c r="K1159" s="151">
        <f>VLOOKUP(B1159,'12.2023'!A:D,4,0)</f>
        <v>0</v>
      </c>
      <c r="L1159" s="150">
        <f>VLOOKUP(B1159,'12.2023'!A:E,5,0)</f>
        <v>0</v>
      </c>
      <c r="M1159" s="150">
        <f>VLOOKUP(B1159,'12.2023'!A:F,6,0)</f>
        <v>0</v>
      </c>
      <c r="N1159" s="150">
        <f t="shared" ref="N1159:N1222" si="73">IF((J1159+L1159)-(K1159+M1159)&lt;0,0,(J1159+L1159)-(K1159+M1159))</f>
        <v>0</v>
      </c>
      <c r="O1159" s="152">
        <f t="shared" ref="O1159:O1222" si="74">-IF((J1159+L1159)-(K1159+M1159)&lt;0,(J1159+L1159)-(K1159+M1159),0)</f>
        <v>0</v>
      </c>
      <c r="P1159" s="128">
        <f t="shared" ref="P1159:P1222" si="75">N1159-O1159</f>
        <v>0</v>
      </c>
      <c r="Q1159" s="153">
        <v>0</v>
      </c>
      <c r="R1159" s="128">
        <f t="shared" ref="R1159:R1222" si="76">P1159-Q1159</f>
        <v>0</v>
      </c>
      <c r="S1159" s="129">
        <v>11</v>
      </c>
    </row>
    <row r="1160" spans="1:19" hidden="1">
      <c r="A1160" s="147">
        <v>1142</v>
      </c>
      <c r="B1160" s="121">
        <v>203061714</v>
      </c>
      <c r="C1160" s="148" t="s">
        <v>159</v>
      </c>
      <c r="D1160" s="149" t="s">
        <v>32</v>
      </c>
      <c r="E1160" s="149" t="s">
        <v>44</v>
      </c>
      <c r="F1160" s="149" t="s">
        <v>152</v>
      </c>
      <c r="G1160" s="149" t="s">
        <v>109</v>
      </c>
      <c r="H1160" s="149">
        <v>0</v>
      </c>
      <c r="I1160" s="123" t="s">
        <v>1259</v>
      </c>
      <c r="J1160" s="150">
        <f>VLOOKUP(B1160,'12.2023'!A:C,3,0)</f>
        <v>0</v>
      </c>
      <c r="K1160" s="151">
        <f>VLOOKUP(B1160,'12.2023'!A:D,4,0)</f>
        <v>0</v>
      </c>
      <c r="L1160" s="150">
        <f>VLOOKUP(B1160,'12.2023'!A:E,5,0)</f>
        <v>0</v>
      </c>
      <c r="M1160" s="150">
        <f>VLOOKUP(B1160,'12.2023'!A:F,6,0)</f>
        <v>0</v>
      </c>
      <c r="N1160" s="150">
        <f t="shared" si="73"/>
        <v>0</v>
      </c>
      <c r="O1160" s="152">
        <f t="shared" si="74"/>
        <v>0</v>
      </c>
      <c r="P1160" s="128">
        <f t="shared" si="75"/>
        <v>0</v>
      </c>
      <c r="Q1160" s="153">
        <v>0</v>
      </c>
      <c r="R1160" s="128">
        <f t="shared" si="76"/>
        <v>0</v>
      </c>
      <c r="S1160" s="129">
        <v>11</v>
      </c>
    </row>
    <row r="1161" spans="1:19" hidden="1">
      <c r="A1161" s="147">
        <v>1143</v>
      </c>
      <c r="B1161" s="121">
        <v>203061715</v>
      </c>
      <c r="C1161" s="148" t="s">
        <v>159</v>
      </c>
      <c r="D1161" s="149" t="s">
        <v>32</v>
      </c>
      <c r="E1161" s="149" t="s">
        <v>44</v>
      </c>
      <c r="F1161" s="149" t="s">
        <v>152</v>
      </c>
      <c r="G1161" s="149" t="s">
        <v>109</v>
      </c>
      <c r="H1161" s="149">
        <v>0</v>
      </c>
      <c r="I1161" s="123" t="s">
        <v>1260</v>
      </c>
      <c r="J1161" s="150">
        <f>VLOOKUP(B1161,'12.2023'!A:C,3,0)</f>
        <v>0</v>
      </c>
      <c r="K1161" s="151">
        <f>VLOOKUP(B1161,'12.2023'!A:D,4,0)</f>
        <v>0</v>
      </c>
      <c r="L1161" s="150">
        <f>VLOOKUP(B1161,'12.2023'!A:E,5,0)</f>
        <v>21762</v>
      </c>
      <c r="M1161" s="150">
        <f>VLOOKUP(B1161,'12.2023'!A:F,6,0)</f>
        <v>21762</v>
      </c>
      <c r="N1161" s="150">
        <f t="shared" si="73"/>
        <v>0</v>
      </c>
      <c r="O1161" s="152">
        <f t="shared" si="74"/>
        <v>0</v>
      </c>
      <c r="P1161" s="128">
        <f t="shared" si="75"/>
        <v>0</v>
      </c>
      <c r="Q1161" s="153">
        <v>0</v>
      </c>
      <c r="R1161" s="128">
        <f t="shared" si="76"/>
        <v>0</v>
      </c>
      <c r="S1161" s="129">
        <v>11</v>
      </c>
    </row>
    <row r="1162" spans="1:19" hidden="1">
      <c r="A1162" s="147">
        <v>1144</v>
      </c>
      <c r="B1162" s="121">
        <v>203061716</v>
      </c>
      <c r="C1162" s="148" t="s">
        <v>159</v>
      </c>
      <c r="D1162" s="149" t="s">
        <v>32</v>
      </c>
      <c r="E1162" s="149" t="s">
        <v>44</v>
      </c>
      <c r="F1162" s="149" t="s">
        <v>152</v>
      </c>
      <c r="G1162" s="149" t="s">
        <v>109</v>
      </c>
      <c r="H1162" s="149">
        <v>0</v>
      </c>
      <c r="I1162" s="123" t="s">
        <v>1261</v>
      </c>
      <c r="J1162" s="150">
        <f>VLOOKUP(B1162,'12.2023'!A:C,3,0)</f>
        <v>0</v>
      </c>
      <c r="K1162" s="151">
        <f>VLOOKUP(B1162,'12.2023'!A:D,4,0)</f>
        <v>0</v>
      </c>
      <c r="L1162" s="150">
        <f>VLOOKUP(B1162,'12.2023'!A:E,5,0)</f>
        <v>0</v>
      </c>
      <c r="M1162" s="150">
        <f>VLOOKUP(B1162,'12.2023'!A:F,6,0)</f>
        <v>0</v>
      </c>
      <c r="N1162" s="150">
        <f t="shared" si="73"/>
        <v>0</v>
      </c>
      <c r="O1162" s="152">
        <f t="shared" si="74"/>
        <v>0</v>
      </c>
      <c r="P1162" s="128">
        <f t="shared" si="75"/>
        <v>0</v>
      </c>
      <c r="Q1162" s="153">
        <v>0</v>
      </c>
      <c r="R1162" s="128">
        <f t="shared" si="76"/>
        <v>0</v>
      </c>
      <c r="S1162" s="129">
        <v>11</v>
      </c>
    </row>
    <row r="1163" spans="1:19" hidden="1">
      <c r="A1163" s="147">
        <v>1145</v>
      </c>
      <c r="B1163" s="121">
        <v>203061717</v>
      </c>
      <c r="C1163" s="148" t="s">
        <v>159</v>
      </c>
      <c r="D1163" s="149" t="s">
        <v>32</v>
      </c>
      <c r="E1163" s="149" t="s">
        <v>44</v>
      </c>
      <c r="F1163" s="149" t="s">
        <v>152</v>
      </c>
      <c r="G1163" s="149" t="s">
        <v>109</v>
      </c>
      <c r="H1163" s="149">
        <v>0</v>
      </c>
      <c r="I1163" s="123" t="s">
        <v>1262</v>
      </c>
      <c r="J1163" s="150">
        <f>VLOOKUP(B1163,'12.2023'!A:C,3,0)</f>
        <v>0</v>
      </c>
      <c r="K1163" s="151">
        <f>VLOOKUP(B1163,'12.2023'!A:D,4,0)</f>
        <v>0</v>
      </c>
      <c r="L1163" s="150">
        <f>VLOOKUP(B1163,'12.2023'!A:E,5,0)</f>
        <v>0</v>
      </c>
      <c r="M1163" s="150">
        <f>VLOOKUP(B1163,'12.2023'!A:F,6,0)</f>
        <v>0</v>
      </c>
      <c r="N1163" s="150">
        <f t="shared" si="73"/>
        <v>0</v>
      </c>
      <c r="O1163" s="152">
        <f t="shared" si="74"/>
        <v>0</v>
      </c>
      <c r="P1163" s="128">
        <f t="shared" si="75"/>
        <v>0</v>
      </c>
      <c r="Q1163" s="153">
        <v>0</v>
      </c>
      <c r="R1163" s="128">
        <f t="shared" si="76"/>
        <v>0</v>
      </c>
      <c r="S1163" s="129">
        <v>11</v>
      </c>
    </row>
    <row r="1164" spans="1:19" hidden="1">
      <c r="A1164" s="147">
        <v>1146</v>
      </c>
      <c r="B1164" s="121">
        <v>203061718</v>
      </c>
      <c r="C1164" s="148" t="s">
        <v>159</v>
      </c>
      <c r="D1164" s="149" t="s">
        <v>32</v>
      </c>
      <c r="E1164" s="149" t="s">
        <v>44</v>
      </c>
      <c r="F1164" s="149" t="s">
        <v>152</v>
      </c>
      <c r="G1164" s="149" t="s">
        <v>109</v>
      </c>
      <c r="H1164" s="149">
        <v>0</v>
      </c>
      <c r="I1164" s="123" t="s">
        <v>1263</v>
      </c>
      <c r="J1164" s="150">
        <f>VLOOKUP(B1164,'12.2023'!A:C,3,0)</f>
        <v>0</v>
      </c>
      <c r="K1164" s="151">
        <f>VLOOKUP(B1164,'12.2023'!A:D,4,0)</f>
        <v>0</v>
      </c>
      <c r="L1164" s="150">
        <f>VLOOKUP(B1164,'12.2023'!A:E,5,0)</f>
        <v>20533</v>
      </c>
      <c r="M1164" s="150">
        <f>VLOOKUP(B1164,'12.2023'!A:F,6,0)</f>
        <v>20533</v>
      </c>
      <c r="N1164" s="150">
        <f t="shared" si="73"/>
        <v>0</v>
      </c>
      <c r="O1164" s="152">
        <f t="shared" si="74"/>
        <v>0</v>
      </c>
      <c r="P1164" s="128">
        <f t="shared" si="75"/>
        <v>0</v>
      </c>
      <c r="Q1164" s="153">
        <v>0</v>
      </c>
      <c r="R1164" s="128">
        <f t="shared" si="76"/>
        <v>0</v>
      </c>
      <c r="S1164" s="129">
        <v>11</v>
      </c>
    </row>
    <row r="1165" spans="1:19" hidden="1">
      <c r="A1165" s="147">
        <v>1147</v>
      </c>
      <c r="B1165" s="121">
        <v>203061719</v>
      </c>
      <c r="C1165" s="148" t="s">
        <v>159</v>
      </c>
      <c r="D1165" s="149" t="s">
        <v>32</v>
      </c>
      <c r="E1165" s="149" t="s">
        <v>44</v>
      </c>
      <c r="F1165" s="149" t="s">
        <v>152</v>
      </c>
      <c r="G1165" s="149" t="s">
        <v>109</v>
      </c>
      <c r="H1165" s="149">
        <v>0</v>
      </c>
      <c r="I1165" s="123" t="s">
        <v>1264</v>
      </c>
      <c r="J1165" s="150">
        <f>VLOOKUP(B1165,'12.2023'!A:C,3,0)</f>
        <v>0</v>
      </c>
      <c r="K1165" s="151">
        <f>VLOOKUP(B1165,'12.2023'!A:D,4,0)</f>
        <v>0</v>
      </c>
      <c r="L1165" s="150">
        <f>VLOOKUP(B1165,'12.2023'!A:E,5,0)</f>
        <v>26081</v>
      </c>
      <c r="M1165" s="150">
        <f>VLOOKUP(B1165,'12.2023'!A:F,6,0)</f>
        <v>26081</v>
      </c>
      <c r="N1165" s="150">
        <f t="shared" si="73"/>
        <v>0</v>
      </c>
      <c r="O1165" s="152">
        <f t="shared" si="74"/>
        <v>0</v>
      </c>
      <c r="P1165" s="128">
        <f t="shared" si="75"/>
        <v>0</v>
      </c>
      <c r="Q1165" s="153">
        <v>0</v>
      </c>
      <c r="R1165" s="128">
        <f t="shared" si="76"/>
        <v>0</v>
      </c>
      <c r="S1165" s="129">
        <v>11</v>
      </c>
    </row>
    <row r="1166" spans="1:19" hidden="1">
      <c r="A1166" s="147">
        <v>1148</v>
      </c>
      <c r="B1166" s="121">
        <v>203061720</v>
      </c>
      <c r="C1166" s="148" t="s">
        <v>159</v>
      </c>
      <c r="D1166" s="149" t="s">
        <v>32</v>
      </c>
      <c r="E1166" s="149" t="s">
        <v>44</v>
      </c>
      <c r="F1166" s="149" t="s">
        <v>152</v>
      </c>
      <c r="G1166" s="149" t="s">
        <v>109</v>
      </c>
      <c r="H1166" s="149">
        <v>0</v>
      </c>
      <c r="I1166" s="123" t="s">
        <v>1265</v>
      </c>
      <c r="J1166" s="150">
        <f>VLOOKUP(B1166,'12.2023'!A:C,3,0)</f>
        <v>0</v>
      </c>
      <c r="K1166" s="151">
        <f>VLOOKUP(B1166,'12.2023'!A:D,4,0)</f>
        <v>0</v>
      </c>
      <c r="L1166" s="150">
        <f>VLOOKUP(B1166,'12.2023'!A:E,5,0)</f>
        <v>28259</v>
      </c>
      <c r="M1166" s="150">
        <f>VLOOKUP(B1166,'12.2023'!A:F,6,0)</f>
        <v>28259</v>
      </c>
      <c r="N1166" s="150">
        <f t="shared" si="73"/>
        <v>0</v>
      </c>
      <c r="O1166" s="152">
        <f t="shared" si="74"/>
        <v>0</v>
      </c>
      <c r="P1166" s="128">
        <f t="shared" si="75"/>
        <v>0</v>
      </c>
      <c r="Q1166" s="153">
        <v>0</v>
      </c>
      <c r="R1166" s="128">
        <f t="shared" si="76"/>
        <v>0</v>
      </c>
      <c r="S1166" s="129">
        <v>11</v>
      </c>
    </row>
    <row r="1167" spans="1:19" hidden="1">
      <c r="A1167" s="147">
        <v>1149</v>
      </c>
      <c r="B1167" s="121">
        <v>203061722</v>
      </c>
      <c r="C1167" s="148" t="s">
        <v>159</v>
      </c>
      <c r="D1167" s="149" t="s">
        <v>32</v>
      </c>
      <c r="E1167" s="149" t="s">
        <v>44</v>
      </c>
      <c r="F1167" s="149" t="s">
        <v>152</v>
      </c>
      <c r="G1167" s="149" t="s">
        <v>109</v>
      </c>
      <c r="H1167" s="149">
        <v>0</v>
      </c>
      <c r="I1167" s="123" t="s">
        <v>1266</v>
      </c>
      <c r="J1167" s="150">
        <f>VLOOKUP(B1167,'12.2023'!A:C,3,0)</f>
        <v>0</v>
      </c>
      <c r="K1167" s="151">
        <f>VLOOKUP(B1167,'12.2023'!A:D,4,0)</f>
        <v>0</v>
      </c>
      <c r="L1167" s="150">
        <f>VLOOKUP(B1167,'12.2023'!A:E,5,0)</f>
        <v>22255</v>
      </c>
      <c r="M1167" s="150">
        <f>VLOOKUP(B1167,'12.2023'!A:F,6,0)</f>
        <v>22255</v>
      </c>
      <c r="N1167" s="150">
        <f t="shared" si="73"/>
        <v>0</v>
      </c>
      <c r="O1167" s="152">
        <f t="shared" si="74"/>
        <v>0</v>
      </c>
      <c r="P1167" s="128">
        <f t="shared" si="75"/>
        <v>0</v>
      </c>
      <c r="Q1167" s="153">
        <v>0</v>
      </c>
      <c r="R1167" s="128">
        <f t="shared" si="76"/>
        <v>0</v>
      </c>
      <c r="S1167" s="129">
        <v>11</v>
      </c>
    </row>
    <row r="1168" spans="1:19" hidden="1">
      <c r="A1168" s="147">
        <v>1150</v>
      </c>
      <c r="B1168" s="121">
        <v>203061723</v>
      </c>
      <c r="C1168" s="148" t="s">
        <v>159</v>
      </c>
      <c r="D1168" s="149" t="s">
        <v>32</v>
      </c>
      <c r="E1168" s="149" t="s">
        <v>44</v>
      </c>
      <c r="F1168" s="149" t="s">
        <v>152</v>
      </c>
      <c r="G1168" s="149" t="s">
        <v>109</v>
      </c>
      <c r="H1168" s="149">
        <v>0</v>
      </c>
      <c r="I1168" s="123" t="s">
        <v>1267</v>
      </c>
      <c r="J1168" s="150">
        <f>VLOOKUP(B1168,'12.2023'!A:C,3,0)</f>
        <v>0</v>
      </c>
      <c r="K1168" s="151">
        <f>VLOOKUP(B1168,'12.2023'!A:D,4,0)</f>
        <v>0</v>
      </c>
      <c r="L1168" s="150">
        <f>VLOOKUP(B1168,'12.2023'!A:E,5,0)</f>
        <v>26446</v>
      </c>
      <c r="M1168" s="150">
        <f>VLOOKUP(B1168,'12.2023'!A:F,6,0)</f>
        <v>26446</v>
      </c>
      <c r="N1168" s="150">
        <f t="shared" si="73"/>
        <v>0</v>
      </c>
      <c r="O1168" s="152">
        <f t="shared" si="74"/>
        <v>0</v>
      </c>
      <c r="P1168" s="128">
        <f t="shared" si="75"/>
        <v>0</v>
      </c>
      <c r="Q1168" s="153">
        <v>0</v>
      </c>
      <c r="R1168" s="128">
        <f t="shared" si="76"/>
        <v>0</v>
      </c>
      <c r="S1168" s="129">
        <v>11</v>
      </c>
    </row>
    <row r="1169" spans="1:19" hidden="1">
      <c r="A1169" s="147">
        <v>1151</v>
      </c>
      <c r="B1169" s="121">
        <v>203061724</v>
      </c>
      <c r="C1169" s="148" t="s">
        <v>159</v>
      </c>
      <c r="D1169" s="149" t="s">
        <v>32</v>
      </c>
      <c r="E1169" s="149" t="s">
        <v>44</v>
      </c>
      <c r="F1169" s="149" t="s">
        <v>152</v>
      </c>
      <c r="G1169" s="149" t="s">
        <v>109</v>
      </c>
      <c r="H1169" s="149">
        <v>0</v>
      </c>
      <c r="I1169" s="123" t="s">
        <v>1268</v>
      </c>
      <c r="J1169" s="150">
        <f>VLOOKUP(B1169,'12.2023'!A:C,3,0)</f>
        <v>0</v>
      </c>
      <c r="K1169" s="151">
        <f>VLOOKUP(B1169,'12.2023'!A:D,4,0)</f>
        <v>0</v>
      </c>
      <c r="L1169" s="150">
        <f>VLOOKUP(B1169,'12.2023'!A:E,5,0)</f>
        <v>0</v>
      </c>
      <c r="M1169" s="150">
        <f>VLOOKUP(B1169,'12.2023'!A:F,6,0)</f>
        <v>0</v>
      </c>
      <c r="N1169" s="150">
        <f t="shared" si="73"/>
        <v>0</v>
      </c>
      <c r="O1169" s="152">
        <f t="shared" si="74"/>
        <v>0</v>
      </c>
      <c r="P1169" s="128">
        <f t="shared" si="75"/>
        <v>0</v>
      </c>
      <c r="Q1169" s="153">
        <v>0</v>
      </c>
      <c r="R1169" s="128">
        <f t="shared" si="76"/>
        <v>0</v>
      </c>
      <c r="S1169" s="129">
        <v>11</v>
      </c>
    </row>
    <row r="1170" spans="1:19" hidden="1">
      <c r="A1170" s="147">
        <v>1152</v>
      </c>
      <c r="B1170" s="121">
        <v>203061725</v>
      </c>
      <c r="C1170" s="148" t="s">
        <v>159</v>
      </c>
      <c r="D1170" s="149" t="s">
        <v>32</v>
      </c>
      <c r="E1170" s="149" t="s">
        <v>44</v>
      </c>
      <c r="F1170" s="149" t="s">
        <v>152</v>
      </c>
      <c r="G1170" s="149" t="s">
        <v>109</v>
      </c>
      <c r="H1170" s="149">
        <v>0</v>
      </c>
      <c r="I1170" s="123" t="s">
        <v>1269</v>
      </c>
      <c r="J1170" s="150">
        <f>VLOOKUP(B1170,'12.2023'!A:C,3,0)</f>
        <v>0</v>
      </c>
      <c r="K1170" s="151">
        <f>VLOOKUP(B1170,'12.2023'!A:D,4,0)</f>
        <v>0</v>
      </c>
      <c r="L1170" s="150">
        <f>VLOOKUP(B1170,'12.2023'!A:E,5,0)</f>
        <v>23831</v>
      </c>
      <c r="M1170" s="150">
        <f>VLOOKUP(B1170,'12.2023'!A:F,6,0)</f>
        <v>23831</v>
      </c>
      <c r="N1170" s="150">
        <f t="shared" si="73"/>
        <v>0</v>
      </c>
      <c r="O1170" s="152">
        <f t="shared" si="74"/>
        <v>0</v>
      </c>
      <c r="P1170" s="128">
        <f t="shared" si="75"/>
        <v>0</v>
      </c>
      <c r="Q1170" s="153">
        <v>0</v>
      </c>
      <c r="R1170" s="128">
        <f t="shared" si="76"/>
        <v>0</v>
      </c>
      <c r="S1170" s="129">
        <v>11</v>
      </c>
    </row>
    <row r="1171" spans="1:19" hidden="1">
      <c r="A1171" s="147">
        <v>1153</v>
      </c>
      <c r="B1171" s="121">
        <v>203061726</v>
      </c>
      <c r="C1171" s="148" t="s">
        <v>159</v>
      </c>
      <c r="D1171" s="149" t="s">
        <v>32</v>
      </c>
      <c r="E1171" s="149" t="s">
        <v>44</v>
      </c>
      <c r="F1171" s="149" t="s">
        <v>152</v>
      </c>
      <c r="G1171" s="149" t="s">
        <v>109</v>
      </c>
      <c r="H1171" s="149">
        <v>0</v>
      </c>
      <c r="I1171" s="123" t="s">
        <v>1270</v>
      </c>
      <c r="J1171" s="150">
        <f>VLOOKUP(B1171,'12.2023'!A:C,3,0)</f>
        <v>0</v>
      </c>
      <c r="K1171" s="151">
        <f>VLOOKUP(B1171,'12.2023'!A:D,4,0)</f>
        <v>0</v>
      </c>
      <c r="L1171" s="150">
        <f>VLOOKUP(B1171,'12.2023'!A:E,5,0)</f>
        <v>23591</v>
      </c>
      <c r="M1171" s="150">
        <f>VLOOKUP(B1171,'12.2023'!A:F,6,0)</f>
        <v>23591</v>
      </c>
      <c r="N1171" s="150">
        <f t="shared" si="73"/>
        <v>0</v>
      </c>
      <c r="O1171" s="152">
        <f t="shared" si="74"/>
        <v>0</v>
      </c>
      <c r="P1171" s="128">
        <f t="shared" si="75"/>
        <v>0</v>
      </c>
      <c r="Q1171" s="153">
        <v>0</v>
      </c>
      <c r="R1171" s="128">
        <f t="shared" si="76"/>
        <v>0</v>
      </c>
      <c r="S1171" s="129">
        <v>11</v>
      </c>
    </row>
    <row r="1172" spans="1:19" hidden="1">
      <c r="A1172" s="147">
        <v>1154</v>
      </c>
      <c r="B1172" s="121">
        <v>203061727</v>
      </c>
      <c r="C1172" s="148" t="s">
        <v>159</v>
      </c>
      <c r="D1172" s="149" t="s">
        <v>32</v>
      </c>
      <c r="E1172" s="149" t="s">
        <v>44</v>
      </c>
      <c r="F1172" s="149" t="s">
        <v>152</v>
      </c>
      <c r="G1172" s="149" t="s">
        <v>109</v>
      </c>
      <c r="H1172" s="149">
        <v>0</v>
      </c>
      <c r="I1172" s="123" t="s">
        <v>1271</v>
      </c>
      <c r="J1172" s="150">
        <f>VLOOKUP(B1172,'12.2023'!A:C,3,0)</f>
        <v>0</v>
      </c>
      <c r="K1172" s="151">
        <f>VLOOKUP(B1172,'12.2023'!A:D,4,0)</f>
        <v>0</v>
      </c>
      <c r="L1172" s="150">
        <f>VLOOKUP(B1172,'12.2023'!A:E,5,0)</f>
        <v>0</v>
      </c>
      <c r="M1172" s="150">
        <f>VLOOKUP(B1172,'12.2023'!A:F,6,0)</f>
        <v>0</v>
      </c>
      <c r="N1172" s="150">
        <f t="shared" si="73"/>
        <v>0</v>
      </c>
      <c r="O1172" s="152">
        <f t="shared" si="74"/>
        <v>0</v>
      </c>
      <c r="P1172" s="128">
        <f t="shared" si="75"/>
        <v>0</v>
      </c>
      <c r="Q1172" s="153">
        <v>0</v>
      </c>
      <c r="R1172" s="128">
        <f t="shared" si="76"/>
        <v>0</v>
      </c>
      <c r="S1172" s="129">
        <v>11</v>
      </c>
    </row>
    <row r="1173" spans="1:19" hidden="1">
      <c r="A1173" s="147">
        <v>1155</v>
      </c>
      <c r="B1173" s="121">
        <v>203061728</v>
      </c>
      <c r="C1173" s="148" t="s">
        <v>159</v>
      </c>
      <c r="D1173" s="149" t="s">
        <v>32</v>
      </c>
      <c r="E1173" s="149" t="s">
        <v>44</v>
      </c>
      <c r="F1173" s="149" t="s">
        <v>152</v>
      </c>
      <c r="G1173" s="149" t="s">
        <v>109</v>
      </c>
      <c r="H1173" s="149">
        <v>0</v>
      </c>
      <c r="I1173" s="123" t="s">
        <v>1272</v>
      </c>
      <c r="J1173" s="150">
        <f>VLOOKUP(B1173,'12.2023'!A:C,3,0)</f>
        <v>0</v>
      </c>
      <c r="K1173" s="151">
        <f>VLOOKUP(B1173,'12.2023'!A:D,4,0)</f>
        <v>0</v>
      </c>
      <c r="L1173" s="150">
        <f>VLOOKUP(B1173,'12.2023'!A:E,5,0)</f>
        <v>0</v>
      </c>
      <c r="M1173" s="150">
        <f>VLOOKUP(B1173,'12.2023'!A:F,6,0)</f>
        <v>0</v>
      </c>
      <c r="N1173" s="150">
        <f t="shared" si="73"/>
        <v>0</v>
      </c>
      <c r="O1173" s="152">
        <f t="shared" si="74"/>
        <v>0</v>
      </c>
      <c r="P1173" s="128">
        <f t="shared" si="75"/>
        <v>0</v>
      </c>
      <c r="Q1173" s="153">
        <v>0</v>
      </c>
      <c r="R1173" s="128">
        <f t="shared" si="76"/>
        <v>0</v>
      </c>
      <c r="S1173" s="129">
        <v>11</v>
      </c>
    </row>
    <row r="1174" spans="1:19" hidden="1">
      <c r="A1174" s="147">
        <v>1156</v>
      </c>
      <c r="B1174" s="121">
        <v>203061729</v>
      </c>
      <c r="C1174" s="148" t="s">
        <v>159</v>
      </c>
      <c r="D1174" s="149" t="s">
        <v>32</v>
      </c>
      <c r="E1174" s="149" t="s">
        <v>44</v>
      </c>
      <c r="F1174" s="149" t="s">
        <v>152</v>
      </c>
      <c r="G1174" s="149" t="s">
        <v>109</v>
      </c>
      <c r="H1174" s="149">
        <v>0</v>
      </c>
      <c r="I1174" s="123" t="s">
        <v>1273</v>
      </c>
      <c r="J1174" s="150">
        <f>VLOOKUP(B1174,'12.2023'!A:C,3,0)</f>
        <v>0</v>
      </c>
      <c r="K1174" s="151">
        <f>VLOOKUP(B1174,'12.2023'!A:D,4,0)</f>
        <v>0</v>
      </c>
      <c r="L1174" s="150">
        <f>VLOOKUP(B1174,'12.2023'!A:E,5,0)</f>
        <v>23028</v>
      </c>
      <c r="M1174" s="150">
        <f>VLOOKUP(B1174,'12.2023'!A:F,6,0)</f>
        <v>23028</v>
      </c>
      <c r="N1174" s="150">
        <f t="shared" si="73"/>
        <v>0</v>
      </c>
      <c r="O1174" s="152">
        <f t="shared" si="74"/>
        <v>0</v>
      </c>
      <c r="P1174" s="128">
        <f t="shared" si="75"/>
        <v>0</v>
      </c>
      <c r="Q1174" s="153">
        <v>0</v>
      </c>
      <c r="R1174" s="128">
        <f t="shared" si="76"/>
        <v>0</v>
      </c>
      <c r="S1174" s="129">
        <v>11</v>
      </c>
    </row>
    <row r="1175" spans="1:19" hidden="1">
      <c r="A1175" s="147">
        <v>1157</v>
      </c>
      <c r="B1175" s="121">
        <v>203061730</v>
      </c>
      <c r="C1175" s="148" t="s">
        <v>159</v>
      </c>
      <c r="D1175" s="149" t="s">
        <v>32</v>
      </c>
      <c r="E1175" s="149" t="s">
        <v>44</v>
      </c>
      <c r="F1175" s="149" t="s">
        <v>152</v>
      </c>
      <c r="G1175" s="149" t="s">
        <v>109</v>
      </c>
      <c r="H1175" s="149">
        <v>0</v>
      </c>
      <c r="I1175" s="123" t="s">
        <v>1274</v>
      </c>
      <c r="J1175" s="150">
        <f>VLOOKUP(B1175,'12.2023'!A:C,3,0)</f>
        <v>0</v>
      </c>
      <c r="K1175" s="151">
        <f>VLOOKUP(B1175,'12.2023'!A:D,4,0)</f>
        <v>0</v>
      </c>
      <c r="L1175" s="150">
        <f>VLOOKUP(B1175,'12.2023'!A:E,5,0)</f>
        <v>25639</v>
      </c>
      <c r="M1175" s="150">
        <f>VLOOKUP(B1175,'12.2023'!A:F,6,0)</f>
        <v>25639</v>
      </c>
      <c r="N1175" s="150">
        <f t="shared" si="73"/>
        <v>0</v>
      </c>
      <c r="O1175" s="152">
        <f t="shared" si="74"/>
        <v>0</v>
      </c>
      <c r="P1175" s="128">
        <f t="shared" si="75"/>
        <v>0</v>
      </c>
      <c r="Q1175" s="153">
        <v>0</v>
      </c>
      <c r="R1175" s="128">
        <f t="shared" si="76"/>
        <v>0</v>
      </c>
      <c r="S1175" s="129">
        <v>11</v>
      </c>
    </row>
    <row r="1176" spans="1:19" hidden="1">
      <c r="A1176" s="147">
        <v>1158</v>
      </c>
      <c r="B1176" s="121">
        <v>203061731</v>
      </c>
      <c r="C1176" s="148" t="s">
        <v>159</v>
      </c>
      <c r="D1176" s="149" t="s">
        <v>32</v>
      </c>
      <c r="E1176" s="149" t="s">
        <v>44</v>
      </c>
      <c r="F1176" s="149" t="s">
        <v>152</v>
      </c>
      <c r="G1176" s="149" t="s">
        <v>109</v>
      </c>
      <c r="H1176" s="149">
        <v>0</v>
      </c>
      <c r="I1176" s="123" t="s">
        <v>1275</v>
      </c>
      <c r="J1176" s="150">
        <f>VLOOKUP(B1176,'12.2023'!A:C,3,0)</f>
        <v>0</v>
      </c>
      <c r="K1176" s="151">
        <f>VLOOKUP(B1176,'12.2023'!A:D,4,0)</f>
        <v>0</v>
      </c>
      <c r="L1176" s="150">
        <f>VLOOKUP(B1176,'12.2023'!A:E,5,0)</f>
        <v>25518</v>
      </c>
      <c r="M1176" s="150">
        <f>VLOOKUP(B1176,'12.2023'!A:F,6,0)</f>
        <v>25518</v>
      </c>
      <c r="N1176" s="150">
        <f t="shared" si="73"/>
        <v>0</v>
      </c>
      <c r="O1176" s="152">
        <f t="shared" si="74"/>
        <v>0</v>
      </c>
      <c r="P1176" s="128">
        <f t="shared" si="75"/>
        <v>0</v>
      </c>
      <c r="Q1176" s="153">
        <v>0</v>
      </c>
      <c r="R1176" s="128">
        <f t="shared" si="76"/>
        <v>0</v>
      </c>
      <c r="S1176" s="129">
        <v>11</v>
      </c>
    </row>
    <row r="1177" spans="1:19" hidden="1">
      <c r="A1177" s="147">
        <v>1159</v>
      </c>
      <c r="B1177" s="121">
        <v>203061732</v>
      </c>
      <c r="C1177" s="148" t="s">
        <v>159</v>
      </c>
      <c r="D1177" s="149" t="s">
        <v>32</v>
      </c>
      <c r="E1177" s="149" t="s">
        <v>44</v>
      </c>
      <c r="F1177" s="149" t="s">
        <v>152</v>
      </c>
      <c r="G1177" s="149" t="s">
        <v>109</v>
      </c>
      <c r="H1177" s="149">
        <v>0</v>
      </c>
      <c r="I1177" s="123" t="s">
        <v>1276</v>
      </c>
      <c r="J1177" s="150">
        <f>VLOOKUP(B1177,'12.2023'!A:C,3,0)</f>
        <v>0</v>
      </c>
      <c r="K1177" s="151">
        <f>VLOOKUP(B1177,'12.2023'!A:D,4,0)</f>
        <v>0</v>
      </c>
      <c r="L1177" s="150">
        <f>VLOOKUP(B1177,'12.2023'!A:E,5,0)</f>
        <v>27943</v>
      </c>
      <c r="M1177" s="150">
        <f>VLOOKUP(B1177,'12.2023'!A:F,6,0)</f>
        <v>27943</v>
      </c>
      <c r="N1177" s="150">
        <f t="shared" si="73"/>
        <v>0</v>
      </c>
      <c r="O1177" s="152">
        <f t="shared" si="74"/>
        <v>0</v>
      </c>
      <c r="P1177" s="128">
        <f t="shared" si="75"/>
        <v>0</v>
      </c>
      <c r="Q1177" s="153">
        <v>0</v>
      </c>
      <c r="R1177" s="128">
        <f t="shared" si="76"/>
        <v>0</v>
      </c>
      <c r="S1177" s="129">
        <v>11</v>
      </c>
    </row>
    <row r="1178" spans="1:19" hidden="1">
      <c r="A1178" s="147">
        <v>1160</v>
      </c>
      <c r="B1178" s="121">
        <v>203061733</v>
      </c>
      <c r="C1178" s="148" t="s">
        <v>159</v>
      </c>
      <c r="D1178" s="149" t="s">
        <v>32</v>
      </c>
      <c r="E1178" s="149" t="s">
        <v>44</v>
      </c>
      <c r="F1178" s="149" t="s">
        <v>152</v>
      </c>
      <c r="G1178" s="149" t="s">
        <v>109</v>
      </c>
      <c r="H1178" s="149">
        <v>0</v>
      </c>
      <c r="I1178" s="123" t="s">
        <v>1277</v>
      </c>
      <c r="J1178" s="150">
        <f>VLOOKUP(B1178,'12.2023'!A:C,3,0)</f>
        <v>0</v>
      </c>
      <c r="K1178" s="151">
        <f>VLOOKUP(B1178,'12.2023'!A:D,4,0)</f>
        <v>0</v>
      </c>
      <c r="L1178" s="150">
        <f>VLOOKUP(B1178,'12.2023'!A:E,5,0)</f>
        <v>0</v>
      </c>
      <c r="M1178" s="150">
        <f>VLOOKUP(B1178,'12.2023'!A:F,6,0)</f>
        <v>0</v>
      </c>
      <c r="N1178" s="150">
        <f t="shared" si="73"/>
        <v>0</v>
      </c>
      <c r="O1178" s="152">
        <f t="shared" si="74"/>
        <v>0</v>
      </c>
      <c r="P1178" s="128">
        <f t="shared" si="75"/>
        <v>0</v>
      </c>
      <c r="Q1178" s="153">
        <v>0</v>
      </c>
      <c r="R1178" s="128">
        <f t="shared" si="76"/>
        <v>0</v>
      </c>
      <c r="S1178" s="129">
        <v>11</v>
      </c>
    </row>
    <row r="1179" spans="1:19" hidden="1">
      <c r="A1179" s="147">
        <v>1161</v>
      </c>
      <c r="B1179" s="121">
        <v>203061734</v>
      </c>
      <c r="C1179" s="148" t="s">
        <v>159</v>
      </c>
      <c r="D1179" s="149" t="s">
        <v>32</v>
      </c>
      <c r="E1179" s="149" t="s">
        <v>44</v>
      </c>
      <c r="F1179" s="149" t="s">
        <v>152</v>
      </c>
      <c r="G1179" s="149" t="s">
        <v>109</v>
      </c>
      <c r="H1179" s="149">
        <v>0</v>
      </c>
      <c r="I1179" s="123" t="s">
        <v>1278</v>
      </c>
      <c r="J1179" s="150">
        <f>VLOOKUP(B1179,'12.2023'!A:C,3,0)</f>
        <v>0</v>
      </c>
      <c r="K1179" s="151">
        <f>VLOOKUP(B1179,'12.2023'!A:D,4,0)</f>
        <v>0</v>
      </c>
      <c r="L1179" s="150">
        <f>VLOOKUP(B1179,'12.2023'!A:E,5,0)</f>
        <v>0</v>
      </c>
      <c r="M1179" s="150">
        <f>VLOOKUP(B1179,'12.2023'!A:F,6,0)</f>
        <v>0</v>
      </c>
      <c r="N1179" s="150">
        <f t="shared" si="73"/>
        <v>0</v>
      </c>
      <c r="O1179" s="152">
        <f t="shared" si="74"/>
        <v>0</v>
      </c>
      <c r="P1179" s="128">
        <f t="shared" si="75"/>
        <v>0</v>
      </c>
      <c r="Q1179" s="153">
        <v>0</v>
      </c>
      <c r="R1179" s="128">
        <f t="shared" si="76"/>
        <v>0</v>
      </c>
      <c r="S1179" s="129">
        <v>11</v>
      </c>
    </row>
    <row r="1180" spans="1:19" hidden="1">
      <c r="A1180" s="147">
        <v>1162</v>
      </c>
      <c r="B1180" s="121">
        <v>203061735</v>
      </c>
      <c r="C1180" s="148" t="s">
        <v>159</v>
      </c>
      <c r="D1180" s="149" t="s">
        <v>32</v>
      </c>
      <c r="E1180" s="149" t="s">
        <v>44</v>
      </c>
      <c r="F1180" s="149" t="s">
        <v>152</v>
      </c>
      <c r="G1180" s="149" t="s">
        <v>109</v>
      </c>
      <c r="H1180" s="149">
        <v>0</v>
      </c>
      <c r="I1180" s="123" t="s">
        <v>1279</v>
      </c>
      <c r="J1180" s="150">
        <f>VLOOKUP(B1180,'12.2023'!A:C,3,0)</f>
        <v>0</v>
      </c>
      <c r="K1180" s="151">
        <f>VLOOKUP(B1180,'12.2023'!A:D,4,0)</f>
        <v>0</v>
      </c>
      <c r="L1180" s="150">
        <f>VLOOKUP(B1180,'12.2023'!A:E,5,0)</f>
        <v>21800</v>
      </c>
      <c r="M1180" s="150">
        <f>VLOOKUP(B1180,'12.2023'!A:F,6,0)</f>
        <v>21800</v>
      </c>
      <c r="N1180" s="150">
        <f t="shared" si="73"/>
        <v>0</v>
      </c>
      <c r="O1180" s="152">
        <f t="shared" si="74"/>
        <v>0</v>
      </c>
      <c r="P1180" s="128">
        <f t="shared" si="75"/>
        <v>0</v>
      </c>
      <c r="Q1180" s="153">
        <v>0</v>
      </c>
      <c r="R1180" s="128">
        <f t="shared" si="76"/>
        <v>0</v>
      </c>
      <c r="S1180" s="129">
        <v>11</v>
      </c>
    </row>
    <row r="1181" spans="1:19" hidden="1">
      <c r="A1181" s="147">
        <v>1163</v>
      </c>
      <c r="B1181" s="121">
        <v>203061736</v>
      </c>
      <c r="C1181" s="148" t="s">
        <v>159</v>
      </c>
      <c r="D1181" s="149" t="s">
        <v>32</v>
      </c>
      <c r="E1181" s="149" t="s">
        <v>44</v>
      </c>
      <c r="F1181" s="149" t="s">
        <v>152</v>
      </c>
      <c r="G1181" s="149" t="s">
        <v>109</v>
      </c>
      <c r="H1181" s="149">
        <v>0</v>
      </c>
      <c r="I1181" s="123" t="s">
        <v>1280</v>
      </c>
      <c r="J1181" s="150">
        <f>VLOOKUP(B1181,'12.2023'!A:C,3,0)</f>
        <v>0</v>
      </c>
      <c r="K1181" s="151">
        <f>VLOOKUP(B1181,'12.2023'!A:D,4,0)</f>
        <v>0</v>
      </c>
      <c r="L1181" s="150">
        <f>VLOOKUP(B1181,'12.2023'!A:E,5,0)</f>
        <v>25627</v>
      </c>
      <c r="M1181" s="150">
        <f>VLOOKUP(B1181,'12.2023'!A:F,6,0)</f>
        <v>25627</v>
      </c>
      <c r="N1181" s="150">
        <f t="shared" si="73"/>
        <v>0</v>
      </c>
      <c r="O1181" s="152">
        <f t="shared" si="74"/>
        <v>0</v>
      </c>
      <c r="P1181" s="128">
        <f t="shared" si="75"/>
        <v>0</v>
      </c>
      <c r="Q1181" s="153">
        <v>0</v>
      </c>
      <c r="R1181" s="128">
        <f t="shared" si="76"/>
        <v>0</v>
      </c>
      <c r="S1181" s="129">
        <v>11</v>
      </c>
    </row>
    <row r="1182" spans="1:19" hidden="1">
      <c r="A1182" s="147">
        <v>1164</v>
      </c>
      <c r="B1182" s="121">
        <v>203061737</v>
      </c>
      <c r="C1182" s="148" t="s">
        <v>159</v>
      </c>
      <c r="D1182" s="149" t="s">
        <v>32</v>
      </c>
      <c r="E1182" s="149" t="s">
        <v>44</v>
      </c>
      <c r="F1182" s="149" t="s">
        <v>152</v>
      </c>
      <c r="G1182" s="149" t="s">
        <v>109</v>
      </c>
      <c r="H1182" s="149">
        <v>0</v>
      </c>
      <c r="I1182" s="123" t="s">
        <v>1281</v>
      </c>
      <c r="J1182" s="150">
        <f>VLOOKUP(B1182,'12.2023'!A:C,3,0)</f>
        <v>0</v>
      </c>
      <c r="K1182" s="151">
        <f>VLOOKUP(B1182,'12.2023'!A:D,4,0)</f>
        <v>0</v>
      </c>
      <c r="L1182" s="150">
        <f>VLOOKUP(B1182,'12.2023'!A:E,5,0)</f>
        <v>0</v>
      </c>
      <c r="M1182" s="150">
        <f>VLOOKUP(B1182,'12.2023'!A:F,6,0)</f>
        <v>0</v>
      </c>
      <c r="N1182" s="150">
        <f t="shared" si="73"/>
        <v>0</v>
      </c>
      <c r="O1182" s="152">
        <f t="shared" si="74"/>
        <v>0</v>
      </c>
      <c r="P1182" s="128">
        <f t="shared" si="75"/>
        <v>0</v>
      </c>
      <c r="Q1182" s="153">
        <v>0</v>
      </c>
      <c r="R1182" s="128">
        <f t="shared" si="76"/>
        <v>0</v>
      </c>
      <c r="S1182" s="129">
        <v>11</v>
      </c>
    </row>
    <row r="1183" spans="1:19" hidden="1">
      <c r="A1183" s="147">
        <v>1165</v>
      </c>
      <c r="B1183" s="121">
        <v>203061738</v>
      </c>
      <c r="C1183" s="148" t="s">
        <v>159</v>
      </c>
      <c r="D1183" s="149" t="s">
        <v>32</v>
      </c>
      <c r="E1183" s="149" t="s">
        <v>44</v>
      </c>
      <c r="F1183" s="149" t="s">
        <v>152</v>
      </c>
      <c r="G1183" s="149" t="s">
        <v>109</v>
      </c>
      <c r="H1183" s="149">
        <v>0</v>
      </c>
      <c r="I1183" s="123" t="s">
        <v>1282</v>
      </c>
      <c r="J1183" s="150">
        <f>VLOOKUP(B1183,'12.2023'!A:C,3,0)</f>
        <v>0</v>
      </c>
      <c r="K1183" s="151">
        <f>VLOOKUP(B1183,'12.2023'!A:D,4,0)</f>
        <v>0</v>
      </c>
      <c r="L1183" s="150">
        <f>VLOOKUP(B1183,'12.2023'!A:E,5,0)</f>
        <v>0</v>
      </c>
      <c r="M1183" s="150">
        <f>VLOOKUP(B1183,'12.2023'!A:F,6,0)</f>
        <v>0</v>
      </c>
      <c r="N1183" s="150">
        <f t="shared" si="73"/>
        <v>0</v>
      </c>
      <c r="O1183" s="152">
        <f t="shared" si="74"/>
        <v>0</v>
      </c>
      <c r="P1183" s="128">
        <f t="shared" si="75"/>
        <v>0</v>
      </c>
      <c r="Q1183" s="153">
        <v>0</v>
      </c>
      <c r="R1183" s="128">
        <f t="shared" si="76"/>
        <v>0</v>
      </c>
      <c r="S1183" s="129">
        <v>11</v>
      </c>
    </row>
    <row r="1184" spans="1:19" hidden="1">
      <c r="A1184" s="147">
        <v>1166</v>
      </c>
      <c r="B1184" s="121">
        <v>203061739</v>
      </c>
      <c r="C1184" s="148" t="s">
        <v>159</v>
      </c>
      <c r="D1184" s="149" t="s">
        <v>32</v>
      </c>
      <c r="E1184" s="149" t="s">
        <v>44</v>
      </c>
      <c r="F1184" s="149" t="s">
        <v>152</v>
      </c>
      <c r="G1184" s="149" t="s">
        <v>109</v>
      </c>
      <c r="H1184" s="149">
        <v>0</v>
      </c>
      <c r="I1184" s="123" t="s">
        <v>1283</v>
      </c>
      <c r="J1184" s="150">
        <f>VLOOKUP(B1184,'12.2023'!A:C,3,0)</f>
        <v>0</v>
      </c>
      <c r="K1184" s="151">
        <f>VLOOKUP(B1184,'12.2023'!A:D,4,0)</f>
        <v>0</v>
      </c>
      <c r="L1184" s="150">
        <f>VLOOKUP(B1184,'12.2023'!A:E,5,0)</f>
        <v>22880</v>
      </c>
      <c r="M1184" s="150">
        <f>VLOOKUP(B1184,'12.2023'!A:F,6,0)</f>
        <v>22880</v>
      </c>
      <c r="N1184" s="150">
        <f t="shared" si="73"/>
        <v>0</v>
      </c>
      <c r="O1184" s="152">
        <f t="shared" si="74"/>
        <v>0</v>
      </c>
      <c r="P1184" s="128">
        <f t="shared" si="75"/>
        <v>0</v>
      </c>
      <c r="Q1184" s="153">
        <v>0</v>
      </c>
      <c r="R1184" s="128">
        <f t="shared" si="76"/>
        <v>0</v>
      </c>
      <c r="S1184" s="129">
        <v>11</v>
      </c>
    </row>
    <row r="1185" spans="1:19" hidden="1">
      <c r="A1185" s="147">
        <v>1167</v>
      </c>
      <c r="B1185" s="121">
        <v>203061740</v>
      </c>
      <c r="C1185" s="148" t="s">
        <v>159</v>
      </c>
      <c r="D1185" s="149" t="s">
        <v>32</v>
      </c>
      <c r="E1185" s="149" t="s">
        <v>44</v>
      </c>
      <c r="F1185" s="149" t="s">
        <v>152</v>
      </c>
      <c r="G1185" s="149" t="s">
        <v>109</v>
      </c>
      <c r="H1185" s="149">
        <v>0</v>
      </c>
      <c r="I1185" s="123" t="s">
        <v>1284</v>
      </c>
      <c r="J1185" s="150">
        <f>VLOOKUP(B1185,'12.2023'!A:C,3,0)</f>
        <v>0</v>
      </c>
      <c r="K1185" s="151">
        <f>VLOOKUP(B1185,'12.2023'!A:D,4,0)</f>
        <v>0</v>
      </c>
      <c r="L1185" s="150">
        <f>VLOOKUP(B1185,'12.2023'!A:E,5,0)</f>
        <v>23640</v>
      </c>
      <c r="M1185" s="150">
        <f>VLOOKUP(B1185,'12.2023'!A:F,6,0)</f>
        <v>23640</v>
      </c>
      <c r="N1185" s="150">
        <f t="shared" si="73"/>
        <v>0</v>
      </c>
      <c r="O1185" s="152">
        <f t="shared" si="74"/>
        <v>0</v>
      </c>
      <c r="P1185" s="128">
        <f t="shared" si="75"/>
        <v>0</v>
      </c>
      <c r="Q1185" s="153">
        <v>0</v>
      </c>
      <c r="R1185" s="128">
        <f t="shared" si="76"/>
        <v>0</v>
      </c>
      <c r="S1185" s="129">
        <v>11</v>
      </c>
    </row>
    <row r="1186" spans="1:19" hidden="1">
      <c r="A1186" s="147">
        <v>1168</v>
      </c>
      <c r="B1186" s="121">
        <v>203061741</v>
      </c>
      <c r="C1186" s="148" t="s">
        <v>159</v>
      </c>
      <c r="D1186" s="149" t="s">
        <v>32</v>
      </c>
      <c r="E1186" s="149" t="s">
        <v>44</v>
      </c>
      <c r="F1186" s="149" t="s">
        <v>152</v>
      </c>
      <c r="G1186" s="149" t="s">
        <v>109</v>
      </c>
      <c r="H1186" s="149">
        <v>0</v>
      </c>
      <c r="I1186" s="123" t="s">
        <v>1285</v>
      </c>
      <c r="J1186" s="150">
        <f>VLOOKUP(B1186,'12.2023'!A:C,3,0)</f>
        <v>0</v>
      </c>
      <c r="K1186" s="151">
        <f>VLOOKUP(B1186,'12.2023'!A:D,4,0)</f>
        <v>0</v>
      </c>
      <c r="L1186" s="150">
        <f>VLOOKUP(B1186,'12.2023'!A:E,5,0)</f>
        <v>0</v>
      </c>
      <c r="M1186" s="150">
        <f>VLOOKUP(B1186,'12.2023'!A:F,6,0)</f>
        <v>0</v>
      </c>
      <c r="N1186" s="150">
        <f t="shared" si="73"/>
        <v>0</v>
      </c>
      <c r="O1186" s="152">
        <f t="shared" si="74"/>
        <v>0</v>
      </c>
      <c r="P1186" s="128">
        <f t="shared" si="75"/>
        <v>0</v>
      </c>
      <c r="Q1186" s="153">
        <v>0</v>
      </c>
      <c r="R1186" s="128">
        <f t="shared" si="76"/>
        <v>0</v>
      </c>
      <c r="S1186" s="129">
        <v>11</v>
      </c>
    </row>
    <row r="1187" spans="1:19" hidden="1">
      <c r="A1187" s="147">
        <v>1169</v>
      </c>
      <c r="B1187" s="121">
        <v>203061742</v>
      </c>
      <c r="C1187" s="148" t="s">
        <v>159</v>
      </c>
      <c r="D1187" s="149" t="s">
        <v>32</v>
      </c>
      <c r="E1187" s="149" t="s">
        <v>44</v>
      </c>
      <c r="F1187" s="149" t="s">
        <v>152</v>
      </c>
      <c r="G1187" s="149" t="s">
        <v>109</v>
      </c>
      <c r="H1187" s="149">
        <v>0</v>
      </c>
      <c r="I1187" s="123" t="s">
        <v>1286</v>
      </c>
      <c r="J1187" s="150">
        <f>VLOOKUP(B1187,'12.2023'!A:C,3,0)</f>
        <v>0</v>
      </c>
      <c r="K1187" s="151">
        <f>VLOOKUP(B1187,'12.2023'!A:D,4,0)</f>
        <v>0</v>
      </c>
      <c r="L1187" s="150">
        <f>VLOOKUP(B1187,'12.2023'!A:E,5,0)</f>
        <v>22094</v>
      </c>
      <c r="M1187" s="150">
        <f>VLOOKUP(B1187,'12.2023'!A:F,6,0)</f>
        <v>22094</v>
      </c>
      <c r="N1187" s="150">
        <f t="shared" si="73"/>
        <v>0</v>
      </c>
      <c r="O1187" s="152">
        <f t="shared" si="74"/>
        <v>0</v>
      </c>
      <c r="P1187" s="128">
        <f t="shared" si="75"/>
        <v>0</v>
      </c>
      <c r="Q1187" s="153">
        <v>0</v>
      </c>
      <c r="R1187" s="128">
        <f t="shared" si="76"/>
        <v>0</v>
      </c>
      <c r="S1187" s="129">
        <v>11</v>
      </c>
    </row>
    <row r="1188" spans="1:19" hidden="1">
      <c r="A1188" s="147">
        <v>1170</v>
      </c>
      <c r="B1188" s="121">
        <v>203061743</v>
      </c>
      <c r="C1188" s="148" t="s">
        <v>159</v>
      </c>
      <c r="D1188" s="149" t="s">
        <v>32</v>
      </c>
      <c r="E1188" s="149" t="s">
        <v>44</v>
      </c>
      <c r="F1188" s="149" t="s">
        <v>152</v>
      </c>
      <c r="G1188" s="149" t="s">
        <v>109</v>
      </c>
      <c r="H1188" s="149">
        <v>0</v>
      </c>
      <c r="I1188" s="123" t="s">
        <v>1287</v>
      </c>
      <c r="J1188" s="150">
        <f>VLOOKUP(B1188,'12.2023'!A:C,3,0)</f>
        <v>0</v>
      </c>
      <c r="K1188" s="151">
        <f>VLOOKUP(B1188,'12.2023'!A:D,4,0)</f>
        <v>0</v>
      </c>
      <c r="L1188" s="150">
        <f>VLOOKUP(B1188,'12.2023'!A:E,5,0)</f>
        <v>22814</v>
      </c>
      <c r="M1188" s="150">
        <f>VLOOKUP(B1188,'12.2023'!A:F,6,0)</f>
        <v>22814</v>
      </c>
      <c r="N1188" s="150">
        <f t="shared" si="73"/>
        <v>0</v>
      </c>
      <c r="O1188" s="152">
        <f t="shared" si="74"/>
        <v>0</v>
      </c>
      <c r="P1188" s="128">
        <f t="shared" si="75"/>
        <v>0</v>
      </c>
      <c r="Q1188" s="153">
        <v>0</v>
      </c>
      <c r="R1188" s="128">
        <f t="shared" si="76"/>
        <v>0</v>
      </c>
      <c r="S1188" s="129">
        <v>11</v>
      </c>
    </row>
    <row r="1189" spans="1:19" hidden="1">
      <c r="A1189" s="147">
        <v>1171</v>
      </c>
      <c r="B1189" s="121">
        <v>203061744</v>
      </c>
      <c r="C1189" s="148" t="s">
        <v>159</v>
      </c>
      <c r="D1189" s="149" t="s">
        <v>32</v>
      </c>
      <c r="E1189" s="149" t="s">
        <v>44</v>
      </c>
      <c r="F1189" s="149" t="s">
        <v>152</v>
      </c>
      <c r="G1189" s="149" t="s">
        <v>109</v>
      </c>
      <c r="H1189" s="149">
        <v>0</v>
      </c>
      <c r="I1189" s="123" t="s">
        <v>1288</v>
      </c>
      <c r="J1189" s="150">
        <f>VLOOKUP(B1189,'12.2023'!A:C,3,0)</f>
        <v>0</v>
      </c>
      <c r="K1189" s="151">
        <f>VLOOKUP(B1189,'12.2023'!A:D,4,0)</f>
        <v>0</v>
      </c>
      <c r="L1189" s="150">
        <f>VLOOKUP(B1189,'12.2023'!A:E,5,0)</f>
        <v>51316</v>
      </c>
      <c r="M1189" s="150">
        <f>VLOOKUP(B1189,'12.2023'!A:F,6,0)</f>
        <v>51316</v>
      </c>
      <c r="N1189" s="150">
        <f t="shared" si="73"/>
        <v>0</v>
      </c>
      <c r="O1189" s="152">
        <f t="shared" si="74"/>
        <v>0</v>
      </c>
      <c r="P1189" s="128">
        <f t="shared" si="75"/>
        <v>0</v>
      </c>
      <c r="Q1189" s="153">
        <v>0</v>
      </c>
      <c r="R1189" s="128">
        <f t="shared" si="76"/>
        <v>0</v>
      </c>
      <c r="S1189" s="129">
        <v>11</v>
      </c>
    </row>
    <row r="1190" spans="1:19" hidden="1">
      <c r="A1190" s="147">
        <v>1172</v>
      </c>
      <c r="B1190" s="121">
        <v>203061745</v>
      </c>
      <c r="C1190" s="148" t="s">
        <v>159</v>
      </c>
      <c r="D1190" s="149" t="s">
        <v>32</v>
      </c>
      <c r="E1190" s="149" t="s">
        <v>44</v>
      </c>
      <c r="F1190" s="149" t="s">
        <v>152</v>
      </c>
      <c r="G1190" s="149" t="s">
        <v>109</v>
      </c>
      <c r="H1190" s="149">
        <v>0</v>
      </c>
      <c r="I1190" s="123" t="s">
        <v>1289</v>
      </c>
      <c r="J1190" s="150">
        <f>VLOOKUP(B1190,'12.2023'!A:C,3,0)</f>
        <v>0</v>
      </c>
      <c r="K1190" s="151">
        <f>VLOOKUP(B1190,'12.2023'!A:D,4,0)</f>
        <v>0</v>
      </c>
      <c r="L1190" s="150">
        <f>VLOOKUP(B1190,'12.2023'!A:E,5,0)</f>
        <v>0</v>
      </c>
      <c r="M1190" s="150">
        <f>VLOOKUP(B1190,'12.2023'!A:F,6,0)</f>
        <v>0</v>
      </c>
      <c r="N1190" s="150">
        <f t="shared" si="73"/>
        <v>0</v>
      </c>
      <c r="O1190" s="152">
        <f t="shared" si="74"/>
        <v>0</v>
      </c>
      <c r="P1190" s="128">
        <f t="shared" si="75"/>
        <v>0</v>
      </c>
      <c r="Q1190" s="153">
        <v>0</v>
      </c>
      <c r="R1190" s="128">
        <f t="shared" si="76"/>
        <v>0</v>
      </c>
      <c r="S1190" s="129">
        <v>11</v>
      </c>
    </row>
    <row r="1191" spans="1:19" hidden="1">
      <c r="A1191" s="147">
        <v>1173</v>
      </c>
      <c r="B1191" s="121">
        <v>203061746</v>
      </c>
      <c r="C1191" s="148" t="s">
        <v>159</v>
      </c>
      <c r="D1191" s="149" t="s">
        <v>32</v>
      </c>
      <c r="E1191" s="149" t="s">
        <v>44</v>
      </c>
      <c r="F1191" s="149" t="s">
        <v>152</v>
      </c>
      <c r="G1191" s="149" t="s">
        <v>109</v>
      </c>
      <c r="H1191" s="149">
        <v>0</v>
      </c>
      <c r="I1191" s="123" t="s">
        <v>1290</v>
      </c>
      <c r="J1191" s="150">
        <f>VLOOKUP(B1191,'12.2023'!A:C,3,0)</f>
        <v>0</v>
      </c>
      <c r="K1191" s="151">
        <f>VLOOKUP(B1191,'12.2023'!A:D,4,0)</f>
        <v>0</v>
      </c>
      <c r="L1191" s="150">
        <f>VLOOKUP(B1191,'12.2023'!A:E,5,0)</f>
        <v>52680</v>
      </c>
      <c r="M1191" s="150">
        <f>VLOOKUP(B1191,'12.2023'!A:F,6,0)</f>
        <v>52680</v>
      </c>
      <c r="N1191" s="150">
        <f t="shared" si="73"/>
        <v>0</v>
      </c>
      <c r="O1191" s="152">
        <f t="shared" si="74"/>
        <v>0</v>
      </c>
      <c r="P1191" s="128">
        <f t="shared" si="75"/>
        <v>0</v>
      </c>
      <c r="Q1191" s="153">
        <v>0</v>
      </c>
      <c r="R1191" s="128">
        <f t="shared" si="76"/>
        <v>0</v>
      </c>
      <c r="S1191" s="129">
        <v>11</v>
      </c>
    </row>
    <row r="1192" spans="1:19" hidden="1">
      <c r="A1192" s="147">
        <v>1174</v>
      </c>
      <c r="B1192" s="121">
        <v>203061747</v>
      </c>
      <c r="C1192" s="148" t="s">
        <v>159</v>
      </c>
      <c r="D1192" s="149" t="s">
        <v>32</v>
      </c>
      <c r="E1192" s="149" t="s">
        <v>44</v>
      </c>
      <c r="F1192" s="149" t="s">
        <v>152</v>
      </c>
      <c r="G1192" s="149" t="s">
        <v>109</v>
      </c>
      <c r="H1192" s="149">
        <v>0</v>
      </c>
      <c r="I1192" s="123" t="s">
        <v>1291</v>
      </c>
      <c r="J1192" s="150">
        <f>VLOOKUP(B1192,'12.2023'!A:C,3,0)</f>
        <v>0</v>
      </c>
      <c r="K1192" s="151">
        <f>VLOOKUP(B1192,'12.2023'!A:D,4,0)</f>
        <v>0</v>
      </c>
      <c r="L1192" s="150">
        <f>VLOOKUP(B1192,'12.2023'!A:E,5,0)</f>
        <v>87552</v>
      </c>
      <c r="M1192" s="150">
        <f>VLOOKUP(B1192,'12.2023'!A:F,6,0)</f>
        <v>87552</v>
      </c>
      <c r="N1192" s="150">
        <f t="shared" si="73"/>
        <v>0</v>
      </c>
      <c r="O1192" s="152">
        <f t="shared" si="74"/>
        <v>0</v>
      </c>
      <c r="P1192" s="128">
        <f t="shared" si="75"/>
        <v>0</v>
      </c>
      <c r="Q1192" s="153">
        <v>0</v>
      </c>
      <c r="R1192" s="128">
        <f t="shared" si="76"/>
        <v>0</v>
      </c>
      <c r="S1192" s="129">
        <v>11</v>
      </c>
    </row>
    <row r="1193" spans="1:19" hidden="1">
      <c r="A1193" s="147">
        <v>1175</v>
      </c>
      <c r="B1193" s="121">
        <v>203061748</v>
      </c>
      <c r="C1193" s="148" t="s">
        <v>159</v>
      </c>
      <c r="D1193" s="149" t="s">
        <v>32</v>
      </c>
      <c r="E1193" s="149" t="s">
        <v>44</v>
      </c>
      <c r="F1193" s="149" t="s">
        <v>152</v>
      </c>
      <c r="G1193" s="149" t="s">
        <v>109</v>
      </c>
      <c r="H1193" s="149">
        <v>0</v>
      </c>
      <c r="I1193" s="123" t="s">
        <v>1292</v>
      </c>
      <c r="J1193" s="150">
        <f>VLOOKUP(B1193,'12.2023'!A:C,3,0)</f>
        <v>0</v>
      </c>
      <c r="K1193" s="151">
        <f>VLOOKUP(B1193,'12.2023'!A:D,4,0)</f>
        <v>0</v>
      </c>
      <c r="L1193" s="150">
        <f>VLOOKUP(B1193,'12.2023'!A:E,5,0)</f>
        <v>27288</v>
      </c>
      <c r="M1193" s="150">
        <f>VLOOKUP(B1193,'12.2023'!A:F,6,0)</f>
        <v>27288</v>
      </c>
      <c r="N1193" s="150">
        <f t="shared" si="73"/>
        <v>0</v>
      </c>
      <c r="O1193" s="152">
        <f t="shared" si="74"/>
        <v>0</v>
      </c>
      <c r="P1193" s="128">
        <f t="shared" si="75"/>
        <v>0</v>
      </c>
      <c r="Q1193" s="153">
        <v>0</v>
      </c>
      <c r="R1193" s="128">
        <f t="shared" si="76"/>
        <v>0</v>
      </c>
      <c r="S1193" s="129">
        <v>11</v>
      </c>
    </row>
    <row r="1194" spans="1:19" hidden="1">
      <c r="A1194" s="147">
        <v>1176</v>
      </c>
      <c r="B1194" s="121">
        <v>203061750</v>
      </c>
      <c r="C1194" s="148" t="s">
        <v>159</v>
      </c>
      <c r="D1194" s="149" t="s">
        <v>32</v>
      </c>
      <c r="E1194" s="149" t="s">
        <v>44</v>
      </c>
      <c r="F1194" s="149" t="s">
        <v>152</v>
      </c>
      <c r="G1194" s="149" t="s">
        <v>109</v>
      </c>
      <c r="H1194" s="149">
        <v>0</v>
      </c>
      <c r="I1194" s="123" t="s">
        <v>1293</v>
      </c>
      <c r="J1194" s="150">
        <f>VLOOKUP(B1194,'12.2023'!A:C,3,0)</f>
        <v>0</v>
      </c>
      <c r="K1194" s="151">
        <f>VLOOKUP(B1194,'12.2023'!A:D,4,0)</f>
        <v>0</v>
      </c>
      <c r="L1194" s="150">
        <f>VLOOKUP(B1194,'12.2023'!A:E,5,0)</f>
        <v>42725</v>
      </c>
      <c r="M1194" s="150">
        <f>VLOOKUP(B1194,'12.2023'!A:F,6,0)</f>
        <v>42725</v>
      </c>
      <c r="N1194" s="150">
        <f t="shared" si="73"/>
        <v>0</v>
      </c>
      <c r="O1194" s="152">
        <f t="shared" si="74"/>
        <v>0</v>
      </c>
      <c r="P1194" s="128">
        <f t="shared" si="75"/>
        <v>0</v>
      </c>
      <c r="Q1194" s="153">
        <v>0</v>
      </c>
      <c r="R1194" s="128">
        <f t="shared" si="76"/>
        <v>0</v>
      </c>
      <c r="S1194" s="129">
        <v>11</v>
      </c>
    </row>
    <row r="1195" spans="1:19" hidden="1">
      <c r="A1195" s="147">
        <v>1177</v>
      </c>
      <c r="B1195" s="121">
        <v>203061751</v>
      </c>
      <c r="C1195" s="148" t="s">
        <v>159</v>
      </c>
      <c r="D1195" s="149" t="s">
        <v>32</v>
      </c>
      <c r="E1195" s="149" t="s">
        <v>44</v>
      </c>
      <c r="F1195" s="149" t="s">
        <v>152</v>
      </c>
      <c r="G1195" s="149" t="s">
        <v>109</v>
      </c>
      <c r="H1195" s="149">
        <v>0</v>
      </c>
      <c r="I1195" s="123" t="s">
        <v>1294</v>
      </c>
      <c r="J1195" s="150">
        <f>VLOOKUP(B1195,'12.2023'!A:C,3,0)</f>
        <v>0</v>
      </c>
      <c r="K1195" s="151">
        <f>VLOOKUP(B1195,'12.2023'!A:D,4,0)</f>
        <v>0</v>
      </c>
      <c r="L1195" s="150">
        <f>VLOOKUP(B1195,'12.2023'!A:E,5,0)</f>
        <v>35737</v>
      </c>
      <c r="M1195" s="150">
        <f>VLOOKUP(B1195,'12.2023'!A:F,6,0)</f>
        <v>35737</v>
      </c>
      <c r="N1195" s="150">
        <f t="shared" si="73"/>
        <v>0</v>
      </c>
      <c r="O1195" s="152">
        <f t="shared" si="74"/>
        <v>0</v>
      </c>
      <c r="P1195" s="128">
        <f t="shared" si="75"/>
        <v>0</v>
      </c>
      <c r="Q1195" s="153">
        <v>0</v>
      </c>
      <c r="R1195" s="128">
        <f t="shared" si="76"/>
        <v>0</v>
      </c>
      <c r="S1195" s="129">
        <v>11</v>
      </c>
    </row>
    <row r="1196" spans="1:19" hidden="1">
      <c r="A1196" s="147">
        <v>1178</v>
      </c>
      <c r="B1196" s="121">
        <v>203061752</v>
      </c>
      <c r="C1196" s="148" t="s">
        <v>159</v>
      </c>
      <c r="D1196" s="149" t="s">
        <v>32</v>
      </c>
      <c r="E1196" s="149" t="s">
        <v>44</v>
      </c>
      <c r="F1196" s="149" t="s">
        <v>152</v>
      </c>
      <c r="G1196" s="149" t="s">
        <v>109</v>
      </c>
      <c r="H1196" s="149">
        <v>0</v>
      </c>
      <c r="I1196" s="123" t="s">
        <v>1295</v>
      </c>
      <c r="J1196" s="150">
        <f>VLOOKUP(B1196,'12.2023'!A:C,3,0)</f>
        <v>0</v>
      </c>
      <c r="K1196" s="151">
        <f>VLOOKUP(B1196,'12.2023'!A:D,4,0)</f>
        <v>0</v>
      </c>
      <c r="L1196" s="150">
        <f>VLOOKUP(B1196,'12.2023'!A:E,5,0)</f>
        <v>0</v>
      </c>
      <c r="M1196" s="150">
        <f>VLOOKUP(B1196,'12.2023'!A:F,6,0)</f>
        <v>0</v>
      </c>
      <c r="N1196" s="150">
        <f t="shared" si="73"/>
        <v>0</v>
      </c>
      <c r="O1196" s="152">
        <f t="shared" si="74"/>
        <v>0</v>
      </c>
      <c r="P1196" s="128">
        <f t="shared" si="75"/>
        <v>0</v>
      </c>
      <c r="Q1196" s="153">
        <v>0</v>
      </c>
      <c r="R1196" s="128">
        <f t="shared" si="76"/>
        <v>0</v>
      </c>
      <c r="S1196" s="129">
        <v>11</v>
      </c>
    </row>
    <row r="1197" spans="1:19" hidden="1">
      <c r="A1197" s="147">
        <v>1179</v>
      </c>
      <c r="B1197" s="121">
        <v>203061753</v>
      </c>
      <c r="C1197" s="148" t="s">
        <v>159</v>
      </c>
      <c r="D1197" s="149" t="s">
        <v>32</v>
      </c>
      <c r="E1197" s="149" t="s">
        <v>44</v>
      </c>
      <c r="F1197" s="149" t="s">
        <v>152</v>
      </c>
      <c r="G1197" s="149" t="s">
        <v>109</v>
      </c>
      <c r="H1197" s="149">
        <v>0</v>
      </c>
      <c r="I1197" s="123" t="s">
        <v>1296</v>
      </c>
      <c r="J1197" s="150">
        <f>VLOOKUP(B1197,'12.2023'!A:C,3,0)</f>
        <v>0</v>
      </c>
      <c r="K1197" s="151">
        <f>VLOOKUP(B1197,'12.2023'!A:D,4,0)</f>
        <v>0</v>
      </c>
      <c r="L1197" s="150">
        <f>VLOOKUP(B1197,'12.2023'!A:E,5,0)</f>
        <v>53111.25</v>
      </c>
      <c r="M1197" s="150">
        <f>VLOOKUP(B1197,'12.2023'!A:F,6,0)</f>
        <v>53111.25</v>
      </c>
      <c r="N1197" s="150">
        <f t="shared" si="73"/>
        <v>0</v>
      </c>
      <c r="O1197" s="152">
        <f t="shared" si="74"/>
        <v>0</v>
      </c>
      <c r="P1197" s="128">
        <f t="shared" si="75"/>
        <v>0</v>
      </c>
      <c r="Q1197" s="153">
        <v>0</v>
      </c>
      <c r="R1197" s="128">
        <f t="shared" si="76"/>
        <v>0</v>
      </c>
      <c r="S1197" s="129">
        <v>11</v>
      </c>
    </row>
    <row r="1198" spans="1:19" hidden="1">
      <c r="A1198" s="147">
        <v>1180</v>
      </c>
      <c r="B1198" s="121">
        <v>203061754</v>
      </c>
      <c r="C1198" s="148" t="s">
        <v>159</v>
      </c>
      <c r="D1198" s="149" t="s">
        <v>32</v>
      </c>
      <c r="E1198" s="149" t="s">
        <v>44</v>
      </c>
      <c r="F1198" s="149" t="s">
        <v>152</v>
      </c>
      <c r="G1198" s="149" t="s">
        <v>109</v>
      </c>
      <c r="H1198" s="149">
        <v>0</v>
      </c>
      <c r="I1198" s="123" t="s">
        <v>1297</v>
      </c>
      <c r="J1198" s="150">
        <f>VLOOKUP(B1198,'12.2023'!A:C,3,0)</f>
        <v>0</v>
      </c>
      <c r="K1198" s="151">
        <f>VLOOKUP(B1198,'12.2023'!A:D,4,0)</f>
        <v>0</v>
      </c>
      <c r="L1198" s="150">
        <f>VLOOKUP(B1198,'12.2023'!A:E,5,0)</f>
        <v>0</v>
      </c>
      <c r="M1198" s="150">
        <f>VLOOKUP(B1198,'12.2023'!A:F,6,0)</f>
        <v>0</v>
      </c>
      <c r="N1198" s="150">
        <f t="shared" si="73"/>
        <v>0</v>
      </c>
      <c r="O1198" s="152">
        <f t="shared" si="74"/>
        <v>0</v>
      </c>
      <c r="P1198" s="128">
        <f t="shared" si="75"/>
        <v>0</v>
      </c>
      <c r="Q1198" s="153">
        <v>0</v>
      </c>
      <c r="R1198" s="128">
        <f t="shared" si="76"/>
        <v>0</v>
      </c>
      <c r="S1198" s="129">
        <v>11</v>
      </c>
    </row>
    <row r="1199" spans="1:19" hidden="1">
      <c r="A1199" s="147">
        <v>1181</v>
      </c>
      <c r="B1199" s="121">
        <v>203061755</v>
      </c>
      <c r="C1199" s="148" t="s">
        <v>159</v>
      </c>
      <c r="D1199" s="149" t="s">
        <v>32</v>
      </c>
      <c r="E1199" s="149" t="s">
        <v>44</v>
      </c>
      <c r="F1199" s="149" t="s">
        <v>152</v>
      </c>
      <c r="G1199" s="149" t="s">
        <v>109</v>
      </c>
      <c r="H1199" s="149">
        <v>0</v>
      </c>
      <c r="I1199" s="123" t="s">
        <v>1298</v>
      </c>
      <c r="J1199" s="150">
        <f>VLOOKUP(B1199,'12.2023'!A:C,3,0)</f>
        <v>0</v>
      </c>
      <c r="K1199" s="151">
        <f>VLOOKUP(B1199,'12.2023'!A:D,4,0)</f>
        <v>0</v>
      </c>
      <c r="L1199" s="150">
        <f>VLOOKUP(B1199,'12.2023'!A:E,5,0)</f>
        <v>0</v>
      </c>
      <c r="M1199" s="150">
        <f>VLOOKUP(B1199,'12.2023'!A:F,6,0)</f>
        <v>0</v>
      </c>
      <c r="N1199" s="150">
        <f t="shared" si="73"/>
        <v>0</v>
      </c>
      <c r="O1199" s="152">
        <f t="shared" si="74"/>
        <v>0</v>
      </c>
      <c r="P1199" s="128">
        <f t="shared" si="75"/>
        <v>0</v>
      </c>
      <c r="Q1199" s="153">
        <v>0</v>
      </c>
      <c r="R1199" s="128">
        <f t="shared" si="76"/>
        <v>0</v>
      </c>
      <c r="S1199" s="129">
        <v>11</v>
      </c>
    </row>
    <row r="1200" spans="1:19" hidden="1">
      <c r="A1200" s="147">
        <v>1182</v>
      </c>
      <c r="B1200" s="121">
        <v>203061756</v>
      </c>
      <c r="C1200" s="148" t="s">
        <v>159</v>
      </c>
      <c r="D1200" s="149" t="s">
        <v>32</v>
      </c>
      <c r="E1200" s="149" t="s">
        <v>44</v>
      </c>
      <c r="F1200" s="149" t="s">
        <v>152</v>
      </c>
      <c r="G1200" s="149" t="s">
        <v>109</v>
      </c>
      <c r="H1200" s="149">
        <v>0</v>
      </c>
      <c r="I1200" s="123" t="s">
        <v>1299</v>
      </c>
      <c r="J1200" s="150">
        <f>VLOOKUP(B1200,'12.2023'!A:C,3,0)</f>
        <v>0</v>
      </c>
      <c r="K1200" s="151">
        <f>VLOOKUP(B1200,'12.2023'!A:D,4,0)</f>
        <v>0</v>
      </c>
      <c r="L1200" s="150">
        <f>VLOOKUP(B1200,'12.2023'!A:E,5,0)</f>
        <v>0</v>
      </c>
      <c r="M1200" s="150">
        <f>VLOOKUP(B1200,'12.2023'!A:F,6,0)</f>
        <v>0</v>
      </c>
      <c r="N1200" s="150">
        <f t="shared" si="73"/>
        <v>0</v>
      </c>
      <c r="O1200" s="152">
        <f t="shared" si="74"/>
        <v>0</v>
      </c>
      <c r="P1200" s="128">
        <f t="shared" si="75"/>
        <v>0</v>
      </c>
      <c r="Q1200" s="153">
        <v>0</v>
      </c>
      <c r="R1200" s="128">
        <f t="shared" si="76"/>
        <v>0</v>
      </c>
      <c r="S1200" s="129">
        <v>11</v>
      </c>
    </row>
    <row r="1201" spans="1:19" hidden="1">
      <c r="A1201" s="147">
        <v>1183</v>
      </c>
      <c r="B1201" s="121">
        <v>203061757</v>
      </c>
      <c r="C1201" s="148" t="s">
        <v>159</v>
      </c>
      <c r="D1201" s="149" t="s">
        <v>32</v>
      </c>
      <c r="E1201" s="149" t="s">
        <v>44</v>
      </c>
      <c r="F1201" s="149" t="s">
        <v>152</v>
      </c>
      <c r="G1201" s="149" t="s">
        <v>109</v>
      </c>
      <c r="H1201" s="149">
        <v>0</v>
      </c>
      <c r="I1201" s="123" t="s">
        <v>1300</v>
      </c>
      <c r="J1201" s="150">
        <f>VLOOKUP(B1201,'12.2023'!A:C,3,0)</f>
        <v>0</v>
      </c>
      <c r="K1201" s="151">
        <f>VLOOKUP(B1201,'12.2023'!A:D,4,0)</f>
        <v>0</v>
      </c>
      <c r="L1201" s="150">
        <f>VLOOKUP(B1201,'12.2023'!A:E,5,0)</f>
        <v>27158</v>
      </c>
      <c r="M1201" s="150">
        <f>VLOOKUP(B1201,'12.2023'!A:F,6,0)</f>
        <v>27158</v>
      </c>
      <c r="N1201" s="150">
        <f t="shared" si="73"/>
        <v>0</v>
      </c>
      <c r="O1201" s="152">
        <f t="shared" si="74"/>
        <v>0</v>
      </c>
      <c r="P1201" s="128">
        <f t="shared" si="75"/>
        <v>0</v>
      </c>
      <c r="Q1201" s="153">
        <v>0</v>
      </c>
      <c r="R1201" s="128">
        <f t="shared" si="76"/>
        <v>0</v>
      </c>
      <c r="S1201" s="129">
        <v>11</v>
      </c>
    </row>
    <row r="1202" spans="1:19" hidden="1">
      <c r="A1202" s="147">
        <v>1184</v>
      </c>
      <c r="B1202" s="121">
        <v>203061758</v>
      </c>
      <c r="C1202" s="148" t="s">
        <v>159</v>
      </c>
      <c r="D1202" s="149" t="s">
        <v>32</v>
      </c>
      <c r="E1202" s="149" t="s">
        <v>44</v>
      </c>
      <c r="F1202" s="149" t="s">
        <v>152</v>
      </c>
      <c r="G1202" s="149" t="s">
        <v>109</v>
      </c>
      <c r="H1202" s="149">
        <v>0</v>
      </c>
      <c r="I1202" s="123" t="s">
        <v>1301</v>
      </c>
      <c r="J1202" s="150">
        <f>VLOOKUP(B1202,'12.2023'!A:C,3,0)</f>
        <v>0</v>
      </c>
      <c r="K1202" s="151">
        <f>VLOOKUP(B1202,'12.2023'!A:D,4,0)</f>
        <v>0</v>
      </c>
      <c r="L1202" s="150">
        <f>VLOOKUP(B1202,'12.2023'!A:E,5,0)</f>
        <v>36005.75</v>
      </c>
      <c r="M1202" s="150">
        <f>VLOOKUP(B1202,'12.2023'!A:F,6,0)</f>
        <v>36005.75</v>
      </c>
      <c r="N1202" s="150">
        <f t="shared" si="73"/>
        <v>0</v>
      </c>
      <c r="O1202" s="152">
        <f t="shared" si="74"/>
        <v>0</v>
      </c>
      <c r="P1202" s="128">
        <f t="shared" si="75"/>
        <v>0</v>
      </c>
      <c r="Q1202" s="153">
        <v>0</v>
      </c>
      <c r="R1202" s="128">
        <f t="shared" si="76"/>
        <v>0</v>
      </c>
      <c r="S1202" s="129">
        <v>11</v>
      </c>
    </row>
    <row r="1203" spans="1:19" hidden="1">
      <c r="A1203" s="147">
        <v>1185</v>
      </c>
      <c r="B1203" s="121">
        <v>203061759</v>
      </c>
      <c r="C1203" s="148" t="s">
        <v>159</v>
      </c>
      <c r="D1203" s="149" t="s">
        <v>32</v>
      </c>
      <c r="E1203" s="149" t="s">
        <v>44</v>
      </c>
      <c r="F1203" s="149" t="s">
        <v>152</v>
      </c>
      <c r="G1203" s="149" t="s">
        <v>109</v>
      </c>
      <c r="H1203" s="149">
        <v>0</v>
      </c>
      <c r="I1203" s="123" t="s">
        <v>1302</v>
      </c>
      <c r="J1203" s="150">
        <f>VLOOKUP(B1203,'12.2023'!A:C,3,0)</f>
        <v>0</v>
      </c>
      <c r="K1203" s="151">
        <f>VLOOKUP(B1203,'12.2023'!A:D,4,0)</f>
        <v>0</v>
      </c>
      <c r="L1203" s="150">
        <f>VLOOKUP(B1203,'12.2023'!A:E,5,0)</f>
        <v>0</v>
      </c>
      <c r="M1203" s="150">
        <f>VLOOKUP(B1203,'12.2023'!A:F,6,0)</f>
        <v>0</v>
      </c>
      <c r="N1203" s="150">
        <f t="shared" si="73"/>
        <v>0</v>
      </c>
      <c r="O1203" s="152">
        <f t="shared" si="74"/>
        <v>0</v>
      </c>
      <c r="P1203" s="128">
        <f t="shared" si="75"/>
        <v>0</v>
      </c>
      <c r="Q1203" s="153">
        <v>0</v>
      </c>
      <c r="R1203" s="128">
        <f t="shared" si="76"/>
        <v>0</v>
      </c>
      <c r="S1203" s="129">
        <v>11</v>
      </c>
    </row>
    <row r="1204" spans="1:19" hidden="1">
      <c r="A1204" s="147">
        <v>1186</v>
      </c>
      <c r="B1204" s="121">
        <v>203061760</v>
      </c>
      <c r="C1204" s="148" t="s">
        <v>159</v>
      </c>
      <c r="D1204" s="149" t="s">
        <v>32</v>
      </c>
      <c r="E1204" s="149" t="s">
        <v>44</v>
      </c>
      <c r="F1204" s="149" t="s">
        <v>152</v>
      </c>
      <c r="G1204" s="149" t="s">
        <v>109</v>
      </c>
      <c r="H1204" s="149">
        <v>0</v>
      </c>
      <c r="I1204" s="123" t="s">
        <v>1303</v>
      </c>
      <c r="J1204" s="150">
        <f>VLOOKUP(B1204,'12.2023'!A:C,3,0)</f>
        <v>0</v>
      </c>
      <c r="K1204" s="151">
        <f>VLOOKUP(B1204,'12.2023'!A:D,4,0)</f>
        <v>0</v>
      </c>
      <c r="L1204" s="150">
        <f>VLOOKUP(B1204,'12.2023'!A:E,5,0)</f>
        <v>21759</v>
      </c>
      <c r="M1204" s="150">
        <f>VLOOKUP(B1204,'12.2023'!A:F,6,0)</f>
        <v>21759</v>
      </c>
      <c r="N1204" s="150">
        <f t="shared" si="73"/>
        <v>0</v>
      </c>
      <c r="O1204" s="152">
        <f t="shared" si="74"/>
        <v>0</v>
      </c>
      <c r="P1204" s="128">
        <f t="shared" si="75"/>
        <v>0</v>
      </c>
      <c r="Q1204" s="153">
        <v>0</v>
      </c>
      <c r="R1204" s="128">
        <f t="shared" si="76"/>
        <v>0</v>
      </c>
      <c r="S1204" s="129">
        <v>11</v>
      </c>
    </row>
    <row r="1205" spans="1:19" hidden="1">
      <c r="A1205" s="147">
        <v>1187</v>
      </c>
      <c r="B1205" s="121">
        <v>203061761</v>
      </c>
      <c r="C1205" s="148" t="s">
        <v>159</v>
      </c>
      <c r="D1205" s="149" t="s">
        <v>32</v>
      </c>
      <c r="E1205" s="149" t="s">
        <v>44</v>
      </c>
      <c r="F1205" s="149" t="s">
        <v>152</v>
      </c>
      <c r="G1205" s="149" t="s">
        <v>109</v>
      </c>
      <c r="H1205" s="149">
        <v>0</v>
      </c>
      <c r="I1205" s="123" t="s">
        <v>1304</v>
      </c>
      <c r="J1205" s="150">
        <f>VLOOKUP(B1205,'12.2023'!A:C,3,0)</f>
        <v>0</v>
      </c>
      <c r="K1205" s="151">
        <f>VLOOKUP(B1205,'12.2023'!A:D,4,0)</f>
        <v>0</v>
      </c>
      <c r="L1205" s="150">
        <f>VLOOKUP(B1205,'12.2023'!A:E,5,0)</f>
        <v>0</v>
      </c>
      <c r="M1205" s="150">
        <f>VLOOKUP(B1205,'12.2023'!A:F,6,0)</f>
        <v>0</v>
      </c>
      <c r="N1205" s="150">
        <f t="shared" si="73"/>
        <v>0</v>
      </c>
      <c r="O1205" s="152">
        <f t="shared" si="74"/>
        <v>0</v>
      </c>
      <c r="P1205" s="128">
        <f t="shared" si="75"/>
        <v>0</v>
      </c>
      <c r="Q1205" s="153">
        <v>0</v>
      </c>
      <c r="R1205" s="128">
        <f t="shared" si="76"/>
        <v>0</v>
      </c>
      <c r="S1205" s="129">
        <v>11</v>
      </c>
    </row>
    <row r="1206" spans="1:19" hidden="1">
      <c r="A1206" s="147">
        <v>1188</v>
      </c>
      <c r="B1206" s="121">
        <v>203061762</v>
      </c>
      <c r="C1206" s="148" t="s">
        <v>159</v>
      </c>
      <c r="D1206" s="149" t="s">
        <v>32</v>
      </c>
      <c r="E1206" s="149" t="s">
        <v>44</v>
      </c>
      <c r="F1206" s="149" t="s">
        <v>152</v>
      </c>
      <c r="G1206" s="149" t="s">
        <v>109</v>
      </c>
      <c r="H1206" s="149">
        <v>0</v>
      </c>
      <c r="I1206" s="123" t="s">
        <v>1305</v>
      </c>
      <c r="J1206" s="150">
        <f>VLOOKUP(B1206,'12.2023'!A:C,3,0)</f>
        <v>0</v>
      </c>
      <c r="K1206" s="151">
        <f>VLOOKUP(B1206,'12.2023'!A:D,4,0)</f>
        <v>0</v>
      </c>
      <c r="L1206" s="150">
        <f>VLOOKUP(B1206,'12.2023'!A:E,5,0)</f>
        <v>32671</v>
      </c>
      <c r="M1206" s="150">
        <f>VLOOKUP(B1206,'12.2023'!A:F,6,0)</f>
        <v>32671</v>
      </c>
      <c r="N1206" s="150">
        <f t="shared" si="73"/>
        <v>0</v>
      </c>
      <c r="O1206" s="152">
        <f t="shared" si="74"/>
        <v>0</v>
      </c>
      <c r="P1206" s="128">
        <f t="shared" si="75"/>
        <v>0</v>
      </c>
      <c r="Q1206" s="153">
        <v>0</v>
      </c>
      <c r="R1206" s="128">
        <f t="shared" si="76"/>
        <v>0</v>
      </c>
      <c r="S1206" s="129">
        <v>11</v>
      </c>
    </row>
    <row r="1207" spans="1:19" hidden="1">
      <c r="A1207" s="147">
        <v>1189</v>
      </c>
      <c r="B1207" s="121">
        <v>203061763</v>
      </c>
      <c r="C1207" s="148" t="s">
        <v>159</v>
      </c>
      <c r="D1207" s="149" t="s">
        <v>32</v>
      </c>
      <c r="E1207" s="149" t="s">
        <v>44</v>
      </c>
      <c r="F1207" s="149" t="s">
        <v>152</v>
      </c>
      <c r="G1207" s="149" t="s">
        <v>109</v>
      </c>
      <c r="H1207" s="149">
        <v>0</v>
      </c>
      <c r="I1207" s="123" t="s">
        <v>1306</v>
      </c>
      <c r="J1207" s="150">
        <f>VLOOKUP(B1207,'12.2023'!A:C,3,0)</f>
        <v>0</v>
      </c>
      <c r="K1207" s="151">
        <f>VLOOKUP(B1207,'12.2023'!A:D,4,0)</f>
        <v>0</v>
      </c>
      <c r="L1207" s="150">
        <f>VLOOKUP(B1207,'12.2023'!A:E,5,0)</f>
        <v>29530</v>
      </c>
      <c r="M1207" s="150">
        <f>VLOOKUP(B1207,'12.2023'!A:F,6,0)</f>
        <v>29530</v>
      </c>
      <c r="N1207" s="150">
        <f t="shared" si="73"/>
        <v>0</v>
      </c>
      <c r="O1207" s="152">
        <f t="shared" si="74"/>
        <v>0</v>
      </c>
      <c r="P1207" s="128">
        <f t="shared" si="75"/>
        <v>0</v>
      </c>
      <c r="Q1207" s="153">
        <v>0</v>
      </c>
      <c r="R1207" s="128">
        <f t="shared" si="76"/>
        <v>0</v>
      </c>
      <c r="S1207" s="129">
        <v>11</v>
      </c>
    </row>
    <row r="1208" spans="1:19" hidden="1">
      <c r="A1208" s="147">
        <v>1190</v>
      </c>
      <c r="B1208" s="121">
        <v>203061764</v>
      </c>
      <c r="C1208" s="148" t="s">
        <v>159</v>
      </c>
      <c r="D1208" s="149" t="s">
        <v>32</v>
      </c>
      <c r="E1208" s="149" t="s">
        <v>44</v>
      </c>
      <c r="F1208" s="149" t="s">
        <v>152</v>
      </c>
      <c r="G1208" s="149" t="s">
        <v>109</v>
      </c>
      <c r="H1208" s="149">
        <v>0</v>
      </c>
      <c r="I1208" s="123" t="s">
        <v>1307</v>
      </c>
      <c r="J1208" s="150">
        <f>VLOOKUP(B1208,'12.2023'!A:C,3,0)</f>
        <v>0</v>
      </c>
      <c r="K1208" s="151">
        <f>VLOOKUP(B1208,'12.2023'!A:D,4,0)</f>
        <v>0</v>
      </c>
      <c r="L1208" s="150">
        <f>VLOOKUP(B1208,'12.2023'!A:E,5,0)</f>
        <v>22874</v>
      </c>
      <c r="M1208" s="150">
        <f>VLOOKUP(B1208,'12.2023'!A:F,6,0)</f>
        <v>22874</v>
      </c>
      <c r="N1208" s="150">
        <f t="shared" si="73"/>
        <v>0</v>
      </c>
      <c r="O1208" s="152">
        <f t="shared" si="74"/>
        <v>0</v>
      </c>
      <c r="P1208" s="128">
        <f t="shared" si="75"/>
        <v>0</v>
      </c>
      <c r="Q1208" s="153">
        <v>0</v>
      </c>
      <c r="R1208" s="128">
        <f t="shared" si="76"/>
        <v>0</v>
      </c>
      <c r="S1208" s="129">
        <v>11</v>
      </c>
    </row>
    <row r="1209" spans="1:19" hidden="1">
      <c r="A1209" s="147">
        <v>1191</v>
      </c>
      <c r="B1209" s="121">
        <v>203061765</v>
      </c>
      <c r="C1209" s="148" t="s">
        <v>159</v>
      </c>
      <c r="D1209" s="149" t="s">
        <v>32</v>
      </c>
      <c r="E1209" s="149" t="s">
        <v>44</v>
      </c>
      <c r="F1209" s="149" t="s">
        <v>152</v>
      </c>
      <c r="G1209" s="149" t="s">
        <v>109</v>
      </c>
      <c r="H1209" s="149">
        <v>0</v>
      </c>
      <c r="I1209" s="123" t="s">
        <v>1308</v>
      </c>
      <c r="J1209" s="150">
        <f>VLOOKUP(B1209,'12.2023'!A:C,3,0)</f>
        <v>0</v>
      </c>
      <c r="K1209" s="151">
        <f>VLOOKUP(B1209,'12.2023'!A:D,4,0)</f>
        <v>0</v>
      </c>
      <c r="L1209" s="150">
        <f>VLOOKUP(B1209,'12.2023'!A:E,5,0)</f>
        <v>28937</v>
      </c>
      <c r="M1209" s="150">
        <f>VLOOKUP(B1209,'12.2023'!A:F,6,0)</f>
        <v>28937</v>
      </c>
      <c r="N1209" s="150">
        <f t="shared" si="73"/>
        <v>0</v>
      </c>
      <c r="O1209" s="152">
        <f t="shared" si="74"/>
        <v>0</v>
      </c>
      <c r="P1209" s="128">
        <f t="shared" si="75"/>
        <v>0</v>
      </c>
      <c r="Q1209" s="153">
        <v>0</v>
      </c>
      <c r="R1209" s="128">
        <f t="shared" si="76"/>
        <v>0</v>
      </c>
      <c r="S1209" s="129">
        <v>11</v>
      </c>
    </row>
    <row r="1210" spans="1:19" hidden="1">
      <c r="A1210" s="147">
        <v>1192</v>
      </c>
      <c r="B1210" s="121">
        <v>203061766</v>
      </c>
      <c r="C1210" s="148" t="s">
        <v>159</v>
      </c>
      <c r="D1210" s="149" t="s">
        <v>32</v>
      </c>
      <c r="E1210" s="149" t="s">
        <v>44</v>
      </c>
      <c r="F1210" s="149" t="s">
        <v>152</v>
      </c>
      <c r="G1210" s="149" t="s">
        <v>109</v>
      </c>
      <c r="H1210" s="149">
        <v>0</v>
      </c>
      <c r="I1210" s="123" t="s">
        <v>1309</v>
      </c>
      <c r="J1210" s="150">
        <f>VLOOKUP(B1210,'12.2023'!A:C,3,0)</f>
        <v>0</v>
      </c>
      <c r="K1210" s="151">
        <f>VLOOKUP(B1210,'12.2023'!A:D,4,0)</f>
        <v>0</v>
      </c>
      <c r="L1210" s="150">
        <f>VLOOKUP(B1210,'12.2023'!A:E,5,0)</f>
        <v>0</v>
      </c>
      <c r="M1210" s="150">
        <f>VLOOKUP(B1210,'12.2023'!A:F,6,0)</f>
        <v>0</v>
      </c>
      <c r="N1210" s="150">
        <f t="shared" si="73"/>
        <v>0</v>
      </c>
      <c r="O1210" s="152">
        <f t="shared" si="74"/>
        <v>0</v>
      </c>
      <c r="P1210" s="128">
        <f t="shared" si="75"/>
        <v>0</v>
      </c>
      <c r="Q1210" s="153">
        <v>0</v>
      </c>
      <c r="R1210" s="128">
        <f t="shared" si="76"/>
        <v>0</v>
      </c>
      <c r="S1210" s="129">
        <v>11</v>
      </c>
    </row>
    <row r="1211" spans="1:19" hidden="1">
      <c r="A1211" s="147">
        <v>1193</v>
      </c>
      <c r="B1211" s="121">
        <v>203061767</v>
      </c>
      <c r="C1211" s="148" t="s">
        <v>159</v>
      </c>
      <c r="D1211" s="149" t="s">
        <v>32</v>
      </c>
      <c r="E1211" s="149" t="s">
        <v>44</v>
      </c>
      <c r="F1211" s="149" t="s">
        <v>152</v>
      </c>
      <c r="G1211" s="149" t="s">
        <v>109</v>
      </c>
      <c r="H1211" s="149">
        <v>0</v>
      </c>
      <c r="I1211" s="123" t="s">
        <v>1310</v>
      </c>
      <c r="J1211" s="150">
        <f>VLOOKUP(B1211,'12.2023'!A:C,3,0)</f>
        <v>0</v>
      </c>
      <c r="K1211" s="151">
        <f>VLOOKUP(B1211,'12.2023'!A:D,4,0)</f>
        <v>0</v>
      </c>
      <c r="L1211" s="150">
        <f>VLOOKUP(B1211,'12.2023'!A:E,5,0)</f>
        <v>363</v>
      </c>
      <c r="M1211" s="150">
        <f>VLOOKUP(B1211,'12.2023'!A:F,6,0)</f>
        <v>363</v>
      </c>
      <c r="N1211" s="150">
        <f t="shared" si="73"/>
        <v>0</v>
      </c>
      <c r="O1211" s="152">
        <f t="shared" si="74"/>
        <v>0</v>
      </c>
      <c r="P1211" s="128">
        <f t="shared" si="75"/>
        <v>0</v>
      </c>
      <c r="Q1211" s="153">
        <v>0</v>
      </c>
      <c r="R1211" s="128">
        <f t="shared" si="76"/>
        <v>0</v>
      </c>
      <c r="S1211" s="129">
        <v>11</v>
      </c>
    </row>
    <row r="1212" spans="1:19" hidden="1">
      <c r="A1212" s="147">
        <v>1194</v>
      </c>
      <c r="B1212" s="121">
        <v>203061768</v>
      </c>
      <c r="C1212" s="148" t="s">
        <v>159</v>
      </c>
      <c r="D1212" s="149" t="s">
        <v>32</v>
      </c>
      <c r="E1212" s="149" t="s">
        <v>44</v>
      </c>
      <c r="F1212" s="149" t="s">
        <v>152</v>
      </c>
      <c r="G1212" s="149" t="s">
        <v>109</v>
      </c>
      <c r="H1212" s="149">
        <v>0</v>
      </c>
      <c r="I1212" s="123" t="s">
        <v>1311</v>
      </c>
      <c r="J1212" s="150">
        <f>VLOOKUP(B1212,'12.2023'!A:C,3,0)</f>
        <v>0</v>
      </c>
      <c r="K1212" s="151">
        <f>VLOOKUP(B1212,'12.2023'!A:D,4,0)</f>
        <v>0</v>
      </c>
      <c r="L1212" s="150">
        <f>VLOOKUP(B1212,'12.2023'!A:E,5,0)</f>
        <v>23534</v>
      </c>
      <c r="M1212" s="150">
        <f>VLOOKUP(B1212,'12.2023'!A:F,6,0)</f>
        <v>23534</v>
      </c>
      <c r="N1212" s="150">
        <f t="shared" si="73"/>
        <v>0</v>
      </c>
      <c r="O1212" s="152">
        <f t="shared" si="74"/>
        <v>0</v>
      </c>
      <c r="P1212" s="128">
        <f t="shared" si="75"/>
        <v>0</v>
      </c>
      <c r="Q1212" s="153">
        <v>0</v>
      </c>
      <c r="R1212" s="128">
        <f t="shared" si="76"/>
        <v>0</v>
      </c>
      <c r="S1212" s="129">
        <v>11</v>
      </c>
    </row>
    <row r="1213" spans="1:19" hidden="1">
      <c r="A1213" s="147">
        <v>1195</v>
      </c>
      <c r="B1213" s="121">
        <v>203061770</v>
      </c>
      <c r="C1213" s="148" t="s">
        <v>159</v>
      </c>
      <c r="D1213" s="149" t="s">
        <v>32</v>
      </c>
      <c r="E1213" s="149" t="s">
        <v>44</v>
      </c>
      <c r="F1213" s="149" t="s">
        <v>152</v>
      </c>
      <c r="G1213" s="149" t="s">
        <v>109</v>
      </c>
      <c r="H1213" s="149">
        <v>0</v>
      </c>
      <c r="I1213" s="123" t="s">
        <v>1312</v>
      </c>
      <c r="J1213" s="150">
        <f>VLOOKUP(B1213,'12.2023'!A:C,3,0)</f>
        <v>0</v>
      </c>
      <c r="K1213" s="151">
        <f>VLOOKUP(B1213,'12.2023'!A:D,4,0)</f>
        <v>0</v>
      </c>
      <c r="L1213" s="150">
        <f>VLOOKUP(B1213,'12.2023'!A:E,5,0)</f>
        <v>66559</v>
      </c>
      <c r="M1213" s="150">
        <f>VLOOKUP(B1213,'12.2023'!A:F,6,0)</f>
        <v>66559</v>
      </c>
      <c r="N1213" s="150">
        <f t="shared" si="73"/>
        <v>0</v>
      </c>
      <c r="O1213" s="152">
        <f t="shared" si="74"/>
        <v>0</v>
      </c>
      <c r="P1213" s="128">
        <f t="shared" si="75"/>
        <v>0</v>
      </c>
      <c r="Q1213" s="153">
        <v>0</v>
      </c>
      <c r="R1213" s="128">
        <f t="shared" si="76"/>
        <v>0</v>
      </c>
      <c r="S1213" s="129">
        <v>11</v>
      </c>
    </row>
    <row r="1214" spans="1:19" hidden="1">
      <c r="A1214" s="147">
        <v>1196</v>
      </c>
      <c r="B1214" s="121">
        <v>203061771</v>
      </c>
      <c r="C1214" s="148" t="s">
        <v>159</v>
      </c>
      <c r="D1214" s="149" t="s">
        <v>32</v>
      </c>
      <c r="E1214" s="149" t="s">
        <v>44</v>
      </c>
      <c r="F1214" s="149" t="s">
        <v>152</v>
      </c>
      <c r="G1214" s="149" t="s">
        <v>109</v>
      </c>
      <c r="H1214" s="149">
        <v>0</v>
      </c>
      <c r="I1214" s="123" t="s">
        <v>1313</v>
      </c>
      <c r="J1214" s="150">
        <f>VLOOKUP(B1214,'12.2023'!A:C,3,0)</f>
        <v>0</v>
      </c>
      <c r="K1214" s="151">
        <f>VLOOKUP(B1214,'12.2023'!A:D,4,0)</f>
        <v>0</v>
      </c>
      <c r="L1214" s="150">
        <f>VLOOKUP(B1214,'12.2023'!A:E,5,0)</f>
        <v>158897</v>
      </c>
      <c r="M1214" s="150">
        <f>VLOOKUP(B1214,'12.2023'!A:F,6,0)</f>
        <v>158897</v>
      </c>
      <c r="N1214" s="150">
        <f t="shared" si="73"/>
        <v>0</v>
      </c>
      <c r="O1214" s="152">
        <f t="shared" si="74"/>
        <v>0</v>
      </c>
      <c r="P1214" s="128">
        <f t="shared" si="75"/>
        <v>0</v>
      </c>
      <c r="Q1214" s="153">
        <v>0</v>
      </c>
      <c r="R1214" s="128">
        <f t="shared" si="76"/>
        <v>0</v>
      </c>
      <c r="S1214" s="129">
        <v>11</v>
      </c>
    </row>
    <row r="1215" spans="1:19" hidden="1">
      <c r="A1215" s="147">
        <v>1197</v>
      </c>
      <c r="B1215" s="121">
        <v>203061772</v>
      </c>
      <c r="C1215" s="148" t="s">
        <v>159</v>
      </c>
      <c r="D1215" s="149" t="s">
        <v>32</v>
      </c>
      <c r="E1215" s="149" t="s">
        <v>44</v>
      </c>
      <c r="F1215" s="149" t="s">
        <v>152</v>
      </c>
      <c r="G1215" s="149" t="s">
        <v>109</v>
      </c>
      <c r="H1215" s="149">
        <v>0</v>
      </c>
      <c r="I1215" s="123" t="s">
        <v>1314</v>
      </c>
      <c r="J1215" s="150">
        <f>VLOOKUP(B1215,'12.2023'!A:C,3,0)</f>
        <v>0</v>
      </c>
      <c r="K1215" s="151">
        <f>VLOOKUP(B1215,'12.2023'!A:D,4,0)</f>
        <v>0</v>
      </c>
      <c r="L1215" s="150">
        <f>VLOOKUP(B1215,'12.2023'!A:E,5,0)</f>
        <v>0</v>
      </c>
      <c r="M1215" s="150">
        <f>VLOOKUP(B1215,'12.2023'!A:F,6,0)</f>
        <v>0</v>
      </c>
      <c r="N1215" s="150">
        <f t="shared" si="73"/>
        <v>0</v>
      </c>
      <c r="O1215" s="152">
        <f t="shared" si="74"/>
        <v>0</v>
      </c>
      <c r="P1215" s="128">
        <f t="shared" si="75"/>
        <v>0</v>
      </c>
      <c r="Q1215" s="153">
        <v>0</v>
      </c>
      <c r="R1215" s="128">
        <f t="shared" si="76"/>
        <v>0</v>
      </c>
      <c r="S1215" s="129">
        <v>11</v>
      </c>
    </row>
    <row r="1216" spans="1:19" hidden="1">
      <c r="A1216" s="147">
        <v>1198</v>
      </c>
      <c r="B1216" s="121">
        <v>203061773</v>
      </c>
      <c r="C1216" s="148" t="s">
        <v>159</v>
      </c>
      <c r="D1216" s="149" t="s">
        <v>32</v>
      </c>
      <c r="E1216" s="149" t="s">
        <v>44</v>
      </c>
      <c r="F1216" s="149" t="s">
        <v>152</v>
      </c>
      <c r="G1216" s="149" t="s">
        <v>109</v>
      </c>
      <c r="H1216" s="149">
        <v>0</v>
      </c>
      <c r="I1216" s="123" t="s">
        <v>1315</v>
      </c>
      <c r="J1216" s="150">
        <f>VLOOKUP(B1216,'12.2023'!A:C,3,0)</f>
        <v>0</v>
      </c>
      <c r="K1216" s="151">
        <f>VLOOKUP(B1216,'12.2023'!A:D,4,0)</f>
        <v>0</v>
      </c>
      <c r="L1216" s="150">
        <f>VLOOKUP(B1216,'12.2023'!A:E,5,0)</f>
        <v>68953</v>
      </c>
      <c r="M1216" s="150">
        <f>VLOOKUP(B1216,'12.2023'!A:F,6,0)</f>
        <v>68953</v>
      </c>
      <c r="N1216" s="150">
        <f t="shared" si="73"/>
        <v>0</v>
      </c>
      <c r="O1216" s="152">
        <f t="shared" si="74"/>
        <v>0</v>
      </c>
      <c r="P1216" s="128">
        <f t="shared" si="75"/>
        <v>0</v>
      </c>
      <c r="Q1216" s="153">
        <v>0</v>
      </c>
      <c r="R1216" s="128">
        <f t="shared" si="76"/>
        <v>0</v>
      </c>
      <c r="S1216" s="129">
        <v>11</v>
      </c>
    </row>
    <row r="1217" spans="1:19" hidden="1">
      <c r="A1217" s="147">
        <v>1199</v>
      </c>
      <c r="B1217" s="121">
        <v>203061779</v>
      </c>
      <c r="C1217" s="148" t="s">
        <v>159</v>
      </c>
      <c r="D1217" s="149" t="s">
        <v>32</v>
      </c>
      <c r="E1217" s="149" t="s">
        <v>44</v>
      </c>
      <c r="F1217" s="149" t="s">
        <v>152</v>
      </c>
      <c r="G1217" s="149" t="s">
        <v>109</v>
      </c>
      <c r="H1217" s="149">
        <v>0</v>
      </c>
      <c r="I1217" s="123" t="s">
        <v>1316</v>
      </c>
      <c r="J1217" s="150">
        <f>VLOOKUP(B1217,'12.2023'!A:C,3,0)</f>
        <v>0</v>
      </c>
      <c r="K1217" s="151">
        <f>VLOOKUP(B1217,'12.2023'!A:D,4,0)</f>
        <v>0</v>
      </c>
      <c r="L1217" s="150">
        <f>VLOOKUP(B1217,'12.2023'!A:E,5,0)</f>
        <v>389122.45</v>
      </c>
      <c r="M1217" s="150">
        <f>VLOOKUP(B1217,'12.2023'!A:F,6,0)</f>
        <v>389122.45</v>
      </c>
      <c r="N1217" s="150">
        <f t="shared" si="73"/>
        <v>0</v>
      </c>
      <c r="O1217" s="152">
        <f t="shared" si="74"/>
        <v>0</v>
      </c>
      <c r="P1217" s="128">
        <f t="shared" si="75"/>
        <v>0</v>
      </c>
      <c r="Q1217" s="153">
        <v>0</v>
      </c>
      <c r="R1217" s="128">
        <f t="shared" si="76"/>
        <v>0</v>
      </c>
      <c r="S1217" s="129">
        <v>11</v>
      </c>
    </row>
    <row r="1218" spans="1:19" hidden="1">
      <c r="A1218" s="147">
        <v>1200</v>
      </c>
      <c r="B1218" s="121">
        <v>203061780</v>
      </c>
      <c r="C1218" s="148" t="s">
        <v>159</v>
      </c>
      <c r="D1218" s="149" t="s">
        <v>32</v>
      </c>
      <c r="E1218" s="149" t="s">
        <v>44</v>
      </c>
      <c r="F1218" s="149" t="s">
        <v>152</v>
      </c>
      <c r="G1218" s="149" t="s">
        <v>109</v>
      </c>
      <c r="H1218" s="149">
        <v>0</v>
      </c>
      <c r="I1218" s="123" t="s">
        <v>1317</v>
      </c>
      <c r="J1218" s="150">
        <f>VLOOKUP(B1218,'12.2023'!A:C,3,0)</f>
        <v>0</v>
      </c>
      <c r="K1218" s="151">
        <f>VLOOKUP(B1218,'12.2023'!A:D,4,0)</f>
        <v>0</v>
      </c>
      <c r="L1218" s="150">
        <f>VLOOKUP(B1218,'12.2023'!A:E,5,0)</f>
        <v>107611.62</v>
      </c>
      <c r="M1218" s="150">
        <f>VLOOKUP(B1218,'12.2023'!A:F,6,0)</f>
        <v>107611.62</v>
      </c>
      <c r="N1218" s="150">
        <f t="shared" si="73"/>
        <v>0</v>
      </c>
      <c r="O1218" s="152">
        <f t="shared" si="74"/>
        <v>0</v>
      </c>
      <c r="P1218" s="128">
        <f t="shared" si="75"/>
        <v>0</v>
      </c>
      <c r="Q1218" s="153">
        <v>0</v>
      </c>
      <c r="R1218" s="128">
        <f t="shared" si="76"/>
        <v>0</v>
      </c>
      <c r="S1218" s="129">
        <v>11</v>
      </c>
    </row>
    <row r="1219" spans="1:19" hidden="1">
      <c r="A1219" s="147">
        <v>1201</v>
      </c>
      <c r="B1219" s="121">
        <v>203061782</v>
      </c>
      <c r="C1219" s="148" t="s">
        <v>159</v>
      </c>
      <c r="D1219" s="149" t="s">
        <v>32</v>
      </c>
      <c r="E1219" s="149" t="s">
        <v>44</v>
      </c>
      <c r="F1219" s="149" t="s">
        <v>152</v>
      </c>
      <c r="G1219" s="149" t="s">
        <v>109</v>
      </c>
      <c r="H1219" s="149">
        <v>0</v>
      </c>
      <c r="I1219" s="123" t="s">
        <v>1318</v>
      </c>
      <c r="J1219" s="150">
        <f>VLOOKUP(B1219,'12.2023'!A:C,3,0)</f>
        <v>0</v>
      </c>
      <c r="K1219" s="151">
        <f>VLOOKUP(B1219,'12.2023'!A:D,4,0)</f>
        <v>0</v>
      </c>
      <c r="L1219" s="150">
        <f>VLOOKUP(B1219,'12.2023'!A:E,5,0)</f>
        <v>207044</v>
      </c>
      <c r="M1219" s="150">
        <f>VLOOKUP(B1219,'12.2023'!A:F,6,0)</f>
        <v>207044</v>
      </c>
      <c r="N1219" s="150">
        <f t="shared" si="73"/>
        <v>0</v>
      </c>
      <c r="O1219" s="152">
        <f t="shared" si="74"/>
        <v>0</v>
      </c>
      <c r="P1219" s="128">
        <f t="shared" si="75"/>
        <v>0</v>
      </c>
      <c r="Q1219" s="153">
        <v>0</v>
      </c>
      <c r="R1219" s="128">
        <f t="shared" si="76"/>
        <v>0</v>
      </c>
      <c r="S1219" s="129">
        <v>11</v>
      </c>
    </row>
    <row r="1220" spans="1:19" hidden="1">
      <c r="A1220" s="147">
        <v>1202</v>
      </c>
      <c r="B1220" s="121">
        <v>203061783</v>
      </c>
      <c r="C1220" s="148" t="s">
        <v>159</v>
      </c>
      <c r="D1220" s="149" t="s">
        <v>32</v>
      </c>
      <c r="E1220" s="149" t="s">
        <v>44</v>
      </c>
      <c r="F1220" s="149" t="s">
        <v>152</v>
      </c>
      <c r="G1220" s="149" t="s">
        <v>109</v>
      </c>
      <c r="H1220" s="149">
        <v>0</v>
      </c>
      <c r="I1220" s="123" t="s">
        <v>1319</v>
      </c>
      <c r="J1220" s="150">
        <f>VLOOKUP(B1220,'12.2023'!A:C,3,0)</f>
        <v>0</v>
      </c>
      <c r="K1220" s="151">
        <f>VLOOKUP(B1220,'12.2023'!A:D,4,0)</f>
        <v>0</v>
      </c>
      <c r="L1220" s="150">
        <f>VLOOKUP(B1220,'12.2023'!A:E,5,0)</f>
        <v>0</v>
      </c>
      <c r="M1220" s="150">
        <f>VLOOKUP(B1220,'12.2023'!A:F,6,0)</f>
        <v>0</v>
      </c>
      <c r="N1220" s="150">
        <f t="shared" si="73"/>
        <v>0</v>
      </c>
      <c r="O1220" s="152">
        <f t="shared" si="74"/>
        <v>0</v>
      </c>
      <c r="P1220" s="128">
        <f t="shared" si="75"/>
        <v>0</v>
      </c>
      <c r="Q1220" s="153">
        <v>0</v>
      </c>
      <c r="R1220" s="128">
        <f t="shared" si="76"/>
        <v>0</v>
      </c>
      <c r="S1220" s="129">
        <v>11</v>
      </c>
    </row>
    <row r="1221" spans="1:19" hidden="1">
      <c r="A1221" s="147">
        <v>1203</v>
      </c>
      <c r="B1221" s="121">
        <v>203061785</v>
      </c>
      <c r="C1221" s="148" t="s">
        <v>159</v>
      </c>
      <c r="D1221" s="149" t="s">
        <v>32</v>
      </c>
      <c r="E1221" s="149" t="s">
        <v>44</v>
      </c>
      <c r="F1221" s="149" t="s">
        <v>152</v>
      </c>
      <c r="G1221" s="149" t="s">
        <v>109</v>
      </c>
      <c r="H1221" s="149">
        <v>0</v>
      </c>
      <c r="I1221" s="123" t="s">
        <v>1320</v>
      </c>
      <c r="J1221" s="150">
        <f>VLOOKUP(B1221,'12.2023'!A:C,3,0)</f>
        <v>0</v>
      </c>
      <c r="K1221" s="151">
        <f>VLOOKUP(B1221,'12.2023'!A:D,4,0)</f>
        <v>0</v>
      </c>
      <c r="L1221" s="150">
        <f>VLOOKUP(B1221,'12.2023'!A:E,5,0)</f>
        <v>43575</v>
      </c>
      <c r="M1221" s="150">
        <f>VLOOKUP(B1221,'12.2023'!A:F,6,0)</f>
        <v>43575</v>
      </c>
      <c r="N1221" s="150">
        <f t="shared" si="73"/>
        <v>0</v>
      </c>
      <c r="O1221" s="152">
        <f t="shared" si="74"/>
        <v>0</v>
      </c>
      <c r="P1221" s="128">
        <f t="shared" si="75"/>
        <v>0</v>
      </c>
      <c r="Q1221" s="153">
        <v>0</v>
      </c>
      <c r="R1221" s="128">
        <f t="shared" si="76"/>
        <v>0</v>
      </c>
      <c r="S1221" s="129">
        <v>11</v>
      </c>
    </row>
    <row r="1222" spans="1:19" hidden="1">
      <c r="A1222" s="147">
        <v>1204</v>
      </c>
      <c r="B1222" s="121">
        <v>203061786</v>
      </c>
      <c r="C1222" s="148" t="s">
        <v>159</v>
      </c>
      <c r="D1222" s="149" t="s">
        <v>32</v>
      </c>
      <c r="E1222" s="149" t="s">
        <v>44</v>
      </c>
      <c r="F1222" s="149" t="s">
        <v>152</v>
      </c>
      <c r="G1222" s="149" t="s">
        <v>109</v>
      </c>
      <c r="H1222" s="149">
        <v>0</v>
      </c>
      <c r="I1222" s="123" t="s">
        <v>1321</v>
      </c>
      <c r="J1222" s="150">
        <f>VLOOKUP(B1222,'12.2023'!A:C,3,0)</f>
        <v>0</v>
      </c>
      <c r="K1222" s="151">
        <f>VLOOKUP(B1222,'12.2023'!A:D,4,0)</f>
        <v>0</v>
      </c>
      <c r="L1222" s="150">
        <f>VLOOKUP(B1222,'12.2023'!A:E,5,0)</f>
        <v>42897</v>
      </c>
      <c r="M1222" s="150">
        <f>VLOOKUP(B1222,'12.2023'!A:F,6,0)</f>
        <v>42897</v>
      </c>
      <c r="N1222" s="150">
        <f t="shared" si="73"/>
        <v>0</v>
      </c>
      <c r="O1222" s="152">
        <f t="shared" si="74"/>
        <v>0</v>
      </c>
      <c r="P1222" s="128">
        <f t="shared" si="75"/>
        <v>0</v>
      </c>
      <c r="Q1222" s="153">
        <v>0</v>
      </c>
      <c r="R1222" s="128">
        <f t="shared" si="76"/>
        <v>0</v>
      </c>
      <c r="S1222" s="129">
        <v>11</v>
      </c>
    </row>
    <row r="1223" spans="1:19" hidden="1">
      <c r="A1223" s="147">
        <v>1205</v>
      </c>
      <c r="B1223" s="121">
        <v>203061787</v>
      </c>
      <c r="C1223" s="148" t="s">
        <v>159</v>
      </c>
      <c r="D1223" s="149" t="s">
        <v>32</v>
      </c>
      <c r="E1223" s="149" t="s">
        <v>44</v>
      </c>
      <c r="F1223" s="149" t="s">
        <v>152</v>
      </c>
      <c r="G1223" s="149" t="s">
        <v>109</v>
      </c>
      <c r="H1223" s="149">
        <v>0</v>
      </c>
      <c r="I1223" s="123" t="s">
        <v>1322</v>
      </c>
      <c r="J1223" s="150">
        <f>VLOOKUP(B1223,'12.2023'!A:C,3,0)</f>
        <v>0</v>
      </c>
      <c r="K1223" s="151">
        <f>VLOOKUP(B1223,'12.2023'!A:D,4,0)</f>
        <v>0</v>
      </c>
      <c r="L1223" s="150">
        <f>VLOOKUP(B1223,'12.2023'!A:E,5,0)</f>
        <v>108036</v>
      </c>
      <c r="M1223" s="150">
        <f>VLOOKUP(B1223,'12.2023'!A:F,6,0)</f>
        <v>108036</v>
      </c>
      <c r="N1223" s="150">
        <f t="shared" ref="N1223:N1286" si="77">IF((J1223+L1223)-(K1223+M1223)&lt;0,0,(J1223+L1223)-(K1223+M1223))</f>
        <v>0</v>
      </c>
      <c r="O1223" s="152">
        <f t="shared" ref="O1223:O1286" si="78">-IF((J1223+L1223)-(K1223+M1223)&lt;0,(J1223+L1223)-(K1223+M1223),0)</f>
        <v>0</v>
      </c>
      <c r="P1223" s="128">
        <f t="shared" ref="P1223:P1286" si="79">N1223-O1223</f>
        <v>0</v>
      </c>
      <c r="Q1223" s="153">
        <v>0</v>
      </c>
      <c r="R1223" s="128">
        <f t="shared" ref="R1223:R1286" si="80">P1223-Q1223</f>
        <v>0</v>
      </c>
      <c r="S1223" s="129">
        <v>11</v>
      </c>
    </row>
    <row r="1224" spans="1:19" hidden="1">
      <c r="A1224" s="147">
        <v>1206</v>
      </c>
      <c r="B1224" s="121">
        <v>203061788</v>
      </c>
      <c r="C1224" s="148" t="s">
        <v>159</v>
      </c>
      <c r="D1224" s="149" t="s">
        <v>32</v>
      </c>
      <c r="E1224" s="149" t="s">
        <v>44</v>
      </c>
      <c r="F1224" s="149" t="s">
        <v>152</v>
      </c>
      <c r="G1224" s="149" t="s">
        <v>109</v>
      </c>
      <c r="H1224" s="149">
        <v>0</v>
      </c>
      <c r="I1224" s="123" t="s">
        <v>1323</v>
      </c>
      <c r="J1224" s="150">
        <f>VLOOKUP(B1224,'12.2023'!A:C,3,0)</f>
        <v>0</v>
      </c>
      <c r="K1224" s="151">
        <f>VLOOKUP(B1224,'12.2023'!A:D,4,0)</f>
        <v>0</v>
      </c>
      <c r="L1224" s="150">
        <f>VLOOKUP(B1224,'12.2023'!A:E,5,0)</f>
        <v>3932</v>
      </c>
      <c r="M1224" s="150">
        <f>VLOOKUP(B1224,'12.2023'!A:F,6,0)</f>
        <v>3932</v>
      </c>
      <c r="N1224" s="150">
        <f t="shared" si="77"/>
        <v>0</v>
      </c>
      <c r="O1224" s="152">
        <f t="shared" si="78"/>
        <v>0</v>
      </c>
      <c r="P1224" s="128">
        <f t="shared" si="79"/>
        <v>0</v>
      </c>
      <c r="Q1224" s="153">
        <v>0</v>
      </c>
      <c r="R1224" s="128">
        <f t="shared" si="80"/>
        <v>0</v>
      </c>
      <c r="S1224" s="129">
        <v>11</v>
      </c>
    </row>
    <row r="1225" spans="1:19" hidden="1">
      <c r="A1225" s="147">
        <v>1207</v>
      </c>
      <c r="B1225" s="121">
        <v>203061789</v>
      </c>
      <c r="C1225" s="148" t="s">
        <v>159</v>
      </c>
      <c r="D1225" s="149" t="s">
        <v>32</v>
      </c>
      <c r="E1225" s="149" t="s">
        <v>44</v>
      </c>
      <c r="F1225" s="149" t="s">
        <v>152</v>
      </c>
      <c r="G1225" s="149" t="s">
        <v>109</v>
      </c>
      <c r="H1225" s="149">
        <v>0</v>
      </c>
      <c r="I1225" s="123" t="s">
        <v>1324</v>
      </c>
      <c r="J1225" s="150">
        <f>VLOOKUP(B1225,'12.2023'!A:C,3,0)</f>
        <v>0</v>
      </c>
      <c r="K1225" s="151">
        <f>VLOOKUP(B1225,'12.2023'!A:D,4,0)</f>
        <v>0</v>
      </c>
      <c r="L1225" s="150">
        <f>VLOOKUP(B1225,'12.2023'!A:E,5,0)</f>
        <v>25293</v>
      </c>
      <c r="M1225" s="150">
        <f>VLOOKUP(B1225,'12.2023'!A:F,6,0)</f>
        <v>25293</v>
      </c>
      <c r="N1225" s="150">
        <f t="shared" si="77"/>
        <v>0</v>
      </c>
      <c r="O1225" s="152">
        <f t="shared" si="78"/>
        <v>0</v>
      </c>
      <c r="P1225" s="128">
        <f t="shared" si="79"/>
        <v>0</v>
      </c>
      <c r="Q1225" s="153">
        <v>0</v>
      </c>
      <c r="R1225" s="128">
        <f t="shared" si="80"/>
        <v>0</v>
      </c>
      <c r="S1225" s="129">
        <v>11</v>
      </c>
    </row>
    <row r="1226" spans="1:19" hidden="1">
      <c r="A1226" s="147">
        <v>1208</v>
      </c>
      <c r="B1226" s="121">
        <v>203061790</v>
      </c>
      <c r="C1226" s="148" t="s">
        <v>159</v>
      </c>
      <c r="D1226" s="149" t="s">
        <v>32</v>
      </c>
      <c r="E1226" s="149" t="s">
        <v>44</v>
      </c>
      <c r="F1226" s="149" t="s">
        <v>152</v>
      </c>
      <c r="G1226" s="149" t="s">
        <v>109</v>
      </c>
      <c r="H1226" s="149">
        <v>0</v>
      </c>
      <c r="I1226" s="123" t="s">
        <v>1325</v>
      </c>
      <c r="J1226" s="150">
        <f>VLOOKUP(B1226,'12.2023'!A:C,3,0)</f>
        <v>0</v>
      </c>
      <c r="K1226" s="151">
        <f>VLOOKUP(B1226,'12.2023'!A:D,4,0)</f>
        <v>0</v>
      </c>
      <c r="L1226" s="150">
        <f>VLOOKUP(B1226,'12.2023'!A:E,5,0)</f>
        <v>0</v>
      </c>
      <c r="M1226" s="150">
        <f>VLOOKUP(B1226,'12.2023'!A:F,6,0)</f>
        <v>0</v>
      </c>
      <c r="N1226" s="150">
        <f t="shared" si="77"/>
        <v>0</v>
      </c>
      <c r="O1226" s="152">
        <f t="shared" si="78"/>
        <v>0</v>
      </c>
      <c r="P1226" s="128">
        <f t="shared" si="79"/>
        <v>0</v>
      </c>
      <c r="Q1226" s="153">
        <v>0</v>
      </c>
      <c r="R1226" s="128">
        <f t="shared" si="80"/>
        <v>0</v>
      </c>
      <c r="S1226" s="129">
        <v>11</v>
      </c>
    </row>
    <row r="1227" spans="1:19" hidden="1">
      <c r="A1227" s="147">
        <v>1209</v>
      </c>
      <c r="B1227" s="121">
        <v>203061791</v>
      </c>
      <c r="C1227" s="148" t="s">
        <v>159</v>
      </c>
      <c r="D1227" s="149" t="s">
        <v>32</v>
      </c>
      <c r="E1227" s="149" t="s">
        <v>44</v>
      </c>
      <c r="F1227" s="149" t="s">
        <v>152</v>
      </c>
      <c r="G1227" s="149" t="s">
        <v>109</v>
      </c>
      <c r="H1227" s="149">
        <v>0</v>
      </c>
      <c r="I1227" s="123" t="s">
        <v>1326</v>
      </c>
      <c r="J1227" s="150">
        <f>VLOOKUP(B1227,'12.2023'!A:C,3,0)</f>
        <v>0</v>
      </c>
      <c r="K1227" s="151">
        <f>VLOOKUP(B1227,'12.2023'!A:D,4,0)</f>
        <v>0</v>
      </c>
      <c r="L1227" s="150">
        <f>VLOOKUP(B1227,'12.2023'!A:E,5,0)</f>
        <v>29131</v>
      </c>
      <c r="M1227" s="150">
        <f>VLOOKUP(B1227,'12.2023'!A:F,6,0)</f>
        <v>29131</v>
      </c>
      <c r="N1227" s="150">
        <f t="shared" si="77"/>
        <v>0</v>
      </c>
      <c r="O1227" s="152">
        <f t="shared" si="78"/>
        <v>0</v>
      </c>
      <c r="P1227" s="128">
        <f t="shared" si="79"/>
        <v>0</v>
      </c>
      <c r="Q1227" s="153">
        <v>0</v>
      </c>
      <c r="R1227" s="128">
        <f t="shared" si="80"/>
        <v>0</v>
      </c>
      <c r="S1227" s="129">
        <v>11</v>
      </c>
    </row>
    <row r="1228" spans="1:19" hidden="1">
      <c r="A1228" s="147">
        <v>1210</v>
      </c>
      <c r="B1228" s="121">
        <v>203061792</v>
      </c>
      <c r="C1228" s="148" t="s">
        <v>159</v>
      </c>
      <c r="D1228" s="149" t="s">
        <v>32</v>
      </c>
      <c r="E1228" s="149" t="s">
        <v>44</v>
      </c>
      <c r="F1228" s="149" t="s">
        <v>152</v>
      </c>
      <c r="G1228" s="149" t="s">
        <v>109</v>
      </c>
      <c r="H1228" s="149">
        <v>0</v>
      </c>
      <c r="I1228" s="123" t="s">
        <v>1327</v>
      </c>
      <c r="J1228" s="150">
        <f>VLOOKUP(B1228,'12.2023'!A:C,3,0)</f>
        <v>0</v>
      </c>
      <c r="K1228" s="151">
        <f>VLOOKUP(B1228,'12.2023'!A:D,4,0)</f>
        <v>0</v>
      </c>
      <c r="L1228" s="150">
        <f>VLOOKUP(B1228,'12.2023'!A:E,5,0)</f>
        <v>64479</v>
      </c>
      <c r="M1228" s="150">
        <f>VLOOKUP(B1228,'12.2023'!A:F,6,0)</f>
        <v>64479</v>
      </c>
      <c r="N1228" s="150">
        <f t="shared" si="77"/>
        <v>0</v>
      </c>
      <c r="O1228" s="152">
        <f t="shared" si="78"/>
        <v>0</v>
      </c>
      <c r="P1228" s="128">
        <f t="shared" si="79"/>
        <v>0</v>
      </c>
      <c r="Q1228" s="153">
        <v>0</v>
      </c>
      <c r="R1228" s="128">
        <f t="shared" si="80"/>
        <v>0</v>
      </c>
      <c r="S1228" s="129">
        <v>11</v>
      </c>
    </row>
    <row r="1229" spans="1:19" hidden="1">
      <c r="A1229" s="147">
        <v>1211</v>
      </c>
      <c r="B1229" s="121">
        <v>203061793</v>
      </c>
      <c r="C1229" s="148" t="s">
        <v>159</v>
      </c>
      <c r="D1229" s="149" t="s">
        <v>32</v>
      </c>
      <c r="E1229" s="149" t="s">
        <v>44</v>
      </c>
      <c r="F1229" s="149" t="s">
        <v>152</v>
      </c>
      <c r="G1229" s="149" t="s">
        <v>109</v>
      </c>
      <c r="H1229" s="149">
        <v>0</v>
      </c>
      <c r="I1229" s="123" t="s">
        <v>1328</v>
      </c>
      <c r="J1229" s="150">
        <f>VLOOKUP(B1229,'12.2023'!A:C,3,0)</f>
        <v>0</v>
      </c>
      <c r="K1229" s="151">
        <f>VLOOKUP(B1229,'12.2023'!A:D,4,0)</f>
        <v>0</v>
      </c>
      <c r="L1229" s="150">
        <f>VLOOKUP(B1229,'12.2023'!A:E,5,0)</f>
        <v>26340</v>
      </c>
      <c r="M1229" s="150">
        <f>VLOOKUP(B1229,'12.2023'!A:F,6,0)</f>
        <v>26340</v>
      </c>
      <c r="N1229" s="150">
        <f t="shared" si="77"/>
        <v>0</v>
      </c>
      <c r="O1229" s="152">
        <f t="shared" si="78"/>
        <v>0</v>
      </c>
      <c r="P1229" s="128">
        <f t="shared" si="79"/>
        <v>0</v>
      </c>
      <c r="Q1229" s="153">
        <v>0</v>
      </c>
      <c r="R1229" s="128">
        <f t="shared" si="80"/>
        <v>0</v>
      </c>
      <c r="S1229" s="129">
        <v>11</v>
      </c>
    </row>
    <row r="1230" spans="1:19" hidden="1">
      <c r="A1230" s="147">
        <v>1212</v>
      </c>
      <c r="B1230" s="121">
        <v>203061794</v>
      </c>
      <c r="C1230" s="148" t="s">
        <v>159</v>
      </c>
      <c r="D1230" s="149" t="s">
        <v>32</v>
      </c>
      <c r="E1230" s="149" t="s">
        <v>44</v>
      </c>
      <c r="F1230" s="149" t="s">
        <v>152</v>
      </c>
      <c r="G1230" s="149" t="s">
        <v>109</v>
      </c>
      <c r="H1230" s="149">
        <v>0</v>
      </c>
      <c r="I1230" s="123" t="s">
        <v>1329</v>
      </c>
      <c r="J1230" s="150">
        <f>VLOOKUP(B1230,'12.2023'!A:C,3,0)</f>
        <v>0</v>
      </c>
      <c r="K1230" s="151">
        <f>VLOOKUP(B1230,'12.2023'!A:D,4,0)</f>
        <v>0</v>
      </c>
      <c r="L1230" s="150">
        <f>VLOOKUP(B1230,'12.2023'!A:E,5,0)</f>
        <v>298</v>
      </c>
      <c r="M1230" s="150">
        <f>VLOOKUP(B1230,'12.2023'!A:F,6,0)</f>
        <v>298</v>
      </c>
      <c r="N1230" s="150">
        <f t="shared" si="77"/>
        <v>0</v>
      </c>
      <c r="O1230" s="152">
        <f t="shared" si="78"/>
        <v>0</v>
      </c>
      <c r="P1230" s="128">
        <f t="shared" si="79"/>
        <v>0</v>
      </c>
      <c r="Q1230" s="153">
        <v>0</v>
      </c>
      <c r="R1230" s="128">
        <f t="shared" si="80"/>
        <v>0</v>
      </c>
      <c r="S1230" s="129">
        <v>11</v>
      </c>
    </row>
    <row r="1231" spans="1:19" hidden="1">
      <c r="A1231" s="147">
        <v>1213</v>
      </c>
      <c r="B1231" s="121">
        <v>203061796</v>
      </c>
      <c r="C1231" s="148" t="s">
        <v>159</v>
      </c>
      <c r="D1231" s="149" t="s">
        <v>32</v>
      </c>
      <c r="E1231" s="149" t="s">
        <v>44</v>
      </c>
      <c r="F1231" s="149" t="s">
        <v>152</v>
      </c>
      <c r="G1231" s="149" t="s">
        <v>109</v>
      </c>
      <c r="H1231" s="149">
        <v>0</v>
      </c>
      <c r="I1231" s="123" t="s">
        <v>1330</v>
      </c>
      <c r="J1231" s="150">
        <f>VLOOKUP(B1231,'12.2023'!A:C,3,0)</f>
        <v>0</v>
      </c>
      <c r="K1231" s="151">
        <f>VLOOKUP(B1231,'12.2023'!A:D,4,0)</f>
        <v>0</v>
      </c>
      <c r="L1231" s="150">
        <f>VLOOKUP(B1231,'12.2023'!A:E,5,0)</f>
        <v>63715</v>
      </c>
      <c r="M1231" s="150">
        <f>VLOOKUP(B1231,'12.2023'!A:F,6,0)</f>
        <v>63715</v>
      </c>
      <c r="N1231" s="150">
        <f t="shared" si="77"/>
        <v>0</v>
      </c>
      <c r="O1231" s="152">
        <f t="shared" si="78"/>
        <v>0</v>
      </c>
      <c r="P1231" s="128">
        <f t="shared" si="79"/>
        <v>0</v>
      </c>
      <c r="Q1231" s="153">
        <v>0</v>
      </c>
      <c r="R1231" s="128">
        <f t="shared" si="80"/>
        <v>0</v>
      </c>
      <c r="S1231" s="129">
        <v>11</v>
      </c>
    </row>
    <row r="1232" spans="1:19" hidden="1">
      <c r="A1232" s="147">
        <v>1214</v>
      </c>
      <c r="B1232" s="121">
        <v>203061797</v>
      </c>
      <c r="C1232" s="148" t="s">
        <v>159</v>
      </c>
      <c r="D1232" s="149" t="s">
        <v>32</v>
      </c>
      <c r="E1232" s="149" t="s">
        <v>44</v>
      </c>
      <c r="F1232" s="149" t="s">
        <v>152</v>
      </c>
      <c r="G1232" s="149" t="s">
        <v>109</v>
      </c>
      <c r="H1232" s="149">
        <v>0</v>
      </c>
      <c r="I1232" s="123" t="s">
        <v>1331</v>
      </c>
      <c r="J1232" s="150">
        <f>VLOOKUP(B1232,'12.2023'!A:C,3,0)</f>
        <v>0</v>
      </c>
      <c r="K1232" s="151">
        <f>VLOOKUP(B1232,'12.2023'!A:D,4,0)</f>
        <v>0</v>
      </c>
      <c r="L1232" s="150">
        <f>VLOOKUP(B1232,'12.2023'!A:E,5,0)</f>
        <v>40245</v>
      </c>
      <c r="M1232" s="150">
        <f>VLOOKUP(B1232,'12.2023'!A:F,6,0)</f>
        <v>40245</v>
      </c>
      <c r="N1232" s="150">
        <f t="shared" si="77"/>
        <v>0</v>
      </c>
      <c r="O1232" s="152">
        <f t="shared" si="78"/>
        <v>0</v>
      </c>
      <c r="P1232" s="128">
        <f t="shared" si="79"/>
        <v>0</v>
      </c>
      <c r="Q1232" s="153">
        <v>0</v>
      </c>
      <c r="R1232" s="128">
        <f t="shared" si="80"/>
        <v>0</v>
      </c>
      <c r="S1232" s="129">
        <v>11</v>
      </c>
    </row>
    <row r="1233" spans="1:19" hidden="1">
      <c r="A1233" s="147">
        <v>1215</v>
      </c>
      <c r="B1233" s="121">
        <v>203061798</v>
      </c>
      <c r="C1233" s="148" t="s">
        <v>159</v>
      </c>
      <c r="D1233" s="149" t="s">
        <v>32</v>
      </c>
      <c r="E1233" s="149" t="s">
        <v>44</v>
      </c>
      <c r="F1233" s="149" t="s">
        <v>152</v>
      </c>
      <c r="G1233" s="149" t="s">
        <v>109</v>
      </c>
      <c r="H1233" s="149">
        <v>0</v>
      </c>
      <c r="I1233" s="123" t="s">
        <v>1332</v>
      </c>
      <c r="J1233" s="150">
        <f>VLOOKUP(B1233,'12.2023'!A:C,3,0)</f>
        <v>0</v>
      </c>
      <c r="K1233" s="151">
        <f>VLOOKUP(B1233,'12.2023'!A:D,4,0)</f>
        <v>0</v>
      </c>
      <c r="L1233" s="150">
        <f>VLOOKUP(B1233,'12.2023'!A:E,5,0)</f>
        <v>0</v>
      </c>
      <c r="M1233" s="150">
        <f>VLOOKUP(B1233,'12.2023'!A:F,6,0)</f>
        <v>0</v>
      </c>
      <c r="N1233" s="150">
        <f t="shared" si="77"/>
        <v>0</v>
      </c>
      <c r="O1233" s="152">
        <f t="shared" si="78"/>
        <v>0</v>
      </c>
      <c r="P1233" s="128">
        <f t="shared" si="79"/>
        <v>0</v>
      </c>
      <c r="Q1233" s="153">
        <v>0</v>
      </c>
      <c r="R1233" s="128">
        <f t="shared" si="80"/>
        <v>0</v>
      </c>
      <c r="S1233" s="129">
        <v>11</v>
      </c>
    </row>
    <row r="1234" spans="1:19" hidden="1">
      <c r="A1234" s="147">
        <v>1216</v>
      </c>
      <c r="B1234" s="121">
        <v>203061800</v>
      </c>
      <c r="C1234" s="148" t="s">
        <v>159</v>
      </c>
      <c r="D1234" s="149" t="s">
        <v>32</v>
      </c>
      <c r="E1234" s="149" t="s">
        <v>44</v>
      </c>
      <c r="F1234" s="149" t="s">
        <v>152</v>
      </c>
      <c r="G1234" s="149" t="s">
        <v>109</v>
      </c>
      <c r="H1234" s="149">
        <v>0</v>
      </c>
      <c r="I1234" s="123" t="s">
        <v>1333</v>
      </c>
      <c r="J1234" s="150">
        <f>VLOOKUP(B1234,'12.2023'!A:C,3,0)</f>
        <v>0</v>
      </c>
      <c r="K1234" s="151">
        <f>VLOOKUP(B1234,'12.2023'!A:D,4,0)</f>
        <v>0</v>
      </c>
      <c r="L1234" s="150">
        <f>VLOOKUP(B1234,'12.2023'!A:E,5,0)</f>
        <v>0</v>
      </c>
      <c r="M1234" s="150">
        <f>VLOOKUP(B1234,'12.2023'!A:F,6,0)</f>
        <v>0</v>
      </c>
      <c r="N1234" s="150">
        <f t="shared" si="77"/>
        <v>0</v>
      </c>
      <c r="O1234" s="152">
        <f t="shared" si="78"/>
        <v>0</v>
      </c>
      <c r="P1234" s="128">
        <f t="shared" si="79"/>
        <v>0</v>
      </c>
      <c r="Q1234" s="153">
        <v>0</v>
      </c>
      <c r="R1234" s="128">
        <f t="shared" si="80"/>
        <v>0</v>
      </c>
      <c r="S1234" s="129">
        <v>11</v>
      </c>
    </row>
    <row r="1235" spans="1:19" hidden="1">
      <c r="A1235" s="147">
        <v>1217</v>
      </c>
      <c r="B1235" s="121">
        <v>203061801</v>
      </c>
      <c r="C1235" s="148" t="s">
        <v>159</v>
      </c>
      <c r="D1235" s="149" t="s">
        <v>32</v>
      </c>
      <c r="E1235" s="149" t="s">
        <v>44</v>
      </c>
      <c r="F1235" s="149" t="s">
        <v>152</v>
      </c>
      <c r="G1235" s="149" t="s">
        <v>109</v>
      </c>
      <c r="H1235" s="149">
        <v>0</v>
      </c>
      <c r="I1235" s="123" t="s">
        <v>1334</v>
      </c>
      <c r="J1235" s="150">
        <f>VLOOKUP(B1235,'12.2023'!A:C,3,0)</f>
        <v>0</v>
      </c>
      <c r="K1235" s="151">
        <f>VLOOKUP(B1235,'12.2023'!A:D,4,0)</f>
        <v>0</v>
      </c>
      <c r="L1235" s="150">
        <f>VLOOKUP(B1235,'12.2023'!A:E,5,0)</f>
        <v>0</v>
      </c>
      <c r="M1235" s="150">
        <f>VLOOKUP(B1235,'12.2023'!A:F,6,0)</f>
        <v>0</v>
      </c>
      <c r="N1235" s="150">
        <f t="shared" si="77"/>
        <v>0</v>
      </c>
      <c r="O1235" s="152">
        <f t="shared" si="78"/>
        <v>0</v>
      </c>
      <c r="P1235" s="128">
        <f t="shared" si="79"/>
        <v>0</v>
      </c>
      <c r="Q1235" s="153">
        <v>0</v>
      </c>
      <c r="R1235" s="128">
        <f t="shared" si="80"/>
        <v>0</v>
      </c>
      <c r="S1235" s="129">
        <v>11</v>
      </c>
    </row>
    <row r="1236" spans="1:19" hidden="1">
      <c r="A1236" s="147">
        <v>1218</v>
      </c>
      <c r="B1236" s="121">
        <v>203061802</v>
      </c>
      <c r="C1236" s="148" t="s">
        <v>159</v>
      </c>
      <c r="D1236" s="149" t="s">
        <v>32</v>
      </c>
      <c r="E1236" s="149" t="s">
        <v>44</v>
      </c>
      <c r="F1236" s="149" t="s">
        <v>152</v>
      </c>
      <c r="G1236" s="149" t="s">
        <v>109</v>
      </c>
      <c r="H1236" s="149">
        <v>0</v>
      </c>
      <c r="I1236" s="123" t="s">
        <v>1335</v>
      </c>
      <c r="J1236" s="150">
        <f>VLOOKUP(B1236,'12.2023'!A:C,3,0)</f>
        <v>0</v>
      </c>
      <c r="K1236" s="151">
        <f>VLOOKUP(B1236,'12.2023'!A:D,4,0)</f>
        <v>0</v>
      </c>
      <c r="L1236" s="150">
        <f>VLOOKUP(B1236,'12.2023'!A:E,5,0)</f>
        <v>0</v>
      </c>
      <c r="M1236" s="150">
        <f>VLOOKUP(B1236,'12.2023'!A:F,6,0)</f>
        <v>0</v>
      </c>
      <c r="N1236" s="150">
        <f t="shared" si="77"/>
        <v>0</v>
      </c>
      <c r="O1236" s="152">
        <f t="shared" si="78"/>
        <v>0</v>
      </c>
      <c r="P1236" s="128">
        <f t="shared" si="79"/>
        <v>0</v>
      </c>
      <c r="Q1236" s="153">
        <v>0</v>
      </c>
      <c r="R1236" s="128">
        <f t="shared" si="80"/>
        <v>0</v>
      </c>
      <c r="S1236" s="129">
        <v>11</v>
      </c>
    </row>
    <row r="1237" spans="1:19" hidden="1">
      <c r="A1237" s="147">
        <v>1219</v>
      </c>
      <c r="B1237" s="121">
        <v>203061803</v>
      </c>
      <c r="C1237" s="148" t="s">
        <v>159</v>
      </c>
      <c r="D1237" s="149" t="s">
        <v>32</v>
      </c>
      <c r="E1237" s="149" t="s">
        <v>44</v>
      </c>
      <c r="F1237" s="149" t="s">
        <v>152</v>
      </c>
      <c r="G1237" s="149" t="s">
        <v>109</v>
      </c>
      <c r="H1237" s="149">
        <v>0</v>
      </c>
      <c r="I1237" s="123" t="s">
        <v>1336</v>
      </c>
      <c r="J1237" s="150">
        <f>VLOOKUP(B1237,'12.2023'!A:C,3,0)</f>
        <v>0</v>
      </c>
      <c r="K1237" s="151">
        <f>VLOOKUP(B1237,'12.2023'!A:D,4,0)</f>
        <v>0</v>
      </c>
      <c r="L1237" s="150">
        <f>VLOOKUP(B1237,'12.2023'!A:E,5,0)</f>
        <v>0</v>
      </c>
      <c r="M1237" s="150">
        <f>VLOOKUP(B1237,'12.2023'!A:F,6,0)</f>
        <v>0</v>
      </c>
      <c r="N1237" s="150">
        <f t="shared" si="77"/>
        <v>0</v>
      </c>
      <c r="O1237" s="152">
        <f t="shared" si="78"/>
        <v>0</v>
      </c>
      <c r="P1237" s="128">
        <f t="shared" si="79"/>
        <v>0</v>
      </c>
      <c r="Q1237" s="153">
        <v>0</v>
      </c>
      <c r="R1237" s="128">
        <f t="shared" si="80"/>
        <v>0</v>
      </c>
      <c r="S1237" s="129">
        <v>11</v>
      </c>
    </row>
    <row r="1238" spans="1:19" hidden="1">
      <c r="A1238" s="147">
        <v>1220</v>
      </c>
      <c r="B1238" s="121">
        <v>203061804</v>
      </c>
      <c r="C1238" s="148" t="s">
        <v>159</v>
      </c>
      <c r="D1238" s="149" t="s">
        <v>32</v>
      </c>
      <c r="E1238" s="149" t="s">
        <v>44</v>
      </c>
      <c r="F1238" s="149" t="s">
        <v>152</v>
      </c>
      <c r="G1238" s="149" t="s">
        <v>109</v>
      </c>
      <c r="H1238" s="149">
        <v>0</v>
      </c>
      <c r="I1238" s="123" t="s">
        <v>1337</v>
      </c>
      <c r="J1238" s="150">
        <f>VLOOKUP(B1238,'12.2023'!A:C,3,0)</f>
        <v>0</v>
      </c>
      <c r="K1238" s="151">
        <f>VLOOKUP(B1238,'12.2023'!A:D,4,0)</f>
        <v>0</v>
      </c>
      <c r="L1238" s="150">
        <f>VLOOKUP(B1238,'12.2023'!A:E,5,0)</f>
        <v>19730</v>
      </c>
      <c r="M1238" s="150">
        <f>VLOOKUP(B1238,'12.2023'!A:F,6,0)</f>
        <v>19730</v>
      </c>
      <c r="N1238" s="150">
        <f t="shared" si="77"/>
        <v>0</v>
      </c>
      <c r="O1238" s="152">
        <f t="shared" si="78"/>
        <v>0</v>
      </c>
      <c r="P1238" s="128">
        <f t="shared" si="79"/>
        <v>0</v>
      </c>
      <c r="Q1238" s="153">
        <v>0</v>
      </c>
      <c r="R1238" s="128">
        <f t="shared" si="80"/>
        <v>0</v>
      </c>
      <c r="S1238" s="129">
        <v>11</v>
      </c>
    </row>
    <row r="1239" spans="1:19" hidden="1">
      <c r="A1239" s="147">
        <v>1221</v>
      </c>
      <c r="B1239" s="121">
        <v>203061805</v>
      </c>
      <c r="C1239" s="148" t="s">
        <v>159</v>
      </c>
      <c r="D1239" s="149" t="s">
        <v>32</v>
      </c>
      <c r="E1239" s="149" t="s">
        <v>44</v>
      </c>
      <c r="F1239" s="149" t="s">
        <v>152</v>
      </c>
      <c r="G1239" s="149" t="s">
        <v>109</v>
      </c>
      <c r="H1239" s="149">
        <v>0</v>
      </c>
      <c r="I1239" s="123" t="s">
        <v>1338</v>
      </c>
      <c r="J1239" s="150">
        <f>VLOOKUP(B1239,'12.2023'!A:C,3,0)</f>
        <v>0</v>
      </c>
      <c r="K1239" s="151">
        <f>VLOOKUP(B1239,'12.2023'!A:D,4,0)</f>
        <v>0</v>
      </c>
      <c r="L1239" s="150">
        <f>VLOOKUP(B1239,'12.2023'!A:E,5,0)</f>
        <v>20760</v>
      </c>
      <c r="M1239" s="150">
        <f>VLOOKUP(B1239,'12.2023'!A:F,6,0)</f>
        <v>20760</v>
      </c>
      <c r="N1239" s="150">
        <f t="shared" si="77"/>
        <v>0</v>
      </c>
      <c r="O1239" s="152">
        <f t="shared" si="78"/>
        <v>0</v>
      </c>
      <c r="P1239" s="128">
        <f t="shared" si="79"/>
        <v>0</v>
      </c>
      <c r="Q1239" s="153">
        <v>0</v>
      </c>
      <c r="R1239" s="128">
        <f t="shared" si="80"/>
        <v>0</v>
      </c>
      <c r="S1239" s="129">
        <v>11</v>
      </c>
    </row>
    <row r="1240" spans="1:19" hidden="1">
      <c r="A1240" s="147">
        <v>1222</v>
      </c>
      <c r="B1240" s="121">
        <v>203061806</v>
      </c>
      <c r="C1240" s="148" t="s">
        <v>159</v>
      </c>
      <c r="D1240" s="149" t="s">
        <v>32</v>
      </c>
      <c r="E1240" s="149" t="s">
        <v>44</v>
      </c>
      <c r="F1240" s="149" t="s">
        <v>152</v>
      </c>
      <c r="G1240" s="149" t="s">
        <v>109</v>
      </c>
      <c r="H1240" s="149">
        <v>0</v>
      </c>
      <c r="I1240" s="123" t="s">
        <v>1339</v>
      </c>
      <c r="J1240" s="150">
        <f>VLOOKUP(B1240,'12.2023'!A:C,3,0)</f>
        <v>0</v>
      </c>
      <c r="K1240" s="151">
        <f>VLOOKUP(B1240,'12.2023'!A:D,4,0)</f>
        <v>0</v>
      </c>
      <c r="L1240" s="150">
        <f>VLOOKUP(B1240,'12.2023'!A:E,5,0)</f>
        <v>0</v>
      </c>
      <c r="M1240" s="150">
        <f>VLOOKUP(B1240,'12.2023'!A:F,6,0)</f>
        <v>0</v>
      </c>
      <c r="N1240" s="150">
        <f t="shared" si="77"/>
        <v>0</v>
      </c>
      <c r="O1240" s="152">
        <f t="shared" si="78"/>
        <v>0</v>
      </c>
      <c r="P1240" s="128">
        <f t="shared" si="79"/>
        <v>0</v>
      </c>
      <c r="Q1240" s="153">
        <v>0</v>
      </c>
      <c r="R1240" s="128">
        <f t="shared" si="80"/>
        <v>0</v>
      </c>
      <c r="S1240" s="129">
        <v>11</v>
      </c>
    </row>
    <row r="1241" spans="1:19" hidden="1">
      <c r="A1241" s="147">
        <v>1223</v>
      </c>
      <c r="B1241" s="121">
        <v>203061808</v>
      </c>
      <c r="C1241" s="148" t="s">
        <v>159</v>
      </c>
      <c r="D1241" s="149" t="s">
        <v>32</v>
      </c>
      <c r="E1241" s="149" t="s">
        <v>44</v>
      </c>
      <c r="F1241" s="149" t="s">
        <v>152</v>
      </c>
      <c r="G1241" s="149" t="s">
        <v>109</v>
      </c>
      <c r="H1241" s="149">
        <v>0</v>
      </c>
      <c r="I1241" s="123" t="s">
        <v>1340</v>
      </c>
      <c r="J1241" s="150">
        <f>VLOOKUP(B1241,'12.2023'!A:C,3,0)</f>
        <v>0</v>
      </c>
      <c r="K1241" s="151">
        <f>VLOOKUP(B1241,'12.2023'!A:D,4,0)</f>
        <v>0</v>
      </c>
      <c r="L1241" s="150">
        <f>VLOOKUP(B1241,'12.2023'!A:E,5,0)</f>
        <v>415632</v>
      </c>
      <c r="M1241" s="150">
        <f>VLOOKUP(B1241,'12.2023'!A:F,6,0)</f>
        <v>415632</v>
      </c>
      <c r="N1241" s="150">
        <f t="shared" si="77"/>
        <v>0</v>
      </c>
      <c r="O1241" s="152">
        <f t="shared" si="78"/>
        <v>0</v>
      </c>
      <c r="P1241" s="128">
        <f t="shared" si="79"/>
        <v>0</v>
      </c>
      <c r="Q1241" s="153">
        <v>0</v>
      </c>
      <c r="R1241" s="128">
        <f t="shared" si="80"/>
        <v>0</v>
      </c>
      <c r="S1241" s="129">
        <v>11</v>
      </c>
    </row>
    <row r="1242" spans="1:19" hidden="1">
      <c r="A1242" s="147">
        <v>1224</v>
      </c>
      <c r="B1242" s="121">
        <v>203061809</v>
      </c>
      <c r="C1242" s="148" t="s">
        <v>159</v>
      </c>
      <c r="D1242" s="149" t="s">
        <v>32</v>
      </c>
      <c r="E1242" s="149" t="s">
        <v>44</v>
      </c>
      <c r="F1242" s="149" t="s">
        <v>152</v>
      </c>
      <c r="G1242" s="149" t="s">
        <v>109</v>
      </c>
      <c r="H1242" s="149">
        <v>0</v>
      </c>
      <c r="I1242" s="123" t="s">
        <v>1341</v>
      </c>
      <c r="J1242" s="150">
        <f>VLOOKUP(B1242,'12.2023'!A:C,3,0)</f>
        <v>0</v>
      </c>
      <c r="K1242" s="151">
        <f>VLOOKUP(B1242,'12.2023'!A:D,4,0)</f>
        <v>0</v>
      </c>
      <c r="L1242" s="150">
        <f>VLOOKUP(B1242,'12.2023'!A:E,5,0)</f>
        <v>282365.68</v>
      </c>
      <c r="M1242" s="150">
        <f>VLOOKUP(B1242,'12.2023'!A:F,6,0)</f>
        <v>282365.68</v>
      </c>
      <c r="N1242" s="150">
        <f t="shared" si="77"/>
        <v>0</v>
      </c>
      <c r="O1242" s="152">
        <f t="shared" si="78"/>
        <v>0</v>
      </c>
      <c r="P1242" s="128">
        <f t="shared" si="79"/>
        <v>0</v>
      </c>
      <c r="Q1242" s="153">
        <v>0</v>
      </c>
      <c r="R1242" s="128">
        <f t="shared" si="80"/>
        <v>0</v>
      </c>
      <c r="S1242" s="129">
        <v>11</v>
      </c>
    </row>
    <row r="1243" spans="1:19" hidden="1">
      <c r="A1243" s="147">
        <v>1225</v>
      </c>
      <c r="B1243" s="121">
        <v>203061810</v>
      </c>
      <c r="C1243" s="148" t="s">
        <v>159</v>
      </c>
      <c r="D1243" s="149" t="s">
        <v>32</v>
      </c>
      <c r="E1243" s="149" t="s">
        <v>44</v>
      </c>
      <c r="F1243" s="149" t="s">
        <v>152</v>
      </c>
      <c r="G1243" s="149" t="s">
        <v>109</v>
      </c>
      <c r="H1243" s="149">
        <v>0</v>
      </c>
      <c r="I1243" s="123" t="s">
        <v>1342</v>
      </c>
      <c r="J1243" s="150">
        <f>VLOOKUP(B1243,'12.2023'!A:C,3,0)</f>
        <v>0</v>
      </c>
      <c r="K1243" s="151">
        <f>VLOOKUP(B1243,'12.2023'!A:D,4,0)</f>
        <v>0</v>
      </c>
      <c r="L1243" s="150">
        <f>VLOOKUP(B1243,'12.2023'!A:E,5,0)</f>
        <v>44695</v>
      </c>
      <c r="M1243" s="150">
        <f>VLOOKUP(B1243,'12.2023'!A:F,6,0)</f>
        <v>44695</v>
      </c>
      <c r="N1243" s="150">
        <f t="shared" si="77"/>
        <v>0</v>
      </c>
      <c r="O1243" s="152">
        <f t="shared" si="78"/>
        <v>0</v>
      </c>
      <c r="P1243" s="128">
        <f t="shared" si="79"/>
        <v>0</v>
      </c>
      <c r="Q1243" s="153">
        <v>0</v>
      </c>
      <c r="R1243" s="128">
        <f t="shared" si="80"/>
        <v>0</v>
      </c>
      <c r="S1243" s="129">
        <v>11</v>
      </c>
    </row>
    <row r="1244" spans="1:19" hidden="1">
      <c r="A1244" s="147">
        <v>1226</v>
      </c>
      <c r="B1244" s="121">
        <v>203061811</v>
      </c>
      <c r="C1244" s="148" t="s">
        <v>159</v>
      </c>
      <c r="D1244" s="149" t="s">
        <v>32</v>
      </c>
      <c r="E1244" s="149" t="s">
        <v>44</v>
      </c>
      <c r="F1244" s="149" t="s">
        <v>152</v>
      </c>
      <c r="G1244" s="149" t="s">
        <v>109</v>
      </c>
      <c r="H1244" s="149">
        <v>0</v>
      </c>
      <c r="I1244" s="123" t="s">
        <v>1343</v>
      </c>
      <c r="J1244" s="150">
        <f>VLOOKUP(B1244,'12.2023'!A:C,3,0)</f>
        <v>0</v>
      </c>
      <c r="K1244" s="151">
        <f>VLOOKUP(B1244,'12.2023'!A:D,4,0)</f>
        <v>0</v>
      </c>
      <c r="L1244" s="150">
        <f>VLOOKUP(B1244,'12.2023'!A:E,5,0)</f>
        <v>44478</v>
      </c>
      <c r="M1244" s="150">
        <f>VLOOKUP(B1244,'12.2023'!A:F,6,0)</f>
        <v>44478</v>
      </c>
      <c r="N1244" s="150">
        <f t="shared" si="77"/>
        <v>0</v>
      </c>
      <c r="O1244" s="152">
        <f t="shared" si="78"/>
        <v>0</v>
      </c>
      <c r="P1244" s="128">
        <f t="shared" si="79"/>
        <v>0</v>
      </c>
      <c r="Q1244" s="153">
        <v>0</v>
      </c>
      <c r="R1244" s="128">
        <f t="shared" si="80"/>
        <v>0</v>
      </c>
      <c r="S1244" s="129">
        <v>11</v>
      </c>
    </row>
    <row r="1245" spans="1:19" hidden="1">
      <c r="A1245" s="147">
        <v>1227</v>
      </c>
      <c r="B1245" s="121">
        <v>203061812</v>
      </c>
      <c r="C1245" s="148" t="s">
        <v>159</v>
      </c>
      <c r="D1245" s="149" t="s">
        <v>32</v>
      </c>
      <c r="E1245" s="149" t="s">
        <v>44</v>
      </c>
      <c r="F1245" s="149" t="s">
        <v>152</v>
      </c>
      <c r="G1245" s="149" t="s">
        <v>109</v>
      </c>
      <c r="H1245" s="149">
        <v>0</v>
      </c>
      <c r="I1245" s="123" t="s">
        <v>1344</v>
      </c>
      <c r="J1245" s="150">
        <f>VLOOKUP(B1245,'12.2023'!A:C,3,0)</f>
        <v>0</v>
      </c>
      <c r="K1245" s="151">
        <f>VLOOKUP(B1245,'12.2023'!A:D,4,0)</f>
        <v>0</v>
      </c>
      <c r="L1245" s="150">
        <f>VLOOKUP(B1245,'12.2023'!A:E,5,0)</f>
        <v>0</v>
      </c>
      <c r="M1245" s="150">
        <f>VLOOKUP(B1245,'12.2023'!A:F,6,0)</f>
        <v>0</v>
      </c>
      <c r="N1245" s="150">
        <f t="shared" si="77"/>
        <v>0</v>
      </c>
      <c r="O1245" s="152">
        <f t="shared" si="78"/>
        <v>0</v>
      </c>
      <c r="P1245" s="128">
        <f t="shared" si="79"/>
        <v>0</v>
      </c>
      <c r="Q1245" s="153">
        <v>0</v>
      </c>
      <c r="R1245" s="128">
        <f t="shared" si="80"/>
        <v>0</v>
      </c>
      <c r="S1245" s="129">
        <v>11</v>
      </c>
    </row>
    <row r="1246" spans="1:19" hidden="1">
      <c r="A1246" s="147">
        <v>1228</v>
      </c>
      <c r="B1246" s="121">
        <v>203061813</v>
      </c>
      <c r="C1246" s="148" t="s">
        <v>159</v>
      </c>
      <c r="D1246" s="149" t="s">
        <v>32</v>
      </c>
      <c r="E1246" s="149" t="s">
        <v>44</v>
      </c>
      <c r="F1246" s="149" t="s">
        <v>152</v>
      </c>
      <c r="G1246" s="149" t="s">
        <v>109</v>
      </c>
      <c r="H1246" s="149">
        <v>0</v>
      </c>
      <c r="I1246" s="123" t="s">
        <v>1345</v>
      </c>
      <c r="J1246" s="150">
        <f>VLOOKUP(B1246,'12.2023'!A:C,3,0)</f>
        <v>0</v>
      </c>
      <c r="K1246" s="151">
        <f>VLOOKUP(B1246,'12.2023'!A:D,4,0)</f>
        <v>0</v>
      </c>
      <c r="L1246" s="150">
        <f>VLOOKUP(B1246,'12.2023'!A:E,5,0)</f>
        <v>41633</v>
      </c>
      <c r="M1246" s="150">
        <f>VLOOKUP(B1246,'12.2023'!A:F,6,0)</f>
        <v>41633</v>
      </c>
      <c r="N1246" s="150">
        <f t="shared" si="77"/>
        <v>0</v>
      </c>
      <c r="O1246" s="152">
        <f t="shared" si="78"/>
        <v>0</v>
      </c>
      <c r="P1246" s="128">
        <f t="shared" si="79"/>
        <v>0</v>
      </c>
      <c r="Q1246" s="153">
        <v>0</v>
      </c>
      <c r="R1246" s="128">
        <f t="shared" si="80"/>
        <v>0</v>
      </c>
      <c r="S1246" s="129">
        <v>11</v>
      </c>
    </row>
    <row r="1247" spans="1:19" hidden="1">
      <c r="A1247" s="147">
        <v>1229</v>
      </c>
      <c r="B1247" s="121">
        <v>203061814</v>
      </c>
      <c r="C1247" s="148" t="s">
        <v>159</v>
      </c>
      <c r="D1247" s="149" t="s">
        <v>32</v>
      </c>
      <c r="E1247" s="149" t="s">
        <v>44</v>
      </c>
      <c r="F1247" s="149" t="s">
        <v>152</v>
      </c>
      <c r="G1247" s="149" t="s">
        <v>109</v>
      </c>
      <c r="H1247" s="149">
        <v>0</v>
      </c>
      <c r="I1247" s="123" t="s">
        <v>1346</v>
      </c>
      <c r="J1247" s="150">
        <f>VLOOKUP(B1247,'12.2023'!A:C,3,0)</f>
        <v>0</v>
      </c>
      <c r="K1247" s="151">
        <f>VLOOKUP(B1247,'12.2023'!A:D,4,0)</f>
        <v>0</v>
      </c>
      <c r="L1247" s="150">
        <f>VLOOKUP(B1247,'12.2023'!A:E,5,0)</f>
        <v>0</v>
      </c>
      <c r="M1247" s="150">
        <f>VLOOKUP(B1247,'12.2023'!A:F,6,0)</f>
        <v>0</v>
      </c>
      <c r="N1247" s="150">
        <f t="shared" si="77"/>
        <v>0</v>
      </c>
      <c r="O1247" s="152">
        <f t="shared" si="78"/>
        <v>0</v>
      </c>
      <c r="P1247" s="128">
        <f t="shared" si="79"/>
        <v>0</v>
      </c>
      <c r="Q1247" s="153">
        <v>0</v>
      </c>
      <c r="R1247" s="128">
        <f t="shared" si="80"/>
        <v>0</v>
      </c>
      <c r="S1247" s="129">
        <v>11</v>
      </c>
    </row>
    <row r="1248" spans="1:19" hidden="1">
      <c r="A1248" s="147">
        <v>1230</v>
      </c>
      <c r="B1248" s="121">
        <v>203061815</v>
      </c>
      <c r="C1248" s="148" t="s">
        <v>159</v>
      </c>
      <c r="D1248" s="149" t="s">
        <v>32</v>
      </c>
      <c r="E1248" s="149" t="s">
        <v>44</v>
      </c>
      <c r="F1248" s="149" t="s">
        <v>152</v>
      </c>
      <c r="G1248" s="149" t="s">
        <v>109</v>
      </c>
      <c r="H1248" s="149">
        <v>0</v>
      </c>
      <c r="I1248" s="123" t="s">
        <v>1347</v>
      </c>
      <c r="J1248" s="150">
        <f>VLOOKUP(B1248,'12.2023'!A:C,3,0)</f>
        <v>0</v>
      </c>
      <c r="K1248" s="151">
        <f>VLOOKUP(B1248,'12.2023'!A:D,4,0)</f>
        <v>0</v>
      </c>
      <c r="L1248" s="150">
        <f>VLOOKUP(B1248,'12.2023'!A:E,5,0)</f>
        <v>54342</v>
      </c>
      <c r="M1248" s="150">
        <f>VLOOKUP(B1248,'12.2023'!A:F,6,0)</f>
        <v>54342</v>
      </c>
      <c r="N1248" s="150">
        <f t="shared" si="77"/>
        <v>0</v>
      </c>
      <c r="O1248" s="152">
        <f t="shared" si="78"/>
        <v>0</v>
      </c>
      <c r="P1248" s="128">
        <f t="shared" si="79"/>
        <v>0</v>
      </c>
      <c r="Q1248" s="153">
        <v>0</v>
      </c>
      <c r="R1248" s="128">
        <f t="shared" si="80"/>
        <v>0</v>
      </c>
      <c r="S1248" s="129">
        <v>11</v>
      </c>
    </row>
    <row r="1249" spans="1:19" hidden="1">
      <c r="A1249" s="147">
        <v>1231</v>
      </c>
      <c r="B1249" s="121">
        <v>203061816</v>
      </c>
      <c r="C1249" s="148" t="s">
        <v>159</v>
      </c>
      <c r="D1249" s="149" t="s">
        <v>32</v>
      </c>
      <c r="E1249" s="149" t="s">
        <v>44</v>
      </c>
      <c r="F1249" s="149" t="s">
        <v>152</v>
      </c>
      <c r="G1249" s="149" t="s">
        <v>109</v>
      </c>
      <c r="H1249" s="149">
        <v>0</v>
      </c>
      <c r="I1249" s="123" t="s">
        <v>1348</v>
      </c>
      <c r="J1249" s="150">
        <f>VLOOKUP(B1249,'12.2023'!A:C,3,0)</f>
        <v>0</v>
      </c>
      <c r="K1249" s="151">
        <f>VLOOKUP(B1249,'12.2023'!A:D,4,0)</f>
        <v>0</v>
      </c>
      <c r="L1249" s="150">
        <f>VLOOKUP(B1249,'12.2023'!A:E,5,0)</f>
        <v>0</v>
      </c>
      <c r="M1249" s="150">
        <f>VLOOKUP(B1249,'12.2023'!A:F,6,0)</f>
        <v>0</v>
      </c>
      <c r="N1249" s="150">
        <f t="shared" si="77"/>
        <v>0</v>
      </c>
      <c r="O1249" s="152">
        <f t="shared" si="78"/>
        <v>0</v>
      </c>
      <c r="P1249" s="128">
        <f t="shared" si="79"/>
        <v>0</v>
      </c>
      <c r="Q1249" s="153">
        <v>0</v>
      </c>
      <c r="R1249" s="128">
        <f t="shared" si="80"/>
        <v>0</v>
      </c>
      <c r="S1249" s="129">
        <v>11</v>
      </c>
    </row>
    <row r="1250" spans="1:19" hidden="1">
      <c r="A1250" s="147">
        <v>1232</v>
      </c>
      <c r="B1250" s="121">
        <v>203061817</v>
      </c>
      <c r="C1250" s="148" t="s">
        <v>159</v>
      </c>
      <c r="D1250" s="149" t="s">
        <v>32</v>
      </c>
      <c r="E1250" s="149" t="s">
        <v>44</v>
      </c>
      <c r="F1250" s="149" t="s">
        <v>152</v>
      </c>
      <c r="G1250" s="149" t="s">
        <v>109</v>
      </c>
      <c r="H1250" s="149">
        <v>0</v>
      </c>
      <c r="I1250" s="123" t="s">
        <v>1349</v>
      </c>
      <c r="J1250" s="150">
        <f>VLOOKUP(B1250,'12.2023'!A:C,3,0)</f>
        <v>0</v>
      </c>
      <c r="K1250" s="151">
        <f>VLOOKUP(B1250,'12.2023'!A:D,4,0)</f>
        <v>0</v>
      </c>
      <c r="L1250" s="150">
        <f>VLOOKUP(B1250,'12.2023'!A:E,5,0)</f>
        <v>54866</v>
      </c>
      <c r="M1250" s="150">
        <f>VLOOKUP(B1250,'12.2023'!A:F,6,0)</f>
        <v>54866</v>
      </c>
      <c r="N1250" s="150">
        <f t="shared" si="77"/>
        <v>0</v>
      </c>
      <c r="O1250" s="152">
        <f t="shared" si="78"/>
        <v>0</v>
      </c>
      <c r="P1250" s="128">
        <f t="shared" si="79"/>
        <v>0</v>
      </c>
      <c r="Q1250" s="153">
        <v>0</v>
      </c>
      <c r="R1250" s="128">
        <f t="shared" si="80"/>
        <v>0</v>
      </c>
      <c r="S1250" s="129">
        <v>11</v>
      </c>
    </row>
    <row r="1251" spans="1:19" hidden="1">
      <c r="A1251" s="147">
        <v>1233</v>
      </c>
      <c r="B1251" s="121">
        <v>203061818</v>
      </c>
      <c r="C1251" s="148" t="s">
        <v>159</v>
      </c>
      <c r="D1251" s="149" t="s">
        <v>32</v>
      </c>
      <c r="E1251" s="149" t="s">
        <v>44</v>
      </c>
      <c r="F1251" s="149" t="s">
        <v>152</v>
      </c>
      <c r="G1251" s="149" t="s">
        <v>109</v>
      </c>
      <c r="H1251" s="149">
        <v>0</v>
      </c>
      <c r="I1251" s="123" t="s">
        <v>1350</v>
      </c>
      <c r="J1251" s="150">
        <f>VLOOKUP(B1251,'12.2023'!A:C,3,0)</f>
        <v>0</v>
      </c>
      <c r="K1251" s="151">
        <f>VLOOKUP(B1251,'12.2023'!A:D,4,0)</f>
        <v>0</v>
      </c>
      <c r="L1251" s="150">
        <f>VLOOKUP(B1251,'12.2023'!A:E,5,0)</f>
        <v>14483</v>
      </c>
      <c r="M1251" s="150">
        <f>VLOOKUP(B1251,'12.2023'!A:F,6,0)</f>
        <v>14483</v>
      </c>
      <c r="N1251" s="150">
        <f t="shared" si="77"/>
        <v>0</v>
      </c>
      <c r="O1251" s="152">
        <f t="shared" si="78"/>
        <v>0</v>
      </c>
      <c r="P1251" s="128">
        <f t="shared" si="79"/>
        <v>0</v>
      </c>
      <c r="Q1251" s="153">
        <v>0</v>
      </c>
      <c r="R1251" s="128">
        <f t="shared" si="80"/>
        <v>0</v>
      </c>
      <c r="S1251" s="129">
        <v>11</v>
      </c>
    </row>
    <row r="1252" spans="1:19" hidden="1">
      <c r="A1252" s="147">
        <v>1234</v>
      </c>
      <c r="B1252" s="121">
        <v>203061819</v>
      </c>
      <c r="C1252" s="148" t="s">
        <v>159</v>
      </c>
      <c r="D1252" s="149" t="s">
        <v>32</v>
      </c>
      <c r="E1252" s="149" t="s">
        <v>44</v>
      </c>
      <c r="F1252" s="149" t="s">
        <v>152</v>
      </c>
      <c r="G1252" s="149" t="s">
        <v>109</v>
      </c>
      <c r="H1252" s="149">
        <v>0</v>
      </c>
      <c r="I1252" s="123" t="s">
        <v>1351</v>
      </c>
      <c r="J1252" s="150">
        <f>VLOOKUP(B1252,'12.2023'!A:C,3,0)</f>
        <v>0</v>
      </c>
      <c r="K1252" s="151">
        <f>VLOOKUP(B1252,'12.2023'!A:D,4,0)</f>
        <v>0</v>
      </c>
      <c r="L1252" s="150">
        <f>VLOOKUP(B1252,'12.2023'!A:E,5,0)</f>
        <v>38529</v>
      </c>
      <c r="M1252" s="150">
        <f>VLOOKUP(B1252,'12.2023'!A:F,6,0)</f>
        <v>38529</v>
      </c>
      <c r="N1252" s="150">
        <f t="shared" si="77"/>
        <v>0</v>
      </c>
      <c r="O1252" s="152">
        <f t="shared" si="78"/>
        <v>0</v>
      </c>
      <c r="P1252" s="128">
        <f t="shared" si="79"/>
        <v>0</v>
      </c>
      <c r="Q1252" s="153">
        <v>0</v>
      </c>
      <c r="R1252" s="128">
        <f t="shared" si="80"/>
        <v>0</v>
      </c>
      <c r="S1252" s="129">
        <v>11</v>
      </c>
    </row>
    <row r="1253" spans="1:19" hidden="1">
      <c r="A1253" s="147">
        <v>1235</v>
      </c>
      <c r="B1253" s="121">
        <v>203061820</v>
      </c>
      <c r="C1253" s="148" t="s">
        <v>159</v>
      </c>
      <c r="D1253" s="149" t="s">
        <v>32</v>
      </c>
      <c r="E1253" s="149" t="s">
        <v>44</v>
      </c>
      <c r="F1253" s="149" t="s">
        <v>152</v>
      </c>
      <c r="G1253" s="149" t="s">
        <v>109</v>
      </c>
      <c r="H1253" s="149">
        <v>0</v>
      </c>
      <c r="I1253" s="123" t="s">
        <v>1352</v>
      </c>
      <c r="J1253" s="150">
        <f>VLOOKUP(B1253,'12.2023'!A:C,3,0)</f>
        <v>0</v>
      </c>
      <c r="K1253" s="151">
        <f>VLOOKUP(B1253,'12.2023'!A:D,4,0)</f>
        <v>0</v>
      </c>
      <c r="L1253" s="150">
        <f>VLOOKUP(B1253,'12.2023'!A:E,5,0)</f>
        <v>0</v>
      </c>
      <c r="M1253" s="150">
        <f>VLOOKUP(B1253,'12.2023'!A:F,6,0)</f>
        <v>0</v>
      </c>
      <c r="N1253" s="150">
        <f t="shared" si="77"/>
        <v>0</v>
      </c>
      <c r="O1253" s="152">
        <f t="shared" si="78"/>
        <v>0</v>
      </c>
      <c r="P1253" s="128">
        <f t="shared" si="79"/>
        <v>0</v>
      </c>
      <c r="Q1253" s="153">
        <v>0</v>
      </c>
      <c r="R1253" s="128">
        <f t="shared" si="80"/>
        <v>0</v>
      </c>
      <c r="S1253" s="129">
        <v>11</v>
      </c>
    </row>
    <row r="1254" spans="1:19" hidden="1">
      <c r="A1254" s="147">
        <v>1236</v>
      </c>
      <c r="B1254" s="121">
        <v>203061821</v>
      </c>
      <c r="C1254" s="148" t="s">
        <v>159</v>
      </c>
      <c r="D1254" s="149" t="s">
        <v>32</v>
      </c>
      <c r="E1254" s="149" t="s">
        <v>44</v>
      </c>
      <c r="F1254" s="149" t="s">
        <v>152</v>
      </c>
      <c r="G1254" s="149" t="s">
        <v>109</v>
      </c>
      <c r="H1254" s="149">
        <v>0</v>
      </c>
      <c r="I1254" s="123" t="s">
        <v>1353</v>
      </c>
      <c r="J1254" s="150">
        <f>VLOOKUP(B1254,'12.2023'!A:C,3,0)</f>
        <v>0</v>
      </c>
      <c r="K1254" s="151">
        <f>VLOOKUP(B1254,'12.2023'!A:D,4,0)</f>
        <v>0</v>
      </c>
      <c r="L1254" s="150">
        <f>VLOOKUP(B1254,'12.2023'!A:E,5,0)</f>
        <v>15451</v>
      </c>
      <c r="M1254" s="150">
        <f>VLOOKUP(B1254,'12.2023'!A:F,6,0)</f>
        <v>15451</v>
      </c>
      <c r="N1254" s="150">
        <f t="shared" si="77"/>
        <v>0</v>
      </c>
      <c r="O1254" s="152">
        <f t="shared" si="78"/>
        <v>0</v>
      </c>
      <c r="P1254" s="128">
        <f t="shared" si="79"/>
        <v>0</v>
      </c>
      <c r="Q1254" s="153">
        <v>0</v>
      </c>
      <c r="R1254" s="128">
        <f t="shared" si="80"/>
        <v>0</v>
      </c>
      <c r="S1254" s="129">
        <v>11</v>
      </c>
    </row>
    <row r="1255" spans="1:19" hidden="1">
      <c r="A1255" s="147">
        <v>1237</v>
      </c>
      <c r="B1255" s="121">
        <v>203061822</v>
      </c>
      <c r="C1255" s="148" t="s">
        <v>159</v>
      </c>
      <c r="D1255" s="149" t="s">
        <v>32</v>
      </c>
      <c r="E1255" s="149" t="s">
        <v>44</v>
      </c>
      <c r="F1255" s="149" t="s">
        <v>152</v>
      </c>
      <c r="G1255" s="149" t="s">
        <v>109</v>
      </c>
      <c r="H1255" s="149">
        <v>0</v>
      </c>
      <c r="I1255" s="123" t="s">
        <v>1354</v>
      </c>
      <c r="J1255" s="150">
        <f>VLOOKUP(B1255,'12.2023'!A:C,3,0)</f>
        <v>0</v>
      </c>
      <c r="K1255" s="151">
        <f>VLOOKUP(B1255,'12.2023'!A:D,4,0)</f>
        <v>0</v>
      </c>
      <c r="L1255" s="150">
        <f>VLOOKUP(B1255,'12.2023'!A:E,5,0)</f>
        <v>1</v>
      </c>
      <c r="M1255" s="150">
        <f>VLOOKUP(B1255,'12.2023'!A:F,6,0)</f>
        <v>1</v>
      </c>
      <c r="N1255" s="150">
        <f t="shared" si="77"/>
        <v>0</v>
      </c>
      <c r="O1255" s="152">
        <f t="shared" si="78"/>
        <v>0</v>
      </c>
      <c r="P1255" s="128">
        <f t="shared" si="79"/>
        <v>0</v>
      </c>
      <c r="Q1255" s="153">
        <v>0</v>
      </c>
      <c r="R1255" s="128">
        <f t="shared" si="80"/>
        <v>0</v>
      </c>
      <c r="S1255" s="129">
        <v>11</v>
      </c>
    </row>
    <row r="1256" spans="1:19" hidden="1">
      <c r="A1256" s="147">
        <v>1238</v>
      </c>
      <c r="B1256" s="121">
        <v>203061823</v>
      </c>
      <c r="C1256" s="148" t="s">
        <v>159</v>
      </c>
      <c r="D1256" s="149" t="s">
        <v>32</v>
      </c>
      <c r="E1256" s="149" t="s">
        <v>44</v>
      </c>
      <c r="F1256" s="149" t="s">
        <v>152</v>
      </c>
      <c r="G1256" s="149" t="s">
        <v>109</v>
      </c>
      <c r="H1256" s="149">
        <v>0</v>
      </c>
      <c r="I1256" s="123" t="s">
        <v>1355</v>
      </c>
      <c r="J1256" s="150">
        <f>VLOOKUP(B1256,'12.2023'!A:C,3,0)</f>
        <v>0</v>
      </c>
      <c r="K1256" s="151">
        <f>VLOOKUP(B1256,'12.2023'!A:D,4,0)</f>
        <v>0</v>
      </c>
      <c r="L1256" s="150">
        <f>VLOOKUP(B1256,'12.2023'!A:E,5,0)</f>
        <v>24168</v>
      </c>
      <c r="M1256" s="150">
        <f>VLOOKUP(B1256,'12.2023'!A:F,6,0)</f>
        <v>24168</v>
      </c>
      <c r="N1256" s="150">
        <f t="shared" si="77"/>
        <v>0</v>
      </c>
      <c r="O1256" s="152">
        <f t="shared" si="78"/>
        <v>0</v>
      </c>
      <c r="P1256" s="128">
        <f t="shared" si="79"/>
        <v>0</v>
      </c>
      <c r="Q1256" s="153">
        <v>0</v>
      </c>
      <c r="R1256" s="128">
        <f t="shared" si="80"/>
        <v>0</v>
      </c>
      <c r="S1256" s="129">
        <v>11</v>
      </c>
    </row>
    <row r="1257" spans="1:19" hidden="1">
      <c r="A1257" s="147">
        <v>1239</v>
      </c>
      <c r="B1257" s="121">
        <v>203061824</v>
      </c>
      <c r="C1257" s="148" t="s">
        <v>159</v>
      </c>
      <c r="D1257" s="149" t="s">
        <v>32</v>
      </c>
      <c r="E1257" s="149" t="s">
        <v>44</v>
      </c>
      <c r="F1257" s="149" t="s">
        <v>152</v>
      </c>
      <c r="G1257" s="149" t="s">
        <v>109</v>
      </c>
      <c r="H1257" s="149">
        <v>0</v>
      </c>
      <c r="I1257" s="123" t="s">
        <v>1356</v>
      </c>
      <c r="J1257" s="150">
        <f>VLOOKUP(B1257,'12.2023'!A:C,3,0)</f>
        <v>0</v>
      </c>
      <c r="K1257" s="151">
        <f>VLOOKUP(B1257,'12.2023'!A:D,4,0)</f>
        <v>0</v>
      </c>
      <c r="L1257" s="150">
        <f>VLOOKUP(B1257,'12.2023'!A:E,5,0)</f>
        <v>0</v>
      </c>
      <c r="M1257" s="150">
        <f>VLOOKUP(B1257,'12.2023'!A:F,6,0)</f>
        <v>0</v>
      </c>
      <c r="N1257" s="150">
        <f t="shared" si="77"/>
        <v>0</v>
      </c>
      <c r="O1257" s="152">
        <f t="shared" si="78"/>
        <v>0</v>
      </c>
      <c r="P1257" s="128">
        <f t="shared" si="79"/>
        <v>0</v>
      </c>
      <c r="Q1257" s="153">
        <v>0</v>
      </c>
      <c r="R1257" s="128">
        <f t="shared" si="80"/>
        <v>0</v>
      </c>
      <c r="S1257" s="129">
        <v>11</v>
      </c>
    </row>
    <row r="1258" spans="1:19" hidden="1">
      <c r="A1258" s="147">
        <v>1240</v>
      </c>
      <c r="B1258" s="121">
        <v>203061825</v>
      </c>
      <c r="C1258" s="148" t="s">
        <v>159</v>
      </c>
      <c r="D1258" s="149" t="s">
        <v>32</v>
      </c>
      <c r="E1258" s="149" t="s">
        <v>44</v>
      </c>
      <c r="F1258" s="149" t="s">
        <v>152</v>
      </c>
      <c r="G1258" s="149" t="s">
        <v>109</v>
      </c>
      <c r="H1258" s="149">
        <v>0</v>
      </c>
      <c r="I1258" s="123" t="s">
        <v>1357</v>
      </c>
      <c r="J1258" s="150">
        <f>VLOOKUP(B1258,'12.2023'!A:C,3,0)</f>
        <v>0</v>
      </c>
      <c r="K1258" s="151">
        <f>VLOOKUP(B1258,'12.2023'!A:D,4,0)</f>
        <v>0</v>
      </c>
      <c r="L1258" s="150">
        <f>VLOOKUP(B1258,'12.2023'!A:E,5,0)</f>
        <v>34644</v>
      </c>
      <c r="M1258" s="150">
        <f>VLOOKUP(B1258,'12.2023'!A:F,6,0)</f>
        <v>34644</v>
      </c>
      <c r="N1258" s="150">
        <f t="shared" si="77"/>
        <v>0</v>
      </c>
      <c r="O1258" s="152">
        <f t="shared" si="78"/>
        <v>0</v>
      </c>
      <c r="P1258" s="128">
        <f t="shared" si="79"/>
        <v>0</v>
      </c>
      <c r="Q1258" s="153">
        <v>0</v>
      </c>
      <c r="R1258" s="128">
        <f t="shared" si="80"/>
        <v>0</v>
      </c>
      <c r="S1258" s="129">
        <v>11</v>
      </c>
    </row>
    <row r="1259" spans="1:19" hidden="1">
      <c r="A1259" s="147">
        <v>1241</v>
      </c>
      <c r="B1259" s="121">
        <v>203061826</v>
      </c>
      <c r="C1259" s="148" t="s">
        <v>159</v>
      </c>
      <c r="D1259" s="149" t="s">
        <v>32</v>
      </c>
      <c r="E1259" s="149" t="s">
        <v>44</v>
      </c>
      <c r="F1259" s="149" t="s">
        <v>152</v>
      </c>
      <c r="G1259" s="149" t="s">
        <v>109</v>
      </c>
      <c r="H1259" s="149">
        <v>0</v>
      </c>
      <c r="I1259" s="123" t="s">
        <v>1358</v>
      </c>
      <c r="J1259" s="150">
        <f>VLOOKUP(B1259,'12.2023'!A:C,3,0)</f>
        <v>0</v>
      </c>
      <c r="K1259" s="151">
        <f>VLOOKUP(B1259,'12.2023'!A:D,4,0)</f>
        <v>0</v>
      </c>
      <c r="L1259" s="150">
        <f>VLOOKUP(B1259,'12.2023'!A:E,5,0)</f>
        <v>25082</v>
      </c>
      <c r="M1259" s="150">
        <f>VLOOKUP(B1259,'12.2023'!A:F,6,0)</f>
        <v>25082</v>
      </c>
      <c r="N1259" s="150">
        <f t="shared" si="77"/>
        <v>0</v>
      </c>
      <c r="O1259" s="152">
        <f t="shared" si="78"/>
        <v>0</v>
      </c>
      <c r="P1259" s="128">
        <f t="shared" si="79"/>
        <v>0</v>
      </c>
      <c r="Q1259" s="153">
        <v>0</v>
      </c>
      <c r="R1259" s="128">
        <f t="shared" si="80"/>
        <v>0</v>
      </c>
      <c r="S1259" s="129">
        <v>11</v>
      </c>
    </row>
    <row r="1260" spans="1:19" hidden="1">
      <c r="A1260" s="147">
        <v>1242</v>
      </c>
      <c r="B1260" s="121">
        <v>203061827</v>
      </c>
      <c r="C1260" s="148" t="s">
        <v>159</v>
      </c>
      <c r="D1260" s="149" t="s">
        <v>32</v>
      </c>
      <c r="E1260" s="149" t="s">
        <v>44</v>
      </c>
      <c r="F1260" s="149" t="s">
        <v>152</v>
      </c>
      <c r="G1260" s="149" t="s">
        <v>109</v>
      </c>
      <c r="H1260" s="149">
        <v>0</v>
      </c>
      <c r="I1260" s="123" t="s">
        <v>1359</v>
      </c>
      <c r="J1260" s="150">
        <f>VLOOKUP(B1260,'12.2023'!A:C,3,0)</f>
        <v>0</v>
      </c>
      <c r="K1260" s="151">
        <f>VLOOKUP(B1260,'12.2023'!A:D,4,0)</f>
        <v>0</v>
      </c>
      <c r="L1260" s="150">
        <f>VLOOKUP(B1260,'12.2023'!A:E,5,0)</f>
        <v>30568</v>
      </c>
      <c r="M1260" s="150">
        <f>VLOOKUP(B1260,'12.2023'!A:F,6,0)</f>
        <v>30568</v>
      </c>
      <c r="N1260" s="150">
        <f t="shared" si="77"/>
        <v>0</v>
      </c>
      <c r="O1260" s="152">
        <f t="shared" si="78"/>
        <v>0</v>
      </c>
      <c r="P1260" s="128">
        <f t="shared" si="79"/>
        <v>0</v>
      </c>
      <c r="Q1260" s="153">
        <v>0</v>
      </c>
      <c r="R1260" s="128">
        <f t="shared" si="80"/>
        <v>0</v>
      </c>
      <c r="S1260" s="129">
        <v>11</v>
      </c>
    </row>
    <row r="1261" spans="1:19" hidden="1">
      <c r="A1261" s="147">
        <v>1243</v>
      </c>
      <c r="B1261" s="121">
        <v>203061828</v>
      </c>
      <c r="C1261" s="148" t="s">
        <v>159</v>
      </c>
      <c r="D1261" s="149" t="s">
        <v>32</v>
      </c>
      <c r="E1261" s="149" t="s">
        <v>44</v>
      </c>
      <c r="F1261" s="149" t="s">
        <v>152</v>
      </c>
      <c r="G1261" s="149" t="s">
        <v>109</v>
      </c>
      <c r="H1261" s="149">
        <v>0</v>
      </c>
      <c r="I1261" s="123" t="s">
        <v>1360</v>
      </c>
      <c r="J1261" s="150">
        <f>VLOOKUP(B1261,'12.2023'!A:C,3,0)</f>
        <v>0</v>
      </c>
      <c r="K1261" s="151">
        <f>VLOOKUP(B1261,'12.2023'!A:D,4,0)</f>
        <v>0</v>
      </c>
      <c r="L1261" s="150">
        <f>VLOOKUP(B1261,'12.2023'!A:E,5,0)</f>
        <v>27114</v>
      </c>
      <c r="M1261" s="150">
        <f>VLOOKUP(B1261,'12.2023'!A:F,6,0)</f>
        <v>27114</v>
      </c>
      <c r="N1261" s="150">
        <f t="shared" si="77"/>
        <v>0</v>
      </c>
      <c r="O1261" s="152">
        <f t="shared" si="78"/>
        <v>0</v>
      </c>
      <c r="P1261" s="128">
        <f t="shared" si="79"/>
        <v>0</v>
      </c>
      <c r="Q1261" s="153">
        <v>0</v>
      </c>
      <c r="R1261" s="128">
        <f t="shared" si="80"/>
        <v>0</v>
      </c>
      <c r="S1261" s="129">
        <v>11</v>
      </c>
    </row>
    <row r="1262" spans="1:19" hidden="1">
      <c r="A1262" s="147">
        <v>1244</v>
      </c>
      <c r="B1262" s="121">
        <v>203061829</v>
      </c>
      <c r="C1262" s="148" t="s">
        <v>159</v>
      </c>
      <c r="D1262" s="149" t="s">
        <v>32</v>
      </c>
      <c r="E1262" s="149" t="s">
        <v>44</v>
      </c>
      <c r="F1262" s="149" t="s">
        <v>152</v>
      </c>
      <c r="G1262" s="149" t="s">
        <v>109</v>
      </c>
      <c r="H1262" s="149">
        <v>0</v>
      </c>
      <c r="I1262" s="123" t="s">
        <v>1361</v>
      </c>
      <c r="J1262" s="150">
        <f>VLOOKUP(B1262,'12.2023'!A:C,3,0)</f>
        <v>0</v>
      </c>
      <c r="K1262" s="151">
        <f>VLOOKUP(B1262,'12.2023'!A:D,4,0)</f>
        <v>0</v>
      </c>
      <c r="L1262" s="150">
        <f>VLOOKUP(B1262,'12.2023'!A:E,5,0)</f>
        <v>0</v>
      </c>
      <c r="M1262" s="150">
        <f>VLOOKUP(B1262,'12.2023'!A:F,6,0)</f>
        <v>0</v>
      </c>
      <c r="N1262" s="150">
        <f t="shared" si="77"/>
        <v>0</v>
      </c>
      <c r="O1262" s="152">
        <f t="shared" si="78"/>
        <v>0</v>
      </c>
      <c r="P1262" s="128">
        <f t="shared" si="79"/>
        <v>0</v>
      </c>
      <c r="Q1262" s="153">
        <v>0</v>
      </c>
      <c r="R1262" s="128">
        <f t="shared" si="80"/>
        <v>0</v>
      </c>
      <c r="S1262" s="129">
        <v>11</v>
      </c>
    </row>
    <row r="1263" spans="1:19" hidden="1">
      <c r="A1263" s="147">
        <v>1245</v>
      </c>
      <c r="B1263" s="121">
        <v>203061833</v>
      </c>
      <c r="C1263" s="148" t="s">
        <v>159</v>
      </c>
      <c r="D1263" s="149" t="s">
        <v>32</v>
      </c>
      <c r="E1263" s="149" t="s">
        <v>44</v>
      </c>
      <c r="F1263" s="149" t="s">
        <v>152</v>
      </c>
      <c r="G1263" s="149" t="s">
        <v>109</v>
      </c>
      <c r="H1263" s="149">
        <v>0</v>
      </c>
      <c r="I1263" s="123" t="s">
        <v>1362</v>
      </c>
      <c r="J1263" s="150">
        <f>VLOOKUP(B1263,'12.2023'!A:C,3,0)</f>
        <v>0</v>
      </c>
      <c r="K1263" s="151">
        <f>VLOOKUP(B1263,'12.2023'!A:D,4,0)</f>
        <v>0</v>
      </c>
      <c r="L1263" s="150">
        <f>VLOOKUP(B1263,'12.2023'!A:E,5,0)</f>
        <v>0</v>
      </c>
      <c r="M1263" s="150">
        <f>VLOOKUP(B1263,'12.2023'!A:F,6,0)</f>
        <v>0</v>
      </c>
      <c r="N1263" s="150">
        <f t="shared" si="77"/>
        <v>0</v>
      </c>
      <c r="O1263" s="152">
        <f t="shared" si="78"/>
        <v>0</v>
      </c>
      <c r="P1263" s="128">
        <f t="shared" si="79"/>
        <v>0</v>
      </c>
      <c r="Q1263" s="153">
        <v>0</v>
      </c>
      <c r="R1263" s="128">
        <f t="shared" si="80"/>
        <v>0</v>
      </c>
      <c r="S1263" s="129">
        <v>11</v>
      </c>
    </row>
    <row r="1264" spans="1:19" hidden="1">
      <c r="A1264" s="147">
        <v>1246</v>
      </c>
      <c r="B1264" s="121">
        <v>203061834</v>
      </c>
      <c r="C1264" s="148" t="s">
        <v>159</v>
      </c>
      <c r="D1264" s="149" t="s">
        <v>32</v>
      </c>
      <c r="E1264" s="149" t="s">
        <v>44</v>
      </c>
      <c r="F1264" s="149" t="s">
        <v>152</v>
      </c>
      <c r="G1264" s="149" t="s">
        <v>109</v>
      </c>
      <c r="H1264" s="149">
        <v>0</v>
      </c>
      <c r="I1264" s="123" t="s">
        <v>1363</v>
      </c>
      <c r="J1264" s="150">
        <f>VLOOKUP(B1264,'12.2023'!A:C,3,0)</f>
        <v>0</v>
      </c>
      <c r="K1264" s="151">
        <f>VLOOKUP(B1264,'12.2023'!A:D,4,0)</f>
        <v>0</v>
      </c>
      <c r="L1264" s="150">
        <f>VLOOKUP(B1264,'12.2023'!A:E,5,0)</f>
        <v>50390</v>
      </c>
      <c r="M1264" s="150">
        <f>VLOOKUP(B1264,'12.2023'!A:F,6,0)</f>
        <v>50390</v>
      </c>
      <c r="N1264" s="150">
        <f t="shared" si="77"/>
        <v>0</v>
      </c>
      <c r="O1264" s="152">
        <f t="shared" si="78"/>
        <v>0</v>
      </c>
      <c r="P1264" s="128">
        <f t="shared" si="79"/>
        <v>0</v>
      </c>
      <c r="Q1264" s="153">
        <v>0</v>
      </c>
      <c r="R1264" s="128">
        <f t="shared" si="80"/>
        <v>0</v>
      </c>
      <c r="S1264" s="129">
        <v>11</v>
      </c>
    </row>
    <row r="1265" spans="1:19" hidden="1">
      <c r="A1265" s="147">
        <v>1247</v>
      </c>
      <c r="B1265" s="121">
        <v>203061835</v>
      </c>
      <c r="C1265" s="148" t="s">
        <v>159</v>
      </c>
      <c r="D1265" s="149" t="s">
        <v>32</v>
      </c>
      <c r="E1265" s="149" t="s">
        <v>44</v>
      </c>
      <c r="F1265" s="149" t="s">
        <v>152</v>
      </c>
      <c r="G1265" s="149" t="s">
        <v>109</v>
      </c>
      <c r="H1265" s="149">
        <v>0</v>
      </c>
      <c r="I1265" s="123" t="s">
        <v>1364</v>
      </c>
      <c r="J1265" s="150">
        <f>VLOOKUP(B1265,'12.2023'!A:C,3,0)</f>
        <v>0</v>
      </c>
      <c r="K1265" s="151">
        <f>VLOOKUP(B1265,'12.2023'!A:D,4,0)</f>
        <v>0</v>
      </c>
      <c r="L1265" s="150">
        <f>VLOOKUP(B1265,'12.2023'!A:E,5,0)</f>
        <v>23124</v>
      </c>
      <c r="M1265" s="150">
        <f>VLOOKUP(B1265,'12.2023'!A:F,6,0)</f>
        <v>23124</v>
      </c>
      <c r="N1265" s="150">
        <f t="shared" si="77"/>
        <v>0</v>
      </c>
      <c r="O1265" s="152">
        <f t="shared" si="78"/>
        <v>0</v>
      </c>
      <c r="P1265" s="128">
        <f t="shared" si="79"/>
        <v>0</v>
      </c>
      <c r="Q1265" s="153">
        <v>0</v>
      </c>
      <c r="R1265" s="128">
        <f t="shared" si="80"/>
        <v>0</v>
      </c>
      <c r="S1265" s="129">
        <v>11</v>
      </c>
    </row>
    <row r="1266" spans="1:19" hidden="1">
      <c r="A1266" s="147">
        <v>1248</v>
      </c>
      <c r="B1266" s="121">
        <v>203061836</v>
      </c>
      <c r="C1266" s="148" t="s">
        <v>159</v>
      </c>
      <c r="D1266" s="149" t="s">
        <v>32</v>
      </c>
      <c r="E1266" s="149" t="s">
        <v>44</v>
      </c>
      <c r="F1266" s="149" t="s">
        <v>152</v>
      </c>
      <c r="G1266" s="149" t="s">
        <v>109</v>
      </c>
      <c r="H1266" s="149">
        <v>0</v>
      </c>
      <c r="I1266" s="123" t="s">
        <v>1365</v>
      </c>
      <c r="J1266" s="150">
        <f>VLOOKUP(B1266,'12.2023'!A:C,3,0)</f>
        <v>0</v>
      </c>
      <c r="K1266" s="151">
        <f>VLOOKUP(B1266,'12.2023'!A:D,4,0)</f>
        <v>0</v>
      </c>
      <c r="L1266" s="150">
        <f>VLOOKUP(B1266,'12.2023'!A:E,5,0)</f>
        <v>0</v>
      </c>
      <c r="M1266" s="150">
        <f>VLOOKUP(B1266,'12.2023'!A:F,6,0)</f>
        <v>0</v>
      </c>
      <c r="N1266" s="150">
        <f t="shared" si="77"/>
        <v>0</v>
      </c>
      <c r="O1266" s="152">
        <f t="shared" si="78"/>
        <v>0</v>
      </c>
      <c r="P1266" s="128">
        <f t="shared" si="79"/>
        <v>0</v>
      </c>
      <c r="Q1266" s="153">
        <v>0</v>
      </c>
      <c r="R1266" s="128">
        <f t="shared" si="80"/>
        <v>0</v>
      </c>
      <c r="S1266" s="129">
        <v>11</v>
      </c>
    </row>
    <row r="1267" spans="1:19" hidden="1">
      <c r="A1267" s="147">
        <v>1249</v>
      </c>
      <c r="B1267" s="121">
        <v>203061837</v>
      </c>
      <c r="C1267" s="148" t="s">
        <v>159</v>
      </c>
      <c r="D1267" s="149" t="s">
        <v>32</v>
      </c>
      <c r="E1267" s="149" t="s">
        <v>44</v>
      </c>
      <c r="F1267" s="149" t="s">
        <v>152</v>
      </c>
      <c r="G1267" s="149" t="s">
        <v>109</v>
      </c>
      <c r="H1267" s="149">
        <v>0</v>
      </c>
      <c r="I1267" s="123" t="s">
        <v>1366</v>
      </c>
      <c r="J1267" s="150">
        <f>VLOOKUP(B1267,'12.2023'!A:C,3,0)</f>
        <v>0</v>
      </c>
      <c r="K1267" s="151">
        <f>VLOOKUP(B1267,'12.2023'!A:D,4,0)</f>
        <v>0</v>
      </c>
      <c r="L1267" s="150">
        <f>VLOOKUP(B1267,'12.2023'!A:E,5,0)</f>
        <v>0</v>
      </c>
      <c r="M1267" s="150">
        <f>VLOOKUP(B1267,'12.2023'!A:F,6,0)</f>
        <v>0</v>
      </c>
      <c r="N1267" s="150">
        <f t="shared" si="77"/>
        <v>0</v>
      </c>
      <c r="O1267" s="152">
        <f t="shared" si="78"/>
        <v>0</v>
      </c>
      <c r="P1267" s="128">
        <f t="shared" si="79"/>
        <v>0</v>
      </c>
      <c r="Q1267" s="153">
        <v>0</v>
      </c>
      <c r="R1267" s="128">
        <f t="shared" si="80"/>
        <v>0</v>
      </c>
      <c r="S1267" s="129">
        <v>11</v>
      </c>
    </row>
    <row r="1268" spans="1:19" hidden="1">
      <c r="A1268" s="147">
        <v>1250</v>
      </c>
      <c r="B1268" s="121">
        <v>203061838</v>
      </c>
      <c r="C1268" s="148" t="s">
        <v>159</v>
      </c>
      <c r="D1268" s="149" t="s">
        <v>32</v>
      </c>
      <c r="E1268" s="149" t="s">
        <v>44</v>
      </c>
      <c r="F1268" s="149" t="s">
        <v>152</v>
      </c>
      <c r="G1268" s="149" t="s">
        <v>109</v>
      </c>
      <c r="H1268" s="149">
        <v>0</v>
      </c>
      <c r="I1268" s="123" t="s">
        <v>1367</v>
      </c>
      <c r="J1268" s="150">
        <f>VLOOKUP(B1268,'12.2023'!A:C,3,0)</f>
        <v>0</v>
      </c>
      <c r="K1268" s="151">
        <f>VLOOKUP(B1268,'12.2023'!A:D,4,0)</f>
        <v>0</v>
      </c>
      <c r="L1268" s="150">
        <f>VLOOKUP(B1268,'12.2023'!A:E,5,0)</f>
        <v>0</v>
      </c>
      <c r="M1268" s="150">
        <f>VLOOKUP(B1268,'12.2023'!A:F,6,0)</f>
        <v>0</v>
      </c>
      <c r="N1268" s="150">
        <f t="shared" si="77"/>
        <v>0</v>
      </c>
      <c r="O1268" s="152">
        <f t="shared" si="78"/>
        <v>0</v>
      </c>
      <c r="P1268" s="128">
        <f t="shared" si="79"/>
        <v>0</v>
      </c>
      <c r="Q1268" s="153">
        <v>0</v>
      </c>
      <c r="R1268" s="128">
        <f t="shared" si="80"/>
        <v>0</v>
      </c>
      <c r="S1268" s="129">
        <v>11</v>
      </c>
    </row>
    <row r="1269" spans="1:19" hidden="1">
      <c r="A1269" s="147">
        <v>1251</v>
      </c>
      <c r="B1269" s="121">
        <v>203061839</v>
      </c>
      <c r="C1269" s="148" t="s">
        <v>159</v>
      </c>
      <c r="D1269" s="149" t="s">
        <v>32</v>
      </c>
      <c r="E1269" s="149" t="s">
        <v>44</v>
      </c>
      <c r="F1269" s="149" t="s">
        <v>152</v>
      </c>
      <c r="G1269" s="149" t="s">
        <v>109</v>
      </c>
      <c r="H1269" s="149">
        <v>0</v>
      </c>
      <c r="I1269" s="123" t="s">
        <v>1368</v>
      </c>
      <c r="J1269" s="150">
        <f>VLOOKUP(B1269,'12.2023'!A:C,3,0)</f>
        <v>0</v>
      </c>
      <c r="K1269" s="151">
        <f>VLOOKUP(B1269,'12.2023'!A:D,4,0)</f>
        <v>0</v>
      </c>
      <c r="L1269" s="150">
        <f>VLOOKUP(B1269,'12.2023'!A:E,5,0)</f>
        <v>0</v>
      </c>
      <c r="M1269" s="150">
        <f>VLOOKUP(B1269,'12.2023'!A:F,6,0)</f>
        <v>0</v>
      </c>
      <c r="N1269" s="150">
        <f t="shared" si="77"/>
        <v>0</v>
      </c>
      <c r="O1269" s="152">
        <f t="shared" si="78"/>
        <v>0</v>
      </c>
      <c r="P1269" s="128">
        <f t="shared" si="79"/>
        <v>0</v>
      </c>
      <c r="Q1269" s="153">
        <v>0</v>
      </c>
      <c r="R1269" s="128">
        <f t="shared" si="80"/>
        <v>0</v>
      </c>
      <c r="S1269" s="129">
        <v>11</v>
      </c>
    </row>
    <row r="1270" spans="1:19" hidden="1">
      <c r="A1270" s="147">
        <v>1252</v>
      </c>
      <c r="B1270" s="121">
        <v>203061840</v>
      </c>
      <c r="C1270" s="148" t="s">
        <v>159</v>
      </c>
      <c r="D1270" s="149" t="s">
        <v>32</v>
      </c>
      <c r="E1270" s="149" t="s">
        <v>44</v>
      </c>
      <c r="F1270" s="149" t="s">
        <v>152</v>
      </c>
      <c r="G1270" s="149" t="s">
        <v>109</v>
      </c>
      <c r="H1270" s="149">
        <v>0</v>
      </c>
      <c r="I1270" s="123" t="s">
        <v>1369</v>
      </c>
      <c r="J1270" s="150">
        <f>VLOOKUP(B1270,'12.2023'!A:C,3,0)</f>
        <v>0</v>
      </c>
      <c r="K1270" s="151">
        <f>VLOOKUP(B1270,'12.2023'!A:D,4,0)</f>
        <v>0</v>
      </c>
      <c r="L1270" s="150">
        <f>VLOOKUP(B1270,'12.2023'!A:E,5,0)</f>
        <v>0</v>
      </c>
      <c r="M1270" s="150">
        <f>VLOOKUP(B1270,'12.2023'!A:F,6,0)</f>
        <v>0</v>
      </c>
      <c r="N1270" s="150">
        <f t="shared" si="77"/>
        <v>0</v>
      </c>
      <c r="O1270" s="152">
        <f t="shared" si="78"/>
        <v>0</v>
      </c>
      <c r="P1270" s="128">
        <f t="shared" si="79"/>
        <v>0</v>
      </c>
      <c r="Q1270" s="153">
        <v>0</v>
      </c>
      <c r="R1270" s="128">
        <f t="shared" si="80"/>
        <v>0</v>
      </c>
      <c r="S1270" s="129">
        <v>11</v>
      </c>
    </row>
    <row r="1271" spans="1:19" hidden="1">
      <c r="A1271" s="147">
        <v>1253</v>
      </c>
      <c r="B1271" s="121">
        <v>203061842</v>
      </c>
      <c r="C1271" s="148" t="s">
        <v>159</v>
      </c>
      <c r="D1271" s="149" t="s">
        <v>32</v>
      </c>
      <c r="E1271" s="149" t="s">
        <v>44</v>
      </c>
      <c r="F1271" s="149" t="s">
        <v>152</v>
      </c>
      <c r="G1271" s="149" t="s">
        <v>109</v>
      </c>
      <c r="H1271" s="149">
        <v>0</v>
      </c>
      <c r="I1271" s="123" t="s">
        <v>1370</v>
      </c>
      <c r="J1271" s="150">
        <f>VLOOKUP(B1271,'12.2023'!A:C,3,0)</f>
        <v>0</v>
      </c>
      <c r="K1271" s="151">
        <f>VLOOKUP(B1271,'12.2023'!A:D,4,0)</f>
        <v>0</v>
      </c>
      <c r="L1271" s="150">
        <f>VLOOKUP(B1271,'12.2023'!A:E,5,0)</f>
        <v>0</v>
      </c>
      <c r="M1271" s="150">
        <f>VLOOKUP(B1271,'12.2023'!A:F,6,0)</f>
        <v>0</v>
      </c>
      <c r="N1271" s="150">
        <f t="shared" si="77"/>
        <v>0</v>
      </c>
      <c r="O1271" s="152">
        <f t="shared" si="78"/>
        <v>0</v>
      </c>
      <c r="P1271" s="128">
        <f t="shared" si="79"/>
        <v>0</v>
      </c>
      <c r="Q1271" s="153">
        <v>0</v>
      </c>
      <c r="R1271" s="128">
        <f t="shared" si="80"/>
        <v>0</v>
      </c>
      <c r="S1271" s="129">
        <v>11</v>
      </c>
    </row>
    <row r="1272" spans="1:19" hidden="1">
      <c r="A1272" s="147">
        <v>1254</v>
      </c>
      <c r="B1272" s="121">
        <v>203061844</v>
      </c>
      <c r="C1272" s="148" t="s">
        <v>159</v>
      </c>
      <c r="D1272" s="149" t="s">
        <v>32</v>
      </c>
      <c r="E1272" s="149" t="s">
        <v>44</v>
      </c>
      <c r="F1272" s="149" t="s">
        <v>152</v>
      </c>
      <c r="G1272" s="149" t="s">
        <v>109</v>
      </c>
      <c r="H1272" s="149">
        <v>0</v>
      </c>
      <c r="I1272" s="123" t="s">
        <v>1371</v>
      </c>
      <c r="J1272" s="150">
        <f>VLOOKUP(B1272,'12.2023'!A:C,3,0)</f>
        <v>0</v>
      </c>
      <c r="K1272" s="151">
        <f>VLOOKUP(B1272,'12.2023'!A:D,4,0)</f>
        <v>0</v>
      </c>
      <c r="L1272" s="150">
        <f>VLOOKUP(B1272,'12.2023'!A:E,5,0)</f>
        <v>0</v>
      </c>
      <c r="M1272" s="150">
        <f>VLOOKUP(B1272,'12.2023'!A:F,6,0)</f>
        <v>0</v>
      </c>
      <c r="N1272" s="150">
        <f t="shared" si="77"/>
        <v>0</v>
      </c>
      <c r="O1272" s="152">
        <f t="shared" si="78"/>
        <v>0</v>
      </c>
      <c r="P1272" s="128">
        <f t="shared" si="79"/>
        <v>0</v>
      </c>
      <c r="Q1272" s="153">
        <v>0</v>
      </c>
      <c r="R1272" s="128">
        <f t="shared" si="80"/>
        <v>0</v>
      </c>
      <c r="S1272" s="129">
        <v>11</v>
      </c>
    </row>
    <row r="1273" spans="1:19" hidden="1">
      <c r="A1273" s="147">
        <v>1255</v>
      </c>
      <c r="B1273" s="121">
        <v>203061845</v>
      </c>
      <c r="C1273" s="148" t="s">
        <v>159</v>
      </c>
      <c r="D1273" s="149" t="s">
        <v>32</v>
      </c>
      <c r="E1273" s="149" t="s">
        <v>44</v>
      </c>
      <c r="F1273" s="149" t="s">
        <v>152</v>
      </c>
      <c r="G1273" s="149" t="s">
        <v>109</v>
      </c>
      <c r="H1273" s="149">
        <v>0</v>
      </c>
      <c r="I1273" s="123" t="s">
        <v>1372</v>
      </c>
      <c r="J1273" s="150">
        <f>VLOOKUP(B1273,'12.2023'!A:C,3,0)</f>
        <v>0</v>
      </c>
      <c r="K1273" s="151">
        <f>VLOOKUP(B1273,'12.2023'!A:D,4,0)</f>
        <v>0</v>
      </c>
      <c r="L1273" s="150">
        <f>VLOOKUP(B1273,'12.2023'!A:E,5,0)</f>
        <v>0</v>
      </c>
      <c r="M1273" s="150">
        <f>VLOOKUP(B1273,'12.2023'!A:F,6,0)</f>
        <v>0</v>
      </c>
      <c r="N1273" s="150">
        <f t="shared" si="77"/>
        <v>0</v>
      </c>
      <c r="O1273" s="152">
        <f t="shared" si="78"/>
        <v>0</v>
      </c>
      <c r="P1273" s="128">
        <f t="shared" si="79"/>
        <v>0</v>
      </c>
      <c r="Q1273" s="153">
        <v>0</v>
      </c>
      <c r="R1273" s="128">
        <f t="shared" si="80"/>
        <v>0</v>
      </c>
      <c r="S1273" s="129">
        <v>11</v>
      </c>
    </row>
    <row r="1274" spans="1:19" hidden="1">
      <c r="A1274" s="147">
        <v>1256</v>
      </c>
      <c r="B1274" s="121">
        <v>203061846</v>
      </c>
      <c r="C1274" s="148" t="s">
        <v>159</v>
      </c>
      <c r="D1274" s="149" t="s">
        <v>32</v>
      </c>
      <c r="E1274" s="149" t="s">
        <v>44</v>
      </c>
      <c r="F1274" s="149" t="s">
        <v>152</v>
      </c>
      <c r="G1274" s="149" t="s">
        <v>109</v>
      </c>
      <c r="H1274" s="149">
        <v>0</v>
      </c>
      <c r="I1274" s="123" t="s">
        <v>1373</v>
      </c>
      <c r="J1274" s="150">
        <f>VLOOKUP(B1274,'12.2023'!A:C,3,0)</f>
        <v>0</v>
      </c>
      <c r="K1274" s="151">
        <f>VLOOKUP(B1274,'12.2023'!A:D,4,0)</f>
        <v>0</v>
      </c>
      <c r="L1274" s="150">
        <f>VLOOKUP(B1274,'12.2023'!A:E,5,0)</f>
        <v>39070</v>
      </c>
      <c r="M1274" s="150">
        <f>VLOOKUP(B1274,'12.2023'!A:F,6,0)</f>
        <v>39070</v>
      </c>
      <c r="N1274" s="150">
        <f t="shared" si="77"/>
        <v>0</v>
      </c>
      <c r="O1274" s="152">
        <f t="shared" si="78"/>
        <v>0</v>
      </c>
      <c r="P1274" s="128">
        <f t="shared" si="79"/>
        <v>0</v>
      </c>
      <c r="Q1274" s="153">
        <v>0</v>
      </c>
      <c r="R1274" s="128">
        <f t="shared" si="80"/>
        <v>0</v>
      </c>
      <c r="S1274" s="129">
        <v>11</v>
      </c>
    </row>
    <row r="1275" spans="1:19" hidden="1">
      <c r="A1275" s="147">
        <v>1257</v>
      </c>
      <c r="B1275" s="121">
        <v>203061847</v>
      </c>
      <c r="C1275" s="148" t="s">
        <v>159</v>
      </c>
      <c r="D1275" s="149" t="s">
        <v>32</v>
      </c>
      <c r="E1275" s="149" t="s">
        <v>44</v>
      </c>
      <c r="F1275" s="149" t="s">
        <v>152</v>
      </c>
      <c r="G1275" s="149" t="s">
        <v>109</v>
      </c>
      <c r="H1275" s="149">
        <v>0</v>
      </c>
      <c r="I1275" s="123" t="s">
        <v>1374</v>
      </c>
      <c r="J1275" s="150">
        <f>VLOOKUP(B1275,'12.2023'!A:C,3,0)</f>
        <v>0</v>
      </c>
      <c r="K1275" s="151">
        <f>VLOOKUP(B1275,'12.2023'!A:D,4,0)</f>
        <v>0</v>
      </c>
      <c r="L1275" s="150">
        <f>VLOOKUP(B1275,'12.2023'!A:E,5,0)</f>
        <v>71912</v>
      </c>
      <c r="M1275" s="150">
        <f>VLOOKUP(B1275,'12.2023'!A:F,6,0)</f>
        <v>71912</v>
      </c>
      <c r="N1275" s="150">
        <f t="shared" si="77"/>
        <v>0</v>
      </c>
      <c r="O1275" s="152">
        <f t="shared" si="78"/>
        <v>0</v>
      </c>
      <c r="P1275" s="128">
        <f t="shared" si="79"/>
        <v>0</v>
      </c>
      <c r="Q1275" s="153">
        <v>0</v>
      </c>
      <c r="R1275" s="128">
        <f t="shared" si="80"/>
        <v>0</v>
      </c>
      <c r="S1275" s="129">
        <v>11</v>
      </c>
    </row>
    <row r="1276" spans="1:19" hidden="1">
      <c r="A1276" s="147">
        <v>1258</v>
      </c>
      <c r="B1276" s="121">
        <v>203061848</v>
      </c>
      <c r="C1276" s="148" t="s">
        <v>159</v>
      </c>
      <c r="D1276" s="149" t="s">
        <v>32</v>
      </c>
      <c r="E1276" s="149" t="s">
        <v>44</v>
      </c>
      <c r="F1276" s="149" t="s">
        <v>152</v>
      </c>
      <c r="G1276" s="149" t="s">
        <v>109</v>
      </c>
      <c r="H1276" s="149">
        <v>0</v>
      </c>
      <c r="I1276" s="123" t="s">
        <v>1375</v>
      </c>
      <c r="J1276" s="150">
        <f>VLOOKUP(B1276,'12.2023'!A:C,3,0)</f>
        <v>0</v>
      </c>
      <c r="K1276" s="151">
        <f>VLOOKUP(B1276,'12.2023'!A:D,4,0)</f>
        <v>0</v>
      </c>
      <c r="L1276" s="150">
        <f>VLOOKUP(B1276,'12.2023'!A:E,5,0)</f>
        <v>42241</v>
      </c>
      <c r="M1276" s="150">
        <f>VLOOKUP(B1276,'12.2023'!A:F,6,0)</f>
        <v>42241</v>
      </c>
      <c r="N1276" s="150">
        <f t="shared" si="77"/>
        <v>0</v>
      </c>
      <c r="O1276" s="152">
        <f t="shared" si="78"/>
        <v>0</v>
      </c>
      <c r="P1276" s="128">
        <f t="shared" si="79"/>
        <v>0</v>
      </c>
      <c r="Q1276" s="153">
        <v>0</v>
      </c>
      <c r="R1276" s="128">
        <f t="shared" si="80"/>
        <v>0</v>
      </c>
      <c r="S1276" s="129">
        <v>11</v>
      </c>
    </row>
    <row r="1277" spans="1:19" hidden="1">
      <c r="A1277" s="147">
        <v>1259</v>
      </c>
      <c r="B1277" s="121">
        <v>203061849</v>
      </c>
      <c r="C1277" s="148" t="s">
        <v>159</v>
      </c>
      <c r="D1277" s="149" t="s">
        <v>32</v>
      </c>
      <c r="E1277" s="149" t="s">
        <v>44</v>
      </c>
      <c r="F1277" s="149" t="s">
        <v>152</v>
      </c>
      <c r="G1277" s="149" t="s">
        <v>109</v>
      </c>
      <c r="H1277" s="149">
        <v>0</v>
      </c>
      <c r="I1277" s="123" t="s">
        <v>1376</v>
      </c>
      <c r="J1277" s="150">
        <f>VLOOKUP(B1277,'12.2023'!A:C,3,0)</f>
        <v>0</v>
      </c>
      <c r="K1277" s="151">
        <f>VLOOKUP(B1277,'12.2023'!A:D,4,0)</f>
        <v>0</v>
      </c>
      <c r="L1277" s="150">
        <f>VLOOKUP(B1277,'12.2023'!A:E,5,0)</f>
        <v>0</v>
      </c>
      <c r="M1277" s="150">
        <f>VLOOKUP(B1277,'12.2023'!A:F,6,0)</f>
        <v>0</v>
      </c>
      <c r="N1277" s="150">
        <f t="shared" si="77"/>
        <v>0</v>
      </c>
      <c r="O1277" s="152">
        <f t="shared" si="78"/>
        <v>0</v>
      </c>
      <c r="P1277" s="128">
        <f t="shared" si="79"/>
        <v>0</v>
      </c>
      <c r="Q1277" s="153">
        <v>0</v>
      </c>
      <c r="R1277" s="128">
        <f t="shared" si="80"/>
        <v>0</v>
      </c>
      <c r="S1277" s="129">
        <v>11</v>
      </c>
    </row>
    <row r="1278" spans="1:19" hidden="1">
      <c r="A1278" s="147">
        <v>1260</v>
      </c>
      <c r="B1278" s="121">
        <v>203061850</v>
      </c>
      <c r="C1278" s="148" t="s">
        <v>159</v>
      </c>
      <c r="D1278" s="149" t="s">
        <v>32</v>
      </c>
      <c r="E1278" s="149" t="s">
        <v>44</v>
      </c>
      <c r="F1278" s="149" t="s">
        <v>152</v>
      </c>
      <c r="G1278" s="149" t="s">
        <v>109</v>
      </c>
      <c r="H1278" s="149">
        <v>0</v>
      </c>
      <c r="I1278" s="123" t="s">
        <v>1377</v>
      </c>
      <c r="J1278" s="150">
        <f>VLOOKUP(B1278,'12.2023'!A:C,3,0)</f>
        <v>0</v>
      </c>
      <c r="K1278" s="151">
        <f>VLOOKUP(B1278,'12.2023'!A:D,4,0)</f>
        <v>0</v>
      </c>
      <c r="L1278" s="150">
        <f>VLOOKUP(B1278,'12.2023'!A:E,5,0)</f>
        <v>42519</v>
      </c>
      <c r="M1278" s="150">
        <f>VLOOKUP(B1278,'12.2023'!A:F,6,0)</f>
        <v>42519</v>
      </c>
      <c r="N1278" s="150">
        <f t="shared" si="77"/>
        <v>0</v>
      </c>
      <c r="O1278" s="152">
        <f t="shared" si="78"/>
        <v>0</v>
      </c>
      <c r="P1278" s="128">
        <f t="shared" si="79"/>
        <v>0</v>
      </c>
      <c r="Q1278" s="153">
        <v>0</v>
      </c>
      <c r="R1278" s="128">
        <f t="shared" si="80"/>
        <v>0</v>
      </c>
      <c r="S1278" s="129">
        <v>11</v>
      </c>
    </row>
    <row r="1279" spans="1:19" hidden="1">
      <c r="A1279" s="147">
        <v>1261</v>
      </c>
      <c r="B1279" s="121">
        <v>203061851</v>
      </c>
      <c r="C1279" s="148" t="s">
        <v>159</v>
      </c>
      <c r="D1279" s="149" t="s">
        <v>32</v>
      </c>
      <c r="E1279" s="149" t="s">
        <v>44</v>
      </c>
      <c r="F1279" s="149" t="s">
        <v>152</v>
      </c>
      <c r="G1279" s="149" t="s">
        <v>109</v>
      </c>
      <c r="H1279" s="149">
        <v>0</v>
      </c>
      <c r="I1279" s="123" t="s">
        <v>1378</v>
      </c>
      <c r="J1279" s="150">
        <f>VLOOKUP(B1279,'12.2023'!A:C,3,0)</f>
        <v>0</v>
      </c>
      <c r="K1279" s="151">
        <f>VLOOKUP(B1279,'12.2023'!A:D,4,0)</f>
        <v>0</v>
      </c>
      <c r="L1279" s="150">
        <f>VLOOKUP(B1279,'12.2023'!A:E,5,0)</f>
        <v>39550</v>
      </c>
      <c r="M1279" s="150">
        <f>VLOOKUP(B1279,'12.2023'!A:F,6,0)</f>
        <v>39550</v>
      </c>
      <c r="N1279" s="150">
        <f t="shared" si="77"/>
        <v>0</v>
      </c>
      <c r="O1279" s="152">
        <f t="shared" si="78"/>
        <v>0</v>
      </c>
      <c r="P1279" s="128">
        <f t="shared" si="79"/>
        <v>0</v>
      </c>
      <c r="Q1279" s="153">
        <v>0</v>
      </c>
      <c r="R1279" s="128">
        <f t="shared" si="80"/>
        <v>0</v>
      </c>
      <c r="S1279" s="129">
        <v>11</v>
      </c>
    </row>
    <row r="1280" spans="1:19" hidden="1">
      <c r="A1280" s="147">
        <v>1262</v>
      </c>
      <c r="B1280" s="121">
        <v>203061852</v>
      </c>
      <c r="C1280" s="148" t="s">
        <v>159</v>
      </c>
      <c r="D1280" s="149" t="s">
        <v>32</v>
      </c>
      <c r="E1280" s="149" t="s">
        <v>44</v>
      </c>
      <c r="F1280" s="149" t="s">
        <v>152</v>
      </c>
      <c r="G1280" s="149" t="s">
        <v>109</v>
      </c>
      <c r="H1280" s="149">
        <v>0</v>
      </c>
      <c r="I1280" s="123" t="s">
        <v>1379</v>
      </c>
      <c r="J1280" s="150">
        <f>VLOOKUP(B1280,'12.2023'!A:C,3,0)</f>
        <v>0</v>
      </c>
      <c r="K1280" s="151">
        <f>VLOOKUP(B1280,'12.2023'!A:D,4,0)</f>
        <v>0</v>
      </c>
      <c r="L1280" s="150">
        <f>VLOOKUP(B1280,'12.2023'!A:E,5,0)</f>
        <v>90085</v>
      </c>
      <c r="M1280" s="150">
        <f>VLOOKUP(B1280,'12.2023'!A:F,6,0)</f>
        <v>90085</v>
      </c>
      <c r="N1280" s="150">
        <f t="shared" si="77"/>
        <v>0</v>
      </c>
      <c r="O1280" s="152">
        <f t="shared" si="78"/>
        <v>0</v>
      </c>
      <c r="P1280" s="128">
        <f t="shared" si="79"/>
        <v>0</v>
      </c>
      <c r="Q1280" s="153">
        <v>0</v>
      </c>
      <c r="R1280" s="128">
        <f t="shared" si="80"/>
        <v>0</v>
      </c>
      <c r="S1280" s="129">
        <v>11</v>
      </c>
    </row>
    <row r="1281" spans="1:19" hidden="1">
      <c r="A1281" s="147">
        <v>1263</v>
      </c>
      <c r="B1281" s="121">
        <v>203061853</v>
      </c>
      <c r="C1281" s="148" t="s">
        <v>159</v>
      </c>
      <c r="D1281" s="149" t="s">
        <v>32</v>
      </c>
      <c r="E1281" s="149" t="s">
        <v>44</v>
      </c>
      <c r="F1281" s="149" t="s">
        <v>152</v>
      </c>
      <c r="G1281" s="149" t="s">
        <v>109</v>
      </c>
      <c r="H1281" s="149">
        <v>0</v>
      </c>
      <c r="I1281" s="123" t="s">
        <v>1380</v>
      </c>
      <c r="J1281" s="150">
        <f>VLOOKUP(B1281,'12.2023'!A:C,3,0)</f>
        <v>0</v>
      </c>
      <c r="K1281" s="151">
        <f>VLOOKUP(B1281,'12.2023'!A:D,4,0)</f>
        <v>0</v>
      </c>
      <c r="L1281" s="150">
        <f>VLOOKUP(B1281,'12.2023'!A:E,5,0)</f>
        <v>29904</v>
      </c>
      <c r="M1281" s="150">
        <f>VLOOKUP(B1281,'12.2023'!A:F,6,0)</f>
        <v>29904</v>
      </c>
      <c r="N1281" s="150">
        <f t="shared" si="77"/>
        <v>0</v>
      </c>
      <c r="O1281" s="152">
        <f t="shared" si="78"/>
        <v>0</v>
      </c>
      <c r="P1281" s="128">
        <f t="shared" si="79"/>
        <v>0</v>
      </c>
      <c r="Q1281" s="153">
        <v>0</v>
      </c>
      <c r="R1281" s="128">
        <f t="shared" si="80"/>
        <v>0</v>
      </c>
      <c r="S1281" s="129">
        <v>11</v>
      </c>
    </row>
    <row r="1282" spans="1:19" hidden="1">
      <c r="A1282" s="147">
        <v>1264</v>
      </c>
      <c r="B1282" s="121">
        <v>203061854</v>
      </c>
      <c r="C1282" s="148" t="s">
        <v>159</v>
      </c>
      <c r="D1282" s="149" t="s">
        <v>32</v>
      </c>
      <c r="E1282" s="149" t="s">
        <v>44</v>
      </c>
      <c r="F1282" s="149" t="s">
        <v>152</v>
      </c>
      <c r="G1282" s="149" t="s">
        <v>109</v>
      </c>
      <c r="H1282" s="149">
        <v>0</v>
      </c>
      <c r="I1282" s="123" t="s">
        <v>1381</v>
      </c>
      <c r="J1282" s="150">
        <f>VLOOKUP(B1282,'12.2023'!A:C,3,0)</f>
        <v>0</v>
      </c>
      <c r="K1282" s="151">
        <f>VLOOKUP(B1282,'12.2023'!A:D,4,0)</f>
        <v>0</v>
      </c>
      <c r="L1282" s="150">
        <f>VLOOKUP(B1282,'12.2023'!A:E,5,0)</f>
        <v>0</v>
      </c>
      <c r="M1282" s="150">
        <f>VLOOKUP(B1282,'12.2023'!A:F,6,0)</f>
        <v>0</v>
      </c>
      <c r="N1282" s="150">
        <f t="shared" si="77"/>
        <v>0</v>
      </c>
      <c r="O1282" s="152">
        <f t="shared" si="78"/>
        <v>0</v>
      </c>
      <c r="P1282" s="128">
        <f t="shared" si="79"/>
        <v>0</v>
      </c>
      <c r="Q1282" s="153">
        <v>0</v>
      </c>
      <c r="R1282" s="128">
        <f t="shared" si="80"/>
        <v>0</v>
      </c>
      <c r="S1282" s="129">
        <v>11</v>
      </c>
    </row>
    <row r="1283" spans="1:19" hidden="1">
      <c r="A1283" s="147">
        <v>1265</v>
      </c>
      <c r="B1283" s="121">
        <v>203061855</v>
      </c>
      <c r="C1283" s="148" t="s">
        <v>159</v>
      </c>
      <c r="D1283" s="149" t="s">
        <v>32</v>
      </c>
      <c r="E1283" s="149" t="s">
        <v>44</v>
      </c>
      <c r="F1283" s="149" t="s">
        <v>152</v>
      </c>
      <c r="G1283" s="149" t="s">
        <v>109</v>
      </c>
      <c r="H1283" s="149">
        <v>0</v>
      </c>
      <c r="I1283" s="123" t="s">
        <v>1382</v>
      </c>
      <c r="J1283" s="150">
        <f>VLOOKUP(B1283,'12.2023'!A:C,3,0)</f>
        <v>0</v>
      </c>
      <c r="K1283" s="151">
        <f>VLOOKUP(B1283,'12.2023'!A:D,4,0)</f>
        <v>0</v>
      </c>
      <c r="L1283" s="150">
        <f>VLOOKUP(B1283,'12.2023'!A:E,5,0)</f>
        <v>0</v>
      </c>
      <c r="M1283" s="150">
        <f>VLOOKUP(B1283,'12.2023'!A:F,6,0)</f>
        <v>0</v>
      </c>
      <c r="N1283" s="150">
        <f t="shared" si="77"/>
        <v>0</v>
      </c>
      <c r="O1283" s="152">
        <f t="shared" si="78"/>
        <v>0</v>
      </c>
      <c r="P1283" s="128">
        <f t="shared" si="79"/>
        <v>0</v>
      </c>
      <c r="Q1283" s="153">
        <v>0</v>
      </c>
      <c r="R1283" s="128">
        <f t="shared" si="80"/>
        <v>0</v>
      </c>
      <c r="S1283" s="129">
        <v>11</v>
      </c>
    </row>
    <row r="1284" spans="1:19" hidden="1">
      <c r="A1284" s="147">
        <v>1266</v>
      </c>
      <c r="B1284" s="121">
        <v>203061856</v>
      </c>
      <c r="C1284" s="148" t="s">
        <v>159</v>
      </c>
      <c r="D1284" s="149" t="s">
        <v>32</v>
      </c>
      <c r="E1284" s="149" t="s">
        <v>44</v>
      </c>
      <c r="F1284" s="149" t="s">
        <v>152</v>
      </c>
      <c r="G1284" s="149" t="s">
        <v>109</v>
      </c>
      <c r="H1284" s="149">
        <v>0</v>
      </c>
      <c r="I1284" s="123" t="s">
        <v>1383</v>
      </c>
      <c r="J1284" s="150">
        <f>VLOOKUP(B1284,'12.2023'!A:C,3,0)</f>
        <v>0</v>
      </c>
      <c r="K1284" s="151">
        <f>VLOOKUP(B1284,'12.2023'!A:D,4,0)</f>
        <v>0</v>
      </c>
      <c r="L1284" s="150">
        <f>VLOOKUP(B1284,'12.2023'!A:E,5,0)</f>
        <v>20251</v>
      </c>
      <c r="M1284" s="150">
        <f>VLOOKUP(B1284,'12.2023'!A:F,6,0)</f>
        <v>20251</v>
      </c>
      <c r="N1284" s="150">
        <f t="shared" si="77"/>
        <v>0</v>
      </c>
      <c r="O1284" s="152">
        <f t="shared" si="78"/>
        <v>0</v>
      </c>
      <c r="P1284" s="128">
        <f t="shared" si="79"/>
        <v>0</v>
      </c>
      <c r="Q1284" s="153">
        <v>0</v>
      </c>
      <c r="R1284" s="128">
        <f t="shared" si="80"/>
        <v>0</v>
      </c>
      <c r="S1284" s="129">
        <v>11</v>
      </c>
    </row>
    <row r="1285" spans="1:19" hidden="1">
      <c r="A1285" s="147">
        <v>1267</v>
      </c>
      <c r="B1285" s="121">
        <v>203061857</v>
      </c>
      <c r="C1285" s="148" t="s">
        <v>159</v>
      </c>
      <c r="D1285" s="149" t="s">
        <v>32</v>
      </c>
      <c r="E1285" s="149" t="s">
        <v>44</v>
      </c>
      <c r="F1285" s="149" t="s">
        <v>152</v>
      </c>
      <c r="G1285" s="149" t="s">
        <v>109</v>
      </c>
      <c r="H1285" s="149">
        <v>0</v>
      </c>
      <c r="I1285" s="123" t="s">
        <v>1384</v>
      </c>
      <c r="J1285" s="150">
        <f>VLOOKUP(B1285,'12.2023'!A:C,3,0)</f>
        <v>0</v>
      </c>
      <c r="K1285" s="151">
        <f>VLOOKUP(B1285,'12.2023'!A:D,4,0)</f>
        <v>0</v>
      </c>
      <c r="L1285" s="150">
        <f>VLOOKUP(B1285,'12.2023'!A:E,5,0)</f>
        <v>92486</v>
      </c>
      <c r="M1285" s="150">
        <f>VLOOKUP(B1285,'12.2023'!A:F,6,0)</f>
        <v>92486</v>
      </c>
      <c r="N1285" s="150">
        <f t="shared" si="77"/>
        <v>0</v>
      </c>
      <c r="O1285" s="152">
        <f t="shared" si="78"/>
        <v>0</v>
      </c>
      <c r="P1285" s="128">
        <f t="shared" si="79"/>
        <v>0</v>
      </c>
      <c r="Q1285" s="153">
        <v>0</v>
      </c>
      <c r="R1285" s="128">
        <f t="shared" si="80"/>
        <v>0</v>
      </c>
      <c r="S1285" s="129">
        <v>11</v>
      </c>
    </row>
    <row r="1286" spans="1:19" hidden="1">
      <c r="A1286" s="147">
        <v>1268</v>
      </c>
      <c r="B1286" s="121">
        <v>203061858</v>
      </c>
      <c r="C1286" s="148" t="s">
        <v>159</v>
      </c>
      <c r="D1286" s="149" t="s">
        <v>32</v>
      </c>
      <c r="E1286" s="149" t="s">
        <v>44</v>
      </c>
      <c r="F1286" s="149" t="s">
        <v>152</v>
      </c>
      <c r="G1286" s="149" t="s">
        <v>109</v>
      </c>
      <c r="H1286" s="149">
        <v>0</v>
      </c>
      <c r="I1286" s="123" t="s">
        <v>1385</v>
      </c>
      <c r="J1286" s="150">
        <f>VLOOKUP(B1286,'12.2023'!A:C,3,0)</f>
        <v>0</v>
      </c>
      <c r="K1286" s="151">
        <f>VLOOKUP(B1286,'12.2023'!A:D,4,0)</f>
        <v>0</v>
      </c>
      <c r="L1286" s="150">
        <f>VLOOKUP(B1286,'12.2023'!A:E,5,0)</f>
        <v>0</v>
      </c>
      <c r="M1286" s="150">
        <f>VLOOKUP(B1286,'12.2023'!A:F,6,0)</f>
        <v>0</v>
      </c>
      <c r="N1286" s="150">
        <f t="shared" si="77"/>
        <v>0</v>
      </c>
      <c r="O1286" s="152">
        <f t="shared" si="78"/>
        <v>0</v>
      </c>
      <c r="P1286" s="128">
        <f t="shared" si="79"/>
        <v>0</v>
      </c>
      <c r="Q1286" s="153">
        <v>0</v>
      </c>
      <c r="R1286" s="128">
        <f t="shared" si="80"/>
        <v>0</v>
      </c>
      <c r="S1286" s="129">
        <v>11</v>
      </c>
    </row>
    <row r="1287" spans="1:19" hidden="1">
      <c r="A1287" s="147">
        <v>1269</v>
      </c>
      <c r="B1287" s="121">
        <v>203061859</v>
      </c>
      <c r="C1287" s="148" t="s">
        <v>159</v>
      </c>
      <c r="D1287" s="149" t="s">
        <v>32</v>
      </c>
      <c r="E1287" s="149" t="s">
        <v>44</v>
      </c>
      <c r="F1287" s="149" t="s">
        <v>152</v>
      </c>
      <c r="G1287" s="149" t="s">
        <v>109</v>
      </c>
      <c r="H1287" s="149">
        <v>0</v>
      </c>
      <c r="I1287" s="123" t="s">
        <v>1386</v>
      </c>
      <c r="J1287" s="150">
        <f>VLOOKUP(B1287,'12.2023'!A:C,3,0)</f>
        <v>0</v>
      </c>
      <c r="K1287" s="151">
        <f>VLOOKUP(B1287,'12.2023'!A:D,4,0)</f>
        <v>0</v>
      </c>
      <c r="L1287" s="150">
        <f>VLOOKUP(B1287,'12.2023'!A:E,5,0)</f>
        <v>0</v>
      </c>
      <c r="M1287" s="150">
        <f>VLOOKUP(B1287,'12.2023'!A:F,6,0)</f>
        <v>0</v>
      </c>
      <c r="N1287" s="150">
        <f t="shared" ref="N1287:N1350" si="81">IF((J1287+L1287)-(K1287+M1287)&lt;0,0,(J1287+L1287)-(K1287+M1287))</f>
        <v>0</v>
      </c>
      <c r="O1287" s="152">
        <f t="shared" ref="O1287:O1350" si="82">-IF((J1287+L1287)-(K1287+M1287)&lt;0,(J1287+L1287)-(K1287+M1287),0)</f>
        <v>0</v>
      </c>
      <c r="P1287" s="128">
        <f t="shared" ref="P1287:P1350" si="83">N1287-O1287</f>
        <v>0</v>
      </c>
      <c r="Q1287" s="153">
        <v>0</v>
      </c>
      <c r="R1287" s="128">
        <f t="shared" ref="R1287:R1350" si="84">P1287-Q1287</f>
        <v>0</v>
      </c>
      <c r="S1287" s="129">
        <v>11</v>
      </c>
    </row>
    <row r="1288" spans="1:19" hidden="1">
      <c r="A1288" s="147">
        <v>1270</v>
      </c>
      <c r="B1288" s="121">
        <v>203061860</v>
      </c>
      <c r="C1288" s="148" t="s">
        <v>159</v>
      </c>
      <c r="D1288" s="149" t="s">
        <v>32</v>
      </c>
      <c r="E1288" s="149" t="s">
        <v>44</v>
      </c>
      <c r="F1288" s="149" t="s">
        <v>152</v>
      </c>
      <c r="G1288" s="149" t="s">
        <v>109</v>
      </c>
      <c r="H1288" s="149">
        <v>0</v>
      </c>
      <c r="I1288" s="123" t="s">
        <v>1387</v>
      </c>
      <c r="J1288" s="150">
        <f>VLOOKUP(B1288,'12.2023'!A:C,3,0)</f>
        <v>0</v>
      </c>
      <c r="K1288" s="151">
        <f>VLOOKUP(B1288,'12.2023'!A:D,4,0)</f>
        <v>0</v>
      </c>
      <c r="L1288" s="150">
        <f>VLOOKUP(B1288,'12.2023'!A:E,5,0)</f>
        <v>51581</v>
      </c>
      <c r="M1288" s="150">
        <f>VLOOKUP(B1288,'12.2023'!A:F,6,0)</f>
        <v>51581</v>
      </c>
      <c r="N1288" s="150">
        <f t="shared" si="81"/>
        <v>0</v>
      </c>
      <c r="O1288" s="152">
        <f t="shared" si="82"/>
        <v>0</v>
      </c>
      <c r="P1288" s="128">
        <f t="shared" si="83"/>
        <v>0</v>
      </c>
      <c r="Q1288" s="153">
        <v>0</v>
      </c>
      <c r="R1288" s="128">
        <f t="shared" si="84"/>
        <v>0</v>
      </c>
      <c r="S1288" s="129">
        <v>11</v>
      </c>
    </row>
    <row r="1289" spans="1:19" hidden="1">
      <c r="A1289" s="147">
        <v>1271</v>
      </c>
      <c r="B1289" s="121">
        <v>203061861</v>
      </c>
      <c r="C1289" s="148" t="s">
        <v>159</v>
      </c>
      <c r="D1289" s="149" t="s">
        <v>32</v>
      </c>
      <c r="E1289" s="149" t="s">
        <v>44</v>
      </c>
      <c r="F1289" s="149" t="s">
        <v>152</v>
      </c>
      <c r="G1289" s="149" t="s">
        <v>109</v>
      </c>
      <c r="H1289" s="149">
        <v>0</v>
      </c>
      <c r="I1289" s="123" t="s">
        <v>1388</v>
      </c>
      <c r="J1289" s="150">
        <f>VLOOKUP(B1289,'12.2023'!A:C,3,0)</f>
        <v>0</v>
      </c>
      <c r="K1289" s="151">
        <f>VLOOKUP(B1289,'12.2023'!A:D,4,0)</f>
        <v>0</v>
      </c>
      <c r="L1289" s="150">
        <f>VLOOKUP(B1289,'12.2023'!A:E,5,0)</f>
        <v>0</v>
      </c>
      <c r="M1289" s="150">
        <f>VLOOKUP(B1289,'12.2023'!A:F,6,0)</f>
        <v>0</v>
      </c>
      <c r="N1289" s="150">
        <f t="shared" si="81"/>
        <v>0</v>
      </c>
      <c r="O1289" s="152">
        <f t="shared" si="82"/>
        <v>0</v>
      </c>
      <c r="P1289" s="128">
        <f t="shared" si="83"/>
        <v>0</v>
      </c>
      <c r="Q1289" s="153">
        <v>0</v>
      </c>
      <c r="R1289" s="128">
        <f t="shared" si="84"/>
        <v>0</v>
      </c>
      <c r="S1289" s="129">
        <v>11</v>
      </c>
    </row>
    <row r="1290" spans="1:19" hidden="1">
      <c r="A1290" s="147">
        <v>1272</v>
      </c>
      <c r="B1290" s="121">
        <v>203061862</v>
      </c>
      <c r="C1290" s="148" t="s">
        <v>159</v>
      </c>
      <c r="D1290" s="149" t="s">
        <v>32</v>
      </c>
      <c r="E1290" s="149" t="s">
        <v>44</v>
      </c>
      <c r="F1290" s="149" t="s">
        <v>152</v>
      </c>
      <c r="G1290" s="149" t="s">
        <v>109</v>
      </c>
      <c r="H1290" s="149">
        <v>0</v>
      </c>
      <c r="I1290" s="123" t="s">
        <v>1389</v>
      </c>
      <c r="J1290" s="150">
        <f>VLOOKUP(B1290,'12.2023'!A:C,3,0)</f>
        <v>0</v>
      </c>
      <c r="K1290" s="151">
        <f>VLOOKUP(B1290,'12.2023'!A:D,4,0)</f>
        <v>0</v>
      </c>
      <c r="L1290" s="150">
        <f>VLOOKUP(B1290,'12.2023'!A:E,5,0)</f>
        <v>43697</v>
      </c>
      <c r="M1290" s="150">
        <f>VLOOKUP(B1290,'12.2023'!A:F,6,0)</f>
        <v>43697</v>
      </c>
      <c r="N1290" s="150">
        <f t="shared" si="81"/>
        <v>0</v>
      </c>
      <c r="O1290" s="152">
        <f t="shared" si="82"/>
        <v>0</v>
      </c>
      <c r="P1290" s="128">
        <f t="shared" si="83"/>
        <v>0</v>
      </c>
      <c r="Q1290" s="153">
        <v>0</v>
      </c>
      <c r="R1290" s="128">
        <f t="shared" si="84"/>
        <v>0</v>
      </c>
      <c r="S1290" s="129">
        <v>11</v>
      </c>
    </row>
    <row r="1291" spans="1:19" hidden="1">
      <c r="A1291" s="147">
        <v>1273</v>
      </c>
      <c r="B1291" s="121">
        <v>203061863</v>
      </c>
      <c r="C1291" s="148" t="s">
        <v>159</v>
      </c>
      <c r="D1291" s="149" t="s">
        <v>32</v>
      </c>
      <c r="E1291" s="149" t="s">
        <v>44</v>
      </c>
      <c r="F1291" s="149" t="s">
        <v>152</v>
      </c>
      <c r="G1291" s="149" t="s">
        <v>109</v>
      </c>
      <c r="H1291" s="149">
        <v>0</v>
      </c>
      <c r="I1291" s="123" t="s">
        <v>1390</v>
      </c>
      <c r="J1291" s="150">
        <f>VLOOKUP(B1291,'12.2023'!A:C,3,0)</f>
        <v>0</v>
      </c>
      <c r="K1291" s="151">
        <f>VLOOKUP(B1291,'12.2023'!A:D,4,0)</f>
        <v>0</v>
      </c>
      <c r="L1291" s="150">
        <f>VLOOKUP(B1291,'12.2023'!A:E,5,0)</f>
        <v>0</v>
      </c>
      <c r="M1291" s="150">
        <f>VLOOKUP(B1291,'12.2023'!A:F,6,0)</f>
        <v>0</v>
      </c>
      <c r="N1291" s="150">
        <f t="shared" si="81"/>
        <v>0</v>
      </c>
      <c r="O1291" s="152">
        <f t="shared" si="82"/>
        <v>0</v>
      </c>
      <c r="P1291" s="128">
        <f t="shared" si="83"/>
        <v>0</v>
      </c>
      <c r="Q1291" s="153">
        <v>0</v>
      </c>
      <c r="R1291" s="128">
        <f t="shared" si="84"/>
        <v>0</v>
      </c>
      <c r="S1291" s="129">
        <v>11</v>
      </c>
    </row>
    <row r="1292" spans="1:19" hidden="1">
      <c r="A1292" s="147">
        <v>1274</v>
      </c>
      <c r="B1292" s="121">
        <v>203061864</v>
      </c>
      <c r="C1292" s="148" t="s">
        <v>159</v>
      </c>
      <c r="D1292" s="149" t="s">
        <v>32</v>
      </c>
      <c r="E1292" s="149" t="s">
        <v>44</v>
      </c>
      <c r="F1292" s="149" t="s">
        <v>152</v>
      </c>
      <c r="G1292" s="149" t="s">
        <v>109</v>
      </c>
      <c r="H1292" s="149">
        <v>0</v>
      </c>
      <c r="I1292" s="123" t="s">
        <v>1391</v>
      </c>
      <c r="J1292" s="150">
        <f>VLOOKUP(B1292,'12.2023'!A:C,3,0)</f>
        <v>0</v>
      </c>
      <c r="K1292" s="151">
        <f>VLOOKUP(B1292,'12.2023'!A:D,4,0)</f>
        <v>0</v>
      </c>
      <c r="L1292" s="150">
        <f>VLOOKUP(B1292,'12.2023'!A:E,5,0)</f>
        <v>54656.67</v>
      </c>
      <c r="M1292" s="150">
        <f>VLOOKUP(B1292,'12.2023'!A:F,6,0)</f>
        <v>54656.67</v>
      </c>
      <c r="N1292" s="150">
        <f t="shared" si="81"/>
        <v>0</v>
      </c>
      <c r="O1292" s="152">
        <f t="shared" si="82"/>
        <v>0</v>
      </c>
      <c r="P1292" s="128">
        <f t="shared" si="83"/>
        <v>0</v>
      </c>
      <c r="Q1292" s="153">
        <v>0</v>
      </c>
      <c r="R1292" s="128">
        <f t="shared" si="84"/>
        <v>0</v>
      </c>
      <c r="S1292" s="129">
        <v>11</v>
      </c>
    </row>
    <row r="1293" spans="1:19" hidden="1">
      <c r="A1293" s="147">
        <v>1275</v>
      </c>
      <c r="B1293" s="121">
        <v>203061865</v>
      </c>
      <c r="C1293" s="148" t="s">
        <v>159</v>
      </c>
      <c r="D1293" s="149" t="s">
        <v>32</v>
      </c>
      <c r="E1293" s="149" t="s">
        <v>44</v>
      </c>
      <c r="F1293" s="149" t="s">
        <v>152</v>
      </c>
      <c r="G1293" s="149" t="s">
        <v>109</v>
      </c>
      <c r="H1293" s="149">
        <v>0</v>
      </c>
      <c r="I1293" s="123" t="s">
        <v>1392</v>
      </c>
      <c r="J1293" s="150">
        <f>VLOOKUP(B1293,'12.2023'!A:C,3,0)</f>
        <v>0</v>
      </c>
      <c r="K1293" s="151">
        <f>VLOOKUP(B1293,'12.2023'!A:D,4,0)</f>
        <v>0</v>
      </c>
      <c r="L1293" s="150">
        <f>VLOOKUP(B1293,'12.2023'!A:E,5,0)</f>
        <v>51474</v>
      </c>
      <c r="M1293" s="150">
        <f>VLOOKUP(B1293,'12.2023'!A:F,6,0)</f>
        <v>51474</v>
      </c>
      <c r="N1293" s="150">
        <f t="shared" si="81"/>
        <v>0</v>
      </c>
      <c r="O1293" s="152">
        <f t="shared" si="82"/>
        <v>0</v>
      </c>
      <c r="P1293" s="128">
        <f t="shared" si="83"/>
        <v>0</v>
      </c>
      <c r="Q1293" s="153">
        <v>0</v>
      </c>
      <c r="R1293" s="128">
        <f t="shared" si="84"/>
        <v>0</v>
      </c>
      <c r="S1293" s="129">
        <v>11</v>
      </c>
    </row>
    <row r="1294" spans="1:19" hidden="1">
      <c r="A1294" s="147">
        <v>1276</v>
      </c>
      <c r="B1294" s="121">
        <v>203061866</v>
      </c>
      <c r="C1294" s="148" t="s">
        <v>159</v>
      </c>
      <c r="D1294" s="149" t="s">
        <v>32</v>
      </c>
      <c r="E1294" s="149" t="s">
        <v>44</v>
      </c>
      <c r="F1294" s="149" t="s">
        <v>152</v>
      </c>
      <c r="G1294" s="149" t="s">
        <v>109</v>
      </c>
      <c r="H1294" s="149">
        <v>0</v>
      </c>
      <c r="I1294" s="123" t="s">
        <v>1393</v>
      </c>
      <c r="J1294" s="150">
        <f>VLOOKUP(B1294,'12.2023'!A:C,3,0)</f>
        <v>0</v>
      </c>
      <c r="K1294" s="151">
        <f>VLOOKUP(B1294,'12.2023'!A:D,4,0)</f>
        <v>0</v>
      </c>
      <c r="L1294" s="150">
        <f>VLOOKUP(B1294,'12.2023'!A:E,5,0)</f>
        <v>0</v>
      </c>
      <c r="M1294" s="150">
        <f>VLOOKUP(B1294,'12.2023'!A:F,6,0)</f>
        <v>0</v>
      </c>
      <c r="N1294" s="150">
        <f t="shared" si="81"/>
        <v>0</v>
      </c>
      <c r="O1294" s="152">
        <f t="shared" si="82"/>
        <v>0</v>
      </c>
      <c r="P1294" s="128">
        <f t="shared" si="83"/>
        <v>0</v>
      </c>
      <c r="Q1294" s="153">
        <v>0</v>
      </c>
      <c r="R1294" s="128">
        <f t="shared" si="84"/>
        <v>0</v>
      </c>
      <c r="S1294" s="129">
        <v>11</v>
      </c>
    </row>
    <row r="1295" spans="1:19" hidden="1">
      <c r="A1295" s="147">
        <v>1277</v>
      </c>
      <c r="B1295" s="121">
        <v>203061867</v>
      </c>
      <c r="C1295" s="148" t="s">
        <v>159</v>
      </c>
      <c r="D1295" s="149" t="s">
        <v>32</v>
      </c>
      <c r="E1295" s="149" t="s">
        <v>44</v>
      </c>
      <c r="F1295" s="149" t="s">
        <v>152</v>
      </c>
      <c r="G1295" s="149" t="s">
        <v>109</v>
      </c>
      <c r="H1295" s="149">
        <v>0</v>
      </c>
      <c r="I1295" s="123" t="s">
        <v>1394</v>
      </c>
      <c r="J1295" s="150">
        <f>VLOOKUP(B1295,'12.2023'!A:C,3,0)</f>
        <v>0</v>
      </c>
      <c r="K1295" s="151">
        <f>VLOOKUP(B1295,'12.2023'!A:D,4,0)</f>
        <v>0</v>
      </c>
      <c r="L1295" s="150">
        <f>VLOOKUP(B1295,'12.2023'!A:E,5,0)</f>
        <v>0</v>
      </c>
      <c r="M1295" s="150">
        <f>VLOOKUP(B1295,'12.2023'!A:F,6,0)</f>
        <v>0</v>
      </c>
      <c r="N1295" s="150">
        <f t="shared" si="81"/>
        <v>0</v>
      </c>
      <c r="O1295" s="152">
        <f t="shared" si="82"/>
        <v>0</v>
      </c>
      <c r="P1295" s="128">
        <f t="shared" si="83"/>
        <v>0</v>
      </c>
      <c r="Q1295" s="153">
        <v>0</v>
      </c>
      <c r="R1295" s="128">
        <f t="shared" si="84"/>
        <v>0</v>
      </c>
      <c r="S1295" s="129">
        <v>11</v>
      </c>
    </row>
    <row r="1296" spans="1:19" hidden="1">
      <c r="A1296" s="147">
        <v>1278</v>
      </c>
      <c r="B1296" s="121">
        <v>203061868</v>
      </c>
      <c r="C1296" s="148" t="s">
        <v>159</v>
      </c>
      <c r="D1296" s="149" t="s">
        <v>32</v>
      </c>
      <c r="E1296" s="149" t="s">
        <v>44</v>
      </c>
      <c r="F1296" s="149" t="s">
        <v>152</v>
      </c>
      <c r="G1296" s="149" t="s">
        <v>109</v>
      </c>
      <c r="H1296" s="149">
        <v>0</v>
      </c>
      <c r="I1296" s="123" t="s">
        <v>1395</v>
      </c>
      <c r="J1296" s="150">
        <f>VLOOKUP(B1296,'12.2023'!A:C,3,0)</f>
        <v>0</v>
      </c>
      <c r="K1296" s="151">
        <f>VLOOKUP(B1296,'12.2023'!A:D,4,0)</f>
        <v>0</v>
      </c>
      <c r="L1296" s="150">
        <f>VLOOKUP(B1296,'12.2023'!A:E,5,0)</f>
        <v>79170</v>
      </c>
      <c r="M1296" s="150">
        <f>VLOOKUP(B1296,'12.2023'!A:F,6,0)</f>
        <v>79170</v>
      </c>
      <c r="N1296" s="150">
        <f t="shared" si="81"/>
        <v>0</v>
      </c>
      <c r="O1296" s="152">
        <f t="shared" si="82"/>
        <v>0</v>
      </c>
      <c r="P1296" s="128">
        <f t="shared" si="83"/>
        <v>0</v>
      </c>
      <c r="Q1296" s="153">
        <v>0</v>
      </c>
      <c r="R1296" s="128">
        <f t="shared" si="84"/>
        <v>0</v>
      </c>
      <c r="S1296" s="129">
        <v>11</v>
      </c>
    </row>
    <row r="1297" spans="1:19" hidden="1">
      <c r="A1297" s="147">
        <v>1279</v>
      </c>
      <c r="B1297" s="121">
        <v>203061869</v>
      </c>
      <c r="C1297" s="148" t="s">
        <v>159</v>
      </c>
      <c r="D1297" s="149" t="s">
        <v>32</v>
      </c>
      <c r="E1297" s="149" t="s">
        <v>44</v>
      </c>
      <c r="F1297" s="149" t="s">
        <v>152</v>
      </c>
      <c r="G1297" s="149" t="s">
        <v>109</v>
      </c>
      <c r="H1297" s="149">
        <v>0</v>
      </c>
      <c r="I1297" s="123" t="s">
        <v>1396</v>
      </c>
      <c r="J1297" s="150">
        <f>VLOOKUP(B1297,'12.2023'!A:C,3,0)</f>
        <v>0</v>
      </c>
      <c r="K1297" s="151">
        <f>VLOOKUP(B1297,'12.2023'!A:D,4,0)</f>
        <v>0</v>
      </c>
      <c r="L1297" s="150">
        <f>VLOOKUP(B1297,'12.2023'!A:E,5,0)</f>
        <v>0</v>
      </c>
      <c r="M1297" s="150">
        <f>VLOOKUP(B1297,'12.2023'!A:F,6,0)</f>
        <v>0</v>
      </c>
      <c r="N1297" s="150">
        <f t="shared" si="81"/>
        <v>0</v>
      </c>
      <c r="O1297" s="152">
        <f t="shared" si="82"/>
        <v>0</v>
      </c>
      <c r="P1297" s="128">
        <f t="shared" si="83"/>
        <v>0</v>
      </c>
      <c r="Q1297" s="153">
        <v>0</v>
      </c>
      <c r="R1297" s="128">
        <f t="shared" si="84"/>
        <v>0</v>
      </c>
      <c r="S1297" s="129">
        <v>11</v>
      </c>
    </row>
    <row r="1298" spans="1:19" hidden="1">
      <c r="A1298" s="147">
        <v>1280</v>
      </c>
      <c r="B1298" s="121">
        <v>203061870</v>
      </c>
      <c r="C1298" s="148" t="s">
        <v>159</v>
      </c>
      <c r="D1298" s="149" t="s">
        <v>32</v>
      </c>
      <c r="E1298" s="149" t="s">
        <v>44</v>
      </c>
      <c r="F1298" s="149" t="s">
        <v>152</v>
      </c>
      <c r="G1298" s="149" t="s">
        <v>109</v>
      </c>
      <c r="H1298" s="149">
        <v>0</v>
      </c>
      <c r="I1298" s="123" t="s">
        <v>1397</v>
      </c>
      <c r="J1298" s="150">
        <f>VLOOKUP(B1298,'12.2023'!A:C,3,0)</f>
        <v>0</v>
      </c>
      <c r="K1298" s="151">
        <f>VLOOKUP(B1298,'12.2023'!A:D,4,0)</f>
        <v>0</v>
      </c>
      <c r="L1298" s="150">
        <f>VLOOKUP(B1298,'12.2023'!A:E,5,0)</f>
        <v>0</v>
      </c>
      <c r="M1298" s="150">
        <f>VLOOKUP(B1298,'12.2023'!A:F,6,0)</f>
        <v>0</v>
      </c>
      <c r="N1298" s="150">
        <f t="shared" si="81"/>
        <v>0</v>
      </c>
      <c r="O1298" s="152">
        <f t="shared" si="82"/>
        <v>0</v>
      </c>
      <c r="P1298" s="128">
        <f t="shared" si="83"/>
        <v>0</v>
      </c>
      <c r="Q1298" s="153">
        <v>0</v>
      </c>
      <c r="R1298" s="128">
        <f t="shared" si="84"/>
        <v>0</v>
      </c>
      <c r="S1298" s="129">
        <v>11</v>
      </c>
    </row>
    <row r="1299" spans="1:19" hidden="1">
      <c r="A1299" s="147">
        <v>1281</v>
      </c>
      <c r="B1299" s="121">
        <v>203061871</v>
      </c>
      <c r="C1299" s="148" t="s">
        <v>159</v>
      </c>
      <c r="D1299" s="149" t="s">
        <v>32</v>
      </c>
      <c r="E1299" s="149" t="s">
        <v>44</v>
      </c>
      <c r="F1299" s="149" t="s">
        <v>152</v>
      </c>
      <c r="G1299" s="149" t="s">
        <v>109</v>
      </c>
      <c r="H1299" s="149">
        <v>0</v>
      </c>
      <c r="I1299" s="123" t="s">
        <v>1398</v>
      </c>
      <c r="J1299" s="150">
        <f>VLOOKUP(B1299,'12.2023'!A:C,3,0)</f>
        <v>0</v>
      </c>
      <c r="K1299" s="151">
        <f>VLOOKUP(B1299,'12.2023'!A:D,4,0)</f>
        <v>0</v>
      </c>
      <c r="L1299" s="150">
        <f>VLOOKUP(B1299,'12.2023'!A:E,5,0)</f>
        <v>22886</v>
      </c>
      <c r="M1299" s="150">
        <f>VLOOKUP(B1299,'12.2023'!A:F,6,0)</f>
        <v>22886</v>
      </c>
      <c r="N1299" s="150">
        <f t="shared" si="81"/>
        <v>0</v>
      </c>
      <c r="O1299" s="152">
        <f t="shared" si="82"/>
        <v>0</v>
      </c>
      <c r="P1299" s="128">
        <f t="shared" si="83"/>
        <v>0</v>
      </c>
      <c r="Q1299" s="153">
        <v>0</v>
      </c>
      <c r="R1299" s="128">
        <f t="shared" si="84"/>
        <v>0</v>
      </c>
      <c r="S1299" s="129">
        <v>11</v>
      </c>
    </row>
    <row r="1300" spans="1:19" hidden="1">
      <c r="A1300" s="147">
        <v>1282</v>
      </c>
      <c r="B1300" s="121">
        <v>203061872</v>
      </c>
      <c r="C1300" s="148" t="s">
        <v>159</v>
      </c>
      <c r="D1300" s="149" t="s">
        <v>32</v>
      </c>
      <c r="E1300" s="149" t="s">
        <v>44</v>
      </c>
      <c r="F1300" s="149" t="s">
        <v>152</v>
      </c>
      <c r="G1300" s="149" t="s">
        <v>109</v>
      </c>
      <c r="H1300" s="149">
        <v>0</v>
      </c>
      <c r="I1300" s="123" t="s">
        <v>1399</v>
      </c>
      <c r="J1300" s="150">
        <f>VLOOKUP(B1300,'12.2023'!A:C,3,0)</f>
        <v>0</v>
      </c>
      <c r="K1300" s="151">
        <f>VLOOKUP(B1300,'12.2023'!A:D,4,0)</f>
        <v>0</v>
      </c>
      <c r="L1300" s="150">
        <f>VLOOKUP(B1300,'12.2023'!A:E,5,0)</f>
        <v>0</v>
      </c>
      <c r="M1300" s="150">
        <f>VLOOKUP(B1300,'12.2023'!A:F,6,0)</f>
        <v>0</v>
      </c>
      <c r="N1300" s="150">
        <f t="shared" si="81"/>
        <v>0</v>
      </c>
      <c r="O1300" s="152">
        <f t="shared" si="82"/>
        <v>0</v>
      </c>
      <c r="P1300" s="128">
        <f t="shared" si="83"/>
        <v>0</v>
      </c>
      <c r="Q1300" s="153">
        <v>0</v>
      </c>
      <c r="R1300" s="128">
        <f t="shared" si="84"/>
        <v>0</v>
      </c>
      <c r="S1300" s="129">
        <v>11</v>
      </c>
    </row>
    <row r="1301" spans="1:19" hidden="1">
      <c r="A1301" s="147">
        <v>1283</v>
      </c>
      <c r="B1301" s="121">
        <v>203061873</v>
      </c>
      <c r="C1301" s="148" t="s">
        <v>159</v>
      </c>
      <c r="D1301" s="149" t="s">
        <v>32</v>
      </c>
      <c r="E1301" s="149" t="s">
        <v>44</v>
      </c>
      <c r="F1301" s="149" t="s">
        <v>152</v>
      </c>
      <c r="G1301" s="149" t="s">
        <v>109</v>
      </c>
      <c r="H1301" s="149">
        <v>0</v>
      </c>
      <c r="I1301" s="123" t="s">
        <v>1400</v>
      </c>
      <c r="J1301" s="150">
        <f>VLOOKUP(B1301,'12.2023'!A:C,3,0)</f>
        <v>0</v>
      </c>
      <c r="K1301" s="151">
        <f>VLOOKUP(B1301,'12.2023'!A:D,4,0)</f>
        <v>0</v>
      </c>
      <c r="L1301" s="150">
        <f>VLOOKUP(B1301,'12.2023'!A:E,5,0)</f>
        <v>26710</v>
      </c>
      <c r="M1301" s="150">
        <f>VLOOKUP(B1301,'12.2023'!A:F,6,0)</f>
        <v>26710</v>
      </c>
      <c r="N1301" s="150">
        <f t="shared" si="81"/>
        <v>0</v>
      </c>
      <c r="O1301" s="152">
        <f t="shared" si="82"/>
        <v>0</v>
      </c>
      <c r="P1301" s="128">
        <f t="shared" si="83"/>
        <v>0</v>
      </c>
      <c r="Q1301" s="153">
        <v>0</v>
      </c>
      <c r="R1301" s="128">
        <f t="shared" si="84"/>
        <v>0</v>
      </c>
      <c r="S1301" s="129">
        <v>11</v>
      </c>
    </row>
    <row r="1302" spans="1:19" hidden="1">
      <c r="A1302" s="147">
        <v>1284</v>
      </c>
      <c r="B1302" s="121">
        <v>203061874</v>
      </c>
      <c r="C1302" s="148" t="s">
        <v>159</v>
      </c>
      <c r="D1302" s="149" t="s">
        <v>32</v>
      </c>
      <c r="E1302" s="149" t="s">
        <v>44</v>
      </c>
      <c r="F1302" s="149" t="s">
        <v>152</v>
      </c>
      <c r="G1302" s="149" t="s">
        <v>109</v>
      </c>
      <c r="H1302" s="149">
        <v>0</v>
      </c>
      <c r="I1302" s="123" t="s">
        <v>1401</v>
      </c>
      <c r="J1302" s="150">
        <f>VLOOKUP(B1302,'12.2023'!A:C,3,0)</f>
        <v>0</v>
      </c>
      <c r="K1302" s="151">
        <f>VLOOKUP(B1302,'12.2023'!A:D,4,0)</f>
        <v>0</v>
      </c>
      <c r="L1302" s="150">
        <f>VLOOKUP(B1302,'12.2023'!A:E,5,0)</f>
        <v>25337</v>
      </c>
      <c r="M1302" s="150">
        <f>VLOOKUP(B1302,'12.2023'!A:F,6,0)</f>
        <v>25337</v>
      </c>
      <c r="N1302" s="150">
        <f t="shared" si="81"/>
        <v>0</v>
      </c>
      <c r="O1302" s="152">
        <f t="shared" si="82"/>
        <v>0</v>
      </c>
      <c r="P1302" s="128">
        <f t="shared" si="83"/>
        <v>0</v>
      </c>
      <c r="Q1302" s="153">
        <v>0</v>
      </c>
      <c r="R1302" s="128">
        <f t="shared" si="84"/>
        <v>0</v>
      </c>
      <c r="S1302" s="129">
        <v>11</v>
      </c>
    </row>
    <row r="1303" spans="1:19" hidden="1">
      <c r="A1303" s="147">
        <v>1285</v>
      </c>
      <c r="B1303" s="121">
        <v>203061875</v>
      </c>
      <c r="C1303" s="148" t="s">
        <v>159</v>
      </c>
      <c r="D1303" s="149" t="s">
        <v>32</v>
      </c>
      <c r="E1303" s="149" t="s">
        <v>44</v>
      </c>
      <c r="F1303" s="149" t="s">
        <v>152</v>
      </c>
      <c r="G1303" s="149" t="s">
        <v>109</v>
      </c>
      <c r="H1303" s="149">
        <v>0</v>
      </c>
      <c r="I1303" s="123" t="s">
        <v>1402</v>
      </c>
      <c r="J1303" s="150">
        <f>VLOOKUP(B1303,'12.2023'!A:C,3,0)</f>
        <v>0</v>
      </c>
      <c r="K1303" s="151">
        <f>VLOOKUP(B1303,'12.2023'!A:D,4,0)</f>
        <v>0</v>
      </c>
      <c r="L1303" s="150">
        <f>VLOOKUP(B1303,'12.2023'!A:E,5,0)</f>
        <v>19418</v>
      </c>
      <c r="M1303" s="150">
        <f>VLOOKUP(B1303,'12.2023'!A:F,6,0)</f>
        <v>19418</v>
      </c>
      <c r="N1303" s="150">
        <f t="shared" si="81"/>
        <v>0</v>
      </c>
      <c r="O1303" s="152">
        <f t="shared" si="82"/>
        <v>0</v>
      </c>
      <c r="P1303" s="128">
        <f t="shared" si="83"/>
        <v>0</v>
      </c>
      <c r="Q1303" s="153">
        <v>0</v>
      </c>
      <c r="R1303" s="128">
        <f t="shared" si="84"/>
        <v>0</v>
      </c>
      <c r="S1303" s="129">
        <v>11</v>
      </c>
    </row>
    <row r="1304" spans="1:19" hidden="1">
      <c r="A1304" s="147">
        <v>1286</v>
      </c>
      <c r="B1304" s="121">
        <v>203061876</v>
      </c>
      <c r="C1304" s="148" t="s">
        <v>159</v>
      </c>
      <c r="D1304" s="149" t="s">
        <v>32</v>
      </c>
      <c r="E1304" s="149" t="s">
        <v>44</v>
      </c>
      <c r="F1304" s="149" t="s">
        <v>152</v>
      </c>
      <c r="G1304" s="149" t="s">
        <v>109</v>
      </c>
      <c r="H1304" s="149">
        <v>0</v>
      </c>
      <c r="I1304" s="123" t="s">
        <v>1403</v>
      </c>
      <c r="J1304" s="150">
        <f>VLOOKUP(B1304,'12.2023'!A:C,3,0)</f>
        <v>0</v>
      </c>
      <c r="K1304" s="151">
        <f>VLOOKUP(B1304,'12.2023'!A:D,4,0)</f>
        <v>0</v>
      </c>
      <c r="L1304" s="150">
        <f>VLOOKUP(B1304,'12.2023'!A:E,5,0)</f>
        <v>24400</v>
      </c>
      <c r="M1304" s="150">
        <f>VLOOKUP(B1304,'12.2023'!A:F,6,0)</f>
        <v>24400</v>
      </c>
      <c r="N1304" s="150">
        <f t="shared" si="81"/>
        <v>0</v>
      </c>
      <c r="O1304" s="152">
        <f t="shared" si="82"/>
        <v>0</v>
      </c>
      <c r="P1304" s="128">
        <f t="shared" si="83"/>
        <v>0</v>
      </c>
      <c r="Q1304" s="153">
        <v>0</v>
      </c>
      <c r="R1304" s="128">
        <f t="shared" si="84"/>
        <v>0</v>
      </c>
      <c r="S1304" s="129">
        <v>11</v>
      </c>
    </row>
    <row r="1305" spans="1:19" hidden="1">
      <c r="A1305" s="147">
        <v>1287</v>
      </c>
      <c r="B1305" s="121">
        <v>203061877</v>
      </c>
      <c r="C1305" s="148" t="s">
        <v>159</v>
      </c>
      <c r="D1305" s="149" t="s">
        <v>32</v>
      </c>
      <c r="E1305" s="149" t="s">
        <v>44</v>
      </c>
      <c r="F1305" s="149" t="s">
        <v>152</v>
      </c>
      <c r="G1305" s="149" t="s">
        <v>109</v>
      </c>
      <c r="H1305" s="149">
        <v>0</v>
      </c>
      <c r="I1305" s="123" t="s">
        <v>1404</v>
      </c>
      <c r="J1305" s="150">
        <f>VLOOKUP(B1305,'12.2023'!A:C,3,0)</f>
        <v>0</v>
      </c>
      <c r="K1305" s="151">
        <f>VLOOKUP(B1305,'12.2023'!A:D,4,0)</f>
        <v>0</v>
      </c>
      <c r="L1305" s="150">
        <f>VLOOKUP(B1305,'12.2023'!A:E,5,0)</f>
        <v>24720</v>
      </c>
      <c r="M1305" s="150">
        <f>VLOOKUP(B1305,'12.2023'!A:F,6,0)</f>
        <v>24720</v>
      </c>
      <c r="N1305" s="150">
        <f t="shared" si="81"/>
        <v>0</v>
      </c>
      <c r="O1305" s="152">
        <f t="shared" si="82"/>
        <v>0</v>
      </c>
      <c r="P1305" s="128">
        <f t="shared" si="83"/>
        <v>0</v>
      </c>
      <c r="Q1305" s="153">
        <v>0</v>
      </c>
      <c r="R1305" s="128">
        <f t="shared" si="84"/>
        <v>0</v>
      </c>
      <c r="S1305" s="129">
        <v>11</v>
      </c>
    </row>
    <row r="1306" spans="1:19" hidden="1">
      <c r="A1306" s="147">
        <v>1288</v>
      </c>
      <c r="B1306" s="121">
        <v>203061878</v>
      </c>
      <c r="C1306" s="148" t="s">
        <v>159</v>
      </c>
      <c r="D1306" s="149" t="s">
        <v>32</v>
      </c>
      <c r="E1306" s="149" t="s">
        <v>44</v>
      </c>
      <c r="F1306" s="149" t="s">
        <v>152</v>
      </c>
      <c r="G1306" s="149" t="s">
        <v>109</v>
      </c>
      <c r="H1306" s="149">
        <v>0</v>
      </c>
      <c r="I1306" s="123" t="s">
        <v>1405</v>
      </c>
      <c r="J1306" s="150">
        <f>VLOOKUP(B1306,'12.2023'!A:C,3,0)</f>
        <v>0</v>
      </c>
      <c r="K1306" s="151">
        <f>VLOOKUP(B1306,'12.2023'!A:D,4,0)</f>
        <v>0</v>
      </c>
      <c r="L1306" s="150">
        <f>VLOOKUP(B1306,'12.2023'!A:E,5,0)</f>
        <v>46883</v>
      </c>
      <c r="M1306" s="150">
        <f>VLOOKUP(B1306,'12.2023'!A:F,6,0)</f>
        <v>46883</v>
      </c>
      <c r="N1306" s="150">
        <f t="shared" si="81"/>
        <v>0</v>
      </c>
      <c r="O1306" s="152">
        <f t="shared" si="82"/>
        <v>0</v>
      </c>
      <c r="P1306" s="128">
        <f t="shared" si="83"/>
        <v>0</v>
      </c>
      <c r="Q1306" s="153">
        <v>0</v>
      </c>
      <c r="R1306" s="128">
        <f t="shared" si="84"/>
        <v>0</v>
      </c>
      <c r="S1306" s="129">
        <v>11</v>
      </c>
    </row>
    <row r="1307" spans="1:19" hidden="1">
      <c r="A1307" s="147">
        <v>1289</v>
      </c>
      <c r="B1307" s="121">
        <v>203061879</v>
      </c>
      <c r="C1307" s="148" t="s">
        <v>159</v>
      </c>
      <c r="D1307" s="149" t="s">
        <v>32</v>
      </c>
      <c r="E1307" s="149" t="s">
        <v>44</v>
      </c>
      <c r="F1307" s="149" t="s">
        <v>152</v>
      </c>
      <c r="G1307" s="149" t="s">
        <v>109</v>
      </c>
      <c r="H1307" s="149">
        <v>0</v>
      </c>
      <c r="I1307" s="123" t="s">
        <v>1406</v>
      </c>
      <c r="J1307" s="150">
        <f>VLOOKUP(B1307,'12.2023'!A:C,3,0)</f>
        <v>0</v>
      </c>
      <c r="K1307" s="151">
        <f>VLOOKUP(B1307,'12.2023'!A:D,4,0)</f>
        <v>0</v>
      </c>
      <c r="L1307" s="150">
        <f>VLOOKUP(B1307,'12.2023'!A:E,5,0)</f>
        <v>40146</v>
      </c>
      <c r="M1307" s="150">
        <f>VLOOKUP(B1307,'12.2023'!A:F,6,0)</f>
        <v>40146</v>
      </c>
      <c r="N1307" s="150">
        <f t="shared" si="81"/>
        <v>0</v>
      </c>
      <c r="O1307" s="152">
        <f t="shared" si="82"/>
        <v>0</v>
      </c>
      <c r="P1307" s="128">
        <f t="shared" si="83"/>
        <v>0</v>
      </c>
      <c r="Q1307" s="153">
        <v>0</v>
      </c>
      <c r="R1307" s="128">
        <f t="shared" si="84"/>
        <v>0</v>
      </c>
      <c r="S1307" s="129">
        <v>11</v>
      </c>
    </row>
    <row r="1308" spans="1:19" hidden="1">
      <c r="A1308" s="147">
        <v>1290</v>
      </c>
      <c r="B1308" s="121">
        <v>203061880</v>
      </c>
      <c r="C1308" s="148" t="s">
        <v>159</v>
      </c>
      <c r="D1308" s="149" t="s">
        <v>32</v>
      </c>
      <c r="E1308" s="149" t="s">
        <v>44</v>
      </c>
      <c r="F1308" s="149" t="s">
        <v>152</v>
      </c>
      <c r="G1308" s="149" t="s">
        <v>109</v>
      </c>
      <c r="H1308" s="149">
        <v>0</v>
      </c>
      <c r="I1308" s="123" t="s">
        <v>1407</v>
      </c>
      <c r="J1308" s="150">
        <f>VLOOKUP(B1308,'12.2023'!A:C,3,0)</f>
        <v>0</v>
      </c>
      <c r="K1308" s="151">
        <f>VLOOKUP(B1308,'12.2023'!A:D,4,0)</f>
        <v>0</v>
      </c>
      <c r="L1308" s="150">
        <f>VLOOKUP(B1308,'12.2023'!A:E,5,0)</f>
        <v>0</v>
      </c>
      <c r="M1308" s="150">
        <f>VLOOKUP(B1308,'12.2023'!A:F,6,0)</f>
        <v>0</v>
      </c>
      <c r="N1308" s="150">
        <f t="shared" si="81"/>
        <v>0</v>
      </c>
      <c r="O1308" s="152">
        <f t="shared" si="82"/>
        <v>0</v>
      </c>
      <c r="P1308" s="128">
        <f t="shared" si="83"/>
        <v>0</v>
      </c>
      <c r="Q1308" s="153">
        <v>0</v>
      </c>
      <c r="R1308" s="128">
        <f t="shared" si="84"/>
        <v>0</v>
      </c>
      <c r="S1308" s="129">
        <v>11</v>
      </c>
    </row>
    <row r="1309" spans="1:19" hidden="1">
      <c r="A1309" s="147">
        <v>1291</v>
      </c>
      <c r="B1309" s="121">
        <v>203061881</v>
      </c>
      <c r="C1309" s="148" t="s">
        <v>159</v>
      </c>
      <c r="D1309" s="149" t="s">
        <v>32</v>
      </c>
      <c r="E1309" s="149" t="s">
        <v>44</v>
      </c>
      <c r="F1309" s="149" t="s">
        <v>152</v>
      </c>
      <c r="G1309" s="149" t="s">
        <v>109</v>
      </c>
      <c r="H1309" s="149">
        <v>0</v>
      </c>
      <c r="I1309" s="123" t="s">
        <v>1408</v>
      </c>
      <c r="J1309" s="150">
        <f>VLOOKUP(B1309,'12.2023'!A:C,3,0)</f>
        <v>0</v>
      </c>
      <c r="K1309" s="151">
        <f>VLOOKUP(B1309,'12.2023'!A:D,4,0)</f>
        <v>0</v>
      </c>
      <c r="L1309" s="150">
        <f>VLOOKUP(B1309,'12.2023'!A:E,5,0)</f>
        <v>23703</v>
      </c>
      <c r="M1309" s="150">
        <f>VLOOKUP(B1309,'12.2023'!A:F,6,0)</f>
        <v>23703</v>
      </c>
      <c r="N1309" s="150">
        <f t="shared" si="81"/>
        <v>0</v>
      </c>
      <c r="O1309" s="152">
        <f t="shared" si="82"/>
        <v>0</v>
      </c>
      <c r="P1309" s="128">
        <f t="shared" si="83"/>
        <v>0</v>
      </c>
      <c r="Q1309" s="153">
        <v>0</v>
      </c>
      <c r="R1309" s="128">
        <f t="shared" si="84"/>
        <v>0</v>
      </c>
      <c r="S1309" s="129">
        <v>11</v>
      </c>
    </row>
    <row r="1310" spans="1:19" hidden="1">
      <c r="A1310" s="147">
        <v>1292</v>
      </c>
      <c r="B1310" s="121">
        <v>203061882</v>
      </c>
      <c r="C1310" s="148" t="s">
        <v>159</v>
      </c>
      <c r="D1310" s="149" t="s">
        <v>32</v>
      </c>
      <c r="E1310" s="149" t="s">
        <v>44</v>
      </c>
      <c r="F1310" s="149" t="s">
        <v>152</v>
      </c>
      <c r="G1310" s="149" t="s">
        <v>109</v>
      </c>
      <c r="H1310" s="149">
        <v>0</v>
      </c>
      <c r="I1310" s="123" t="s">
        <v>1409</v>
      </c>
      <c r="J1310" s="150">
        <f>VLOOKUP(B1310,'12.2023'!A:C,3,0)</f>
        <v>0</v>
      </c>
      <c r="K1310" s="151">
        <f>VLOOKUP(B1310,'12.2023'!A:D,4,0)</f>
        <v>0</v>
      </c>
      <c r="L1310" s="150">
        <f>VLOOKUP(B1310,'12.2023'!A:E,5,0)</f>
        <v>0</v>
      </c>
      <c r="M1310" s="150">
        <f>VLOOKUP(B1310,'12.2023'!A:F,6,0)</f>
        <v>0</v>
      </c>
      <c r="N1310" s="150">
        <f t="shared" si="81"/>
        <v>0</v>
      </c>
      <c r="O1310" s="152">
        <f t="shared" si="82"/>
        <v>0</v>
      </c>
      <c r="P1310" s="128">
        <f t="shared" si="83"/>
        <v>0</v>
      </c>
      <c r="Q1310" s="153">
        <v>0</v>
      </c>
      <c r="R1310" s="128">
        <f t="shared" si="84"/>
        <v>0</v>
      </c>
      <c r="S1310" s="129">
        <v>11</v>
      </c>
    </row>
    <row r="1311" spans="1:19" hidden="1">
      <c r="A1311" s="147">
        <v>1293</v>
      </c>
      <c r="B1311" s="121">
        <v>203061883</v>
      </c>
      <c r="C1311" s="148" t="s">
        <v>159</v>
      </c>
      <c r="D1311" s="149" t="s">
        <v>32</v>
      </c>
      <c r="E1311" s="149" t="s">
        <v>44</v>
      </c>
      <c r="F1311" s="149" t="s">
        <v>152</v>
      </c>
      <c r="G1311" s="149" t="s">
        <v>109</v>
      </c>
      <c r="H1311" s="149">
        <v>0</v>
      </c>
      <c r="I1311" s="123" t="s">
        <v>1410</v>
      </c>
      <c r="J1311" s="150">
        <f>VLOOKUP(B1311,'12.2023'!A:C,3,0)</f>
        <v>0</v>
      </c>
      <c r="K1311" s="151">
        <f>VLOOKUP(B1311,'12.2023'!A:D,4,0)</f>
        <v>0</v>
      </c>
      <c r="L1311" s="150">
        <f>VLOOKUP(B1311,'12.2023'!A:E,5,0)</f>
        <v>0</v>
      </c>
      <c r="M1311" s="150">
        <f>VLOOKUP(B1311,'12.2023'!A:F,6,0)</f>
        <v>0</v>
      </c>
      <c r="N1311" s="150">
        <f t="shared" si="81"/>
        <v>0</v>
      </c>
      <c r="O1311" s="152">
        <f t="shared" si="82"/>
        <v>0</v>
      </c>
      <c r="P1311" s="128">
        <f t="shared" si="83"/>
        <v>0</v>
      </c>
      <c r="Q1311" s="153">
        <v>0</v>
      </c>
      <c r="R1311" s="128">
        <f t="shared" si="84"/>
        <v>0</v>
      </c>
      <c r="S1311" s="129">
        <v>11</v>
      </c>
    </row>
    <row r="1312" spans="1:19" hidden="1">
      <c r="A1312" s="147">
        <v>1294</v>
      </c>
      <c r="B1312" s="121">
        <v>203061884</v>
      </c>
      <c r="C1312" s="148" t="s">
        <v>159</v>
      </c>
      <c r="D1312" s="149" t="s">
        <v>32</v>
      </c>
      <c r="E1312" s="149" t="s">
        <v>44</v>
      </c>
      <c r="F1312" s="149" t="s">
        <v>152</v>
      </c>
      <c r="G1312" s="149" t="s">
        <v>109</v>
      </c>
      <c r="H1312" s="149">
        <v>0</v>
      </c>
      <c r="I1312" s="123" t="s">
        <v>1411</v>
      </c>
      <c r="J1312" s="150">
        <f>VLOOKUP(B1312,'12.2023'!A:C,3,0)</f>
        <v>0</v>
      </c>
      <c r="K1312" s="151">
        <f>VLOOKUP(B1312,'12.2023'!A:D,4,0)</f>
        <v>0</v>
      </c>
      <c r="L1312" s="150">
        <f>VLOOKUP(B1312,'12.2023'!A:E,5,0)</f>
        <v>0</v>
      </c>
      <c r="M1312" s="150">
        <f>VLOOKUP(B1312,'12.2023'!A:F,6,0)</f>
        <v>0</v>
      </c>
      <c r="N1312" s="150">
        <f t="shared" si="81"/>
        <v>0</v>
      </c>
      <c r="O1312" s="152">
        <f t="shared" si="82"/>
        <v>0</v>
      </c>
      <c r="P1312" s="128">
        <f t="shared" si="83"/>
        <v>0</v>
      </c>
      <c r="Q1312" s="153">
        <v>0</v>
      </c>
      <c r="R1312" s="128">
        <f t="shared" si="84"/>
        <v>0</v>
      </c>
      <c r="S1312" s="129">
        <v>11</v>
      </c>
    </row>
    <row r="1313" spans="1:19" hidden="1">
      <c r="A1313" s="147">
        <v>1295</v>
      </c>
      <c r="B1313" s="121">
        <v>203061885</v>
      </c>
      <c r="C1313" s="148" t="s">
        <v>159</v>
      </c>
      <c r="D1313" s="149" t="s">
        <v>32</v>
      </c>
      <c r="E1313" s="149" t="s">
        <v>44</v>
      </c>
      <c r="F1313" s="149" t="s">
        <v>152</v>
      </c>
      <c r="G1313" s="149" t="s">
        <v>109</v>
      </c>
      <c r="H1313" s="149">
        <v>0</v>
      </c>
      <c r="I1313" s="123" t="s">
        <v>1412</v>
      </c>
      <c r="J1313" s="150">
        <f>VLOOKUP(B1313,'12.2023'!A:C,3,0)</f>
        <v>0</v>
      </c>
      <c r="K1313" s="151">
        <f>VLOOKUP(B1313,'12.2023'!A:D,4,0)</f>
        <v>0</v>
      </c>
      <c r="L1313" s="150">
        <f>VLOOKUP(B1313,'12.2023'!A:E,5,0)</f>
        <v>23457</v>
      </c>
      <c r="M1313" s="150">
        <f>VLOOKUP(B1313,'12.2023'!A:F,6,0)</f>
        <v>23457</v>
      </c>
      <c r="N1313" s="150">
        <f t="shared" si="81"/>
        <v>0</v>
      </c>
      <c r="O1313" s="152">
        <f t="shared" si="82"/>
        <v>0</v>
      </c>
      <c r="P1313" s="128">
        <f t="shared" si="83"/>
        <v>0</v>
      </c>
      <c r="Q1313" s="153">
        <v>0</v>
      </c>
      <c r="R1313" s="128">
        <f t="shared" si="84"/>
        <v>0</v>
      </c>
      <c r="S1313" s="129">
        <v>11</v>
      </c>
    </row>
    <row r="1314" spans="1:19" hidden="1">
      <c r="A1314" s="147">
        <v>1296</v>
      </c>
      <c r="B1314" s="121">
        <v>203061886</v>
      </c>
      <c r="C1314" s="148" t="s">
        <v>159</v>
      </c>
      <c r="D1314" s="149" t="s">
        <v>32</v>
      </c>
      <c r="E1314" s="149" t="s">
        <v>44</v>
      </c>
      <c r="F1314" s="149" t="s">
        <v>152</v>
      </c>
      <c r="G1314" s="149" t="s">
        <v>109</v>
      </c>
      <c r="H1314" s="149">
        <v>0</v>
      </c>
      <c r="I1314" s="123" t="s">
        <v>1413</v>
      </c>
      <c r="J1314" s="150">
        <f>VLOOKUP(B1314,'12.2023'!A:C,3,0)</f>
        <v>0</v>
      </c>
      <c r="K1314" s="151">
        <f>VLOOKUP(B1314,'12.2023'!A:D,4,0)</f>
        <v>0</v>
      </c>
      <c r="L1314" s="150">
        <f>VLOOKUP(B1314,'12.2023'!A:E,5,0)</f>
        <v>25050</v>
      </c>
      <c r="M1314" s="150">
        <f>VLOOKUP(B1314,'12.2023'!A:F,6,0)</f>
        <v>25050</v>
      </c>
      <c r="N1314" s="150">
        <f t="shared" si="81"/>
        <v>0</v>
      </c>
      <c r="O1314" s="152">
        <f t="shared" si="82"/>
        <v>0</v>
      </c>
      <c r="P1314" s="128">
        <f t="shared" si="83"/>
        <v>0</v>
      </c>
      <c r="Q1314" s="153">
        <v>0</v>
      </c>
      <c r="R1314" s="128">
        <f t="shared" si="84"/>
        <v>0</v>
      </c>
      <c r="S1314" s="129">
        <v>11</v>
      </c>
    </row>
    <row r="1315" spans="1:19" hidden="1">
      <c r="A1315" s="147">
        <v>1297</v>
      </c>
      <c r="B1315" s="121">
        <v>203061887</v>
      </c>
      <c r="C1315" s="148" t="s">
        <v>159</v>
      </c>
      <c r="D1315" s="149" t="s">
        <v>32</v>
      </c>
      <c r="E1315" s="149" t="s">
        <v>44</v>
      </c>
      <c r="F1315" s="149" t="s">
        <v>152</v>
      </c>
      <c r="G1315" s="149" t="s">
        <v>109</v>
      </c>
      <c r="H1315" s="149">
        <v>0</v>
      </c>
      <c r="I1315" s="123" t="s">
        <v>1414</v>
      </c>
      <c r="J1315" s="150">
        <f>VLOOKUP(B1315,'12.2023'!A:C,3,0)</f>
        <v>0</v>
      </c>
      <c r="K1315" s="151">
        <f>VLOOKUP(B1315,'12.2023'!A:D,4,0)</f>
        <v>0</v>
      </c>
      <c r="L1315" s="150">
        <f>VLOOKUP(B1315,'12.2023'!A:E,5,0)</f>
        <v>0</v>
      </c>
      <c r="M1315" s="150">
        <f>VLOOKUP(B1315,'12.2023'!A:F,6,0)</f>
        <v>0</v>
      </c>
      <c r="N1315" s="150">
        <f t="shared" si="81"/>
        <v>0</v>
      </c>
      <c r="O1315" s="152">
        <f t="shared" si="82"/>
        <v>0</v>
      </c>
      <c r="P1315" s="128">
        <f t="shared" si="83"/>
        <v>0</v>
      </c>
      <c r="Q1315" s="153">
        <v>0</v>
      </c>
      <c r="R1315" s="128">
        <f t="shared" si="84"/>
        <v>0</v>
      </c>
      <c r="S1315" s="129">
        <v>11</v>
      </c>
    </row>
    <row r="1316" spans="1:19" hidden="1">
      <c r="A1316" s="147">
        <v>1298</v>
      </c>
      <c r="B1316" s="121">
        <v>203061888</v>
      </c>
      <c r="C1316" s="148" t="s">
        <v>159</v>
      </c>
      <c r="D1316" s="149" t="s">
        <v>32</v>
      </c>
      <c r="E1316" s="149" t="s">
        <v>44</v>
      </c>
      <c r="F1316" s="149" t="s">
        <v>152</v>
      </c>
      <c r="G1316" s="149" t="s">
        <v>109</v>
      </c>
      <c r="H1316" s="149">
        <v>0</v>
      </c>
      <c r="I1316" s="123" t="s">
        <v>1415</v>
      </c>
      <c r="J1316" s="150">
        <f>VLOOKUP(B1316,'12.2023'!A:C,3,0)</f>
        <v>0</v>
      </c>
      <c r="K1316" s="151">
        <f>VLOOKUP(B1316,'12.2023'!A:D,4,0)</f>
        <v>0</v>
      </c>
      <c r="L1316" s="150">
        <f>VLOOKUP(B1316,'12.2023'!A:E,5,0)</f>
        <v>0</v>
      </c>
      <c r="M1316" s="150">
        <f>VLOOKUP(B1316,'12.2023'!A:F,6,0)</f>
        <v>0</v>
      </c>
      <c r="N1316" s="150">
        <f t="shared" si="81"/>
        <v>0</v>
      </c>
      <c r="O1316" s="152">
        <f t="shared" si="82"/>
        <v>0</v>
      </c>
      <c r="P1316" s="128">
        <f t="shared" si="83"/>
        <v>0</v>
      </c>
      <c r="Q1316" s="153">
        <v>0</v>
      </c>
      <c r="R1316" s="128">
        <f t="shared" si="84"/>
        <v>0</v>
      </c>
      <c r="S1316" s="129">
        <v>11</v>
      </c>
    </row>
    <row r="1317" spans="1:19" hidden="1">
      <c r="A1317" s="147">
        <v>1299</v>
      </c>
      <c r="B1317" s="121">
        <v>203061889</v>
      </c>
      <c r="C1317" s="148" t="s">
        <v>159</v>
      </c>
      <c r="D1317" s="149" t="s">
        <v>32</v>
      </c>
      <c r="E1317" s="149" t="s">
        <v>44</v>
      </c>
      <c r="F1317" s="149" t="s">
        <v>152</v>
      </c>
      <c r="G1317" s="149" t="s">
        <v>109</v>
      </c>
      <c r="H1317" s="149">
        <v>0</v>
      </c>
      <c r="I1317" s="123" t="s">
        <v>1416</v>
      </c>
      <c r="J1317" s="150">
        <f>VLOOKUP(B1317,'12.2023'!A:C,3,0)</f>
        <v>0</v>
      </c>
      <c r="K1317" s="151">
        <f>VLOOKUP(B1317,'12.2023'!A:D,4,0)</f>
        <v>0</v>
      </c>
      <c r="L1317" s="150">
        <f>VLOOKUP(B1317,'12.2023'!A:E,5,0)</f>
        <v>30743</v>
      </c>
      <c r="M1317" s="150">
        <f>VLOOKUP(B1317,'12.2023'!A:F,6,0)</f>
        <v>30743</v>
      </c>
      <c r="N1317" s="150">
        <f t="shared" si="81"/>
        <v>0</v>
      </c>
      <c r="O1317" s="152">
        <f t="shared" si="82"/>
        <v>0</v>
      </c>
      <c r="P1317" s="128">
        <f t="shared" si="83"/>
        <v>0</v>
      </c>
      <c r="Q1317" s="153">
        <v>0</v>
      </c>
      <c r="R1317" s="128">
        <f t="shared" si="84"/>
        <v>0</v>
      </c>
      <c r="S1317" s="129">
        <v>11</v>
      </c>
    </row>
    <row r="1318" spans="1:19" hidden="1">
      <c r="A1318" s="147">
        <v>1300</v>
      </c>
      <c r="B1318" s="121">
        <v>203061890</v>
      </c>
      <c r="C1318" s="148" t="s">
        <v>159</v>
      </c>
      <c r="D1318" s="149" t="s">
        <v>32</v>
      </c>
      <c r="E1318" s="149" t="s">
        <v>44</v>
      </c>
      <c r="F1318" s="149" t="s">
        <v>152</v>
      </c>
      <c r="G1318" s="149" t="s">
        <v>109</v>
      </c>
      <c r="H1318" s="149">
        <v>0</v>
      </c>
      <c r="I1318" s="123" t="s">
        <v>1417</v>
      </c>
      <c r="J1318" s="150">
        <f>VLOOKUP(B1318,'12.2023'!A:C,3,0)</f>
        <v>0</v>
      </c>
      <c r="K1318" s="151">
        <f>VLOOKUP(B1318,'12.2023'!A:D,4,0)</f>
        <v>0</v>
      </c>
      <c r="L1318" s="150">
        <f>VLOOKUP(B1318,'12.2023'!A:E,5,0)</f>
        <v>27370</v>
      </c>
      <c r="M1318" s="150">
        <f>VLOOKUP(B1318,'12.2023'!A:F,6,0)</f>
        <v>27370</v>
      </c>
      <c r="N1318" s="150">
        <f t="shared" si="81"/>
        <v>0</v>
      </c>
      <c r="O1318" s="152">
        <f t="shared" si="82"/>
        <v>0</v>
      </c>
      <c r="P1318" s="128">
        <f t="shared" si="83"/>
        <v>0</v>
      </c>
      <c r="Q1318" s="153">
        <v>0</v>
      </c>
      <c r="R1318" s="128">
        <f t="shared" si="84"/>
        <v>0</v>
      </c>
      <c r="S1318" s="129">
        <v>11</v>
      </c>
    </row>
    <row r="1319" spans="1:19" hidden="1">
      <c r="A1319" s="147">
        <v>1301</v>
      </c>
      <c r="B1319" s="121">
        <v>203061891</v>
      </c>
      <c r="C1319" s="148" t="s">
        <v>159</v>
      </c>
      <c r="D1319" s="149" t="s">
        <v>32</v>
      </c>
      <c r="E1319" s="149" t="s">
        <v>44</v>
      </c>
      <c r="F1319" s="149" t="s">
        <v>152</v>
      </c>
      <c r="G1319" s="149" t="s">
        <v>109</v>
      </c>
      <c r="H1319" s="149">
        <v>0</v>
      </c>
      <c r="I1319" s="123" t="s">
        <v>1418</v>
      </c>
      <c r="J1319" s="150">
        <f>VLOOKUP(B1319,'12.2023'!A:C,3,0)</f>
        <v>0</v>
      </c>
      <c r="K1319" s="151">
        <f>VLOOKUP(B1319,'12.2023'!A:D,4,0)</f>
        <v>0</v>
      </c>
      <c r="L1319" s="150">
        <f>VLOOKUP(B1319,'12.2023'!A:E,5,0)</f>
        <v>28112</v>
      </c>
      <c r="M1319" s="150">
        <f>VLOOKUP(B1319,'12.2023'!A:F,6,0)</f>
        <v>28112</v>
      </c>
      <c r="N1319" s="150">
        <f t="shared" si="81"/>
        <v>0</v>
      </c>
      <c r="O1319" s="152">
        <f t="shared" si="82"/>
        <v>0</v>
      </c>
      <c r="P1319" s="128">
        <f t="shared" si="83"/>
        <v>0</v>
      </c>
      <c r="Q1319" s="153">
        <v>0</v>
      </c>
      <c r="R1319" s="128">
        <f t="shared" si="84"/>
        <v>0</v>
      </c>
      <c r="S1319" s="129">
        <v>11</v>
      </c>
    </row>
    <row r="1320" spans="1:19" hidden="1">
      <c r="A1320" s="147">
        <v>1302</v>
      </c>
      <c r="B1320" s="121">
        <v>203061892</v>
      </c>
      <c r="C1320" s="148" t="s">
        <v>159</v>
      </c>
      <c r="D1320" s="149" t="s">
        <v>32</v>
      </c>
      <c r="E1320" s="149" t="s">
        <v>44</v>
      </c>
      <c r="F1320" s="149" t="s">
        <v>152</v>
      </c>
      <c r="G1320" s="149" t="s">
        <v>109</v>
      </c>
      <c r="H1320" s="149">
        <v>0</v>
      </c>
      <c r="I1320" s="123" t="s">
        <v>1419</v>
      </c>
      <c r="J1320" s="150">
        <f>VLOOKUP(B1320,'12.2023'!A:C,3,0)</f>
        <v>0</v>
      </c>
      <c r="K1320" s="151">
        <f>VLOOKUP(B1320,'12.2023'!A:D,4,0)</f>
        <v>0</v>
      </c>
      <c r="L1320" s="150">
        <f>VLOOKUP(B1320,'12.2023'!A:E,5,0)</f>
        <v>28835</v>
      </c>
      <c r="M1320" s="150">
        <f>VLOOKUP(B1320,'12.2023'!A:F,6,0)</f>
        <v>28835</v>
      </c>
      <c r="N1320" s="150">
        <f t="shared" si="81"/>
        <v>0</v>
      </c>
      <c r="O1320" s="152">
        <f t="shared" si="82"/>
        <v>0</v>
      </c>
      <c r="P1320" s="128">
        <f t="shared" si="83"/>
        <v>0</v>
      </c>
      <c r="Q1320" s="153">
        <v>0</v>
      </c>
      <c r="R1320" s="128">
        <f t="shared" si="84"/>
        <v>0</v>
      </c>
      <c r="S1320" s="129">
        <v>11</v>
      </c>
    </row>
    <row r="1321" spans="1:19" hidden="1">
      <c r="A1321" s="147">
        <v>1303</v>
      </c>
      <c r="B1321" s="121">
        <v>203061893</v>
      </c>
      <c r="C1321" s="148" t="s">
        <v>159</v>
      </c>
      <c r="D1321" s="149" t="s">
        <v>32</v>
      </c>
      <c r="E1321" s="149" t="s">
        <v>44</v>
      </c>
      <c r="F1321" s="149" t="s">
        <v>152</v>
      </c>
      <c r="G1321" s="149" t="s">
        <v>109</v>
      </c>
      <c r="H1321" s="149">
        <v>0</v>
      </c>
      <c r="I1321" s="123" t="s">
        <v>1420</v>
      </c>
      <c r="J1321" s="150">
        <f>VLOOKUP(B1321,'12.2023'!A:C,3,0)</f>
        <v>0</v>
      </c>
      <c r="K1321" s="151">
        <f>VLOOKUP(B1321,'12.2023'!A:D,4,0)</f>
        <v>0</v>
      </c>
      <c r="L1321" s="150">
        <f>VLOOKUP(B1321,'12.2023'!A:E,5,0)</f>
        <v>28787</v>
      </c>
      <c r="M1321" s="150">
        <f>VLOOKUP(B1321,'12.2023'!A:F,6,0)</f>
        <v>28787</v>
      </c>
      <c r="N1321" s="150">
        <f t="shared" si="81"/>
        <v>0</v>
      </c>
      <c r="O1321" s="152">
        <f t="shared" si="82"/>
        <v>0</v>
      </c>
      <c r="P1321" s="128">
        <f t="shared" si="83"/>
        <v>0</v>
      </c>
      <c r="Q1321" s="153">
        <v>0</v>
      </c>
      <c r="R1321" s="128">
        <f t="shared" si="84"/>
        <v>0</v>
      </c>
      <c r="S1321" s="129">
        <v>11</v>
      </c>
    </row>
    <row r="1322" spans="1:19" hidden="1">
      <c r="A1322" s="147">
        <v>1304</v>
      </c>
      <c r="B1322" s="121">
        <v>203061894</v>
      </c>
      <c r="C1322" s="148" t="s">
        <v>159</v>
      </c>
      <c r="D1322" s="149" t="s">
        <v>32</v>
      </c>
      <c r="E1322" s="149" t="s">
        <v>44</v>
      </c>
      <c r="F1322" s="149" t="s">
        <v>152</v>
      </c>
      <c r="G1322" s="149" t="s">
        <v>109</v>
      </c>
      <c r="H1322" s="149">
        <v>0</v>
      </c>
      <c r="I1322" s="123" t="s">
        <v>1421</v>
      </c>
      <c r="J1322" s="150">
        <f>VLOOKUP(B1322,'12.2023'!A:C,3,0)</f>
        <v>0</v>
      </c>
      <c r="K1322" s="151">
        <f>VLOOKUP(B1322,'12.2023'!A:D,4,0)</f>
        <v>0</v>
      </c>
      <c r="L1322" s="150">
        <f>VLOOKUP(B1322,'12.2023'!A:E,5,0)</f>
        <v>21157</v>
      </c>
      <c r="M1322" s="150">
        <f>VLOOKUP(B1322,'12.2023'!A:F,6,0)</f>
        <v>21157</v>
      </c>
      <c r="N1322" s="150">
        <f t="shared" si="81"/>
        <v>0</v>
      </c>
      <c r="O1322" s="152">
        <f t="shared" si="82"/>
        <v>0</v>
      </c>
      <c r="P1322" s="128">
        <f t="shared" si="83"/>
        <v>0</v>
      </c>
      <c r="Q1322" s="153">
        <v>0</v>
      </c>
      <c r="R1322" s="128">
        <f t="shared" si="84"/>
        <v>0</v>
      </c>
      <c r="S1322" s="129">
        <v>11</v>
      </c>
    </row>
    <row r="1323" spans="1:19" hidden="1">
      <c r="A1323" s="147">
        <v>1305</v>
      </c>
      <c r="B1323" s="121">
        <v>203061895</v>
      </c>
      <c r="C1323" s="148" t="s">
        <v>159</v>
      </c>
      <c r="D1323" s="149" t="s">
        <v>32</v>
      </c>
      <c r="E1323" s="149" t="s">
        <v>44</v>
      </c>
      <c r="F1323" s="149" t="s">
        <v>152</v>
      </c>
      <c r="G1323" s="149" t="s">
        <v>109</v>
      </c>
      <c r="H1323" s="149">
        <v>0</v>
      </c>
      <c r="I1323" s="123" t="s">
        <v>1422</v>
      </c>
      <c r="J1323" s="150">
        <f>VLOOKUP(B1323,'12.2023'!A:C,3,0)</f>
        <v>0</v>
      </c>
      <c r="K1323" s="151">
        <f>VLOOKUP(B1323,'12.2023'!A:D,4,0)</f>
        <v>0</v>
      </c>
      <c r="L1323" s="150">
        <f>VLOOKUP(B1323,'12.2023'!A:E,5,0)</f>
        <v>23835</v>
      </c>
      <c r="M1323" s="150">
        <f>VLOOKUP(B1323,'12.2023'!A:F,6,0)</f>
        <v>23835</v>
      </c>
      <c r="N1323" s="150">
        <f t="shared" si="81"/>
        <v>0</v>
      </c>
      <c r="O1323" s="152">
        <f t="shared" si="82"/>
        <v>0</v>
      </c>
      <c r="P1323" s="128">
        <f t="shared" si="83"/>
        <v>0</v>
      </c>
      <c r="Q1323" s="153">
        <v>0</v>
      </c>
      <c r="R1323" s="128">
        <f t="shared" si="84"/>
        <v>0</v>
      </c>
      <c r="S1323" s="129">
        <v>11</v>
      </c>
    </row>
    <row r="1324" spans="1:19" hidden="1">
      <c r="A1324" s="147">
        <v>1306</v>
      </c>
      <c r="B1324" s="121">
        <v>203061896</v>
      </c>
      <c r="C1324" s="148" t="s">
        <v>159</v>
      </c>
      <c r="D1324" s="149" t="s">
        <v>32</v>
      </c>
      <c r="E1324" s="149" t="s">
        <v>44</v>
      </c>
      <c r="F1324" s="149" t="s">
        <v>152</v>
      </c>
      <c r="G1324" s="149" t="s">
        <v>109</v>
      </c>
      <c r="H1324" s="149">
        <v>0</v>
      </c>
      <c r="I1324" s="123" t="s">
        <v>1423</v>
      </c>
      <c r="J1324" s="150">
        <f>VLOOKUP(B1324,'12.2023'!A:C,3,0)</f>
        <v>0</v>
      </c>
      <c r="K1324" s="151">
        <f>VLOOKUP(B1324,'12.2023'!A:D,4,0)</f>
        <v>0</v>
      </c>
      <c r="L1324" s="150">
        <f>VLOOKUP(B1324,'12.2023'!A:E,5,0)</f>
        <v>26958</v>
      </c>
      <c r="M1324" s="150">
        <f>VLOOKUP(B1324,'12.2023'!A:F,6,0)</f>
        <v>26958</v>
      </c>
      <c r="N1324" s="150">
        <f t="shared" si="81"/>
        <v>0</v>
      </c>
      <c r="O1324" s="152">
        <f t="shared" si="82"/>
        <v>0</v>
      </c>
      <c r="P1324" s="128">
        <f t="shared" si="83"/>
        <v>0</v>
      </c>
      <c r="Q1324" s="153">
        <v>0</v>
      </c>
      <c r="R1324" s="128">
        <f t="shared" si="84"/>
        <v>0</v>
      </c>
      <c r="S1324" s="129">
        <v>11</v>
      </c>
    </row>
    <row r="1325" spans="1:19" hidden="1">
      <c r="A1325" s="147">
        <v>1307</v>
      </c>
      <c r="B1325" s="121">
        <v>203061897</v>
      </c>
      <c r="C1325" s="148" t="s">
        <v>159</v>
      </c>
      <c r="D1325" s="149" t="s">
        <v>32</v>
      </c>
      <c r="E1325" s="149" t="s">
        <v>44</v>
      </c>
      <c r="F1325" s="149" t="s">
        <v>152</v>
      </c>
      <c r="G1325" s="149" t="s">
        <v>109</v>
      </c>
      <c r="H1325" s="149">
        <v>0</v>
      </c>
      <c r="I1325" s="123" t="s">
        <v>1424</v>
      </c>
      <c r="J1325" s="150">
        <f>VLOOKUP(B1325,'12.2023'!A:C,3,0)</f>
        <v>0</v>
      </c>
      <c r="K1325" s="151">
        <f>VLOOKUP(B1325,'12.2023'!A:D,4,0)</f>
        <v>0</v>
      </c>
      <c r="L1325" s="150">
        <f>VLOOKUP(B1325,'12.2023'!A:E,5,0)</f>
        <v>26212</v>
      </c>
      <c r="M1325" s="150">
        <f>VLOOKUP(B1325,'12.2023'!A:F,6,0)</f>
        <v>26212</v>
      </c>
      <c r="N1325" s="150">
        <f t="shared" si="81"/>
        <v>0</v>
      </c>
      <c r="O1325" s="152">
        <f t="shared" si="82"/>
        <v>0</v>
      </c>
      <c r="P1325" s="128">
        <f t="shared" si="83"/>
        <v>0</v>
      </c>
      <c r="Q1325" s="153">
        <v>0</v>
      </c>
      <c r="R1325" s="128">
        <f t="shared" si="84"/>
        <v>0</v>
      </c>
      <c r="S1325" s="129">
        <v>11</v>
      </c>
    </row>
    <row r="1326" spans="1:19" hidden="1">
      <c r="A1326" s="147">
        <v>1308</v>
      </c>
      <c r="B1326" s="121">
        <v>203061898</v>
      </c>
      <c r="C1326" s="148" t="s">
        <v>159</v>
      </c>
      <c r="D1326" s="149" t="s">
        <v>32</v>
      </c>
      <c r="E1326" s="149" t="s">
        <v>44</v>
      </c>
      <c r="F1326" s="149" t="s">
        <v>152</v>
      </c>
      <c r="G1326" s="149" t="s">
        <v>109</v>
      </c>
      <c r="H1326" s="149">
        <v>0</v>
      </c>
      <c r="I1326" s="123" t="s">
        <v>1425</v>
      </c>
      <c r="J1326" s="150">
        <f>VLOOKUP(B1326,'12.2023'!A:C,3,0)</f>
        <v>0</v>
      </c>
      <c r="K1326" s="151">
        <f>VLOOKUP(B1326,'12.2023'!A:D,4,0)</f>
        <v>0</v>
      </c>
      <c r="L1326" s="150">
        <f>VLOOKUP(B1326,'12.2023'!A:E,5,0)</f>
        <v>28395</v>
      </c>
      <c r="M1326" s="150">
        <f>VLOOKUP(B1326,'12.2023'!A:F,6,0)</f>
        <v>28395</v>
      </c>
      <c r="N1326" s="150">
        <f t="shared" si="81"/>
        <v>0</v>
      </c>
      <c r="O1326" s="152">
        <f t="shared" si="82"/>
        <v>0</v>
      </c>
      <c r="P1326" s="128">
        <f t="shared" si="83"/>
        <v>0</v>
      </c>
      <c r="Q1326" s="153">
        <v>0</v>
      </c>
      <c r="R1326" s="128">
        <f t="shared" si="84"/>
        <v>0</v>
      </c>
      <c r="S1326" s="129">
        <v>11</v>
      </c>
    </row>
    <row r="1327" spans="1:19" hidden="1">
      <c r="A1327" s="147">
        <v>1309</v>
      </c>
      <c r="B1327" s="121">
        <v>203061899</v>
      </c>
      <c r="C1327" s="148" t="s">
        <v>159</v>
      </c>
      <c r="D1327" s="149" t="s">
        <v>32</v>
      </c>
      <c r="E1327" s="149" t="s">
        <v>44</v>
      </c>
      <c r="F1327" s="149" t="s">
        <v>152</v>
      </c>
      <c r="G1327" s="149" t="s">
        <v>109</v>
      </c>
      <c r="H1327" s="149">
        <v>0</v>
      </c>
      <c r="I1327" s="123" t="s">
        <v>1426</v>
      </c>
      <c r="J1327" s="150">
        <f>VLOOKUP(B1327,'12.2023'!A:C,3,0)</f>
        <v>0</v>
      </c>
      <c r="K1327" s="151">
        <f>VLOOKUP(B1327,'12.2023'!A:D,4,0)</f>
        <v>0</v>
      </c>
      <c r="L1327" s="150">
        <f>VLOOKUP(B1327,'12.2023'!A:E,5,0)</f>
        <v>34919</v>
      </c>
      <c r="M1327" s="150">
        <f>VLOOKUP(B1327,'12.2023'!A:F,6,0)</f>
        <v>34919</v>
      </c>
      <c r="N1327" s="150">
        <f t="shared" si="81"/>
        <v>0</v>
      </c>
      <c r="O1327" s="152">
        <f t="shared" si="82"/>
        <v>0</v>
      </c>
      <c r="P1327" s="128">
        <f t="shared" si="83"/>
        <v>0</v>
      </c>
      <c r="Q1327" s="153">
        <v>0</v>
      </c>
      <c r="R1327" s="128">
        <f t="shared" si="84"/>
        <v>0</v>
      </c>
      <c r="S1327" s="129">
        <v>11</v>
      </c>
    </row>
    <row r="1328" spans="1:19" hidden="1">
      <c r="A1328" s="147">
        <v>1310</v>
      </c>
      <c r="B1328" s="121">
        <v>203061900</v>
      </c>
      <c r="C1328" s="148" t="s">
        <v>159</v>
      </c>
      <c r="D1328" s="149" t="s">
        <v>32</v>
      </c>
      <c r="E1328" s="149" t="s">
        <v>44</v>
      </c>
      <c r="F1328" s="149" t="s">
        <v>152</v>
      </c>
      <c r="G1328" s="149" t="s">
        <v>109</v>
      </c>
      <c r="H1328" s="149">
        <v>0</v>
      </c>
      <c r="I1328" s="123" t="s">
        <v>1427</v>
      </c>
      <c r="J1328" s="150">
        <f>VLOOKUP(B1328,'12.2023'!A:C,3,0)</f>
        <v>0</v>
      </c>
      <c r="K1328" s="151">
        <f>VLOOKUP(B1328,'12.2023'!A:D,4,0)</f>
        <v>0</v>
      </c>
      <c r="L1328" s="150">
        <f>VLOOKUP(B1328,'12.2023'!A:E,5,0)</f>
        <v>20482</v>
      </c>
      <c r="M1328" s="150">
        <f>VLOOKUP(B1328,'12.2023'!A:F,6,0)</f>
        <v>20482</v>
      </c>
      <c r="N1328" s="150">
        <f t="shared" si="81"/>
        <v>0</v>
      </c>
      <c r="O1328" s="152">
        <f t="shared" si="82"/>
        <v>0</v>
      </c>
      <c r="P1328" s="128">
        <f t="shared" si="83"/>
        <v>0</v>
      </c>
      <c r="Q1328" s="153">
        <v>0</v>
      </c>
      <c r="R1328" s="128">
        <f t="shared" si="84"/>
        <v>0</v>
      </c>
      <c r="S1328" s="129">
        <v>11</v>
      </c>
    </row>
    <row r="1329" spans="1:19" hidden="1">
      <c r="A1329" s="147">
        <v>1311</v>
      </c>
      <c r="B1329" s="121">
        <v>203061901</v>
      </c>
      <c r="C1329" s="148" t="s">
        <v>159</v>
      </c>
      <c r="D1329" s="149" t="s">
        <v>32</v>
      </c>
      <c r="E1329" s="149" t="s">
        <v>44</v>
      </c>
      <c r="F1329" s="149" t="s">
        <v>152</v>
      </c>
      <c r="G1329" s="149" t="s">
        <v>109</v>
      </c>
      <c r="H1329" s="149">
        <v>0</v>
      </c>
      <c r="I1329" s="123" t="s">
        <v>1428</v>
      </c>
      <c r="J1329" s="150">
        <f>VLOOKUP(B1329,'12.2023'!A:C,3,0)</f>
        <v>0</v>
      </c>
      <c r="K1329" s="151">
        <f>VLOOKUP(B1329,'12.2023'!A:D,4,0)</f>
        <v>0</v>
      </c>
      <c r="L1329" s="150">
        <f>VLOOKUP(B1329,'12.2023'!A:E,5,0)</f>
        <v>22818</v>
      </c>
      <c r="M1329" s="150">
        <f>VLOOKUP(B1329,'12.2023'!A:F,6,0)</f>
        <v>22818</v>
      </c>
      <c r="N1329" s="150">
        <f t="shared" si="81"/>
        <v>0</v>
      </c>
      <c r="O1329" s="152">
        <f t="shared" si="82"/>
        <v>0</v>
      </c>
      <c r="P1329" s="128">
        <f t="shared" si="83"/>
        <v>0</v>
      </c>
      <c r="Q1329" s="153">
        <v>0</v>
      </c>
      <c r="R1329" s="128">
        <f t="shared" si="84"/>
        <v>0</v>
      </c>
      <c r="S1329" s="129">
        <v>11</v>
      </c>
    </row>
    <row r="1330" spans="1:19" hidden="1">
      <c r="A1330" s="147">
        <v>1312</v>
      </c>
      <c r="B1330" s="121">
        <v>203061902</v>
      </c>
      <c r="C1330" s="148" t="s">
        <v>159</v>
      </c>
      <c r="D1330" s="149" t="s">
        <v>32</v>
      </c>
      <c r="E1330" s="149" t="s">
        <v>44</v>
      </c>
      <c r="F1330" s="149" t="s">
        <v>152</v>
      </c>
      <c r="G1330" s="149" t="s">
        <v>109</v>
      </c>
      <c r="H1330" s="149">
        <v>0</v>
      </c>
      <c r="I1330" s="123" t="s">
        <v>1429</v>
      </c>
      <c r="J1330" s="150">
        <f>VLOOKUP(B1330,'12.2023'!A:C,3,0)</f>
        <v>0</v>
      </c>
      <c r="K1330" s="151">
        <f>VLOOKUP(B1330,'12.2023'!A:D,4,0)</f>
        <v>0</v>
      </c>
      <c r="L1330" s="150">
        <f>VLOOKUP(B1330,'12.2023'!A:E,5,0)</f>
        <v>25375</v>
      </c>
      <c r="M1330" s="150">
        <f>VLOOKUP(B1330,'12.2023'!A:F,6,0)</f>
        <v>25375</v>
      </c>
      <c r="N1330" s="150">
        <f t="shared" si="81"/>
        <v>0</v>
      </c>
      <c r="O1330" s="152">
        <f t="shared" si="82"/>
        <v>0</v>
      </c>
      <c r="P1330" s="128">
        <f t="shared" si="83"/>
        <v>0</v>
      </c>
      <c r="Q1330" s="153">
        <v>0</v>
      </c>
      <c r="R1330" s="128">
        <f t="shared" si="84"/>
        <v>0</v>
      </c>
      <c r="S1330" s="129">
        <v>11</v>
      </c>
    </row>
    <row r="1331" spans="1:19" hidden="1">
      <c r="A1331" s="147">
        <v>1313</v>
      </c>
      <c r="B1331" s="121">
        <v>203061903</v>
      </c>
      <c r="C1331" s="148" t="s">
        <v>159</v>
      </c>
      <c r="D1331" s="149" t="s">
        <v>32</v>
      </c>
      <c r="E1331" s="149" t="s">
        <v>44</v>
      </c>
      <c r="F1331" s="149" t="s">
        <v>152</v>
      </c>
      <c r="G1331" s="149" t="s">
        <v>109</v>
      </c>
      <c r="H1331" s="149">
        <v>0</v>
      </c>
      <c r="I1331" s="123" t="s">
        <v>1430</v>
      </c>
      <c r="J1331" s="150">
        <f>VLOOKUP(B1331,'12.2023'!A:C,3,0)</f>
        <v>0</v>
      </c>
      <c r="K1331" s="151">
        <f>VLOOKUP(B1331,'12.2023'!A:D,4,0)</f>
        <v>0</v>
      </c>
      <c r="L1331" s="150">
        <f>VLOOKUP(B1331,'12.2023'!A:E,5,0)</f>
        <v>18983</v>
      </c>
      <c r="M1331" s="150">
        <f>VLOOKUP(B1331,'12.2023'!A:F,6,0)</f>
        <v>18983</v>
      </c>
      <c r="N1331" s="150">
        <f t="shared" si="81"/>
        <v>0</v>
      </c>
      <c r="O1331" s="152">
        <f t="shared" si="82"/>
        <v>0</v>
      </c>
      <c r="P1331" s="128">
        <f t="shared" si="83"/>
        <v>0</v>
      </c>
      <c r="Q1331" s="153">
        <v>0</v>
      </c>
      <c r="R1331" s="128">
        <f t="shared" si="84"/>
        <v>0</v>
      </c>
      <c r="S1331" s="129">
        <v>11</v>
      </c>
    </row>
    <row r="1332" spans="1:19" hidden="1">
      <c r="A1332" s="147">
        <v>1314</v>
      </c>
      <c r="B1332" s="121">
        <v>203061904</v>
      </c>
      <c r="C1332" s="148" t="s">
        <v>159</v>
      </c>
      <c r="D1332" s="149" t="s">
        <v>32</v>
      </c>
      <c r="E1332" s="149" t="s">
        <v>44</v>
      </c>
      <c r="F1332" s="149" t="s">
        <v>152</v>
      </c>
      <c r="G1332" s="149" t="s">
        <v>109</v>
      </c>
      <c r="H1332" s="149">
        <v>0</v>
      </c>
      <c r="I1332" s="123" t="s">
        <v>1431</v>
      </c>
      <c r="J1332" s="150">
        <f>VLOOKUP(B1332,'12.2023'!A:C,3,0)</f>
        <v>0</v>
      </c>
      <c r="K1332" s="151">
        <f>VLOOKUP(B1332,'12.2023'!A:D,4,0)</f>
        <v>0</v>
      </c>
      <c r="L1332" s="150">
        <f>VLOOKUP(B1332,'12.2023'!A:E,5,0)</f>
        <v>186477</v>
      </c>
      <c r="M1332" s="150">
        <f>VLOOKUP(B1332,'12.2023'!A:F,6,0)</f>
        <v>186477</v>
      </c>
      <c r="N1332" s="150">
        <f t="shared" si="81"/>
        <v>0</v>
      </c>
      <c r="O1332" s="152">
        <f t="shared" si="82"/>
        <v>0</v>
      </c>
      <c r="P1332" s="128">
        <f t="shared" si="83"/>
        <v>0</v>
      </c>
      <c r="Q1332" s="153">
        <v>0</v>
      </c>
      <c r="R1332" s="128">
        <f t="shared" si="84"/>
        <v>0</v>
      </c>
      <c r="S1332" s="129">
        <v>11</v>
      </c>
    </row>
    <row r="1333" spans="1:19" hidden="1">
      <c r="A1333" s="147">
        <v>1315</v>
      </c>
      <c r="B1333" s="121">
        <v>203061905</v>
      </c>
      <c r="C1333" s="148" t="s">
        <v>159</v>
      </c>
      <c r="D1333" s="149" t="s">
        <v>32</v>
      </c>
      <c r="E1333" s="149" t="s">
        <v>44</v>
      </c>
      <c r="F1333" s="149" t="s">
        <v>152</v>
      </c>
      <c r="G1333" s="149" t="s">
        <v>109</v>
      </c>
      <c r="H1333" s="149">
        <v>0</v>
      </c>
      <c r="I1333" s="123" t="s">
        <v>1432</v>
      </c>
      <c r="J1333" s="150">
        <f>VLOOKUP(B1333,'12.2023'!A:C,3,0)</f>
        <v>0</v>
      </c>
      <c r="K1333" s="151">
        <f>VLOOKUP(B1333,'12.2023'!A:D,4,0)</f>
        <v>0</v>
      </c>
      <c r="L1333" s="150">
        <f>VLOOKUP(B1333,'12.2023'!A:E,5,0)</f>
        <v>84240</v>
      </c>
      <c r="M1333" s="150">
        <f>VLOOKUP(B1333,'12.2023'!A:F,6,0)</f>
        <v>84240</v>
      </c>
      <c r="N1333" s="150">
        <f t="shared" si="81"/>
        <v>0</v>
      </c>
      <c r="O1333" s="152">
        <f t="shared" si="82"/>
        <v>0</v>
      </c>
      <c r="P1333" s="128">
        <f t="shared" si="83"/>
        <v>0</v>
      </c>
      <c r="Q1333" s="153">
        <v>0</v>
      </c>
      <c r="R1333" s="128">
        <f t="shared" si="84"/>
        <v>0</v>
      </c>
      <c r="S1333" s="129">
        <v>11</v>
      </c>
    </row>
    <row r="1334" spans="1:19" hidden="1">
      <c r="A1334" s="147">
        <v>1316</v>
      </c>
      <c r="B1334" s="121">
        <v>203061906</v>
      </c>
      <c r="C1334" s="148" t="s">
        <v>159</v>
      </c>
      <c r="D1334" s="149" t="s">
        <v>32</v>
      </c>
      <c r="E1334" s="149" t="s">
        <v>44</v>
      </c>
      <c r="F1334" s="149" t="s">
        <v>152</v>
      </c>
      <c r="G1334" s="149" t="s">
        <v>109</v>
      </c>
      <c r="H1334" s="149">
        <v>0</v>
      </c>
      <c r="I1334" s="123" t="s">
        <v>1433</v>
      </c>
      <c r="J1334" s="150">
        <f>VLOOKUP(B1334,'12.2023'!A:C,3,0)</f>
        <v>0</v>
      </c>
      <c r="K1334" s="151">
        <f>VLOOKUP(B1334,'12.2023'!A:D,4,0)</f>
        <v>0</v>
      </c>
      <c r="L1334" s="150">
        <f>VLOOKUP(B1334,'12.2023'!A:E,5,0)</f>
        <v>0</v>
      </c>
      <c r="M1334" s="150">
        <f>VLOOKUP(B1334,'12.2023'!A:F,6,0)</f>
        <v>0</v>
      </c>
      <c r="N1334" s="150">
        <f t="shared" si="81"/>
        <v>0</v>
      </c>
      <c r="O1334" s="152">
        <f t="shared" si="82"/>
        <v>0</v>
      </c>
      <c r="P1334" s="128">
        <f t="shared" si="83"/>
        <v>0</v>
      </c>
      <c r="Q1334" s="153">
        <v>0</v>
      </c>
      <c r="R1334" s="128">
        <f t="shared" si="84"/>
        <v>0</v>
      </c>
      <c r="S1334" s="129">
        <v>11</v>
      </c>
    </row>
    <row r="1335" spans="1:19" hidden="1">
      <c r="A1335" s="147">
        <v>1317</v>
      </c>
      <c r="B1335" s="121">
        <v>203061907</v>
      </c>
      <c r="C1335" s="148" t="s">
        <v>159</v>
      </c>
      <c r="D1335" s="149" t="s">
        <v>32</v>
      </c>
      <c r="E1335" s="149" t="s">
        <v>44</v>
      </c>
      <c r="F1335" s="149" t="s">
        <v>152</v>
      </c>
      <c r="G1335" s="149" t="s">
        <v>109</v>
      </c>
      <c r="H1335" s="149">
        <v>0</v>
      </c>
      <c r="I1335" s="123" t="s">
        <v>1434</v>
      </c>
      <c r="J1335" s="150">
        <f>VLOOKUP(B1335,'12.2023'!A:C,3,0)</f>
        <v>0</v>
      </c>
      <c r="K1335" s="151">
        <f>VLOOKUP(B1335,'12.2023'!A:D,4,0)</f>
        <v>0</v>
      </c>
      <c r="L1335" s="150">
        <f>VLOOKUP(B1335,'12.2023'!A:E,5,0)</f>
        <v>0</v>
      </c>
      <c r="M1335" s="150">
        <f>VLOOKUP(B1335,'12.2023'!A:F,6,0)</f>
        <v>0</v>
      </c>
      <c r="N1335" s="150">
        <f t="shared" si="81"/>
        <v>0</v>
      </c>
      <c r="O1335" s="152">
        <f t="shared" si="82"/>
        <v>0</v>
      </c>
      <c r="P1335" s="128">
        <f t="shared" si="83"/>
        <v>0</v>
      </c>
      <c r="Q1335" s="153">
        <v>0</v>
      </c>
      <c r="R1335" s="128">
        <f t="shared" si="84"/>
        <v>0</v>
      </c>
      <c r="S1335" s="129">
        <v>11</v>
      </c>
    </row>
    <row r="1336" spans="1:19" hidden="1">
      <c r="A1336" s="147">
        <v>1318</v>
      </c>
      <c r="B1336" s="121">
        <v>203061908</v>
      </c>
      <c r="C1336" s="148" t="s">
        <v>159</v>
      </c>
      <c r="D1336" s="149" t="s">
        <v>32</v>
      </c>
      <c r="E1336" s="149" t="s">
        <v>44</v>
      </c>
      <c r="F1336" s="149" t="s">
        <v>152</v>
      </c>
      <c r="G1336" s="149" t="s">
        <v>109</v>
      </c>
      <c r="H1336" s="149">
        <v>0</v>
      </c>
      <c r="I1336" s="123" t="s">
        <v>1435</v>
      </c>
      <c r="J1336" s="150">
        <f>VLOOKUP(B1336,'12.2023'!A:C,3,0)</f>
        <v>0</v>
      </c>
      <c r="K1336" s="151">
        <f>VLOOKUP(B1336,'12.2023'!A:D,4,0)</f>
        <v>0</v>
      </c>
      <c r="L1336" s="150">
        <f>VLOOKUP(B1336,'12.2023'!A:E,5,0)</f>
        <v>33924</v>
      </c>
      <c r="M1336" s="150">
        <f>VLOOKUP(B1336,'12.2023'!A:F,6,0)</f>
        <v>33924</v>
      </c>
      <c r="N1336" s="150">
        <f t="shared" si="81"/>
        <v>0</v>
      </c>
      <c r="O1336" s="152">
        <f t="shared" si="82"/>
        <v>0</v>
      </c>
      <c r="P1336" s="128">
        <f t="shared" si="83"/>
        <v>0</v>
      </c>
      <c r="Q1336" s="153">
        <v>0</v>
      </c>
      <c r="R1336" s="128">
        <f t="shared" si="84"/>
        <v>0</v>
      </c>
      <c r="S1336" s="129">
        <v>11</v>
      </c>
    </row>
    <row r="1337" spans="1:19" hidden="1">
      <c r="A1337" s="147">
        <v>1319</v>
      </c>
      <c r="B1337" s="121">
        <v>203061909</v>
      </c>
      <c r="C1337" s="148" t="s">
        <v>159</v>
      </c>
      <c r="D1337" s="149" t="s">
        <v>32</v>
      </c>
      <c r="E1337" s="149" t="s">
        <v>44</v>
      </c>
      <c r="F1337" s="149" t="s">
        <v>152</v>
      </c>
      <c r="G1337" s="149" t="s">
        <v>109</v>
      </c>
      <c r="H1337" s="149">
        <v>0</v>
      </c>
      <c r="I1337" s="123" t="s">
        <v>1436</v>
      </c>
      <c r="J1337" s="150">
        <f>VLOOKUP(B1337,'12.2023'!A:C,3,0)</f>
        <v>0</v>
      </c>
      <c r="K1337" s="151">
        <f>VLOOKUP(B1337,'12.2023'!A:D,4,0)</f>
        <v>0</v>
      </c>
      <c r="L1337" s="150">
        <f>VLOOKUP(B1337,'12.2023'!A:E,5,0)</f>
        <v>0</v>
      </c>
      <c r="M1337" s="150">
        <f>VLOOKUP(B1337,'12.2023'!A:F,6,0)</f>
        <v>0</v>
      </c>
      <c r="N1337" s="150">
        <f t="shared" si="81"/>
        <v>0</v>
      </c>
      <c r="O1337" s="152">
        <f t="shared" si="82"/>
        <v>0</v>
      </c>
      <c r="P1337" s="128">
        <f t="shared" si="83"/>
        <v>0</v>
      </c>
      <c r="Q1337" s="153">
        <v>0</v>
      </c>
      <c r="R1337" s="128">
        <f t="shared" si="84"/>
        <v>0</v>
      </c>
      <c r="S1337" s="129">
        <v>11</v>
      </c>
    </row>
    <row r="1338" spans="1:19" hidden="1">
      <c r="A1338" s="147">
        <v>1320</v>
      </c>
      <c r="B1338" s="121">
        <v>203061911</v>
      </c>
      <c r="C1338" s="148" t="s">
        <v>159</v>
      </c>
      <c r="D1338" s="149" t="s">
        <v>32</v>
      </c>
      <c r="E1338" s="149" t="s">
        <v>44</v>
      </c>
      <c r="F1338" s="149" t="s">
        <v>152</v>
      </c>
      <c r="G1338" s="149" t="s">
        <v>109</v>
      </c>
      <c r="H1338" s="149">
        <v>0</v>
      </c>
      <c r="I1338" s="123" t="s">
        <v>1437</v>
      </c>
      <c r="J1338" s="150">
        <f>VLOOKUP(B1338,'12.2023'!A:C,3,0)</f>
        <v>0</v>
      </c>
      <c r="K1338" s="151">
        <f>VLOOKUP(B1338,'12.2023'!A:D,4,0)</f>
        <v>0</v>
      </c>
      <c r="L1338" s="150">
        <f>VLOOKUP(B1338,'12.2023'!A:E,5,0)</f>
        <v>0</v>
      </c>
      <c r="M1338" s="150">
        <f>VLOOKUP(B1338,'12.2023'!A:F,6,0)</f>
        <v>0</v>
      </c>
      <c r="N1338" s="150">
        <f t="shared" si="81"/>
        <v>0</v>
      </c>
      <c r="O1338" s="152">
        <f t="shared" si="82"/>
        <v>0</v>
      </c>
      <c r="P1338" s="128">
        <f t="shared" si="83"/>
        <v>0</v>
      </c>
      <c r="Q1338" s="153">
        <v>0</v>
      </c>
      <c r="R1338" s="128">
        <f t="shared" si="84"/>
        <v>0</v>
      </c>
      <c r="S1338" s="129">
        <v>11</v>
      </c>
    </row>
    <row r="1339" spans="1:19" hidden="1">
      <c r="A1339" s="147">
        <v>1321</v>
      </c>
      <c r="B1339" s="121">
        <v>203061912</v>
      </c>
      <c r="C1339" s="148" t="s">
        <v>159</v>
      </c>
      <c r="D1339" s="149" t="s">
        <v>32</v>
      </c>
      <c r="E1339" s="149" t="s">
        <v>44</v>
      </c>
      <c r="F1339" s="149" t="s">
        <v>152</v>
      </c>
      <c r="G1339" s="149" t="s">
        <v>109</v>
      </c>
      <c r="H1339" s="149">
        <v>0</v>
      </c>
      <c r="I1339" s="123" t="s">
        <v>1438</v>
      </c>
      <c r="J1339" s="150">
        <f>VLOOKUP(B1339,'12.2023'!A:C,3,0)</f>
        <v>0</v>
      </c>
      <c r="K1339" s="151">
        <f>VLOOKUP(B1339,'12.2023'!A:D,4,0)</f>
        <v>0</v>
      </c>
      <c r="L1339" s="150">
        <f>VLOOKUP(B1339,'12.2023'!A:E,5,0)</f>
        <v>69596</v>
      </c>
      <c r="M1339" s="150">
        <f>VLOOKUP(B1339,'12.2023'!A:F,6,0)</f>
        <v>69596</v>
      </c>
      <c r="N1339" s="150">
        <f t="shared" si="81"/>
        <v>0</v>
      </c>
      <c r="O1339" s="152">
        <f t="shared" si="82"/>
        <v>0</v>
      </c>
      <c r="P1339" s="128">
        <f t="shared" si="83"/>
        <v>0</v>
      </c>
      <c r="Q1339" s="153">
        <v>0</v>
      </c>
      <c r="R1339" s="128">
        <f t="shared" si="84"/>
        <v>0</v>
      </c>
      <c r="S1339" s="129">
        <v>11</v>
      </c>
    </row>
    <row r="1340" spans="1:19" hidden="1">
      <c r="A1340" s="147">
        <v>1322</v>
      </c>
      <c r="B1340" s="121">
        <v>203061913</v>
      </c>
      <c r="C1340" s="148" t="s">
        <v>159</v>
      </c>
      <c r="D1340" s="149" t="s">
        <v>32</v>
      </c>
      <c r="E1340" s="149" t="s">
        <v>44</v>
      </c>
      <c r="F1340" s="149" t="s">
        <v>152</v>
      </c>
      <c r="G1340" s="149" t="s">
        <v>109</v>
      </c>
      <c r="H1340" s="149">
        <v>0</v>
      </c>
      <c r="I1340" s="123" t="s">
        <v>1439</v>
      </c>
      <c r="J1340" s="150">
        <f>VLOOKUP(B1340,'12.2023'!A:C,3,0)</f>
        <v>0</v>
      </c>
      <c r="K1340" s="151">
        <f>VLOOKUP(B1340,'12.2023'!A:D,4,0)</f>
        <v>0</v>
      </c>
      <c r="L1340" s="150">
        <f>VLOOKUP(B1340,'12.2023'!A:E,5,0)</f>
        <v>55664</v>
      </c>
      <c r="M1340" s="150">
        <f>VLOOKUP(B1340,'12.2023'!A:F,6,0)</f>
        <v>55664</v>
      </c>
      <c r="N1340" s="150">
        <f t="shared" si="81"/>
        <v>0</v>
      </c>
      <c r="O1340" s="152">
        <f t="shared" si="82"/>
        <v>0</v>
      </c>
      <c r="P1340" s="128">
        <f t="shared" si="83"/>
        <v>0</v>
      </c>
      <c r="Q1340" s="153">
        <v>0</v>
      </c>
      <c r="R1340" s="128">
        <f t="shared" si="84"/>
        <v>0</v>
      </c>
      <c r="S1340" s="129">
        <v>11</v>
      </c>
    </row>
    <row r="1341" spans="1:19" hidden="1">
      <c r="A1341" s="147">
        <v>1323</v>
      </c>
      <c r="B1341" s="121">
        <v>203061914</v>
      </c>
      <c r="C1341" s="148" t="s">
        <v>159</v>
      </c>
      <c r="D1341" s="149" t="s">
        <v>32</v>
      </c>
      <c r="E1341" s="149" t="s">
        <v>44</v>
      </c>
      <c r="F1341" s="149" t="s">
        <v>152</v>
      </c>
      <c r="G1341" s="149" t="s">
        <v>109</v>
      </c>
      <c r="H1341" s="149">
        <v>0</v>
      </c>
      <c r="I1341" s="123" t="s">
        <v>1440</v>
      </c>
      <c r="J1341" s="150">
        <f>VLOOKUP(B1341,'12.2023'!A:C,3,0)</f>
        <v>0</v>
      </c>
      <c r="K1341" s="151">
        <f>VLOOKUP(B1341,'12.2023'!A:D,4,0)</f>
        <v>0</v>
      </c>
      <c r="L1341" s="150">
        <f>VLOOKUP(B1341,'12.2023'!A:E,5,0)</f>
        <v>51080</v>
      </c>
      <c r="M1341" s="150">
        <f>VLOOKUP(B1341,'12.2023'!A:F,6,0)</f>
        <v>51080</v>
      </c>
      <c r="N1341" s="150">
        <f t="shared" si="81"/>
        <v>0</v>
      </c>
      <c r="O1341" s="152">
        <f t="shared" si="82"/>
        <v>0</v>
      </c>
      <c r="P1341" s="128">
        <f t="shared" si="83"/>
        <v>0</v>
      </c>
      <c r="Q1341" s="153">
        <v>0</v>
      </c>
      <c r="R1341" s="128">
        <f t="shared" si="84"/>
        <v>0</v>
      </c>
      <c r="S1341" s="129">
        <v>11</v>
      </c>
    </row>
    <row r="1342" spans="1:19" hidden="1">
      <c r="A1342" s="147">
        <v>1324</v>
      </c>
      <c r="B1342" s="121">
        <v>203061915</v>
      </c>
      <c r="C1342" s="148" t="s">
        <v>159</v>
      </c>
      <c r="D1342" s="149" t="s">
        <v>32</v>
      </c>
      <c r="E1342" s="149" t="s">
        <v>44</v>
      </c>
      <c r="F1342" s="149" t="s">
        <v>152</v>
      </c>
      <c r="G1342" s="149" t="s">
        <v>109</v>
      </c>
      <c r="H1342" s="149">
        <v>0</v>
      </c>
      <c r="I1342" s="123" t="s">
        <v>1441</v>
      </c>
      <c r="J1342" s="150">
        <f>VLOOKUP(B1342,'12.2023'!A:C,3,0)</f>
        <v>0</v>
      </c>
      <c r="K1342" s="151">
        <f>VLOOKUP(B1342,'12.2023'!A:D,4,0)</f>
        <v>0</v>
      </c>
      <c r="L1342" s="150">
        <f>VLOOKUP(B1342,'12.2023'!A:E,5,0)</f>
        <v>43560</v>
      </c>
      <c r="M1342" s="150">
        <f>VLOOKUP(B1342,'12.2023'!A:F,6,0)</f>
        <v>43560</v>
      </c>
      <c r="N1342" s="150">
        <f t="shared" si="81"/>
        <v>0</v>
      </c>
      <c r="O1342" s="152">
        <f t="shared" si="82"/>
        <v>0</v>
      </c>
      <c r="P1342" s="128">
        <f t="shared" si="83"/>
        <v>0</v>
      </c>
      <c r="Q1342" s="153">
        <v>0</v>
      </c>
      <c r="R1342" s="128">
        <f t="shared" si="84"/>
        <v>0</v>
      </c>
      <c r="S1342" s="129">
        <v>11</v>
      </c>
    </row>
    <row r="1343" spans="1:19" hidden="1">
      <c r="A1343" s="147">
        <v>1325</v>
      </c>
      <c r="B1343" s="121">
        <v>203061916</v>
      </c>
      <c r="C1343" s="148" t="s">
        <v>159</v>
      </c>
      <c r="D1343" s="149" t="s">
        <v>32</v>
      </c>
      <c r="E1343" s="149" t="s">
        <v>44</v>
      </c>
      <c r="F1343" s="149" t="s">
        <v>152</v>
      </c>
      <c r="G1343" s="149" t="s">
        <v>109</v>
      </c>
      <c r="H1343" s="149">
        <v>0</v>
      </c>
      <c r="I1343" s="123" t="s">
        <v>1442</v>
      </c>
      <c r="J1343" s="150">
        <f>VLOOKUP(B1343,'12.2023'!A:C,3,0)</f>
        <v>0</v>
      </c>
      <c r="K1343" s="151">
        <f>VLOOKUP(B1343,'12.2023'!A:D,4,0)</f>
        <v>0</v>
      </c>
      <c r="L1343" s="150">
        <f>VLOOKUP(B1343,'12.2023'!A:E,5,0)</f>
        <v>120113</v>
      </c>
      <c r="M1343" s="150">
        <f>VLOOKUP(B1343,'12.2023'!A:F,6,0)</f>
        <v>120113</v>
      </c>
      <c r="N1343" s="150">
        <f t="shared" si="81"/>
        <v>0</v>
      </c>
      <c r="O1343" s="152">
        <f t="shared" si="82"/>
        <v>0</v>
      </c>
      <c r="P1343" s="128">
        <f t="shared" si="83"/>
        <v>0</v>
      </c>
      <c r="Q1343" s="153">
        <v>0</v>
      </c>
      <c r="R1343" s="128">
        <f t="shared" si="84"/>
        <v>0</v>
      </c>
      <c r="S1343" s="129">
        <v>11</v>
      </c>
    </row>
    <row r="1344" spans="1:19" hidden="1">
      <c r="A1344" s="147">
        <v>1326</v>
      </c>
      <c r="B1344" s="121">
        <v>203061917</v>
      </c>
      <c r="C1344" s="148" t="s">
        <v>159</v>
      </c>
      <c r="D1344" s="149" t="s">
        <v>32</v>
      </c>
      <c r="E1344" s="149" t="s">
        <v>44</v>
      </c>
      <c r="F1344" s="149" t="s">
        <v>152</v>
      </c>
      <c r="G1344" s="149" t="s">
        <v>109</v>
      </c>
      <c r="H1344" s="149">
        <v>0</v>
      </c>
      <c r="I1344" s="123" t="s">
        <v>1443</v>
      </c>
      <c r="J1344" s="150">
        <f>VLOOKUP(B1344,'12.2023'!A:C,3,0)</f>
        <v>0</v>
      </c>
      <c r="K1344" s="151">
        <f>VLOOKUP(B1344,'12.2023'!A:D,4,0)</f>
        <v>0</v>
      </c>
      <c r="L1344" s="150">
        <f>VLOOKUP(B1344,'12.2023'!A:E,5,0)</f>
        <v>39160</v>
      </c>
      <c r="M1344" s="150">
        <f>VLOOKUP(B1344,'12.2023'!A:F,6,0)</f>
        <v>39160</v>
      </c>
      <c r="N1344" s="150">
        <f t="shared" si="81"/>
        <v>0</v>
      </c>
      <c r="O1344" s="152">
        <f t="shared" si="82"/>
        <v>0</v>
      </c>
      <c r="P1344" s="128">
        <f t="shared" si="83"/>
        <v>0</v>
      </c>
      <c r="Q1344" s="153">
        <v>0</v>
      </c>
      <c r="R1344" s="128">
        <f t="shared" si="84"/>
        <v>0</v>
      </c>
      <c r="S1344" s="129">
        <v>11</v>
      </c>
    </row>
    <row r="1345" spans="1:19" hidden="1">
      <c r="A1345" s="147">
        <v>1327</v>
      </c>
      <c r="B1345" s="121">
        <v>203061918</v>
      </c>
      <c r="C1345" s="148" t="s">
        <v>159</v>
      </c>
      <c r="D1345" s="149" t="s">
        <v>32</v>
      </c>
      <c r="E1345" s="149" t="s">
        <v>44</v>
      </c>
      <c r="F1345" s="149" t="s">
        <v>152</v>
      </c>
      <c r="G1345" s="149" t="s">
        <v>109</v>
      </c>
      <c r="H1345" s="149">
        <v>0</v>
      </c>
      <c r="I1345" s="123" t="s">
        <v>1444</v>
      </c>
      <c r="J1345" s="150">
        <f>VLOOKUP(B1345,'12.2023'!A:C,3,0)</f>
        <v>0</v>
      </c>
      <c r="K1345" s="151">
        <f>VLOOKUP(B1345,'12.2023'!A:D,4,0)</f>
        <v>0</v>
      </c>
      <c r="L1345" s="150">
        <f>VLOOKUP(B1345,'12.2023'!A:E,5,0)</f>
        <v>51537</v>
      </c>
      <c r="M1345" s="150">
        <f>VLOOKUP(B1345,'12.2023'!A:F,6,0)</f>
        <v>51537</v>
      </c>
      <c r="N1345" s="150">
        <f t="shared" si="81"/>
        <v>0</v>
      </c>
      <c r="O1345" s="152">
        <f t="shared" si="82"/>
        <v>0</v>
      </c>
      <c r="P1345" s="128">
        <f t="shared" si="83"/>
        <v>0</v>
      </c>
      <c r="Q1345" s="153">
        <v>0</v>
      </c>
      <c r="R1345" s="128">
        <f t="shared" si="84"/>
        <v>0</v>
      </c>
      <c r="S1345" s="129">
        <v>11</v>
      </c>
    </row>
    <row r="1346" spans="1:19" hidden="1">
      <c r="A1346" s="147">
        <v>1328</v>
      </c>
      <c r="B1346" s="121">
        <v>203061919</v>
      </c>
      <c r="C1346" s="148" t="s">
        <v>159</v>
      </c>
      <c r="D1346" s="149" t="s">
        <v>32</v>
      </c>
      <c r="E1346" s="149" t="s">
        <v>44</v>
      </c>
      <c r="F1346" s="149" t="s">
        <v>152</v>
      </c>
      <c r="G1346" s="149" t="s">
        <v>109</v>
      </c>
      <c r="H1346" s="149">
        <v>0</v>
      </c>
      <c r="I1346" s="123" t="s">
        <v>1445</v>
      </c>
      <c r="J1346" s="150">
        <f>VLOOKUP(B1346,'12.2023'!A:C,3,0)</f>
        <v>0</v>
      </c>
      <c r="K1346" s="151">
        <f>VLOOKUP(B1346,'12.2023'!A:D,4,0)</f>
        <v>0</v>
      </c>
      <c r="L1346" s="150">
        <f>VLOOKUP(B1346,'12.2023'!A:E,5,0)</f>
        <v>55652</v>
      </c>
      <c r="M1346" s="150">
        <f>VLOOKUP(B1346,'12.2023'!A:F,6,0)</f>
        <v>55652</v>
      </c>
      <c r="N1346" s="150">
        <f t="shared" si="81"/>
        <v>0</v>
      </c>
      <c r="O1346" s="152">
        <f t="shared" si="82"/>
        <v>0</v>
      </c>
      <c r="P1346" s="128">
        <f t="shared" si="83"/>
        <v>0</v>
      </c>
      <c r="Q1346" s="153">
        <v>0</v>
      </c>
      <c r="R1346" s="128">
        <f t="shared" si="84"/>
        <v>0</v>
      </c>
      <c r="S1346" s="129">
        <v>11</v>
      </c>
    </row>
    <row r="1347" spans="1:19" hidden="1">
      <c r="A1347" s="147">
        <v>1329</v>
      </c>
      <c r="B1347" s="121">
        <v>203061920</v>
      </c>
      <c r="C1347" s="148" t="s">
        <v>159</v>
      </c>
      <c r="D1347" s="149" t="s">
        <v>32</v>
      </c>
      <c r="E1347" s="149" t="s">
        <v>44</v>
      </c>
      <c r="F1347" s="149" t="s">
        <v>152</v>
      </c>
      <c r="G1347" s="149" t="s">
        <v>109</v>
      </c>
      <c r="H1347" s="149">
        <v>0</v>
      </c>
      <c r="I1347" s="123" t="s">
        <v>1446</v>
      </c>
      <c r="J1347" s="150">
        <f>VLOOKUP(B1347,'12.2023'!A:C,3,0)</f>
        <v>0</v>
      </c>
      <c r="K1347" s="151">
        <f>VLOOKUP(B1347,'12.2023'!A:D,4,0)</f>
        <v>0</v>
      </c>
      <c r="L1347" s="150">
        <f>VLOOKUP(B1347,'12.2023'!A:E,5,0)</f>
        <v>0</v>
      </c>
      <c r="M1347" s="150">
        <f>VLOOKUP(B1347,'12.2023'!A:F,6,0)</f>
        <v>0</v>
      </c>
      <c r="N1347" s="150">
        <f t="shared" si="81"/>
        <v>0</v>
      </c>
      <c r="O1347" s="152">
        <f t="shared" si="82"/>
        <v>0</v>
      </c>
      <c r="P1347" s="128">
        <f t="shared" si="83"/>
        <v>0</v>
      </c>
      <c r="Q1347" s="153">
        <v>0</v>
      </c>
      <c r="R1347" s="128">
        <f t="shared" si="84"/>
        <v>0</v>
      </c>
      <c r="S1347" s="129">
        <v>11</v>
      </c>
    </row>
    <row r="1348" spans="1:19" hidden="1">
      <c r="A1348" s="147">
        <v>1330</v>
      </c>
      <c r="B1348" s="121">
        <v>203061921</v>
      </c>
      <c r="C1348" s="148" t="s">
        <v>159</v>
      </c>
      <c r="D1348" s="149" t="s">
        <v>32</v>
      </c>
      <c r="E1348" s="149" t="s">
        <v>44</v>
      </c>
      <c r="F1348" s="149" t="s">
        <v>152</v>
      </c>
      <c r="G1348" s="149" t="s">
        <v>109</v>
      </c>
      <c r="H1348" s="149">
        <v>0</v>
      </c>
      <c r="I1348" s="123" t="s">
        <v>1447</v>
      </c>
      <c r="J1348" s="150">
        <f>VLOOKUP(B1348,'12.2023'!A:C,3,0)</f>
        <v>0</v>
      </c>
      <c r="K1348" s="151">
        <f>VLOOKUP(B1348,'12.2023'!A:D,4,0)</f>
        <v>0</v>
      </c>
      <c r="L1348" s="150">
        <f>VLOOKUP(B1348,'12.2023'!A:E,5,0)</f>
        <v>52779</v>
      </c>
      <c r="M1348" s="150">
        <f>VLOOKUP(B1348,'12.2023'!A:F,6,0)</f>
        <v>52779</v>
      </c>
      <c r="N1348" s="150">
        <f t="shared" si="81"/>
        <v>0</v>
      </c>
      <c r="O1348" s="152">
        <f t="shared" si="82"/>
        <v>0</v>
      </c>
      <c r="P1348" s="128">
        <f t="shared" si="83"/>
        <v>0</v>
      </c>
      <c r="Q1348" s="153">
        <v>0</v>
      </c>
      <c r="R1348" s="128">
        <f t="shared" si="84"/>
        <v>0</v>
      </c>
      <c r="S1348" s="129">
        <v>11</v>
      </c>
    </row>
    <row r="1349" spans="1:19" hidden="1">
      <c r="A1349" s="147">
        <v>1331</v>
      </c>
      <c r="B1349" s="121">
        <v>203061922</v>
      </c>
      <c r="C1349" s="148" t="s">
        <v>159</v>
      </c>
      <c r="D1349" s="149" t="s">
        <v>32</v>
      </c>
      <c r="E1349" s="149" t="s">
        <v>44</v>
      </c>
      <c r="F1349" s="149" t="s">
        <v>152</v>
      </c>
      <c r="G1349" s="149" t="s">
        <v>109</v>
      </c>
      <c r="H1349" s="149">
        <v>0</v>
      </c>
      <c r="I1349" s="123" t="s">
        <v>1448</v>
      </c>
      <c r="J1349" s="150">
        <f>VLOOKUP(B1349,'12.2023'!A:C,3,0)</f>
        <v>0</v>
      </c>
      <c r="K1349" s="151">
        <f>VLOOKUP(B1349,'12.2023'!A:D,4,0)</f>
        <v>0</v>
      </c>
      <c r="L1349" s="150">
        <f>VLOOKUP(B1349,'12.2023'!A:E,5,0)</f>
        <v>53810</v>
      </c>
      <c r="M1349" s="150">
        <f>VLOOKUP(B1349,'12.2023'!A:F,6,0)</f>
        <v>53810</v>
      </c>
      <c r="N1349" s="150">
        <f t="shared" si="81"/>
        <v>0</v>
      </c>
      <c r="O1349" s="152">
        <f t="shared" si="82"/>
        <v>0</v>
      </c>
      <c r="P1349" s="128">
        <f t="shared" si="83"/>
        <v>0</v>
      </c>
      <c r="Q1349" s="153">
        <v>0</v>
      </c>
      <c r="R1349" s="128">
        <f t="shared" si="84"/>
        <v>0</v>
      </c>
      <c r="S1349" s="129">
        <v>11</v>
      </c>
    </row>
    <row r="1350" spans="1:19" hidden="1">
      <c r="A1350" s="147">
        <v>1332</v>
      </c>
      <c r="B1350" s="121">
        <v>203061923</v>
      </c>
      <c r="C1350" s="148" t="s">
        <v>159</v>
      </c>
      <c r="D1350" s="149" t="s">
        <v>32</v>
      </c>
      <c r="E1350" s="149" t="s">
        <v>44</v>
      </c>
      <c r="F1350" s="149" t="s">
        <v>152</v>
      </c>
      <c r="G1350" s="149" t="s">
        <v>109</v>
      </c>
      <c r="H1350" s="149">
        <v>0</v>
      </c>
      <c r="I1350" s="123" t="s">
        <v>1449</v>
      </c>
      <c r="J1350" s="150">
        <f>VLOOKUP(B1350,'12.2023'!A:C,3,0)</f>
        <v>0</v>
      </c>
      <c r="K1350" s="151">
        <f>VLOOKUP(B1350,'12.2023'!A:D,4,0)</f>
        <v>0</v>
      </c>
      <c r="L1350" s="150">
        <f>VLOOKUP(B1350,'12.2023'!A:E,5,0)</f>
        <v>23874</v>
      </c>
      <c r="M1350" s="150">
        <f>VLOOKUP(B1350,'12.2023'!A:F,6,0)</f>
        <v>23874</v>
      </c>
      <c r="N1350" s="150">
        <f t="shared" si="81"/>
        <v>0</v>
      </c>
      <c r="O1350" s="152">
        <f t="shared" si="82"/>
        <v>0</v>
      </c>
      <c r="P1350" s="128">
        <f t="shared" si="83"/>
        <v>0</v>
      </c>
      <c r="Q1350" s="153">
        <v>0</v>
      </c>
      <c r="R1350" s="128">
        <f t="shared" si="84"/>
        <v>0</v>
      </c>
      <c r="S1350" s="129">
        <v>11</v>
      </c>
    </row>
    <row r="1351" spans="1:19" hidden="1">
      <c r="A1351" s="147">
        <v>1333</v>
      </c>
      <c r="B1351" s="121">
        <v>203061924</v>
      </c>
      <c r="C1351" s="148" t="s">
        <v>159</v>
      </c>
      <c r="D1351" s="149" t="s">
        <v>32</v>
      </c>
      <c r="E1351" s="149" t="s">
        <v>44</v>
      </c>
      <c r="F1351" s="149" t="s">
        <v>152</v>
      </c>
      <c r="G1351" s="149" t="s">
        <v>109</v>
      </c>
      <c r="H1351" s="149">
        <v>0</v>
      </c>
      <c r="I1351" s="123" t="s">
        <v>1450</v>
      </c>
      <c r="J1351" s="150">
        <f>VLOOKUP(B1351,'12.2023'!A:C,3,0)</f>
        <v>0</v>
      </c>
      <c r="K1351" s="151">
        <f>VLOOKUP(B1351,'12.2023'!A:D,4,0)</f>
        <v>0</v>
      </c>
      <c r="L1351" s="150">
        <f>VLOOKUP(B1351,'12.2023'!A:E,5,0)</f>
        <v>51263</v>
      </c>
      <c r="M1351" s="150">
        <f>VLOOKUP(B1351,'12.2023'!A:F,6,0)</f>
        <v>51263</v>
      </c>
      <c r="N1351" s="150">
        <f t="shared" ref="N1351:N1414" si="85">IF((J1351+L1351)-(K1351+M1351)&lt;0,0,(J1351+L1351)-(K1351+M1351))</f>
        <v>0</v>
      </c>
      <c r="O1351" s="152">
        <f t="shared" ref="O1351:O1414" si="86">-IF((J1351+L1351)-(K1351+M1351)&lt;0,(J1351+L1351)-(K1351+M1351),0)</f>
        <v>0</v>
      </c>
      <c r="P1351" s="128">
        <f t="shared" ref="P1351:P1414" si="87">N1351-O1351</f>
        <v>0</v>
      </c>
      <c r="Q1351" s="153">
        <v>0</v>
      </c>
      <c r="R1351" s="128">
        <f t="shared" ref="R1351:R1414" si="88">P1351-Q1351</f>
        <v>0</v>
      </c>
      <c r="S1351" s="129">
        <v>11</v>
      </c>
    </row>
    <row r="1352" spans="1:19" hidden="1">
      <c r="A1352" s="147">
        <v>1334</v>
      </c>
      <c r="B1352" s="121">
        <v>203061925</v>
      </c>
      <c r="C1352" s="148" t="s">
        <v>159</v>
      </c>
      <c r="D1352" s="149" t="s">
        <v>32</v>
      </c>
      <c r="E1352" s="149" t="s">
        <v>44</v>
      </c>
      <c r="F1352" s="149" t="s">
        <v>152</v>
      </c>
      <c r="G1352" s="149" t="s">
        <v>109</v>
      </c>
      <c r="H1352" s="149">
        <v>0</v>
      </c>
      <c r="I1352" s="123" t="s">
        <v>1451</v>
      </c>
      <c r="J1352" s="150">
        <f>VLOOKUP(B1352,'12.2023'!A:C,3,0)</f>
        <v>0</v>
      </c>
      <c r="K1352" s="151">
        <f>VLOOKUP(B1352,'12.2023'!A:D,4,0)</f>
        <v>0</v>
      </c>
      <c r="L1352" s="150">
        <f>VLOOKUP(B1352,'12.2023'!A:E,5,0)</f>
        <v>0</v>
      </c>
      <c r="M1352" s="150">
        <f>VLOOKUP(B1352,'12.2023'!A:F,6,0)</f>
        <v>0</v>
      </c>
      <c r="N1352" s="150">
        <f t="shared" si="85"/>
        <v>0</v>
      </c>
      <c r="O1352" s="152">
        <f t="shared" si="86"/>
        <v>0</v>
      </c>
      <c r="P1352" s="128">
        <f t="shared" si="87"/>
        <v>0</v>
      </c>
      <c r="Q1352" s="153">
        <v>0</v>
      </c>
      <c r="R1352" s="128">
        <f t="shared" si="88"/>
        <v>0</v>
      </c>
      <c r="S1352" s="129">
        <v>11</v>
      </c>
    </row>
    <row r="1353" spans="1:19" hidden="1">
      <c r="A1353" s="147">
        <v>1335</v>
      </c>
      <c r="B1353" s="121">
        <v>203061926</v>
      </c>
      <c r="C1353" s="148" t="s">
        <v>159</v>
      </c>
      <c r="D1353" s="149" t="s">
        <v>32</v>
      </c>
      <c r="E1353" s="149" t="s">
        <v>44</v>
      </c>
      <c r="F1353" s="149" t="s">
        <v>152</v>
      </c>
      <c r="G1353" s="149" t="s">
        <v>109</v>
      </c>
      <c r="H1353" s="149">
        <v>0</v>
      </c>
      <c r="I1353" s="123" t="s">
        <v>1452</v>
      </c>
      <c r="J1353" s="150">
        <f>VLOOKUP(B1353,'12.2023'!A:C,3,0)</f>
        <v>0</v>
      </c>
      <c r="K1353" s="151">
        <f>VLOOKUP(B1353,'12.2023'!A:D,4,0)</f>
        <v>0</v>
      </c>
      <c r="L1353" s="150">
        <f>VLOOKUP(B1353,'12.2023'!A:E,5,0)</f>
        <v>0</v>
      </c>
      <c r="M1353" s="150">
        <f>VLOOKUP(B1353,'12.2023'!A:F,6,0)</f>
        <v>0</v>
      </c>
      <c r="N1353" s="150">
        <f t="shared" si="85"/>
        <v>0</v>
      </c>
      <c r="O1353" s="152">
        <f t="shared" si="86"/>
        <v>0</v>
      </c>
      <c r="P1353" s="128">
        <f t="shared" si="87"/>
        <v>0</v>
      </c>
      <c r="Q1353" s="153">
        <v>0</v>
      </c>
      <c r="R1353" s="128">
        <f t="shared" si="88"/>
        <v>0</v>
      </c>
      <c r="S1353" s="129">
        <v>11</v>
      </c>
    </row>
    <row r="1354" spans="1:19" hidden="1">
      <c r="A1354" s="147">
        <v>1336</v>
      </c>
      <c r="B1354" s="121">
        <v>203061928</v>
      </c>
      <c r="C1354" s="148" t="s">
        <v>159</v>
      </c>
      <c r="D1354" s="149" t="s">
        <v>32</v>
      </c>
      <c r="E1354" s="149" t="s">
        <v>44</v>
      </c>
      <c r="F1354" s="149" t="s">
        <v>152</v>
      </c>
      <c r="G1354" s="149" t="s">
        <v>109</v>
      </c>
      <c r="H1354" s="149">
        <v>0</v>
      </c>
      <c r="I1354" s="123" t="s">
        <v>1453</v>
      </c>
      <c r="J1354" s="150">
        <f>VLOOKUP(B1354,'12.2023'!A:C,3,0)</f>
        <v>0</v>
      </c>
      <c r="K1354" s="151">
        <f>VLOOKUP(B1354,'12.2023'!A:D,4,0)</f>
        <v>0</v>
      </c>
      <c r="L1354" s="150">
        <f>VLOOKUP(B1354,'12.2023'!A:E,5,0)</f>
        <v>0</v>
      </c>
      <c r="M1354" s="150">
        <f>VLOOKUP(B1354,'12.2023'!A:F,6,0)</f>
        <v>0</v>
      </c>
      <c r="N1354" s="150">
        <f t="shared" si="85"/>
        <v>0</v>
      </c>
      <c r="O1354" s="152">
        <f t="shared" si="86"/>
        <v>0</v>
      </c>
      <c r="P1354" s="128">
        <f t="shared" si="87"/>
        <v>0</v>
      </c>
      <c r="Q1354" s="153">
        <v>0</v>
      </c>
      <c r="R1354" s="128">
        <f t="shared" si="88"/>
        <v>0</v>
      </c>
      <c r="S1354" s="129">
        <v>11</v>
      </c>
    </row>
    <row r="1355" spans="1:19" hidden="1">
      <c r="A1355" s="147">
        <v>1337</v>
      </c>
      <c r="B1355" s="121">
        <v>203061929</v>
      </c>
      <c r="C1355" s="148" t="s">
        <v>159</v>
      </c>
      <c r="D1355" s="149" t="s">
        <v>32</v>
      </c>
      <c r="E1355" s="149" t="s">
        <v>44</v>
      </c>
      <c r="F1355" s="149" t="s">
        <v>152</v>
      </c>
      <c r="G1355" s="149" t="s">
        <v>109</v>
      </c>
      <c r="H1355" s="149">
        <v>0</v>
      </c>
      <c r="I1355" s="123" t="s">
        <v>1454</v>
      </c>
      <c r="J1355" s="150">
        <f>VLOOKUP(B1355,'12.2023'!A:C,3,0)</f>
        <v>0</v>
      </c>
      <c r="K1355" s="151">
        <f>VLOOKUP(B1355,'12.2023'!A:D,4,0)</f>
        <v>0</v>
      </c>
      <c r="L1355" s="150">
        <f>VLOOKUP(B1355,'12.2023'!A:E,5,0)</f>
        <v>65499</v>
      </c>
      <c r="M1355" s="150">
        <f>VLOOKUP(B1355,'12.2023'!A:F,6,0)</f>
        <v>65499</v>
      </c>
      <c r="N1355" s="150">
        <f t="shared" si="85"/>
        <v>0</v>
      </c>
      <c r="O1355" s="152">
        <f t="shared" si="86"/>
        <v>0</v>
      </c>
      <c r="P1355" s="128">
        <f t="shared" si="87"/>
        <v>0</v>
      </c>
      <c r="Q1355" s="153">
        <v>0</v>
      </c>
      <c r="R1355" s="128">
        <f t="shared" si="88"/>
        <v>0</v>
      </c>
      <c r="S1355" s="129">
        <v>11</v>
      </c>
    </row>
    <row r="1356" spans="1:19" hidden="1">
      <c r="A1356" s="147">
        <v>1338</v>
      </c>
      <c r="B1356" s="121">
        <v>203061930</v>
      </c>
      <c r="C1356" s="148" t="s">
        <v>159</v>
      </c>
      <c r="D1356" s="149" t="s">
        <v>32</v>
      </c>
      <c r="E1356" s="149" t="s">
        <v>44</v>
      </c>
      <c r="F1356" s="149" t="s">
        <v>152</v>
      </c>
      <c r="G1356" s="149" t="s">
        <v>109</v>
      </c>
      <c r="H1356" s="149">
        <v>0</v>
      </c>
      <c r="I1356" s="123" t="s">
        <v>1455</v>
      </c>
      <c r="J1356" s="150">
        <f>VLOOKUP(B1356,'12.2023'!A:C,3,0)</f>
        <v>0</v>
      </c>
      <c r="K1356" s="151">
        <f>VLOOKUP(B1356,'12.2023'!A:D,4,0)</f>
        <v>0</v>
      </c>
      <c r="L1356" s="150">
        <f>VLOOKUP(B1356,'12.2023'!A:E,5,0)</f>
        <v>0</v>
      </c>
      <c r="M1356" s="150">
        <f>VLOOKUP(B1356,'12.2023'!A:F,6,0)</f>
        <v>0</v>
      </c>
      <c r="N1356" s="150">
        <f t="shared" si="85"/>
        <v>0</v>
      </c>
      <c r="O1356" s="152">
        <f t="shared" si="86"/>
        <v>0</v>
      </c>
      <c r="P1356" s="128">
        <f t="shared" si="87"/>
        <v>0</v>
      </c>
      <c r="Q1356" s="153">
        <v>0</v>
      </c>
      <c r="R1356" s="128">
        <f t="shared" si="88"/>
        <v>0</v>
      </c>
      <c r="S1356" s="129">
        <v>11</v>
      </c>
    </row>
    <row r="1357" spans="1:19" hidden="1">
      <c r="A1357" s="147">
        <v>1339</v>
      </c>
      <c r="B1357" s="121">
        <v>203061931</v>
      </c>
      <c r="C1357" s="148" t="s">
        <v>159</v>
      </c>
      <c r="D1357" s="149" t="s">
        <v>32</v>
      </c>
      <c r="E1357" s="149" t="s">
        <v>44</v>
      </c>
      <c r="F1357" s="149" t="s">
        <v>152</v>
      </c>
      <c r="G1357" s="149" t="s">
        <v>109</v>
      </c>
      <c r="H1357" s="149">
        <v>0</v>
      </c>
      <c r="I1357" s="123" t="s">
        <v>1456</v>
      </c>
      <c r="J1357" s="150">
        <f>VLOOKUP(B1357,'12.2023'!A:C,3,0)</f>
        <v>0</v>
      </c>
      <c r="K1357" s="151">
        <f>VLOOKUP(B1357,'12.2023'!A:D,4,0)</f>
        <v>0</v>
      </c>
      <c r="L1357" s="150">
        <f>VLOOKUP(B1357,'12.2023'!A:E,5,0)</f>
        <v>24406</v>
      </c>
      <c r="M1357" s="150">
        <f>VLOOKUP(B1357,'12.2023'!A:F,6,0)</f>
        <v>24406</v>
      </c>
      <c r="N1357" s="150">
        <f t="shared" si="85"/>
        <v>0</v>
      </c>
      <c r="O1357" s="152">
        <f t="shared" si="86"/>
        <v>0</v>
      </c>
      <c r="P1357" s="128">
        <f t="shared" si="87"/>
        <v>0</v>
      </c>
      <c r="Q1357" s="153">
        <v>0</v>
      </c>
      <c r="R1357" s="128">
        <f t="shared" si="88"/>
        <v>0</v>
      </c>
      <c r="S1357" s="129">
        <v>11</v>
      </c>
    </row>
    <row r="1358" spans="1:19" hidden="1">
      <c r="A1358" s="147">
        <v>1340</v>
      </c>
      <c r="B1358" s="121">
        <v>203061932</v>
      </c>
      <c r="C1358" s="148" t="s">
        <v>159</v>
      </c>
      <c r="D1358" s="149" t="s">
        <v>32</v>
      </c>
      <c r="E1358" s="149" t="s">
        <v>44</v>
      </c>
      <c r="F1358" s="149" t="s">
        <v>152</v>
      </c>
      <c r="G1358" s="149" t="s">
        <v>109</v>
      </c>
      <c r="H1358" s="149">
        <v>0</v>
      </c>
      <c r="I1358" s="123" t="s">
        <v>1457</v>
      </c>
      <c r="J1358" s="150">
        <f>VLOOKUP(B1358,'12.2023'!A:C,3,0)</f>
        <v>0</v>
      </c>
      <c r="K1358" s="151">
        <f>VLOOKUP(B1358,'12.2023'!A:D,4,0)</f>
        <v>0</v>
      </c>
      <c r="L1358" s="150">
        <f>VLOOKUP(B1358,'12.2023'!A:E,5,0)</f>
        <v>25781</v>
      </c>
      <c r="M1358" s="150">
        <f>VLOOKUP(B1358,'12.2023'!A:F,6,0)</f>
        <v>25781</v>
      </c>
      <c r="N1358" s="150">
        <f t="shared" si="85"/>
        <v>0</v>
      </c>
      <c r="O1358" s="152">
        <f t="shared" si="86"/>
        <v>0</v>
      </c>
      <c r="P1358" s="128">
        <f t="shared" si="87"/>
        <v>0</v>
      </c>
      <c r="Q1358" s="153">
        <v>0</v>
      </c>
      <c r="R1358" s="128">
        <f t="shared" si="88"/>
        <v>0</v>
      </c>
      <c r="S1358" s="129">
        <v>11</v>
      </c>
    </row>
    <row r="1359" spans="1:19" hidden="1">
      <c r="A1359" s="147">
        <v>1341</v>
      </c>
      <c r="B1359" s="121">
        <v>203061933</v>
      </c>
      <c r="C1359" s="148" t="s">
        <v>159</v>
      </c>
      <c r="D1359" s="149" t="s">
        <v>32</v>
      </c>
      <c r="E1359" s="149" t="s">
        <v>44</v>
      </c>
      <c r="F1359" s="149" t="s">
        <v>152</v>
      </c>
      <c r="G1359" s="149" t="s">
        <v>109</v>
      </c>
      <c r="H1359" s="149">
        <v>0</v>
      </c>
      <c r="I1359" s="123" t="s">
        <v>1458</v>
      </c>
      <c r="J1359" s="150">
        <f>VLOOKUP(B1359,'12.2023'!A:C,3,0)</f>
        <v>0</v>
      </c>
      <c r="K1359" s="151">
        <f>VLOOKUP(B1359,'12.2023'!A:D,4,0)</f>
        <v>0</v>
      </c>
      <c r="L1359" s="150">
        <f>VLOOKUP(B1359,'12.2023'!A:E,5,0)</f>
        <v>27026</v>
      </c>
      <c r="M1359" s="150">
        <f>VLOOKUP(B1359,'12.2023'!A:F,6,0)</f>
        <v>27026</v>
      </c>
      <c r="N1359" s="150">
        <f t="shared" si="85"/>
        <v>0</v>
      </c>
      <c r="O1359" s="152">
        <f t="shared" si="86"/>
        <v>0</v>
      </c>
      <c r="P1359" s="128">
        <f t="shared" si="87"/>
        <v>0</v>
      </c>
      <c r="Q1359" s="153">
        <v>0</v>
      </c>
      <c r="R1359" s="128">
        <f t="shared" si="88"/>
        <v>0</v>
      </c>
      <c r="S1359" s="129">
        <v>11</v>
      </c>
    </row>
    <row r="1360" spans="1:19" hidden="1">
      <c r="A1360" s="147">
        <v>1342</v>
      </c>
      <c r="B1360" s="121">
        <v>203061934</v>
      </c>
      <c r="C1360" s="148" t="s">
        <v>159</v>
      </c>
      <c r="D1360" s="149" t="s">
        <v>32</v>
      </c>
      <c r="E1360" s="149" t="s">
        <v>44</v>
      </c>
      <c r="F1360" s="149" t="s">
        <v>152</v>
      </c>
      <c r="G1360" s="149" t="s">
        <v>109</v>
      </c>
      <c r="H1360" s="149">
        <v>0</v>
      </c>
      <c r="I1360" s="123" t="s">
        <v>1459</v>
      </c>
      <c r="J1360" s="150">
        <f>VLOOKUP(B1360,'12.2023'!A:C,3,0)</f>
        <v>0</v>
      </c>
      <c r="K1360" s="151">
        <f>VLOOKUP(B1360,'12.2023'!A:D,4,0)</f>
        <v>0</v>
      </c>
      <c r="L1360" s="150">
        <f>VLOOKUP(B1360,'12.2023'!A:E,5,0)</f>
        <v>51040.61</v>
      </c>
      <c r="M1360" s="150">
        <f>VLOOKUP(B1360,'12.2023'!A:F,6,0)</f>
        <v>51040.61</v>
      </c>
      <c r="N1360" s="150">
        <f t="shared" si="85"/>
        <v>0</v>
      </c>
      <c r="O1360" s="152">
        <f t="shared" si="86"/>
        <v>0</v>
      </c>
      <c r="P1360" s="128">
        <f t="shared" si="87"/>
        <v>0</v>
      </c>
      <c r="Q1360" s="153">
        <v>0</v>
      </c>
      <c r="R1360" s="128">
        <f t="shared" si="88"/>
        <v>0</v>
      </c>
      <c r="S1360" s="129">
        <v>11</v>
      </c>
    </row>
    <row r="1361" spans="1:19" hidden="1">
      <c r="A1361" s="147">
        <v>1343</v>
      </c>
      <c r="B1361" s="121">
        <v>203061935</v>
      </c>
      <c r="C1361" s="148" t="s">
        <v>159</v>
      </c>
      <c r="D1361" s="149" t="s">
        <v>32</v>
      </c>
      <c r="E1361" s="149" t="s">
        <v>44</v>
      </c>
      <c r="F1361" s="149" t="s">
        <v>152</v>
      </c>
      <c r="G1361" s="149" t="s">
        <v>109</v>
      </c>
      <c r="H1361" s="149">
        <v>0</v>
      </c>
      <c r="I1361" s="123" t="s">
        <v>1460</v>
      </c>
      <c r="J1361" s="150">
        <f>VLOOKUP(B1361,'12.2023'!A:C,3,0)</f>
        <v>0</v>
      </c>
      <c r="K1361" s="151">
        <f>VLOOKUP(B1361,'12.2023'!A:D,4,0)</f>
        <v>0</v>
      </c>
      <c r="L1361" s="150">
        <f>VLOOKUP(B1361,'12.2023'!A:E,5,0)</f>
        <v>70763</v>
      </c>
      <c r="M1361" s="150">
        <f>VLOOKUP(B1361,'12.2023'!A:F,6,0)</f>
        <v>70763</v>
      </c>
      <c r="N1361" s="150">
        <f t="shared" si="85"/>
        <v>0</v>
      </c>
      <c r="O1361" s="152">
        <f t="shared" si="86"/>
        <v>0</v>
      </c>
      <c r="P1361" s="128">
        <f t="shared" si="87"/>
        <v>0</v>
      </c>
      <c r="Q1361" s="153">
        <v>0</v>
      </c>
      <c r="R1361" s="128">
        <f t="shared" si="88"/>
        <v>0</v>
      </c>
      <c r="S1361" s="129">
        <v>11</v>
      </c>
    </row>
    <row r="1362" spans="1:19" hidden="1">
      <c r="A1362" s="147">
        <v>1344</v>
      </c>
      <c r="B1362" s="121">
        <v>203061936</v>
      </c>
      <c r="C1362" s="148" t="s">
        <v>159</v>
      </c>
      <c r="D1362" s="149" t="s">
        <v>32</v>
      </c>
      <c r="E1362" s="149" t="s">
        <v>44</v>
      </c>
      <c r="F1362" s="149" t="s">
        <v>152</v>
      </c>
      <c r="G1362" s="149" t="s">
        <v>109</v>
      </c>
      <c r="H1362" s="149">
        <v>0</v>
      </c>
      <c r="I1362" s="123" t="s">
        <v>1461</v>
      </c>
      <c r="J1362" s="150">
        <f>VLOOKUP(B1362,'12.2023'!A:C,3,0)</f>
        <v>0</v>
      </c>
      <c r="K1362" s="151">
        <f>VLOOKUP(B1362,'12.2023'!A:D,4,0)</f>
        <v>0</v>
      </c>
      <c r="L1362" s="150">
        <f>VLOOKUP(B1362,'12.2023'!A:E,5,0)</f>
        <v>85862</v>
      </c>
      <c r="M1362" s="150">
        <f>VLOOKUP(B1362,'12.2023'!A:F,6,0)</f>
        <v>85862</v>
      </c>
      <c r="N1362" s="150">
        <f t="shared" si="85"/>
        <v>0</v>
      </c>
      <c r="O1362" s="152">
        <f t="shared" si="86"/>
        <v>0</v>
      </c>
      <c r="P1362" s="128">
        <f t="shared" si="87"/>
        <v>0</v>
      </c>
      <c r="Q1362" s="153">
        <v>0</v>
      </c>
      <c r="R1362" s="128">
        <f t="shared" si="88"/>
        <v>0</v>
      </c>
      <c r="S1362" s="129">
        <v>11</v>
      </c>
    </row>
    <row r="1363" spans="1:19" hidden="1">
      <c r="A1363" s="147">
        <v>1345</v>
      </c>
      <c r="B1363" s="121">
        <v>203061937</v>
      </c>
      <c r="C1363" s="148" t="s">
        <v>159</v>
      </c>
      <c r="D1363" s="149" t="s">
        <v>32</v>
      </c>
      <c r="E1363" s="149" t="s">
        <v>44</v>
      </c>
      <c r="F1363" s="149" t="s">
        <v>152</v>
      </c>
      <c r="G1363" s="149" t="s">
        <v>109</v>
      </c>
      <c r="H1363" s="149">
        <v>0</v>
      </c>
      <c r="I1363" s="123" t="s">
        <v>1462</v>
      </c>
      <c r="J1363" s="150">
        <f>VLOOKUP(B1363,'12.2023'!A:C,3,0)</f>
        <v>0</v>
      </c>
      <c r="K1363" s="151">
        <f>VLOOKUP(B1363,'12.2023'!A:D,4,0)</f>
        <v>0</v>
      </c>
      <c r="L1363" s="150">
        <f>VLOOKUP(B1363,'12.2023'!A:E,5,0)</f>
        <v>26368</v>
      </c>
      <c r="M1363" s="150">
        <f>VLOOKUP(B1363,'12.2023'!A:F,6,0)</f>
        <v>26368</v>
      </c>
      <c r="N1363" s="150">
        <f t="shared" si="85"/>
        <v>0</v>
      </c>
      <c r="O1363" s="152">
        <f t="shared" si="86"/>
        <v>0</v>
      </c>
      <c r="P1363" s="128">
        <f t="shared" si="87"/>
        <v>0</v>
      </c>
      <c r="Q1363" s="153">
        <v>0</v>
      </c>
      <c r="R1363" s="128">
        <f t="shared" si="88"/>
        <v>0</v>
      </c>
      <c r="S1363" s="129">
        <v>11</v>
      </c>
    </row>
    <row r="1364" spans="1:19" hidden="1">
      <c r="A1364" s="147">
        <v>1346</v>
      </c>
      <c r="B1364" s="121">
        <v>203061938</v>
      </c>
      <c r="C1364" s="148" t="s">
        <v>159</v>
      </c>
      <c r="D1364" s="149" t="s">
        <v>32</v>
      </c>
      <c r="E1364" s="149" t="s">
        <v>44</v>
      </c>
      <c r="F1364" s="149" t="s">
        <v>152</v>
      </c>
      <c r="G1364" s="149" t="s">
        <v>109</v>
      </c>
      <c r="H1364" s="149">
        <v>0</v>
      </c>
      <c r="I1364" s="123" t="s">
        <v>1463</v>
      </c>
      <c r="J1364" s="150">
        <f>VLOOKUP(B1364,'12.2023'!A:C,3,0)</f>
        <v>0</v>
      </c>
      <c r="K1364" s="151">
        <f>VLOOKUP(B1364,'12.2023'!A:D,4,0)</f>
        <v>0</v>
      </c>
      <c r="L1364" s="150">
        <f>VLOOKUP(B1364,'12.2023'!A:E,5,0)</f>
        <v>25953</v>
      </c>
      <c r="M1364" s="150">
        <f>VLOOKUP(B1364,'12.2023'!A:F,6,0)</f>
        <v>25953</v>
      </c>
      <c r="N1364" s="150">
        <f t="shared" si="85"/>
        <v>0</v>
      </c>
      <c r="O1364" s="152">
        <f t="shared" si="86"/>
        <v>0</v>
      </c>
      <c r="P1364" s="128">
        <f t="shared" si="87"/>
        <v>0</v>
      </c>
      <c r="Q1364" s="153">
        <v>0</v>
      </c>
      <c r="R1364" s="128">
        <f t="shared" si="88"/>
        <v>0</v>
      </c>
      <c r="S1364" s="129">
        <v>11</v>
      </c>
    </row>
    <row r="1365" spans="1:19" hidden="1">
      <c r="A1365" s="147">
        <v>1347</v>
      </c>
      <c r="B1365" s="121">
        <v>203061939</v>
      </c>
      <c r="C1365" s="148" t="s">
        <v>159</v>
      </c>
      <c r="D1365" s="149" t="s">
        <v>32</v>
      </c>
      <c r="E1365" s="149" t="s">
        <v>44</v>
      </c>
      <c r="F1365" s="149" t="s">
        <v>152</v>
      </c>
      <c r="G1365" s="149" t="s">
        <v>109</v>
      </c>
      <c r="H1365" s="149">
        <v>0</v>
      </c>
      <c r="I1365" s="123" t="s">
        <v>1464</v>
      </c>
      <c r="J1365" s="150">
        <f>VLOOKUP(B1365,'12.2023'!A:C,3,0)</f>
        <v>0</v>
      </c>
      <c r="K1365" s="151">
        <f>VLOOKUP(B1365,'12.2023'!A:D,4,0)</f>
        <v>0</v>
      </c>
      <c r="L1365" s="150">
        <f>VLOOKUP(B1365,'12.2023'!A:E,5,0)</f>
        <v>24839</v>
      </c>
      <c r="M1365" s="150">
        <f>VLOOKUP(B1365,'12.2023'!A:F,6,0)</f>
        <v>24839</v>
      </c>
      <c r="N1365" s="150">
        <f t="shared" si="85"/>
        <v>0</v>
      </c>
      <c r="O1365" s="152">
        <f t="shared" si="86"/>
        <v>0</v>
      </c>
      <c r="P1365" s="128">
        <f t="shared" si="87"/>
        <v>0</v>
      </c>
      <c r="Q1365" s="153">
        <v>0</v>
      </c>
      <c r="R1365" s="128">
        <f t="shared" si="88"/>
        <v>0</v>
      </c>
      <c r="S1365" s="129">
        <v>11</v>
      </c>
    </row>
    <row r="1366" spans="1:19" hidden="1">
      <c r="A1366" s="147">
        <v>1348</v>
      </c>
      <c r="B1366" s="121">
        <v>203061940</v>
      </c>
      <c r="C1366" s="148" t="s">
        <v>159</v>
      </c>
      <c r="D1366" s="149" t="s">
        <v>32</v>
      </c>
      <c r="E1366" s="149" t="s">
        <v>44</v>
      </c>
      <c r="F1366" s="149" t="s">
        <v>152</v>
      </c>
      <c r="G1366" s="149" t="s">
        <v>109</v>
      </c>
      <c r="H1366" s="149">
        <v>0</v>
      </c>
      <c r="I1366" s="123" t="s">
        <v>1465</v>
      </c>
      <c r="J1366" s="150">
        <f>VLOOKUP(B1366,'12.2023'!A:C,3,0)</f>
        <v>0</v>
      </c>
      <c r="K1366" s="151">
        <f>VLOOKUP(B1366,'12.2023'!A:D,4,0)</f>
        <v>0</v>
      </c>
      <c r="L1366" s="150">
        <f>VLOOKUP(B1366,'12.2023'!A:E,5,0)</f>
        <v>22332</v>
      </c>
      <c r="M1366" s="150">
        <f>VLOOKUP(B1366,'12.2023'!A:F,6,0)</f>
        <v>22332</v>
      </c>
      <c r="N1366" s="150">
        <f t="shared" si="85"/>
        <v>0</v>
      </c>
      <c r="O1366" s="152">
        <f t="shared" si="86"/>
        <v>0</v>
      </c>
      <c r="P1366" s="128">
        <f t="shared" si="87"/>
        <v>0</v>
      </c>
      <c r="Q1366" s="153">
        <v>0</v>
      </c>
      <c r="R1366" s="128">
        <f t="shared" si="88"/>
        <v>0</v>
      </c>
      <c r="S1366" s="129">
        <v>11</v>
      </c>
    </row>
    <row r="1367" spans="1:19" hidden="1">
      <c r="A1367" s="147">
        <v>1349</v>
      </c>
      <c r="B1367" s="121">
        <v>203061941</v>
      </c>
      <c r="C1367" s="148" t="s">
        <v>159</v>
      </c>
      <c r="D1367" s="149" t="s">
        <v>32</v>
      </c>
      <c r="E1367" s="149" t="s">
        <v>44</v>
      </c>
      <c r="F1367" s="149" t="s">
        <v>152</v>
      </c>
      <c r="G1367" s="149" t="s">
        <v>109</v>
      </c>
      <c r="H1367" s="149">
        <v>0</v>
      </c>
      <c r="I1367" s="123" t="s">
        <v>1466</v>
      </c>
      <c r="J1367" s="150">
        <f>VLOOKUP(B1367,'12.2023'!A:C,3,0)</f>
        <v>0</v>
      </c>
      <c r="K1367" s="151">
        <f>VLOOKUP(B1367,'12.2023'!A:D,4,0)</f>
        <v>0</v>
      </c>
      <c r="L1367" s="150">
        <f>VLOOKUP(B1367,'12.2023'!A:E,5,0)</f>
        <v>0</v>
      </c>
      <c r="M1367" s="150">
        <f>VLOOKUP(B1367,'12.2023'!A:F,6,0)</f>
        <v>0</v>
      </c>
      <c r="N1367" s="150">
        <f t="shared" si="85"/>
        <v>0</v>
      </c>
      <c r="O1367" s="152">
        <f t="shared" si="86"/>
        <v>0</v>
      </c>
      <c r="P1367" s="128">
        <f t="shared" si="87"/>
        <v>0</v>
      </c>
      <c r="Q1367" s="153">
        <v>0</v>
      </c>
      <c r="R1367" s="128">
        <f t="shared" si="88"/>
        <v>0</v>
      </c>
      <c r="S1367" s="129">
        <v>11</v>
      </c>
    </row>
    <row r="1368" spans="1:19" hidden="1">
      <c r="A1368" s="147">
        <v>1350</v>
      </c>
      <c r="B1368" s="121">
        <v>203061942</v>
      </c>
      <c r="C1368" s="148" t="s">
        <v>159</v>
      </c>
      <c r="D1368" s="149" t="s">
        <v>32</v>
      </c>
      <c r="E1368" s="149" t="s">
        <v>44</v>
      </c>
      <c r="F1368" s="149" t="s">
        <v>152</v>
      </c>
      <c r="G1368" s="149" t="s">
        <v>109</v>
      </c>
      <c r="H1368" s="149">
        <v>0</v>
      </c>
      <c r="I1368" s="123" t="s">
        <v>1467</v>
      </c>
      <c r="J1368" s="150">
        <f>VLOOKUP(B1368,'12.2023'!A:C,3,0)</f>
        <v>0</v>
      </c>
      <c r="K1368" s="151">
        <f>VLOOKUP(B1368,'12.2023'!A:D,4,0)</f>
        <v>0</v>
      </c>
      <c r="L1368" s="150">
        <f>VLOOKUP(B1368,'12.2023'!A:E,5,0)</f>
        <v>67157</v>
      </c>
      <c r="M1368" s="150">
        <f>VLOOKUP(B1368,'12.2023'!A:F,6,0)</f>
        <v>67157</v>
      </c>
      <c r="N1368" s="150">
        <f t="shared" si="85"/>
        <v>0</v>
      </c>
      <c r="O1368" s="152">
        <f t="shared" si="86"/>
        <v>0</v>
      </c>
      <c r="P1368" s="128">
        <f t="shared" si="87"/>
        <v>0</v>
      </c>
      <c r="Q1368" s="153">
        <v>0</v>
      </c>
      <c r="R1368" s="128">
        <f t="shared" si="88"/>
        <v>0</v>
      </c>
      <c r="S1368" s="129">
        <v>11</v>
      </c>
    </row>
    <row r="1369" spans="1:19" hidden="1">
      <c r="A1369" s="147">
        <v>1351</v>
      </c>
      <c r="B1369" s="121">
        <v>203061943</v>
      </c>
      <c r="C1369" s="148" t="s">
        <v>159</v>
      </c>
      <c r="D1369" s="149" t="s">
        <v>32</v>
      </c>
      <c r="E1369" s="149" t="s">
        <v>44</v>
      </c>
      <c r="F1369" s="149" t="s">
        <v>152</v>
      </c>
      <c r="G1369" s="149" t="s">
        <v>109</v>
      </c>
      <c r="H1369" s="149">
        <v>0</v>
      </c>
      <c r="I1369" s="123" t="s">
        <v>1468</v>
      </c>
      <c r="J1369" s="150">
        <f>VLOOKUP(B1369,'12.2023'!A:C,3,0)</f>
        <v>0</v>
      </c>
      <c r="K1369" s="151">
        <f>VLOOKUP(B1369,'12.2023'!A:D,4,0)</f>
        <v>0</v>
      </c>
      <c r="L1369" s="150">
        <f>VLOOKUP(B1369,'12.2023'!A:E,5,0)</f>
        <v>70175</v>
      </c>
      <c r="M1369" s="150">
        <f>VLOOKUP(B1369,'12.2023'!A:F,6,0)</f>
        <v>70175</v>
      </c>
      <c r="N1369" s="150">
        <f t="shared" si="85"/>
        <v>0</v>
      </c>
      <c r="O1369" s="152">
        <f t="shared" si="86"/>
        <v>0</v>
      </c>
      <c r="P1369" s="128">
        <f t="shared" si="87"/>
        <v>0</v>
      </c>
      <c r="Q1369" s="153">
        <v>0</v>
      </c>
      <c r="R1369" s="128">
        <f t="shared" si="88"/>
        <v>0</v>
      </c>
      <c r="S1369" s="129">
        <v>11</v>
      </c>
    </row>
    <row r="1370" spans="1:19" hidden="1">
      <c r="A1370" s="147">
        <v>1352</v>
      </c>
      <c r="B1370" s="121">
        <v>203061944</v>
      </c>
      <c r="C1370" s="148" t="s">
        <v>159</v>
      </c>
      <c r="D1370" s="149" t="s">
        <v>32</v>
      </c>
      <c r="E1370" s="149" t="s">
        <v>44</v>
      </c>
      <c r="F1370" s="149" t="s">
        <v>152</v>
      </c>
      <c r="G1370" s="149" t="s">
        <v>109</v>
      </c>
      <c r="H1370" s="149">
        <v>0</v>
      </c>
      <c r="I1370" s="123" t="s">
        <v>1469</v>
      </c>
      <c r="J1370" s="150">
        <f>VLOOKUP(B1370,'12.2023'!A:C,3,0)</f>
        <v>0</v>
      </c>
      <c r="K1370" s="151">
        <f>VLOOKUP(B1370,'12.2023'!A:D,4,0)</f>
        <v>0</v>
      </c>
      <c r="L1370" s="150">
        <f>VLOOKUP(B1370,'12.2023'!A:E,5,0)</f>
        <v>71987</v>
      </c>
      <c r="M1370" s="150">
        <f>VLOOKUP(B1370,'12.2023'!A:F,6,0)</f>
        <v>71987</v>
      </c>
      <c r="N1370" s="150">
        <f t="shared" si="85"/>
        <v>0</v>
      </c>
      <c r="O1370" s="152">
        <f t="shared" si="86"/>
        <v>0</v>
      </c>
      <c r="P1370" s="128">
        <f t="shared" si="87"/>
        <v>0</v>
      </c>
      <c r="Q1370" s="153">
        <v>0</v>
      </c>
      <c r="R1370" s="128">
        <f t="shared" si="88"/>
        <v>0</v>
      </c>
      <c r="S1370" s="129">
        <v>11</v>
      </c>
    </row>
    <row r="1371" spans="1:19" hidden="1">
      <c r="A1371" s="147">
        <v>1353</v>
      </c>
      <c r="B1371" s="121">
        <v>203061945</v>
      </c>
      <c r="C1371" s="148" t="s">
        <v>159</v>
      </c>
      <c r="D1371" s="149" t="s">
        <v>32</v>
      </c>
      <c r="E1371" s="149" t="s">
        <v>44</v>
      </c>
      <c r="F1371" s="149" t="s">
        <v>152</v>
      </c>
      <c r="G1371" s="149" t="s">
        <v>109</v>
      </c>
      <c r="H1371" s="149">
        <v>0</v>
      </c>
      <c r="I1371" s="123" t="s">
        <v>1470</v>
      </c>
      <c r="J1371" s="150">
        <f>VLOOKUP(B1371,'12.2023'!A:C,3,0)</f>
        <v>0</v>
      </c>
      <c r="K1371" s="151">
        <f>VLOOKUP(B1371,'12.2023'!A:D,4,0)</f>
        <v>0</v>
      </c>
      <c r="L1371" s="150">
        <f>VLOOKUP(B1371,'12.2023'!A:E,5,0)</f>
        <v>44122</v>
      </c>
      <c r="M1371" s="150">
        <f>VLOOKUP(B1371,'12.2023'!A:F,6,0)</f>
        <v>44122</v>
      </c>
      <c r="N1371" s="150">
        <f t="shared" si="85"/>
        <v>0</v>
      </c>
      <c r="O1371" s="152">
        <f t="shared" si="86"/>
        <v>0</v>
      </c>
      <c r="P1371" s="128">
        <f t="shared" si="87"/>
        <v>0</v>
      </c>
      <c r="Q1371" s="153">
        <v>0</v>
      </c>
      <c r="R1371" s="128">
        <f t="shared" si="88"/>
        <v>0</v>
      </c>
      <c r="S1371" s="129">
        <v>11</v>
      </c>
    </row>
    <row r="1372" spans="1:19" hidden="1">
      <c r="A1372" s="147">
        <v>1354</v>
      </c>
      <c r="B1372" s="121">
        <v>203061946</v>
      </c>
      <c r="C1372" s="148" t="s">
        <v>159</v>
      </c>
      <c r="D1372" s="149" t="s">
        <v>32</v>
      </c>
      <c r="E1372" s="149" t="s">
        <v>44</v>
      </c>
      <c r="F1372" s="149" t="s">
        <v>152</v>
      </c>
      <c r="G1372" s="149" t="s">
        <v>109</v>
      </c>
      <c r="H1372" s="149">
        <v>0</v>
      </c>
      <c r="I1372" s="123" t="s">
        <v>1471</v>
      </c>
      <c r="J1372" s="150">
        <f>VLOOKUP(B1372,'12.2023'!A:C,3,0)</f>
        <v>0</v>
      </c>
      <c r="K1372" s="151">
        <f>VLOOKUP(B1372,'12.2023'!A:D,4,0)</f>
        <v>0</v>
      </c>
      <c r="L1372" s="150">
        <f>VLOOKUP(B1372,'12.2023'!A:E,5,0)</f>
        <v>33147</v>
      </c>
      <c r="M1372" s="150">
        <f>VLOOKUP(B1372,'12.2023'!A:F,6,0)</f>
        <v>33147</v>
      </c>
      <c r="N1372" s="150">
        <f t="shared" si="85"/>
        <v>0</v>
      </c>
      <c r="O1372" s="152">
        <f t="shared" si="86"/>
        <v>0</v>
      </c>
      <c r="P1372" s="128">
        <f t="shared" si="87"/>
        <v>0</v>
      </c>
      <c r="Q1372" s="153">
        <v>0</v>
      </c>
      <c r="R1372" s="128">
        <f t="shared" si="88"/>
        <v>0</v>
      </c>
      <c r="S1372" s="129">
        <v>11</v>
      </c>
    </row>
    <row r="1373" spans="1:19" hidden="1">
      <c r="A1373" s="147">
        <v>1355</v>
      </c>
      <c r="B1373" s="121">
        <v>203061947</v>
      </c>
      <c r="C1373" s="148" t="s">
        <v>159</v>
      </c>
      <c r="D1373" s="149" t="s">
        <v>32</v>
      </c>
      <c r="E1373" s="149" t="s">
        <v>44</v>
      </c>
      <c r="F1373" s="149" t="s">
        <v>152</v>
      </c>
      <c r="G1373" s="149" t="s">
        <v>109</v>
      </c>
      <c r="H1373" s="149">
        <v>0</v>
      </c>
      <c r="I1373" s="123" t="s">
        <v>1472</v>
      </c>
      <c r="J1373" s="150">
        <f>VLOOKUP(B1373,'12.2023'!A:C,3,0)</f>
        <v>0</v>
      </c>
      <c r="K1373" s="151">
        <f>VLOOKUP(B1373,'12.2023'!A:D,4,0)</f>
        <v>0</v>
      </c>
      <c r="L1373" s="150">
        <f>VLOOKUP(B1373,'12.2023'!A:E,5,0)</f>
        <v>0</v>
      </c>
      <c r="M1373" s="150">
        <f>VLOOKUP(B1373,'12.2023'!A:F,6,0)</f>
        <v>0</v>
      </c>
      <c r="N1373" s="150">
        <f t="shared" si="85"/>
        <v>0</v>
      </c>
      <c r="O1373" s="152">
        <f t="shared" si="86"/>
        <v>0</v>
      </c>
      <c r="P1373" s="128">
        <f t="shared" si="87"/>
        <v>0</v>
      </c>
      <c r="Q1373" s="153">
        <v>0</v>
      </c>
      <c r="R1373" s="128">
        <f t="shared" si="88"/>
        <v>0</v>
      </c>
      <c r="S1373" s="129">
        <v>11</v>
      </c>
    </row>
    <row r="1374" spans="1:19" hidden="1">
      <c r="A1374" s="147">
        <v>1356</v>
      </c>
      <c r="B1374" s="121">
        <v>203061948</v>
      </c>
      <c r="C1374" s="148" t="s">
        <v>159</v>
      </c>
      <c r="D1374" s="149" t="s">
        <v>32</v>
      </c>
      <c r="E1374" s="149" t="s">
        <v>44</v>
      </c>
      <c r="F1374" s="149" t="s">
        <v>152</v>
      </c>
      <c r="G1374" s="149" t="s">
        <v>109</v>
      </c>
      <c r="H1374" s="149">
        <v>0</v>
      </c>
      <c r="I1374" s="123" t="s">
        <v>1473</v>
      </c>
      <c r="J1374" s="150">
        <f>VLOOKUP(B1374,'12.2023'!A:C,3,0)</f>
        <v>0</v>
      </c>
      <c r="K1374" s="151">
        <f>VLOOKUP(B1374,'12.2023'!A:D,4,0)</f>
        <v>0</v>
      </c>
      <c r="L1374" s="150">
        <f>VLOOKUP(B1374,'12.2023'!A:E,5,0)</f>
        <v>0</v>
      </c>
      <c r="M1374" s="150">
        <f>VLOOKUP(B1374,'12.2023'!A:F,6,0)</f>
        <v>0</v>
      </c>
      <c r="N1374" s="150">
        <f t="shared" si="85"/>
        <v>0</v>
      </c>
      <c r="O1374" s="152">
        <f t="shared" si="86"/>
        <v>0</v>
      </c>
      <c r="P1374" s="128">
        <f t="shared" si="87"/>
        <v>0</v>
      </c>
      <c r="Q1374" s="153">
        <v>0</v>
      </c>
      <c r="R1374" s="128">
        <f t="shared" si="88"/>
        <v>0</v>
      </c>
      <c r="S1374" s="129">
        <v>11</v>
      </c>
    </row>
    <row r="1375" spans="1:19" hidden="1">
      <c r="A1375" s="147">
        <v>1357</v>
      </c>
      <c r="B1375" s="121">
        <v>203061949</v>
      </c>
      <c r="C1375" s="148" t="s">
        <v>159</v>
      </c>
      <c r="D1375" s="149" t="s">
        <v>32</v>
      </c>
      <c r="E1375" s="149" t="s">
        <v>44</v>
      </c>
      <c r="F1375" s="149" t="s">
        <v>152</v>
      </c>
      <c r="G1375" s="149" t="s">
        <v>109</v>
      </c>
      <c r="H1375" s="149">
        <v>0</v>
      </c>
      <c r="I1375" s="123" t="s">
        <v>1474</v>
      </c>
      <c r="J1375" s="150">
        <f>VLOOKUP(B1375,'12.2023'!A:C,3,0)</f>
        <v>0</v>
      </c>
      <c r="K1375" s="151">
        <f>VLOOKUP(B1375,'12.2023'!A:D,4,0)</f>
        <v>0</v>
      </c>
      <c r="L1375" s="150">
        <f>VLOOKUP(B1375,'12.2023'!A:E,5,0)</f>
        <v>0</v>
      </c>
      <c r="M1375" s="150">
        <f>VLOOKUP(B1375,'12.2023'!A:F,6,0)</f>
        <v>0</v>
      </c>
      <c r="N1375" s="150">
        <f t="shared" si="85"/>
        <v>0</v>
      </c>
      <c r="O1375" s="152">
        <f t="shared" si="86"/>
        <v>0</v>
      </c>
      <c r="P1375" s="128">
        <f t="shared" si="87"/>
        <v>0</v>
      </c>
      <c r="Q1375" s="153">
        <v>0</v>
      </c>
      <c r="R1375" s="128">
        <f t="shared" si="88"/>
        <v>0</v>
      </c>
      <c r="S1375" s="129">
        <v>11</v>
      </c>
    </row>
    <row r="1376" spans="1:19" hidden="1">
      <c r="A1376" s="147">
        <v>1358</v>
      </c>
      <c r="B1376" s="121">
        <v>203061950</v>
      </c>
      <c r="C1376" s="148" t="s">
        <v>159</v>
      </c>
      <c r="D1376" s="149" t="s">
        <v>32</v>
      </c>
      <c r="E1376" s="149" t="s">
        <v>44</v>
      </c>
      <c r="F1376" s="149" t="s">
        <v>152</v>
      </c>
      <c r="G1376" s="149" t="s">
        <v>109</v>
      </c>
      <c r="H1376" s="149">
        <v>0</v>
      </c>
      <c r="I1376" s="123" t="s">
        <v>1475</v>
      </c>
      <c r="J1376" s="150">
        <f>VLOOKUP(B1376,'12.2023'!A:C,3,0)</f>
        <v>0</v>
      </c>
      <c r="K1376" s="151">
        <f>VLOOKUP(B1376,'12.2023'!A:D,4,0)</f>
        <v>0</v>
      </c>
      <c r="L1376" s="150">
        <f>VLOOKUP(B1376,'12.2023'!A:E,5,0)</f>
        <v>0</v>
      </c>
      <c r="M1376" s="150">
        <f>VLOOKUP(B1376,'12.2023'!A:F,6,0)</f>
        <v>0</v>
      </c>
      <c r="N1376" s="150">
        <f t="shared" si="85"/>
        <v>0</v>
      </c>
      <c r="O1376" s="152">
        <f t="shared" si="86"/>
        <v>0</v>
      </c>
      <c r="P1376" s="128">
        <f t="shared" si="87"/>
        <v>0</v>
      </c>
      <c r="Q1376" s="153">
        <v>0</v>
      </c>
      <c r="R1376" s="128">
        <f t="shared" si="88"/>
        <v>0</v>
      </c>
      <c r="S1376" s="129">
        <v>11</v>
      </c>
    </row>
    <row r="1377" spans="1:19" hidden="1">
      <c r="A1377" s="147">
        <v>1359</v>
      </c>
      <c r="B1377" s="121">
        <v>203061951</v>
      </c>
      <c r="C1377" s="148" t="s">
        <v>159</v>
      </c>
      <c r="D1377" s="149" t="s">
        <v>32</v>
      </c>
      <c r="E1377" s="149" t="s">
        <v>44</v>
      </c>
      <c r="F1377" s="149" t="s">
        <v>152</v>
      </c>
      <c r="G1377" s="149" t="s">
        <v>109</v>
      </c>
      <c r="H1377" s="149">
        <v>0</v>
      </c>
      <c r="I1377" s="123" t="s">
        <v>1476</v>
      </c>
      <c r="J1377" s="150">
        <f>VLOOKUP(B1377,'12.2023'!A:C,3,0)</f>
        <v>0</v>
      </c>
      <c r="K1377" s="151">
        <f>VLOOKUP(B1377,'12.2023'!A:D,4,0)</f>
        <v>0</v>
      </c>
      <c r="L1377" s="150">
        <f>VLOOKUP(B1377,'12.2023'!A:E,5,0)</f>
        <v>35440</v>
      </c>
      <c r="M1377" s="150">
        <f>VLOOKUP(B1377,'12.2023'!A:F,6,0)</f>
        <v>35440</v>
      </c>
      <c r="N1377" s="150">
        <f t="shared" si="85"/>
        <v>0</v>
      </c>
      <c r="O1377" s="152">
        <f t="shared" si="86"/>
        <v>0</v>
      </c>
      <c r="P1377" s="128">
        <f t="shared" si="87"/>
        <v>0</v>
      </c>
      <c r="Q1377" s="153">
        <v>0</v>
      </c>
      <c r="R1377" s="128">
        <f t="shared" si="88"/>
        <v>0</v>
      </c>
      <c r="S1377" s="129">
        <v>11</v>
      </c>
    </row>
    <row r="1378" spans="1:19" hidden="1">
      <c r="A1378" s="147">
        <v>1360</v>
      </c>
      <c r="B1378" s="121">
        <v>203061952</v>
      </c>
      <c r="C1378" s="148" t="s">
        <v>159</v>
      </c>
      <c r="D1378" s="149" t="s">
        <v>32</v>
      </c>
      <c r="E1378" s="149" t="s">
        <v>44</v>
      </c>
      <c r="F1378" s="149" t="s">
        <v>152</v>
      </c>
      <c r="G1378" s="149" t="s">
        <v>109</v>
      </c>
      <c r="H1378" s="149">
        <v>0</v>
      </c>
      <c r="I1378" s="123" t="s">
        <v>1477</v>
      </c>
      <c r="J1378" s="150">
        <f>VLOOKUP(B1378,'12.2023'!A:C,3,0)</f>
        <v>0</v>
      </c>
      <c r="K1378" s="151">
        <f>VLOOKUP(B1378,'12.2023'!A:D,4,0)</f>
        <v>0</v>
      </c>
      <c r="L1378" s="150">
        <f>VLOOKUP(B1378,'12.2023'!A:E,5,0)</f>
        <v>197</v>
      </c>
      <c r="M1378" s="150">
        <f>VLOOKUP(B1378,'12.2023'!A:F,6,0)</f>
        <v>197</v>
      </c>
      <c r="N1378" s="150">
        <f t="shared" si="85"/>
        <v>0</v>
      </c>
      <c r="O1378" s="152">
        <f t="shared" si="86"/>
        <v>0</v>
      </c>
      <c r="P1378" s="128">
        <f t="shared" si="87"/>
        <v>0</v>
      </c>
      <c r="Q1378" s="153">
        <v>0</v>
      </c>
      <c r="R1378" s="128">
        <f t="shared" si="88"/>
        <v>0</v>
      </c>
      <c r="S1378" s="129">
        <v>11</v>
      </c>
    </row>
    <row r="1379" spans="1:19" hidden="1">
      <c r="A1379" s="147">
        <v>1361</v>
      </c>
      <c r="B1379" s="121">
        <v>203061953</v>
      </c>
      <c r="C1379" s="148" t="s">
        <v>159</v>
      </c>
      <c r="D1379" s="149" t="s">
        <v>32</v>
      </c>
      <c r="E1379" s="149" t="s">
        <v>44</v>
      </c>
      <c r="F1379" s="149" t="s">
        <v>152</v>
      </c>
      <c r="G1379" s="149" t="s">
        <v>109</v>
      </c>
      <c r="H1379" s="149">
        <v>0</v>
      </c>
      <c r="I1379" s="123" t="s">
        <v>1478</v>
      </c>
      <c r="J1379" s="150">
        <f>VLOOKUP(B1379,'12.2023'!A:C,3,0)</f>
        <v>0</v>
      </c>
      <c r="K1379" s="151">
        <f>VLOOKUP(B1379,'12.2023'!A:D,4,0)</f>
        <v>0</v>
      </c>
      <c r="L1379" s="150">
        <f>VLOOKUP(B1379,'12.2023'!A:E,5,0)</f>
        <v>51036</v>
      </c>
      <c r="M1379" s="150">
        <f>VLOOKUP(B1379,'12.2023'!A:F,6,0)</f>
        <v>51036</v>
      </c>
      <c r="N1379" s="150">
        <f t="shared" si="85"/>
        <v>0</v>
      </c>
      <c r="O1379" s="152">
        <f t="shared" si="86"/>
        <v>0</v>
      </c>
      <c r="P1379" s="128">
        <f t="shared" si="87"/>
        <v>0</v>
      </c>
      <c r="Q1379" s="153">
        <v>0</v>
      </c>
      <c r="R1379" s="128">
        <f t="shared" si="88"/>
        <v>0</v>
      </c>
      <c r="S1379" s="129">
        <v>11</v>
      </c>
    </row>
    <row r="1380" spans="1:19" hidden="1">
      <c r="A1380" s="147">
        <v>1362</v>
      </c>
      <c r="B1380" s="121">
        <v>203061954</v>
      </c>
      <c r="C1380" s="148" t="s">
        <v>159</v>
      </c>
      <c r="D1380" s="149" t="s">
        <v>32</v>
      </c>
      <c r="E1380" s="149" t="s">
        <v>44</v>
      </c>
      <c r="F1380" s="149" t="s">
        <v>152</v>
      </c>
      <c r="G1380" s="149" t="s">
        <v>109</v>
      </c>
      <c r="H1380" s="149">
        <v>0</v>
      </c>
      <c r="I1380" s="123" t="s">
        <v>1479</v>
      </c>
      <c r="J1380" s="150">
        <f>VLOOKUP(B1380,'12.2023'!A:C,3,0)</f>
        <v>0</v>
      </c>
      <c r="K1380" s="151">
        <f>VLOOKUP(B1380,'12.2023'!A:D,4,0)</f>
        <v>0</v>
      </c>
      <c r="L1380" s="150">
        <f>VLOOKUP(B1380,'12.2023'!A:E,5,0)</f>
        <v>27841</v>
      </c>
      <c r="M1380" s="150">
        <f>VLOOKUP(B1380,'12.2023'!A:F,6,0)</f>
        <v>27841</v>
      </c>
      <c r="N1380" s="150">
        <f t="shared" si="85"/>
        <v>0</v>
      </c>
      <c r="O1380" s="152">
        <f t="shared" si="86"/>
        <v>0</v>
      </c>
      <c r="P1380" s="128">
        <f t="shared" si="87"/>
        <v>0</v>
      </c>
      <c r="Q1380" s="153">
        <v>0</v>
      </c>
      <c r="R1380" s="128">
        <f t="shared" si="88"/>
        <v>0</v>
      </c>
      <c r="S1380" s="129">
        <v>11</v>
      </c>
    </row>
    <row r="1381" spans="1:19" hidden="1">
      <c r="A1381" s="147">
        <v>1363</v>
      </c>
      <c r="B1381" s="121">
        <v>203061955</v>
      </c>
      <c r="C1381" s="148" t="s">
        <v>159</v>
      </c>
      <c r="D1381" s="149" t="s">
        <v>32</v>
      </c>
      <c r="E1381" s="149" t="s">
        <v>44</v>
      </c>
      <c r="F1381" s="149" t="s">
        <v>152</v>
      </c>
      <c r="G1381" s="149" t="s">
        <v>109</v>
      </c>
      <c r="H1381" s="149">
        <v>0</v>
      </c>
      <c r="I1381" s="123" t="s">
        <v>1480</v>
      </c>
      <c r="J1381" s="150">
        <f>VLOOKUP(B1381,'12.2023'!A:C,3,0)</f>
        <v>0</v>
      </c>
      <c r="K1381" s="151">
        <f>VLOOKUP(B1381,'12.2023'!A:D,4,0)</f>
        <v>0</v>
      </c>
      <c r="L1381" s="150">
        <f>VLOOKUP(B1381,'12.2023'!A:E,5,0)</f>
        <v>0</v>
      </c>
      <c r="M1381" s="150">
        <f>VLOOKUP(B1381,'12.2023'!A:F,6,0)</f>
        <v>0</v>
      </c>
      <c r="N1381" s="150">
        <f t="shared" si="85"/>
        <v>0</v>
      </c>
      <c r="O1381" s="152">
        <f t="shared" si="86"/>
        <v>0</v>
      </c>
      <c r="P1381" s="128">
        <f t="shared" si="87"/>
        <v>0</v>
      </c>
      <c r="Q1381" s="153">
        <v>0</v>
      </c>
      <c r="R1381" s="128">
        <f t="shared" si="88"/>
        <v>0</v>
      </c>
      <c r="S1381" s="129">
        <v>11</v>
      </c>
    </row>
    <row r="1382" spans="1:19" hidden="1">
      <c r="A1382" s="147">
        <v>1364</v>
      </c>
      <c r="B1382" s="121">
        <v>203061956</v>
      </c>
      <c r="C1382" s="148" t="s">
        <v>159</v>
      </c>
      <c r="D1382" s="149" t="s">
        <v>32</v>
      </c>
      <c r="E1382" s="149" t="s">
        <v>44</v>
      </c>
      <c r="F1382" s="149" t="s">
        <v>152</v>
      </c>
      <c r="G1382" s="149" t="s">
        <v>109</v>
      </c>
      <c r="H1382" s="149">
        <v>0</v>
      </c>
      <c r="I1382" s="123" t="s">
        <v>1481</v>
      </c>
      <c r="J1382" s="150">
        <f>VLOOKUP(B1382,'12.2023'!A:C,3,0)</f>
        <v>0</v>
      </c>
      <c r="K1382" s="151">
        <f>VLOOKUP(B1382,'12.2023'!A:D,4,0)</f>
        <v>0</v>
      </c>
      <c r="L1382" s="150">
        <f>VLOOKUP(B1382,'12.2023'!A:E,5,0)</f>
        <v>29439</v>
      </c>
      <c r="M1382" s="150">
        <f>VLOOKUP(B1382,'12.2023'!A:F,6,0)</f>
        <v>29439</v>
      </c>
      <c r="N1382" s="150">
        <f t="shared" si="85"/>
        <v>0</v>
      </c>
      <c r="O1382" s="152">
        <f t="shared" si="86"/>
        <v>0</v>
      </c>
      <c r="P1382" s="128">
        <f t="shared" si="87"/>
        <v>0</v>
      </c>
      <c r="Q1382" s="153">
        <v>0</v>
      </c>
      <c r="R1382" s="128">
        <f t="shared" si="88"/>
        <v>0</v>
      </c>
      <c r="S1382" s="129">
        <v>11</v>
      </c>
    </row>
    <row r="1383" spans="1:19" hidden="1">
      <c r="A1383" s="147">
        <v>1365</v>
      </c>
      <c r="B1383" s="121">
        <v>203061957</v>
      </c>
      <c r="C1383" s="148" t="s">
        <v>159</v>
      </c>
      <c r="D1383" s="149" t="s">
        <v>32</v>
      </c>
      <c r="E1383" s="149" t="s">
        <v>44</v>
      </c>
      <c r="F1383" s="149" t="s">
        <v>152</v>
      </c>
      <c r="G1383" s="149" t="s">
        <v>109</v>
      </c>
      <c r="H1383" s="149">
        <v>0</v>
      </c>
      <c r="I1383" s="123" t="s">
        <v>1482</v>
      </c>
      <c r="J1383" s="150">
        <f>VLOOKUP(B1383,'12.2023'!A:C,3,0)</f>
        <v>0</v>
      </c>
      <c r="K1383" s="151">
        <f>VLOOKUP(B1383,'12.2023'!A:D,4,0)</f>
        <v>0</v>
      </c>
      <c r="L1383" s="150">
        <f>VLOOKUP(B1383,'12.2023'!A:E,5,0)</f>
        <v>0</v>
      </c>
      <c r="M1383" s="150">
        <f>VLOOKUP(B1383,'12.2023'!A:F,6,0)</f>
        <v>0</v>
      </c>
      <c r="N1383" s="150">
        <f t="shared" si="85"/>
        <v>0</v>
      </c>
      <c r="O1383" s="152">
        <f t="shared" si="86"/>
        <v>0</v>
      </c>
      <c r="P1383" s="128">
        <f t="shared" si="87"/>
        <v>0</v>
      </c>
      <c r="Q1383" s="153">
        <v>0</v>
      </c>
      <c r="R1383" s="128">
        <f t="shared" si="88"/>
        <v>0</v>
      </c>
      <c r="S1383" s="129">
        <v>11</v>
      </c>
    </row>
    <row r="1384" spans="1:19" hidden="1">
      <c r="A1384" s="147">
        <v>1366</v>
      </c>
      <c r="B1384" s="121">
        <v>203061958</v>
      </c>
      <c r="C1384" s="148" t="s">
        <v>159</v>
      </c>
      <c r="D1384" s="149" t="s">
        <v>32</v>
      </c>
      <c r="E1384" s="149" t="s">
        <v>44</v>
      </c>
      <c r="F1384" s="149" t="s">
        <v>152</v>
      </c>
      <c r="G1384" s="149" t="s">
        <v>109</v>
      </c>
      <c r="H1384" s="149">
        <v>0</v>
      </c>
      <c r="I1384" s="123" t="s">
        <v>1483</v>
      </c>
      <c r="J1384" s="150">
        <f>VLOOKUP(B1384,'12.2023'!A:C,3,0)</f>
        <v>0</v>
      </c>
      <c r="K1384" s="151">
        <f>VLOOKUP(B1384,'12.2023'!A:D,4,0)</f>
        <v>0</v>
      </c>
      <c r="L1384" s="150">
        <f>VLOOKUP(B1384,'12.2023'!A:E,5,0)</f>
        <v>24278</v>
      </c>
      <c r="M1384" s="150">
        <f>VLOOKUP(B1384,'12.2023'!A:F,6,0)</f>
        <v>24278</v>
      </c>
      <c r="N1384" s="150">
        <f t="shared" si="85"/>
        <v>0</v>
      </c>
      <c r="O1384" s="152">
        <f t="shared" si="86"/>
        <v>0</v>
      </c>
      <c r="P1384" s="128">
        <f t="shared" si="87"/>
        <v>0</v>
      </c>
      <c r="Q1384" s="153">
        <v>0</v>
      </c>
      <c r="R1384" s="128">
        <f t="shared" si="88"/>
        <v>0</v>
      </c>
      <c r="S1384" s="129">
        <v>11</v>
      </c>
    </row>
    <row r="1385" spans="1:19" hidden="1">
      <c r="A1385" s="147">
        <v>1367</v>
      </c>
      <c r="B1385" s="121">
        <v>203061959</v>
      </c>
      <c r="C1385" s="148" t="s">
        <v>159</v>
      </c>
      <c r="D1385" s="149" t="s">
        <v>32</v>
      </c>
      <c r="E1385" s="149" t="s">
        <v>44</v>
      </c>
      <c r="F1385" s="149" t="s">
        <v>152</v>
      </c>
      <c r="G1385" s="149" t="s">
        <v>109</v>
      </c>
      <c r="H1385" s="149">
        <v>0</v>
      </c>
      <c r="I1385" s="123" t="s">
        <v>1484</v>
      </c>
      <c r="J1385" s="150">
        <f>VLOOKUP(B1385,'12.2023'!A:C,3,0)</f>
        <v>0</v>
      </c>
      <c r="K1385" s="151">
        <f>VLOOKUP(B1385,'12.2023'!A:D,4,0)</f>
        <v>0</v>
      </c>
      <c r="L1385" s="150">
        <f>VLOOKUP(B1385,'12.2023'!A:E,5,0)</f>
        <v>24541</v>
      </c>
      <c r="M1385" s="150">
        <f>VLOOKUP(B1385,'12.2023'!A:F,6,0)</f>
        <v>24541</v>
      </c>
      <c r="N1385" s="150">
        <f t="shared" si="85"/>
        <v>0</v>
      </c>
      <c r="O1385" s="152">
        <f t="shared" si="86"/>
        <v>0</v>
      </c>
      <c r="P1385" s="128">
        <f t="shared" si="87"/>
        <v>0</v>
      </c>
      <c r="Q1385" s="153">
        <v>0</v>
      </c>
      <c r="R1385" s="128">
        <f t="shared" si="88"/>
        <v>0</v>
      </c>
      <c r="S1385" s="129">
        <v>11</v>
      </c>
    </row>
    <row r="1386" spans="1:19" hidden="1">
      <c r="A1386" s="147">
        <v>1368</v>
      </c>
      <c r="B1386" s="121">
        <v>203061960</v>
      </c>
      <c r="C1386" s="148" t="s">
        <v>159</v>
      </c>
      <c r="D1386" s="149" t="s">
        <v>32</v>
      </c>
      <c r="E1386" s="149" t="s">
        <v>44</v>
      </c>
      <c r="F1386" s="149" t="s">
        <v>152</v>
      </c>
      <c r="G1386" s="149" t="s">
        <v>109</v>
      </c>
      <c r="H1386" s="149">
        <v>0</v>
      </c>
      <c r="I1386" s="123" t="s">
        <v>1485</v>
      </c>
      <c r="J1386" s="150">
        <f>VLOOKUP(B1386,'12.2023'!A:C,3,0)</f>
        <v>0</v>
      </c>
      <c r="K1386" s="151">
        <f>VLOOKUP(B1386,'12.2023'!A:D,4,0)</f>
        <v>0</v>
      </c>
      <c r="L1386" s="150">
        <f>VLOOKUP(B1386,'12.2023'!A:E,5,0)</f>
        <v>21983</v>
      </c>
      <c r="M1386" s="150">
        <f>VLOOKUP(B1386,'12.2023'!A:F,6,0)</f>
        <v>21983</v>
      </c>
      <c r="N1386" s="150">
        <f t="shared" si="85"/>
        <v>0</v>
      </c>
      <c r="O1386" s="152">
        <f t="shared" si="86"/>
        <v>0</v>
      </c>
      <c r="P1386" s="128">
        <f t="shared" si="87"/>
        <v>0</v>
      </c>
      <c r="Q1386" s="153">
        <v>0</v>
      </c>
      <c r="R1386" s="128">
        <f t="shared" si="88"/>
        <v>0</v>
      </c>
      <c r="S1386" s="129">
        <v>11</v>
      </c>
    </row>
    <row r="1387" spans="1:19" hidden="1">
      <c r="A1387" s="147">
        <v>1369</v>
      </c>
      <c r="B1387" s="121">
        <v>203061961</v>
      </c>
      <c r="C1387" s="148" t="s">
        <v>159</v>
      </c>
      <c r="D1387" s="149" t="s">
        <v>32</v>
      </c>
      <c r="E1387" s="149" t="s">
        <v>44</v>
      </c>
      <c r="F1387" s="149" t="s">
        <v>152</v>
      </c>
      <c r="G1387" s="149" t="s">
        <v>109</v>
      </c>
      <c r="H1387" s="149">
        <v>0</v>
      </c>
      <c r="I1387" s="123" t="s">
        <v>1486</v>
      </c>
      <c r="J1387" s="150">
        <f>VLOOKUP(B1387,'12.2023'!A:C,3,0)</f>
        <v>0</v>
      </c>
      <c r="K1387" s="151">
        <f>VLOOKUP(B1387,'12.2023'!A:D,4,0)</f>
        <v>0</v>
      </c>
      <c r="L1387" s="150">
        <f>VLOOKUP(B1387,'12.2023'!A:E,5,0)</f>
        <v>22177</v>
      </c>
      <c r="M1387" s="150">
        <f>VLOOKUP(B1387,'12.2023'!A:F,6,0)</f>
        <v>22177</v>
      </c>
      <c r="N1387" s="150">
        <f t="shared" si="85"/>
        <v>0</v>
      </c>
      <c r="O1387" s="152">
        <f t="shared" si="86"/>
        <v>0</v>
      </c>
      <c r="P1387" s="128">
        <f t="shared" si="87"/>
        <v>0</v>
      </c>
      <c r="Q1387" s="153">
        <v>0</v>
      </c>
      <c r="R1387" s="128">
        <f t="shared" si="88"/>
        <v>0</v>
      </c>
      <c r="S1387" s="129">
        <v>11</v>
      </c>
    </row>
    <row r="1388" spans="1:19" hidden="1">
      <c r="A1388" s="147">
        <v>1370</v>
      </c>
      <c r="B1388" s="121">
        <v>203061962</v>
      </c>
      <c r="C1388" s="148" t="s">
        <v>159</v>
      </c>
      <c r="D1388" s="149" t="s">
        <v>32</v>
      </c>
      <c r="E1388" s="149" t="s">
        <v>44</v>
      </c>
      <c r="F1388" s="149" t="s">
        <v>152</v>
      </c>
      <c r="G1388" s="149" t="s">
        <v>109</v>
      </c>
      <c r="H1388" s="149">
        <v>0</v>
      </c>
      <c r="I1388" s="123" t="s">
        <v>1487</v>
      </c>
      <c r="J1388" s="150">
        <f>VLOOKUP(B1388,'12.2023'!A:C,3,0)</f>
        <v>0</v>
      </c>
      <c r="K1388" s="151">
        <f>VLOOKUP(B1388,'12.2023'!A:D,4,0)</f>
        <v>0</v>
      </c>
      <c r="L1388" s="150">
        <f>VLOOKUP(B1388,'12.2023'!A:E,5,0)</f>
        <v>25661</v>
      </c>
      <c r="M1388" s="150">
        <f>VLOOKUP(B1388,'12.2023'!A:F,6,0)</f>
        <v>25661</v>
      </c>
      <c r="N1388" s="150">
        <f t="shared" si="85"/>
        <v>0</v>
      </c>
      <c r="O1388" s="152">
        <f t="shared" si="86"/>
        <v>0</v>
      </c>
      <c r="P1388" s="128">
        <f t="shared" si="87"/>
        <v>0</v>
      </c>
      <c r="Q1388" s="153">
        <v>0</v>
      </c>
      <c r="R1388" s="128">
        <f t="shared" si="88"/>
        <v>0</v>
      </c>
      <c r="S1388" s="129">
        <v>11</v>
      </c>
    </row>
    <row r="1389" spans="1:19" hidden="1">
      <c r="A1389" s="147">
        <v>1371</v>
      </c>
      <c r="B1389" s="121">
        <v>203061963</v>
      </c>
      <c r="C1389" s="148" t="s">
        <v>159</v>
      </c>
      <c r="D1389" s="149" t="s">
        <v>32</v>
      </c>
      <c r="E1389" s="149" t="s">
        <v>44</v>
      </c>
      <c r="F1389" s="149" t="s">
        <v>152</v>
      </c>
      <c r="G1389" s="149" t="s">
        <v>109</v>
      </c>
      <c r="H1389" s="149">
        <v>0</v>
      </c>
      <c r="I1389" s="123" t="s">
        <v>1488</v>
      </c>
      <c r="J1389" s="150">
        <f>VLOOKUP(B1389,'12.2023'!A:C,3,0)</f>
        <v>0</v>
      </c>
      <c r="K1389" s="151">
        <f>VLOOKUP(B1389,'12.2023'!A:D,4,0)</f>
        <v>0</v>
      </c>
      <c r="L1389" s="150">
        <f>VLOOKUP(B1389,'12.2023'!A:E,5,0)</f>
        <v>27672</v>
      </c>
      <c r="M1389" s="150">
        <f>VLOOKUP(B1389,'12.2023'!A:F,6,0)</f>
        <v>27672</v>
      </c>
      <c r="N1389" s="150">
        <f t="shared" si="85"/>
        <v>0</v>
      </c>
      <c r="O1389" s="152">
        <f t="shared" si="86"/>
        <v>0</v>
      </c>
      <c r="P1389" s="128">
        <f t="shared" si="87"/>
        <v>0</v>
      </c>
      <c r="Q1389" s="153">
        <v>0</v>
      </c>
      <c r="R1389" s="128">
        <f t="shared" si="88"/>
        <v>0</v>
      </c>
      <c r="S1389" s="129">
        <v>11</v>
      </c>
    </row>
    <row r="1390" spans="1:19" hidden="1">
      <c r="A1390" s="147">
        <v>1372</v>
      </c>
      <c r="B1390" s="121">
        <v>203061964</v>
      </c>
      <c r="C1390" s="148" t="s">
        <v>159</v>
      </c>
      <c r="D1390" s="149" t="s">
        <v>32</v>
      </c>
      <c r="E1390" s="149" t="s">
        <v>44</v>
      </c>
      <c r="F1390" s="149" t="s">
        <v>152</v>
      </c>
      <c r="G1390" s="149" t="s">
        <v>109</v>
      </c>
      <c r="H1390" s="149">
        <v>0</v>
      </c>
      <c r="I1390" s="123" t="s">
        <v>1489</v>
      </c>
      <c r="J1390" s="150">
        <f>VLOOKUP(B1390,'12.2023'!A:C,3,0)</f>
        <v>0</v>
      </c>
      <c r="K1390" s="151">
        <f>VLOOKUP(B1390,'12.2023'!A:D,4,0)</f>
        <v>0</v>
      </c>
      <c r="L1390" s="150">
        <f>VLOOKUP(B1390,'12.2023'!A:E,5,0)</f>
        <v>19708</v>
      </c>
      <c r="M1390" s="150">
        <f>VLOOKUP(B1390,'12.2023'!A:F,6,0)</f>
        <v>19708</v>
      </c>
      <c r="N1390" s="150">
        <f t="shared" si="85"/>
        <v>0</v>
      </c>
      <c r="O1390" s="152">
        <f t="shared" si="86"/>
        <v>0</v>
      </c>
      <c r="P1390" s="128">
        <f t="shared" si="87"/>
        <v>0</v>
      </c>
      <c r="Q1390" s="153">
        <v>0</v>
      </c>
      <c r="R1390" s="128">
        <f t="shared" si="88"/>
        <v>0</v>
      </c>
      <c r="S1390" s="129">
        <v>11</v>
      </c>
    </row>
    <row r="1391" spans="1:19" hidden="1">
      <c r="A1391" s="147">
        <v>1373</v>
      </c>
      <c r="B1391" s="121">
        <v>203061965</v>
      </c>
      <c r="C1391" s="148" t="s">
        <v>159</v>
      </c>
      <c r="D1391" s="149" t="s">
        <v>32</v>
      </c>
      <c r="E1391" s="149" t="s">
        <v>44</v>
      </c>
      <c r="F1391" s="149" t="s">
        <v>152</v>
      </c>
      <c r="G1391" s="149" t="s">
        <v>109</v>
      </c>
      <c r="H1391" s="149">
        <v>0</v>
      </c>
      <c r="I1391" s="123" t="s">
        <v>1490</v>
      </c>
      <c r="J1391" s="150">
        <f>VLOOKUP(B1391,'12.2023'!A:C,3,0)</f>
        <v>0</v>
      </c>
      <c r="K1391" s="151">
        <f>VLOOKUP(B1391,'12.2023'!A:D,4,0)</f>
        <v>0</v>
      </c>
      <c r="L1391" s="150">
        <f>VLOOKUP(B1391,'12.2023'!A:E,5,0)</f>
        <v>22306</v>
      </c>
      <c r="M1391" s="150">
        <f>VLOOKUP(B1391,'12.2023'!A:F,6,0)</f>
        <v>22306</v>
      </c>
      <c r="N1391" s="150">
        <f t="shared" si="85"/>
        <v>0</v>
      </c>
      <c r="O1391" s="152">
        <f t="shared" si="86"/>
        <v>0</v>
      </c>
      <c r="P1391" s="128">
        <f t="shared" si="87"/>
        <v>0</v>
      </c>
      <c r="Q1391" s="153">
        <v>0</v>
      </c>
      <c r="R1391" s="128">
        <f t="shared" si="88"/>
        <v>0</v>
      </c>
      <c r="S1391" s="129">
        <v>11</v>
      </c>
    </row>
    <row r="1392" spans="1:19" hidden="1">
      <c r="A1392" s="147">
        <v>1374</v>
      </c>
      <c r="B1392" s="121">
        <v>203061966</v>
      </c>
      <c r="C1392" s="148" t="s">
        <v>159</v>
      </c>
      <c r="D1392" s="149" t="s">
        <v>32</v>
      </c>
      <c r="E1392" s="149" t="s">
        <v>44</v>
      </c>
      <c r="F1392" s="149" t="s">
        <v>152</v>
      </c>
      <c r="G1392" s="149" t="s">
        <v>109</v>
      </c>
      <c r="H1392" s="149">
        <v>0</v>
      </c>
      <c r="I1392" s="123" t="s">
        <v>1491</v>
      </c>
      <c r="J1392" s="150">
        <f>VLOOKUP(B1392,'12.2023'!A:C,3,0)</f>
        <v>0</v>
      </c>
      <c r="K1392" s="151">
        <f>VLOOKUP(B1392,'12.2023'!A:D,4,0)</f>
        <v>0</v>
      </c>
      <c r="L1392" s="150">
        <f>VLOOKUP(B1392,'12.2023'!A:E,5,0)</f>
        <v>27945</v>
      </c>
      <c r="M1392" s="150">
        <f>VLOOKUP(B1392,'12.2023'!A:F,6,0)</f>
        <v>27945</v>
      </c>
      <c r="N1392" s="150">
        <f t="shared" si="85"/>
        <v>0</v>
      </c>
      <c r="O1392" s="152">
        <f t="shared" si="86"/>
        <v>0</v>
      </c>
      <c r="P1392" s="128">
        <f t="shared" si="87"/>
        <v>0</v>
      </c>
      <c r="Q1392" s="153">
        <v>0</v>
      </c>
      <c r="R1392" s="128">
        <f t="shared" si="88"/>
        <v>0</v>
      </c>
      <c r="S1392" s="129">
        <v>11</v>
      </c>
    </row>
    <row r="1393" spans="1:19" hidden="1">
      <c r="A1393" s="147">
        <v>1375</v>
      </c>
      <c r="B1393" s="121">
        <v>203061967</v>
      </c>
      <c r="C1393" s="148" t="s">
        <v>159</v>
      </c>
      <c r="D1393" s="149" t="s">
        <v>32</v>
      </c>
      <c r="E1393" s="149" t="s">
        <v>44</v>
      </c>
      <c r="F1393" s="149" t="s">
        <v>152</v>
      </c>
      <c r="G1393" s="149" t="s">
        <v>109</v>
      </c>
      <c r="H1393" s="149">
        <v>0</v>
      </c>
      <c r="I1393" s="123" t="s">
        <v>1492</v>
      </c>
      <c r="J1393" s="150">
        <f>VLOOKUP(B1393,'12.2023'!A:C,3,0)</f>
        <v>0</v>
      </c>
      <c r="K1393" s="151">
        <f>VLOOKUP(B1393,'12.2023'!A:D,4,0)</f>
        <v>0</v>
      </c>
      <c r="L1393" s="150">
        <f>VLOOKUP(B1393,'12.2023'!A:E,5,0)</f>
        <v>29852</v>
      </c>
      <c r="M1393" s="150">
        <f>VLOOKUP(B1393,'12.2023'!A:F,6,0)</f>
        <v>29852</v>
      </c>
      <c r="N1393" s="150">
        <f t="shared" si="85"/>
        <v>0</v>
      </c>
      <c r="O1393" s="152">
        <f t="shared" si="86"/>
        <v>0</v>
      </c>
      <c r="P1393" s="128">
        <f t="shared" si="87"/>
        <v>0</v>
      </c>
      <c r="Q1393" s="153">
        <v>0</v>
      </c>
      <c r="R1393" s="128">
        <f t="shared" si="88"/>
        <v>0</v>
      </c>
      <c r="S1393" s="129">
        <v>11</v>
      </c>
    </row>
    <row r="1394" spans="1:19" hidden="1">
      <c r="A1394" s="147">
        <v>1376</v>
      </c>
      <c r="B1394" s="121">
        <v>203061968</v>
      </c>
      <c r="C1394" s="148" t="s">
        <v>159</v>
      </c>
      <c r="D1394" s="149" t="s">
        <v>32</v>
      </c>
      <c r="E1394" s="149" t="s">
        <v>44</v>
      </c>
      <c r="F1394" s="149" t="s">
        <v>152</v>
      </c>
      <c r="G1394" s="149" t="s">
        <v>109</v>
      </c>
      <c r="H1394" s="149">
        <v>0</v>
      </c>
      <c r="I1394" s="123" t="s">
        <v>1493</v>
      </c>
      <c r="J1394" s="150">
        <f>VLOOKUP(B1394,'12.2023'!A:C,3,0)</f>
        <v>0</v>
      </c>
      <c r="K1394" s="151">
        <f>VLOOKUP(B1394,'12.2023'!A:D,4,0)</f>
        <v>0</v>
      </c>
      <c r="L1394" s="150">
        <f>VLOOKUP(B1394,'12.2023'!A:E,5,0)</f>
        <v>0</v>
      </c>
      <c r="M1394" s="150">
        <f>VLOOKUP(B1394,'12.2023'!A:F,6,0)</f>
        <v>0</v>
      </c>
      <c r="N1394" s="150">
        <f t="shared" si="85"/>
        <v>0</v>
      </c>
      <c r="O1394" s="152">
        <f t="shared" si="86"/>
        <v>0</v>
      </c>
      <c r="P1394" s="128">
        <f t="shared" si="87"/>
        <v>0</v>
      </c>
      <c r="Q1394" s="153">
        <v>0</v>
      </c>
      <c r="R1394" s="128">
        <f t="shared" si="88"/>
        <v>0</v>
      </c>
      <c r="S1394" s="129">
        <v>11</v>
      </c>
    </row>
    <row r="1395" spans="1:19" hidden="1">
      <c r="A1395" s="147">
        <v>1377</v>
      </c>
      <c r="B1395" s="121">
        <v>203061969</v>
      </c>
      <c r="C1395" s="148" t="s">
        <v>159</v>
      </c>
      <c r="D1395" s="149" t="s">
        <v>32</v>
      </c>
      <c r="E1395" s="149" t="s">
        <v>44</v>
      </c>
      <c r="F1395" s="149" t="s">
        <v>152</v>
      </c>
      <c r="G1395" s="149" t="s">
        <v>109</v>
      </c>
      <c r="H1395" s="149">
        <v>0</v>
      </c>
      <c r="I1395" s="123" t="s">
        <v>1494</v>
      </c>
      <c r="J1395" s="150">
        <f>VLOOKUP(B1395,'12.2023'!A:C,3,0)</f>
        <v>0</v>
      </c>
      <c r="K1395" s="151">
        <f>VLOOKUP(B1395,'12.2023'!A:D,4,0)</f>
        <v>0</v>
      </c>
      <c r="L1395" s="150">
        <f>VLOOKUP(B1395,'12.2023'!A:E,5,0)</f>
        <v>0</v>
      </c>
      <c r="M1395" s="150">
        <f>VLOOKUP(B1395,'12.2023'!A:F,6,0)</f>
        <v>0</v>
      </c>
      <c r="N1395" s="150">
        <f t="shared" si="85"/>
        <v>0</v>
      </c>
      <c r="O1395" s="152">
        <f t="shared" si="86"/>
        <v>0</v>
      </c>
      <c r="P1395" s="128">
        <f t="shared" si="87"/>
        <v>0</v>
      </c>
      <c r="Q1395" s="153">
        <v>0</v>
      </c>
      <c r="R1395" s="128">
        <f t="shared" si="88"/>
        <v>0</v>
      </c>
      <c r="S1395" s="129">
        <v>11</v>
      </c>
    </row>
    <row r="1396" spans="1:19" hidden="1">
      <c r="A1396" s="147">
        <v>1378</v>
      </c>
      <c r="B1396" s="121">
        <v>203061970</v>
      </c>
      <c r="C1396" s="148" t="s">
        <v>159</v>
      </c>
      <c r="D1396" s="149" t="s">
        <v>32</v>
      </c>
      <c r="E1396" s="149" t="s">
        <v>44</v>
      </c>
      <c r="F1396" s="149" t="s">
        <v>152</v>
      </c>
      <c r="G1396" s="149" t="s">
        <v>109</v>
      </c>
      <c r="H1396" s="149">
        <v>0</v>
      </c>
      <c r="I1396" s="123" t="s">
        <v>1495</v>
      </c>
      <c r="J1396" s="150">
        <f>VLOOKUP(B1396,'12.2023'!A:C,3,0)</f>
        <v>0</v>
      </c>
      <c r="K1396" s="151">
        <f>VLOOKUP(B1396,'12.2023'!A:D,4,0)</f>
        <v>0</v>
      </c>
      <c r="L1396" s="150">
        <f>VLOOKUP(B1396,'12.2023'!A:E,5,0)</f>
        <v>0</v>
      </c>
      <c r="M1396" s="150">
        <f>VLOOKUP(B1396,'12.2023'!A:F,6,0)</f>
        <v>0</v>
      </c>
      <c r="N1396" s="150">
        <f t="shared" si="85"/>
        <v>0</v>
      </c>
      <c r="O1396" s="152">
        <f t="shared" si="86"/>
        <v>0</v>
      </c>
      <c r="P1396" s="128">
        <f t="shared" si="87"/>
        <v>0</v>
      </c>
      <c r="Q1396" s="153">
        <v>0</v>
      </c>
      <c r="R1396" s="128">
        <f t="shared" si="88"/>
        <v>0</v>
      </c>
      <c r="S1396" s="129">
        <v>11</v>
      </c>
    </row>
    <row r="1397" spans="1:19" hidden="1">
      <c r="A1397" s="147">
        <v>1379</v>
      </c>
      <c r="B1397" s="121">
        <v>203061971</v>
      </c>
      <c r="C1397" s="148" t="s">
        <v>159</v>
      </c>
      <c r="D1397" s="149" t="s">
        <v>32</v>
      </c>
      <c r="E1397" s="149" t="s">
        <v>44</v>
      </c>
      <c r="F1397" s="149" t="s">
        <v>152</v>
      </c>
      <c r="G1397" s="149" t="s">
        <v>109</v>
      </c>
      <c r="H1397" s="149">
        <v>0</v>
      </c>
      <c r="I1397" s="123" t="s">
        <v>1496</v>
      </c>
      <c r="J1397" s="150">
        <f>VLOOKUP(B1397,'12.2023'!A:C,3,0)</f>
        <v>0</v>
      </c>
      <c r="K1397" s="151">
        <f>VLOOKUP(B1397,'12.2023'!A:D,4,0)</f>
        <v>0</v>
      </c>
      <c r="L1397" s="150">
        <f>VLOOKUP(B1397,'12.2023'!A:E,5,0)</f>
        <v>26036</v>
      </c>
      <c r="M1397" s="150">
        <f>VLOOKUP(B1397,'12.2023'!A:F,6,0)</f>
        <v>26036</v>
      </c>
      <c r="N1397" s="150">
        <f t="shared" si="85"/>
        <v>0</v>
      </c>
      <c r="O1397" s="152">
        <f t="shared" si="86"/>
        <v>0</v>
      </c>
      <c r="P1397" s="128">
        <f t="shared" si="87"/>
        <v>0</v>
      </c>
      <c r="Q1397" s="153">
        <v>0</v>
      </c>
      <c r="R1397" s="128">
        <f t="shared" si="88"/>
        <v>0</v>
      </c>
      <c r="S1397" s="129">
        <v>11</v>
      </c>
    </row>
    <row r="1398" spans="1:19" hidden="1">
      <c r="A1398" s="147">
        <v>1380</v>
      </c>
      <c r="B1398" s="121">
        <v>203061972</v>
      </c>
      <c r="C1398" s="148" t="s">
        <v>159</v>
      </c>
      <c r="D1398" s="149" t="s">
        <v>32</v>
      </c>
      <c r="E1398" s="149" t="s">
        <v>44</v>
      </c>
      <c r="F1398" s="149" t="s">
        <v>152</v>
      </c>
      <c r="G1398" s="149" t="s">
        <v>109</v>
      </c>
      <c r="H1398" s="149">
        <v>0</v>
      </c>
      <c r="I1398" s="123" t="s">
        <v>1497</v>
      </c>
      <c r="J1398" s="150">
        <f>VLOOKUP(B1398,'12.2023'!A:C,3,0)</f>
        <v>0</v>
      </c>
      <c r="K1398" s="151">
        <f>VLOOKUP(B1398,'12.2023'!A:D,4,0)</f>
        <v>0</v>
      </c>
      <c r="L1398" s="150">
        <f>VLOOKUP(B1398,'12.2023'!A:E,5,0)</f>
        <v>27973</v>
      </c>
      <c r="M1398" s="150">
        <f>VLOOKUP(B1398,'12.2023'!A:F,6,0)</f>
        <v>27973</v>
      </c>
      <c r="N1398" s="150">
        <f t="shared" si="85"/>
        <v>0</v>
      </c>
      <c r="O1398" s="152">
        <f t="shared" si="86"/>
        <v>0</v>
      </c>
      <c r="P1398" s="128">
        <f t="shared" si="87"/>
        <v>0</v>
      </c>
      <c r="Q1398" s="153">
        <v>0</v>
      </c>
      <c r="R1398" s="128">
        <f t="shared" si="88"/>
        <v>0</v>
      </c>
      <c r="S1398" s="129">
        <v>11</v>
      </c>
    </row>
    <row r="1399" spans="1:19" hidden="1">
      <c r="A1399" s="147">
        <v>1381</v>
      </c>
      <c r="B1399" s="121">
        <v>203061973</v>
      </c>
      <c r="C1399" s="148" t="s">
        <v>159</v>
      </c>
      <c r="D1399" s="149" t="s">
        <v>32</v>
      </c>
      <c r="E1399" s="149" t="s">
        <v>44</v>
      </c>
      <c r="F1399" s="149" t="s">
        <v>152</v>
      </c>
      <c r="G1399" s="149" t="s">
        <v>109</v>
      </c>
      <c r="H1399" s="149">
        <v>0</v>
      </c>
      <c r="I1399" s="123" t="s">
        <v>1498</v>
      </c>
      <c r="J1399" s="150">
        <f>VLOOKUP(B1399,'12.2023'!A:C,3,0)</f>
        <v>0</v>
      </c>
      <c r="K1399" s="151">
        <f>VLOOKUP(B1399,'12.2023'!A:D,4,0)</f>
        <v>0</v>
      </c>
      <c r="L1399" s="150">
        <f>VLOOKUP(B1399,'12.2023'!A:E,5,0)</f>
        <v>22518</v>
      </c>
      <c r="M1399" s="150">
        <f>VLOOKUP(B1399,'12.2023'!A:F,6,0)</f>
        <v>22518</v>
      </c>
      <c r="N1399" s="150">
        <f t="shared" si="85"/>
        <v>0</v>
      </c>
      <c r="O1399" s="152">
        <f t="shared" si="86"/>
        <v>0</v>
      </c>
      <c r="P1399" s="128">
        <f t="shared" si="87"/>
        <v>0</v>
      </c>
      <c r="Q1399" s="153">
        <v>0</v>
      </c>
      <c r="R1399" s="128">
        <f t="shared" si="88"/>
        <v>0</v>
      </c>
      <c r="S1399" s="129">
        <v>11</v>
      </c>
    </row>
    <row r="1400" spans="1:19" hidden="1">
      <c r="A1400" s="147">
        <v>1382</v>
      </c>
      <c r="B1400" s="121">
        <v>203061974</v>
      </c>
      <c r="C1400" s="148" t="s">
        <v>159</v>
      </c>
      <c r="D1400" s="149" t="s">
        <v>32</v>
      </c>
      <c r="E1400" s="149" t="s">
        <v>44</v>
      </c>
      <c r="F1400" s="149" t="s">
        <v>152</v>
      </c>
      <c r="G1400" s="149" t="s">
        <v>109</v>
      </c>
      <c r="H1400" s="149">
        <v>0</v>
      </c>
      <c r="I1400" s="123" t="s">
        <v>1499</v>
      </c>
      <c r="J1400" s="150">
        <f>VLOOKUP(B1400,'12.2023'!A:C,3,0)</f>
        <v>0</v>
      </c>
      <c r="K1400" s="151">
        <f>VLOOKUP(B1400,'12.2023'!A:D,4,0)</f>
        <v>0</v>
      </c>
      <c r="L1400" s="150">
        <f>VLOOKUP(B1400,'12.2023'!A:E,5,0)</f>
        <v>23196</v>
      </c>
      <c r="M1400" s="150">
        <f>VLOOKUP(B1400,'12.2023'!A:F,6,0)</f>
        <v>23196</v>
      </c>
      <c r="N1400" s="150">
        <f t="shared" si="85"/>
        <v>0</v>
      </c>
      <c r="O1400" s="152">
        <f t="shared" si="86"/>
        <v>0</v>
      </c>
      <c r="P1400" s="128">
        <f t="shared" si="87"/>
        <v>0</v>
      </c>
      <c r="Q1400" s="153">
        <v>0</v>
      </c>
      <c r="R1400" s="128">
        <f t="shared" si="88"/>
        <v>0</v>
      </c>
      <c r="S1400" s="129">
        <v>11</v>
      </c>
    </row>
    <row r="1401" spans="1:19" hidden="1">
      <c r="A1401" s="147">
        <v>1383</v>
      </c>
      <c r="B1401" s="121">
        <v>203061975</v>
      </c>
      <c r="C1401" s="148" t="s">
        <v>159</v>
      </c>
      <c r="D1401" s="149" t="s">
        <v>32</v>
      </c>
      <c r="E1401" s="149" t="s">
        <v>44</v>
      </c>
      <c r="F1401" s="149" t="s">
        <v>152</v>
      </c>
      <c r="G1401" s="149" t="s">
        <v>109</v>
      </c>
      <c r="H1401" s="149">
        <v>0</v>
      </c>
      <c r="I1401" s="123" t="s">
        <v>1500</v>
      </c>
      <c r="J1401" s="150">
        <f>VLOOKUP(B1401,'12.2023'!A:C,3,0)</f>
        <v>0</v>
      </c>
      <c r="K1401" s="151">
        <f>VLOOKUP(B1401,'12.2023'!A:D,4,0)</f>
        <v>0</v>
      </c>
      <c r="L1401" s="150">
        <f>VLOOKUP(B1401,'12.2023'!A:E,5,0)</f>
        <v>22726</v>
      </c>
      <c r="M1401" s="150">
        <f>VLOOKUP(B1401,'12.2023'!A:F,6,0)</f>
        <v>22726</v>
      </c>
      <c r="N1401" s="150">
        <f t="shared" si="85"/>
        <v>0</v>
      </c>
      <c r="O1401" s="152">
        <f t="shared" si="86"/>
        <v>0</v>
      </c>
      <c r="P1401" s="128">
        <f t="shared" si="87"/>
        <v>0</v>
      </c>
      <c r="Q1401" s="153">
        <v>0</v>
      </c>
      <c r="R1401" s="128">
        <f t="shared" si="88"/>
        <v>0</v>
      </c>
      <c r="S1401" s="129">
        <v>11</v>
      </c>
    </row>
    <row r="1402" spans="1:19" hidden="1">
      <c r="A1402" s="147">
        <v>1384</v>
      </c>
      <c r="B1402" s="121">
        <v>203061976</v>
      </c>
      <c r="C1402" s="148" t="s">
        <v>159</v>
      </c>
      <c r="D1402" s="149" t="s">
        <v>32</v>
      </c>
      <c r="E1402" s="149" t="s">
        <v>44</v>
      </c>
      <c r="F1402" s="149" t="s">
        <v>152</v>
      </c>
      <c r="G1402" s="149" t="s">
        <v>109</v>
      </c>
      <c r="H1402" s="149">
        <v>0</v>
      </c>
      <c r="I1402" s="123" t="s">
        <v>1501</v>
      </c>
      <c r="J1402" s="150">
        <f>VLOOKUP(B1402,'12.2023'!A:C,3,0)</f>
        <v>0</v>
      </c>
      <c r="K1402" s="151">
        <f>VLOOKUP(B1402,'12.2023'!A:D,4,0)</f>
        <v>0</v>
      </c>
      <c r="L1402" s="150">
        <f>VLOOKUP(B1402,'12.2023'!A:E,5,0)</f>
        <v>0</v>
      </c>
      <c r="M1402" s="150">
        <f>VLOOKUP(B1402,'12.2023'!A:F,6,0)</f>
        <v>0</v>
      </c>
      <c r="N1402" s="150">
        <f t="shared" si="85"/>
        <v>0</v>
      </c>
      <c r="O1402" s="152">
        <f t="shared" si="86"/>
        <v>0</v>
      </c>
      <c r="P1402" s="128">
        <f t="shared" si="87"/>
        <v>0</v>
      </c>
      <c r="Q1402" s="153">
        <v>0</v>
      </c>
      <c r="R1402" s="128">
        <f t="shared" si="88"/>
        <v>0</v>
      </c>
      <c r="S1402" s="129">
        <v>11</v>
      </c>
    </row>
    <row r="1403" spans="1:19" hidden="1">
      <c r="A1403" s="147">
        <v>1385</v>
      </c>
      <c r="B1403" s="121">
        <v>203061977</v>
      </c>
      <c r="C1403" s="148" t="s">
        <v>159</v>
      </c>
      <c r="D1403" s="149" t="s">
        <v>32</v>
      </c>
      <c r="E1403" s="149" t="s">
        <v>44</v>
      </c>
      <c r="F1403" s="149" t="s">
        <v>152</v>
      </c>
      <c r="G1403" s="149" t="s">
        <v>109</v>
      </c>
      <c r="H1403" s="149">
        <v>0</v>
      </c>
      <c r="I1403" s="123" t="s">
        <v>1502</v>
      </c>
      <c r="J1403" s="150">
        <f>VLOOKUP(B1403,'12.2023'!A:C,3,0)</f>
        <v>0</v>
      </c>
      <c r="K1403" s="151">
        <f>VLOOKUP(B1403,'12.2023'!A:D,4,0)</f>
        <v>0</v>
      </c>
      <c r="L1403" s="150">
        <f>VLOOKUP(B1403,'12.2023'!A:E,5,0)</f>
        <v>18809</v>
      </c>
      <c r="M1403" s="150">
        <f>VLOOKUP(B1403,'12.2023'!A:F,6,0)</f>
        <v>18809</v>
      </c>
      <c r="N1403" s="150">
        <f t="shared" si="85"/>
        <v>0</v>
      </c>
      <c r="O1403" s="152">
        <f t="shared" si="86"/>
        <v>0</v>
      </c>
      <c r="P1403" s="128">
        <f t="shared" si="87"/>
        <v>0</v>
      </c>
      <c r="Q1403" s="153">
        <v>0</v>
      </c>
      <c r="R1403" s="128">
        <f t="shared" si="88"/>
        <v>0</v>
      </c>
      <c r="S1403" s="129">
        <v>11</v>
      </c>
    </row>
    <row r="1404" spans="1:19" hidden="1">
      <c r="A1404" s="147">
        <v>1386</v>
      </c>
      <c r="B1404" s="121">
        <v>203061978</v>
      </c>
      <c r="C1404" s="148" t="s">
        <v>159</v>
      </c>
      <c r="D1404" s="149" t="s">
        <v>32</v>
      </c>
      <c r="E1404" s="149" t="s">
        <v>44</v>
      </c>
      <c r="F1404" s="149" t="s">
        <v>152</v>
      </c>
      <c r="G1404" s="149" t="s">
        <v>109</v>
      </c>
      <c r="H1404" s="149">
        <v>0</v>
      </c>
      <c r="I1404" s="123" t="s">
        <v>1503</v>
      </c>
      <c r="J1404" s="150">
        <f>VLOOKUP(B1404,'12.2023'!A:C,3,0)</f>
        <v>0</v>
      </c>
      <c r="K1404" s="151">
        <f>VLOOKUP(B1404,'12.2023'!A:D,4,0)</f>
        <v>0</v>
      </c>
      <c r="L1404" s="150">
        <f>VLOOKUP(B1404,'12.2023'!A:E,5,0)</f>
        <v>20685</v>
      </c>
      <c r="M1404" s="150">
        <f>VLOOKUP(B1404,'12.2023'!A:F,6,0)</f>
        <v>20685</v>
      </c>
      <c r="N1404" s="150">
        <f t="shared" si="85"/>
        <v>0</v>
      </c>
      <c r="O1404" s="152">
        <f t="shared" si="86"/>
        <v>0</v>
      </c>
      <c r="P1404" s="128">
        <f t="shared" si="87"/>
        <v>0</v>
      </c>
      <c r="Q1404" s="153">
        <v>0</v>
      </c>
      <c r="R1404" s="128">
        <f t="shared" si="88"/>
        <v>0</v>
      </c>
      <c r="S1404" s="129">
        <v>11</v>
      </c>
    </row>
    <row r="1405" spans="1:19" hidden="1">
      <c r="A1405" s="147">
        <v>1387</v>
      </c>
      <c r="B1405" s="121">
        <v>203061979</v>
      </c>
      <c r="C1405" s="148" t="s">
        <v>159</v>
      </c>
      <c r="D1405" s="149" t="s">
        <v>32</v>
      </c>
      <c r="E1405" s="149" t="s">
        <v>44</v>
      </c>
      <c r="F1405" s="149" t="s">
        <v>152</v>
      </c>
      <c r="G1405" s="149" t="s">
        <v>109</v>
      </c>
      <c r="H1405" s="149">
        <v>0</v>
      </c>
      <c r="I1405" s="123" t="s">
        <v>1504</v>
      </c>
      <c r="J1405" s="150">
        <f>VLOOKUP(B1405,'12.2023'!A:C,3,0)</f>
        <v>0</v>
      </c>
      <c r="K1405" s="151">
        <f>VLOOKUP(B1405,'12.2023'!A:D,4,0)</f>
        <v>0</v>
      </c>
      <c r="L1405" s="150">
        <f>VLOOKUP(B1405,'12.2023'!A:E,5,0)</f>
        <v>0</v>
      </c>
      <c r="M1405" s="150">
        <f>VLOOKUP(B1405,'12.2023'!A:F,6,0)</f>
        <v>0</v>
      </c>
      <c r="N1405" s="150">
        <f t="shared" si="85"/>
        <v>0</v>
      </c>
      <c r="O1405" s="152">
        <f t="shared" si="86"/>
        <v>0</v>
      </c>
      <c r="P1405" s="128">
        <f t="shared" si="87"/>
        <v>0</v>
      </c>
      <c r="Q1405" s="153">
        <v>0</v>
      </c>
      <c r="R1405" s="128">
        <f t="shared" si="88"/>
        <v>0</v>
      </c>
      <c r="S1405" s="129">
        <v>11</v>
      </c>
    </row>
    <row r="1406" spans="1:19" hidden="1">
      <c r="A1406" s="147">
        <v>1388</v>
      </c>
      <c r="B1406" s="121">
        <v>203061980</v>
      </c>
      <c r="C1406" s="148" t="s">
        <v>159</v>
      </c>
      <c r="D1406" s="149" t="s">
        <v>32</v>
      </c>
      <c r="E1406" s="149" t="s">
        <v>44</v>
      </c>
      <c r="F1406" s="149" t="s">
        <v>152</v>
      </c>
      <c r="G1406" s="149" t="s">
        <v>109</v>
      </c>
      <c r="H1406" s="149">
        <v>0</v>
      </c>
      <c r="I1406" s="123" t="s">
        <v>1505</v>
      </c>
      <c r="J1406" s="150">
        <f>VLOOKUP(B1406,'12.2023'!A:C,3,0)</f>
        <v>0</v>
      </c>
      <c r="K1406" s="151">
        <f>VLOOKUP(B1406,'12.2023'!A:D,4,0)</f>
        <v>0</v>
      </c>
      <c r="L1406" s="150">
        <f>VLOOKUP(B1406,'12.2023'!A:E,5,0)</f>
        <v>0</v>
      </c>
      <c r="M1406" s="150">
        <f>VLOOKUP(B1406,'12.2023'!A:F,6,0)</f>
        <v>0</v>
      </c>
      <c r="N1406" s="150">
        <f t="shared" si="85"/>
        <v>0</v>
      </c>
      <c r="O1406" s="152">
        <f t="shared" si="86"/>
        <v>0</v>
      </c>
      <c r="P1406" s="128">
        <f t="shared" si="87"/>
        <v>0</v>
      </c>
      <c r="Q1406" s="153">
        <v>0</v>
      </c>
      <c r="R1406" s="128">
        <f t="shared" si="88"/>
        <v>0</v>
      </c>
      <c r="S1406" s="129">
        <v>11</v>
      </c>
    </row>
    <row r="1407" spans="1:19" hidden="1">
      <c r="A1407" s="147">
        <v>1389</v>
      </c>
      <c r="B1407" s="121">
        <v>203061981</v>
      </c>
      <c r="C1407" s="148" t="s">
        <v>159</v>
      </c>
      <c r="D1407" s="149" t="s">
        <v>32</v>
      </c>
      <c r="E1407" s="149" t="s">
        <v>44</v>
      </c>
      <c r="F1407" s="149" t="s">
        <v>152</v>
      </c>
      <c r="G1407" s="149" t="s">
        <v>109</v>
      </c>
      <c r="H1407" s="149">
        <v>0</v>
      </c>
      <c r="I1407" s="123" t="s">
        <v>1506</v>
      </c>
      <c r="J1407" s="150">
        <f>VLOOKUP(B1407,'12.2023'!A:C,3,0)</f>
        <v>0</v>
      </c>
      <c r="K1407" s="151">
        <f>VLOOKUP(B1407,'12.2023'!A:D,4,0)</f>
        <v>0</v>
      </c>
      <c r="L1407" s="150">
        <f>VLOOKUP(B1407,'12.2023'!A:E,5,0)</f>
        <v>0</v>
      </c>
      <c r="M1407" s="150">
        <f>VLOOKUP(B1407,'12.2023'!A:F,6,0)</f>
        <v>0</v>
      </c>
      <c r="N1407" s="150">
        <f t="shared" si="85"/>
        <v>0</v>
      </c>
      <c r="O1407" s="152">
        <f t="shared" si="86"/>
        <v>0</v>
      </c>
      <c r="P1407" s="128">
        <f t="shared" si="87"/>
        <v>0</v>
      </c>
      <c r="Q1407" s="153">
        <v>0</v>
      </c>
      <c r="R1407" s="128">
        <f t="shared" si="88"/>
        <v>0</v>
      </c>
      <c r="S1407" s="129">
        <v>11</v>
      </c>
    </row>
    <row r="1408" spans="1:19" hidden="1">
      <c r="A1408" s="147">
        <v>1390</v>
      </c>
      <c r="B1408" s="121">
        <v>203061982</v>
      </c>
      <c r="C1408" s="148" t="s">
        <v>159</v>
      </c>
      <c r="D1408" s="149" t="s">
        <v>32</v>
      </c>
      <c r="E1408" s="149" t="s">
        <v>44</v>
      </c>
      <c r="F1408" s="149" t="s">
        <v>152</v>
      </c>
      <c r="G1408" s="149" t="s">
        <v>109</v>
      </c>
      <c r="H1408" s="149">
        <v>0</v>
      </c>
      <c r="I1408" s="123" t="s">
        <v>1507</v>
      </c>
      <c r="J1408" s="150">
        <f>VLOOKUP(B1408,'12.2023'!A:C,3,0)</f>
        <v>0</v>
      </c>
      <c r="K1408" s="151">
        <f>VLOOKUP(B1408,'12.2023'!A:D,4,0)</f>
        <v>0</v>
      </c>
      <c r="L1408" s="150">
        <f>VLOOKUP(B1408,'12.2023'!A:E,5,0)</f>
        <v>58452</v>
      </c>
      <c r="M1408" s="150">
        <f>VLOOKUP(B1408,'12.2023'!A:F,6,0)</f>
        <v>58452</v>
      </c>
      <c r="N1408" s="150">
        <f t="shared" si="85"/>
        <v>0</v>
      </c>
      <c r="O1408" s="152">
        <f t="shared" si="86"/>
        <v>0</v>
      </c>
      <c r="P1408" s="128">
        <f t="shared" si="87"/>
        <v>0</v>
      </c>
      <c r="Q1408" s="153">
        <v>0</v>
      </c>
      <c r="R1408" s="128">
        <f t="shared" si="88"/>
        <v>0</v>
      </c>
      <c r="S1408" s="129">
        <v>11</v>
      </c>
    </row>
    <row r="1409" spans="1:19" hidden="1">
      <c r="A1409" s="147">
        <v>1391</v>
      </c>
      <c r="B1409" s="121">
        <v>203061983</v>
      </c>
      <c r="C1409" s="148" t="s">
        <v>159</v>
      </c>
      <c r="D1409" s="149" t="s">
        <v>32</v>
      </c>
      <c r="E1409" s="149" t="s">
        <v>44</v>
      </c>
      <c r="F1409" s="149" t="s">
        <v>152</v>
      </c>
      <c r="G1409" s="149" t="s">
        <v>109</v>
      </c>
      <c r="H1409" s="149">
        <v>0</v>
      </c>
      <c r="I1409" s="123" t="s">
        <v>1508</v>
      </c>
      <c r="J1409" s="150">
        <f>VLOOKUP(B1409,'12.2023'!A:C,3,0)</f>
        <v>0</v>
      </c>
      <c r="K1409" s="151">
        <f>VLOOKUP(B1409,'12.2023'!A:D,4,0)</f>
        <v>0</v>
      </c>
      <c r="L1409" s="150">
        <f>VLOOKUP(B1409,'12.2023'!A:E,5,0)</f>
        <v>68977</v>
      </c>
      <c r="M1409" s="150">
        <f>VLOOKUP(B1409,'12.2023'!A:F,6,0)</f>
        <v>68977</v>
      </c>
      <c r="N1409" s="150">
        <f t="shared" si="85"/>
        <v>0</v>
      </c>
      <c r="O1409" s="152">
        <f t="shared" si="86"/>
        <v>0</v>
      </c>
      <c r="P1409" s="128">
        <f t="shared" si="87"/>
        <v>0</v>
      </c>
      <c r="Q1409" s="153">
        <v>0</v>
      </c>
      <c r="R1409" s="128">
        <f t="shared" si="88"/>
        <v>0</v>
      </c>
      <c r="S1409" s="129">
        <v>11</v>
      </c>
    </row>
    <row r="1410" spans="1:19" hidden="1">
      <c r="A1410" s="147">
        <v>1392</v>
      </c>
      <c r="B1410" s="121">
        <v>203061984</v>
      </c>
      <c r="C1410" s="148" t="s">
        <v>159</v>
      </c>
      <c r="D1410" s="149" t="s">
        <v>32</v>
      </c>
      <c r="E1410" s="149" t="s">
        <v>44</v>
      </c>
      <c r="F1410" s="149" t="s">
        <v>152</v>
      </c>
      <c r="G1410" s="149" t="s">
        <v>109</v>
      </c>
      <c r="H1410" s="149">
        <v>0</v>
      </c>
      <c r="I1410" s="123" t="s">
        <v>1509</v>
      </c>
      <c r="J1410" s="150">
        <f>VLOOKUP(B1410,'12.2023'!A:C,3,0)</f>
        <v>0</v>
      </c>
      <c r="K1410" s="151">
        <f>VLOOKUP(B1410,'12.2023'!A:D,4,0)</f>
        <v>0</v>
      </c>
      <c r="L1410" s="150">
        <f>VLOOKUP(B1410,'12.2023'!A:E,5,0)</f>
        <v>107245.6</v>
      </c>
      <c r="M1410" s="150">
        <f>VLOOKUP(B1410,'12.2023'!A:F,6,0)</f>
        <v>107245.6</v>
      </c>
      <c r="N1410" s="150">
        <f t="shared" si="85"/>
        <v>0</v>
      </c>
      <c r="O1410" s="152">
        <f t="shared" si="86"/>
        <v>0</v>
      </c>
      <c r="P1410" s="128">
        <f t="shared" si="87"/>
        <v>0</v>
      </c>
      <c r="Q1410" s="153">
        <v>0</v>
      </c>
      <c r="R1410" s="128">
        <f t="shared" si="88"/>
        <v>0</v>
      </c>
      <c r="S1410" s="129">
        <v>11</v>
      </c>
    </row>
    <row r="1411" spans="1:19" hidden="1">
      <c r="A1411" s="147">
        <v>1393</v>
      </c>
      <c r="B1411" s="121">
        <v>203061985</v>
      </c>
      <c r="C1411" s="148" t="s">
        <v>159</v>
      </c>
      <c r="D1411" s="149" t="s">
        <v>32</v>
      </c>
      <c r="E1411" s="149" t="s">
        <v>44</v>
      </c>
      <c r="F1411" s="149" t="s">
        <v>152</v>
      </c>
      <c r="G1411" s="149" t="s">
        <v>109</v>
      </c>
      <c r="H1411" s="149">
        <v>0</v>
      </c>
      <c r="I1411" s="123" t="s">
        <v>1510</v>
      </c>
      <c r="J1411" s="150">
        <f>VLOOKUP(B1411,'12.2023'!A:C,3,0)</f>
        <v>0</v>
      </c>
      <c r="K1411" s="151">
        <f>VLOOKUP(B1411,'12.2023'!A:D,4,0)</f>
        <v>0</v>
      </c>
      <c r="L1411" s="150">
        <f>VLOOKUP(B1411,'12.2023'!A:E,5,0)</f>
        <v>850</v>
      </c>
      <c r="M1411" s="150">
        <f>VLOOKUP(B1411,'12.2023'!A:F,6,0)</f>
        <v>850</v>
      </c>
      <c r="N1411" s="150">
        <f t="shared" si="85"/>
        <v>0</v>
      </c>
      <c r="O1411" s="152">
        <f t="shared" si="86"/>
        <v>0</v>
      </c>
      <c r="P1411" s="128">
        <f t="shared" si="87"/>
        <v>0</v>
      </c>
      <c r="Q1411" s="153">
        <v>0</v>
      </c>
      <c r="R1411" s="128">
        <f t="shared" si="88"/>
        <v>0</v>
      </c>
      <c r="S1411" s="129">
        <v>11</v>
      </c>
    </row>
    <row r="1412" spans="1:19" hidden="1">
      <c r="A1412" s="147">
        <v>1394</v>
      </c>
      <c r="B1412" s="121">
        <v>203061986</v>
      </c>
      <c r="C1412" s="148" t="s">
        <v>159</v>
      </c>
      <c r="D1412" s="149" t="s">
        <v>32</v>
      </c>
      <c r="E1412" s="149" t="s">
        <v>44</v>
      </c>
      <c r="F1412" s="149" t="s">
        <v>152</v>
      </c>
      <c r="G1412" s="149" t="s">
        <v>109</v>
      </c>
      <c r="H1412" s="149">
        <v>0</v>
      </c>
      <c r="I1412" s="123" t="s">
        <v>1511</v>
      </c>
      <c r="J1412" s="150">
        <f>VLOOKUP(B1412,'12.2023'!A:C,3,0)</f>
        <v>0</v>
      </c>
      <c r="K1412" s="151">
        <f>VLOOKUP(B1412,'12.2023'!A:D,4,0)</f>
        <v>0</v>
      </c>
      <c r="L1412" s="150">
        <f>VLOOKUP(B1412,'12.2023'!A:E,5,0)</f>
        <v>0</v>
      </c>
      <c r="M1412" s="150">
        <f>VLOOKUP(B1412,'12.2023'!A:F,6,0)</f>
        <v>0</v>
      </c>
      <c r="N1412" s="150">
        <f t="shared" si="85"/>
        <v>0</v>
      </c>
      <c r="O1412" s="152">
        <f t="shared" si="86"/>
        <v>0</v>
      </c>
      <c r="P1412" s="128">
        <f t="shared" si="87"/>
        <v>0</v>
      </c>
      <c r="Q1412" s="153">
        <v>0</v>
      </c>
      <c r="R1412" s="128">
        <f t="shared" si="88"/>
        <v>0</v>
      </c>
      <c r="S1412" s="129">
        <v>11</v>
      </c>
    </row>
    <row r="1413" spans="1:19" hidden="1">
      <c r="A1413" s="147">
        <v>1395</v>
      </c>
      <c r="B1413" s="121">
        <v>203061987</v>
      </c>
      <c r="C1413" s="148" t="s">
        <v>159</v>
      </c>
      <c r="D1413" s="149" t="s">
        <v>32</v>
      </c>
      <c r="E1413" s="149" t="s">
        <v>44</v>
      </c>
      <c r="F1413" s="149" t="s">
        <v>152</v>
      </c>
      <c r="G1413" s="149" t="s">
        <v>109</v>
      </c>
      <c r="H1413" s="149">
        <v>0</v>
      </c>
      <c r="I1413" s="123" t="s">
        <v>1512</v>
      </c>
      <c r="J1413" s="150">
        <f>VLOOKUP(B1413,'12.2023'!A:C,3,0)</f>
        <v>0</v>
      </c>
      <c r="K1413" s="151">
        <f>VLOOKUP(B1413,'12.2023'!A:D,4,0)</f>
        <v>0</v>
      </c>
      <c r="L1413" s="150">
        <f>VLOOKUP(B1413,'12.2023'!A:E,5,0)</f>
        <v>43245</v>
      </c>
      <c r="M1413" s="150">
        <f>VLOOKUP(B1413,'12.2023'!A:F,6,0)</f>
        <v>43245</v>
      </c>
      <c r="N1413" s="150">
        <f t="shared" si="85"/>
        <v>0</v>
      </c>
      <c r="O1413" s="152">
        <f t="shared" si="86"/>
        <v>0</v>
      </c>
      <c r="P1413" s="128">
        <f t="shared" si="87"/>
        <v>0</v>
      </c>
      <c r="Q1413" s="153">
        <v>0</v>
      </c>
      <c r="R1413" s="128">
        <f t="shared" si="88"/>
        <v>0</v>
      </c>
      <c r="S1413" s="129">
        <v>11</v>
      </c>
    </row>
    <row r="1414" spans="1:19" hidden="1">
      <c r="A1414" s="147">
        <v>1396</v>
      </c>
      <c r="B1414" s="121">
        <v>203061988</v>
      </c>
      <c r="C1414" s="148" t="s">
        <v>159</v>
      </c>
      <c r="D1414" s="149" t="s">
        <v>32</v>
      </c>
      <c r="E1414" s="149" t="s">
        <v>44</v>
      </c>
      <c r="F1414" s="149" t="s">
        <v>152</v>
      </c>
      <c r="G1414" s="149" t="s">
        <v>109</v>
      </c>
      <c r="H1414" s="149">
        <v>0</v>
      </c>
      <c r="I1414" s="123" t="s">
        <v>1513</v>
      </c>
      <c r="J1414" s="150">
        <f>VLOOKUP(B1414,'12.2023'!A:C,3,0)</f>
        <v>0</v>
      </c>
      <c r="K1414" s="151">
        <f>VLOOKUP(B1414,'12.2023'!A:D,4,0)</f>
        <v>0</v>
      </c>
      <c r="L1414" s="150">
        <f>VLOOKUP(B1414,'12.2023'!A:E,5,0)</f>
        <v>43263</v>
      </c>
      <c r="M1414" s="150">
        <f>VLOOKUP(B1414,'12.2023'!A:F,6,0)</f>
        <v>43263</v>
      </c>
      <c r="N1414" s="150">
        <f t="shared" si="85"/>
        <v>0</v>
      </c>
      <c r="O1414" s="152">
        <f t="shared" si="86"/>
        <v>0</v>
      </c>
      <c r="P1414" s="128">
        <f t="shared" si="87"/>
        <v>0</v>
      </c>
      <c r="Q1414" s="153">
        <v>0</v>
      </c>
      <c r="R1414" s="128">
        <f t="shared" si="88"/>
        <v>0</v>
      </c>
      <c r="S1414" s="129">
        <v>11</v>
      </c>
    </row>
    <row r="1415" spans="1:19" hidden="1">
      <c r="A1415" s="147">
        <v>1397</v>
      </c>
      <c r="B1415" s="121">
        <v>203061989</v>
      </c>
      <c r="C1415" s="148" t="s">
        <v>159</v>
      </c>
      <c r="D1415" s="149" t="s">
        <v>32</v>
      </c>
      <c r="E1415" s="149" t="s">
        <v>44</v>
      </c>
      <c r="F1415" s="149" t="s">
        <v>152</v>
      </c>
      <c r="G1415" s="149" t="s">
        <v>109</v>
      </c>
      <c r="H1415" s="149">
        <v>0</v>
      </c>
      <c r="I1415" s="123" t="s">
        <v>1514</v>
      </c>
      <c r="J1415" s="150">
        <f>VLOOKUP(B1415,'12.2023'!A:C,3,0)</f>
        <v>0</v>
      </c>
      <c r="K1415" s="151">
        <f>VLOOKUP(B1415,'12.2023'!A:D,4,0)</f>
        <v>0</v>
      </c>
      <c r="L1415" s="150">
        <f>VLOOKUP(B1415,'12.2023'!A:E,5,0)</f>
        <v>24991</v>
      </c>
      <c r="M1415" s="150">
        <f>VLOOKUP(B1415,'12.2023'!A:F,6,0)</f>
        <v>24991</v>
      </c>
      <c r="N1415" s="150">
        <f t="shared" ref="N1415:N1478" si="89">IF((J1415+L1415)-(K1415+M1415)&lt;0,0,(J1415+L1415)-(K1415+M1415))</f>
        <v>0</v>
      </c>
      <c r="O1415" s="152">
        <f t="shared" ref="O1415:O1478" si="90">-IF((J1415+L1415)-(K1415+M1415)&lt;0,(J1415+L1415)-(K1415+M1415),0)</f>
        <v>0</v>
      </c>
      <c r="P1415" s="128">
        <f t="shared" ref="P1415:P1478" si="91">N1415-O1415</f>
        <v>0</v>
      </c>
      <c r="Q1415" s="153">
        <v>0</v>
      </c>
      <c r="R1415" s="128">
        <f t="shared" ref="R1415:R1478" si="92">P1415-Q1415</f>
        <v>0</v>
      </c>
      <c r="S1415" s="129">
        <v>11</v>
      </c>
    </row>
    <row r="1416" spans="1:19" hidden="1">
      <c r="A1416" s="147">
        <v>1398</v>
      </c>
      <c r="B1416" s="121">
        <v>203061990</v>
      </c>
      <c r="C1416" s="148" t="s">
        <v>159</v>
      </c>
      <c r="D1416" s="149" t="s">
        <v>32</v>
      </c>
      <c r="E1416" s="149" t="s">
        <v>44</v>
      </c>
      <c r="F1416" s="149" t="s">
        <v>152</v>
      </c>
      <c r="G1416" s="149" t="s">
        <v>109</v>
      </c>
      <c r="H1416" s="149">
        <v>0</v>
      </c>
      <c r="I1416" s="123" t="s">
        <v>1515</v>
      </c>
      <c r="J1416" s="150">
        <f>VLOOKUP(B1416,'12.2023'!A:C,3,0)</f>
        <v>0</v>
      </c>
      <c r="K1416" s="151">
        <f>VLOOKUP(B1416,'12.2023'!A:D,4,0)</f>
        <v>0</v>
      </c>
      <c r="L1416" s="150">
        <f>VLOOKUP(B1416,'12.2023'!A:E,5,0)</f>
        <v>0</v>
      </c>
      <c r="M1416" s="150">
        <f>VLOOKUP(B1416,'12.2023'!A:F,6,0)</f>
        <v>0</v>
      </c>
      <c r="N1416" s="150">
        <f t="shared" si="89"/>
        <v>0</v>
      </c>
      <c r="O1416" s="152">
        <f t="shared" si="90"/>
        <v>0</v>
      </c>
      <c r="P1416" s="128">
        <f t="shared" si="91"/>
        <v>0</v>
      </c>
      <c r="Q1416" s="153">
        <v>0</v>
      </c>
      <c r="R1416" s="128">
        <f t="shared" si="92"/>
        <v>0</v>
      </c>
      <c r="S1416" s="129">
        <v>11</v>
      </c>
    </row>
    <row r="1417" spans="1:19" hidden="1">
      <c r="A1417" s="147">
        <v>1399</v>
      </c>
      <c r="B1417" s="121">
        <v>203061991</v>
      </c>
      <c r="C1417" s="148" t="s">
        <v>159</v>
      </c>
      <c r="D1417" s="149" t="s">
        <v>32</v>
      </c>
      <c r="E1417" s="149" t="s">
        <v>44</v>
      </c>
      <c r="F1417" s="149" t="s">
        <v>152</v>
      </c>
      <c r="G1417" s="149" t="s">
        <v>109</v>
      </c>
      <c r="H1417" s="149">
        <v>0</v>
      </c>
      <c r="I1417" s="123" t="s">
        <v>1516</v>
      </c>
      <c r="J1417" s="150">
        <f>VLOOKUP(B1417,'12.2023'!A:C,3,0)</f>
        <v>0</v>
      </c>
      <c r="K1417" s="151">
        <f>VLOOKUP(B1417,'12.2023'!A:D,4,0)</f>
        <v>0</v>
      </c>
      <c r="L1417" s="150">
        <f>VLOOKUP(B1417,'12.2023'!A:E,5,0)</f>
        <v>25827</v>
      </c>
      <c r="M1417" s="150">
        <f>VLOOKUP(B1417,'12.2023'!A:F,6,0)</f>
        <v>25827</v>
      </c>
      <c r="N1417" s="150">
        <f t="shared" si="89"/>
        <v>0</v>
      </c>
      <c r="O1417" s="152">
        <f t="shared" si="90"/>
        <v>0</v>
      </c>
      <c r="P1417" s="128">
        <f t="shared" si="91"/>
        <v>0</v>
      </c>
      <c r="Q1417" s="153">
        <v>0</v>
      </c>
      <c r="R1417" s="128">
        <f t="shared" si="92"/>
        <v>0</v>
      </c>
      <c r="S1417" s="129">
        <v>11</v>
      </c>
    </row>
    <row r="1418" spans="1:19" hidden="1">
      <c r="A1418" s="147">
        <v>1400</v>
      </c>
      <c r="B1418" s="121">
        <v>203061994</v>
      </c>
      <c r="C1418" s="148" t="s">
        <v>159</v>
      </c>
      <c r="D1418" s="149" t="s">
        <v>32</v>
      </c>
      <c r="E1418" s="149" t="s">
        <v>44</v>
      </c>
      <c r="F1418" s="149" t="s">
        <v>152</v>
      </c>
      <c r="G1418" s="149" t="s">
        <v>109</v>
      </c>
      <c r="H1418" s="149">
        <v>0</v>
      </c>
      <c r="I1418" s="123" t="s">
        <v>1517</v>
      </c>
      <c r="J1418" s="150">
        <f>VLOOKUP(B1418,'12.2023'!A:C,3,0)</f>
        <v>0</v>
      </c>
      <c r="K1418" s="151">
        <f>VLOOKUP(B1418,'12.2023'!A:D,4,0)</f>
        <v>0</v>
      </c>
      <c r="L1418" s="150">
        <f>VLOOKUP(B1418,'12.2023'!A:E,5,0)</f>
        <v>0</v>
      </c>
      <c r="M1418" s="150">
        <f>VLOOKUP(B1418,'12.2023'!A:F,6,0)</f>
        <v>0</v>
      </c>
      <c r="N1418" s="150">
        <f t="shared" si="89"/>
        <v>0</v>
      </c>
      <c r="O1418" s="152">
        <f t="shared" si="90"/>
        <v>0</v>
      </c>
      <c r="P1418" s="128">
        <f t="shared" si="91"/>
        <v>0</v>
      </c>
      <c r="Q1418" s="153">
        <v>0</v>
      </c>
      <c r="R1418" s="128">
        <f t="shared" si="92"/>
        <v>0</v>
      </c>
      <c r="S1418" s="129">
        <v>11</v>
      </c>
    </row>
    <row r="1419" spans="1:19" hidden="1">
      <c r="A1419" s="147">
        <v>1401</v>
      </c>
      <c r="B1419" s="121">
        <v>203061997</v>
      </c>
      <c r="C1419" s="148" t="s">
        <v>159</v>
      </c>
      <c r="D1419" s="149" t="s">
        <v>32</v>
      </c>
      <c r="E1419" s="149" t="s">
        <v>44</v>
      </c>
      <c r="F1419" s="149" t="s">
        <v>152</v>
      </c>
      <c r="G1419" s="149" t="s">
        <v>109</v>
      </c>
      <c r="H1419" s="149">
        <v>0</v>
      </c>
      <c r="I1419" s="123" t="s">
        <v>1518</v>
      </c>
      <c r="J1419" s="150">
        <f>VLOOKUP(B1419,'12.2023'!A:C,3,0)</f>
        <v>0</v>
      </c>
      <c r="K1419" s="151">
        <f>VLOOKUP(B1419,'12.2023'!A:D,4,0)</f>
        <v>0</v>
      </c>
      <c r="L1419" s="150">
        <f>VLOOKUP(B1419,'12.2023'!A:E,5,0)</f>
        <v>0</v>
      </c>
      <c r="M1419" s="150">
        <f>VLOOKUP(B1419,'12.2023'!A:F,6,0)</f>
        <v>0</v>
      </c>
      <c r="N1419" s="150">
        <f t="shared" si="89"/>
        <v>0</v>
      </c>
      <c r="O1419" s="152">
        <f t="shared" si="90"/>
        <v>0</v>
      </c>
      <c r="P1419" s="128">
        <f t="shared" si="91"/>
        <v>0</v>
      </c>
      <c r="Q1419" s="153">
        <v>0</v>
      </c>
      <c r="R1419" s="128">
        <f t="shared" si="92"/>
        <v>0</v>
      </c>
      <c r="S1419" s="129">
        <v>11</v>
      </c>
    </row>
    <row r="1420" spans="1:19" hidden="1">
      <c r="A1420" s="147">
        <v>1402</v>
      </c>
      <c r="B1420" s="121">
        <v>203061998</v>
      </c>
      <c r="C1420" s="148" t="s">
        <v>159</v>
      </c>
      <c r="D1420" s="149" t="s">
        <v>32</v>
      </c>
      <c r="E1420" s="149" t="s">
        <v>44</v>
      </c>
      <c r="F1420" s="149" t="s">
        <v>152</v>
      </c>
      <c r="G1420" s="149" t="s">
        <v>109</v>
      </c>
      <c r="H1420" s="149">
        <v>0</v>
      </c>
      <c r="I1420" s="123" t="s">
        <v>1519</v>
      </c>
      <c r="J1420" s="150">
        <f>VLOOKUP(B1420,'12.2023'!A:C,3,0)</f>
        <v>0</v>
      </c>
      <c r="K1420" s="151">
        <f>VLOOKUP(B1420,'12.2023'!A:D,4,0)</f>
        <v>0</v>
      </c>
      <c r="L1420" s="150">
        <f>VLOOKUP(B1420,'12.2023'!A:E,5,0)</f>
        <v>201580</v>
      </c>
      <c r="M1420" s="150">
        <f>VLOOKUP(B1420,'12.2023'!A:F,6,0)</f>
        <v>201580</v>
      </c>
      <c r="N1420" s="150">
        <f t="shared" si="89"/>
        <v>0</v>
      </c>
      <c r="O1420" s="152">
        <f t="shared" si="90"/>
        <v>0</v>
      </c>
      <c r="P1420" s="128">
        <f t="shared" si="91"/>
        <v>0</v>
      </c>
      <c r="Q1420" s="153">
        <v>0</v>
      </c>
      <c r="R1420" s="128">
        <f t="shared" si="92"/>
        <v>0</v>
      </c>
      <c r="S1420" s="129">
        <v>11</v>
      </c>
    </row>
    <row r="1421" spans="1:19" hidden="1">
      <c r="A1421" s="147">
        <v>1403</v>
      </c>
      <c r="B1421" s="121">
        <v>203061999</v>
      </c>
      <c r="C1421" s="148" t="s">
        <v>159</v>
      </c>
      <c r="D1421" s="149" t="s">
        <v>32</v>
      </c>
      <c r="E1421" s="149" t="s">
        <v>44</v>
      </c>
      <c r="F1421" s="149" t="s">
        <v>152</v>
      </c>
      <c r="G1421" s="149" t="s">
        <v>109</v>
      </c>
      <c r="H1421" s="149">
        <v>0</v>
      </c>
      <c r="I1421" s="123" t="s">
        <v>1520</v>
      </c>
      <c r="J1421" s="150">
        <f>VLOOKUP(B1421,'12.2023'!A:C,3,0)</f>
        <v>0</v>
      </c>
      <c r="K1421" s="151">
        <f>VLOOKUP(B1421,'12.2023'!A:D,4,0)</f>
        <v>0</v>
      </c>
      <c r="L1421" s="150">
        <f>VLOOKUP(B1421,'12.2023'!A:E,5,0)</f>
        <v>80226.400000000009</v>
      </c>
      <c r="M1421" s="150">
        <f>VLOOKUP(B1421,'12.2023'!A:F,6,0)</f>
        <v>80226.400000000009</v>
      </c>
      <c r="N1421" s="150">
        <f t="shared" si="89"/>
        <v>0</v>
      </c>
      <c r="O1421" s="152">
        <f t="shared" si="90"/>
        <v>0</v>
      </c>
      <c r="P1421" s="128">
        <f t="shared" si="91"/>
        <v>0</v>
      </c>
      <c r="Q1421" s="153">
        <v>0</v>
      </c>
      <c r="R1421" s="128">
        <f t="shared" si="92"/>
        <v>0</v>
      </c>
      <c r="S1421" s="129">
        <v>11</v>
      </c>
    </row>
    <row r="1422" spans="1:19" hidden="1">
      <c r="A1422" s="147">
        <v>1404</v>
      </c>
      <c r="B1422" s="121">
        <v>203062000</v>
      </c>
      <c r="C1422" s="148" t="s">
        <v>159</v>
      </c>
      <c r="D1422" s="149" t="s">
        <v>32</v>
      </c>
      <c r="E1422" s="149" t="s">
        <v>44</v>
      </c>
      <c r="F1422" s="149" t="s">
        <v>152</v>
      </c>
      <c r="G1422" s="149" t="s">
        <v>109</v>
      </c>
      <c r="H1422" s="149">
        <v>0</v>
      </c>
      <c r="I1422" s="123" t="s">
        <v>1521</v>
      </c>
      <c r="J1422" s="150">
        <f>VLOOKUP(B1422,'12.2023'!A:C,3,0)</f>
        <v>0</v>
      </c>
      <c r="K1422" s="151">
        <f>VLOOKUP(B1422,'12.2023'!A:D,4,0)</f>
        <v>0</v>
      </c>
      <c r="L1422" s="150">
        <f>VLOOKUP(B1422,'12.2023'!A:E,5,0)</f>
        <v>143342</v>
      </c>
      <c r="M1422" s="150">
        <f>VLOOKUP(B1422,'12.2023'!A:F,6,0)</f>
        <v>143342</v>
      </c>
      <c r="N1422" s="150">
        <f t="shared" si="89"/>
        <v>0</v>
      </c>
      <c r="O1422" s="152">
        <f t="shared" si="90"/>
        <v>0</v>
      </c>
      <c r="P1422" s="128">
        <f t="shared" si="91"/>
        <v>0</v>
      </c>
      <c r="Q1422" s="153">
        <v>0</v>
      </c>
      <c r="R1422" s="128">
        <f t="shared" si="92"/>
        <v>0</v>
      </c>
      <c r="S1422" s="129">
        <v>11</v>
      </c>
    </row>
    <row r="1423" spans="1:19" hidden="1">
      <c r="A1423" s="147">
        <v>1405</v>
      </c>
      <c r="B1423" s="121">
        <v>203062001</v>
      </c>
      <c r="C1423" s="148" t="s">
        <v>159</v>
      </c>
      <c r="D1423" s="149" t="s">
        <v>32</v>
      </c>
      <c r="E1423" s="149" t="s">
        <v>44</v>
      </c>
      <c r="F1423" s="149" t="s">
        <v>152</v>
      </c>
      <c r="G1423" s="149" t="s">
        <v>109</v>
      </c>
      <c r="H1423" s="149">
        <v>0</v>
      </c>
      <c r="I1423" s="123" t="s">
        <v>1522</v>
      </c>
      <c r="J1423" s="150">
        <f>VLOOKUP(B1423,'12.2023'!A:C,3,0)</f>
        <v>0</v>
      </c>
      <c r="K1423" s="151">
        <f>VLOOKUP(B1423,'12.2023'!A:D,4,0)</f>
        <v>0</v>
      </c>
      <c r="L1423" s="150">
        <f>VLOOKUP(B1423,'12.2023'!A:E,5,0)</f>
        <v>16309</v>
      </c>
      <c r="M1423" s="150">
        <f>VLOOKUP(B1423,'12.2023'!A:F,6,0)</f>
        <v>16309</v>
      </c>
      <c r="N1423" s="150">
        <f t="shared" si="89"/>
        <v>0</v>
      </c>
      <c r="O1423" s="152">
        <f t="shared" si="90"/>
        <v>0</v>
      </c>
      <c r="P1423" s="128">
        <f t="shared" si="91"/>
        <v>0</v>
      </c>
      <c r="Q1423" s="153">
        <v>0</v>
      </c>
      <c r="R1423" s="128">
        <f t="shared" si="92"/>
        <v>0</v>
      </c>
      <c r="S1423" s="129">
        <v>11</v>
      </c>
    </row>
    <row r="1424" spans="1:19" hidden="1">
      <c r="A1424" s="147">
        <v>1406</v>
      </c>
      <c r="B1424" s="121">
        <v>203062002</v>
      </c>
      <c r="C1424" s="148" t="s">
        <v>159</v>
      </c>
      <c r="D1424" s="149" t="s">
        <v>32</v>
      </c>
      <c r="E1424" s="149" t="s">
        <v>44</v>
      </c>
      <c r="F1424" s="149" t="s">
        <v>152</v>
      </c>
      <c r="G1424" s="149" t="s">
        <v>109</v>
      </c>
      <c r="H1424" s="149">
        <v>0</v>
      </c>
      <c r="I1424" s="123" t="s">
        <v>1523</v>
      </c>
      <c r="J1424" s="150">
        <f>VLOOKUP(B1424,'12.2023'!A:C,3,0)</f>
        <v>0</v>
      </c>
      <c r="K1424" s="151">
        <f>VLOOKUP(B1424,'12.2023'!A:D,4,0)</f>
        <v>0</v>
      </c>
      <c r="L1424" s="150">
        <f>VLOOKUP(B1424,'12.2023'!A:E,5,0)</f>
        <v>51245</v>
      </c>
      <c r="M1424" s="150">
        <f>VLOOKUP(B1424,'12.2023'!A:F,6,0)</f>
        <v>51245</v>
      </c>
      <c r="N1424" s="150">
        <f t="shared" si="89"/>
        <v>0</v>
      </c>
      <c r="O1424" s="152">
        <f t="shared" si="90"/>
        <v>0</v>
      </c>
      <c r="P1424" s="128">
        <f t="shared" si="91"/>
        <v>0</v>
      </c>
      <c r="Q1424" s="153">
        <v>0</v>
      </c>
      <c r="R1424" s="128">
        <f t="shared" si="92"/>
        <v>0</v>
      </c>
      <c r="S1424" s="129">
        <v>11</v>
      </c>
    </row>
    <row r="1425" spans="1:19" hidden="1">
      <c r="A1425" s="147">
        <v>1407</v>
      </c>
      <c r="B1425" s="121">
        <v>203062003</v>
      </c>
      <c r="C1425" s="148" t="s">
        <v>159</v>
      </c>
      <c r="D1425" s="149" t="s">
        <v>32</v>
      </c>
      <c r="E1425" s="149" t="s">
        <v>44</v>
      </c>
      <c r="F1425" s="149" t="s">
        <v>152</v>
      </c>
      <c r="G1425" s="149" t="s">
        <v>109</v>
      </c>
      <c r="H1425" s="149">
        <v>0</v>
      </c>
      <c r="I1425" s="123" t="s">
        <v>1524</v>
      </c>
      <c r="J1425" s="150">
        <f>VLOOKUP(B1425,'12.2023'!A:C,3,0)</f>
        <v>0</v>
      </c>
      <c r="K1425" s="151">
        <f>VLOOKUP(B1425,'12.2023'!A:D,4,0)</f>
        <v>0</v>
      </c>
      <c r="L1425" s="150">
        <f>VLOOKUP(B1425,'12.2023'!A:E,5,0)</f>
        <v>444729</v>
      </c>
      <c r="M1425" s="150">
        <f>VLOOKUP(B1425,'12.2023'!A:F,6,0)</f>
        <v>444729</v>
      </c>
      <c r="N1425" s="150">
        <f t="shared" si="89"/>
        <v>0</v>
      </c>
      <c r="O1425" s="152">
        <f t="shared" si="90"/>
        <v>0</v>
      </c>
      <c r="P1425" s="128">
        <f t="shared" si="91"/>
        <v>0</v>
      </c>
      <c r="Q1425" s="153">
        <v>0</v>
      </c>
      <c r="R1425" s="128">
        <f t="shared" si="92"/>
        <v>0</v>
      </c>
      <c r="S1425" s="129">
        <v>11</v>
      </c>
    </row>
    <row r="1426" spans="1:19" hidden="1">
      <c r="A1426" s="147">
        <v>1408</v>
      </c>
      <c r="B1426" s="121">
        <v>203062004</v>
      </c>
      <c r="C1426" s="148" t="s">
        <v>159</v>
      </c>
      <c r="D1426" s="149" t="s">
        <v>32</v>
      </c>
      <c r="E1426" s="149" t="s">
        <v>44</v>
      </c>
      <c r="F1426" s="149" t="s">
        <v>152</v>
      </c>
      <c r="G1426" s="149" t="s">
        <v>109</v>
      </c>
      <c r="H1426" s="149">
        <v>0</v>
      </c>
      <c r="I1426" s="123" t="s">
        <v>1525</v>
      </c>
      <c r="J1426" s="150">
        <f>VLOOKUP(B1426,'12.2023'!A:C,3,0)</f>
        <v>0</v>
      </c>
      <c r="K1426" s="151">
        <f>VLOOKUP(B1426,'12.2023'!A:D,4,0)</f>
        <v>0</v>
      </c>
      <c r="L1426" s="150">
        <f>VLOOKUP(B1426,'12.2023'!A:E,5,0)</f>
        <v>21756</v>
      </c>
      <c r="M1426" s="150">
        <f>VLOOKUP(B1426,'12.2023'!A:F,6,0)</f>
        <v>21756</v>
      </c>
      <c r="N1426" s="150">
        <f t="shared" si="89"/>
        <v>0</v>
      </c>
      <c r="O1426" s="152">
        <f t="shared" si="90"/>
        <v>0</v>
      </c>
      <c r="P1426" s="128">
        <f t="shared" si="91"/>
        <v>0</v>
      </c>
      <c r="Q1426" s="153">
        <v>0</v>
      </c>
      <c r="R1426" s="128">
        <f t="shared" si="92"/>
        <v>0</v>
      </c>
      <c r="S1426" s="129">
        <v>11</v>
      </c>
    </row>
    <row r="1427" spans="1:19" hidden="1">
      <c r="A1427" s="147">
        <v>1409</v>
      </c>
      <c r="B1427" s="121">
        <v>203062005</v>
      </c>
      <c r="C1427" s="148" t="s">
        <v>159</v>
      </c>
      <c r="D1427" s="149" t="s">
        <v>32</v>
      </c>
      <c r="E1427" s="149" t="s">
        <v>44</v>
      </c>
      <c r="F1427" s="149" t="s">
        <v>152</v>
      </c>
      <c r="G1427" s="149" t="s">
        <v>109</v>
      </c>
      <c r="H1427" s="149">
        <v>0</v>
      </c>
      <c r="I1427" s="123" t="s">
        <v>1526</v>
      </c>
      <c r="J1427" s="150">
        <f>VLOOKUP(B1427,'12.2023'!A:C,3,0)</f>
        <v>0</v>
      </c>
      <c r="K1427" s="151">
        <f>VLOOKUP(B1427,'12.2023'!A:D,4,0)</f>
        <v>0</v>
      </c>
      <c r="L1427" s="150">
        <f>VLOOKUP(B1427,'12.2023'!A:E,5,0)</f>
        <v>1317</v>
      </c>
      <c r="M1427" s="150">
        <f>VLOOKUP(B1427,'12.2023'!A:F,6,0)</f>
        <v>1317</v>
      </c>
      <c r="N1427" s="150">
        <f t="shared" si="89"/>
        <v>0</v>
      </c>
      <c r="O1427" s="152">
        <f t="shared" si="90"/>
        <v>0</v>
      </c>
      <c r="P1427" s="128">
        <f t="shared" si="91"/>
        <v>0</v>
      </c>
      <c r="Q1427" s="153">
        <v>0</v>
      </c>
      <c r="R1427" s="128">
        <f t="shared" si="92"/>
        <v>0</v>
      </c>
      <c r="S1427" s="129">
        <v>11</v>
      </c>
    </row>
    <row r="1428" spans="1:19" hidden="1">
      <c r="A1428" s="147">
        <v>1410</v>
      </c>
      <c r="B1428" s="121">
        <v>203062006</v>
      </c>
      <c r="C1428" s="148" t="s">
        <v>159</v>
      </c>
      <c r="D1428" s="149" t="s">
        <v>32</v>
      </c>
      <c r="E1428" s="149" t="s">
        <v>44</v>
      </c>
      <c r="F1428" s="149" t="s">
        <v>152</v>
      </c>
      <c r="G1428" s="149" t="s">
        <v>109</v>
      </c>
      <c r="H1428" s="149">
        <v>0</v>
      </c>
      <c r="I1428" s="123" t="s">
        <v>1527</v>
      </c>
      <c r="J1428" s="150">
        <f>VLOOKUP(B1428,'12.2023'!A:C,3,0)</f>
        <v>0</v>
      </c>
      <c r="K1428" s="151">
        <f>VLOOKUP(B1428,'12.2023'!A:D,4,0)</f>
        <v>0</v>
      </c>
      <c r="L1428" s="150">
        <f>VLOOKUP(B1428,'12.2023'!A:E,5,0)</f>
        <v>19148</v>
      </c>
      <c r="M1428" s="150">
        <f>VLOOKUP(B1428,'12.2023'!A:F,6,0)</f>
        <v>19148</v>
      </c>
      <c r="N1428" s="150">
        <f t="shared" si="89"/>
        <v>0</v>
      </c>
      <c r="O1428" s="152">
        <f t="shared" si="90"/>
        <v>0</v>
      </c>
      <c r="P1428" s="128">
        <f t="shared" si="91"/>
        <v>0</v>
      </c>
      <c r="Q1428" s="153">
        <v>0</v>
      </c>
      <c r="R1428" s="128">
        <f t="shared" si="92"/>
        <v>0</v>
      </c>
      <c r="S1428" s="129">
        <v>11</v>
      </c>
    </row>
    <row r="1429" spans="1:19" hidden="1">
      <c r="A1429" s="147">
        <v>1411</v>
      </c>
      <c r="B1429" s="121">
        <v>203062007</v>
      </c>
      <c r="C1429" s="148" t="s">
        <v>159</v>
      </c>
      <c r="D1429" s="149" t="s">
        <v>32</v>
      </c>
      <c r="E1429" s="149" t="s">
        <v>44</v>
      </c>
      <c r="F1429" s="149" t="s">
        <v>152</v>
      </c>
      <c r="G1429" s="149" t="s">
        <v>109</v>
      </c>
      <c r="H1429" s="149">
        <v>0</v>
      </c>
      <c r="I1429" s="123" t="s">
        <v>1528</v>
      </c>
      <c r="J1429" s="150">
        <f>VLOOKUP(B1429,'12.2023'!A:C,3,0)</f>
        <v>0</v>
      </c>
      <c r="K1429" s="151">
        <f>VLOOKUP(B1429,'12.2023'!A:D,4,0)</f>
        <v>0</v>
      </c>
      <c r="L1429" s="150">
        <f>VLOOKUP(B1429,'12.2023'!A:E,5,0)</f>
        <v>20362</v>
      </c>
      <c r="M1429" s="150">
        <f>VLOOKUP(B1429,'12.2023'!A:F,6,0)</f>
        <v>20362</v>
      </c>
      <c r="N1429" s="150">
        <f t="shared" si="89"/>
        <v>0</v>
      </c>
      <c r="O1429" s="152">
        <f t="shared" si="90"/>
        <v>0</v>
      </c>
      <c r="P1429" s="128">
        <f t="shared" si="91"/>
        <v>0</v>
      </c>
      <c r="Q1429" s="153">
        <v>0</v>
      </c>
      <c r="R1429" s="128">
        <f t="shared" si="92"/>
        <v>0</v>
      </c>
      <c r="S1429" s="129">
        <v>11</v>
      </c>
    </row>
    <row r="1430" spans="1:19" hidden="1">
      <c r="A1430" s="147">
        <v>1412</v>
      </c>
      <c r="B1430" s="121">
        <v>203062008</v>
      </c>
      <c r="C1430" s="148" t="s">
        <v>159</v>
      </c>
      <c r="D1430" s="149" t="s">
        <v>32</v>
      </c>
      <c r="E1430" s="149" t="s">
        <v>44</v>
      </c>
      <c r="F1430" s="149" t="s">
        <v>152</v>
      </c>
      <c r="G1430" s="149" t="s">
        <v>109</v>
      </c>
      <c r="H1430" s="149">
        <v>0</v>
      </c>
      <c r="I1430" s="123" t="s">
        <v>1529</v>
      </c>
      <c r="J1430" s="150">
        <f>VLOOKUP(B1430,'12.2023'!A:C,3,0)</f>
        <v>0</v>
      </c>
      <c r="K1430" s="151">
        <f>VLOOKUP(B1430,'12.2023'!A:D,4,0)</f>
        <v>0</v>
      </c>
      <c r="L1430" s="150">
        <f>VLOOKUP(B1430,'12.2023'!A:E,5,0)</f>
        <v>20098</v>
      </c>
      <c r="M1430" s="150">
        <f>VLOOKUP(B1430,'12.2023'!A:F,6,0)</f>
        <v>20098</v>
      </c>
      <c r="N1430" s="150">
        <f t="shared" si="89"/>
        <v>0</v>
      </c>
      <c r="O1430" s="152">
        <f t="shared" si="90"/>
        <v>0</v>
      </c>
      <c r="P1430" s="128">
        <f t="shared" si="91"/>
        <v>0</v>
      </c>
      <c r="Q1430" s="153">
        <v>0</v>
      </c>
      <c r="R1430" s="128">
        <f t="shared" si="92"/>
        <v>0</v>
      </c>
      <c r="S1430" s="129">
        <v>11</v>
      </c>
    </row>
    <row r="1431" spans="1:19" hidden="1">
      <c r="A1431" s="147">
        <v>1413</v>
      </c>
      <c r="B1431" s="121">
        <v>203062009</v>
      </c>
      <c r="C1431" s="148" t="s">
        <v>159</v>
      </c>
      <c r="D1431" s="149" t="s">
        <v>32</v>
      </c>
      <c r="E1431" s="149" t="s">
        <v>44</v>
      </c>
      <c r="F1431" s="149" t="s">
        <v>152</v>
      </c>
      <c r="G1431" s="149" t="s">
        <v>109</v>
      </c>
      <c r="H1431" s="149">
        <v>0</v>
      </c>
      <c r="I1431" s="123" t="s">
        <v>1530</v>
      </c>
      <c r="J1431" s="150">
        <f>VLOOKUP(B1431,'12.2023'!A:C,3,0)</f>
        <v>0</v>
      </c>
      <c r="K1431" s="151">
        <f>VLOOKUP(B1431,'12.2023'!A:D,4,0)</f>
        <v>0</v>
      </c>
      <c r="L1431" s="150">
        <f>VLOOKUP(B1431,'12.2023'!A:E,5,0)</f>
        <v>74441</v>
      </c>
      <c r="M1431" s="150">
        <f>VLOOKUP(B1431,'12.2023'!A:F,6,0)</f>
        <v>74441</v>
      </c>
      <c r="N1431" s="150">
        <f t="shared" si="89"/>
        <v>0</v>
      </c>
      <c r="O1431" s="152">
        <f t="shared" si="90"/>
        <v>0</v>
      </c>
      <c r="P1431" s="128">
        <f t="shared" si="91"/>
        <v>0</v>
      </c>
      <c r="Q1431" s="153">
        <v>0</v>
      </c>
      <c r="R1431" s="128">
        <f t="shared" si="92"/>
        <v>0</v>
      </c>
      <c r="S1431" s="129">
        <v>11</v>
      </c>
    </row>
    <row r="1432" spans="1:19" hidden="1">
      <c r="A1432" s="147">
        <v>1414</v>
      </c>
      <c r="B1432" s="121">
        <v>203062010</v>
      </c>
      <c r="C1432" s="148" t="s">
        <v>159</v>
      </c>
      <c r="D1432" s="149" t="s">
        <v>32</v>
      </c>
      <c r="E1432" s="149" t="s">
        <v>44</v>
      </c>
      <c r="F1432" s="149" t="s">
        <v>152</v>
      </c>
      <c r="G1432" s="149" t="s">
        <v>109</v>
      </c>
      <c r="H1432" s="149">
        <v>0</v>
      </c>
      <c r="I1432" s="123" t="s">
        <v>1531</v>
      </c>
      <c r="J1432" s="150">
        <f>VLOOKUP(B1432,'12.2023'!A:C,3,0)</f>
        <v>0</v>
      </c>
      <c r="K1432" s="151">
        <f>VLOOKUP(B1432,'12.2023'!A:D,4,0)</f>
        <v>0</v>
      </c>
      <c r="L1432" s="150">
        <f>VLOOKUP(B1432,'12.2023'!A:E,5,0)</f>
        <v>9382.26</v>
      </c>
      <c r="M1432" s="150">
        <f>VLOOKUP(B1432,'12.2023'!A:F,6,0)</f>
        <v>9382.26</v>
      </c>
      <c r="N1432" s="150">
        <f t="shared" si="89"/>
        <v>0</v>
      </c>
      <c r="O1432" s="152">
        <f t="shared" si="90"/>
        <v>0</v>
      </c>
      <c r="P1432" s="128">
        <f t="shared" si="91"/>
        <v>0</v>
      </c>
      <c r="Q1432" s="153">
        <v>0</v>
      </c>
      <c r="R1432" s="128">
        <f t="shared" si="92"/>
        <v>0</v>
      </c>
      <c r="S1432" s="129">
        <v>11</v>
      </c>
    </row>
    <row r="1433" spans="1:19" hidden="1">
      <c r="A1433" s="147">
        <v>1415</v>
      </c>
      <c r="B1433" s="121">
        <v>203062011</v>
      </c>
      <c r="C1433" s="148" t="s">
        <v>159</v>
      </c>
      <c r="D1433" s="149" t="s">
        <v>32</v>
      </c>
      <c r="E1433" s="149" t="s">
        <v>44</v>
      </c>
      <c r="F1433" s="149" t="s">
        <v>152</v>
      </c>
      <c r="G1433" s="149" t="s">
        <v>109</v>
      </c>
      <c r="H1433" s="149">
        <v>0</v>
      </c>
      <c r="I1433" s="123" t="s">
        <v>1532</v>
      </c>
      <c r="J1433" s="150">
        <f>VLOOKUP(B1433,'12.2023'!A:C,3,0)</f>
        <v>0</v>
      </c>
      <c r="K1433" s="151">
        <f>VLOOKUP(B1433,'12.2023'!A:D,4,0)</f>
        <v>0</v>
      </c>
      <c r="L1433" s="150">
        <f>VLOOKUP(B1433,'12.2023'!A:E,5,0)</f>
        <v>24940</v>
      </c>
      <c r="M1433" s="150">
        <f>VLOOKUP(B1433,'12.2023'!A:F,6,0)</f>
        <v>24940</v>
      </c>
      <c r="N1433" s="150">
        <f t="shared" si="89"/>
        <v>0</v>
      </c>
      <c r="O1433" s="152">
        <f t="shared" si="90"/>
        <v>0</v>
      </c>
      <c r="P1433" s="128">
        <f t="shared" si="91"/>
        <v>0</v>
      </c>
      <c r="Q1433" s="153">
        <v>0</v>
      </c>
      <c r="R1433" s="128">
        <f t="shared" si="92"/>
        <v>0</v>
      </c>
      <c r="S1433" s="129">
        <v>11</v>
      </c>
    </row>
    <row r="1434" spans="1:19" hidden="1">
      <c r="A1434" s="147">
        <v>1416</v>
      </c>
      <c r="B1434" s="121">
        <v>203062012</v>
      </c>
      <c r="C1434" s="148" t="s">
        <v>159</v>
      </c>
      <c r="D1434" s="149" t="s">
        <v>32</v>
      </c>
      <c r="E1434" s="149" t="s">
        <v>44</v>
      </c>
      <c r="F1434" s="149" t="s">
        <v>152</v>
      </c>
      <c r="G1434" s="149" t="s">
        <v>109</v>
      </c>
      <c r="H1434" s="149">
        <v>0</v>
      </c>
      <c r="I1434" s="123" t="s">
        <v>1533</v>
      </c>
      <c r="J1434" s="150">
        <f>VLOOKUP(B1434,'12.2023'!A:C,3,0)</f>
        <v>0</v>
      </c>
      <c r="K1434" s="151">
        <f>VLOOKUP(B1434,'12.2023'!A:D,4,0)</f>
        <v>0</v>
      </c>
      <c r="L1434" s="150">
        <f>VLOOKUP(B1434,'12.2023'!A:E,5,0)</f>
        <v>27157</v>
      </c>
      <c r="M1434" s="150">
        <f>VLOOKUP(B1434,'12.2023'!A:F,6,0)</f>
        <v>27157</v>
      </c>
      <c r="N1434" s="150">
        <f t="shared" si="89"/>
        <v>0</v>
      </c>
      <c r="O1434" s="152">
        <f t="shared" si="90"/>
        <v>0</v>
      </c>
      <c r="P1434" s="128">
        <f t="shared" si="91"/>
        <v>0</v>
      </c>
      <c r="Q1434" s="153">
        <v>0</v>
      </c>
      <c r="R1434" s="128">
        <f t="shared" si="92"/>
        <v>0</v>
      </c>
      <c r="S1434" s="129">
        <v>11</v>
      </c>
    </row>
    <row r="1435" spans="1:19" hidden="1">
      <c r="A1435" s="147">
        <v>1417</v>
      </c>
      <c r="B1435" s="121">
        <v>203062013</v>
      </c>
      <c r="C1435" s="148" t="s">
        <v>159</v>
      </c>
      <c r="D1435" s="149" t="s">
        <v>32</v>
      </c>
      <c r="E1435" s="149" t="s">
        <v>44</v>
      </c>
      <c r="F1435" s="149" t="s">
        <v>152</v>
      </c>
      <c r="G1435" s="149" t="s">
        <v>109</v>
      </c>
      <c r="H1435" s="149">
        <v>0</v>
      </c>
      <c r="I1435" s="123" t="s">
        <v>1534</v>
      </c>
      <c r="J1435" s="150">
        <f>VLOOKUP(B1435,'12.2023'!A:C,3,0)</f>
        <v>0</v>
      </c>
      <c r="K1435" s="151">
        <f>VLOOKUP(B1435,'12.2023'!A:D,4,0)</f>
        <v>0</v>
      </c>
      <c r="L1435" s="150">
        <f>VLOOKUP(B1435,'12.2023'!A:E,5,0)</f>
        <v>22045</v>
      </c>
      <c r="M1435" s="150">
        <f>VLOOKUP(B1435,'12.2023'!A:F,6,0)</f>
        <v>22045</v>
      </c>
      <c r="N1435" s="150">
        <f t="shared" si="89"/>
        <v>0</v>
      </c>
      <c r="O1435" s="152">
        <f t="shared" si="90"/>
        <v>0</v>
      </c>
      <c r="P1435" s="128">
        <f t="shared" si="91"/>
        <v>0</v>
      </c>
      <c r="Q1435" s="153">
        <v>0</v>
      </c>
      <c r="R1435" s="128">
        <f t="shared" si="92"/>
        <v>0</v>
      </c>
      <c r="S1435" s="129">
        <v>11</v>
      </c>
    </row>
    <row r="1436" spans="1:19" hidden="1">
      <c r="A1436" s="147">
        <v>1418</v>
      </c>
      <c r="B1436" s="121">
        <v>203062014</v>
      </c>
      <c r="C1436" s="148" t="s">
        <v>159</v>
      </c>
      <c r="D1436" s="149" t="s">
        <v>32</v>
      </c>
      <c r="E1436" s="149" t="s">
        <v>44</v>
      </c>
      <c r="F1436" s="149" t="s">
        <v>152</v>
      </c>
      <c r="G1436" s="149" t="s">
        <v>109</v>
      </c>
      <c r="H1436" s="149">
        <v>0</v>
      </c>
      <c r="I1436" s="123" t="s">
        <v>1535</v>
      </c>
      <c r="J1436" s="150">
        <f>VLOOKUP(B1436,'12.2023'!A:C,3,0)</f>
        <v>0</v>
      </c>
      <c r="K1436" s="151">
        <f>VLOOKUP(B1436,'12.2023'!A:D,4,0)</f>
        <v>0</v>
      </c>
      <c r="L1436" s="150">
        <f>VLOOKUP(B1436,'12.2023'!A:E,5,0)</f>
        <v>25346</v>
      </c>
      <c r="M1436" s="150">
        <f>VLOOKUP(B1436,'12.2023'!A:F,6,0)</f>
        <v>25346</v>
      </c>
      <c r="N1436" s="150">
        <f t="shared" si="89"/>
        <v>0</v>
      </c>
      <c r="O1436" s="152">
        <f t="shared" si="90"/>
        <v>0</v>
      </c>
      <c r="P1436" s="128">
        <f t="shared" si="91"/>
        <v>0</v>
      </c>
      <c r="Q1436" s="153">
        <v>0</v>
      </c>
      <c r="R1436" s="128">
        <f t="shared" si="92"/>
        <v>0</v>
      </c>
      <c r="S1436" s="129">
        <v>11</v>
      </c>
    </row>
    <row r="1437" spans="1:19" hidden="1">
      <c r="A1437" s="147">
        <v>1419</v>
      </c>
      <c r="B1437" s="121">
        <v>203062015</v>
      </c>
      <c r="C1437" s="148" t="s">
        <v>159</v>
      </c>
      <c r="D1437" s="149" t="s">
        <v>32</v>
      </c>
      <c r="E1437" s="149" t="s">
        <v>44</v>
      </c>
      <c r="F1437" s="149" t="s">
        <v>152</v>
      </c>
      <c r="G1437" s="149" t="s">
        <v>109</v>
      </c>
      <c r="H1437" s="149">
        <v>0</v>
      </c>
      <c r="I1437" s="123" t="s">
        <v>1536</v>
      </c>
      <c r="J1437" s="150">
        <f>VLOOKUP(B1437,'12.2023'!A:C,3,0)</f>
        <v>0</v>
      </c>
      <c r="K1437" s="151">
        <f>VLOOKUP(B1437,'12.2023'!A:D,4,0)</f>
        <v>0</v>
      </c>
      <c r="L1437" s="150">
        <f>VLOOKUP(B1437,'12.2023'!A:E,5,0)</f>
        <v>0</v>
      </c>
      <c r="M1437" s="150">
        <f>VLOOKUP(B1437,'12.2023'!A:F,6,0)</f>
        <v>0</v>
      </c>
      <c r="N1437" s="150">
        <f t="shared" si="89"/>
        <v>0</v>
      </c>
      <c r="O1437" s="152">
        <f t="shared" si="90"/>
        <v>0</v>
      </c>
      <c r="P1437" s="128">
        <f t="shared" si="91"/>
        <v>0</v>
      </c>
      <c r="Q1437" s="153">
        <v>0</v>
      </c>
      <c r="R1437" s="128">
        <f t="shared" si="92"/>
        <v>0</v>
      </c>
      <c r="S1437" s="129">
        <v>11</v>
      </c>
    </row>
    <row r="1438" spans="1:19" hidden="1">
      <c r="A1438" s="147">
        <v>1420</v>
      </c>
      <c r="B1438" s="121">
        <v>203062016</v>
      </c>
      <c r="C1438" s="148" t="s">
        <v>159</v>
      </c>
      <c r="D1438" s="149" t="s">
        <v>32</v>
      </c>
      <c r="E1438" s="149" t="s">
        <v>44</v>
      </c>
      <c r="F1438" s="149" t="s">
        <v>152</v>
      </c>
      <c r="G1438" s="149" t="s">
        <v>109</v>
      </c>
      <c r="H1438" s="149">
        <v>0</v>
      </c>
      <c r="I1438" s="123" t="s">
        <v>1537</v>
      </c>
      <c r="J1438" s="150">
        <f>VLOOKUP(B1438,'12.2023'!A:C,3,0)</f>
        <v>0</v>
      </c>
      <c r="K1438" s="151">
        <f>VLOOKUP(B1438,'12.2023'!A:D,4,0)</f>
        <v>0</v>
      </c>
      <c r="L1438" s="150">
        <f>VLOOKUP(B1438,'12.2023'!A:E,5,0)</f>
        <v>29068</v>
      </c>
      <c r="M1438" s="150">
        <f>VLOOKUP(B1438,'12.2023'!A:F,6,0)</f>
        <v>29068</v>
      </c>
      <c r="N1438" s="150">
        <f t="shared" si="89"/>
        <v>0</v>
      </c>
      <c r="O1438" s="152">
        <f t="shared" si="90"/>
        <v>0</v>
      </c>
      <c r="P1438" s="128">
        <f t="shared" si="91"/>
        <v>0</v>
      </c>
      <c r="Q1438" s="153">
        <v>0</v>
      </c>
      <c r="R1438" s="128">
        <f t="shared" si="92"/>
        <v>0</v>
      </c>
      <c r="S1438" s="129">
        <v>11</v>
      </c>
    </row>
    <row r="1439" spans="1:19" hidden="1">
      <c r="A1439" s="147">
        <v>1421</v>
      </c>
      <c r="B1439" s="121">
        <v>203062017</v>
      </c>
      <c r="C1439" s="148" t="s">
        <v>159</v>
      </c>
      <c r="D1439" s="149" t="s">
        <v>32</v>
      </c>
      <c r="E1439" s="149" t="s">
        <v>44</v>
      </c>
      <c r="F1439" s="149" t="s">
        <v>152</v>
      </c>
      <c r="G1439" s="149" t="s">
        <v>109</v>
      </c>
      <c r="H1439" s="149">
        <v>0</v>
      </c>
      <c r="I1439" s="123" t="s">
        <v>1538</v>
      </c>
      <c r="J1439" s="150">
        <f>VLOOKUP(B1439,'12.2023'!A:C,3,0)</f>
        <v>0</v>
      </c>
      <c r="K1439" s="151">
        <f>VLOOKUP(B1439,'12.2023'!A:D,4,0)</f>
        <v>0</v>
      </c>
      <c r="L1439" s="150">
        <f>VLOOKUP(B1439,'12.2023'!A:E,5,0)</f>
        <v>21380</v>
      </c>
      <c r="M1439" s="150">
        <f>VLOOKUP(B1439,'12.2023'!A:F,6,0)</f>
        <v>21380</v>
      </c>
      <c r="N1439" s="150">
        <f t="shared" si="89"/>
        <v>0</v>
      </c>
      <c r="O1439" s="152">
        <f t="shared" si="90"/>
        <v>0</v>
      </c>
      <c r="P1439" s="128">
        <f t="shared" si="91"/>
        <v>0</v>
      </c>
      <c r="Q1439" s="153">
        <v>0</v>
      </c>
      <c r="R1439" s="128">
        <f t="shared" si="92"/>
        <v>0</v>
      </c>
      <c r="S1439" s="129">
        <v>11</v>
      </c>
    </row>
    <row r="1440" spans="1:19" hidden="1">
      <c r="A1440" s="147">
        <v>1422</v>
      </c>
      <c r="B1440" s="121">
        <v>203062018</v>
      </c>
      <c r="C1440" s="148" t="s">
        <v>159</v>
      </c>
      <c r="D1440" s="149" t="s">
        <v>32</v>
      </c>
      <c r="E1440" s="149" t="s">
        <v>44</v>
      </c>
      <c r="F1440" s="149" t="s">
        <v>152</v>
      </c>
      <c r="G1440" s="149" t="s">
        <v>109</v>
      </c>
      <c r="H1440" s="149">
        <v>0</v>
      </c>
      <c r="I1440" s="123" t="s">
        <v>1539</v>
      </c>
      <c r="J1440" s="150">
        <f>VLOOKUP(B1440,'12.2023'!A:C,3,0)</f>
        <v>0</v>
      </c>
      <c r="K1440" s="151">
        <f>VLOOKUP(B1440,'12.2023'!A:D,4,0)</f>
        <v>0</v>
      </c>
      <c r="L1440" s="150">
        <f>VLOOKUP(B1440,'12.2023'!A:E,5,0)</f>
        <v>20244</v>
      </c>
      <c r="M1440" s="150">
        <f>VLOOKUP(B1440,'12.2023'!A:F,6,0)</f>
        <v>20244</v>
      </c>
      <c r="N1440" s="150">
        <f t="shared" si="89"/>
        <v>0</v>
      </c>
      <c r="O1440" s="152">
        <f t="shared" si="90"/>
        <v>0</v>
      </c>
      <c r="P1440" s="128">
        <f t="shared" si="91"/>
        <v>0</v>
      </c>
      <c r="Q1440" s="153">
        <v>0</v>
      </c>
      <c r="R1440" s="128">
        <f t="shared" si="92"/>
        <v>0</v>
      </c>
      <c r="S1440" s="129">
        <v>11</v>
      </c>
    </row>
    <row r="1441" spans="1:19" hidden="1">
      <c r="A1441" s="147">
        <v>1423</v>
      </c>
      <c r="B1441" s="121">
        <v>203062019</v>
      </c>
      <c r="C1441" s="148" t="s">
        <v>159</v>
      </c>
      <c r="D1441" s="149" t="s">
        <v>32</v>
      </c>
      <c r="E1441" s="149" t="s">
        <v>44</v>
      </c>
      <c r="F1441" s="149" t="s">
        <v>152</v>
      </c>
      <c r="G1441" s="149" t="s">
        <v>109</v>
      </c>
      <c r="H1441" s="149">
        <v>0</v>
      </c>
      <c r="I1441" s="123" t="s">
        <v>1540</v>
      </c>
      <c r="J1441" s="150">
        <f>VLOOKUP(B1441,'12.2023'!A:C,3,0)</f>
        <v>0</v>
      </c>
      <c r="K1441" s="151">
        <f>VLOOKUP(B1441,'12.2023'!A:D,4,0)</f>
        <v>0</v>
      </c>
      <c r="L1441" s="150">
        <f>VLOOKUP(B1441,'12.2023'!A:E,5,0)</f>
        <v>23642</v>
      </c>
      <c r="M1441" s="150">
        <f>VLOOKUP(B1441,'12.2023'!A:F,6,0)</f>
        <v>23642</v>
      </c>
      <c r="N1441" s="150">
        <f t="shared" si="89"/>
        <v>0</v>
      </c>
      <c r="O1441" s="152">
        <f t="shared" si="90"/>
        <v>0</v>
      </c>
      <c r="P1441" s="128">
        <f t="shared" si="91"/>
        <v>0</v>
      </c>
      <c r="Q1441" s="153">
        <v>0</v>
      </c>
      <c r="R1441" s="128">
        <f t="shared" si="92"/>
        <v>0</v>
      </c>
      <c r="S1441" s="129">
        <v>11</v>
      </c>
    </row>
    <row r="1442" spans="1:19" hidden="1">
      <c r="A1442" s="147">
        <v>1424</v>
      </c>
      <c r="B1442" s="121">
        <v>203062020</v>
      </c>
      <c r="C1442" s="148" t="s">
        <v>159</v>
      </c>
      <c r="D1442" s="149" t="s">
        <v>32</v>
      </c>
      <c r="E1442" s="149" t="s">
        <v>44</v>
      </c>
      <c r="F1442" s="149" t="s">
        <v>152</v>
      </c>
      <c r="G1442" s="149" t="s">
        <v>109</v>
      </c>
      <c r="H1442" s="149">
        <v>0</v>
      </c>
      <c r="I1442" s="123" t="s">
        <v>1541</v>
      </c>
      <c r="J1442" s="150">
        <f>VLOOKUP(B1442,'12.2023'!A:C,3,0)</f>
        <v>0</v>
      </c>
      <c r="K1442" s="151">
        <f>VLOOKUP(B1442,'12.2023'!A:D,4,0)</f>
        <v>0</v>
      </c>
      <c r="L1442" s="150">
        <f>VLOOKUP(B1442,'12.2023'!A:E,5,0)</f>
        <v>20982</v>
      </c>
      <c r="M1442" s="150">
        <f>VLOOKUP(B1442,'12.2023'!A:F,6,0)</f>
        <v>20982</v>
      </c>
      <c r="N1442" s="150">
        <f t="shared" si="89"/>
        <v>0</v>
      </c>
      <c r="O1442" s="152">
        <f t="shared" si="90"/>
        <v>0</v>
      </c>
      <c r="P1442" s="128">
        <f t="shared" si="91"/>
        <v>0</v>
      </c>
      <c r="Q1442" s="153">
        <v>0</v>
      </c>
      <c r="R1442" s="128">
        <f t="shared" si="92"/>
        <v>0</v>
      </c>
      <c r="S1442" s="129">
        <v>11</v>
      </c>
    </row>
    <row r="1443" spans="1:19" hidden="1">
      <c r="A1443" s="147">
        <v>1425</v>
      </c>
      <c r="B1443" s="121">
        <v>203062021</v>
      </c>
      <c r="C1443" s="148" t="s">
        <v>159</v>
      </c>
      <c r="D1443" s="149" t="s">
        <v>32</v>
      </c>
      <c r="E1443" s="149" t="s">
        <v>44</v>
      </c>
      <c r="F1443" s="149" t="s">
        <v>152</v>
      </c>
      <c r="G1443" s="149" t="s">
        <v>109</v>
      </c>
      <c r="H1443" s="149">
        <v>0</v>
      </c>
      <c r="I1443" s="123" t="s">
        <v>1542</v>
      </c>
      <c r="J1443" s="150">
        <f>VLOOKUP(B1443,'12.2023'!A:C,3,0)</f>
        <v>0</v>
      </c>
      <c r="K1443" s="151">
        <f>VLOOKUP(B1443,'12.2023'!A:D,4,0)</f>
        <v>0</v>
      </c>
      <c r="L1443" s="150">
        <f>VLOOKUP(B1443,'12.2023'!A:E,5,0)</f>
        <v>37959</v>
      </c>
      <c r="M1443" s="150">
        <f>VLOOKUP(B1443,'12.2023'!A:F,6,0)</f>
        <v>37959</v>
      </c>
      <c r="N1443" s="150">
        <f t="shared" si="89"/>
        <v>0</v>
      </c>
      <c r="O1443" s="152">
        <f t="shared" si="90"/>
        <v>0</v>
      </c>
      <c r="P1443" s="128">
        <f t="shared" si="91"/>
        <v>0</v>
      </c>
      <c r="Q1443" s="153">
        <v>0</v>
      </c>
      <c r="R1443" s="128">
        <f t="shared" si="92"/>
        <v>0</v>
      </c>
      <c r="S1443" s="129">
        <v>11</v>
      </c>
    </row>
    <row r="1444" spans="1:19" hidden="1">
      <c r="A1444" s="147">
        <v>1426</v>
      </c>
      <c r="B1444" s="121">
        <v>203062022</v>
      </c>
      <c r="C1444" s="148" t="s">
        <v>159</v>
      </c>
      <c r="D1444" s="149" t="s">
        <v>32</v>
      </c>
      <c r="E1444" s="149" t="s">
        <v>44</v>
      </c>
      <c r="F1444" s="149" t="s">
        <v>152</v>
      </c>
      <c r="G1444" s="149" t="s">
        <v>109</v>
      </c>
      <c r="H1444" s="149">
        <v>0</v>
      </c>
      <c r="I1444" s="123" t="s">
        <v>1543</v>
      </c>
      <c r="J1444" s="150">
        <f>VLOOKUP(B1444,'12.2023'!A:C,3,0)</f>
        <v>0</v>
      </c>
      <c r="K1444" s="151">
        <f>VLOOKUP(B1444,'12.2023'!A:D,4,0)</f>
        <v>0</v>
      </c>
      <c r="L1444" s="150">
        <f>VLOOKUP(B1444,'12.2023'!A:E,5,0)</f>
        <v>51369</v>
      </c>
      <c r="M1444" s="150">
        <f>VLOOKUP(B1444,'12.2023'!A:F,6,0)</f>
        <v>51369</v>
      </c>
      <c r="N1444" s="150">
        <f t="shared" si="89"/>
        <v>0</v>
      </c>
      <c r="O1444" s="152">
        <f t="shared" si="90"/>
        <v>0</v>
      </c>
      <c r="P1444" s="128">
        <f t="shared" si="91"/>
        <v>0</v>
      </c>
      <c r="Q1444" s="153">
        <v>0</v>
      </c>
      <c r="R1444" s="128">
        <f t="shared" si="92"/>
        <v>0</v>
      </c>
      <c r="S1444" s="129">
        <v>11</v>
      </c>
    </row>
    <row r="1445" spans="1:19" hidden="1">
      <c r="A1445" s="147">
        <v>1427</v>
      </c>
      <c r="B1445" s="121">
        <v>203062023</v>
      </c>
      <c r="C1445" s="148" t="s">
        <v>159</v>
      </c>
      <c r="D1445" s="149" t="s">
        <v>32</v>
      </c>
      <c r="E1445" s="149" t="s">
        <v>44</v>
      </c>
      <c r="F1445" s="149" t="s">
        <v>152</v>
      </c>
      <c r="G1445" s="149" t="s">
        <v>109</v>
      </c>
      <c r="H1445" s="149">
        <v>0</v>
      </c>
      <c r="I1445" s="123" t="s">
        <v>1544</v>
      </c>
      <c r="J1445" s="150">
        <f>VLOOKUP(B1445,'12.2023'!A:C,3,0)</f>
        <v>0</v>
      </c>
      <c r="K1445" s="151">
        <f>VLOOKUP(B1445,'12.2023'!A:D,4,0)</f>
        <v>0</v>
      </c>
      <c r="L1445" s="150">
        <f>VLOOKUP(B1445,'12.2023'!A:E,5,0)</f>
        <v>54455</v>
      </c>
      <c r="M1445" s="150">
        <f>VLOOKUP(B1445,'12.2023'!A:F,6,0)</f>
        <v>54455</v>
      </c>
      <c r="N1445" s="150">
        <f t="shared" si="89"/>
        <v>0</v>
      </c>
      <c r="O1445" s="152">
        <f t="shared" si="90"/>
        <v>0</v>
      </c>
      <c r="P1445" s="128">
        <f t="shared" si="91"/>
        <v>0</v>
      </c>
      <c r="Q1445" s="153">
        <v>0</v>
      </c>
      <c r="R1445" s="128">
        <f t="shared" si="92"/>
        <v>0</v>
      </c>
      <c r="S1445" s="129">
        <v>11</v>
      </c>
    </row>
    <row r="1446" spans="1:19" hidden="1">
      <c r="A1446" s="147">
        <v>1428</v>
      </c>
      <c r="B1446" s="121">
        <v>203062024</v>
      </c>
      <c r="C1446" s="148" t="s">
        <v>159</v>
      </c>
      <c r="D1446" s="149" t="s">
        <v>32</v>
      </c>
      <c r="E1446" s="149" t="s">
        <v>44</v>
      </c>
      <c r="F1446" s="149" t="s">
        <v>152</v>
      </c>
      <c r="G1446" s="149" t="s">
        <v>109</v>
      </c>
      <c r="H1446" s="149">
        <v>0</v>
      </c>
      <c r="I1446" s="123" t="s">
        <v>1545</v>
      </c>
      <c r="J1446" s="150">
        <f>VLOOKUP(B1446,'12.2023'!A:C,3,0)</f>
        <v>0</v>
      </c>
      <c r="K1446" s="151">
        <f>VLOOKUP(B1446,'12.2023'!A:D,4,0)</f>
        <v>0</v>
      </c>
      <c r="L1446" s="150">
        <f>VLOOKUP(B1446,'12.2023'!A:E,5,0)</f>
        <v>12834</v>
      </c>
      <c r="M1446" s="150">
        <f>VLOOKUP(B1446,'12.2023'!A:F,6,0)</f>
        <v>12834</v>
      </c>
      <c r="N1446" s="150">
        <f t="shared" si="89"/>
        <v>0</v>
      </c>
      <c r="O1446" s="152">
        <f t="shared" si="90"/>
        <v>0</v>
      </c>
      <c r="P1446" s="128">
        <f t="shared" si="91"/>
        <v>0</v>
      </c>
      <c r="Q1446" s="153">
        <v>0</v>
      </c>
      <c r="R1446" s="128">
        <f t="shared" si="92"/>
        <v>0</v>
      </c>
      <c r="S1446" s="129">
        <v>11</v>
      </c>
    </row>
    <row r="1447" spans="1:19" hidden="1">
      <c r="A1447" s="147">
        <v>1429</v>
      </c>
      <c r="B1447" s="121">
        <v>203062025</v>
      </c>
      <c r="C1447" s="148" t="s">
        <v>159</v>
      </c>
      <c r="D1447" s="149" t="s">
        <v>32</v>
      </c>
      <c r="E1447" s="149" t="s">
        <v>44</v>
      </c>
      <c r="F1447" s="149" t="s">
        <v>152</v>
      </c>
      <c r="G1447" s="149" t="s">
        <v>109</v>
      </c>
      <c r="H1447" s="149">
        <v>0</v>
      </c>
      <c r="I1447" s="123" t="s">
        <v>1546</v>
      </c>
      <c r="J1447" s="150">
        <f>VLOOKUP(B1447,'12.2023'!A:C,3,0)</f>
        <v>0</v>
      </c>
      <c r="K1447" s="151">
        <f>VLOOKUP(B1447,'12.2023'!A:D,4,0)</f>
        <v>0</v>
      </c>
      <c r="L1447" s="150">
        <f>VLOOKUP(B1447,'12.2023'!A:E,5,0)</f>
        <v>16056</v>
      </c>
      <c r="M1447" s="150">
        <f>VLOOKUP(B1447,'12.2023'!A:F,6,0)</f>
        <v>16056</v>
      </c>
      <c r="N1447" s="150">
        <f t="shared" si="89"/>
        <v>0</v>
      </c>
      <c r="O1447" s="152">
        <f t="shared" si="90"/>
        <v>0</v>
      </c>
      <c r="P1447" s="128">
        <f t="shared" si="91"/>
        <v>0</v>
      </c>
      <c r="Q1447" s="153">
        <v>0</v>
      </c>
      <c r="R1447" s="128">
        <f t="shared" si="92"/>
        <v>0</v>
      </c>
      <c r="S1447" s="129">
        <v>11</v>
      </c>
    </row>
    <row r="1448" spans="1:19" hidden="1">
      <c r="A1448" s="147">
        <v>1430</v>
      </c>
      <c r="B1448" s="121">
        <v>203062026</v>
      </c>
      <c r="C1448" s="148" t="s">
        <v>159</v>
      </c>
      <c r="D1448" s="149" t="s">
        <v>32</v>
      </c>
      <c r="E1448" s="149" t="s">
        <v>44</v>
      </c>
      <c r="F1448" s="149" t="s">
        <v>152</v>
      </c>
      <c r="G1448" s="149" t="s">
        <v>109</v>
      </c>
      <c r="H1448" s="149">
        <v>0</v>
      </c>
      <c r="I1448" s="123" t="s">
        <v>1547</v>
      </c>
      <c r="J1448" s="150">
        <f>VLOOKUP(B1448,'12.2023'!A:C,3,0)</f>
        <v>0</v>
      </c>
      <c r="K1448" s="151">
        <f>VLOOKUP(B1448,'12.2023'!A:D,4,0)</f>
        <v>0</v>
      </c>
      <c r="L1448" s="150">
        <f>VLOOKUP(B1448,'12.2023'!A:E,5,0)</f>
        <v>303918.67</v>
      </c>
      <c r="M1448" s="150">
        <f>VLOOKUP(B1448,'12.2023'!A:F,6,0)</f>
        <v>303918.67</v>
      </c>
      <c r="N1448" s="150">
        <f t="shared" si="89"/>
        <v>0</v>
      </c>
      <c r="O1448" s="152">
        <f t="shared" si="90"/>
        <v>0</v>
      </c>
      <c r="P1448" s="128">
        <f t="shared" si="91"/>
        <v>0</v>
      </c>
      <c r="Q1448" s="153">
        <v>0</v>
      </c>
      <c r="R1448" s="128">
        <f t="shared" si="92"/>
        <v>0</v>
      </c>
      <c r="S1448" s="129">
        <v>11</v>
      </c>
    </row>
    <row r="1449" spans="1:19" hidden="1">
      <c r="A1449" s="147">
        <v>1431</v>
      </c>
      <c r="B1449" s="121">
        <v>203062027</v>
      </c>
      <c r="C1449" s="148" t="s">
        <v>159</v>
      </c>
      <c r="D1449" s="149" t="s">
        <v>32</v>
      </c>
      <c r="E1449" s="149" t="s">
        <v>44</v>
      </c>
      <c r="F1449" s="149" t="s">
        <v>152</v>
      </c>
      <c r="G1449" s="149" t="s">
        <v>109</v>
      </c>
      <c r="H1449" s="149">
        <v>0</v>
      </c>
      <c r="I1449" s="123" t="s">
        <v>1548</v>
      </c>
      <c r="J1449" s="150">
        <f>VLOOKUP(B1449,'12.2023'!A:C,3,0)</f>
        <v>0</v>
      </c>
      <c r="K1449" s="151">
        <f>VLOOKUP(B1449,'12.2023'!A:D,4,0)</f>
        <v>0</v>
      </c>
      <c r="L1449" s="150">
        <f>VLOOKUP(B1449,'12.2023'!A:E,5,0)</f>
        <v>20973</v>
      </c>
      <c r="M1449" s="150">
        <f>VLOOKUP(B1449,'12.2023'!A:F,6,0)</f>
        <v>20973</v>
      </c>
      <c r="N1449" s="150">
        <f t="shared" si="89"/>
        <v>0</v>
      </c>
      <c r="O1449" s="152">
        <f t="shared" si="90"/>
        <v>0</v>
      </c>
      <c r="P1449" s="128">
        <f t="shared" si="91"/>
        <v>0</v>
      </c>
      <c r="Q1449" s="153">
        <v>0</v>
      </c>
      <c r="R1449" s="128">
        <f t="shared" si="92"/>
        <v>0</v>
      </c>
      <c r="S1449" s="129">
        <v>11</v>
      </c>
    </row>
    <row r="1450" spans="1:19" hidden="1">
      <c r="A1450" s="147">
        <v>1432</v>
      </c>
      <c r="B1450" s="121">
        <v>203062028</v>
      </c>
      <c r="C1450" s="148" t="s">
        <v>159</v>
      </c>
      <c r="D1450" s="149" t="s">
        <v>32</v>
      </c>
      <c r="E1450" s="149" t="s">
        <v>44</v>
      </c>
      <c r="F1450" s="149" t="s">
        <v>152</v>
      </c>
      <c r="G1450" s="149" t="s">
        <v>109</v>
      </c>
      <c r="H1450" s="149">
        <v>0</v>
      </c>
      <c r="I1450" s="123" t="s">
        <v>1549</v>
      </c>
      <c r="J1450" s="150">
        <f>VLOOKUP(B1450,'12.2023'!A:C,3,0)</f>
        <v>0</v>
      </c>
      <c r="K1450" s="151">
        <f>VLOOKUP(B1450,'12.2023'!A:D,4,0)</f>
        <v>0</v>
      </c>
      <c r="L1450" s="150">
        <f>VLOOKUP(B1450,'12.2023'!A:E,5,0)</f>
        <v>0</v>
      </c>
      <c r="M1450" s="150">
        <f>VLOOKUP(B1450,'12.2023'!A:F,6,0)</f>
        <v>0</v>
      </c>
      <c r="N1450" s="150">
        <f t="shared" si="89"/>
        <v>0</v>
      </c>
      <c r="O1450" s="152">
        <f t="shared" si="90"/>
        <v>0</v>
      </c>
      <c r="P1450" s="128">
        <f t="shared" si="91"/>
        <v>0</v>
      </c>
      <c r="Q1450" s="153">
        <v>0</v>
      </c>
      <c r="R1450" s="128">
        <f t="shared" si="92"/>
        <v>0</v>
      </c>
      <c r="S1450" s="129">
        <v>11</v>
      </c>
    </row>
    <row r="1451" spans="1:19" hidden="1">
      <c r="A1451" s="147">
        <v>1433</v>
      </c>
      <c r="B1451" s="121">
        <v>203062029</v>
      </c>
      <c r="C1451" s="148" t="s">
        <v>159</v>
      </c>
      <c r="D1451" s="149" t="s">
        <v>32</v>
      </c>
      <c r="E1451" s="149" t="s">
        <v>44</v>
      </c>
      <c r="F1451" s="149" t="s">
        <v>152</v>
      </c>
      <c r="G1451" s="149" t="s">
        <v>109</v>
      </c>
      <c r="H1451" s="149">
        <v>0</v>
      </c>
      <c r="I1451" s="123" t="s">
        <v>1550</v>
      </c>
      <c r="J1451" s="150">
        <f>VLOOKUP(B1451,'12.2023'!A:C,3,0)</f>
        <v>0</v>
      </c>
      <c r="K1451" s="151">
        <f>VLOOKUP(B1451,'12.2023'!A:D,4,0)</f>
        <v>0</v>
      </c>
      <c r="L1451" s="150">
        <f>VLOOKUP(B1451,'12.2023'!A:E,5,0)</f>
        <v>79749</v>
      </c>
      <c r="M1451" s="150">
        <f>VLOOKUP(B1451,'12.2023'!A:F,6,0)</f>
        <v>79749</v>
      </c>
      <c r="N1451" s="150">
        <f t="shared" si="89"/>
        <v>0</v>
      </c>
      <c r="O1451" s="152">
        <f t="shared" si="90"/>
        <v>0</v>
      </c>
      <c r="P1451" s="128">
        <f t="shared" si="91"/>
        <v>0</v>
      </c>
      <c r="Q1451" s="153">
        <v>0</v>
      </c>
      <c r="R1451" s="128">
        <f t="shared" si="92"/>
        <v>0</v>
      </c>
      <c r="S1451" s="129">
        <v>11</v>
      </c>
    </row>
    <row r="1452" spans="1:19" hidden="1">
      <c r="A1452" s="147">
        <v>1434</v>
      </c>
      <c r="B1452" s="121">
        <v>203062030</v>
      </c>
      <c r="C1452" s="148" t="s">
        <v>159</v>
      </c>
      <c r="D1452" s="149" t="s">
        <v>32</v>
      </c>
      <c r="E1452" s="149" t="s">
        <v>44</v>
      </c>
      <c r="F1452" s="149" t="s">
        <v>152</v>
      </c>
      <c r="G1452" s="149" t="s">
        <v>109</v>
      </c>
      <c r="H1452" s="149">
        <v>0</v>
      </c>
      <c r="I1452" s="123" t="s">
        <v>1551</v>
      </c>
      <c r="J1452" s="150">
        <f>VLOOKUP(B1452,'12.2023'!A:C,3,0)</f>
        <v>0</v>
      </c>
      <c r="K1452" s="151">
        <f>VLOOKUP(B1452,'12.2023'!A:D,4,0)</f>
        <v>0</v>
      </c>
      <c r="L1452" s="150">
        <f>VLOOKUP(B1452,'12.2023'!A:E,5,0)</f>
        <v>26506</v>
      </c>
      <c r="M1452" s="150">
        <f>VLOOKUP(B1452,'12.2023'!A:F,6,0)</f>
        <v>26506</v>
      </c>
      <c r="N1452" s="150">
        <f t="shared" si="89"/>
        <v>0</v>
      </c>
      <c r="O1452" s="152">
        <f t="shared" si="90"/>
        <v>0</v>
      </c>
      <c r="P1452" s="128">
        <f t="shared" si="91"/>
        <v>0</v>
      </c>
      <c r="Q1452" s="153">
        <v>0</v>
      </c>
      <c r="R1452" s="128">
        <f t="shared" si="92"/>
        <v>0</v>
      </c>
      <c r="S1452" s="129">
        <v>11</v>
      </c>
    </row>
    <row r="1453" spans="1:19" hidden="1">
      <c r="A1453" s="147">
        <v>1435</v>
      </c>
      <c r="B1453" s="121">
        <v>203062031</v>
      </c>
      <c r="C1453" s="148" t="s">
        <v>159</v>
      </c>
      <c r="D1453" s="149" t="s">
        <v>32</v>
      </c>
      <c r="E1453" s="149" t="s">
        <v>44</v>
      </c>
      <c r="F1453" s="149" t="s">
        <v>152</v>
      </c>
      <c r="G1453" s="149" t="s">
        <v>109</v>
      </c>
      <c r="H1453" s="149">
        <v>0</v>
      </c>
      <c r="I1453" s="123" t="s">
        <v>1552</v>
      </c>
      <c r="J1453" s="150">
        <f>VLOOKUP(B1453,'12.2023'!A:C,3,0)</f>
        <v>0</v>
      </c>
      <c r="K1453" s="151">
        <f>VLOOKUP(B1453,'12.2023'!A:D,4,0)</f>
        <v>0</v>
      </c>
      <c r="L1453" s="150">
        <f>VLOOKUP(B1453,'12.2023'!A:E,5,0)</f>
        <v>21731</v>
      </c>
      <c r="M1453" s="150">
        <f>VLOOKUP(B1453,'12.2023'!A:F,6,0)</f>
        <v>21731</v>
      </c>
      <c r="N1453" s="150">
        <f t="shared" si="89"/>
        <v>0</v>
      </c>
      <c r="O1453" s="152">
        <f t="shared" si="90"/>
        <v>0</v>
      </c>
      <c r="P1453" s="128">
        <f t="shared" si="91"/>
        <v>0</v>
      </c>
      <c r="Q1453" s="153">
        <v>0</v>
      </c>
      <c r="R1453" s="128">
        <f t="shared" si="92"/>
        <v>0</v>
      </c>
      <c r="S1453" s="129">
        <v>11</v>
      </c>
    </row>
    <row r="1454" spans="1:19" hidden="1">
      <c r="A1454" s="147">
        <v>1436</v>
      </c>
      <c r="B1454" s="121">
        <v>203062032</v>
      </c>
      <c r="C1454" s="148" t="s">
        <v>159</v>
      </c>
      <c r="D1454" s="149" t="s">
        <v>32</v>
      </c>
      <c r="E1454" s="149" t="s">
        <v>44</v>
      </c>
      <c r="F1454" s="149" t="s">
        <v>152</v>
      </c>
      <c r="G1454" s="149" t="s">
        <v>109</v>
      </c>
      <c r="H1454" s="149">
        <v>0</v>
      </c>
      <c r="I1454" s="123" t="s">
        <v>1553</v>
      </c>
      <c r="J1454" s="150">
        <f>VLOOKUP(B1454,'12.2023'!A:C,3,0)</f>
        <v>0</v>
      </c>
      <c r="K1454" s="151">
        <f>VLOOKUP(B1454,'12.2023'!A:D,4,0)</f>
        <v>0</v>
      </c>
      <c r="L1454" s="150">
        <f>VLOOKUP(B1454,'12.2023'!A:E,5,0)</f>
        <v>24847</v>
      </c>
      <c r="M1454" s="150">
        <f>VLOOKUP(B1454,'12.2023'!A:F,6,0)</f>
        <v>24847</v>
      </c>
      <c r="N1454" s="150">
        <f t="shared" si="89"/>
        <v>0</v>
      </c>
      <c r="O1454" s="152">
        <f t="shared" si="90"/>
        <v>0</v>
      </c>
      <c r="P1454" s="128">
        <f t="shared" si="91"/>
        <v>0</v>
      </c>
      <c r="Q1454" s="153">
        <v>0</v>
      </c>
      <c r="R1454" s="128">
        <f t="shared" si="92"/>
        <v>0</v>
      </c>
      <c r="S1454" s="129">
        <v>11</v>
      </c>
    </row>
    <row r="1455" spans="1:19" hidden="1">
      <c r="A1455" s="147">
        <v>1437</v>
      </c>
      <c r="B1455" s="121">
        <v>203062033</v>
      </c>
      <c r="C1455" s="148" t="s">
        <v>159</v>
      </c>
      <c r="D1455" s="149" t="s">
        <v>32</v>
      </c>
      <c r="E1455" s="149" t="s">
        <v>44</v>
      </c>
      <c r="F1455" s="149" t="s">
        <v>152</v>
      </c>
      <c r="G1455" s="149" t="s">
        <v>109</v>
      </c>
      <c r="H1455" s="149">
        <v>0</v>
      </c>
      <c r="I1455" s="123" t="s">
        <v>1554</v>
      </c>
      <c r="J1455" s="150">
        <f>VLOOKUP(B1455,'12.2023'!A:C,3,0)</f>
        <v>0</v>
      </c>
      <c r="K1455" s="151">
        <f>VLOOKUP(B1455,'12.2023'!A:D,4,0)</f>
        <v>0</v>
      </c>
      <c r="L1455" s="150">
        <f>VLOOKUP(B1455,'12.2023'!A:E,5,0)</f>
        <v>28245</v>
      </c>
      <c r="M1455" s="150">
        <f>VLOOKUP(B1455,'12.2023'!A:F,6,0)</f>
        <v>28245</v>
      </c>
      <c r="N1455" s="150">
        <f t="shared" si="89"/>
        <v>0</v>
      </c>
      <c r="O1455" s="152">
        <f t="shared" si="90"/>
        <v>0</v>
      </c>
      <c r="P1455" s="128">
        <f t="shared" si="91"/>
        <v>0</v>
      </c>
      <c r="Q1455" s="153">
        <v>0</v>
      </c>
      <c r="R1455" s="128">
        <f t="shared" si="92"/>
        <v>0</v>
      </c>
      <c r="S1455" s="129">
        <v>11</v>
      </c>
    </row>
    <row r="1456" spans="1:19" hidden="1">
      <c r="A1456" s="147">
        <v>1438</v>
      </c>
      <c r="B1456" s="121">
        <v>203062034</v>
      </c>
      <c r="C1456" s="148" t="s">
        <v>159</v>
      </c>
      <c r="D1456" s="149" t="s">
        <v>32</v>
      </c>
      <c r="E1456" s="149" t="s">
        <v>44</v>
      </c>
      <c r="F1456" s="149" t="s">
        <v>152</v>
      </c>
      <c r="G1456" s="149" t="s">
        <v>109</v>
      </c>
      <c r="H1456" s="149">
        <v>0</v>
      </c>
      <c r="I1456" s="123" t="s">
        <v>1555</v>
      </c>
      <c r="J1456" s="150">
        <f>VLOOKUP(B1456,'12.2023'!A:C,3,0)</f>
        <v>0</v>
      </c>
      <c r="K1456" s="151">
        <f>VLOOKUP(B1456,'12.2023'!A:D,4,0)</f>
        <v>0</v>
      </c>
      <c r="L1456" s="150">
        <f>VLOOKUP(B1456,'12.2023'!A:E,5,0)</f>
        <v>0</v>
      </c>
      <c r="M1456" s="150">
        <f>VLOOKUP(B1456,'12.2023'!A:F,6,0)</f>
        <v>0</v>
      </c>
      <c r="N1456" s="150">
        <f t="shared" si="89"/>
        <v>0</v>
      </c>
      <c r="O1456" s="152">
        <f t="shared" si="90"/>
        <v>0</v>
      </c>
      <c r="P1456" s="128">
        <f t="shared" si="91"/>
        <v>0</v>
      </c>
      <c r="Q1456" s="153">
        <v>0</v>
      </c>
      <c r="R1456" s="128">
        <f t="shared" si="92"/>
        <v>0</v>
      </c>
      <c r="S1456" s="129">
        <v>11</v>
      </c>
    </row>
    <row r="1457" spans="1:19" hidden="1">
      <c r="A1457" s="147">
        <v>1439</v>
      </c>
      <c r="B1457" s="121">
        <v>203062035</v>
      </c>
      <c r="C1457" s="148" t="s">
        <v>159</v>
      </c>
      <c r="D1457" s="149" t="s">
        <v>32</v>
      </c>
      <c r="E1457" s="149" t="s">
        <v>44</v>
      </c>
      <c r="F1457" s="149" t="s">
        <v>152</v>
      </c>
      <c r="G1457" s="149" t="s">
        <v>109</v>
      </c>
      <c r="H1457" s="149">
        <v>0</v>
      </c>
      <c r="I1457" s="123" t="s">
        <v>1556</v>
      </c>
      <c r="J1457" s="150">
        <f>VLOOKUP(B1457,'12.2023'!A:C,3,0)</f>
        <v>0</v>
      </c>
      <c r="K1457" s="151">
        <f>VLOOKUP(B1457,'12.2023'!A:D,4,0)</f>
        <v>0</v>
      </c>
      <c r="L1457" s="150">
        <f>VLOOKUP(B1457,'12.2023'!A:E,5,0)</f>
        <v>0</v>
      </c>
      <c r="M1457" s="150">
        <f>VLOOKUP(B1457,'12.2023'!A:F,6,0)</f>
        <v>0</v>
      </c>
      <c r="N1457" s="150">
        <f t="shared" si="89"/>
        <v>0</v>
      </c>
      <c r="O1457" s="152">
        <f t="shared" si="90"/>
        <v>0</v>
      </c>
      <c r="P1457" s="128">
        <f t="shared" si="91"/>
        <v>0</v>
      </c>
      <c r="Q1457" s="153">
        <v>0</v>
      </c>
      <c r="R1457" s="128">
        <f t="shared" si="92"/>
        <v>0</v>
      </c>
      <c r="S1457" s="129">
        <v>11</v>
      </c>
    </row>
    <row r="1458" spans="1:19" hidden="1">
      <c r="A1458" s="147">
        <v>1440</v>
      </c>
      <c r="B1458" s="121">
        <v>203062036</v>
      </c>
      <c r="C1458" s="148" t="s">
        <v>159</v>
      </c>
      <c r="D1458" s="149" t="s">
        <v>32</v>
      </c>
      <c r="E1458" s="149" t="s">
        <v>44</v>
      </c>
      <c r="F1458" s="149" t="s">
        <v>152</v>
      </c>
      <c r="G1458" s="149" t="s">
        <v>109</v>
      </c>
      <c r="H1458" s="149">
        <v>0</v>
      </c>
      <c r="I1458" s="123" t="s">
        <v>1557</v>
      </c>
      <c r="J1458" s="150">
        <f>VLOOKUP(B1458,'12.2023'!A:C,3,0)</f>
        <v>0</v>
      </c>
      <c r="K1458" s="151">
        <f>VLOOKUP(B1458,'12.2023'!A:D,4,0)</f>
        <v>0</v>
      </c>
      <c r="L1458" s="150">
        <f>VLOOKUP(B1458,'12.2023'!A:E,5,0)</f>
        <v>15255</v>
      </c>
      <c r="M1458" s="150">
        <f>VLOOKUP(B1458,'12.2023'!A:F,6,0)</f>
        <v>15255</v>
      </c>
      <c r="N1458" s="150">
        <f t="shared" si="89"/>
        <v>0</v>
      </c>
      <c r="O1458" s="152">
        <f t="shared" si="90"/>
        <v>0</v>
      </c>
      <c r="P1458" s="128">
        <f t="shared" si="91"/>
        <v>0</v>
      </c>
      <c r="Q1458" s="153">
        <v>0</v>
      </c>
      <c r="R1458" s="128">
        <f t="shared" si="92"/>
        <v>0</v>
      </c>
      <c r="S1458" s="129">
        <v>11</v>
      </c>
    </row>
    <row r="1459" spans="1:19" hidden="1">
      <c r="A1459" s="147">
        <v>1441</v>
      </c>
      <c r="B1459" s="121">
        <v>203062037</v>
      </c>
      <c r="C1459" s="148" t="s">
        <v>159</v>
      </c>
      <c r="D1459" s="149" t="s">
        <v>32</v>
      </c>
      <c r="E1459" s="149" t="s">
        <v>44</v>
      </c>
      <c r="F1459" s="149" t="s">
        <v>152</v>
      </c>
      <c r="G1459" s="149" t="s">
        <v>109</v>
      </c>
      <c r="H1459" s="149">
        <v>0</v>
      </c>
      <c r="I1459" s="123" t="s">
        <v>1558</v>
      </c>
      <c r="J1459" s="150">
        <f>VLOOKUP(B1459,'12.2023'!A:C,3,0)</f>
        <v>0</v>
      </c>
      <c r="K1459" s="151">
        <f>VLOOKUP(B1459,'12.2023'!A:D,4,0)</f>
        <v>0</v>
      </c>
      <c r="L1459" s="150">
        <f>VLOOKUP(B1459,'12.2023'!A:E,5,0)</f>
        <v>41264</v>
      </c>
      <c r="M1459" s="150">
        <f>VLOOKUP(B1459,'12.2023'!A:F,6,0)</f>
        <v>41264</v>
      </c>
      <c r="N1459" s="150">
        <f t="shared" si="89"/>
        <v>0</v>
      </c>
      <c r="O1459" s="152">
        <f t="shared" si="90"/>
        <v>0</v>
      </c>
      <c r="P1459" s="128">
        <f t="shared" si="91"/>
        <v>0</v>
      </c>
      <c r="Q1459" s="153">
        <v>0</v>
      </c>
      <c r="R1459" s="128">
        <f t="shared" si="92"/>
        <v>0</v>
      </c>
      <c r="S1459" s="129">
        <v>11</v>
      </c>
    </row>
    <row r="1460" spans="1:19" hidden="1">
      <c r="A1460" s="147">
        <v>1442</v>
      </c>
      <c r="B1460" s="121">
        <v>203062038</v>
      </c>
      <c r="C1460" s="148" t="s">
        <v>159</v>
      </c>
      <c r="D1460" s="149" t="s">
        <v>32</v>
      </c>
      <c r="E1460" s="149" t="s">
        <v>44</v>
      </c>
      <c r="F1460" s="149" t="s">
        <v>152</v>
      </c>
      <c r="G1460" s="149" t="s">
        <v>109</v>
      </c>
      <c r="H1460" s="149">
        <v>0</v>
      </c>
      <c r="I1460" s="123" t="s">
        <v>1559</v>
      </c>
      <c r="J1460" s="150">
        <f>VLOOKUP(B1460,'12.2023'!A:C,3,0)</f>
        <v>0</v>
      </c>
      <c r="K1460" s="151">
        <f>VLOOKUP(B1460,'12.2023'!A:D,4,0)</f>
        <v>0</v>
      </c>
      <c r="L1460" s="150">
        <f>VLOOKUP(B1460,'12.2023'!A:E,5,0)</f>
        <v>146688</v>
      </c>
      <c r="M1460" s="150">
        <f>VLOOKUP(B1460,'12.2023'!A:F,6,0)</f>
        <v>146688</v>
      </c>
      <c r="N1460" s="150">
        <f t="shared" si="89"/>
        <v>0</v>
      </c>
      <c r="O1460" s="152">
        <f t="shared" si="90"/>
        <v>0</v>
      </c>
      <c r="P1460" s="128">
        <f t="shared" si="91"/>
        <v>0</v>
      </c>
      <c r="Q1460" s="153">
        <v>0</v>
      </c>
      <c r="R1460" s="128">
        <f t="shared" si="92"/>
        <v>0</v>
      </c>
      <c r="S1460" s="129">
        <v>11</v>
      </c>
    </row>
    <row r="1461" spans="1:19" hidden="1">
      <c r="A1461" s="147">
        <v>1443</v>
      </c>
      <c r="B1461" s="121">
        <v>203062039</v>
      </c>
      <c r="C1461" s="148" t="s">
        <v>159</v>
      </c>
      <c r="D1461" s="149" t="s">
        <v>32</v>
      </c>
      <c r="E1461" s="149" t="s">
        <v>44</v>
      </c>
      <c r="F1461" s="149" t="s">
        <v>152</v>
      </c>
      <c r="G1461" s="149" t="s">
        <v>109</v>
      </c>
      <c r="H1461" s="149">
        <v>0</v>
      </c>
      <c r="I1461" s="123" t="s">
        <v>1560</v>
      </c>
      <c r="J1461" s="150">
        <f>VLOOKUP(B1461,'12.2023'!A:C,3,0)</f>
        <v>0</v>
      </c>
      <c r="K1461" s="151">
        <f>VLOOKUP(B1461,'12.2023'!A:D,4,0)</f>
        <v>0</v>
      </c>
      <c r="L1461" s="150">
        <f>VLOOKUP(B1461,'12.2023'!A:E,5,0)</f>
        <v>120608</v>
      </c>
      <c r="M1461" s="150">
        <f>VLOOKUP(B1461,'12.2023'!A:F,6,0)</f>
        <v>120608</v>
      </c>
      <c r="N1461" s="150">
        <f t="shared" si="89"/>
        <v>0</v>
      </c>
      <c r="O1461" s="152">
        <f t="shared" si="90"/>
        <v>0</v>
      </c>
      <c r="P1461" s="128">
        <f t="shared" si="91"/>
        <v>0</v>
      </c>
      <c r="Q1461" s="153">
        <v>0</v>
      </c>
      <c r="R1461" s="128">
        <f t="shared" si="92"/>
        <v>0</v>
      </c>
      <c r="S1461" s="129">
        <v>11</v>
      </c>
    </row>
    <row r="1462" spans="1:19" hidden="1">
      <c r="A1462" s="147">
        <v>1444</v>
      </c>
      <c r="B1462" s="121">
        <v>203062040</v>
      </c>
      <c r="C1462" s="148" t="s">
        <v>159</v>
      </c>
      <c r="D1462" s="149" t="s">
        <v>32</v>
      </c>
      <c r="E1462" s="149" t="s">
        <v>44</v>
      </c>
      <c r="F1462" s="149" t="s">
        <v>152</v>
      </c>
      <c r="G1462" s="149" t="s">
        <v>109</v>
      </c>
      <c r="H1462" s="149">
        <v>0</v>
      </c>
      <c r="I1462" s="123" t="s">
        <v>1561</v>
      </c>
      <c r="J1462" s="150">
        <f>VLOOKUP(B1462,'12.2023'!A:C,3,0)</f>
        <v>0</v>
      </c>
      <c r="K1462" s="151">
        <f>VLOOKUP(B1462,'12.2023'!A:D,4,0)</f>
        <v>0</v>
      </c>
      <c r="L1462" s="150">
        <f>VLOOKUP(B1462,'12.2023'!A:E,5,0)</f>
        <v>199460</v>
      </c>
      <c r="M1462" s="150">
        <f>VLOOKUP(B1462,'12.2023'!A:F,6,0)</f>
        <v>199460</v>
      </c>
      <c r="N1462" s="150">
        <f t="shared" si="89"/>
        <v>0</v>
      </c>
      <c r="O1462" s="152">
        <f t="shared" si="90"/>
        <v>0</v>
      </c>
      <c r="P1462" s="128">
        <f t="shared" si="91"/>
        <v>0</v>
      </c>
      <c r="Q1462" s="153">
        <v>0</v>
      </c>
      <c r="R1462" s="128">
        <f t="shared" si="92"/>
        <v>0</v>
      </c>
      <c r="S1462" s="129">
        <v>11</v>
      </c>
    </row>
    <row r="1463" spans="1:19" hidden="1">
      <c r="A1463" s="147">
        <v>1445</v>
      </c>
      <c r="B1463" s="121">
        <v>203062041</v>
      </c>
      <c r="C1463" s="148" t="s">
        <v>159</v>
      </c>
      <c r="D1463" s="149" t="s">
        <v>32</v>
      </c>
      <c r="E1463" s="149" t="s">
        <v>44</v>
      </c>
      <c r="F1463" s="149" t="s">
        <v>152</v>
      </c>
      <c r="G1463" s="149" t="s">
        <v>109</v>
      </c>
      <c r="H1463" s="149">
        <v>0</v>
      </c>
      <c r="I1463" s="123" t="s">
        <v>1562</v>
      </c>
      <c r="J1463" s="150">
        <f>VLOOKUP(B1463,'12.2023'!A:C,3,0)</f>
        <v>0</v>
      </c>
      <c r="K1463" s="151">
        <f>VLOOKUP(B1463,'12.2023'!A:D,4,0)</f>
        <v>0</v>
      </c>
      <c r="L1463" s="150">
        <f>VLOOKUP(B1463,'12.2023'!A:E,5,0)</f>
        <v>905</v>
      </c>
      <c r="M1463" s="150">
        <f>VLOOKUP(B1463,'12.2023'!A:F,6,0)</f>
        <v>905</v>
      </c>
      <c r="N1463" s="150">
        <f t="shared" si="89"/>
        <v>0</v>
      </c>
      <c r="O1463" s="152">
        <f t="shared" si="90"/>
        <v>0</v>
      </c>
      <c r="P1463" s="128">
        <f t="shared" si="91"/>
        <v>0</v>
      </c>
      <c r="Q1463" s="153">
        <v>0</v>
      </c>
      <c r="R1463" s="128">
        <f t="shared" si="92"/>
        <v>0</v>
      </c>
      <c r="S1463" s="129">
        <v>11</v>
      </c>
    </row>
    <row r="1464" spans="1:19" hidden="1">
      <c r="A1464" s="147">
        <v>1446</v>
      </c>
      <c r="B1464" s="121">
        <v>203062042</v>
      </c>
      <c r="C1464" s="148" t="s">
        <v>159</v>
      </c>
      <c r="D1464" s="149" t="s">
        <v>32</v>
      </c>
      <c r="E1464" s="149" t="s">
        <v>44</v>
      </c>
      <c r="F1464" s="149" t="s">
        <v>152</v>
      </c>
      <c r="G1464" s="149" t="s">
        <v>109</v>
      </c>
      <c r="H1464" s="149">
        <v>0</v>
      </c>
      <c r="I1464" s="123" t="s">
        <v>1563</v>
      </c>
      <c r="J1464" s="150">
        <f>VLOOKUP(B1464,'12.2023'!A:C,3,0)</f>
        <v>0</v>
      </c>
      <c r="K1464" s="151">
        <f>VLOOKUP(B1464,'12.2023'!A:D,4,0)</f>
        <v>0</v>
      </c>
      <c r="L1464" s="150">
        <f>VLOOKUP(B1464,'12.2023'!A:E,5,0)</f>
        <v>20702</v>
      </c>
      <c r="M1464" s="150">
        <f>VLOOKUP(B1464,'12.2023'!A:F,6,0)</f>
        <v>20702</v>
      </c>
      <c r="N1464" s="150">
        <f t="shared" si="89"/>
        <v>0</v>
      </c>
      <c r="O1464" s="152">
        <f t="shared" si="90"/>
        <v>0</v>
      </c>
      <c r="P1464" s="128">
        <f t="shared" si="91"/>
        <v>0</v>
      </c>
      <c r="Q1464" s="153">
        <v>0</v>
      </c>
      <c r="R1464" s="128">
        <f t="shared" si="92"/>
        <v>0</v>
      </c>
      <c r="S1464" s="129">
        <v>11</v>
      </c>
    </row>
    <row r="1465" spans="1:19" hidden="1">
      <c r="A1465" s="147">
        <v>1447</v>
      </c>
      <c r="B1465" s="121">
        <v>203062043</v>
      </c>
      <c r="C1465" s="148" t="s">
        <v>159</v>
      </c>
      <c r="D1465" s="149" t="s">
        <v>32</v>
      </c>
      <c r="E1465" s="149" t="s">
        <v>44</v>
      </c>
      <c r="F1465" s="149" t="s">
        <v>152</v>
      </c>
      <c r="G1465" s="149" t="s">
        <v>109</v>
      </c>
      <c r="H1465" s="149">
        <v>0</v>
      </c>
      <c r="I1465" s="123" t="s">
        <v>1564</v>
      </c>
      <c r="J1465" s="150">
        <f>VLOOKUP(B1465,'12.2023'!A:C,3,0)</f>
        <v>0</v>
      </c>
      <c r="K1465" s="151">
        <f>VLOOKUP(B1465,'12.2023'!A:D,4,0)</f>
        <v>0</v>
      </c>
      <c r="L1465" s="150">
        <f>VLOOKUP(B1465,'12.2023'!A:E,5,0)</f>
        <v>23465</v>
      </c>
      <c r="M1465" s="150">
        <f>VLOOKUP(B1465,'12.2023'!A:F,6,0)</f>
        <v>23465</v>
      </c>
      <c r="N1465" s="150">
        <f t="shared" si="89"/>
        <v>0</v>
      </c>
      <c r="O1465" s="152">
        <f t="shared" si="90"/>
        <v>0</v>
      </c>
      <c r="P1465" s="128">
        <f t="shared" si="91"/>
        <v>0</v>
      </c>
      <c r="Q1465" s="153">
        <v>0</v>
      </c>
      <c r="R1465" s="128">
        <f t="shared" si="92"/>
        <v>0</v>
      </c>
      <c r="S1465" s="129">
        <v>11</v>
      </c>
    </row>
    <row r="1466" spans="1:19" hidden="1">
      <c r="A1466" s="147">
        <v>1448</v>
      </c>
      <c r="B1466" s="121">
        <v>203062044</v>
      </c>
      <c r="C1466" s="148" t="s">
        <v>159</v>
      </c>
      <c r="D1466" s="149" t="s">
        <v>32</v>
      </c>
      <c r="E1466" s="149" t="s">
        <v>44</v>
      </c>
      <c r="F1466" s="149" t="s">
        <v>152</v>
      </c>
      <c r="G1466" s="149" t="s">
        <v>109</v>
      </c>
      <c r="H1466" s="149">
        <v>0</v>
      </c>
      <c r="I1466" s="123" t="s">
        <v>1565</v>
      </c>
      <c r="J1466" s="150">
        <f>VLOOKUP(B1466,'12.2023'!A:C,3,0)</f>
        <v>0</v>
      </c>
      <c r="K1466" s="151">
        <f>VLOOKUP(B1466,'12.2023'!A:D,4,0)</f>
        <v>0</v>
      </c>
      <c r="L1466" s="150">
        <f>VLOOKUP(B1466,'12.2023'!A:E,5,0)</f>
        <v>21604</v>
      </c>
      <c r="M1466" s="150">
        <f>VLOOKUP(B1466,'12.2023'!A:F,6,0)</f>
        <v>21604</v>
      </c>
      <c r="N1466" s="150">
        <f t="shared" si="89"/>
        <v>0</v>
      </c>
      <c r="O1466" s="152">
        <f t="shared" si="90"/>
        <v>0</v>
      </c>
      <c r="P1466" s="128">
        <f t="shared" si="91"/>
        <v>0</v>
      </c>
      <c r="Q1466" s="153">
        <v>0</v>
      </c>
      <c r="R1466" s="128">
        <f t="shared" si="92"/>
        <v>0</v>
      </c>
      <c r="S1466" s="129">
        <v>11</v>
      </c>
    </row>
    <row r="1467" spans="1:19" hidden="1">
      <c r="A1467" s="147">
        <v>1449</v>
      </c>
      <c r="B1467" s="121">
        <v>203062045</v>
      </c>
      <c r="C1467" s="148" t="s">
        <v>159</v>
      </c>
      <c r="D1467" s="149" t="s">
        <v>32</v>
      </c>
      <c r="E1467" s="149" t="s">
        <v>44</v>
      </c>
      <c r="F1467" s="149" t="s">
        <v>152</v>
      </c>
      <c r="G1467" s="149" t="s">
        <v>109</v>
      </c>
      <c r="H1467" s="149">
        <v>0</v>
      </c>
      <c r="I1467" s="123" t="s">
        <v>1566</v>
      </c>
      <c r="J1467" s="150">
        <f>VLOOKUP(B1467,'12.2023'!A:C,3,0)</f>
        <v>0</v>
      </c>
      <c r="K1467" s="151">
        <f>VLOOKUP(B1467,'12.2023'!A:D,4,0)</f>
        <v>0</v>
      </c>
      <c r="L1467" s="150">
        <f>VLOOKUP(B1467,'12.2023'!A:E,5,0)</f>
        <v>23120</v>
      </c>
      <c r="M1467" s="150">
        <f>VLOOKUP(B1467,'12.2023'!A:F,6,0)</f>
        <v>23120</v>
      </c>
      <c r="N1467" s="150">
        <f t="shared" si="89"/>
        <v>0</v>
      </c>
      <c r="O1467" s="152">
        <f t="shared" si="90"/>
        <v>0</v>
      </c>
      <c r="P1467" s="128">
        <f t="shared" si="91"/>
        <v>0</v>
      </c>
      <c r="Q1467" s="153">
        <v>0</v>
      </c>
      <c r="R1467" s="128">
        <f t="shared" si="92"/>
        <v>0</v>
      </c>
      <c r="S1467" s="129">
        <v>11</v>
      </c>
    </row>
    <row r="1468" spans="1:19" hidden="1">
      <c r="A1468" s="147">
        <v>1450</v>
      </c>
      <c r="B1468" s="121">
        <v>203062046</v>
      </c>
      <c r="C1468" s="148" t="s">
        <v>159</v>
      </c>
      <c r="D1468" s="149" t="s">
        <v>32</v>
      </c>
      <c r="E1468" s="149" t="s">
        <v>44</v>
      </c>
      <c r="F1468" s="149" t="s">
        <v>152</v>
      </c>
      <c r="G1468" s="149" t="s">
        <v>109</v>
      </c>
      <c r="H1468" s="149">
        <v>0</v>
      </c>
      <c r="I1468" s="123" t="s">
        <v>1567</v>
      </c>
      <c r="J1468" s="150">
        <f>VLOOKUP(B1468,'12.2023'!A:C,3,0)</f>
        <v>0</v>
      </c>
      <c r="K1468" s="151">
        <f>VLOOKUP(B1468,'12.2023'!A:D,4,0)</f>
        <v>0</v>
      </c>
      <c r="L1468" s="150">
        <f>VLOOKUP(B1468,'12.2023'!A:E,5,0)</f>
        <v>103438</v>
      </c>
      <c r="M1468" s="150">
        <f>VLOOKUP(B1468,'12.2023'!A:F,6,0)</f>
        <v>103438</v>
      </c>
      <c r="N1468" s="150">
        <f t="shared" si="89"/>
        <v>0</v>
      </c>
      <c r="O1468" s="152">
        <f t="shared" si="90"/>
        <v>0</v>
      </c>
      <c r="P1468" s="128">
        <f t="shared" si="91"/>
        <v>0</v>
      </c>
      <c r="Q1468" s="153">
        <v>0</v>
      </c>
      <c r="R1468" s="128">
        <f t="shared" si="92"/>
        <v>0</v>
      </c>
      <c r="S1468" s="129">
        <v>11</v>
      </c>
    </row>
    <row r="1469" spans="1:19" hidden="1">
      <c r="A1469" s="147">
        <v>1451</v>
      </c>
      <c r="B1469" s="121">
        <v>203062047</v>
      </c>
      <c r="C1469" s="148" t="s">
        <v>159</v>
      </c>
      <c r="D1469" s="149" t="s">
        <v>32</v>
      </c>
      <c r="E1469" s="149" t="s">
        <v>44</v>
      </c>
      <c r="F1469" s="149" t="s">
        <v>152</v>
      </c>
      <c r="G1469" s="149" t="s">
        <v>109</v>
      </c>
      <c r="H1469" s="149">
        <v>0</v>
      </c>
      <c r="I1469" s="123" t="s">
        <v>1568</v>
      </c>
      <c r="J1469" s="150">
        <f>VLOOKUP(B1469,'12.2023'!A:C,3,0)</f>
        <v>0</v>
      </c>
      <c r="K1469" s="151">
        <f>VLOOKUP(B1469,'12.2023'!A:D,4,0)</f>
        <v>0</v>
      </c>
      <c r="L1469" s="150">
        <f>VLOOKUP(B1469,'12.2023'!A:E,5,0)</f>
        <v>14037</v>
      </c>
      <c r="M1469" s="150">
        <f>VLOOKUP(B1469,'12.2023'!A:F,6,0)</f>
        <v>14037</v>
      </c>
      <c r="N1469" s="150">
        <f t="shared" si="89"/>
        <v>0</v>
      </c>
      <c r="O1469" s="152">
        <f t="shared" si="90"/>
        <v>0</v>
      </c>
      <c r="P1469" s="128">
        <f t="shared" si="91"/>
        <v>0</v>
      </c>
      <c r="Q1469" s="153">
        <v>0</v>
      </c>
      <c r="R1469" s="128">
        <f t="shared" si="92"/>
        <v>0</v>
      </c>
      <c r="S1469" s="129">
        <v>11</v>
      </c>
    </row>
    <row r="1470" spans="1:19" hidden="1">
      <c r="A1470" s="147">
        <v>1452</v>
      </c>
      <c r="B1470" s="121">
        <v>203062048</v>
      </c>
      <c r="C1470" s="148" t="s">
        <v>159</v>
      </c>
      <c r="D1470" s="149" t="s">
        <v>32</v>
      </c>
      <c r="E1470" s="149" t="s">
        <v>44</v>
      </c>
      <c r="F1470" s="149" t="s">
        <v>152</v>
      </c>
      <c r="G1470" s="149" t="s">
        <v>109</v>
      </c>
      <c r="H1470" s="149">
        <v>0</v>
      </c>
      <c r="I1470" s="123" t="s">
        <v>1569</v>
      </c>
      <c r="J1470" s="150">
        <f>VLOOKUP(B1470,'12.2023'!A:C,3,0)</f>
        <v>0</v>
      </c>
      <c r="K1470" s="151">
        <f>VLOOKUP(B1470,'12.2023'!A:D,4,0)</f>
        <v>0</v>
      </c>
      <c r="L1470" s="150">
        <f>VLOOKUP(B1470,'12.2023'!A:E,5,0)</f>
        <v>37449</v>
      </c>
      <c r="M1470" s="150">
        <f>VLOOKUP(B1470,'12.2023'!A:F,6,0)</f>
        <v>37449</v>
      </c>
      <c r="N1470" s="150">
        <f t="shared" si="89"/>
        <v>0</v>
      </c>
      <c r="O1470" s="152">
        <f t="shared" si="90"/>
        <v>0</v>
      </c>
      <c r="P1470" s="128">
        <f t="shared" si="91"/>
        <v>0</v>
      </c>
      <c r="Q1470" s="153">
        <v>0</v>
      </c>
      <c r="R1470" s="128">
        <f t="shared" si="92"/>
        <v>0</v>
      </c>
      <c r="S1470" s="129">
        <v>11</v>
      </c>
    </row>
    <row r="1471" spans="1:19" hidden="1">
      <c r="A1471" s="147">
        <v>1453</v>
      </c>
      <c r="B1471" s="121">
        <v>203062049</v>
      </c>
      <c r="C1471" s="148" t="s">
        <v>159</v>
      </c>
      <c r="D1471" s="149" t="s">
        <v>32</v>
      </c>
      <c r="E1471" s="149" t="s">
        <v>44</v>
      </c>
      <c r="F1471" s="149" t="s">
        <v>152</v>
      </c>
      <c r="G1471" s="149" t="s">
        <v>109</v>
      </c>
      <c r="H1471" s="149">
        <v>0</v>
      </c>
      <c r="I1471" s="123" t="s">
        <v>1570</v>
      </c>
      <c r="J1471" s="150">
        <f>VLOOKUP(B1471,'12.2023'!A:C,3,0)</f>
        <v>0</v>
      </c>
      <c r="K1471" s="151">
        <f>VLOOKUP(B1471,'12.2023'!A:D,4,0)</f>
        <v>0</v>
      </c>
      <c r="L1471" s="150">
        <f>VLOOKUP(B1471,'12.2023'!A:E,5,0)</f>
        <v>13860</v>
      </c>
      <c r="M1471" s="150">
        <f>VLOOKUP(B1471,'12.2023'!A:F,6,0)</f>
        <v>13860</v>
      </c>
      <c r="N1471" s="150">
        <f t="shared" si="89"/>
        <v>0</v>
      </c>
      <c r="O1471" s="152">
        <f t="shared" si="90"/>
        <v>0</v>
      </c>
      <c r="P1471" s="128">
        <f t="shared" si="91"/>
        <v>0</v>
      </c>
      <c r="Q1471" s="153">
        <v>0</v>
      </c>
      <c r="R1471" s="128">
        <f t="shared" si="92"/>
        <v>0</v>
      </c>
      <c r="S1471" s="129">
        <v>11</v>
      </c>
    </row>
    <row r="1472" spans="1:19" hidden="1">
      <c r="A1472" s="147">
        <v>1454</v>
      </c>
      <c r="B1472" s="121">
        <v>203062050</v>
      </c>
      <c r="C1472" s="148" t="s">
        <v>159</v>
      </c>
      <c r="D1472" s="149" t="s">
        <v>32</v>
      </c>
      <c r="E1472" s="149" t="s">
        <v>44</v>
      </c>
      <c r="F1472" s="149" t="s">
        <v>152</v>
      </c>
      <c r="G1472" s="149" t="s">
        <v>109</v>
      </c>
      <c r="H1472" s="149">
        <v>0</v>
      </c>
      <c r="I1472" s="123" t="s">
        <v>1571</v>
      </c>
      <c r="J1472" s="150">
        <f>VLOOKUP(B1472,'12.2023'!A:C,3,0)</f>
        <v>0</v>
      </c>
      <c r="K1472" s="151">
        <f>VLOOKUP(B1472,'12.2023'!A:D,4,0)</f>
        <v>0</v>
      </c>
      <c r="L1472" s="150">
        <f>VLOOKUP(B1472,'12.2023'!A:E,5,0)</f>
        <v>37136</v>
      </c>
      <c r="M1472" s="150">
        <f>VLOOKUP(B1472,'12.2023'!A:F,6,0)</f>
        <v>37136</v>
      </c>
      <c r="N1472" s="150">
        <f t="shared" si="89"/>
        <v>0</v>
      </c>
      <c r="O1472" s="152">
        <f t="shared" si="90"/>
        <v>0</v>
      </c>
      <c r="P1472" s="128">
        <f t="shared" si="91"/>
        <v>0</v>
      </c>
      <c r="Q1472" s="153">
        <v>0</v>
      </c>
      <c r="R1472" s="128">
        <f t="shared" si="92"/>
        <v>0</v>
      </c>
      <c r="S1472" s="129">
        <v>11</v>
      </c>
    </row>
    <row r="1473" spans="1:19" hidden="1">
      <c r="A1473" s="147">
        <v>1455</v>
      </c>
      <c r="B1473" s="121">
        <v>203062051</v>
      </c>
      <c r="C1473" s="148" t="s">
        <v>159</v>
      </c>
      <c r="D1473" s="149" t="s">
        <v>32</v>
      </c>
      <c r="E1473" s="149" t="s">
        <v>44</v>
      </c>
      <c r="F1473" s="149" t="s">
        <v>152</v>
      </c>
      <c r="G1473" s="149" t="s">
        <v>109</v>
      </c>
      <c r="H1473" s="149">
        <v>0</v>
      </c>
      <c r="I1473" s="123" t="s">
        <v>1572</v>
      </c>
      <c r="J1473" s="150">
        <f>VLOOKUP(B1473,'12.2023'!A:C,3,0)</f>
        <v>0</v>
      </c>
      <c r="K1473" s="151">
        <f>VLOOKUP(B1473,'12.2023'!A:D,4,0)</f>
        <v>0</v>
      </c>
      <c r="L1473" s="150">
        <f>VLOOKUP(B1473,'12.2023'!A:E,5,0)</f>
        <v>31734</v>
      </c>
      <c r="M1473" s="150">
        <f>VLOOKUP(B1473,'12.2023'!A:F,6,0)</f>
        <v>31734</v>
      </c>
      <c r="N1473" s="150">
        <f t="shared" si="89"/>
        <v>0</v>
      </c>
      <c r="O1473" s="152">
        <f t="shared" si="90"/>
        <v>0</v>
      </c>
      <c r="P1473" s="128">
        <f t="shared" si="91"/>
        <v>0</v>
      </c>
      <c r="Q1473" s="153">
        <v>0</v>
      </c>
      <c r="R1473" s="128">
        <f t="shared" si="92"/>
        <v>0</v>
      </c>
      <c r="S1473" s="129">
        <v>11</v>
      </c>
    </row>
    <row r="1474" spans="1:19" hidden="1">
      <c r="A1474" s="147">
        <v>1456</v>
      </c>
      <c r="B1474" s="121">
        <v>203062052</v>
      </c>
      <c r="C1474" s="148" t="s">
        <v>159</v>
      </c>
      <c r="D1474" s="149" t="s">
        <v>32</v>
      </c>
      <c r="E1474" s="149" t="s">
        <v>44</v>
      </c>
      <c r="F1474" s="149" t="s">
        <v>152</v>
      </c>
      <c r="G1474" s="149" t="s">
        <v>109</v>
      </c>
      <c r="H1474" s="149">
        <v>0</v>
      </c>
      <c r="I1474" s="123" t="s">
        <v>1573</v>
      </c>
      <c r="J1474" s="150">
        <f>VLOOKUP(B1474,'12.2023'!A:C,3,0)</f>
        <v>0</v>
      </c>
      <c r="K1474" s="151">
        <f>VLOOKUP(B1474,'12.2023'!A:D,4,0)</f>
        <v>0</v>
      </c>
      <c r="L1474" s="150">
        <f>VLOOKUP(B1474,'12.2023'!A:E,5,0)</f>
        <v>0</v>
      </c>
      <c r="M1474" s="150">
        <f>VLOOKUP(B1474,'12.2023'!A:F,6,0)</f>
        <v>0</v>
      </c>
      <c r="N1474" s="150">
        <f t="shared" si="89"/>
        <v>0</v>
      </c>
      <c r="O1474" s="152">
        <f t="shared" si="90"/>
        <v>0</v>
      </c>
      <c r="P1474" s="128">
        <f t="shared" si="91"/>
        <v>0</v>
      </c>
      <c r="Q1474" s="153">
        <v>0</v>
      </c>
      <c r="R1474" s="128">
        <f t="shared" si="92"/>
        <v>0</v>
      </c>
      <c r="S1474" s="129">
        <v>11</v>
      </c>
    </row>
    <row r="1475" spans="1:19" hidden="1">
      <c r="A1475" s="147">
        <v>1457</v>
      </c>
      <c r="B1475" s="121">
        <v>203062053</v>
      </c>
      <c r="C1475" s="148" t="s">
        <v>159</v>
      </c>
      <c r="D1475" s="149" t="s">
        <v>32</v>
      </c>
      <c r="E1475" s="149" t="s">
        <v>44</v>
      </c>
      <c r="F1475" s="149" t="s">
        <v>152</v>
      </c>
      <c r="G1475" s="149" t="s">
        <v>109</v>
      </c>
      <c r="H1475" s="149">
        <v>0</v>
      </c>
      <c r="I1475" s="123" t="s">
        <v>1574</v>
      </c>
      <c r="J1475" s="150">
        <f>VLOOKUP(B1475,'12.2023'!A:C,3,0)</f>
        <v>0</v>
      </c>
      <c r="K1475" s="151">
        <f>VLOOKUP(B1475,'12.2023'!A:D,4,0)</f>
        <v>0</v>
      </c>
      <c r="L1475" s="150">
        <f>VLOOKUP(B1475,'12.2023'!A:E,5,0)</f>
        <v>42579</v>
      </c>
      <c r="M1475" s="150">
        <f>VLOOKUP(B1475,'12.2023'!A:F,6,0)</f>
        <v>42579</v>
      </c>
      <c r="N1475" s="150">
        <f t="shared" si="89"/>
        <v>0</v>
      </c>
      <c r="O1475" s="152">
        <f t="shared" si="90"/>
        <v>0</v>
      </c>
      <c r="P1475" s="128">
        <f t="shared" si="91"/>
        <v>0</v>
      </c>
      <c r="Q1475" s="153">
        <v>0</v>
      </c>
      <c r="R1475" s="128">
        <f t="shared" si="92"/>
        <v>0</v>
      </c>
      <c r="S1475" s="129">
        <v>11</v>
      </c>
    </row>
    <row r="1476" spans="1:19" hidden="1">
      <c r="A1476" s="147">
        <v>1458</v>
      </c>
      <c r="B1476" s="121">
        <v>203062054</v>
      </c>
      <c r="C1476" s="148" t="s">
        <v>159</v>
      </c>
      <c r="D1476" s="149" t="s">
        <v>32</v>
      </c>
      <c r="E1476" s="149" t="s">
        <v>44</v>
      </c>
      <c r="F1476" s="149" t="s">
        <v>152</v>
      </c>
      <c r="G1476" s="149" t="s">
        <v>109</v>
      </c>
      <c r="H1476" s="149">
        <v>0</v>
      </c>
      <c r="I1476" s="123" t="s">
        <v>1575</v>
      </c>
      <c r="J1476" s="150">
        <f>VLOOKUP(B1476,'12.2023'!A:C,3,0)</f>
        <v>0</v>
      </c>
      <c r="K1476" s="151">
        <f>VLOOKUP(B1476,'12.2023'!A:D,4,0)</f>
        <v>0</v>
      </c>
      <c r="L1476" s="150">
        <f>VLOOKUP(B1476,'12.2023'!A:E,5,0)</f>
        <v>20426</v>
      </c>
      <c r="M1476" s="150">
        <f>VLOOKUP(B1476,'12.2023'!A:F,6,0)</f>
        <v>20426</v>
      </c>
      <c r="N1476" s="150">
        <f t="shared" si="89"/>
        <v>0</v>
      </c>
      <c r="O1476" s="152">
        <f t="shared" si="90"/>
        <v>0</v>
      </c>
      <c r="P1476" s="128">
        <f t="shared" si="91"/>
        <v>0</v>
      </c>
      <c r="Q1476" s="153">
        <v>0</v>
      </c>
      <c r="R1476" s="128">
        <f t="shared" si="92"/>
        <v>0</v>
      </c>
      <c r="S1476" s="129">
        <v>11</v>
      </c>
    </row>
    <row r="1477" spans="1:19" hidden="1">
      <c r="A1477" s="147">
        <v>1459</v>
      </c>
      <c r="B1477" s="121">
        <v>203062055</v>
      </c>
      <c r="C1477" s="148" t="s">
        <v>159</v>
      </c>
      <c r="D1477" s="149" t="s">
        <v>32</v>
      </c>
      <c r="E1477" s="149" t="s">
        <v>44</v>
      </c>
      <c r="F1477" s="149" t="s">
        <v>152</v>
      </c>
      <c r="G1477" s="149" t="s">
        <v>109</v>
      </c>
      <c r="H1477" s="149">
        <v>0</v>
      </c>
      <c r="I1477" s="123" t="s">
        <v>1576</v>
      </c>
      <c r="J1477" s="150">
        <f>VLOOKUP(B1477,'12.2023'!A:C,3,0)</f>
        <v>0</v>
      </c>
      <c r="K1477" s="151">
        <f>VLOOKUP(B1477,'12.2023'!A:D,4,0)</f>
        <v>0</v>
      </c>
      <c r="L1477" s="150">
        <f>VLOOKUP(B1477,'12.2023'!A:E,5,0)</f>
        <v>0</v>
      </c>
      <c r="M1477" s="150">
        <f>VLOOKUP(B1477,'12.2023'!A:F,6,0)</f>
        <v>0</v>
      </c>
      <c r="N1477" s="150">
        <f t="shared" si="89"/>
        <v>0</v>
      </c>
      <c r="O1477" s="152">
        <f t="shared" si="90"/>
        <v>0</v>
      </c>
      <c r="P1477" s="128">
        <f t="shared" si="91"/>
        <v>0</v>
      </c>
      <c r="Q1477" s="153">
        <v>0</v>
      </c>
      <c r="R1477" s="128">
        <f t="shared" si="92"/>
        <v>0</v>
      </c>
      <c r="S1477" s="129">
        <v>11</v>
      </c>
    </row>
    <row r="1478" spans="1:19" hidden="1">
      <c r="A1478" s="147">
        <v>1460</v>
      </c>
      <c r="B1478" s="121">
        <v>203062056</v>
      </c>
      <c r="C1478" s="148" t="s">
        <v>159</v>
      </c>
      <c r="D1478" s="149" t="s">
        <v>32</v>
      </c>
      <c r="E1478" s="149" t="s">
        <v>44</v>
      </c>
      <c r="F1478" s="149" t="s">
        <v>152</v>
      </c>
      <c r="G1478" s="149" t="s">
        <v>109</v>
      </c>
      <c r="H1478" s="149">
        <v>0</v>
      </c>
      <c r="I1478" s="123" t="s">
        <v>1577</v>
      </c>
      <c r="J1478" s="150">
        <f>VLOOKUP(B1478,'12.2023'!A:C,3,0)</f>
        <v>0</v>
      </c>
      <c r="K1478" s="151">
        <f>VLOOKUP(B1478,'12.2023'!A:D,4,0)</f>
        <v>0</v>
      </c>
      <c r="L1478" s="150">
        <f>VLOOKUP(B1478,'12.2023'!A:E,5,0)</f>
        <v>0</v>
      </c>
      <c r="M1478" s="150">
        <f>VLOOKUP(B1478,'12.2023'!A:F,6,0)</f>
        <v>0</v>
      </c>
      <c r="N1478" s="150">
        <f t="shared" si="89"/>
        <v>0</v>
      </c>
      <c r="O1478" s="152">
        <f t="shared" si="90"/>
        <v>0</v>
      </c>
      <c r="P1478" s="128">
        <f t="shared" si="91"/>
        <v>0</v>
      </c>
      <c r="Q1478" s="153">
        <v>0</v>
      </c>
      <c r="R1478" s="128">
        <f t="shared" si="92"/>
        <v>0</v>
      </c>
      <c r="S1478" s="129">
        <v>11</v>
      </c>
    </row>
    <row r="1479" spans="1:19" hidden="1">
      <c r="A1479" s="147">
        <v>1461</v>
      </c>
      <c r="B1479" s="121">
        <v>203062057</v>
      </c>
      <c r="C1479" s="148" t="s">
        <v>159</v>
      </c>
      <c r="D1479" s="149" t="s">
        <v>32</v>
      </c>
      <c r="E1479" s="149" t="s">
        <v>44</v>
      </c>
      <c r="F1479" s="149" t="s">
        <v>152</v>
      </c>
      <c r="G1479" s="149" t="s">
        <v>109</v>
      </c>
      <c r="H1479" s="149">
        <v>0</v>
      </c>
      <c r="I1479" s="123" t="s">
        <v>1578</v>
      </c>
      <c r="J1479" s="150">
        <f>VLOOKUP(B1479,'12.2023'!A:C,3,0)</f>
        <v>0</v>
      </c>
      <c r="K1479" s="151">
        <f>VLOOKUP(B1479,'12.2023'!A:D,4,0)</f>
        <v>0</v>
      </c>
      <c r="L1479" s="150">
        <f>VLOOKUP(B1479,'12.2023'!A:E,5,0)</f>
        <v>0</v>
      </c>
      <c r="M1479" s="150">
        <f>VLOOKUP(B1479,'12.2023'!A:F,6,0)</f>
        <v>0</v>
      </c>
      <c r="N1479" s="150">
        <f t="shared" ref="N1479:N1542" si="93">IF((J1479+L1479)-(K1479+M1479)&lt;0,0,(J1479+L1479)-(K1479+M1479))</f>
        <v>0</v>
      </c>
      <c r="O1479" s="152">
        <f t="shared" ref="O1479:O1542" si="94">-IF((J1479+L1479)-(K1479+M1479)&lt;0,(J1479+L1479)-(K1479+M1479),0)</f>
        <v>0</v>
      </c>
      <c r="P1479" s="128">
        <f t="shared" ref="P1479:P1542" si="95">N1479-O1479</f>
        <v>0</v>
      </c>
      <c r="Q1479" s="153">
        <v>0</v>
      </c>
      <c r="R1479" s="128">
        <f t="shared" ref="R1479:R1542" si="96">P1479-Q1479</f>
        <v>0</v>
      </c>
      <c r="S1479" s="129">
        <v>11</v>
      </c>
    </row>
    <row r="1480" spans="1:19" hidden="1">
      <c r="A1480" s="147">
        <v>1462</v>
      </c>
      <c r="B1480" s="121">
        <v>203062058</v>
      </c>
      <c r="C1480" s="148" t="s">
        <v>159</v>
      </c>
      <c r="D1480" s="149" t="s">
        <v>32</v>
      </c>
      <c r="E1480" s="149" t="s">
        <v>44</v>
      </c>
      <c r="F1480" s="149" t="s">
        <v>152</v>
      </c>
      <c r="G1480" s="149" t="s">
        <v>109</v>
      </c>
      <c r="H1480" s="149">
        <v>0</v>
      </c>
      <c r="I1480" s="123" t="s">
        <v>1579</v>
      </c>
      <c r="J1480" s="150">
        <f>VLOOKUP(B1480,'12.2023'!A:C,3,0)</f>
        <v>0</v>
      </c>
      <c r="K1480" s="151">
        <f>VLOOKUP(B1480,'12.2023'!A:D,4,0)</f>
        <v>0</v>
      </c>
      <c r="L1480" s="150">
        <f>VLOOKUP(B1480,'12.2023'!A:E,5,0)</f>
        <v>0</v>
      </c>
      <c r="M1480" s="150">
        <f>VLOOKUP(B1480,'12.2023'!A:F,6,0)</f>
        <v>0</v>
      </c>
      <c r="N1480" s="150">
        <f t="shared" si="93"/>
        <v>0</v>
      </c>
      <c r="O1480" s="152">
        <f t="shared" si="94"/>
        <v>0</v>
      </c>
      <c r="P1480" s="128">
        <f t="shared" si="95"/>
        <v>0</v>
      </c>
      <c r="Q1480" s="153">
        <v>0</v>
      </c>
      <c r="R1480" s="128">
        <f t="shared" si="96"/>
        <v>0</v>
      </c>
      <c r="S1480" s="129">
        <v>11</v>
      </c>
    </row>
    <row r="1481" spans="1:19" hidden="1">
      <c r="A1481" s="147">
        <v>1463</v>
      </c>
      <c r="B1481" s="121">
        <v>203062060</v>
      </c>
      <c r="C1481" s="148" t="s">
        <v>159</v>
      </c>
      <c r="D1481" s="149" t="s">
        <v>32</v>
      </c>
      <c r="E1481" s="149" t="s">
        <v>44</v>
      </c>
      <c r="F1481" s="149" t="s">
        <v>152</v>
      </c>
      <c r="G1481" s="149" t="s">
        <v>109</v>
      </c>
      <c r="H1481" s="149">
        <v>0</v>
      </c>
      <c r="I1481" s="123" t="s">
        <v>1580</v>
      </c>
      <c r="J1481" s="150">
        <f>VLOOKUP(B1481,'12.2023'!A:C,3,0)</f>
        <v>0</v>
      </c>
      <c r="K1481" s="151">
        <f>VLOOKUP(B1481,'12.2023'!A:D,4,0)</f>
        <v>0</v>
      </c>
      <c r="L1481" s="150">
        <f>VLOOKUP(B1481,'12.2023'!A:E,5,0)</f>
        <v>106309</v>
      </c>
      <c r="M1481" s="150">
        <f>VLOOKUP(B1481,'12.2023'!A:F,6,0)</f>
        <v>106309</v>
      </c>
      <c r="N1481" s="150">
        <f t="shared" si="93"/>
        <v>0</v>
      </c>
      <c r="O1481" s="152">
        <f t="shared" si="94"/>
        <v>0</v>
      </c>
      <c r="P1481" s="128">
        <f t="shared" si="95"/>
        <v>0</v>
      </c>
      <c r="Q1481" s="153">
        <v>0</v>
      </c>
      <c r="R1481" s="128">
        <f t="shared" si="96"/>
        <v>0</v>
      </c>
      <c r="S1481" s="129">
        <v>11</v>
      </c>
    </row>
    <row r="1482" spans="1:19" hidden="1">
      <c r="A1482" s="147">
        <v>1464</v>
      </c>
      <c r="B1482" s="121">
        <v>203062061</v>
      </c>
      <c r="C1482" s="148" t="s">
        <v>159</v>
      </c>
      <c r="D1482" s="149" t="s">
        <v>32</v>
      </c>
      <c r="E1482" s="149" t="s">
        <v>44</v>
      </c>
      <c r="F1482" s="149" t="s">
        <v>152</v>
      </c>
      <c r="G1482" s="149" t="s">
        <v>109</v>
      </c>
      <c r="H1482" s="149">
        <v>0</v>
      </c>
      <c r="I1482" s="123" t="s">
        <v>1581</v>
      </c>
      <c r="J1482" s="150">
        <f>VLOOKUP(B1482,'12.2023'!A:C,3,0)</f>
        <v>0</v>
      </c>
      <c r="K1482" s="151">
        <f>VLOOKUP(B1482,'12.2023'!A:D,4,0)</f>
        <v>0</v>
      </c>
      <c r="L1482" s="150">
        <f>VLOOKUP(B1482,'12.2023'!A:E,5,0)</f>
        <v>0.33</v>
      </c>
      <c r="M1482" s="150">
        <f>VLOOKUP(B1482,'12.2023'!A:F,6,0)</f>
        <v>0.33</v>
      </c>
      <c r="N1482" s="150">
        <f t="shared" si="93"/>
        <v>0</v>
      </c>
      <c r="O1482" s="152">
        <f t="shared" si="94"/>
        <v>0</v>
      </c>
      <c r="P1482" s="128">
        <f t="shared" si="95"/>
        <v>0</v>
      </c>
      <c r="Q1482" s="153">
        <v>0</v>
      </c>
      <c r="R1482" s="128">
        <f t="shared" si="96"/>
        <v>0</v>
      </c>
      <c r="S1482" s="129">
        <v>11</v>
      </c>
    </row>
    <row r="1483" spans="1:19" hidden="1">
      <c r="A1483" s="147">
        <v>1465</v>
      </c>
      <c r="B1483" s="121">
        <v>203062062</v>
      </c>
      <c r="C1483" s="148" t="s">
        <v>159</v>
      </c>
      <c r="D1483" s="149" t="s">
        <v>32</v>
      </c>
      <c r="E1483" s="149" t="s">
        <v>44</v>
      </c>
      <c r="F1483" s="149" t="s">
        <v>152</v>
      </c>
      <c r="G1483" s="149" t="s">
        <v>109</v>
      </c>
      <c r="H1483" s="149">
        <v>0</v>
      </c>
      <c r="I1483" s="123" t="s">
        <v>1582</v>
      </c>
      <c r="J1483" s="150">
        <f>VLOOKUP(B1483,'12.2023'!A:C,3,0)</f>
        <v>0</v>
      </c>
      <c r="K1483" s="151">
        <f>VLOOKUP(B1483,'12.2023'!A:D,4,0)</f>
        <v>0</v>
      </c>
      <c r="L1483" s="150">
        <f>VLOOKUP(B1483,'12.2023'!A:E,5,0)</f>
        <v>0</v>
      </c>
      <c r="M1483" s="150">
        <f>VLOOKUP(B1483,'12.2023'!A:F,6,0)</f>
        <v>0</v>
      </c>
      <c r="N1483" s="150">
        <f t="shared" si="93"/>
        <v>0</v>
      </c>
      <c r="O1483" s="152">
        <f t="shared" si="94"/>
        <v>0</v>
      </c>
      <c r="P1483" s="128">
        <f t="shared" si="95"/>
        <v>0</v>
      </c>
      <c r="Q1483" s="153">
        <v>0</v>
      </c>
      <c r="R1483" s="128">
        <f t="shared" si="96"/>
        <v>0</v>
      </c>
      <c r="S1483" s="129">
        <v>11</v>
      </c>
    </row>
    <row r="1484" spans="1:19" hidden="1">
      <c r="A1484" s="147">
        <v>1466</v>
      </c>
      <c r="B1484" s="121">
        <v>203062063</v>
      </c>
      <c r="C1484" s="148" t="s">
        <v>159</v>
      </c>
      <c r="D1484" s="149" t="s">
        <v>32</v>
      </c>
      <c r="E1484" s="149" t="s">
        <v>44</v>
      </c>
      <c r="F1484" s="149" t="s">
        <v>152</v>
      </c>
      <c r="G1484" s="149" t="s">
        <v>109</v>
      </c>
      <c r="H1484" s="149">
        <v>0</v>
      </c>
      <c r="I1484" s="123" t="s">
        <v>1583</v>
      </c>
      <c r="J1484" s="150">
        <f>VLOOKUP(B1484,'12.2023'!A:C,3,0)</f>
        <v>0</v>
      </c>
      <c r="K1484" s="151">
        <f>VLOOKUP(B1484,'12.2023'!A:D,4,0)</f>
        <v>0</v>
      </c>
      <c r="L1484" s="150">
        <f>VLOOKUP(B1484,'12.2023'!A:E,5,0)</f>
        <v>50114</v>
      </c>
      <c r="M1484" s="150">
        <f>VLOOKUP(B1484,'12.2023'!A:F,6,0)</f>
        <v>50114</v>
      </c>
      <c r="N1484" s="150">
        <f t="shared" si="93"/>
        <v>0</v>
      </c>
      <c r="O1484" s="152">
        <f t="shared" si="94"/>
        <v>0</v>
      </c>
      <c r="P1484" s="128">
        <f t="shared" si="95"/>
        <v>0</v>
      </c>
      <c r="Q1484" s="153">
        <v>0</v>
      </c>
      <c r="R1484" s="128">
        <f t="shared" si="96"/>
        <v>0</v>
      </c>
      <c r="S1484" s="129">
        <v>11</v>
      </c>
    </row>
    <row r="1485" spans="1:19" hidden="1">
      <c r="A1485" s="147">
        <v>1467</v>
      </c>
      <c r="B1485" s="121">
        <v>203062064</v>
      </c>
      <c r="C1485" s="148" t="s">
        <v>159</v>
      </c>
      <c r="D1485" s="149" t="s">
        <v>32</v>
      </c>
      <c r="E1485" s="149" t="s">
        <v>44</v>
      </c>
      <c r="F1485" s="149" t="s">
        <v>152</v>
      </c>
      <c r="G1485" s="149" t="s">
        <v>109</v>
      </c>
      <c r="H1485" s="149">
        <v>0</v>
      </c>
      <c r="I1485" s="123" t="s">
        <v>1584</v>
      </c>
      <c r="J1485" s="150">
        <f>VLOOKUP(B1485,'12.2023'!A:C,3,0)</f>
        <v>0</v>
      </c>
      <c r="K1485" s="151">
        <f>VLOOKUP(B1485,'12.2023'!A:D,4,0)</f>
        <v>0</v>
      </c>
      <c r="L1485" s="150">
        <f>VLOOKUP(B1485,'12.2023'!A:E,5,0)</f>
        <v>1017</v>
      </c>
      <c r="M1485" s="150">
        <f>VLOOKUP(B1485,'12.2023'!A:F,6,0)</f>
        <v>1017</v>
      </c>
      <c r="N1485" s="150">
        <f t="shared" si="93"/>
        <v>0</v>
      </c>
      <c r="O1485" s="152">
        <f t="shared" si="94"/>
        <v>0</v>
      </c>
      <c r="P1485" s="128">
        <f t="shared" si="95"/>
        <v>0</v>
      </c>
      <c r="Q1485" s="153">
        <v>0</v>
      </c>
      <c r="R1485" s="128">
        <f t="shared" si="96"/>
        <v>0</v>
      </c>
      <c r="S1485" s="129">
        <v>11</v>
      </c>
    </row>
    <row r="1486" spans="1:19" hidden="1">
      <c r="A1486" s="147">
        <v>1468</v>
      </c>
      <c r="B1486" s="121">
        <v>203062065</v>
      </c>
      <c r="C1486" s="148" t="s">
        <v>159</v>
      </c>
      <c r="D1486" s="149" t="s">
        <v>32</v>
      </c>
      <c r="E1486" s="149" t="s">
        <v>44</v>
      </c>
      <c r="F1486" s="149" t="s">
        <v>152</v>
      </c>
      <c r="G1486" s="149" t="s">
        <v>109</v>
      </c>
      <c r="H1486" s="149">
        <v>0</v>
      </c>
      <c r="I1486" s="123" t="s">
        <v>1585</v>
      </c>
      <c r="J1486" s="150">
        <f>VLOOKUP(B1486,'12.2023'!A:C,3,0)</f>
        <v>0</v>
      </c>
      <c r="K1486" s="151">
        <f>VLOOKUP(B1486,'12.2023'!A:D,4,0)</f>
        <v>0</v>
      </c>
      <c r="L1486" s="150">
        <f>VLOOKUP(B1486,'12.2023'!A:E,5,0)</f>
        <v>151932</v>
      </c>
      <c r="M1486" s="150">
        <f>VLOOKUP(B1486,'12.2023'!A:F,6,0)</f>
        <v>151932</v>
      </c>
      <c r="N1486" s="150">
        <f t="shared" si="93"/>
        <v>0</v>
      </c>
      <c r="O1486" s="152">
        <f t="shared" si="94"/>
        <v>0</v>
      </c>
      <c r="P1486" s="128">
        <f t="shared" si="95"/>
        <v>0</v>
      </c>
      <c r="Q1486" s="153">
        <v>0</v>
      </c>
      <c r="R1486" s="128">
        <f t="shared" si="96"/>
        <v>0</v>
      </c>
      <c r="S1486" s="129">
        <v>11</v>
      </c>
    </row>
    <row r="1487" spans="1:19" hidden="1">
      <c r="A1487" s="147">
        <v>1469</v>
      </c>
      <c r="B1487" s="121">
        <v>203062066</v>
      </c>
      <c r="C1487" s="148" t="s">
        <v>159</v>
      </c>
      <c r="D1487" s="149" t="s">
        <v>32</v>
      </c>
      <c r="E1487" s="149" t="s">
        <v>44</v>
      </c>
      <c r="F1487" s="149" t="s">
        <v>152</v>
      </c>
      <c r="G1487" s="149" t="s">
        <v>109</v>
      </c>
      <c r="H1487" s="149">
        <v>0</v>
      </c>
      <c r="I1487" s="123" t="s">
        <v>1586</v>
      </c>
      <c r="J1487" s="150">
        <f>VLOOKUP(B1487,'12.2023'!A:C,3,0)</f>
        <v>0</v>
      </c>
      <c r="K1487" s="151">
        <f>VLOOKUP(B1487,'12.2023'!A:D,4,0)</f>
        <v>0</v>
      </c>
      <c r="L1487" s="150">
        <f>VLOOKUP(B1487,'12.2023'!A:E,5,0)</f>
        <v>0</v>
      </c>
      <c r="M1487" s="150">
        <f>VLOOKUP(B1487,'12.2023'!A:F,6,0)</f>
        <v>0</v>
      </c>
      <c r="N1487" s="150">
        <f t="shared" si="93"/>
        <v>0</v>
      </c>
      <c r="O1487" s="152">
        <f t="shared" si="94"/>
        <v>0</v>
      </c>
      <c r="P1487" s="128">
        <f t="shared" si="95"/>
        <v>0</v>
      </c>
      <c r="Q1487" s="153">
        <v>0</v>
      </c>
      <c r="R1487" s="128">
        <f t="shared" si="96"/>
        <v>0</v>
      </c>
      <c r="S1487" s="129">
        <v>11</v>
      </c>
    </row>
    <row r="1488" spans="1:19" hidden="1">
      <c r="A1488" s="147">
        <v>1470</v>
      </c>
      <c r="B1488" s="121">
        <v>203062067</v>
      </c>
      <c r="C1488" s="148" t="s">
        <v>159</v>
      </c>
      <c r="D1488" s="149" t="s">
        <v>32</v>
      </c>
      <c r="E1488" s="149" t="s">
        <v>44</v>
      </c>
      <c r="F1488" s="149" t="s">
        <v>152</v>
      </c>
      <c r="G1488" s="149" t="s">
        <v>109</v>
      </c>
      <c r="H1488" s="149">
        <v>0</v>
      </c>
      <c r="I1488" s="123" t="s">
        <v>1587</v>
      </c>
      <c r="J1488" s="150">
        <f>VLOOKUP(B1488,'12.2023'!A:C,3,0)</f>
        <v>0</v>
      </c>
      <c r="K1488" s="151">
        <f>VLOOKUP(B1488,'12.2023'!A:D,4,0)</f>
        <v>0</v>
      </c>
      <c r="L1488" s="150">
        <f>VLOOKUP(B1488,'12.2023'!A:E,5,0)</f>
        <v>106426</v>
      </c>
      <c r="M1488" s="150">
        <f>VLOOKUP(B1488,'12.2023'!A:F,6,0)</f>
        <v>106426</v>
      </c>
      <c r="N1488" s="150">
        <f t="shared" si="93"/>
        <v>0</v>
      </c>
      <c r="O1488" s="152">
        <f t="shared" si="94"/>
        <v>0</v>
      </c>
      <c r="P1488" s="128">
        <f t="shared" si="95"/>
        <v>0</v>
      </c>
      <c r="Q1488" s="153">
        <v>0</v>
      </c>
      <c r="R1488" s="128">
        <f t="shared" si="96"/>
        <v>0</v>
      </c>
      <c r="S1488" s="129">
        <v>11</v>
      </c>
    </row>
    <row r="1489" spans="1:19" hidden="1">
      <c r="A1489" s="147">
        <v>1471</v>
      </c>
      <c r="B1489" s="121">
        <v>203062068</v>
      </c>
      <c r="C1489" s="148" t="s">
        <v>159</v>
      </c>
      <c r="D1489" s="149" t="s">
        <v>32</v>
      </c>
      <c r="E1489" s="149" t="s">
        <v>44</v>
      </c>
      <c r="F1489" s="149" t="s">
        <v>152</v>
      </c>
      <c r="G1489" s="149" t="s">
        <v>109</v>
      </c>
      <c r="H1489" s="149">
        <v>0</v>
      </c>
      <c r="I1489" s="123" t="s">
        <v>1588</v>
      </c>
      <c r="J1489" s="150">
        <f>VLOOKUP(B1489,'12.2023'!A:C,3,0)</f>
        <v>0</v>
      </c>
      <c r="K1489" s="151">
        <f>VLOOKUP(B1489,'12.2023'!A:D,4,0)</f>
        <v>0</v>
      </c>
      <c r="L1489" s="150">
        <f>VLOOKUP(B1489,'12.2023'!A:E,5,0)</f>
        <v>0</v>
      </c>
      <c r="M1489" s="150">
        <f>VLOOKUP(B1489,'12.2023'!A:F,6,0)</f>
        <v>0</v>
      </c>
      <c r="N1489" s="150">
        <f t="shared" si="93"/>
        <v>0</v>
      </c>
      <c r="O1489" s="152">
        <f t="shared" si="94"/>
        <v>0</v>
      </c>
      <c r="P1489" s="128">
        <f t="shared" si="95"/>
        <v>0</v>
      </c>
      <c r="Q1489" s="153">
        <v>0</v>
      </c>
      <c r="R1489" s="128">
        <f t="shared" si="96"/>
        <v>0</v>
      </c>
      <c r="S1489" s="129">
        <v>11</v>
      </c>
    </row>
    <row r="1490" spans="1:19" hidden="1">
      <c r="A1490" s="147">
        <v>1472</v>
      </c>
      <c r="B1490" s="121">
        <v>203062069</v>
      </c>
      <c r="C1490" s="148" t="s">
        <v>159</v>
      </c>
      <c r="D1490" s="149" t="s">
        <v>32</v>
      </c>
      <c r="E1490" s="149" t="s">
        <v>44</v>
      </c>
      <c r="F1490" s="149" t="s">
        <v>152</v>
      </c>
      <c r="G1490" s="149" t="s">
        <v>109</v>
      </c>
      <c r="H1490" s="149">
        <v>0</v>
      </c>
      <c r="I1490" s="123" t="s">
        <v>1589</v>
      </c>
      <c r="J1490" s="150">
        <f>VLOOKUP(B1490,'12.2023'!A:C,3,0)</f>
        <v>0</v>
      </c>
      <c r="K1490" s="151">
        <f>VLOOKUP(B1490,'12.2023'!A:D,4,0)</f>
        <v>0</v>
      </c>
      <c r="L1490" s="150">
        <f>VLOOKUP(B1490,'12.2023'!A:E,5,0)</f>
        <v>9349</v>
      </c>
      <c r="M1490" s="150">
        <f>VLOOKUP(B1490,'12.2023'!A:F,6,0)</f>
        <v>9349</v>
      </c>
      <c r="N1490" s="150">
        <f t="shared" si="93"/>
        <v>0</v>
      </c>
      <c r="O1490" s="152">
        <f t="shared" si="94"/>
        <v>0</v>
      </c>
      <c r="P1490" s="128">
        <f t="shared" si="95"/>
        <v>0</v>
      </c>
      <c r="Q1490" s="153">
        <v>0</v>
      </c>
      <c r="R1490" s="128">
        <f t="shared" si="96"/>
        <v>0</v>
      </c>
      <c r="S1490" s="129">
        <v>11</v>
      </c>
    </row>
    <row r="1491" spans="1:19" hidden="1">
      <c r="A1491" s="147">
        <v>1473</v>
      </c>
      <c r="B1491" s="121">
        <v>203062070</v>
      </c>
      <c r="C1491" s="148" t="s">
        <v>159</v>
      </c>
      <c r="D1491" s="149" t="s">
        <v>32</v>
      </c>
      <c r="E1491" s="149" t="s">
        <v>44</v>
      </c>
      <c r="F1491" s="149" t="s">
        <v>152</v>
      </c>
      <c r="G1491" s="149" t="s">
        <v>109</v>
      </c>
      <c r="H1491" s="149">
        <v>0</v>
      </c>
      <c r="I1491" s="123" t="s">
        <v>1590</v>
      </c>
      <c r="J1491" s="150">
        <f>VLOOKUP(B1491,'12.2023'!A:C,3,0)</f>
        <v>0</v>
      </c>
      <c r="K1491" s="151">
        <f>VLOOKUP(B1491,'12.2023'!A:D,4,0)</f>
        <v>0</v>
      </c>
      <c r="L1491" s="150">
        <f>VLOOKUP(B1491,'12.2023'!A:E,5,0)</f>
        <v>16429</v>
      </c>
      <c r="M1491" s="150">
        <f>VLOOKUP(B1491,'12.2023'!A:F,6,0)</f>
        <v>16429</v>
      </c>
      <c r="N1491" s="150">
        <f t="shared" si="93"/>
        <v>0</v>
      </c>
      <c r="O1491" s="152">
        <f t="shared" si="94"/>
        <v>0</v>
      </c>
      <c r="P1491" s="128">
        <f t="shared" si="95"/>
        <v>0</v>
      </c>
      <c r="Q1491" s="153">
        <v>0</v>
      </c>
      <c r="R1491" s="128">
        <f t="shared" si="96"/>
        <v>0</v>
      </c>
      <c r="S1491" s="129">
        <v>11</v>
      </c>
    </row>
    <row r="1492" spans="1:19" hidden="1">
      <c r="A1492" s="147">
        <v>1474</v>
      </c>
      <c r="B1492" s="121">
        <v>203062071</v>
      </c>
      <c r="C1492" s="148" t="s">
        <v>159</v>
      </c>
      <c r="D1492" s="149" t="s">
        <v>32</v>
      </c>
      <c r="E1492" s="149" t="s">
        <v>44</v>
      </c>
      <c r="F1492" s="149" t="s">
        <v>152</v>
      </c>
      <c r="G1492" s="149" t="s">
        <v>109</v>
      </c>
      <c r="H1492" s="149">
        <v>0</v>
      </c>
      <c r="I1492" s="123" t="s">
        <v>1591</v>
      </c>
      <c r="J1492" s="150">
        <f>VLOOKUP(B1492,'12.2023'!A:C,3,0)</f>
        <v>0</v>
      </c>
      <c r="K1492" s="151">
        <f>VLOOKUP(B1492,'12.2023'!A:D,4,0)</f>
        <v>0</v>
      </c>
      <c r="L1492" s="150">
        <f>VLOOKUP(B1492,'12.2023'!A:E,5,0)</f>
        <v>68412</v>
      </c>
      <c r="M1492" s="150">
        <f>VLOOKUP(B1492,'12.2023'!A:F,6,0)</f>
        <v>68412</v>
      </c>
      <c r="N1492" s="150">
        <f t="shared" si="93"/>
        <v>0</v>
      </c>
      <c r="O1492" s="152">
        <f t="shared" si="94"/>
        <v>0</v>
      </c>
      <c r="P1492" s="128">
        <f t="shared" si="95"/>
        <v>0</v>
      </c>
      <c r="Q1492" s="153">
        <v>0</v>
      </c>
      <c r="R1492" s="128">
        <f t="shared" si="96"/>
        <v>0</v>
      </c>
      <c r="S1492" s="129">
        <v>11</v>
      </c>
    </row>
    <row r="1493" spans="1:19" hidden="1">
      <c r="A1493" s="147">
        <v>1475</v>
      </c>
      <c r="B1493" s="121">
        <v>203062072</v>
      </c>
      <c r="C1493" s="148" t="s">
        <v>159</v>
      </c>
      <c r="D1493" s="149" t="s">
        <v>32</v>
      </c>
      <c r="E1493" s="149" t="s">
        <v>44</v>
      </c>
      <c r="F1493" s="149" t="s">
        <v>152</v>
      </c>
      <c r="G1493" s="149" t="s">
        <v>109</v>
      </c>
      <c r="H1493" s="149">
        <v>0</v>
      </c>
      <c r="I1493" s="123" t="s">
        <v>1592</v>
      </c>
      <c r="J1493" s="150">
        <f>VLOOKUP(B1493,'12.2023'!A:C,3,0)</f>
        <v>0</v>
      </c>
      <c r="K1493" s="151">
        <f>VLOOKUP(B1493,'12.2023'!A:D,4,0)</f>
        <v>0</v>
      </c>
      <c r="L1493" s="150">
        <f>VLOOKUP(B1493,'12.2023'!A:E,5,0)</f>
        <v>0</v>
      </c>
      <c r="M1493" s="150">
        <f>VLOOKUP(B1493,'12.2023'!A:F,6,0)</f>
        <v>0</v>
      </c>
      <c r="N1493" s="150">
        <f t="shared" si="93"/>
        <v>0</v>
      </c>
      <c r="O1493" s="152">
        <f t="shared" si="94"/>
        <v>0</v>
      </c>
      <c r="P1493" s="128">
        <f t="shared" si="95"/>
        <v>0</v>
      </c>
      <c r="Q1493" s="153">
        <v>0</v>
      </c>
      <c r="R1493" s="128">
        <f t="shared" si="96"/>
        <v>0</v>
      </c>
      <c r="S1493" s="129">
        <v>11</v>
      </c>
    </row>
    <row r="1494" spans="1:19" hidden="1">
      <c r="A1494" s="147">
        <v>1476</v>
      </c>
      <c r="B1494" s="121">
        <v>203062073</v>
      </c>
      <c r="C1494" s="148" t="s">
        <v>159</v>
      </c>
      <c r="D1494" s="149" t="s">
        <v>32</v>
      </c>
      <c r="E1494" s="149" t="s">
        <v>44</v>
      </c>
      <c r="F1494" s="149" t="s">
        <v>152</v>
      </c>
      <c r="G1494" s="149" t="s">
        <v>109</v>
      </c>
      <c r="H1494" s="149">
        <v>0</v>
      </c>
      <c r="I1494" s="123" t="s">
        <v>1593</v>
      </c>
      <c r="J1494" s="150">
        <f>VLOOKUP(B1494,'12.2023'!A:C,3,0)</f>
        <v>0</v>
      </c>
      <c r="K1494" s="151">
        <f>VLOOKUP(B1494,'12.2023'!A:D,4,0)</f>
        <v>0</v>
      </c>
      <c r="L1494" s="150">
        <f>VLOOKUP(B1494,'12.2023'!A:E,5,0)</f>
        <v>39130</v>
      </c>
      <c r="M1494" s="150">
        <f>VLOOKUP(B1494,'12.2023'!A:F,6,0)</f>
        <v>39130</v>
      </c>
      <c r="N1494" s="150">
        <f t="shared" si="93"/>
        <v>0</v>
      </c>
      <c r="O1494" s="152">
        <f t="shared" si="94"/>
        <v>0</v>
      </c>
      <c r="P1494" s="128">
        <f t="shared" si="95"/>
        <v>0</v>
      </c>
      <c r="Q1494" s="153">
        <v>0</v>
      </c>
      <c r="R1494" s="128">
        <f t="shared" si="96"/>
        <v>0</v>
      </c>
      <c r="S1494" s="129">
        <v>11</v>
      </c>
    </row>
    <row r="1495" spans="1:19" hidden="1">
      <c r="A1495" s="147">
        <v>1477</v>
      </c>
      <c r="B1495" s="121">
        <v>203062075</v>
      </c>
      <c r="C1495" s="148" t="s">
        <v>159</v>
      </c>
      <c r="D1495" s="149" t="s">
        <v>32</v>
      </c>
      <c r="E1495" s="149" t="s">
        <v>44</v>
      </c>
      <c r="F1495" s="149" t="s">
        <v>152</v>
      </c>
      <c r="G1495" s="149" t="s">
        <v>109</v>
      </c>
      <c r="H1495" s="149">
        <v>0</v>
      </c>
      <c r="I1495" s="123" t="s">
        <v>1594</v>
      </c>
      <c r="J1495" s="150">
        <f>VLOOKUP(B1495,'12.2023'!A:C,3,0)</f>
        <v>0</v>
      </c>
      <c r="K1495" s="151">
        <f>VLOOKUP(B1495,'12.2023'!A:D,4,0)</f>
        <v>0</v>
      </c>
      <c r="L1495" s="150">
        <f>VLOOKUP(B1495,'12.2023'!A:E,5,0)</f>
        <v>96662</v>
      </c>
      <c r="M1495" s="150">
        <f>VLOOKUP(B1495,'12.2023'!A:F,6,0)</f>
        <v>96662</v>
      </c>
      <c r="N1495" s="150">
        <f t="shared" si="93"/>
        <v>0</v>
      </c>
      <c r="O1495" s="152">
        <f t="shared" si="94"/>
        <v>0</v>
      </c>
      <c r="P1495" s="128">
        <f t="shared" si="95"/>
        <v>0</v>
      </c>
      <c r="Q1495" s="153">
        <v>0</v>
      </c>
      <c r="R1495" s="128">
        <f t="shared" si="96"/>
        <v>0</v>
      </c>
      <c r="S1495" s="129">
        <v>11</v>
      </c>
    </row>
    <row r="1496" spans="1:19" hidden="1">
      <c r="A1496" s="147">
        <v>1478</v>
      </c>
      <c r="B1496" s="121">
        <v>203062076</v>
      </c>
      <c r="C1496" s="148" t="s">
        <v>159</v>
      </c>
      <c r="D1496" s="149" t="s">
        <v>32</v>
      </c>
      <c r="E1496" s="149" t="s">
        <v>44</v>
      </c>
      <c r="F1496" s="149" t="s">
        <v>152</v>
      </c>
      <c r="G1496" s="149" t="s">
        <v>109</v>
      </c>
      <c r="H1496" s="149">
        <v>0</v>
      </c>
      <c r="I1496" s="123" t="s">
        <v>1595</v>
      </c>
      <c r="J1496" s="150">
        <f>VLOOKUP(B1496,'12.2023'!A:C,3,0)</f>
        <v>0</v>
      </c>
      <c r="K1496" s="151">
        <f>VLOOKUP(B1496,'12.2023'!A:D,4,0)</f>
        <v>0</v>
      </c>
      <c r="L1496" s="150">
        <f>VLOOKUP(B1496,'12.2023'!A:E,5,0)</f>
        <v>0</v>
      </c>
      <c r="M1496" s="150">
        <f>VLOOKUP(B1496,'12.2023'!A:F,6,0)</f>
        <v>0</v>
      </c>
      <c r="N1496" s="150">
        <f t="shared" si="93"/>
        <v>0</v>
      </c>
      <c r="O1496" s="152">
        <f t="shared" si="94"/>
        <v>0</v>
      </c>
      <c r="P1496" s="128">
        <f t="shared" si="95"/>
        <v>0</v>
      </c>
      <c r="Q1496" s="153">
        <v>0</v>
      </c>
      <c r="R1496" s="128">
        <f t="shared" si="96"/>
        <v>0</v>
      </c>
      <c r="S1496" s="129">
        <v>11</v>
      </c>
    </row>
    <row r="1497" spans="1:19" hidden="1">
      <c r="A1497" s="147">
        <v>1479</v>
      </c>
      <c r="B1497" s="121">
        <v>203062077</v>
      </c>
      <c r="C1497" s="148" t="s">
        <v>159</v>
      </c>
      <c r="D1497" s="149" t="s">
        <v>32</v>
      </c>
      <c r="E1497" s="149" t="s">
        <v>44</v>
      </c>
      <c r="F1497" s="149" t="s">
        <v>152</v>
      </c>
      <c r="G1497" s="149" t="s">
        <v>109</v>
      </c>
      <c r="H1497" s="149">
        <v>0</v>
      </c>
      <c r="I1497" s="123" t="s">
        <v>1596</v>
      </c>
      <c r="J1497" s="150">
        <f>VLOOKUP(B1497,'12.2023'!A:C,3,0)</f>
        <v>0</v>
      </c>
      <c r="K1497" s="151">
        <f>VLOOKUP(B1497,'12.2023'!A:D,4,0)</f>
        <v>0</v>
      </c>
      <c r="L1497" s="150">
        <f>VLOOKUP(B1497,'12.2023'!A:E,5,0)</f>
        <v>29530</v>
      </c>
      <c r="M1497" s="150">
        <f>VLOOKUP(B1497,'12.2023'!A:F,6,0)</f>
        <v>29530</v>
      </c>
      <c r="N1497" s="150">
        <f t="shared" si="93"/>
        <v>0</v>
      </c>
      <c r="O1497" s="152">
        <f t="shared" si="94"/>
        <v>0</v>
      </c>
      <c r="P1497" s="128">
        <f t="shared" si="95"/>
        <v>0</v>
      </c>
      <c r="Q1497" s="153">
        <v>0</v>
      </c>
      <c r="R1497" s="128">
        <f t="shared" si="96"/>
        <v>0</v>
      </c>
      <c r="S1497" s="129">
        <v>11</v>
      </c>
    </row>
    <row r="1498" spans="1:19" hidden="1">
      <c r="A1498" s="147">
        <v>1480</v>
      </c>
      <c r="B1498" s="121">
        <v>203062078</v>
      </c>
      <c r="C1498" s="148" t="s">
        <v>159</v>
      </c>
      <c r="D1498" s="149" t="s">
        <v>32</v>
      </c>
      <c r="E1498" s="149" t="s">
        <v>44</v>
      </c>
      <c r="F1498" s="149" t="s">
        <v>152</v>
      </c>
      <c r="G1498" s="149" t="s">
        <v>109</v>
      </c>
      <c r="H1498" s="149">
        <v>0</v>
      </c>
      <c r="I1498" s="123" t="s">
        <v>1597</v>
      </c>
      <c r="J1498" s="150">
        <f>VLOOKUP(B1498,'12.2023'!A:C,3,0)</f>
        <v>0</v>
      </c>
      <c r="K1498" s="151">
        <f>VLOOKUP(B1498,'12.2023'!A:D,4,0)</f>
        <v>0</v>
      </c>
      <c r="L1498" s="150">
        <f>VLOOKUP(B1498,'12.2023'!A:E,5,0)</f>
        <v>0</v>
      </c>
      <c r="M1498" s="150">
        <f>VLOOKUP(B1498,'12.2023'!A:F,6,0)</f>
        <v>0</v>
      </c>
      <c r="N1498" s="150">
        <f t="shared" si="93"/>
        <v>0</v>
      </c>
      <c r="O1498" s="152">
        <f t="shared" si="94"/>
        <v>0</v>
      </c>
      <c r="P1498" s="128">
        <f t="shared" si="95"/>
        <v>0</v>
      </c>
      <c r="Q1498" s="153">
        <v>0</v>
      </c>
      <c r="R1498" s="128">
        <f t="shared" si="96"/>
        <v>0</v>
      </c>
      <c r="S1498" s="129">
        <v>11</v>
      </c>
    </row>
    <row r="1499" spans="1:19" hidden="1">
      <c r="A1499" s="147">
        <v>1481</v>
      </c>
      <c r="B1499" s="121">
        <v>203062079</v>
      </c>
      <c r="C1499" s="148" t="s">
        <v>159</v>
      </c>
      <c r="D1499" s="149" t="s">
        <v>32</v>
      </c>
      <c r="E1499" s="149" t="s">
        <v>44</v>
      </c>
      <c r="F1499" s="149" t="s">
        <v>152</v>
      </c>
      <c r="G1499" s="149" t="s">
        <v>109</v>
      </c>
      <c r="H1499" s="149">
        <v>0</v>
      </c>
      <c r="I1499" s="123" t="s">
        <v>1598</v>
      </c>
      <c r="J1499" s="150">
        <f>VLOOKUP(B1499,'12.2023'!A:C,3,0)</f>
        <v>0</v>
      </c>
      <c r="K1499" s="151">
        <f>VLOOKUP(B1499,'12.2023'!A:D,4,0)</f>
        <v>0</v>
      </c>
      <c r="L1499" s="150">
        <f>VLOOKUP(B1499,'12.2023'!A:E,5,0)</f>
        <v>58536</v>
      </c>
      <c r="M1499" s="150">
        <f>VLOOKUP(B1499,'12.2023'!A:F,6,0)</f>
        <v>58536</v>
      </c>
      <c r="N1499" s="150">
        <f t="shared" si="93"/>
        <v>0</v>
      </c>
      <c r="O1499" s="152">
        <f t="shared" si="94"/>
        <v>0</v>
      </c>
      <c r="P1499" s="128">
        <f t="shared" si="95"/>
        <v>0</v>
      </c>
      <c r="Q1499" s="153">
        <v>0</v>
      </c>
      <c r="R1499" s="128">
        <f t="shared" si="96"/>
        <v>0</v>
      </c>
      <c r="S1499" s="129">
        <v>11</v>
      </c>
    </row>
    <row r="1500" spans="1:19" hidden="1">
      <c r="A1500" s="147">
        <v>1482</v>
      </c>
      <c r="B1500" s="121">
        <v>203062080</v>
      </c>
      <c r="C1500" s="148" t="s">
        <v>159</v>
      </c>
      <c r="D1500" s="149" t="s">
        <v>32</v>
      </c>
      <c r="E1500" s="149" t="s">
        <v>44</v>
      </c>
      <c r="F1500" s="149" t="s">
        <v>152</v>
      </c>
      <c r="G1500" s="149" t="s">
        <v>109</v>
      </c>
      <c r="H1500" s="149">
        <v>0</v>
      </c>
      <c r="I1500" s="123" t="s">
        <v>1599</v>
      </c>
      <c r="J1500" s="150">
        <f>VLOOKUP(B1500,'12.2023'!A:C,3,0)</f>
        <v>0</v>
      </c>
      <c r="K1500" s="151">
        <f>VLOOKUP(B1500,'12.2023'!A:D,4,0)</f>
        <v>0</v>
      </c>
      <c r="L1500" s="150">
        <f>VLOOKUP(B1500,'12.2023'!A:E,5,0)</f>
        <v>0</v>
      </c>
      <c r="M1500" s="150">
        <f>VLOOKUP(B1500,'12.2023'!A:F,6,0)</f>
        <v>0</v>
      </c>
      <c r="N1500" s="150">
        <f t="shared" si="93"/>
        <v>0</v>
      </c>
      <c r="O1500" s="152">
        <f t="shared" si="94"/>
        <v>0</v>
      </c>
      <c r="P1500" s="128">
        <f t="shared" si="95"/>
        <v>0</v>
      </c>
      <c r="Q1500" s="153">
        <v>0</v>
      </c>
      <c r="R1500" s="128">
        <f t="shared" si="96"/>
        <v>0</v>
      </c>
      <c r="S1500" s="129">
        <v>11</v>
      </c>
    </row>
    <row r="1501" spans="1:19" hidden="1">
      <c r="A1501" s="147">
        <v>1483</v>
      </c>
      <c r="B1501" s="121">
        <v>203062081</v>
      </c>
      <c r="C1501" s="148" t="s">
        <v>159</v>
      </c>
      <c r="D1501" s="149" t="s">
        <v>32</v>
      </c>
      <c r="E1501" s="149" t="s">
        <v>44</v>
      </c>
      <c r="F1501" s="149" t="s">
        <v>152</v>
      </c>
      <c r="G1501" s="149" t="s">
        <v>109</v>
      </c>
      <c r="H1501" s="149">
        <v>0</v>
      </c>
      <c r="I1501" s="123" t="s">
        <v>1600</v>
      </c>
      <c r="J1501" s="150">
        <f>VLOOKUP(B1501,'12.2023'!A:C,3,0)</f>
        <v>0</v>
      </c>
      <c r="K1501" s="151">
        <f>VLOOKUP(B1501,'12.2023'!A:D,4,0)</f>
        <v>0</v>
      </c>
      <c r="L1501" s="150">
        <f>VLOOKUP(B1501,'12.2023'!A:E,5,0)</f>
        <v>759</v>
      </c>
      <c r="M1501" s="150">
        <f>VLOOKUP(B1501,'12.2023'!A:F,6,0)</f>
        <v>759</v>
      </c>
      <c r="N1501" s="150">
        <f t="shared" si="93"/>
        <v>0</v>
      </c>
      <c r="O1501" s="152">
        <f t="shared" si="94"/>
        <v>0</v>
      </c>
      <c r="P1501" s="128">
        <f t="shared" si="95"/>
        <v>0</v>
      </c>
      <c r="Q1501" s="153">
        <v>0</v>
      </c>
      <c r="R1501" s="128">
        <f t="shared" si="96"/>
        <v>0</v>
      </c>
      <c r="S1501" s="129">
        <v>11</v>
      </c>
    </row>
    <row r="1502" spans="1:19" hidden="1">
      <c r="A1502" s="147">
        <v>1484</v>
      </c>
      <c r="B1502" s="121">
        <v>203062082</v>
      </c>
      <c r="C1502" s="148" t="s">
        <v>159</v>
      </c>
      <c r="D1502" s="149" t="s">
        <v>32</v>
      </c>
      <c r="E1502" s="149" t="s">
        <v>44</v>
      </c>
      <c r="F1502" s="149" t="s">
        <v>152</v>
      </c>
      <c r="G1502" s="149" t="s">
        <v>109</v>
      </c>
      <c r="H1502" s="149">
        <v>0</v>
      </c>
      <c r="I1502" s="123" t="s">
        <v>1601</v>
      </c>
      <c r="J1502" s="150">
        <f>VLOOKUP(B1502,'12.2023'!A:C,3,0)</f>
        <v>0</v>
      </c>
      <c r="K1502" s="151">
        <f>VLOOKUP(B1502,'12.2023'!A:D,4,0)</f>
        <v>0</v>
      </c>
      <c r="L1502" s="150">
        <f>VLOOKUP(B1502,'12.2023'!A:E,5,0)</f>
        <v>99686</v>
      </c>
      <c r="M1502" s="150">
        <f>VLOOKUP(B1502,'12.2023'!A:F,6,0)</f>
        <v>99686</v>
      </c>
      <c r="N1502" s="150">
        <f t="shared" si="93"/>
        <v>0</v>
      </c>
      <c r="O1502" s="152">
        <f t="shared" si="94"/>
        <v>0</v>
      </c>
      <c r="P1502" s="128">
        <f t="shared" si="95"/>
        <v>0</v>
      </c>
      <c r="Q1502" s="153">
        <v>0</v>
      </c>
      <c r="R1502" s="128">
        <f t="shared" si="96"/>
        <v>0</v>
      </c>
      <c r="S1502" s="129">
        <v>11</v>
      </c>
    </row>
    <row r="1503" spans="1:19" hidden="1">
      <c r="A1503" s="147">
        <v>1485</v>
      </c>
      <c r="B1503" s="121">
        <v>203062083</v>
      </c>
      <c r="C1503" s="148" t="s">
        <v>159</v>
      </c>
      <c r="D1503" s="149" t="s">
        <v>32</v>
      </c>
      <c r="E1503" s="149" t="s">
        <v>44</v>
      </c>
      <c r="F1503" s="149" t="s">
        <v>152</v>
      </c>
      <c r="G1503" s="149" t="s">
        <v>109</v>
      </c>
      <c r="H1503" s="149">
        <v>0</v>
      </c>
      <c r="I1503" s="123" t="s">
        <v>1602</v>
      </c>
      <c r="J1503" s="150">
        <f>VLOOKUP(B1503,'12.2023'!A:C,3,0)</f>
        <v>0</v>
      </c>
      <c r="K1503" s="151">
        <f>VLOOKUP(B1503,'12.2023'!A:D,4,0)</f>
        <v>0</v>
      </c>
      <c r="L1503" s="150">
        <f>VLOOKUP(B1503,'12.2023'!A:E,5,0)</f>
        <v>52124</v>
      </c>
      <c r="M1503" s="150">
        <f>VLOOKUP(B1503,'12.2023'!A:F,6,0)</f>
        <v>52124</v>
      </c>
      <c r="N1503" s="150">
        <f t="shared" si="93"/>
        <v>0</v>
      </c>
      <c r="O1503" s="152">
        <f t="shared" si="94"/>
        <v>0</v>
      </c>
      <c r="P1503" s="128">
        <f t="shared" si="95"/>
        <v>0</v>
      </c>
      <c r="Q1503" s="153">
        <v>0</v>
      </c>
      <c r="R1503" s="128">
        <f t="shared" si="96"/>
        <v>0</v>
      </c>
      <c r="S1503" s="129">
        <v>11</v>
      </c>
    </row>
    <row r="1504" spans="1:19" hidden="1">
      <c r="A1504" s="147">
        <v>1486</v>
      </c>
      <c r="B1504" s="121">
        <v>203062084</v>
      </c>
      <c r="C1504" s="148" t="s">
        <v>159</v>
      </c>
      <c r="D1504" s="149" t="s">
        <v>32</v>
      </c>
      <c r="E1504" s="149" t="s">
        <v>44</v>
      </c>
      <c r="F1504" s="149" t="s">
        <v>152</v>
      </c>
      <c r="G1504" s="149" t="s">
        <v>109</v>
      </c>
      <c r="H1504" s="149">
        <v>0</v>
      </c>
      <c r="I1504" s="123" t="s">
        <v>1603</v>
      </c>
      <c r="J1504" s="150">
        <f>VLOOKUP(B1504,'12.2023'!A:C,3,0)</f>
        <v>0</v>
      </c>
      <c r="K1504" s="151">
        <f>VLOOKUP(B1504,'12.2023'!A:D,4,0)</f>
        <v>0</v>
      </c>
      <c r="L1504" s="150">
        <f>VLOOKUP(B1504,'12.2023'!A:E,5,0)</f>
        <v>14015</v>
      </c>
      <c r="M1504" s="150">
        <f>VLOOKUP(B1504,'12.2023'!A:F,6,0)</f>
        <v>14015</v>
      </c>
      <c r="N1504" s="150">
        <f t="shared" si="93"/>
        <v>0</v>
      </c>
      <c r="O1504" s="152">
        <f t="shared" si="94"/>
        <v>0</v>
      </c>
      <c r="P1504" s="128">
        <f t="shared" si="95"/>
        <v>0</v>
      </c>
      <c r="Q1504" s="153">
        <v>0</v>
      </c>
      <c r="R1504" s="128">
        <f t="shared" si="96"/>
        <v>0</v>
      </c>
      <c r="S1504" s="129">
        <v>11</v>
      </c>
    </row>
    <row r="1505" spans="1:19" hidden="1">
      <c r="A1505" s="147">
        <v>1487</v>
      </c>
      <c r="B1505" s="121">
        <v>203062085</v>
      </c>
      <c r="C1505" s="148" t="s">
        <v>159</v>
      </c>
      <c r="D1505" s="149" t="s">
        <v>32</v>
      </c>
      <c r="E1505" s="149" t="s">
        <v>44</v>
      </c>
      <c r="F1505" s="149" t="s">
        <v>152</v>
      </c>
      <c r="G1505" s="149" t="s">
        <v>109</v>
      </c>
      <c r="H1505" s="149">
        <v>0</v>
      </c>
      <c r="I1505" s="123" t="s">
        <v>1604</v>
      </c>
      <c r="J1505" s="150">
        <f>VLOOKUP(B1505,'12.2023'!A:C,3,0)</f>
        <v>0</v>
      </c>
      <c r="K1505" s="151">
        <f>VLOOKUP(B1505,'12.2023'!A:D,4,0)</f>
        <v>0</v>
      </c>
      <c r="L1505" s="150">
        <f>VLOOKUP(B1505,'12.2023'!A:E,5,0)</f>
        <v>40745</v>
      </c>
      <c r="M1505" s="150">
        <f>VLOOKUP(B1505,'12.2023'!A:F,6,0)</f>
        <v>40745</v>
      </c>
      <c r="N1505" s="150">
        <f t="shared" si="93"/>
        <v>0</v>
      </c>
      <c r="O1505" s="152">
        <f t="shared" si="94"/>
        <v>0</v>
      </c>
      <c r="P1505" s="128">
        <f t="shared" si="95"/>
        <v>0</v>
      </c>
      <c r="Q1505" s="153">
        <v>0</v>
      </c>
      <c r="R1505" s="128">
        <f t="shared" si="96"/>
        <v>0</v>
      </c>
      <c r="S1505" s="129">
        <v>11</v>
      </c>
    </row>
    <row r="1506" spans="1:19" hidden="1">
      <c r="A1506" s="147">
        <v>1488</v>
      </c>
      <c r="B1506" s="121">
        <v>203062086</v>
      </c>
      <c r="C1506" s="148" t="s">
        <v>159</v>
      </c>
      <c r="D1506" s="149" t="s">
        <v>32</v>
      </c>
      <c r="E1506" s="149" t="s">
        <v>44</v>
      </c>
      <c r="F1506" s="149" t="s">
        <v>152</v>
      </c>
      <c r="G1506" s="149" t="s">
        <v>109</v>
      </c>
      <c r="H1506" s="149">
        <v>0</v>
      </c>
      <c r="I1506" s="123" t="s">
        <v>1605</v>
      </c>
      <c r="J1506" s="150">
        <f>VLOOKUP(B1506,'12.2023'!A:C,3,0)</f>
        <v>0</v>
      </c>
      <c r="K1506" s="151">
        <f>VLOOKUP(B1506,'12.2023'!A:D,4,0)</f>
        <v>0</v>
      </c>
      <c r="L1506" s="150">
        <f>VLOOKUP(B1506,'12.2023'!A:E,5,0)</f>
        <v>26386</v>
      </c>
      <c r="M1506" s="150">
        <f>VLOOKUP(B1506,'12.2023'!A:F,6,0)</f>
        <v>26386</v>
      </c>
      <c r="N1506" s="150">
        <f t="shared" si="93"/>
        <v>0</v>
      </c>
      <c r="O1506" s="152">
        <f t="shared" si="94"/>
        <v>0</v>
      </c>
      <c r="P1506" s="128">
        <f t="shared" si="95"/>
        <v>0</v>
      </c>
      <c r="Q1506" s="153">
        <v>0</v>
      </c>
      <c r="R1506" s="128">
        <f t="shared" si="96"/>
        <v>0</v>
      </c>
      <c r="S1506" s="129">
        <v>11</v>
      </c>
    </row>
    <row r="1507" spans="1:19" hidden="1">
      <c r="A1507" s="147">
        <v>1489</v>
      </c>
      <c r="B1507" s="121">
        <v>203062087</v>
      </c>
      <c r="C1507" s="148" t="s">
        <v>159</v>
      </c>
      <c r="D1507" s="149" t="s">
        <v>32</v>
      </c>
      <c r="E1507" s="149" t="s">
        <v>44</v>
      </c>
      <c r="F1507" s="149" t="s">
        <v>152</v>
      </c>
      <c r="G1507" s="149" t="s">
        <v>109</v>
      </c>
      <c r="H1507" s="149">
        <v>0</v>
      </c>
      <c r="I1507" s="123" t="s">
        <v>1606</v>
      </c>
      <c r="J1507" s="150">
        <f>VLOOKUP(B1507,'12.2023'!A:C,3,0)</f>
        <v>0</v>
      </c>
      <c r="K1507" s="151">
        <f>VLOOKUP(B1507,'12.2023'!A:D,4,0)</f>
        <v>0</v>
      </c>
      <c r="L1507" s="150">
        <f>VLOOKUP(B1507,'12.2023'!A:E,5,0)</f>
        <v>68614</v>
      </c>
      <c r="M1507" s="150">
        <f>VLOOKUP(B1507,'12.2023'!A:F,6,0)</f>
        <v>68614</v>
      </c>
      <c r="N1507" s="150">
        <f t="shared" si="93"/>
        <v>0</v>
      </c>
      <c r="O1507" s="152">
        <f t="shared" si="94"/>
        <v>0</v>
      </c>
      <c r="P1507" s="128">
        <f t="shared" si="95"/>
        <v>0</v>
      </c>
      <c r="Q1507" s="153">
        <v>0</v>
      </c>
      <c r="R1507" s="128">
        <f t="shared" si="96"/>
        <v>0</v>
      </c>
      <c r="S1507" s="129">
        <v>11</v>
      </c>
    </row>
    <row r="1508" spans="1:19" hidden="1">
      <c r="A1508" s="147">
        <v>1490</v>
      </c>
      <c r="B1508" s="121">
        <v>203062088</v>
      </c>
      <c r="C1508" s="148" t="s">
        <v>159</v>
      </c>
      <c r="D1508" s="149" t="s">
        <v>32</v>
      </c>
      <c r="E1508" s="149" t="s">
        <v>44</v>
      </c>
      <c r="F1508" s="149" t="s">
        <v>152</v>
      </c>
      <c r="G1508" s="149" t="s">
        <v>109</v>
      </c>
      <c r="H1508" s="149">
        <v>0</v>
      </c>
      <c r="I1508" s="123" t="s">
        <v>1607</v>
      </c>
      <c r="J1508" s="150">
        <f>VLOOKUP(B1508,'12.2023'!A:C,3,0)</f>
        <v>0</v>
      </c>
      <c r="K1508" s="151">
        <f>VLOOKUP(B1508,'12.2023'!A:D,4,0)</f>
        <v>0</v>
      </c>
      <c r="L1508" s="150">
        <f>VLOOKUP(B1508,'12.2023'!A:E,5,0)</f>
        <v>36711</v>
      </c>
      <c r="M1508" s="150">
        <f>VLOOKUP(B1508,'12.2023'!A:F,6,0)</f>
        <v>36711</v>
      </c>
      <c r="N1508" s="150">
        <f t="shared" si="93"/>
        <v>0</v>
      </c>
      <c r="O1508" s="152">
        <f t="shared" si="94"/>
        <v>0</v>
      </c>
      <c r="P1508" s="128">
        <f t="shared" si="95"/>
        <v>0</v>
      </c>
      <c r="Q1508" s="153">
        <v>0</v>
      </c>
      <c r="R1508" s="128">
        <f t="shared" si="96"/>
        <v>0</v>
      </c>
      <c r="S1508" s="129">
        <v>11</v>
      </c>
    </row>
    <row r="1509" spans="1:19" hidden="1">
      <c r="A1509" s="147">
        <v>1491</v>
      </c>
      <c r="B1509" s="121">
        <v>203062090</v>
      </c>
      <c r="C1509" s="148" t="s">
        <v>159</v>
      </c>
      <c r="D1509" s="149" t="s">
        <v>32</v>
      </c>
      <c r="E1509" s="149" t="s">
        <v>44</v>
      </c>
      <c r="F1509" s="149" t="s">
        <v>152</v>
      </c>
      <c r="G1509" s="149" t="s">
        <v>109</v>
      </c>
      <c r="H1509" s="149">
        <v>0</v>
      </c>
      <c r="I1509" s="123" t="s">
        <v>1608</v>
      </c>
      <c r="J1509" s="150">
        <f>VLOOKUP(B1509,'12.2023'!A:C,3,0)</f>
        <v>0</v>
      </c>
      <c r="K1509" s="151">
        <f>VLOOKUP(B1509,'12.2023'!A:D,4,0)</f>
        <v>0</v>
      </c>
      <c r="L1509" s="150">
        <f>VLOOKUP(B1509,'12.2023'!A:E,5,0)</f>
        <v>33981</v>
      </c>
      <c r="M1509" s="150">
        <f>VLOOKUP(B1509,'12.2023'!A:F,6,0)</f>
        <v>33981</v>
      </c>
      <c r="N1509" s="150">
        <f t="shared" si="93"/>
        <v>0</v>
      </c>
      <c r="O1509" s="152">
        <f t="shared" si="94"/>
        <v>0</v>
      </c>
      <c r="P1509" s="128">
        <f t="shared" si="95"/>
        <v>0</v>
      </c>
      <c r="Q1509" s="153">
        <v>0</v>
      </c>
      <c r="R1509" s="128">
        <f t="shared" si="96"/>
        <v>0</v>
      </c>
      <c r="S1509" s="129">
        <v>11</v>
      </c>
    </row>
    <row r="1510" spans="1:19" hidden="1">
      <c r="A1510" s="147">
        <v>1492</v>
      </c>
      <c r="B1510" s="121">
        <v>203062091</v>
      </c>
      <c r="C1510" s="148" t="s">
        <v>159</v>
      </c>
      <c r="D1510" s="149" t="s">
        <v>32</v>
      </c>
      <c r="E1510" s="149" t="s">
        <v>44</v>
      </c>
      <c r="F1510" s="149" t="s">
        <v>152</v>
      </c>
      <c r="G1510" s="149" t="s">
        <v>109</v>
      </c>
      <c r="H1510" s="149">
        <v>0</v>
      </c>
      <c r="I1510" s="123" t="s">
        <v>1609</v>
      </c>
      <c r="J1510" s="150">
        <f>VLOOKUP(B1510,'12.2023'!A:C,3,0)</f>
        <v>0</v>
      </c>
      <c r="K1510" s="151">
        <f>VLOOKUP(B1510,'12.2023'!A:D,4,0)</f>
        <v>0</v>
      </c>
      <c r="L1510" s="150">
        <f>VLOOKUP(B1510,'12.2023'!A:E,5,0)</f>
        <v>30453</v>
      </c>
      <c r="M1510" s="150">
        <f>VLOOKUP(B1510,'12.2023'!A:F,6,0)</f>
        <v>30453</v>
      </c>
      <c r="N1510" s="150">
        <f t="shared" si="93"/>
        <v>0</v>
      </c>
      <c r="O1510" s="152">
        <f t="shared" si="94"/>
        <v>0</v>
      </c>
      <c r="P1510" s="128">
        <f t="shared" si="95"/>
        <v>0</v>
      </c>
      <c r="Q1510" s="153">
        <v>0</v>
      </c>
      <c r="R1510" s="128">
        <f t="shared" si="96"/>
        <v>0</v>
      </c>
      <c r="S1510" s="129">
        <v>11</v>
      </c>
    </row>
    <row r="1511" spans="1:19" hidden="1">
      <c r="A1511" s="147">
        <v>1493</v>
      </c>
      <c r="B1511" s="121">
        <v>203062092</v>
      </c>
      <c r="C1511" s="148" t="s">
        <v>159</v>
      </c>
      <c r="D1511" s="149" t="s">
        <v>32</v>
      </c>
      <c r="E1511" s="149" t="s">
        <v>44</v>
      </c>
      <c r="F1511" s="149" t="s">
        <v>152</v>
      </c>
      <c r="G1511" s="149" t="s">
        <v>109</v>
      </c>
      <c r="H1511" s="149">
        <v>0</v>
      </c>
      <c r="I1511" s="123" t="s">
        <v>1610</v>
      </c>
      <c r="J1511" s="150">
        <f>VLOOKUP(B1511,'12.2023'!A:C,3,0)</f>
        <v>0</v>
      </c>
      <c r="K1511" s="151">
        <f>VLOOKUP(B1511,'12.2023'!A:D,4,0)</f>
        <v>0</v>
      </c>
      <c r="L1511" s="150">
        <f>VLOOKUP(B1511,'12.2023'!A:E,5,0)</f>
        <v>89441</v>
      </c>
      <c r="M1511" s="150">
        <f>VLOOKUP(B1511,'12.2023'!A:F,6,0)</f>
        <v>89441</v>
      </c>
      <c r="N1511" s="150">
        <f t="shared" si="93"/>
        <v>0</v>
      </c>
      <c r="O1511" s="152">
        <f t="shared" si="94"/>
        <v>0</v>
      </c>
      <c r="P1511" s="128">
        <f t="shared" si="95"/>
        <v>0</v>
      </c>
      <c r="Q1511" s="153">
        <v>0</v>
      </c>
      <c r="R1511" s="128">
        <f t="shared" si="96"/>
        <v>0</v>
      </c>
      <c r="S1511" s="129">
        <v>11</v>
      </c>
    </row>
    <row r="1512" spans="1:19" hidden="1">
      <c r="A1512" s="147">
        <v>1494</v>
      </c>
      <c r="B1512" s="121">
        <v>203062093</v>
      </c>
      <c r="C1512" s="148" t="s">
        <v>159</v>
      </c>
      <c r="D1512" s="149" t="s">
        <v>32</v>
      </c>
      <c r="E1512" s="149" t="s">
        <v>44</v>
      </c>
      <c r="F1512" s="149" t="s">
        <v>152</v>
      </c>
      <c r="G1512" s="149" t="s">
        <v>109</v>
      </c>
      <c r="H1512" s="149">
        <v>0</v>
      </c>
      <c r="I1512" s="123" t="s">
        <v>1611</v>
      </c>
      <c r="J1512" s="150">
        <f>VLOOKUP(B1512,'12.2023'!A:C,3,0)</f>
        <v>0</v>
      </c>
      <c r="K1512" s="151">
        <f>VLOOKUP(B1512,'12.2023'!A:D,4,0)</f>
        <v>0</v>
      </c>
      <c r="L1512" s="150">
        <f>VLOOKUP(B1512,'12.2023'!A:E,5,0)</f>
        <v>61755</v>
      </c>
      <c r="M1512" s="150">
        <f>VLOOKUP(B1512,'12.2023'!A:F,6,0)</f>
        <v>61755</v>
      </c>
      <c r="N1512" s="150">
        <f t="shared" si="93"/>
        <v>0</v>
      </c>
      <c r="O1512" s="152">
        <f t="shared" si="94"/>
        <v>0</v>
      </c>
      <c r="P1512" s="128">
        <f t="shared" si="95"/>
        <v>0</v>
      </c>
      <c r="Q1512" s="153">
        <v>0</v>
      </c>
      <c r="R1512" s="128">
        <f t="shared" si="96"/>
        <v>0</v>
      </c>
      <c r="S1512" s="129">
        <v>11</v>
      </c>
    </row>
    <row r="1513" spans="1:19" hidden="1">
      <c r="A1513" s="147">
        <v>1495</v>
      </c>
      <c r="B1513" s="121">
        <v>203062094</v>
      </c>
      <c r="C1513" s="148" t="s">
        <v>159</v>
      </c>
      <c r="D1513" s="149" t="s">
        <v>32</v>
      </c>
      <c r="E1513" s="149" t="s">
        <v>44</v>
      </c>
      <c r="F1513" s="149" t="s">
        <v>152</v>
      </c>
      <c r="G1513" s="149" t="s">
        <v>109</v>
      </c>
      <c r="H1513" s="149">
        <v>0</v>
      </c>
      <c r="I1513" s="123" t="s">
        <v>1612</v>
      </c>
      <c r="J1513" s="150">
        <f>VLOOKUP(B1513,'12.2023'!A:C,3,0)</f>
        <v>0</v>
      </c>
      <c r="K1513" s="151">
        <f>VLOOKUP(B1513,'12.2023'!A:D,4,0)</f>
        <v>0</v>
      </c>
      <c r="L1513" s="150">
        <f>VLOOKUP(B1513,'12.2023'!A:E,5,0)</f>
        <v>41260</v>
      </c>
      <c r="M1513" s="150">
        <f>VLOOKUP(B1513,'12.2023'!A:F,6,0)</f>
        <v>41260</v>
      </c>
      <c r="N1513" s="150">
        <f t="shared" si="93"/>
        <v>0</v>
      </c>
      <c r="O1513" s="152">
        <f t="shared" si="94"/>
        <v>0</v>
      </c>
      <c r="P1513" s="128">
        <f t="shared" si="95"/>
        <v>0</v>
      </c>
      <c r="Q1513" s="153">
        <v>0</v>
      </c>
      <c r="R1513" s="128">
        <f t="shared" si="96"/>
        <v>0</v>
      </c>
      <c r="S1513" s="129">
        <v>11</v>
      </c>
    </row>
    <row r="1514" spans="1:19" hidden="1">
      <c r="A1514" s="147">
        <v>1496</v>
      </c>
      <c r="B1514" s="121">
        <v>203062095</v>
      </c>
      <c r="C1514" s="148" t="s">
        <v>159</v>
      </c>
      <c r="D1514" s="149" t="s">
        <v>32</v>
      </c>
      <c r="E1514" s="149" t="s">
        <v>44</v>
      </c>
      <c r="F1514" s="149" t="s">
        <v>152</v>
      </c>
      <c r="G1514" s="149" t="s">
        <v>109</v>
      </c>
      <c r="H1514" s="149">
        <v>0</v>
      </c>
      <c r="I1514" s="123" t="s">
        <v>1613</v>
      </c>
      <c r="J1514" s="150">
        <f>VLOOKUP(B1514,'12.2023'!A:C,3,0)</f>
        <v>0</v>
      </c>
      <c r="K1514" s="151">
        <f>VLOOKUP(B1514,'12.2023'!A:D,4,0)</f>
        <v>0</v>
      </c>
      <c r="L1514" s="150">
        <f>VLOOKUP(B1514,'12.2023'!A:E,5,0)</f>
        <v>0</v>
      </c>
      <c r="M1514" s="150">
        <f>VLOOKUP(B1514,'12.2023'!A:F,6,0)</f>
        <v>0</v>
      </c>
      <c r="N1514" s="150">
        <f t="shared" si="93"/>
        <v>0</v>
      </c>
      <c r="O1514" s="152">
        <f t="shared" si="94"/>
        <v>0</v>
      </c>
      <c r="P1514" s="128">
        <f t="shared" si="95"/>
        <v>0</v>
      </c>
      <c r="Q1514" s="153">
        <v>0</v>
      </c>
      <c r="R1514" s="128">
        <f t="shared" si="96"/>
        <v>0</v>
      </c>
      <c r="S1514" s="129">
        <v>11</v>
      </c>
    </row>
    <row r="1515" spans="1:19" hidden="1">
      <c r="A1515" s="147">
        <v>1497</v>
      </c>
      <c r="B1515" s="121">
        <v>203062096</v>
      </c>
      <c r="C1515" s="148" t="s">
        <v>159</v>
      </c>
      <c r="D1515" s="149" t="s">
        <v>32</v>
      </c>
      <c r="E1515" s="149" t="s">
        <v>44</v>
      </c>
      <c r="F1515" s="149" t="s">
        <v>152</v>
      </c>
      <c r="G1515" s="149" t="s">
        <v>109</v>
      </c>
      <c r="H1515" s="149">
        <v>0</v>
      </c>
      <c r="I1515" s="123" t="s">
        <v>1614</v>
      </c>
      <c r="J1515" s="150">
        <f>VLOOKUP(B1515,'12.2023'!A:C,3,0)</f>
        <v>0</v>
      </c>
      <c r="K1515" s="151">
        <f>VLOOKUP(B1515,'12.2023'!A:D,4,0)</f>
        <v>0</v>
      </c>
      <c r="L1515" s="150">
        <f>VLOOKUP(B1515,'12.2023'!A:E,5,0)</f>
        <v>82519</v>
      </c>
      <c r="M1515" s="150">
        <f>VLOOKUP(B1515,'12.2023'!A:F,6,0)</f>
        <v>82519</v>
      </c>
      <c r="N1515" s="150">
        <f t="shared" si="93"/>
        <v>0</v>
      </c>
      <c r="O1515" s="152">
        <f t="shared" si="94"/>
        <v>0</v>
      </c>
      <c r="P1515" s="128">
        <f t="shared" si="95"/>
        <v>0</v>
      </c>
      <c r="Q1515" s="153">
        <v>0</v>
      </c>
      <c r="R1515" s="128">
        <f t="shared" si="96"/>
        <v>0</v>
      </c>
      <c r="S1515" s="129">
        <v>11</v>
      </c>
    </row>
    <row r="1516" spans="1:19" hidden="1">
      <c r="A1516" s="147">
        <v>1498</v>
      </c>
      <c r="B1516" s="121">
        <v>203062098</v>
      </c>
      <c r="C1516" s="148" t="s">
        <v>159</v>
      </c>
      <c r="D1516" s="149" t="s">
        <v>32</v>
      </c>
      <c r="E1516" s="149" t="s">
        <v>44</v>
      </c>
      <c r="F1516" s="149" t="s">
        <v>152</v>
      </c>
      <c r="G1516" s="149" t="s">
        <v>109</v>
      </c>
      <c r="H1516" s="149">
        <v>0</v>
      </c>
      <c r="I1516" s="123" t="s">
        <v>1615</v>
      </c>
      <c r="J1516" s="150">
        <f>VLOOKUP(B1516,'12.2023'!A:C,3,0)</f>
        <v>0</v>
      </c>
      <c r="K1516" s="151">
        <f>VLOOKUP(B1516,'12.2023'!A:D,4,0)</f>
        <v>0</v>
      </c>
      <c r="L1516" s="150">
        <f>VLOOKUP(B1516,'12.2023'!A:E,5,0)</f>
        <v>0</v>
      </c>
      <c r="M1516" s="150">
        <f>VLOOKUP(B1516,'12.2023'!A:F,6,0)</f>
        <v>0</v>
      </c>
      <c r="N1516" s="150">
        <f t="shared" si="93"/>
        <v>0</v>
      </c>
      <c r="O1516" s="152">
        <f t="shared" si="94"/>
        <v>0</v>
      </c>
      <c r="P1516" s="128">
        <f t="shared" si="95"/>
        <v>0</v>
      </c>
      <c r="Q1516" s="153">
        <v>0</v>
      </c>
      <c r="R1516" s="128">
        <f t="shared" si="96"/>
        <v>0</v>
      </c>
      <c r="S1516" s="129">
        <v>11</v>
      </c>
    </row>
    <row r="1517" spans="1:19" hidden="1">
      <c r="A1517" s="147">
        <v>1499</v>
      </c>
      <c r="B1517" s="121">
        <v>203062099</v>
      </c>
      <c r="C1517" s="148" t="s">
        <v>159</v>
      </c>
      <c r="D1517" s="149" t="s">
        <v>32</v>
      </c>
      <c r="E1517" s="149" t="s">
        <v>44</v>
      </c>
      <c r="F1517" s="149" t="s">
        <v>152</v>
      </c>
      <c r="G1517" s="149" t="s">
        <v>109</v>
      </c>
      <c r="H1517" s="149">
        <v>0</v>
      </c>
      <c r="I1517" s="123" t="s">
        <v>1616</v>
      </c>
      <c r="J1517" s="150">
        <f>VLOOKUP(B1517,'12.2023'!A:C,3,0)</f>
        <v>0</v>
      </c>
      <c r="K1517" s="151">
        <f>VLOOKUP(B1517,'12.2023'!A:D,4,0)</f>
        <v>0</v>
      </c>
      <c r="L1517" s="150">
        <f>VLOOKUP(B1517,'12.2023'!A:E,5,0)</f>
        <v>80018</v>
      </c>
      <c r="M1517" s="150">
        <f>VLOOKUP(B1517,'12.2023'!A:F,6,0)</f>
        <v>80018</v>
      </c>
      <c r="N1517" s="150">
        <f t="shared" si="93"/>
        <v>0</v>
      </c>
      <c r="O1517" s="152">
        <f t="shared" si="94"/>
        <v>0</v>
      </c>
      <c r="P1517" s="128">
        <f t="shared" si="95"/>
        <v>0</v>
      </c>
      <c r="Q1517" s="153">
        <v>0</v>
      </c>
      <c r="R1517" s="128">
        <f t="shared" si="96"/>
        <v>0</v>
      </c>
      <c r="S1517" s="129">
        <v>11</v>
      </c>
    </row>
    <row r="1518" spans="1:19" hidden="1">
      <c r="A1518" s="147">
        <v>1500</v>
      </c>
      <c r="B1518" s="121">
        <v>203062100</v>
      </c>
      <c r="C1518" s="148" t="s">
        <v>159</v>
      </c>
      <c r="D1518" s="149" t="s">
        <v>32</v>
      </c>
      <c r="E1518" s="149" t="s">
        <v>44</v>
      </c>
      <c r="F1518" s="149" t="s">
        <v>152</v>
      </c>
      <c r="G1518" s="149" t="s">
        <v>109</v>
      </c>
      <c r="H1518" s="149">
        <v>0</v>
      </c>
      <c r="I1518" s="123" t="s">
        <v>1617</v>
      </c>
      <c r="J1518" s="150">
        <f>VLOOKUP(B1518,'12.2023'!A:C,3,0)</f>
        <v>0</v>
      </c>
      <c r="K1518" s="151">
        <f>VLOOKUP(B1518,'12.2023'!A:D,4,0)</f>
        <v>0</v>
      </c>
      <c r="L1518" s="150">
        <f>VLOOKUP(B1518,'12.2023'!A:E,5,0)</f>
        <v>93965</v>
      </c>
      <c r="M1518" s="150">
        <f>VLOOKUP(B1518,'12.2023'!A:F,6,0)</f>
        <v>93965</v>
      </c>
      <c r="N1518" s="150">
        <f t="shared" si="93"/>
        <v>0</v>
      </c>
      <c r="O1518" s="152">
        <f t="shared" si="94"/>
        <v>0</v>
      </c>
      <c r="P1518" s="128">
        <f t="shared" si="95"/>
        <v>0</v>
      </c>
      <c r="Q1518" s="153">
        <v>0</v>
      </c>
      <c r="R1518" s="128">
        <f t="shared" si="96"/>
        <v>0</v>
      </c>
      <c r="S1518" s="129">
        <v>11</v>
      </c>
    </row>
    <row r="1519" spans="1:19" hidden="1">
      <c r="A1519" s="147">
        <v>1501</v>
      </c>
      <c r="B1519" s="121">
        <v>203062101</v>
      </c>
      <c r="C1519" s="148" t="s">
        <v>159</v>
      </c>
      <c r="D1519" s="149" t="s">
        <v>32</v>
      </c>
      <c r="E1519" s="149" t="s">
        <v>44</v>
      </c>
      <c r="F1519" s="149" t="s">
        <v>152</v>
      </c>
      <c r="G1519" s="149" t="s">
        <v>109</v>
      </c>
      <c r="H1519" s="149">
        <v>0</v>
      </c>
      <c r="I1519" s="123" t="s">
        <v>1618</v>
      </c>
      <c r="J1519" s="150">
        <f>VLOOKUP(B1519,'12.2023'!A:C,3,0)</f>
        <v>0</v>
      </c>
      <c r="K1519" s="151">
        <f>VLOOKUP(B1519,'12.2023'!A:D,4,0)</f>
        <v>0</v>
      </c>
      <c r="L1519" s="150">
        <f>VLOOKUP(B1519,'12.2023'!A:E,5,0)</f>
        <v>39368</v>
      </c>
      <c r="M1519" s="150">
        <f>VLOOKUP(B1519,'12.2023'!A:F,6,0)</f>
        <v>39368</v>
      </c>
      <c r="N1519" s="150">
        <f t="shared" si="93"/>
        <v>0</v>
      </c>
      <c r="O1519" s="152">
        <f t="shared" si="94"/>
        <v>0</v>
      </c>
      <c r="P1519" s="128">
        <f t="shared" si="95"/>
        <v>0</v>
      </c>
      <c r="Q1519" s="153">
        <v>0</v>
      </c>
      <c r="R1519" s="128">
        <f t="shared" si="96"/>
        <v>0</v>
      </c>
      <c r="S1519" s="129">
        <v>11</v>
      </c>
    </row>
    <row r="1520" spans="1:19" hidden="1">
      <c r="A1520" s="147">
        <v>1502</v>
      </c>
      <c r="B1520" s="121">
        <v>203062103</v>
      </c>
      <c r="C1520" s="148" t="s">
        <v>159</v>
      </c>
      <c r="D1520" s="149" t="s">
        <v>32</v>
      </c>
      <c r="E1520" s="149" t="s">
        <v>44</v>
      </c>
      <c r="F1520" s="149" t="s">
        <v>152</v>
      </c>
      <c r="G1520" s="149" t="s">
        <v>109</v>
      </c>
      <c r="H1520" s="149">
        <v>0</v>
      </c>
      <c r="I1520" s="123" t="s">
        <v>1619</v>
      </c>
      <c r="J1520" s="150">
        <f>VLOOKUP(B1520,'12.2023'!A:C,3,0)</f>
        <v>0</v>
      </c>
      <c r="K1520" s="151">
        <f>VLOOKUP(B1520,'12.2023'!A:D,4,0)</f>
        <v>0</v>
      </c>
      <c r="L1520" s="150">
        <f>VLOOKUP(B1520,'12.2023'!A:E,5,0)</f>
        <v>1511</v>
      </c>
      <c r="M1520" s="150">
        <f>VLOOKUP(B1520,'12.2023'!A:F,6,0)</f>
        <v>1511</v>
      </c>
      <c r="N1520" s="150">
        <f t="shared" si="93"/>
        <v>0</v>
      </c>
      <c r="O1520" s="152">
        <f t="shared" si="94"/>
        <v>0</v>
      </c>
      <c r="P1520" s="128">
        <f t="shared" si="95"/>
        <v>0</v>
      </c>
      <c r="Q1520" s="153">
        <v>0</v>
      </c>
      <c r="R1520" s="128">
        <f t="shared" si="96"/>
        <v>0</v>
      </c>
      <c r="S1520" s="129">
        <v>11</v>
      </c>
    </row>
    <row r="1521" spans="1:19" hidden="1">
      <c r="A1521" s="147">
        <v>1503</v>
      </c>
      <c r="B1521" s="121">
        <v>203062104</v>
      </c>
      <c r="C1521" s="148" t="s">
        <v>159</v>
      </c>
      <c r="D1521" s="149" t="s">
        <v>32</v>
      </c>
      <c r="E1521" s="149" t="s">
        <v>44</v>
      </c>
      <c r="F1521" s="149" t="s">
        <v>152</v>
      </c>
      <c r="G1521" s="149" t="s">
        <v>109</v>
      </c>
      <c r="H1521" s="149">
        <v>0</v>
      </c>
      <c r="I1521" s="123" t="s">
        <v>1620</v>
      </c>
      <c r="J1521" s="150">
        <f>VLOOKUP(B1521,'12.2023'!A:C,3,0)</f>
        <v>0</v>
      </c>
      <c r="K1521" s="151">
        <f>VLOOKUP(B1521,'12.2023'!A:D,4,0)</f>
        <v>0</v>
      </c>
      <c r="L1521" s="150">
        <f>VLOOKUP(B1521,'12.2023'!A:E,5,0)</f>
        <v>0</v>
      </c>
      <c r="M1521" s="150">
        <f>VLOOKUP(B1521,'12.2023'!A:F,6,0)</f>
        <v>0</v>
      </c>
      <c r="N1521" s="150">
        <f t="shared" si="93"/>
        <v>0</v>
      </c>
      <c r="O1521" s="152">
        <f t="shared" si="94"/>
        <v>0</v>
      </c>
      <c r="P1521" s="128">
        <f t="shared" si="95"/>
        <v>0</v>
      </c>
      <c r="Q1521" s="153">
        <v>0</v>
      </c>
      <c r="R1521" s="128">
        <f t="shared" si="96"/>
        <v>0</v>
      </c>
      <c r="S1521" s="129">
        <v>11</v>
      </c>
    </row>
    <row r="1522" spans="1:19" hidden="1">
      <c r="A1522" s="147">
        <v>1504</v>
      </c>
      <c r="B1522" s="121">
        <v>203062105</v>
      </c>
      <c r="C1522" s="148" t="s">
        <v>159</v>
      </c>
      <c r="D1522" s="149" t="s">
        <v>32</v>
      </c>
      <c r="E1522" s="149" t="s">
        <v>44</v>
      </c>
      <c r="F1522" s="149" t="s">
        <v>152</v>
      </c>
      <c r="G1522" s="149" t="s">
        <v>109</v>
      </c>
      <c r="H1522" s="149">
        <v>0</v>
      </c>
      <c r="I1522" s="123" t="s">
        <v>1621</v>
      </c>
      <c r="J1522" s="150">
        <f>VLOOKUP(B1522,'12.2023'!A:C,3,0)</f>
        <v>0</v>
      </c>
      <c r="K1522" s="151">
        <f>VLOOKUP(B1522,'12.2023'!A:D,4,0)</f>
        <v>0</v>
      </c>
      <c r="L1522" s="150">
        <f>VLOOKUP(B1522,'12.2023'!A:E,5,0)</f>
        <v>0</v>
      </c>
      <c r="M1522" s="150">
        <f>VLOOKUP(B1522,'12.2023'!A:F,6,0)</f>
        <v>0</v>
      </c>
      <c r="N1522" s="150">
        <f t="shared" si="93"/>
        <v>0</v>
      </c>
      <c r="O1522" s="152">
        <f t="shared" si="94"/>
        <v>0</v>
      </c>
      <c r="P1522" s="128">
        <f t="shared" si="95"/>
        <v>0</v>
      </c>
      <c r="Q1522" s="153">
        <v>0</v>
      </c>
      <c r="R1522" s="128">
        <f t="shared" si="96"/>
        <v>0</v>
      </c>
      <c r="S1522" s="129">
        <v>11</v>
      </c>
    </row>
    <row r="1523" spans="1:19" hidden="1">
      <c r="A1523" s="147">
        <v>1505</v>
      </c>
      <c r="B1523" s="121">
        <v>203062106</v>
      </c>
      <c r="C1523" s="148" t="s">
        <v>159</v>
      </c>
      <c r="D1523" s="149" t="s">
        <v>32</v>
      </c>
      <c r="E1523" s="149" t="s">
        <v>44</v>
      </c>
      <c r="F1523" s="149" t="s">
        <v>152</v>
      </c>
      <c r="G1523" s="149" t="s">
        <v>109</v>
      </c>
      <c r="H1523" s="149">
        <v>0</v>
      </c>
      <c r="I1523" s="123" t="s">
        <v>1622</v>
      </c>
      <c r="J1523" s="150">
        <f>VLOOKUP(B1523,'12.2023'!A:C,3,0)</f>
        <v>0</v>
      </c>
      <c r="K1523" s="151">
        <f>VLOOKUP(B1523,'12.2023'!A:D,4,0)</f>
        <v>0</v>
      </c>
      <c r="L1523" s="150">
        <f>VLOOKUP(B1523,'12.2023'!A:E,5,0)</f>
        <v>24187</v>
      </c>
      <c r="M1523" s="150">
        <f>VLOOKUP(B1523,'12.2023'!A:F,6,0)</f>
        <v>24187</v>
      </c>
      <c r="N1523" s="150">
        <f t="shared" si="93"/>
        <v>0</v>
      </c>
      <c r="O1523" s="152">
        <f t="shared" si="94"/>
        <v>0</v>
      </c>
      <c r="P1523" s="128">
        <f t="shared" si="95"/>
        <v>0</v>
      </c>
      <c r="Q1523" s="153">
        <v>0</v>
      </c>
      <c r="R1523" s="128">
        <f t="shared" si="96"/>
        <v>0</v>
      </c>
      <c r="S1523" s="129">
        <v>11</v>
      </c>
    </row>
    <row r="1524" spans="1:19" hidden="1">
      <c r="A1524" s="147">
        <v>1506</v>
      </c>
      <c r="B1524" s="121">
        <v>203062107</v>
      </c>
      <c r="C1524" s="148" t="s">
        <v>159</v>
      </c>
      <c r="D1524" s="149" t="s">
        <v>32</v>
      </c>
      <c r="E1524" s="149" t="s">
        <v>44</v>
      </c>
      <c r="F1524" s="149" t="s">
        <v>152</v>
      </c>
      <c r="G1524" s="149" t="s">
        <v>109</v>
      </c>
      <c r="H1524" s="149">
        <v>0</v>
      </c>
      <c r="I1524" s="123" t="s">
        <v>1623</v>
      </c>
      <c r="J1524" s="150">
        <f>VLOOKUP(B1524,'12.2023'!A:C,3,0)</f>
        <v>0</v>
      </c>
      <c r="K1524" s="151">
        <f>VLOOKUP(B1524,'12.2023'!A:D,4,0)</f>
        <v>0</v>
      </c>
      <c r="L1524" s="150">
        <f>VLOOKUP(B1524,'12.2023'!A:E,5,0)</f>
        <v>19716</v>
      </c>
      <c r="M1524" s="150">
        <f>VLOOKUP(B1524,'12.2023'!A:F,6,0)</f>
        <v>19716</v>
      </c>
      <c r="N1524" s="150">
        <f t="shared" si="93"/>
        <v>0</v>
      </c>
      <c r="O1524" s="152">
        <f t="shared" si="94"/>
        <v>0</v>
      </c>
      <c r="P1524" s="128">
        <f t="shared" si="95"/>
        <v>0</v>
      </c>
      <c r="Q1524" s="153">
        <v>0</v>
      </c>
      <c r="R1524" s="128">
        <f t="shared" si="96"/>
        <v>0</v>
      </c>
      <c r="S1524" s="129">
        <v>11</v>
      </c>
    </row>
    <row r="1525" spans="1:19" hidden="1">
      <c r="A1525" s="147">
        <v>1507</v>
      </c>
      <c r="B1525" s="121">
        <v>203062108</v>
      </c>
      <c r="C1525" s="148" t="s">
        <v>159</v>
      </c>
      <c r="D1525" s="149" t="s">
        <v>32</v>
      </c>
      <c r="E1525" s="149" t="s">
        <v>44</v>
      </c>
      <c r="F1525" s="149" t="s">
        <v>152</v>
      </c>
      <c r="G1525" s="149" t="s">
        <v>109</v>
      </c>
      <c r="H1525" s="149">
        <v>0</v>
      </c>
      <c r="I1525" s="123" t="s">
        <v>1624</v>
      </c>
      <c r="J1525" s="150">
        <f>VLOOKUP(B1525,'12.2023'!A:C,3,0)</f>
        <v>0</v>
      </c>
      <c r="K1525" s="151">
        <f>VLOOKUP(B1525,'12.2023'!A:D,4,0)</f>
        <v>0</v>
      </c>
      <c r="L1525" s="150">
        <f>VLOOKUP(B1525,'12.2023'!A:E,5,0)</f>
        <v>18583</v>
      </c>
      <c r="M1525" s="150">
        <f>VLOOKUP(B1525,'12.2023'!A:F,6,0)</f>
        <v>18583</v>
      </c>
      <c r="N1525" s="150">
        <f t="shared" si="93"/>
        <v>0</v>
      </c>
      <c r="O1525" s="152">
        <f t="shared" si="94"/>
        <v>0</v>
      </c>
      <c r="P1525" s="128">
        <f t="shared" si="95"/>
        <v>0</v>
      </c>
      <c r="Q1525" s="153">
        <v>0</v>
      </c>
      <c r="R1525" s="128">
        <f t="shared" si="96"/>
        <v>0</v>
      </c>
      <c r="S1525" s="129">
        <v>11</v>
      </c>
    </row>
    <row r="1526" spans="1:19" hidden="1">
      <c r="A1526" s="147">
        <v>1508</v>
      </c>
      <c r="B1526" s="121">
        <v>203062109</v>
      </c>
      <c r="C1526" s="148" t="s">
        <v>159</v>
      </c>
      <c r="D1526" s="149" t="s">
        <v>32</v>
      </c>
      <c r="E1526" s="149" t="s">
        <v>44</v>
      </c>
      <c r="F1526" s="149" t="s">
        <v>152</v>
      </c>
      <c r="G1526" s="149" t="s">
        <v>109</v>
      </c>
      <c r="H1526" s="149">
        <v>0</v>
      </c>
      <c r="I1526" s="123" t="s">
        <v>1625</v>
      </c>
      <c r="J1526" s="150">
        <f>VLOOKUP(B1526,'12.2023'!A:C,3,0)</f>
        <v>0</v>
      </c>
      <c r="K1526" s="151">
        <f>VLOOKUP(B1526,'12.2023'!A:D,4,0)</f>
        <v>0</v>
      </c>
      <c r="L1526" s="150">
        <f>VLOOKUP(B1526,'12.2023'!A:E,5,0)</f>
        <v>27727</v>
      </c>
      <c r="M1526" s="150">
        <f>VLOOKUP(B1526,'12.2023'!A:F,6,0)</f>
        <v>27727</v>
      </c>
      <c r="N1526" s="150">
        <f t="shared" si="93"/>
        <v>0</v>
      </c>
      <c r="O1526" s="152">
        <f t="shared" si="94"/>
        <v>0</v>
      </c>
      <c r="P1526" s="128">
        <f t="shared" si="95"/>
        <v>0</v>
      </c>
      <c r="Q1526" s="153">
        <v>0</v>
      </c>
      <c r="R1526" s="128">
        <f t="shared" si="96"/>
        <v>0</v>
      </c>
      <c r="S1526" s="129">
        <v>11</v>
      </c>
    </row>
    <row r="1527" spans="1:19" hidden="1">
      <c r="A1527" s="147">
        <v>1509</v>
      </c>
      <c r="B1527" s="121">
        <v>203062110</v>
      </c>
      <c r="C1527" s="148" t="s">
        <v>159</v>
      </c>
      <c r="D1527" s="149" t="s">
        <v>32</v>
      </c>
      <c r="E1527" s="149" t="s">
        <v>44</v>
      </c>
      <c r="F1527" s="149" t="s">
        <v>152</v>
      </c>
      <c r="G1527" s="149" t="s">
        <v>109</v>
      </c>
      <c r="H1527" s="149">
        <v>0</v>
      </c>
      <c r="I1527" s="123" t="s">
        <v>1626</v>
      </c>
      <c r="J1527" s="150">
        <f>VLOOKUP(B1527,'12.2023'!A:C,3,0)</f>
        <v>0</v>
      </c>
      <c r="K1527" s="151">
        <f>VLOOKUP(B1527,'12.2023'!A:D,4,0)</f>
        <v>0</v>
      </c>
      <c r="L1527" s="150">
        <f>VLOOKUP(B1527,'12.2023'!A:E,5,0)</f>
        <v>19572</v>
      </c>
      <c r="M1527" s="150">
        <f>VLOOKUP(B1527,'12.2023'!A:F,6,0)</f>
        <v>19572</v>
      </c>
      <c r="N1527" s="150">
        <f t="shared" si="93"/>
        <v>0</v>
      </c>
      <c r="O1527" s="152">
        <f t="shared" si="94"/>
        <v>0</v>
      </c>
      <c r="P1527" s="128">
        <f t="shared" si="95"/>
        <v>0</v>
      </c>
      <c r="Q1527" s="153">
        <v>0</v>
      </c>
      <c r="R1527" s="128">
        <f t="shared" si="96"/>
        <v>0</v>
      </c>
      <c r="S1527" s="129">
        <v>11</v>
      </c>
    </row>
    <row r="1528" spans="1:19" hidden="1">
      <c r="A1528" s="147">
        <v>1510</v>
      </c>
      <c r="B1528" s="121">
        <v>203062112</v>
      </c>
      <c r="C1528" s="148" t="s">
        <v>159</v>
      </c>
      <c r="D1528" s="149" t="s">
        <v>32</v>
      </c>
      <c r="E1528" s="149" t="s">
        <v>44</v>
      </c>
      <c r="F1528" s="149" t="s">
        <v>152</v>
      </c>
      <c r="G1528" s="149" t="s">
        <v>109</v>
      </c>
      <c r="H1528" s="149">
        <v>0</v>
      </c>
      <c r="I1528" s="123" t="s">
        <v>1627</v>
      </c>
      <c r="J1528" s="150">
        <f>VLOOKUP(B1528,'12.2023'!A:C,3,0)</f>
        <v>0</v>
      </c>
      <c r="K1528" s="151">
        <f>VLOOKUP(B1528,'12.2023'!A:D,4,0)</f>
        <v>0</v>
      </c>
      <c r="L1528" s="150">
        <f>VLOOKUP(B1528,'12.2023'!A:E,5,0)</f>
        <v>8317</v>
      </c>
      <c r="M1528" s="150">
        <f>VLOOKUP(B1528,'12.2023'!A:F,6,0)</f>
        <v>8317</v>
      </c>
      <c r="N1528" s="150">
        <f t="shared" si="93"/>
        <v>0</v>
      </c>
      <c r="O1528" s="152">
        <f t="shared" si="94"/>
        <v>0</v>
      </c>
      <c r="P1528" s="128">
        <f t="shared" si="95"/>
        <v>0</v>
      </c>
      <c r="Q1528" s="153">
        <v>0</v>
      </c>
      <c r="R1528" s="128">
        <f t="shared" si="96"/>
        <v>0</v>
      </c>
      <c r="S1528" s="129">
        <v>11</v>
      </c>
    </row>
    <row r="1529" spans="1:19" hidden="1">
      <c r="A1529" s="147">
        <v>1511</v>
      </c>
      <c r="B1529" s="121">
        <v>203062113</v>
      </c>
      <c r="C1529" s="148" t="s">
        <v>159</v>
      </c>
      <c r="D1529" s="149" t="s">
        <v>32</v>
      </c>
      <c r="E1529" s="149" t="s">
        <v>44</v>
      </c>
      <c r="F1529" s="149" t="s">
        <v>152</v>
      </c>
      <c r="G1529" s="149" t="s">
        <v>109</v>
      </c>
      <c r="H1529" s="149">
        <v>0</v>
      </c>
      <c r="I1529" s="123" t="s">
        <v>1628</v>
      </c>
      <c r="J1529" s="150">
        <f>VLOOKUP(B1529,'12.2023'!A:C,3,0)</f>
        <v>0</v>
      </c>
      <c r="K1529" s="151">
        <f>VLOOKUP(B1529,'12.2023'!A:D,4,0)</f>
        <v>0</v>
      </c>
      <c r="L1529" s="150">
        <f>VLOOKUP(B1529,'12.2023'!A:E,5,0)</f>
        <v>0</v>
      </c>
      <c r="M1529" s="150">
        <f>VLOOKUP(B1529,'12.2023'!A:F,6,0)</f>
        <v>0</v>
      </c>
      <c r="N1529" s="150">
        <f t="shared" si="93"/>
        <v>0</v>
      </c>
      <c r="O1529" s="152">
        <f t="shared" si="94"/>
        <v>0</v>
      </c>
      <c r="P1529" s="128">
        <f t="shared" si="95"/>
        <v>0</v>
      </c>
      <c r="Q1529" s="153">
        <v>0</v>
      </c>
      <c r="R1529" s="128">
        <f t="shared" si="96"/>
        <v>0</v>
      </c>
      <c r="S1529" s="129">
        <v>11</v>
      </c>
    </row>
    <row r="1530" spans="1:19" hidden="1">
      <c r="A1530" s="147">
        <v>1512</v>
      </c>
      <c r="B1530" s="121">
        <v>203062114</v>
      </c>
      <c r="C1530" s="148" t="s">
        <v>159</v>
      </c>
      <c r="D1530" s="149" t="s">
        <v>32</v>
      </c>
      <c r="E1530" s="149" t="s">
        <v>44</v>
      </c>
      <c r="F1530" s="149" t="s">
        <v>152</v>
      </c>
      <c r="G1530" s="149" t="s">
        <v>109</v>
      </c>
      <c r="H1530" s="149">
        <v>0</v>
      </c>
      <c r="I1530" s="123" t="s">
        <v>1629</v>
      </c>
      <c r="J1530" s="150">
        <f>VLOOKUP(B1530,'12.2023'!A:C,3,0)</f>
        <v>0</v>
      </c>
      <c r="K1530" s="151">
        <f>VLOOKUP(B1530,'12.2023'!A:D,4,0)</f>
        <v>0</v>
      </c>
      <c r="L1530" s="150">
        <f>VLOOKUP(B1530,'12.2023'!A:E,5,0)</f>
        <v>1675.8400000000001</v>
      </c>
      <c r="M1530" s="150">
        <f>VLOOKUP(B1530,'12.2023'!A:F,6,0)</f>
        <v>1675.8400000000001</v>
      </c>
      <c r="N1530" s="150">
        <f t="shared" si="93"/>
        <v>0</v>
      </c>
      <c r="O1530" s="152">
        <f t="shared" si="94"/>
        <v>0</v>
      </c>
      <c r="P1530" s="128">
        <f t="shared" si="95"/>
        <v>0</v>
      </c>
      <c r="Q1530" s="153">
        <v>0</v>
      </c>
      <c r="R1530" s="128">
        <f t="shared" si="96"/>
        <v>0</v>
      </c>
      <c r="S1530" s="129">
        <v>11</v>
      </c>
    </row>
    <row r="1531" spans="1:19" hidden="1">
      <c r="A1531" s="147">
        <v>1513</v>
      </c>
      <c r="B1531" s="121">
        <v>203062115</v>
      </c>
      <c r="C1531" s="148" t="s">
        <v>159</v>
      </c>
      <c r="D1531" s="149" t="s">
        <v>32</v>
      </c>
      <c r="E1531" s="149" t="s">
        <v>44</v>
      </c>
      <c r="F1531" s="149" t="s">
        <v>152</v>
      </c>
      <c r="G1531" s="149" t="s">
        <v>109</v>
      </c>
      <c r="H1531" s="149">
        <v>0</v>
      </c>
      <c r="I1531" s="123" t="s">
        <v>1630</v>
      </c>
      <c r="J1531" s="150">
        <f>VLOOKUP(B1531,'12.2023'!A:C,3,0)</f>
        <v>0</v>
      </c>
      <c r="K1531" s="151">
        <f>VLOOKUP(B1531,'12.2023'!A:D,4,0)</f>
        <v>0</v>
      </c>
      <c r="L1531" s="150">
        <f>VLOOKUP(B1531,'12.2023'!A:E,5,0)</f>
        <v>151225</v>
      </c>
      <c r="M1531" s="150">
        <f>VLOOKUP(B1531,'12.2023'!A:F,6,0)</f>
        <v>151225</v>
      </c>
      <c r="N1531" s="150">
        <f t="shared" si="93"/>
        <v>0</v>
      </c>
      <c r="O1531" s="152">
        <f t="shared" si="94"/>
        <v>0</v>
      </c>
      <c r="P1531" s="128">
        <f t="shared" si="95"/>
        <v>0</v>
      </c>
      <c r="Q1531" s="153">
        <v>0</v>
      </c>
      <c r="R1531" s="128">
        <f t="shared" si="96"/>
        <v>0</v>
      </c>
      <c r="S1531" s="129">
        <v>11</v>
      </c>
    </row>
    <row r="1532" spans="1:19" hidden="1">
      <c r="A1532" s="147">
        <v>1514</v>
      </c>
      <c r="B1532" s="121">
        <v>203062117</v>
      </c>
      <c r="C1532" s="148" t="s">
        <v>159</v>
      </c>
      <c r="D1532" s="149" t="s">
        <v>32</v>
      </c>
      <c r="E1532" s="149" t="s">
        <v>44</v>
      </c>
      <c r="F1532" s="149" t="s">
        <v>152</v>
      </c>
      <c r="G1532" s="149" t="s">
        <v>109</v>
      </c>
      <c r="H1532" s="149">
        <v>0</v>
      </c>
      <c r="I1532" s="123" t="s">
        <v>1631</v>
      </c>
      <c r="J1532" s="150">
        <f>VLOOKUP(B1532,'12.2023'!A:C,3,0)</f>
        <v>0</v>
      </c>
      <c r="K1532" s="151">
        <f>VLOOKUP(B1532,'12.2023'!A:D,4,0)</f>
        <v>0</v>
      </c>
      <c r="L1532" s="150">
        <f>VLOOKUP(B1532,'12.2023'!A:E,5,0)</f>
        <v>0</v>
      </c>
      <c r="M1532" s="150">
        <f>VLOOKUP(B1532,'12.2023'!A:F,6,0)</f>
        <v>0</v>
      </c>
      <c r="N1532" s="150">
        <f t="shared" si="93"/>
        <v>0</v>
      </c>
      <c r="O1532" s="152">
        <f t="shared" si="94"/>
        <v>0</v>
      </c>
      <c r="P1532" s="128">
        <f t="shared" si="95"/>
        <v>0</v>
      </c>
      <c r="Q1532" s="153">
        <v>0</v>
      </c>
      <c r="R1532" s="128">
        <f t="shared" si="96"/>
        <v>0</v>
      </c>
      <c r="S1532" s="129">
        <v>11</v>
      </c>
    </row>
    <row r="1533" spans="1:19" hidden="1">
      <c r="A1533" s="147">
        <v>1515</v>
      </c>
      <c r="B1533" s="121">
        <v>203062118</v>
      </c>
      <c r="C1533" s="148" t="s">
        <v>159</v>
      </c>
      <c r="D1533" s="149" t="s">
        <v>32</v>
      </c>
      <c r="E1533" s="149" t="s">
        <v>44</v>
      </c>
      <c r="F1533" s="149" t="s">
        <v>152</v>
      </c>
      <c r="G1533" s="149" t="s">
        <v>109</v>
      </c>
      <c r="H1533" s="149">
        <v>0</v>
      </c>
      <c r="I1533" s="123" t="s">
        <v>1632</v>
      </c>
      <c r="J1533" s="150">
        <f>VLOOKUP(B1533,'12.2023'!A:C,3,0)</f>
        <v>0</v>
      </c>
      <c r="K1533" s="151">
        <f>VLOOKUP(B1533,'12.2023'!A:D,4,0)</f>
        <v>0</v>
      </c>
      <c r="L1533" s="150">
        <f>VLOOKUP(B1533,'12.2023'!A:E,5,0)</f>
        <v>10366</v>
      </c>
      <c r="M1533" s="150">
        <f>VLOOKUP(B1533,'12.2023'!A:F,6,0)</f>
        <v>10366</v>
      </c>
      <c r="N1533" s="150">
        <f t="shared" si="93"/>
        <v>0</v>
      </c>
      <c r="O1533" s="152">
        <f t="shared" si="94"/>
        <v>0</v>
      </c>
      <c r="P1533" s="128">
        <f t="shared" si="95"/>
        <v>0</v>
      </c>
      <c r="Q1533" s="153">
        <v>0</v>
      </c>
      <c r="R1533" s="128">
        <f t="shared" si="96"/>
        <v>0</v>
      </c>
      <c r="S1533" s="129">
        <v>11</v>
      </c>
    </row>
    <row r="1534" spans="1:19" hidden="1">
      <c r="A1534" s="147">
        <v>1516</v>
      </c>
      <c r="B1534" s="121">
        <v>203062119</v>
      </c>
      <c r="C1534" s="148" t="s">
        <v>159</v>
      </c>
      <c r="D1534" s="149" t="s">
        <v>32</v>
      </c>
      <c r="E1534" s="149" t="s">
        <v>44</v>
      </c>
      <c r="F1534" s="149" t="s">
        <v>152</v>
      </c>
      <c r="G1534" s="149" t="s">
        <v>109</v>
      </c>
      <c r="H1534" s="149">
        <v>0</v>
      </c>
      <c r="I1534" s="123" t="s">
        <v>1633</v>
      </c>
      <c r="J1534" s="150">
        <f>VLOOKUP(B1534,'12.2023'!A:C,3,0)</f>
        <v>0</v>
      </c>
      <c r="K1534" s="151">
        <f>VLOOKUP(B1534,'12.2023'!A:D,4,0)</f>
        <v>0</v>
      </c>
      <c r="L1534" s="150">
        <f>VLOOKUP(B1534,'12.2023'!A:E,5,0)</f>
        <v>21039</v>
      </c>
      <c r="M1534" s="150">
        <f>VLOOKUP(B1534,'12.2023'!A:F,6,0)</f>
        <v>21039</v>
      </c>
      <c r="N1534" s="150">
        <f t="shared" si="93"/>
        <v>0</v>
      </c>
      <c r="O1534" s="152">
        <f t="shared" si="94"/>
        <v>0</v>
      </c>
      <c r="P1534" s="128">
        <f t="shared" si="95"/>
        <v>0</v>
      </c>
      <c r="Q1534" s="153">
        <v>0</v>
      </c>
      <c r="R1534" s="128">
        <f t="shared" si="96"/>
        <v>0</v>
      </c>
      <c r="S1534" s="129">
        <v>11</v>
      </c>
    </row>
    <row r="1535" spans="1:19" hidden="1">
      <c r="A1535" s="147">
        <v>1517</v>
      </c>
      <c r="B1535" s="121">
        <v>203062120</v>
      </c>
      <c r="C1535" s="148" t="s">
        <v>159</v>
      </c>
      <c r="D1535" s="149" t="s">
        <v>32</v>
      </c>
      <c r="E1535" s="149" t="s">
        <v>44</v>
      </c>
      <c r="F1535" s="149" t="s">
        <v>152</v>
      </c>
      <c r="G1535" s="149" t="s">
        <v>109</v>
      </c>
      <c r="H1535" s="149">
        <v>0</v>
      </c>
      <c r="I1535" s="123" t="s">
        <v>1634</v>
      </c>
      <c r="J1535" s="150">
        <f>VLOOKUP(B1535,'12.2023'!A:C,3,0)</f>
        <v>0</v>
      </c>
      <c r="K1535" s="151">
        <f>VLOOKUP(B1535,'12.2023'!A:D,4,0)</f>
        <v>0</v>
      </c>
      <c r="L1535" s="150">
        <f>VLOOKUP(B1535,'12.2023'!A:E,5,0)</f>
        <v>46220</v>
      </c>
      <c r="M1535" s="150">
        <f>VLOOKUP(B1535,'12.2023'!A:F,6,0)</f>
        <v>46220</v>
      </c>
      <c r="N1535" s="150">
        <f t="shared" si="93"/>
        <v>0</v>
      </c>
      <c r="O1535" s="152">
        <f t="shared" si="94"/>
        <v>0</v>
      </c>
      <c r="P1535" s="128">
        <f t="shared" si="95"/>
        <v>0</v>
      </c>
      <c r="Q1535" s="153">
        <v>0</v>
      </c>
      <c r="R1535" s="128">
        <f t="shared" si="96"/>
        <v>0</v>
      </c>
      <c r="S1535" s="129">
        <v>11</v>
      </c>
    </row>
    <row r="1536" spans="1:19" hidden="1">
      <c r="A1536" s="147">
        <v>1518</v>
      </c>
      <c r="B1536" s="121">
        <v>203062121</v>
      </c>
      <c r="C1536" s="148" t="s">
        <v>159</v>
      </c>
      <c r="D1536" s="149" t="s">
        <v>32</v>
      </c>
      <c r="E1536" s="149" t="s">
        <v>44</v>
      </c>
      <c r="F1536" s="149" t="s">
        <v>152</v>
      </c>
      <c r="G1536" s="149" t="s">
        <v>109</v>
      </c>
      <c r="H1536" s="149">
        <v>0</v>
      </c>
      <c r="I1536" s="123" t="s">
        <v>1635</v>
      </c>
      <c r="J1536" s="150">
        <f>VLOOKUP(B1536,'12.2023'!A:C,3,0)</f>
        <v>0</v>
      </c>
      <c r="K1536" s="151">
        <f>VLOOKUP(B1536,'12.2023'!A:D,4,0)</f>
        <v>0</v>
      </c>
      <c r="L1536" s="150">
        <f>VLOOKUP(B1536,'12.2023'!A:E,5,0)</f>
        <v>51282</v>
      </c>
      <c r="M1536" s="150">
        <f>VLOOKUP(B1536,'12.2023'!A:F,6,0)</f>
        <v>51282</v>
      </c>
      <c r="N1536" s="150">
        <f t="shared" si="93"/>
        <v>0</v>
      </c>
      <c r="O1536" s="152">
        <f t="shared" si="94"/>
        <v>0</v>
      </c>
      <c r="P1536" s="128">
        <f t="shared" si="95"/>
        <v>0</v>
      </c>
      <c r="Q1536" s="153">
        <v>0</v>
      </c>
      <c r="R1536" s="128">
        <f t="shared" si="96"/>
        <v>0</v>
      </c>
      <c r="S1536" s="129">
        <v>11</v>
      </c>
    </row>
    <row r="1537" spans="1:19" hidden="1">
      <c r="A1537" s="147">
        <v>1519</v>
      </c>
      <c r="B1537" s="121">
        <v>203062122</v>
      </c>
      <c r="C1537" s="148" t="s">
        <v>159</v>
      </c>
      <c r="D1537" s="149" t="s">
        <v>32</v>
      </c>
      <c r="E1537" s="149" t="s">
        <v>44</v>
      </c>
      <c r="F1537" s="149" t="s">
        <v>152</v>
      </c>
      <c r="G1537" s="149" t="s">
        <v>109</v>
      </c>
      <c r="H1537" s="149">
        <v>0</v>
      </c>
      <c r="I1537" s="123" t="s">
        <v>1636</v>
      </c>
      <c r="J1537" s="150">
        <f>VLOOKUP(B1537,'12.2023'!A:C,3,0)</f>
        <v>0</v>
      </c>
      <c r="K1537" s="151">
        <f>VLOOKUP(B1537,'12.2023'!A:D,4,0)</f>
        <v>0</v>
      </c>
      <c r="L1537" s="150">
        <f>VLOOKUP(B1537,'12.2023'!A:E,5,0)</f>
        <v>37828</v>
      </c>
      <c r="M1537" s="150">
        <f>VLOOKUP(B1537,'12.2023'!A:F,6,0)</f>
        <v>37828</v>
      </c>
      <c r="N1537" s="150">
        <f t="shared" si="93"/>
        <v>0</v>
      </c>
      <c r="O1537" s="152">
        <f t="shared" si="94"/>
        <v>0</v>
      </c>
      <c r="P1537" s="128">
        <f t="shared" si="95"/>
        <v>0</v>
      </c>
      <c r="Q1537" s="153">
        <v>0</v>
      </c>
      <c r="R1537" s="128">
        <f t="shared" si="96"/>
        <v>0</v>
      </c>
      <c r="S1537" s="129">
        <v>11</v>
      </c>
    </row>
    <row r="1538" spans="1:19" hidden="1">
      <c r="A1538" s="147">
        <v>1520</v>
      </c>
      <c r="B1538" s="121">
        <v>203062123</v>
      </c>
      <c r="C1538" s="148" t="s">
        <v>159</v>
      </c>
      <c r="D1538" s="149" t="s">
        <v>32</v>
      </c>
      <c r="E1538" s="149" t="s">
        <v>44</v>
      </c>
      <c r="F1538" s="149" t="s">
        <v>152</v>
      </c>
      <c r="G1538" s="149" t="s">
        <v>109</v>
      </c>
      <c r="H1538" s="149">
        <v>0</v>
      </c>
      <c r="I1538" s="123" t="s">
        <v>1637</v>
      </c>
      <c r="J1538" s="150">
        <f>VLOOKUP(B1538,'12.2023'!A:C,3,0)</f>
        <v>0</v>
      </c>
      <c r="K1538" s="151">
        <f>VLOOKUP(B1538,'12.2023'!A:D,4,0)</f>
        <v>0</v>
      </c>
      <c r="L1538" s="150">
        <f>VLOOKUP(B1538,'12.2023'!A:E,5,0)</f>
        <v>5989</v>
      </c>
      <c r="M1538" s="150">
        <f>VLOOKUP(B1538,'12.2023'!A:F,6,0)</f>
        <v>5989</v>
      </c>
      <c r="N1538" s="150">
        <f t="shared" si="93"/>
        <v>0</v>
      </c>
      <c r="O1538" s="152">
        <f t="shared" si="94"/>
        <v>0</v>
      </c>
      <c r="P1538" s="128">
        <f t="shared" si="95"/>
        <v>0</v>
      </c>
      <c r="Q1538" s="153">
        <v>0</v>
      </c>
      <c r="R1538" s="128">
        <f t="shared" si="96"/>
        <v>0</v>
      </c>
      <c r="S1538" s="129">
        <v>11</v>
      </c>
    </row>
    <row r="1539" spans="1:19" hidden="1">
      <c r="A1539" s="147">
        <v>1521</v>
      </c>
      <c r="B1539" s="121">
        <v>203062124</v>
      </c>
      <c r="C1539" s="148" t="s">
        <v>159</v>
      </c>
      <c r="D1539" s="149" t="s">
        <v>32</v>
      </c>
      <c r="E1539" s="149" t="s">
        <v>44</v>
      </c>
      <c r="F1539" s="149" t="s">
        <v>152</v>
      </c>
      <c r="G1539" s="149" t="s">
        <v>109</v>
      </c>
      <c r="H1539" s="149">
        <v>0</v>
      </c>
      <c r="I1539" s="123" t="s">
        <v>1638</v>
      </c>
      <c r="J1539" s="150">
        <f>VLOOKUP(B1539,'12.2023'!A:C,3,0)</f>
        <v>0</v>
      </c>
      <c r="K1539" s="151">
        <f>VLOOKUP(B1539,'12.2023'!A:D,4,0)</f>
        <v>0</v>
      </c>
      <c r="L1539" s="150">
        <f>VLOOKUP(B1539,'12.2023'!A:E,5,0)</f>
        <v>47790</v>
      </c>
      <c r="M1539" s="150">
        <f>VLOOKUP(B1539,'12.2023'!A:F,6,0)</f>
        <v>47790</v>
      </c>
      <c r="N1539" s="150">
        <f t="shared" si="93"/>
        <v>0</v>
      </c>
      <c r="O1539" s="152">
        <f t="shared" si="94"/>
        <v>0</v>
      </c>
      <c r="P1539" s="128">
        <f t="shared" si="95"/>
        <v>0</v>
      </c>
      <c r="Q1539" s="153">
        <v>0</v>
      </c>
      <c r="R1539" s="128">
        <f t="shared" si="96"/>
        <v>0</v>
      </c>
      <c r="S1539" s="129">
        <v>11</v>
      </c>
    </row>
    <row r="1540" spans="1:19" hidden="1">
      <c r="A1540" s="147">
        <v>1522</v>
      </c>
      <c r="B1540" s="121">
        <v>203062125</v>
      </c>
      <c r="C1540" s="148" t="s">
        <v>159</v>
      </c>
      <c r="D1540" s="149" t="s">
        <v>32</v>
      </c>
      <c r="E1540" s="149" t="s">
        <v>44</v>
      </c>
      <c r="F1540" s="149" t="s">
        <v>152</v>
      </c>
      <c r="G1540" s="149" t="s">
        <v>109</v>
      </c>
      <c r="H1540" s="149">
        <v>0</v>
      </c>
      <c r="I1540" s="123" t="s">
        <v>1639</v>
      </c>
      <c r="J1540" s="150">
        <f>VLOOKUP(B1540,'12.2023'!A:C,3,0)</f>
        <v>0</v>
      </c>
      <c r="K1540" s="151">
        <f>VLOOKUP(B1540,'12.2023'!A:D,4,0)</f>
        <v>0</v>
      </c>
      <c r="L1540" s="150">
        <f>VLOOKUP(B1540,'12.2023'!A:E,5,0)</f>
        <v>176205</v>
      </c>
      <c r="M1540" s="150">
        <f>VLOOKUP(B1540,'12.2023'!A:F,6,0)</f>
        <v>176205</v>
      </c>
      <c r="N1540" s="150">
        <f t="shared" si="93"/>
        <v>0</v>
      </c>
      <c r="O1540" s="152">
        <f t="shared" si="94"/>
        <v>0</v>
      </c>
      <c r="P1540" s="128">
        <f t="shared" si="95"/>
        <v>0</v>
      </c>
      <c r="Q1540" s="153">
        <v>0</v>
      </c>
      <c r="R1540" s="128">
        <f t="shared" si="96"/>
        <v>0</v>
      </c>
      <c r="S1540" s="129">
        <v>11</v>
      </c>
    </row>
    <row r="1541" spans="1:19" hidden="1">
      <c r="A1541" s="147">
        <v>1523</v>
      </c>
      <c r="B1541" s="121">
        <v>203062126</v>
      </c>
      <c r="C1541" s="148" t="s">
        <v>159</v>
      </c>
      <c r="D1541" s="149" t="s">
        <v>32</v>
      </c>
      <c r="E1541" s="149" t="s">
        <v>44</v>
      </c>
      <c r="F1541" s="149" t="s">
        <v>152</v>
      </c>
      <c r="G1541" s="149" t="s">
        <v>109</v>
      </c>
      <c r="H1541" s="149">
        <v>0</v>
      </c>
      <c r="I1541" s="123" t="s">
        <v>1640</v>
      </c>
      <c r="J1541" s="150">
        <f>VLOOKUP(B1541,'12.2023'!A:C,3,0)</f>
        <v>0</v>
      </c>
      <c r="K1541" s="151">
        <f>VLOOKUP(B1541,'12.2023'!A:D,4,0)</f>
        <v>0</v>
      </c>
      <c r="L1541" s="150">
        <f>VLOOKUP(B1541,'12.2023'!A:E,5,0)</f>
        <v>21471</v>
      </c>
      <c r="M1541" s="150">
        <f>VLOOKUP(B1541,'12.2023'!A:F,6,0)</f>
        <v>21471</v>
      </c>
      <c r="N1541" s="150">
        <f t="shared" si="93"/>
        <v>0</v>
      </c>
      <c r="O1541" s="152">
        <f t="shared" si="94"/>
        <v>0</v>
      </c>
      <c r="P1541" s="128">
        <f t="shared" si="95"/>
        <v>0</v>
      </c>
      <c r="Q1541" s="153">
        <v>0</v>
      </c>
      <c r="R1541" s="128">
        <f t="shared" si="96"/>
        <v>0</v>
      </c>
      <c r="S1541" s="129">
        <v>11</v>
      </c>
    </row>
    <row r="1542" spans="1:19" hidden="1">
      <c r="A1542" s="147">
        <v>1524</v>
      </c>
      <c r="B1542" s="121">
        <v>203062127</v>
      </c>
      <c r="C1542" s="148" t="s">
        <v>159</v>
      </c>
      <c r="D1542" s="149" t="s">
        <v>32</v>
      </c>
      <c r="E1542" s="149" t="s">
        <v>44</v>
      </c>
      <c r="F1542" s="149" t="s">
        <v>152</v>
      </c>
      <c r="G1542" s="149" t="s">
        <v>109</v>
      </c>
      <c r="H1542" s="149">
        <v>0</v>
      </c>
      <c r="I1542" s="123" t="s">
        <v>1641</v>
      </c>
      <c r="J1542" s="150">
        <f>VLOOKUP(B1542,'12.2023'!A:C,3,0)</f>
        <v>0</v>
      </c>
      <c r="K1542" s="151">
        <f>VLOOKUP(B1542,'12.2023'!A:D,4,0)</f>
        <v>0</v>
      </c>
      <c r="L1542" s="150">
        <f>VLOOKUP(B1542,'12.2023'!A:E,5,0)</f>
        <v>40020</v>
      </c>
      <c r="M1542" s="150">
        <f>VLOOKUP(B1542,'12.2023'!A:F,6,0)</f>
        <v>40020</v>
      </c>
      <c r="N1542" s="150">
        <f t="shared" si="93"/>
        <v>0</v>
      </c>
      <c r="O1542" s="152">
        <f t="shared" si="94"/>
        <v>0</v>
      </c>
      <c r="P1542" s="128">
        <f t="shared" si="95"/>
        <v>0</v>
      </c>
      <c r="Q1542" s="153">
        <v>0</v>
      </c>
      <c r="R1542" s="128">
        <f t="shared" si="96"/>
        <v>0</v>
      </c>
      <c r="S1542" s="129">
        <v>11</v>
      </c>
    </row>
    <row r="1543" spans="1:19" hidden="1">
      <c r="A1543" s="147">
        <v>1525</v>
      </c>
      <c r="B1543" s="121">
        <v>203062128</v>
      </c>
      <c r="C1543" s="148" t="s">
        <v>159</v>
      </c>
      <c r="D1543" s="149" t="s">
        <v>32</v>
      </c>
      <c r="E1543" s="149" t="s">
        <v>44</v>
      </c>
      <c r="F1543" s="149" t="s">
        <v>152</v>
      </c>
      <c r="G1543" s="149" t="s">
        <v>109</v>
      </c>
      <c r="H1543" s="149">
        <v>0</v>
      </c>
      <c r="I1543" s="123" t="s">
        <v>1642</v>
      </c>
      <c r="J1543" s="150">
        <f>VLOOKUP(B1543,'12.2023'!A:C,3,0)</f>
        <v>0</v>
      </c>
      <c r="K1543" s="151">
        <f>VLOOKUP(B1543,'12.2023'!A:D,4,0)</f>
        <v>0</v>
      </c>
      <c r="L1543" s="150">
        <f>VLOOKUP(B1543,'12.2023'!A:E,5,0)</f>
        <v>55943</v>
      </c>
      <c r="M1543" s="150">
        <f>VLOOKUP(B1543,'12.2023'!A:F,6,0)</f>
        <v>55943</v>
      </c>
      <c r="N1543" s="150">
        <f t="shared" ref="N1543:N1606" si="97">IF((J1543+L1543)-(K1543+M1543)&lt;0,0,(J1543+L1543)-(K1543+M1543))</f>
        <v>0</v>
      </c>
      <c r="O1543" s="152">
        <f t="shared" ref="O1543:O1606" si="98">-IF((J1543+L1543)-(K1543+M1543)&lt;0,(J1543+L1543)-(K1543+M1543),0)</f>
        <v>0</v>
      </c>
      <c r="P1543" s="128">
        <f t="shared" ref="P1543:P1606" si="99">N1543-O1543</f>
        <v>0</v>
      </c>
      <c r="Q1543" s="153">
        <v>0</v>
      </c>
      <c r="R1543" s="128">
        <f t="shared" ref="R1543:R1606" si="100">P1543-Q1543</f>
        <v>0</v>
      </c>
      <c r="S1543" s="129">
        <v>11</v>
      </c>
    </row>
    <row r="1544" spans="1:19" hidden="1">
      <c r="A1544" s="147">
        <v>1526</v>
      </c>
      <c r="B1544" s="121">
        <v>203062130</v>
      </c>
      <c r="C1544" s="148" t="s">
        <v>159</v>
      </c>
      <c r="D1544" s="149" t="s">
        <v>32</v>
      </c>
      <c r="E1544" s="149" t="s">
        <v>44</v>
      </c>
      <c r="F1544" s="149" t="s">
        <v>152</v>
      </c>
      <c r="G1544" s="149" t="s">
        <v>109</v>
      </c>
      <c r="H1544" s="149">
        <v>0</v>
      </c>
      <c r="I1544" s="123" t="s">
        <v>1643</v>
      </c>
      <c r="J1544" s="150">
        <f>VLOOKUP(B1544,'12.2023'!A:C,3,0)</f>
        <v>0</v>
      </c>
      <c r="K1544" s="151">
        <f>VLOOKUP(B1544,'12.2023'!A:D,4,0)</f>
        <v>0</v>
      </c>
      <c r="L1544" s="150">
        <f>VLOOKUP(B1544,'12.2023'!A:E,5,0)</f>
        <v>21189</v>
      </c>
      <c r="M1544" s="150">
        <f>VLOOKUP(B1544,'12.2023'!A:F,6,0)</f>
        <v>21189</v>
      </c>
      <c r="N1544" s="150">
        <f t="shared" si="97"/>
        <v>0</v>
      </c>
      <c r="O1544" s="152">
        <f t="shared" si="98"/>
        <v>0</v>
      </c>
      <c r="P1544" s="128">
        <f t="shared" si="99"/>
        <v>0</v>
      </c>
      <c r="Q1544" s="153">
        <v>0</v>
      </c>
      <c r="R1544" s="128">
        <f t="shared" si="100"/>
        <v>0</v>
      </c>
      <c r="S1544" s="129">
        <v>11</v>
      </c>
    </row>
    <row r="1545" spans="1:19" hidden="1">
      <c r="A1545" s="147">
        <v>1527</v>
      </c>
      <c r="B1545" s="121">
        <v>203062131</v>
      </c>
      <c r="C1545" s="148" t="s">
        <v>159</v>
      </c>
      <c r="D1545" s="149" t="s">
        <v>32</v>
      </c>
      <c r="E1545" s="149" t="s">
        <v>44</v>
      </c>
      <c r="F1545" s="149" t="s">
        <v>152</v>
      </c>
      <c r="G1545" s="149" t="s">
        <v>109</v>
      </c>
      <c r="H1545" s="149">
        <v>0</v>
      </c>
      <c r="I1545" s="123" t="s">
        <v>1644</v>
      </c>
      <c r="J1545" s="150">
        <f>VLOOKUP(B1545,'12.2023'!A:C,3,0)</f>
        <v>0</v>
      </c>
      <c r="K1545" s="151">
        <f>VLOOKUP(B1545,'12.2023'!A:D,4,0)</f>
        <v>0</v>
      </c>
      <c r="L1545" s="150">
        <f>VLOOKUP(B1545,'12.2023'!A:E,5,0)</f>
        <v>18222</v>
      </c>
      <c r="M1545" s="150">
        <f>VLOOKUP(B1545,'12.2023'!A:F,6,0)</f>
        <v>18222</v>
      </c>
      <c r="N1545" s="150">
        <f t="shared" si="97"/>
        <v>0</v>
      </c>
      <c r="O1545" s="152">
        <f t="shared" si="98"/>
        <v>0</v>
      </c>
      <c r="P1545" s="128">
        <f t="shared" si="99"/>
        <v>0</v>
      </c>
      <c r="Q1545" s="153">
        <v>0</v>
      </c>
      <c r="R1545" s="128">
        <f t="shared" si="100"/>
        <v>0</v>
      </c>
      <c r="S1545" s="129">
        <v>11</v>
      </c>
    </row>
    <row r="1546" spans="1:19" hidden="1">
      <c r="A1546" s="147">
        <v>1528</v>
      </c>
      <c r="B1546" s="121">
        <v>203062132</v>
      </c>
      <c r="C1546" s="148" t="s">
        <v>159</v>
      </c>
      <c r="D1546" s="149" t="s">
        <v>32</v>
      </c>
      <c r="E1546" s="149" t="s">
        <v>44</v>
      </c>
      <c r="F1546" s="149" t="s">
        <v>152</v>
      </c>
      <c r="G1546" s="149" t="s">
        <v>109</v>
      </c>
      <c r="H1546" s="149">
        <v>0</v>
      </c>
      <c r="I1546" s="123" t="s">
        <v>1645</v>
      </c>
      <c r="J1546" s="150">
        <f>VLOOKUP(B1546,'12.2023'!A:C,3,0)</f>
        <v>0</v>
      </c>
      <c r="K1546" s="151">
        <f>VLOOKUP(B1546,'12.2023'!A:D,4,0)</f>
        <v>0</v>
      </c>
      <c r="L1546" s="150">
        <f>VLOOKUP(B1546,'12.2023'!A:E,5,0)</f>
        <v>20940</v>
      </c>
      <c r="M1546" s="150">
        <f>VLOOKUP(B1546,'12.2023'!A:F,6,0)</f>
        <v>20940</v>
      </c>
      <c r="N1546" s="150">
        <f t="shared" si="97"/>
        <v>0</v>
      </c>
      <c r="O1546" s="152">
        <f t="shared" si="98"/>
        <v>0</v>
      </c>
      <c r="P1546" s="128">
        <f t="shared" si="99"/>
        <v>0</v>
      </c>
      <c r="Q1546" s="153">
        <v>0</v>
      </c>
      <c r="R1546" s="128">
        <f t="shared" si="100"/>
        <v>0</v>
      </c>
      <c r="S1546" s="129">
        <v>11</v>
      </c>
    </row>
    <row r="1547" spans="1:19" hidden="1">
      <c r="A1547" s="147">
        <v>1529</v>
      </c>
      <c r="B1547" s="121">
        <v>203062133</v>
      </c>
      <c r="C1547" s="148" t="s">
        <v>159</v>
      </c>
      <c r="D1547" s="149" t="s">
        <v>32</v>
      </c>
      <c r="E1547" s="149" t="s">
        <v>44</v>
      </c>
      <c r="F1547" s="149" t="s">
        <v>152</v>
      </c>
      <c r="G1547" s="149" t="s">
        <v>109</v>
      </c>
      <c r="H1547" s="149">
        <v>0</v>
      </c>
      <c r="I1547" s="123" t="s">
        <v>1646</v>
      </c>
      <c r="J1547" s="150">
        <f>VLOOKUP(B1547,'12.2023'!A:C,3,0)</f>
        <v>0</v>
      </c>
      <c r="K1547" s="151">
        <f>VLOOKUP(B1547,'12.2023'!A:D,4,0)</f>
        <v>0</v>
      </c>
      <c r="L1547" s="150">
        <f>VLOOKUP(B1547,'12.2023'!A:E,5,0)</f>
        <v>61050.68</v>
      </c>
      <c r="M1547" s="150">
        <f>VLOOKUP(B1547,'12.2023'!A:F,6,0)</f>
        <v>61050.68</v>
      </c>
      <c r="N1547" s="150">
        <f t="shared" si="97"/>
        <v>0</v>
      </c>
      <c r="O1547" s="152">
        <f t="shared" si="98"/>
        <v>0</v>
      </c>
      <c r="P1547" s="128">
        <f t="shared" si="99"/>
        <v>0</v>
      </c>
      <c r="Q1547" s="153">
        <v>0</v>
      </c>
      <c r="R1547" s="128">
        <f t="shared" si="100"/>
        <v>0</v>
      </c>
      <c r="S1547" s="129">
        <v>11</v>
      </c>
    </row>
    <row r="1548" spans="1:19" hidden="1">
      <c r="A1548" s="147">
        <v>1530</v>
      </c>
      <c r="B1548" s="121">
        <v>203062134</v>
      </c>
      <c r="C1548" s="148" t="s">
        <v>159</v>
      </c>
      <c r="D1548" s="149" t="s">
        <v>32</v>
      </c>
      <c r="E1548" s="149" t="s">
        <v>44</v>
      </c>
      <c r="F1548" s="149" t="s">
        <v>152</v>
      </c>
      <c r="G1548" s="149" t="s">
        <v>109</v>
      </c>
      <c r="H1548" s="149">
        <v>0</v>
      </c>
      <c r="I1548" s="123" t="s">
        <v>1647</v>
      </c>
      <c r="J1548" s="150">
        <f>VLOOKUP(B1548,'12.2023'!A:C,3,0)</f>
        <v>0</v>
      </c>
      <c r="K1548" s="151">
        <f>VLOOKUP(B1548,'12.2023'!A:D,4,0)</f>
        <v>0</v>
      </c>
      <c r="L1548" s="150">
        <f>VLOOKUP(B1548,'12.2023'!A:E,5,0)</f>
        <v>0</v>
      </c>
      <c r="M1548" s="150">
        <f>VLOOKUP(B1548,'12.2023'!A:F,6,0)</f>
        <v>0</v>
      </c>
      <c r="N1548" s="150">
        <f t="shared" si="97"/>
        <v>0</v>
      </c>
      <c r="O1548" s="152">
        <f t="shared" si="98"/>
        <v>0</v>
      </c>
      <c r="P1548" s="128">
        <f t="shared" si="99"/>
        <v>0</v>
      </c>
      <c r="Q1548" s="153">
        <v>0</v>
      </c>
      <c r="R1548" s="128">
        <f t="shared" si="100"/>
        <v>0</v>
      </c>
      <c r="S1548" s="129">
        <v>11</v>
      </c>
    </row>
    <row r="1549" spans="1:19" hidden="1">
      <c r="A1549" s="147">
        <v>1531</v>
      </c>
      <c r="B1549" s="121">
        <v>203062135</v>
      </c>
      <c r="C1549" s="148" t="s">
        <v>159</v>
      </c>
      <c r="D1549" s="149" t="s">
        <v>32</v>
      </c>
      <c r="E1549" s="149" t="s">
        <v>44</v>
      </c>
      <c r="F1549" s="149" t="s">
        <v>152</v>
      </c>
      <c r="G1549" s="149" t="s">
        <v>109</v>
      </c>
      <c r="H1549" s="149">
        <v>0</v>
      </c>
      <c r="I1549" s="123" t="s">
        <v>1648</v>
      </c>
      <c r="J1549" s="150">
        <f>VLOOKUP(B1549,'12.2023'!A:C,3,0)</f>
        <v>0</v>
      </c>
      <c r="K1549" s="151">
        <f>VLOOKUP(B1549,'12.2023'!A:D,4,0)</f>
        <v>0</v>
      </c>
      <c r="L1549" s="150">
        <f>VLOOKUP(B1549,'12.2023'!A:E,5,0)</f>
        <v>33414</v>
      </c>
      <c r="M1549" s="150">
        <f>VLOOKUP(B1549,'12.2023'!A:F,6,0)</f>
        <v>33414</v>
      </c>
      <c r="N1549" s="150">
        <f t="shared" si="97"/>
        <v>0</v>
      </c>
      <c r="O1549" s="152">
        <f t="shared" si="98"/>
        <v>0</v>
      </c>
      <c r="P1549" s="128">
        <f t="shared" si="99"/>
        <v>0</v>
      </c>
      <c r="Q1549" s="153">
        <v>0</v>
      </c>
      <c r="R1549" s="128">
        <f t="shared" si="100"/>
        <v>0</v>
      </c>
      <c r="S1549" s="129">
        <v>11</v>
      </c>
    </row>
    <row r="1550" spans="1:19" hidden="1">
      <c r="A1550" s="147">
        <v>1532</v>
      </c>
      <c r="B1550" s="121">
        <v>203062136</v>
      </c>
      <c r="C1550" s="148" t="s">
        <v>159</v>
      </c>
      <c r="D1550" s="149" t="s">
        <v>32</v>
      </c>
      <c r="E1550" s="149" t="s">
        <v>44</v>
      </c>
      <c r="F1550" s="149" t="s">
        <v>152</v>
      </c>
      <c r="G1550" s="149" t="s">
        <v>109</v>
      </c>
      <c r="H1550" s="149">
        <v>0</v>
      </c>
      <c r="I1550" s="123" t="s">
        <v>1649</v>
      </c>
      <c r="J1550" s="150">
        <f>VLOOKUP(B1550,'12.2023'!A:C,3,0)</f>
        <v>0</v>
      </c>
      <c r="K1550" s="151">
        <f>VLOOKUP(B1550,'12.2023'!A:D,4,0)</f>
        <v>0</v>
      </c>
      <c r="L1550" s="150">
        <f>VLOOKUP(B1550,'12.2023'!A:E,5,0)</f>
        <v>23710</v>
      </c>
      <c r="M1550" s="150">
        <f>VLOOKUP(B1550,'12.2023'!A:F,6,0)</f>
        <v>23710</v>
      </c>
      <c r="N1550" s="150">
        <f t="shared" si="97"/>
        <v>0</v>
      </c>
      <c r="O1550" s="152">
        <f t="shared" si="98"/>
        <v>0</v>
      </c>
      <c r="P1550" s="128">
        <f t="shared" si="99"/>
        <v>0</v>
      </c>
      <c r="Q1550" s="153">
        <v>0</v>
      </c>
      <c r="R1550" s="128">
        <f t="shared" si="100"/>
        <v>0</v>
      </c>
      <c r="S1550" s="129">
        <v>11</v>
      </c>
    </row>
    <row r="1551" spans="1:19" hidden="1">
      <c r="A1551" s="147">
        <v>1533</v>
      </c>
      <c r="B1551" s="121">
        <v>203062137</v>
      </c>
      <c r="C1551" s="148" t="s">
        <v>159</v>
      </c>
      <c r="D1551" s="149" t="s">
        <v>32</v>
      </c>
      <c r="E1551" s="149" t="s">
        <v>44</v>
      </c>
      <c r="F1551" s="149" t="s">
        <v>152</v>
      </c>
      <c r="G1551" s="149" t="s">
        <v>109</v>
      </c>
      <c r="H1551" s="149">
        <v>0</v>
      </c>
      <c r="I1551" s="123" t="s">
        <v>1650</v>
      </c>
      <c r="J1551" s="150">
        <f>VLOOKUP(B1551,'12.2023'!A:C,3,0)</f>
        <v>0</v>
      </c>
      <c r="K1551" s="151">
        <f>VLOOKUP(B1551,'12.2023'!A:D,4,0)</f>
        <v>0</v>
      </c>
      <c r="L1551" s="150">
        <f>VLOOKUP(B1551,'12.2023'!A:E,5,0)</f>
        <v>0</v>
      </c>
      <c r="M1551" s="150">
        <f>VLOOKUP(B1551,'12.2023'!A:F,6,0)</f>
        <v>0</v>
      </c>
      <c r="N1551" s="150">
        <f t="shared" si="97"/>
        <v>0</v>
      </c>
      <c r="O1551" s="152">
        <f t="shared" si="98"/>
        <v>0</v>
      </c>
      <c r="P1551" s="128">
        <f t="shared" si="99"/>
        <v>0</v>
      </c>
      <c r="Q1551" s="153">
        <v>0</v>
      </c>
      <c r="R1551" s="128">
        <f t="shared" si="100"/>
        <v>0</v>
      </c>
      <c r="S1551" s="129">
        <v>11</v>
      </c>
    </row>
    <row r="1552" spans="1:19" hidden="1">
      <c r="A1552" s="147">
        <v>1534</v>
      </c>
      <c r="B1552" s="121">
        <v>203062138</v>
      </c>
      <c r="C1552" s="148" t="s">
        <v>159</v>
      </c>
      <c r="D1552" s="149" t="s">
        <v>32</v>
      </c>
      <c r="E1552" s="149" t="s">
        <v>44</v>
      </c>
      <c r="F1552" s="149" t="s">
        <v>152</v>
      </c>
      <c r="G1552" s="149" t="s">
        <v>109</v>
      </c>
      <c r="H1552" s="149">
        <v>0</v>
      </c>
      <c r="I1552" s="123" t="s">
        <v>1651</v>
      </c>
      <c r="J1552" s="150">
        <f>VLOOKUP(B1552,'12.2023'!A:C,3,0)</f>
        <v>0</v>
      </c>
      <c r="K1552" s="151">
        <f>VLOOKUP(B1552,'12.2023'!A:D,4,0)</f>
        <v>0</v>
      </c>
      <c r="L1552" s="150">
        <f>VLOOKUP(B1552,'12.2023'!A:E,5,0)</f>
        <v>20859</v>
      </c>
      <c r="M1552" s="150">
        <f>VLOOKUP(B1552,'12.2023'!A:F,6,0)</f>
        <v>20859</v>
      </c>
      <c r="N1552" s="150">
        <f t="shared" si="97"/>
        <v>0</v>
      </c>
      <c r="O1552" s="152">
        <f t="shared" si="98"/>
        <v>0</v>
      </c>
      <c r="P1552" s="128">
        <f t="shared" si="99"/>
        <v>0</v>
      </c>
      <c r="Q1552" s="153">
        <v>0</v>
      </c>
      <c r="R1552" s="128">
        <f t="shared" si="100"/>
        <v>0</v>
      </c>
      <c r="S1552" s="129">
        <v>11</v>
      </c>
    </row>
    <row r="1553" spans="1:19" hidden="1">
      <c r="A1553" s="147">
        <v>1535</v>
      </c>
      <c r="B1553" s="121">
        <v>203062139</v>
      </c>
      <c r="C1553" s="148" t="s">
        <v>159</v>
      </c>
      <c r="D1553" s="149" t="s">
        <v>32</v>
      </c>
      <c r="E1553" s="149" t="s">
        <v>44</v>
      </c>
      <c r="F1553" s="149" t="s">
        <v>152</v>
      </c>
      <c r="G1553" s="149" t="s">
        <v>109</v>
      </c>
      <c r="H1553" s="149">
        <v>0</v>
      </c>
      <c r="I1553" s="123" t="s">
        <v>1652</v>
      </c>
      <c r="J1553" s="150">
        <f>VLOOKUP(B1553,'12.2023'!A:C,3,0)</f>
        <v>0</v>
      </c>
      <c r="K1553" s="151">
        <f>VLOOKUP(B1553,'12.2023'!A:D,4,0)</f>
        <v>0</v>
      </c>
      <c r="L1553" s="150">
        <f>VLOOKUP(B1553,'12.2023'!A:E,5,0)</f>
        <v>22966</v>
      </c>
      <c r="M1553" s="150">
        <f>VLOOKUP(B1553,'12.2023'!A:F,6,0)</f>
        <v>22966</v>
      </c>
      <c r="N1553" s="150">
        <f t="shared" si="97"/>
        <v>0</v>
      </c>
      <c r="O1553" s="152">
        <f t="shared" si="98"/>
        <v>0</v>
      </c>
      <c r="P1553" s="128">
        <f t="shared" si="99"/>
        <v>0</v>
      </c>
      <c r="Q1553" s="153">
        <v>0</v>
      </c>
      <c r="R1553" s="128">
        <f t="shared" si="100"/>
        <v>0</v>
      </c>
      <c r="S1553" s="129">
        <v>11</v>
      </c>
    </row>
    <row r="1554" spans="1:19" hidden="1">
      <c r="A1554" s="147">
        <v>1536</v>
      </c>
      <c r="B1554" s="121">
        <v>203062140</v>
      </c>
      <c r="C1554" s="148" t="s">
        <v>159</v>
      </c>
      <c r="D1554" s="149" t="s">
        <v>32</v>
      </c>
      <c r="E1554" s="149" t="s">
        <v>44</v>
      </c>
      <c r="F1554" s="149" t="s">
        <v>152</v>
      </c>
      <c r="G1554" s="149" t="s">
        <v>109</v>
      </c>
      <c r="H1554" s="149">
        <v>0</v>
      </c>
      <c r="I1554" s="123" t="s">
        <v>1653</v>
      </c>
      <c r="J1554" s="150">
        <f>VLOOKUP(B1554,'12.2023'!A:C,3,0)</f>
        <v>0</v>
      </c>
      <c r="K1554" s="151">
        <f>VLOOKUP(B1554,'12.2023'!A:D,4,0)</f>
        <v>0</v>
      </c>
      <c r="L1554" s="150">
        <f>VLOOKUP(B1554,'12.2023'!A:E,5,0)</f>
        <v>19951</v>
      </c>
      <c r="M1554" s="150">
        <f>VLOOKUP(B1554,'12.2023'!A:F,6,0)</f>
        <v>19951</v>
      </c>
      <c r="N1554" s="150">
        <f t="shared" si="97"/>
        <v>0</v>
      </c>
      <c r="O1554" s="152">
        <f t="shared" si="98"/>
        <v>0</v>
      </c>
      <c r="P1554" s="128">
        <f t="shared" si="99"/>
        <v>0</v>
      </c>
      <c r="Q1554" s="153">
        <v>0</v>
      </c>
      <c r="R1554" s="128">
        <f t="shared" si="100"/>
        <v>0</v>
      </c>
      <c r="S1554" s="129">
        <v>11</v>
      </c>
    </row>
    <row r="1555" spans="1:19" hidden="1">
      <c r="A1555" s="147">
        <v>1537</v>
      </c>
      <c r="B1555" s="121">
        <v>203062141</v>
      </c>
      <c r="C1555" s="148" t="s">
        <v>159</v>
      </c>
      <c r="D1555" s="149" t="s">
        <v>32</v>
      </c>
      <c r="E1555" s="149" t="s">
        <v>44</v>
      </c>
      <c r="F1555" s="149" t="s">
        <v>152</v>
      </c>
      <c r="G1555" s="149" t="s">
        <v>109</v>
      </c>
      <c r="H1555" s="149">
        <v>0</v>
      </c>
      <c r="I1555" s="123" t="s">
        <v>1654</v>
      </c>
      <c r="J1555" s="150">
        <f>VLOOKUP(B1555,'12.2023'!A:C,3,0)</f>
        <v>0</v>
      </c>
      <c r="K1555" s="151">
        <f>VLOOKUP(B1555,'12.2023'!A:D,4,0)</f>
        <v>0</v>
      </c>
      <c r="L1555" s="150">
        <f>VLOOKUP(B1555,'12.2023'!A:E,5,0)</f>
        <v>23081</v>
      </c>
      <c r="M1555" s="150">
        <f>VLOOKUP(B1555,'12.2023'!A:F,6,0)</f>
        <v>23081</v>
      </c>
      <c r="N1555" s="150">
        <f t="shared" si="97"/>
        <v>0</v>
      </c>
      <c r="O1555" s="152">
        <f t="shared" si="98"/>
        <v>0</v>
      </c>
      <c r="P1555" s="128">
        <f t="shared" si="99"/>
        <v>0</v>
      </c>
      <c r="Q1555" s="153">
        <v>0</v>
      </c>
      <c r="R1555" s="128">
        <f t="shared" si="100"/>
        <v>0</v>
      </c>
      <c r="S1555" s="129">
        <v>11</v>
      </c>
    </row>
    <row r="1556" spans="1:19" hidden="1">
      <c r="A1556" s="147">
        <v>1538</v>
      </c>
      <c r="B1556" s="121">
        <v>203062142</v>
      </c>
      <c r="C1556" s="148" t="s">
        <v>159</v>
      </c>
      <c r="D1556" s="149" t="s">
        <v>32</v>
      </c>
      <c r="E1556" s="149" t="s">
        <v>44</v>
      </c>
      <c r="F1556" s="149" t="s">
        <v>152</v>
      </c>
      <c r="G1556" s="149" t="s">
        <v>109</v>
      </c>
      <c r="H1556" s="149">
        <v>0</v>
      </c>
      <c r="I1556" s="123" t="s">
        <v>1655</v>
      </c>
      <c r="J1556" s="150">
        <f>VLOOKUP(B1556,'12.2023'!A:C,3,0)</f>
        <v>0</v>
      </c>
      <c r="K1556" s="151">
        <f>VLOOKUP(B1556,'12.2023'!A:D,4,0)</f>
        <v>0</v>
      </c>
      <c r="L1556" s="150">
        <f>VLOOKUP(B1556,'12.2023'!A:E,5,0)</f>
        <v>18387</v>
      </c>
      <c r="M1556" s="150">
        <f>VLOOKUP(B1556,'12.2023'!A:F,6,0)</f>
        <v>18387</v>
      </c>
      <c r="N1556" s="150">
        <f t="shared" si="97"/>
        <v>0</v>
      </c>
      <c r="O1556" s="152">
        <f t="shared" si="98"/>
        <v>0</v>
      </c>
      <c r="P1556" s="128">
        <f t="shared" si="99"/>
        <v>0</v>
      </c>
      <c r="Q1556" s="153">
        <v>0</v>
      </c>
      <c r="R1556" s="128">
        <f t="shared" si="100"/>
        <v>0</v>
      </c>
      <c r="S1556" s="129">
        <v>11</v>
      </c>
    </row>
    <row r="1557" spans="1:19" hidden="1">
      <c r="A1557" s="147">
        <v>1539</v>
      </c>
      <c r="B1557" s="121">
        <v>203062143</v>
      </c>
      <c r="C1557" s="148" t="s">
        <v>159</v>
      </c>
      <c r="D1557" s="149" t="s">
        <v>32</v>
      </c>
      <c r="E1557" s="149" t="s">
        <v>44</v>
      </c>
      <c r="F1557" s="149" t="s">
        <v>152</v>
      </c>
      <c r="G1557" s="149" t="s">
        <v>109</v>
      </c>
      <c r="H1557" s="149">
        <v>0</v>
      </c>
      <c r="I1557" s="123" t="s">
        <v>1656</v>
      </c>
      <c r="J1557" s="150">
        <f>VLOOKUP(B1557,'12.2023'!A:C,3,0)</f>
        <v>0</v>
      </c>
      <c r="K1557" s="151">
        <f>VLOOKUP(B1557,'12.2023'!A:D,4,0)</f>
        <v>0</v>
      </c>
      <c r="L1557" s="150">
        <f>VLOOKUP(B1557,'12.2023'!A:E,5,0)</f>
        <v>23244</v>
      </c>
      <c r="M1557" s="150">
        <f>VLOOKUP(B1557,'12.2023'!A:F,6,0)</f>
        <v>23244</v>
      </c>
      <c r="N1557" s="150">
        <f t="shared" si="97"/>
        <v>0</v>
      </c>
      <c r="O1557" s="152">
        <f t="shared" si="98"/>
        <v>0</v>
      </c>
      <c r="P1557" s="128">
        <f t="shared" si="99"/>
        <v>0</v>
      </c>
      <c r="Q1557" s="153">
        <v>0</v>
      </c>
      <c r="R1557" s="128">
        <f t="shared" si="100"/>
        <v>0</v>
      </c>
      <c r="S1557" s="129">
        <v>11</v>
      </c>
    </row>
    <row r="1558" spans="1:19" hidden="1">
      <c r="A1558" s="147">
        <v>1540</v>
      </c>
      <c r="B1558" s="121">
        <v>203062144</v>
      </c>
      <c r="C1558" s="148" t="s">
        <v>159</v>
      </c>
      <c r="D1558" s="149" t="s">
        <v>32</v>
      </c>
      <c r="E1558" s="149" t="s">
        <v>44</v>
      </c>
      <c r="F1558" s="149" t="s">
        <v>152</v>
      </c>
      <c r="G1558" s="149" t="s">
        <v>109</v>
      </c>
      <c r="H1558" s="149">
        <v>0</v>
      </c>
      <c r="I1558" s="123" t="s">
        <v>1657</v>
      </c>
      <c r="J1558" s="150">
        <f>VLOOKUP(B1558,'12.2023'!A:C,3,0)</f>
        <v>0</v>
      </c>
      <c r="K1558" s="151">
        <f>VLOOKUP(B1558,'12.2023'!A:D,4,0)</f>
        <v>0</v>
      </c>
      <c r="L1558" s="150">
        <f>VLOOKUP(B1558,'12.2023'!A:E,5,0)</f>
        <v>18888</v>
      </c>
      <c r="M1558" s="150">
        <f>VLOOKUP(B1558,'12.2023'!A:F,6,0)</f>
        <v>18888</v>
      </c>
      <c r="N1558" s="150">
        <f t="shared" si="97"/>
        <v>0</v>
      </c>
      <c r="O1558" s="152">
        <f t="shared" si="98"/>
        <v>0</v>
      </c>
      <c r="P1558" s="128">
        <f t="shared" si="99"/>
        <v>0</v>
      </c>
      <c r="Q1558" s="153">
        <v>0</v>
      </c>
      <c r="R1558" s="128">
        <f t="shared" si="100"/>
        <v>0</v>
      </c>
      <c r="S1558" s="129">
        <v>11</v>
      </c>
    </row>
    <row r="1559" spans="1:19" hidden="1">
      <c r="A1559" s="147">
        <v>1541</v>
      </c>
      <c r="B1559" s="121">
        <v>203062145</v>
      </c>
      <c r="C1559" s="148" t="s">
        <v>159</v>
      </c>
      <c r="D1559" s="149" t="s">
        <v>32</v>
      </c>
      <c r="E1559" s="149" t="s">
        <v>44</v>
      </c>
      <c r="F1559" s="149" t="s">
        <v>152</v>
      </c>
      <c r="G1559" s="149" t="s">
        <v>109</v>
      </c>
      <c r="H1559" s="149">
        <v>0</v>
      </c>
      <c r="I1559" s="123" t="s">
        <v>1658</v>
      </c>
      <c r="J1559" s="150">
        <f>VLOOKUP(B1559,'12.2023'!A:C,3,0)</f>
        <v>0</v>
      </c>
      <c r="K1559" s="151">
        <f>VLOOKUP(B1559,'12.2023'!A:D,4,0)</f>
        <v>0</v>
      </c>
      <c r="L1559" s="150">
        <f>VLOOKUP(B1559,'12.2023'!A:E,5,0)</f>
        <v>19074</v>
      </c>
      <c r="M1559" s="150">
        <f>VLOOKUP(B1559,'12.2023'!A:F,6,0)</f>
        <v>19074</v>
      </c>
      <c r="N1559" s="150">
        <f t="shared" si="97"/>
        <v>0</v>
      </c>
      <c r="O1559" s="152">
        <f t="shared" si="98"/>
        <v>0</v>
      </c>
      <c r="P1559" s="128">
        <f t="shared" si="99"/>
        <v>0</v>
      </c>
      <c r="Q1559" s="153">
        <v>0</v>
      </c>
      <c r="R1559" s="128">
        <f t="shared" si="100"/>
        <v>0</v>
      </c>
      <c r="S1559" s="129">
        <v>11</v>
      </c>
    </row>
    <row r="1560" spans="1:19" hidden="1">
      <c r="A1560" s="147">
        <v>1542</v>
      </c>
      <c r="B1560" s="121">
        <v>203062146</v>
      </c>
      <c r="C1560" s="148" t="s">
        <v>159</v>
      </c>
      <c r="D1560" s="149" t="s">
        <v>32</v>
      </c>
      <c r="E1560" s="149" t="s">
        <v>44</v>
      </c>
      <c r="F1560" s="149" t="s">
        <v>152</v>
      </c>
      <c r="G1560" s="149" t="s">
        <v>109</v>
      </c>
      <c r="H1560" s="149">
        <v>0</v>
      </c>
      <c r="I1560" s="123" t="s">
        <v>1659</v>
      </c>
      <c r="J1560" s="150">
        <f>VLOOKUP(B1560,'12.2023'!A:C,3,0)</f>
        <v>0</v>
      </c>
      <c r="K1560" s="151">
        <f>VLOOKUP(B1560,'12.2023'!A:D,4,0)</f>
        <v>0</v>
      </c>
      <c r="L1560" s="150">
        <f>VLOOKUP(B1560,'12.2023'!A:E,5,0)</f>
        <v>22437</v>
      </c>
      <c r="M1560" s="150">
        <f>VLOOKUP(B1560,'12.2023'!A:F,6,0)</f>
        <v>22437</v>
      </c>
      <c r="N1560" s="150">
        <f t="shared" si="97"/>
        <v>0</v>
      </c>
      <c r="O1560" s="152">
        <f t="shared" si="98"/>
        <v>0</v>
      </c>
      <c r="P1560" s="128">
        <f t="shared" si="99"/>
        <v>0</v>
      </c>
      <c r="Q1560" s="153">
        <v>0</v>
      </c>
      <c r="R1560" s="128">
        <f t="shared" si="100"/>
        <v>0</v>
      </c>
      <c r="S1560" s="129">
        <v>11</v>
      </c>
    </row>
    <row r="1561" spans="1:19" hidden="1">
      <c r="A1561" s="147">
        <v>1543</v>
      </c>
      <c r="B1561" s="121">
        <v>203062147</v>
      </c>
      <c r="C1561" s="148" t="s">
        <v>159</v>
      </c>
      <c r="D1561" s="149" t="s">
        <v>32</v>
      </c>
      <c r="E1561" s="149" t="s">
        <v>44</v>
      </c>
      <c r="F1561" s="149" t="s">
        <v>152</v>
      </c>
      <c r="G1561" s="149" t="s">
        <v>109</v>
      </c>
      <c r="H1561" s="149">
        <v>0</v>
      </c>
      <c r="I1561" s="123" t="s">
        <v>1660</v>
      </c>
      <c r="J1561" s="150">
        <f>VLOOKUP(B1561,'12.2023'!A:C,3,0)</f>
        <v>0</v>
      </c>
      <c r="K1561" s="151">
        <f>VLOOKUP(B1561,'12.2023'!A:D,4,0)</f>
        <v>0</v>
      </c>
      <c r="L1561" s="150">
        <f>VLOOKUP(B1561,'12.2023'!A:E,5,0)</f>
        <v>23867</v>
      </c>
      <c r="M1561" s="150">
        <f>VLOOKUP(B1561,'12.2023'!A:F,6,0)</f>
        <v>23867</v>
      </c>
      <c r="N1561" s="150">
        <f t="shared" si="97"/>
        <v>0</v>
      </c>
      <c r="O1561" s="152">
        <f t="shared" si="98"/>
        <v>0</v>
      </c>
      <c r="P1561" s="128">
        <f t="shared" si="99"/>
        <v>0</v>
      </c>
      <c r="Q1561" s="153">
        <v>0</v>
      </c>
      <c r="R1561" s="128">
        <f t="shared" si="100"/>
        <v>0</v>
      </c>
      <c r="S1561" s="129">
        <v>11</v>
      </c>
    </row>
    <row r="1562" spans="1:19" hidden="1">
      <c r="A1562" s="147">
        <v>1544</v>
      </c>
      <c r="B1562" s="121">
        <v>203062148</v>
      </c>
      <c r="C1562" s="148" t="s">
        <v>159</v>
      </c>
      <c r="D1562" s="149" t="s">
        <v>32</v>
      </c>
      <c r="E1562" s="149" t="s">
        <v>44</v>
      </c>
      <c r="F1562" s="149" t="s">
        <v>152</v>
      </c>
      <c r="G1562" s="149" t="s">
        <v>109</v>
      </c>
      <c r="H1562" s="149">
        <v>0</v>
      </c>
      <c r="I1562" s="123" t="s">
        <v>1661</v>
      </c>
      <c r="J1562" s="150">
        <f>VLOOKUP(B1562,'12.2023'!A:C,3,0)</f>
        <v>0</v>
      </c>
      <c r="K1562" s="151">
        <f>VLOOKUP(B1562,'12.2023'!A:D,4,0)</f>
        <v>0</v>
      </c>
      <c r="L1562" s="150">
        <f>VLOOKUP(B1562,'12.2023'!A:E,5,0)</f>
        <v>23476</v>
      </c>
      <c r="M1562" s="150">
        <f>VLOOKUP(B1562,'12.2023'!A:F,6,0)</f>
        <v>23476</v>
      </c>
      <c r="N1562" s="150">
        <f t="shared" si="97"/>
        <v>0</v>
      </c>
      <c r="O1562" s="152">
        <f t="shared" si="98"/>
        <v>0</v>
      </c>
      <c r="P1562" s="128">
        <f t="shared" si="99"/>
        <v>0</v>
      </c>
      <c r="Q1562" s="153">
        <v>0</v>
      </c>
      <c r="R1562" s="128">
        <f t="shared" si="100"/>
        <v>0</v>
      </c>
      <c r="S1562" s="129">
        <v>11</v>
      </c>
    </row>
    <row r="1563" spans="1:19" hidden="1">
      <c r="A1563" s="147">
        <v>1545</v>
      </c>
      <c r="B1563" s="121">
        <v>203062149</v>
      </c>
      <c r="C1563" s="148" t="s">
        <v>159</v>
      </c>
      <c r="D1563" s="149" t="s">
        <v>32</v>
      </c>
      <c r="E1563" s="149" t="s">
        <v>44</v>
      </c>
      <c r="F1563" s="149" t="s">
        <v>152</v>
      </c>
      <c r="G1563" s="149" t="s">
        <v>109</v>
      </c>
      <c r="H1563" s="149">
        <v>0</v>
      </c>
      <c r="I1563" s="123" t="s">
        <v>1662</v>
      </c>
      <c r="J1563" s="150">
        <f>VLOOKUP(B1563,'12.2023'!A:C,3,0)</f>
        <v>0</v>
      </c>
      <c r="K1563" s="151">
        <f>VLOOKUP(B1563,'12.2023'!A:D,4,0)</f>
        <v>0</v>
      </c>
      <c r="L1563" s="150">
        <f>VLOOKUP(B1563,'12.2023'!A:E,5,0)</f>
        <v>17579</v>
      </c>
      <c r="M1563" s="150">
        <f>VLOOKUP(B1563,'12.2023'!A:F,6,0)</f>
        <v>17579</v>
      </c>
      <c r="N1563" s="150">
        <f t="shared" si="97"/>
        <v>0</v>
      </c>
      <c r="O1563" s="152">
        <f t="shared" si="98"/>
        <v>0</v>
      </c>
      <c r="P1563" s="128">
        <f t="shared" si="99"/>
        <v>0</v>
      </c>
      <c r="Q1563" s="153">
        <v>0</v>
      </c>
      <c r="R1563" s="128">
        <f t="shared" si="100"/>
        <v>0</v>
      </c>
      <c r="S1563" s="129">
        <v>11</v>
      </c>
    </row>
    <row r="1564" spans="1:19" hidden="1">
      <c r="A1564" s="147">
        <v>1546</v>
      </c>
      <c r="B1564" s="121">
        <v>203062150</v>
      </c>
      <c r="C1564" s="148" t="s">
        <v>159</v>
      </c>
      <c r="D1564" s="149" t="s">
        <v>32</v>
      </c>
      <c r="E1564" s="149" t="s">
        <v>44</v>
      </c>
      <c r="F1564" s="149" t="s">
        <v>152</v>
      </c>
      <c r="G1564" s="149" t="s">
        <v>109</v>
      </c>
      <c r="H1564" s="149">
        <v>0</v>
      </c>
      <c r="I1564" s="123" t="s">
        <v>1663</v>
      </c>
      <c r="J1564" s="150">
        <f>VLOOKUP(B1564,'12.2023'!A:C,3,0)</f>
        <v>0</v>
      </c>
      <c r="K1564" s="151">
        <f>VLOOKUP(B1564,'12.2023'!A:D,4,0)</f>
        <v>0</v>
      </c>
      <c r="L1564" s="150">
        <f>VLOOKUP(B1564,'12.2023'!A:E,5,0)</f>
        <v>18389</v>
      </c>
      <c r="M1564" s="150">
        <f>VLOOKUP(B1564,'12.2023'!A:F,6,0)</f>
        <v>18389</v>
      </c>
      <c r="N1564" s="150">
        <f t="shared" si="97"/>
        <v>0</v>
      </c>
      <c r="O1564" s="152">
        <f t="shared" si="98"/>
        <v>0</v>
      </c>
      <c r="P1564" s="128">
        <f t="shared" si="99"/>
        <v>0</v>
      </c>
      <c r="Q1564" s="153">
        <v>0</v>
      </c>
      <c r="R1564" s="128">
        <f t="shared" si="100"/>
        <v>0</v>
      </c>
      <c r="S1564" s="129">
        <v>11</v>
      </c>
    </row>
    <row r="1565" spans="1:19" hidden="1">
      <c r="A1565" s="147">
        <v>1547</v>
      </c>
      <c r="B1565" s="121">
        <v>203062151</v>
      </c>
      <c r="C1565" s="148" t="s">
        <v>159</v>
      </c>
      <c r="D1565" s="149" t="s">
        <v>32</v>
      </c>
      <c r="E1565" s="149" t="s">
        <v>44</v>
      </c>
      <c r="F1565" s="149" t="s">
        <v>152</v>
      </c>
      <c r="G1565" s="149" t="s">
        <v>109</v>
      </c>
      <c r="H1565" s="149">
        <v>0</v>
      </c>
      <c r="I1565" s="123" t="s">
        <v>1664</v>
      </c>
      <c r="J1565" s="150">
        <f>VLOOKUP(B1565,'12.2023'!A:C,3,0)</f>
        <v>0</v>
      </c>
      <c r="K1565" s="151">
        <f>VLOOKUP(B1565,'12.2023'!A:D,4,0)</f>
        <v>0</v>
      </c>
      <c r="L1565" s="150">
        <f>VLOOKUP(B1565,'12.2023'!A:E,5,0)</f>
        <v>19456</v>
      </c>
      <c r="M1565" s="150">
        <f>VLOOKUP(B1565,'12.2023'!A:F,6,0)</f>
        <v>19456</v>
      </c>
      <c r="N1565" s="150">
        <f t="shared" si="97"/>
        <v>0</v>
      </c>
      <c r="O1565" s="152">
        <f t="shared" si="98"/>
        <v>0</v>
      </c>
      <c r="P1565" s="128">
        <f t="shared" si="99"/>
        <v>0</v>
      </c>
      <c r="Q1565" s="153">
        <v>0</v>
      </c>
      <c r="R1565" s="128">
        <f t="shared" si="100"/>
        <v>0</v>
      </c>
      <c r="S1565" s="129">
        <v>11</v>
      </c>
    </row>
    <row r="1566" spans="1:19" hidden="1">
      <c r="A1566" s="147">
        <v>1548</v>
      </c>
      <c r="B1566" s="121">
        <v>203062152</v>
      </c>
      <c r="C1566" s="148" t="s">
        <v>159</v>
      </c>
      <c r="D1566" s="149" t="s">
        <v>32</v>
      </c>
      <c r="E1566" s="149" t="s">
        <v>44</v>
      </c>
      <c r="F1566" s="149" t="s">
        <v>152</v>
      </c>
      <c r="G1566" s="149" t="s">
        <v>109</v>
      </c>
      <c r="H1566" s="149">
        <v>0</v>
      </c>
      <c r="I1566" s="123" t="s">
        <v>1665</v>
      </c>
      <c r="J1566" s="150">
        <f>VLOOKUP(B1566,'12.2023'!A:C,3,0)</f>
        <v>0</v>
      </c>
      <c r="K1566" s="151">
        <f>VLOOKUP(B1566,'12.2023'!A:D,4,0)</f>
        <v>0</v>
      </c>
      <c r="L1566" s="150">
        <f>VLOOKUP(B1566,'12.2023'!A:E,5,0)</f>
        <v>20109</v>
      </c>
      <c r="M1566" s="150">
        <f>VLOOKUP(B1566,'12.2023'!A:F,6,0)</f>
        <v>20109</v>
      </c>
      <c r="N1566" s="150">
        <f t="shared" si="97"/>
        <v>0</v>
      </c>
      <c r="O1566" s="152">
        <f t="shared" si="98"/>
        <v>0</v>
      </c>
      <c r="P1566" s="128">
        <f t="shared" si="99"/>
        <v>0</v>
      </c>
      <c r="Q1566" s="153">
        <v>0</v>
      </c>
      <c r="R1566" s="128">
        <f t="shared" si="100"/>
        <v>0</v>
      </c>
      <c r="S1566" s="129">
        <v>11</v>
      </c>
    </row>
    <row r="1567" spans="1:19" hidden="1">
      <c r="A1567" s="147">
        <v>1549</v>
      </c>
      <c r="B1567" s="121">
        <v>203062153</v>
      </c>
      <c r="C1567" s="148" t="s">
        <v>159</v>
      </c>
      <c r="D1567" s="149" t="s">
        <v>32</v>
      </c>
      <c r="E1567" s="149" t="s">
        <v>44</v>
      </c>
      <c r="F1567" s="149" t="s">
        <v>152</v>
      </c>
      <c r="G1567" s="149" t="s">
        <v>109</v>
      </c>
      <c r="H1567" s="149">
        <v>0</v>
      </c>
      <c r="I1567" s="123" t="s">
        <v>1666</v>
      </c>
      <c r="J1567" s="150">
        <f>VLOOKUP(B1567,'12.2023'!A:C,3,0)</f>
        <v>0</v>
      </c>
      <c r="K1567" s="151">
        <f>VLOOKUP(B1567,'12.2023'!A:D,4,0)</f>
        <v>0</v>
      </c>
      <c r="L1567" s="150">
        <f>VLOOKUP(B1567,'12.2023'!A:E,5,0)</f>
        <v>41682</v>
      </c>
      <c r="M1567" s="150">
        <f>VLOOKUP(B1567,'12.2023'!A:F,6,0)</f>
        <v>41682</v>
      </c>
      <c r="N1567" s="150">
        <f t="shared" si="97"/>
        <v>0</v>
      </c>
      <c r="O1567" s="152">
        <f t="shared" si="98"/>
        <v>0</v>
      </c>
      <c r="P1567" s="128">
        <f t="shared" si="99"/>
        <v>0</v>
      </c>
      <c r="Q1567" s="153">
        <v>0</v>
      </c>
      <c r="R1567" s="128">
        <f t="shared" si="100"/>
        <v>0</v>
      </c>
      <c r="S1567" s="129">
        <v>11</v>
      </c>
    </row>
    <row r="1568" spans="1:19" hidden="1">
      <c r="A1568" s="147">
        <v>1550</v>
      </c>
      <c r="B1568" s="121">
        <v>203062154</v>
      </c>
      <c r="C1568" s="148" t="s">
        <v>159</v>
      </c>
      <c r="D1568" s="149" t="s">
        <v>32</v>
      </c>
      <c r="E1568" s="149" t="s">
        <v>44</v>
      </c>
      <c r="F1568" s="149" t="s">
        <v>152</v>
      </c>
      <c r="G1568" s="149" t="s">
        <v>109</v>
      </c>
      <c r="H1568" s="149">
        <v>0</v>
      </c>
      <c r="I1568" s="123" t="s">
        <v>1667</v>
      </c>
      <c r="J1568" s="150">
        <f>VLOOKUP(B1568,'12.2023'!A:C,3,0)</f>
        <v>0</v>
      </c>
      <c r="K1568" s="151">
        <f>VLOOKUP(B1568,'12.2023'!A:D,4,0)</f>
        <v>0</v>
      </c>
      <c r="L1568" s="150">
        <f>VLOOKUP(B1568,'12.2023'!A:E,5,0)</f>
        <v>123684</v>
      </c>
      <c r="M1568" s="150">
        <f>VLOOKUP(B1568,'12.2023'!A:F,6,0)</f>
        <v>123684</v>
      </c>
      <c r="N1568" s="150">
        <f t="shared" si="97"/>
        <v>0</v>
      </c>
      <c r="O1568" s="152">
        <f t="shared" si="98"/>
        <v>0</v>
      </c>
      <c r="P1568" s="128">
        <f t="shared" si="99"/>
        <v>0</v>
      </c>
      <c r="Q1568" s="153">
        <v>0</v>
      </c>
      <c r="R1568" s="128">
        <f t="shared" si="100"/>
        <v>0</v>
      </c>
      <c r="S1568" s="129">
        <v>11</v>
      </c>
    </row>
    <row r="1569" spans="1:19" hidden="1">
      <c r="A1569" s="147">
        <v>1551</v>
      </c>
      <c r="B1569" s="121">
        <v>203062155</v>
      </c>
      <c r="C1569" s="148" t="s">
        <v>159</v>
      </c>
      <c r="D1569" s="149" t="s">
        <v>32</v>
      </c>
      <c r="E1569" s="149" t="s">
        <v>44</v>
      </c>
      <c r="F1569" s="149" t="s">
        <v>152</v>
      </c>
      <c r="G1569" s="149" t="s">
        <v>109</v>
      </c>
      <c r="H1569" s="149">
        <v>0</v>
      </c>
      <c r="I1569" s="123" t="s">
        <v>1668</v>
      </c>
      <c r="J1569" s="150">
        <f>VLOOKUP(B1569,'12.2023'!A:C,3,0)</f>
        <v>0</v>
      </c>
      <c r="K1569" s="151">
        <f>VLOOKUP(B1569,'12.2023'!A:D,4,0)</f>
        <v>0</v>
      </c>
      <c r="L1569" s="150">
        <f>VLOOKUP(B1569,'12.2023'!A:E,5,0)</f>
        <v>6317</v>
      </c>
      <c r="M1569" s="150">
        <f>VLOOKUP(B1569,'12.2023'!A:F,6,0)</f>
        <v>6317</v>
      </c>
      <c r="N1569" s="150">
        <f t="shared" si="97"/>
        <v>0</v>
      </c>
      <c r="O1569" s="152">
        <f t="shared" si="98"/>
        <v>0</v>
      </c>
      <c r="P1569" s="128">
        <f t="shared" si="99"/>
        <v>0</v>
      </c>
      <c r="Q1569" s="153">
        <v>0</v>
      </c>
      <c r="R1569" s="128">
        <f t="shared" si="100"/>
        <v>0</v>
      </c>
      <c r="S1569" s="129">
        <v>11</v>
      </c>
    </row>
    <row r="1570" spans="1:19" hidden="1">
      <c r="A1570" s="147">
        <v>1552</v>
      </c>
      <c r="B1570" s="121">
        <v>203062156</v>
      </c>
      <c r="C1570" s="148" t="s">
        <v>159</v>
      </c>
      <c r="D1570" s="149" t="s">
        <v>32</v>
      </c>
      <c r="E1570" s="149" t="s">
        <v>44</v>
      </c>
      <c r="F1570" s="149" t="s">
        <v>152</v>
      </c>
      <c r="G1570" s="149" t="s">
        <v>109</v>
      </c>
      <c r="H1570" s="149">
        <v>0</v>
      </c>
      <c r="I1570" s="123" t="s">
        <v>1669</v>
      </c>
      <c r="J1570" s="150">
        <f>VLOOKUP(B1570,'12.2023'!A:C,3,0)</f>
        <v>0</v>
      </c>
      <c r="K1570" s="151">
        <f>VLOOKUP(B1570,'12.2023'!A:D,4,0)</f>
        <v>0</v>
      </c>
      <c r="L1570" s="150">
        <f>VLOOKUP(B1570,'12.2023'!A:E,5,0)</f>
        <v>0</v>
      </c>
      <c r="M1570" s="150">
        <f>VLOOKUP(B1570,'12.2023'!A:F,6,0)</f>
        <v>0</v>
      </c>
      <c r="N1570" s="150">
        <f t="shared" si="97"/>
        <v>0</v>
      </c>
      <c r="O1570" s="152">
        <f t="shared" si="98"/>
        <v>0</v>
      </c>
      <c r="P1570" s="128">
        <f t="shared" si="99"/>
        <v>0</v>
      </c>
      <c r="Q1570" s="153">
        <v>0</v>
      </c>
      <c r="R1570" s="128">
        <f t="shared" si="100"/>
        <v>0</v>
      </c>
      <c r="S1570" s="129">
        <v>11</v>
      </c>
    </row>
    <row r="1571" spans="1:19" hidden="1">
      <c r="A1571" s="147">
        <v>1553</v>
      </c>
      <c r="B1571" s="121">
        <v>203062157</v>
      </c>
      <c r="C1571" s="148" t="s">
        <v>159</v>
      </c>
      <c r="D1571" s="149" t="s">
        <v>32</v>
      </c>
      <c r="E1571" s="149" t="s">
        <v>44</v>
      </c>
      <c r="F1571" s="149" t="s">
        <v>152</v>
      </c>
      <c r="G1571" s="149" t="s">
        <v>109</v>
      </c>
      <c r="H1571" s="149">
        <v>0</v>
      </c>
      <c r="I1571" s="123" t="s">
        <v>1670</v>
      </c>
      <c r="J1571" s="150">
        <f>VLOOKUP(B1571,'12.2023'!A:C,3,0)</f>
        <v>0</v>
      </c>
      <c r="K1571" s="151">
        <f>VLOOKUP(B1571,'12.2023'!A:D,4,0)</f>
        <v>0</v>
      </c>
      <c r="L1571" s="150">
        <f>VLOOKUP(B1571,'12.2023'!A:E,5,0)</f>
        <v>57470</v>
      </c>
      <c r="M1571" s="150">
        <f>VLOOKUP(B1571,'12.2023'!A:F,6,0)</f>
        <v>57470</v>
      </c>
      <c r="N1571" s="150">
        <f t="shared" si="97"/>
        <v>0</v>
      </c>
      <c r="O1571" s="152">
        <f t="shared" si="98"/>
        <v>0</v>
      </c>
      <c r="P1571" s="128">
        <f t="shared" si="99"/>
        <v>0</v>
      </c>
      <c r="Q1571" s="153">
        <v>0</v>
      </c>
      <c r="R1571" s="128">
        <f t="shared" si="100"/>
        <v>0</v>
      </c>
      <c r="S1571" s="129">
        <v>11</v>
      </c>
    </row>
    <row r="1572" spans="1:19" hidden="1">
      <c r="A1572" s="147">
        <v>1554</v>
      </c>
      <c r="B1572" s="121">
        <v>203062158</v>
      </c>
      <c r="C1572" s="148" t="s">
        <v>159</v>
      </c>
      <c r="D1572" s="149" t="s">
        <v>32</v>
      </c>
      <c r="E1572" s="149" t="s">
        <v>44</v>
      </c>
      <c r="F1572" s="149" t="s">
        <v>152</v>
      </c>
      <c r="G1572" s="149" t="s">
        <v>109</v>
      </c>
      <c r="H1572" s="149">
        <v>0</v>
      </c>
      <c r="I1572" s="123" t="s">
        <v>1671</v>
      </c>
      <c r="J1572" s="150">
        <f>VLOOKUP(B1572,'12.2023'!A:C,3,0)</f>
        <v>0</v>
      </c>
      <c r="K1572" s="151">
        <f>VLOOKUP(B1572,'12.2023'!A:D,4,0)</f>
        <v>0</v>
      </c>
      <c r="L1572" s="150">
        <f>VLOOKUP(B1572,'12.2023'!A:E,5,0)</f>
        <v>117927.45</v>
      </c>
      <c r="M1572" s="150">
        <f>VLOOKUP(B1572,'12.2023'!A:F,6,0)</f>
        <v>117927.45</v>
      </c>
      <c r="N1572" s="150">
        <f t="shared" si="97"/>
        <v>0</v>
      </c>
      <c r="O1572" s="152">
        <f t="shared" si="98"/>
        <v>0</v>
      </c>
      <c r="P1572" s="128">
        <f t="shared" si="99"/>
        <v>0</v>
      </c>
      <c r="Q1572" s="153">
        <v>0</v>
      </c>
      <c r="R1572" s="128">
        <f t="shared" si="100"/>
        <v>0</v>
      </c>
      <c r="S1572" s="129">
        <v>11</v>
      </c>
    </row>
    <row r="1573" spans="1:19" hidden="1">
      <c r="A1573" s="147">
        <v>1555</v>
      </c>
      <c r="B1573" s="121">
        <v>203062159</v>
      </c>
      <c r="C1573" s="148" t="s">
        <v>159</v>
      </c>
      <c r="D1573" s="149" t="s">
        <v>32</v>
      </c>
      <c r="E1573" s="149" t="s">
        <v>44</v>
      </c>
      <c r="F1573" s="149" t="s">
        <v>152</v>
      </c>
      <c r="G1573" s="149" t="s">
        <v>109</v>
      </c>
      <c r="H1573" s="149">
        <v>0</v>
      </c>
      <c r="I1573" s="123" t="s">
        <v>1672</v>
      </c>
      <c r="J1573" s="150">
        <f>VLOOKUP(B1573,'12.2023'!A:C,3,0)</f>
        <v>0</v>
      </c>
      <c r="K1573" s="151">
        <f>VLOOKUP(B1573,'12.2023'!A:D,4,0)</f>
        <v>0</v>
      </c>
      <c r="L1573" s="150">
        <f>VLOOKUP(B1573,'12.2023'!A:E,5,0)</f>
        <v>8455</v>
      </c>
      <c r="M1573" s="150">
        <f>VLOOKUP(B1573,'12.2023'!A:F,6,0)</f>
        <v>8455</v>
      </c>
      <c r="N1573" s="150">
        <f t="shared" si="97"/>
        <v>0</v>
      </c>
      <c r="O1573" s="152">
        <f t="shared" si="98"/>
        <v>0</v>
      </c>
      <c r="P1573" s="128">
        <f t="shared" si="99"/>
        <v>0</v>
      </c>
      <c r="Q1573" s="153">
        <v>0</v>
      </c>
      <c r="R1573" s="128">
        <f t="shared" si="100"/>
        <v>0</v>
      </c>
      <c r="S1573" s="129">
        <v>11</v>
      </c>
    </row>
    <row r="1574" spans="1:19" hidden="1">
      <c r="A1574" s="147">
        <v>1556</v>
      </c>
      <c r="B1574" s="121">
        <v>203062160</v>
      </c>
      <c r="C1574" s="148" t="s">
        <v>159</v>
      </c>
      <c r="D1574" s="149" t="s">
        <v>32</v>
      </c>
      <c r="E1574" s="149" t="s">
        <v>44</v>
      </c>
      <c r="F1574" s="149" t="s">
        <v>152</v>
      </c>
      <c r="G1574" s="149" t="s">
        <v>109</v>
      </c>
      <c r="H1574" s="149">
        <v>0</v>
      </c>
      <c r="I1574" s="123" t="s">
        <v>1673</v>
      </c>
      <c r="J1574" s="150">
        <f>VLOOKUP(B1574,'12.2023'!A:C,3,0)</f>
        <v>0</v>
      </c>
      <c r="K1574" s="151">
        <f>VLOOKUP(B1574,'12.2023'!A:D,4,0)</f>
        <v>0</v>
      </c>
      <c r="L1574" s="150">
        <f>VLOOKUP(B1574,'12.2023'!A:E,5,0)</f>
        <v>346911.95</v>
      </c>
      <c r="M1574" s="150">
        <f>VLOOKUP(B1574,'12.2023'!A:F,6,0)</f>
        <v>346911.95</v>
      </c>
      <c r="N1574" s="150">
        <f t="shared" si="97"/>
        <v>0</v>
      </c>
      <c r="O1574" s="152">
        <f t="shared" si="98"/>
        <v>0</v>
      </c>
      <c r="P1574" s="128">
        <f t="shared" si="99"/>
        <v>0</v>
      </c>
      <c r="Q1574" s="153">
        <v>0</v>
      </c>
      <c r="R1574" s="128">
        <f t="shared" si="100"/>
        <v>0</v>
      </c>
      <c r="S1574" s="129">
        <v>11</v>
      </c>
    </row>
    <row r="1575" spans="1:19" hidden="1">
      <c r="A1575" s="147">
        <v>1557</v>
      </c>
      <c r="B1575" s="121">
        <v>203062161</v>
      </c>
      <c r="C1575" s="148" t="s">
        <v>159</v>
      </c>
      <c r="D1575" s="149" t="s">
        <v>32</v>
      </c>
      <c r="E1575" s="149" t="s">
        <v>44</v>
      </c>
      <c r="F1575" s="149" t="s">
        <v>152</v>
      </c>
      <c r="G1575" s="149" t="s">
        <v>109</v>
      </c>
      <c r="H1575" s="149">
        <v>0</v>
      </c>
      <c r="I1575" s="123" t="s">
        <v>1674</v>
      </c>
      <c r="J1575" s="150">
        <f>VLOOKUP(B1575,'12.2023'!A:C,3,0)</f>
        <v>0</v>
      </c>
      <c r="K1575" s="151">
        <f>VLOOKUP(B1575,'12.2023'!A:D,4,0)</f>
        <v>0</v>
      </c>
      <c r="L1575" s="150">
        <f>VLOOKUP(B1575,'12.2023'!A:E,5,0)</f>
        <v>0</v>
      </c>
      <c r="M1575" s="150">
        <f>VLOOKUP(B1575,'12.2023'!A:F,6,0)</f>
        <v>0</v>
      </c>
      <c r="N1575" s="150">
        <f t="shared" si="97"/>
        <v>0</v>
      </c>
      <c r="O1575" s="152">
        <f t="shared" si="98"/>
        <v>0</v>
      </c>
      <c r="P1575" s="128">
        <f t="shared" si="99"/>
        <v>0</v>
      </c>
      <c r="Q1575" s="153">
        <v>0</v>
      </c>
      <c r="R1575" s="128">
        <f t="shared" si="100"/>
        <v>0</v>
      </c>
      <c r="S1575" s="129">
        <v>11</v>
      </c>
    </row>
    <row r="1576" spans="1:19" hidden="1">
      <c r="A1576" s="147">
        <v>1558</v>
      </c>
      <c r="B1576" s="121">
        <v>203062162</v>
      </c>
      <c r="C1576" s="148" t="s">
        <v>159</v>
      </c>
      <c r="D1576" s="149" t="s">
        <v>32</v>
      </c>
      <c r="E1576" s="149" t="s">
        <v>44</v>
      </c>
      <c r="F1576" s="149" t="s">
        <v>152</v>
      </c>
      <c r="G1576" s="149" t="s">
        <v>109</v>
      </c>
      <c r="H1576" s="149">
        <v>0</v>
      </c>
      <c r="I1576" s="123" t="s">
        <v>1675</v>
      </c>
      <c r="J1576" s="150">
        <f>VLOOKUP(B1576,'12.2023'!A:C,3,0)</f>
        <v>0</v>
      </c>
      <c r="K1576" s="151">
        <f>VLOOKUP(B1576,'12.2023'!A:D,4,0)</f>
        <v>0</v>
      </c>
      <c r="L1576" s="150">
        <f>VLOOKUP(B1576,'12.2023'!A:E,5,0)</f>
        <v>18987</v>
      </c>
      <c r="M1576" s="150">
        <f>VLOOKUP(B1576,'12.2023'!A:F,6,0)</f>
        <v>18987</v>
      </c>
      <c r="N1576" s="150">
        <f t="shared" si="97"/>
        <v>0</v>
      </c>
      <c r="O1576" s="152">
        <f t="shared" si="98"/>
        <v>0</v>
      </c>
      <c r="P1576" s="128">
        <f t="shared" si="99"/>
        <v>0</v>
      </c>
      <c r="Q1576" s="153">
        <v>0</v>
      </c>
      <c r="R1576" s="128">
        <f t="shared" si="100"/>
        <v>0</v>
      </c>
      <c r="S1576" s="129">
        <v>11</v>
      </c>
    </row>
    <row r="1577" spans="1:19" hidden="1">
      <c r="A1577" s="147">
        <v>1559</v>
      </c>
      <c r="B1577" s="121">
        <v>203062163</v>
      </c>
      <c r="C1577" s="148" t="s">
        <v>159</v>
      </c>
      <c r="D1577" s="149" t="s">
        <v>32</v>
      </c>
      <c r="E1577" s="149" t="s">
        <v>44</v>
      </c>
      <c r="F1577" s="149" t="s">
        <v>152</v>
      </c>
      <c r="G1577" s="149" t="s">
        <v>109</v>
      </c>
      <c r="H1577" s="149">
        <v>0</v>
      </c>
      <c r="I1577" s="123" t="s">
        <v>1676</v>
      </c>
      <c r="J1577" s="150">
        <f>VLOOKUP(B1577,'12.2023'!A:C,3,0)</f>
        <v>0</v>
      </c>
      <c r="K1577" s="151">
        <f>VLOOKUP(B1577,'12.2023'!A:D,4,0)</f>
        <v>0</v>
      </c>
      <c r="L1577" s="150">
        <f>VLOOKUP(B1577,'12.2023'!A:E,5,0)</f>
        <v>0</v>
      </c>
      <c r="M1577" s="150">
        <f>VLOOKUP(B1577,'12.2023'!A:F,6,0)</f>
        <v>0</v>
      </c>
      <c r="N1577" s="150">
        <f t="shared" si="97"/>
        <v>0</v>
      </c>
      <c r="O1577" s="152">
        <f t="shared" si="98"/>
        <v>0</v>
      </c>
      <c r="P1577" s="128">
        <f t="shared" si="99"/>
        <v>0</v>
      </c>
      <c r="Q1577" s="153">
        <v>0</v>
      </c>
      <c r="R1577" s="128">
        <f t="shared" si="100"/>
        <v>0</v>
      </c>
      <c r="S1577" s="129">
        <v>11</v>
      </c>
    </row>
    <row r="1578" spans="1:19" hidden="1">
      <c r="A1578" s="147">
        <v>1560</v>
      </c>
      <c r="B1578" s="121">
        <v>203062164</v>
      </c>
      <c r="C1578" s="148" t="s">
        <v>159</v>
      </c>
      <c r="D1578" s="149" t="s">
        <v>32</v>
      </c>
      <c r="E1578" s="149" t="s">
        <v>44</v>
      </c>
      <c r="F1578" s="149" t="s">
        <v>152</v>
      </c>
      <c r="G1578" s="149" t="s">
        <v>109</v>
      </c>
      <c r="H1578" s="149">
        <v>0</v>
      </c>
      <c r="I1578" s="123" t="s">
        <v>1677</v>
      </c>
      <c r="J1578" s="150">
        <f>VLOOKUP(B1578,'12.2023'!A:C,3,0)</f>
        <v>0</v>
      </c>
      <c r="K1578" s="151">
        <f>VLOOKUP(B1578,'12.2023'!A:D,4,0)</f>
        <v>0</v>
      </c>
      <c r="L1578" s="150">
        <f>VLOOKUP(B1578,'12.2023'!A:E,5,0)</f>
        <v>39436</v>
      </c>
      <c r="M1578" s="150">
        <f>VLOOKUP(B1578,'12.2023'!A:F,6,0)</f>
        <v>39436</v>
      </c>
      <c r="N1578" s="150">
        <f t="shared" si="97"/>
        <v>0</v>
      </c>
      <c r="O1578" s="152">
        <f t="shared" si="98"/>
        <v>0</v>
      </c>
      <c r="P1578" s="128">
        <f t="shared" si="99"/>
        <v>0</v>
      </c>
      <c r="Q1578" s="153">
        <v>0</v>
      </c>
      <c r="R1578" s="128">
        <f t="shared" si="100"/>
        <v>0</v>
      </c>
      <c r="S1578" s="129">
        <v>11</v>
      </c>
    </row>
    <row r="1579" spans="1:19" hidden="1">
      <c r="A1579" s="147">
        <v>1561</v>
      </c>
      <c r="B1579" s="121">
        <v>203062165</v>
      </c>
      <c r="C1579" s="148" t="s">
        <v>159</v>
      </c>
      <c r="D1579" s="149" t="s">
        <v>32</v>
      </c>
      <c r="E1579" s="149" t="s">
        <v>44</v>
      </c>
      <c r="F1579" s="149" t="s">
        <v>152</v>
      </c>
      <c r="G1579" s="149" t="s">
        <v>109</v>
      </c>
      <c r="H1579" s="149">
        <v>0</v>
      </c>
      <c r="I1579" s="123" t="s">
        <v>1678</v>
      </c>
      <c r="J1579" s="150">
        <f>VLOOKUP(B1579,'12.2023'!A:C,3,0)</f>
        <v>0</v>
      </c>
      <c r="K1579" s="151">
        <f>VLOOKUP(B1579,'12.2023'!A:D,4,0)</f>
        <v>0</v>
      </c>
      <c r="L1579" s="150">
        <f>VLOOKUP(B1579,'12.2023'!A:E,5,0)</f>
        <v>35835</v>
      </c>
      <c r="M1579" s="150">
        <f>VLOOKUP(B1579,'12.2023'!A:F,6,0)</f>
        <v>35835</v>
      </c>
      <c r="N1579" s="150">
        <f t="shared" si="97"/>
        <v>0</v>
      </c>
      <c r="O1579" s="152">
        <f t="shared" si="98"/>
        <v>0</v>
      </c>
      <c r="P1579" s="128">
        <f t="shared" si="99"/>
        <v>0</v>
      </c>
      <c r="Q1579" s="153">
        <v>0</v>
      </c>
      <c r="R1579" s="128">
        <f t="shared" si="100"/>
        <v>0</v>
      </c>
      <c r="S1579" s="129">
        <v>11</v>
      </c>
    </row>
    <row r="1580" spans="1:19" hidden="1">
      <c r="A1580" s="147">
        <v>1562</v>
      </c>
      <c r="B1580" s="121">
        <v>203062166</v>
      </c>
      <c r="C1580" s="148" t="s">
        <v>159</v>
      </c>
      <c r="D1580" s="149" t="s">
        <v>32</v>
      </c>
      <c r="E1580" s="149" t="s">
        <v>44</v>
      </c>
      <c r="F1580" s="149" t="s">
        <v>152</v>
      </c>
      <c r="G1580" s="149" t="s">
        <v>109</v>
      </c>
      <c r="H1580" s="149">
        <v>0</v>
      </c>
      <c r="I1580" s="123" t="s">
        <v>1679</v>
      </c>
      <c r="J1580" s="150">
        <f>VLOOKUP(B1580,'12.2023'!A:C,3,0)</f>
        <v>0</v>
      </c>
      <c r="K1580" s="151">
        <f>VLOOKUP(B1580,'12.2023'!A:D,4,0)</f>
        <v>0</v>
      </c>
      <c r="L1580" s="150">
        <f>VLOOKUP(B1580,'12.2023'!A:E,5,0)</f>
        <v>26027</v>
      </c>
      <c r="M1580" s="150">
        <f>VLOOKUP(B1580,'12.2023'!A:F,6,0)</f>
        <v>26027</v>
      </c>
      <c r="N1580" s="150">
        <f t="shared" si="97"/>
        <v>0</v>
      </c>
      <c r="O1580" s="152">
        <f t="shared" si="98"/>
        <v>0</v>
      </c>
      <c r="P1580" s="128">
        <f t="shared" si="99"/>
        <v>0</v>
      </c>
      <c r="Q1580" s="153">
        <v>0</v>
      </c>
      <c r="R1580" s="128">
        <f t="shared" si="100"/>
        <v>0</v>
      </c>
      <c r="S1580" s="129">
        <v>11</v>
      </c>
    </row>
    <row r="1581" spans="1:19" hidden="1">
      <c r="A1581" s="147">
        <v>1563</v>
      </c>
      <c r="B1581" s="121">
        <v>203062167</v>
      </c>
      <c r="C1581" s="148" t="s">
        <v>159</v>
      </c>
      <c r="D1581" s="149" t="s">
        <v>32</v>
      </c>
      <c r="E1581" s="149" t="s">
        <v>44</v>
      </c>
      <c r="F1581" s="149" t="s">
        <v>152</v>
      </c>
      <c r="G1581" s="149" t="s">
        <v>109</v>
      </c>
      <c r="H1581" s="149">
        <v>0</v>
      </c>
      <c r="I1581" s="123" t="s">
        <v>1680</v>
      </c>
      <c r="J1581" s="150">
        <f>VLOOKUP(B1581,'12.2023'!A:C,3,0)</f>
        <v>0</v>
      </c>
      <c r="K1581" s="151">
        <f>VLOOKUP(B1581,'12.2023'!A:D,4,0)</f>
        <v>0</v>
      </c>
      <c r="L1581" s="150">
        <f>VLOOKUP(B1581,'12.2023'!A:E,5,0)</f>
        <v>20941</v>
      </c>
      <c r="M1581" s="150">
        <f>VLOOKUP(B1581,'12.2023'!A:F,6,0)</f>
        <v>20941</v>
      </c>
      <c r="N1581" s="150">
        <f t="shared" si="97"/>
        <v>0</v>
      </c>
      <c r="O1581" s="152">
        <f t="shared" si="98"/>
        <v>0</v>
      </c>
      <c r="P1581" s="128">
        <f t="shared" si="99"/>
        <v>0</v>
      </c>
      <c r="Q1581" s="153">
        <v>0</v>
      </c>
      <c r="R1581" s="128">
        <f t="shared" si="100"/>
        <v>0</v>
      </c>
      <c r="S1581" s="129">
        <v>11</v>
      </c>
    </row>
    <row r="1582" spans="1:19" hidden="1">
      <c r="A1582" s="147">
        <v>1564</v>
      </c>
      <c r="B1582" s="121">
        <v>203062168</v>
      </c>
      <c r="C1582" s="148" t="s">
        <v>159</v>
      </c>
      <c r="D1582" s="149" t="s">
        <v>32</v>
      </c>
      <c r="E1582" s="149" t="s">
        <v>44</v>
      </c>
      <c r="F1582" s="149" t="s">
        <v>152</v>
      </c>
      <c r="G1582" s="149" t="s">
        <v>109</v>
      </c>
      <c r="H1582" s="149">
        <v>0</v>
      </c>
      <c r="I1582" s="123" t="s">
        <v>1681</v>
      </c>
      <c r="J1582" s="150">
        <f>VLOOKUP(B1582,'12.2023'!A:C,3,0)</f>
        <v>0</v>
      </c>
      <c r="K1582" s="151">
        <f>VLOOKUP(B1582,'12.2023'!A:D,4,0)</f>
        <v>0</v>
      </c>
      <c r="L1582" s="150">
        <f>VLOOKUP(B1582,'12.2023'!A:E,5,0)</f>
        <v>19091</v>
      </c>
      <c r="M1582" s="150">
        <f>VLOOKUP(B1582,'12.2023'!A:F,6,0)</f>
        <v>19091</v>
      </c>
      <c r="N1582" s="150">
        <f t="shared" si="97"/>
        <v>0</v>
      </c>
      <c r="O1582" s="152">
        <f t="shared" si="98"/>
        <v>0</v>
      </c>
      <c r="P1582" s="128">
        <f t="shared" si="99"/>
        <v>0</v>
      </c>
      <c r="Q1582" s="153">
        <v>0</v>
      </c>
      <c r="R1582" s="128">
        <f t="shared" si="100"/>
        <v>0</v>
      </c>
      <c r="S1582" s="129">
        <v>11</v>
      </c>
    </row>
    <row r="1583" spans="1:19" hidden="1">
      <c r="A1583" s="147">
        <v>1565</v>
      </c>
      <c r="B1583" s="121">
        <v>203062169</v>
      </c>
      <c r="C1583" s="148" t="s">
        <v>159</v>
      </c>
      <c r="D1583" s="149" t="s">
        <v>32</v>
      </c>
      <c r="E1583" s="149" t="s">
        <v>44</v>
      </c>
      <c r="F1583" s="149" t="s">
        <v>152</v>
      </c>
      <c r="G1583" s="149" t="s">
        <v>109</v>
      </c>
      <c r="H1583" s="149">
        <v>0</v>
      </c>
      <c r="I1583" s="123" t="s">
        <v>1682</v>
      </c>
      <c r="J1583" s="150">
        <f>VLOOKUP(B1583,'12.2023'!A:C,3,0)</f>
        <v>0</v>
      </c>
      <c r="K1583" s="151">
        <f>VLOOKUP(B1583,'12.2023'!A:D,4,0)</f>
        <v>0</v>
      </c>
      <c r="L1583" s="150">
        <f>VLOOKUP(B1583,'12.2023'!A:E,5,0)</f>
        <v>18965</v>
      </c>
      <c r="M1583" s="150">
        <f>VLOOKUP(B1583,'12.2023'!A:F,6,0)</f>
        <v>18965</v>
      </c>
      <c r="N1583" s="150">
        <f t="shared" si="97"/>
        <v>0</v>
      </c>
      <c r="O1583" s="152">
        <f t="shared" si="98"/>
        <v>0</v>
      </c>
      <c r="P1583" s="128">
        <f t="shared" si="99"/>
        <v>0</v>
      </c>
      <c r="Q1583" s="153">
        <v>0</v>
      </c>
      <c r="R1583" s="128">
        <f t="shared" si="100"/>
        <v>0</v>
      </c>
      <c r="S1583" s="129">
        <v>11</v>
      </c>
    </row>
    <row r="1584" spans="1:19" hidden="1">
      <c r="A1584" s="147">
        <v>1566</v>
      </c>
      <c r="B1584" s="121">
        <v>203062170</v>
      </c>
      <c r="C1584" s="148" t="s">
        <v>159</v>
      </c>
      <c r="D1584" s="149" t="s">
        <v>32</v>
      </c>
      <c r="E1584" s="149" t="s">
        <v>44</v>
      </c>
      <c r="F1584" s="149" t="s">
        <v>152</v>
      </c>
      <c r="G1584" s="149" t="s">
        <v>109</v>
      </c>
      <c r="H1584" s="149">
        <v>0</v>
      </c>
      <c r="I1584" s="123" t="s">
        <v>1683</v>
      </c>
      <c r="J1584" s="150">
        <f>VLOOKUP(B1584,'12.2023'!A:C,3,0)</f>
        <v>0</v>
      </c>
      <c r="K1584" s="151">
        <f>VLOOKUP(B1584,'12.2023'!A:D,4,0)</f>
        <v>0</v>
      </c>
      <c r="L1584" s="150">
        <f>VLOOKUP(B1584,'12.2023'!A:E,5,0)</f>
        <v>23060</v>
      </c>
      <c r="M1584" s="150">
        <f>VLOOKUP(B1584,'12.2023'!A:F,6,0)</f>
        <v>23060</v>
      </c>
      <c r="N1584" s="150">
        <f t="shared" si="97"/>
        <v>0</v>
      </c>
      <c r="O1584" s="152">
        <f t="shared" si="98"/>
        <v>0</v>
      </c>
      <c r="P1584" s="128">
        <f t="shared" si="99"/>
        <v>0</v>
      </c>
      <c r="Q1584" s="153">
        <v>0</v>
      </c>
      <c r="R1584" s="128">
        <f t="shared" si="100"/>
        <v>0</v>
      </c>
      <c r="S1584" s="129">
        <v>11</v>
      </c>
    </row>
    <row r="1585" spans="1:19" hidden="1">
      <c r="A1585" s="147">
        <v>1567</v>
      </c>
      <c r="B1585" s="121">
        <v>203062171</v>
      </c>
      <c r="C1585" s="148" t="s">
        <v>159</v>
      </c>
      <c r="D1585" s="149" t="s">
        <v>32</v>
      </c>
      <c r="E1585" s="149" t="s">
        <v>44</v>
      </c>
      <c r="F1585" s="149" t="s">
        <v>152</v>
      </c>
      <c r="G1585" s="149" t="s">
        <v>109</v>
      </c>
      <c r="H1585" s="149">
        <v>0</v>
      </c>
      <c r="I1585" s="123" t="s">
        <v>1684</v>
      </c>
      <c r="J1585" s="150">
        <f>VLOOKUP(B1585,'12.2023'!A:C,3,0)</f>
        <v>0</v>
      </c>
      <c r="K1585" s="151">
        <f>VLOOKUP(B1585,'12.2023'!A:D,4,0)</f>
        <v>0</v>
      </c>
      <c r="L1585" s="150">
        <f>VLOOKUP(B1585,'12.2023'!A:E,5,0)</f>
        <v>20251</v>
      </c>
      <c r="M1585" s="150">
        <f>VLOOKUP(B1585,'12.2023'!A:F,6,0)</f>
        <v>20251</v>
      </c>
      <c r="N1585" s="150">
        <f t="shared" si="97"/>
        <v>0</v>
      </c>
      <c r="O1585" s="152">
        <f t="shared" si="98"/>
        <v>0</v>
      </c>
      <c r="P1585" s="128">
        <f t="shared" si="99"/>
        <v>0</v>
      </c>
      <c r="Q1585" s="153">
        <v>0</v>
      </c>
      <c r="R1585" s="128">
        <f t="shared" si="100"/>
        <v>0</v>
      </c>
      <c r="S1585" s="129">
        <v>11</v>
      </c>
    </row>
    <row r="1586" spans="1:19" hidden="1">
      <c r="A1586" s="147">
        <v>1568</v>
      </c>
      <c r="B1586" s="121">
        <v>203062172</v>
      </c>
      <c r="C1586" s="148" t="s">
        <v>159</v>
      </c>
      <c r="D1586" s="149" t="s">
        <v>32</v>
      </c>
      <c r="E1586" s="149" t="s">
        <v>44</v>
      </c>
      <c r="F1586" s="149" t="s">
        <v>152</v>
      </c>
      <c r="G1586" s="149" t="s">
        <v>109</v>
      </c>
      <c r="H1586" s="149">
        <v>0</v>
      </c>
      <c r="I1586" s="123" t="s">
        <v>1685</v>
      </c>
      <c r="J1586" s="150">
        <f>VLOOKUP(B1586,'12.2023'!A:C,3,0)</f>
        <v>0</v>
      </c>
      <c r="K1586" s="151">
        <f>VLOOKUP(B1586,'12.2023'!A:D,4,0)</f>
        <v>0</v>
      </c>
      <c r="L1586" s="150">
        <f>VLOOKUP(B1586,'12.2023'!A:E,5,0)</f>
        <v>54698</v>
      </c>
      <c r="M1586" s="150">
        <f>VLOOKUP(B1586,'12.2023'!A:F,6,0)</f>
        <v>54698</v>
      </c>
      <c r="N1586" s="150">
        <f t="shared" si="97"/>
        <v>0</v>
      </c>
      <c r="O1586" s="152">
        <f t="shared" si="98"/>
        <v>0</v>
      </c>
      <c r="P1586" s="128">
        <f t="shared" si="99"/>
        <v>0</v>
      </c>
      <c r="Q1586" s="153">
        <v>0</v>
      </c>
      <c r="R1586" s="128">
        <f t="shared" si="100"/>
        <v>0</v>
      </c>
      <c r="S1586" s="129">
        <v>11</v>
      </c>
    </row>
    <row r="1587" spans="1:19" hidden="1">
      <c r="A1587" s="147">
        <v>1569</v>
      </c>
      <c r="B1587" s="121">
        <v>203062173</v>
      </c>
      <c r="C1587" s="148" t="s">
        <v>159</v>
      </c>
      <c r="D1587" s="149" t="s">
        <v>32</v>
      </c>
      <c r="E1587" s="149" t="s">
        <v>44</v>
      </c>
      <c r="F1587" s="149" t="s">
        <v>152</v>
      </c>
      <c r="G1587" s="149" t="s">
        <v>109</v>
      </c>
      <c r="H1587" s="149">
        <v>0</v>
      </c>
      <c r="I1587" s="123" t="s">
        <v>1686</v>
      </c>
      <c r="J1587" s="150">
        <f>VLOOKUP(B1587,'12.2023'!A:C,3,0)</f>
        <v>0</v>
      </c>
      <c r="K1587" s="151">
        <f>VLOOKUP(B1587,'12.2023'!A:D,4,0)</f>
        <v>0</v>
      </c>
      <c r="L1587" s="150">
        <f>VLOOKUP(B1587,'12.2023'!A:E,5,0)</f>
        <v>0</v>
      </c>
      <c r="M1587" s="150">
        <f>VLOOKUP(B1587,'12.2023'!A:F,6,0)</f>
        <v>0</v>
      </c>
      <c r="N1587" s="150">
        <f t="shared" si="97"/>
        <v>0</v>
      </c>
      <c r="O1587" s="152">
        <f t="shared" si="98"/>
        <v>0</v>
      </c>
      <c r="P1587" s="128">
        <f t="shared" si="99"/>
        <v>0</v>
      </c>
      <c r="Q1587" s="153">
        <v>0</v>
      </c>
      <c r="R1587" s="128">
        <f t="shared" si="100"/>
        <v>0</v>
      </c>
      <c r="S1587" s="129">
        <v>11</v>
      </c>
    </row>
    <row r="1588" spans="1:19" hidden="1">
      <c r="A1588" s="147">
        <v>1570</v>
      </c>
      <c r="B1588" s="121">
        <v>203062174</v>
      </c>
      <c r="C1588" s="148" t="s">
        <v>159</v>
      </c>
      <c r="D1588" s="149" t="s">
        <v>32</v>
      </c>
      <c r="E1588" s="149" t="s">
        <v>44</v>
      </c>
      <c r="F1588" s="149" t="s">
        <v>152</v>
      </c>
      <c r="G1588" s="149" t="s">
        <v>109</v>
      </c>
      <c r="H1588" s="149">
        <v>0</v>
      </c>
      <c r="I1588" s="123" t="s">
        <v>1687</v>
      </c>
      <c r="J1588" s="150">
        <f>VLOOKUP(B1588,'12.2023'!A:C,3,0)</f>
        <v>0</v>
      </c>
      <c r="K1588" s="151">
        <f>VLOOKUP(B1588,'12.2023'!A:D,4,0)</f>
        <v>0</v>
      </c>
      <c r="L1588" s="150">
        <f>VLOOKUP(B1588,'12.2023'!A:E,5,0)</f>
        <v>19030</v>
      </c>
      <c r="M1588" s="150">
        <f>VLOOKUP(B1588,'12.2023'!A:F,6,0)</f>
        <v>19030</v>
      </c>
      <c r="N1588" s="150">
        <f t="shared" si="97"/>
        <v>0</v>
      </c>
      <c r="O1588" s="152">
        <f t="shared" si="98"/>
        <v>0</v>
      </c>
      <c r="P1588" s="128">
        <f t="shared" si="99"/>
        <v>0</v>
      </c>
      <c r="Q1588" s="153">
        <v>0</v>
      </c>
      <c r="R1588" s="128">
        <f t="shared" si="100"/>
        <v>0</v>
      </c>
      <c r="S1588" s="129">
        <v>11</v>
      </c>
    </row>
    <row r="1589" spans="1:19" hidden="1">
      <c r="A1589" s="147">
        <v>1571</v>
      </c>
      <c r="B1589" s="121">
        <v>203062175</v>
      </c>
      <c r="C1589" s="148" t="s">
        <v>159</v>
      </c>
      <c r="D1589" s="149" t="s">
        <v>32</v>
      </c>
      <c r="E1589" s="149" t="s">
        <v>44</v>
      </c>
      <c r="F1589" s="149" t="s">
        <v>152</v>
      </c>
      <c r="G1589" s="149" t="s">
        <v>109</v>
      </c>
      <c r="H1589" s="149">
        <v>0</v>
      </c>
      <c r="I1589" s="123" t="s">
        <v>1688</v>
      </c>
      <c r="J1589" s="150">
        <f>VLOOKUP(B1589,'12.2023'!A:C,3,0)</f>
        <v>0</v>
      </c>
      <c r="K1589" s="151">
        <f>VLOOKUP(B1589,'12.2023'!A:D,4,0)</f>
        <v>0</v>
      </c>
      <c r="L1589" s="150">
        <f>VLOOKUP(B1589,'12.2023'!A:E,5,0)</f>
        <v>53761</v>
      </c>
      <c r="M1589" s="150">
        <f>VLOOKUP(B1589,'12.2023'!A:F,6,0)</f>
        <v>53761</v>
      </c>
      <c r="N1589" s="150">
        <f t="shared" si="97"/>
        <v>0</v>
      </c>
      <c r="O1589" s="152">
        <f t="shared" si="98"/>
        <v>0</v>
      </c>
      <c r="P1589" s="128">
        <f t="shared" si="99"/>
        <v>0</v>
      </c>
      <c r="Q1589" s="153">
        <v>0</v>
      </c>
      <c r="R1589" s="128">
        <f t="shared" si="100"/>
        <v>0</v>
      </c>
      <c r="S1589" s="129">
        <v>11</v>
      </c>
    </row>
    <row r="1590" spans="1:19" hidden="1">
      <c r="A1590" s="147">
        <v>1572</v>
      </c>
      <c r="B1590" s="121">
        <v>203062176</v>
      </c>
      <c r="C1590" s="148" t="s">
        <v>159</v>
      </c>
      <c r="D1590" s="149" t="s">
        <v>32</v>
      </c>
      <c r="E1590" s="149" t="s">
        <v>44</v>
      </c>
      <c r="F1590" s="149" t="s">
        <v>152</v>
      </c>
      <c r="G1590" s="149" t="s">
        <v>109</v>
      </c>
      <c r="H1590" s="149">
        <v>0</v>
      </c>
      <c r="I1590" s="123" t="s">
        <v>1689</v>
      </c>
      <c r="J1590" s="150">
        <f>VLOOKUP(B1590,'12.2023'!A:C,3,0)</f>
        <v>0</v>
      </c>
      <c r="K1590" s="151">
        <f>VLOOKUP(B1590,'12.2023'!A:D,4,0)</f>
        <v>0</v>
      </c>
      <c r="L1590" s="150">
        <f>VLOOKUP(B1590,'12.2023'!A:E,5,0)</f>
        <v>45040</v>
      </c>
      <c r="M1590" s="150">
        <f>VLOOKUP(B1590,'12.2023'!A:F,6,0)</f>
        <v>45040</v>
      </c>
      <c r="N1590" s="150">
        <f t="shared" si="97"/>
        <v>0</v>
      </c>
      <c r="O1590" s="152">
        <f t="shared" si="98"/>
        <v>0</v>
      </c>
      <c r="P1590" s="128">
        <f t="shared" si="99"/>
        <v>0</v>
      </c>
      <c r="Q1590" s="153">
        <v>0</v>
      </c>
      <c r="R1590" s="128">
        <f t="shared" si="100"/>
        <v>0</v>
      </c>
      <c r="S1590" s="129">
        <v>11</v>
      </c>
    </row>
    <row r="1591" spans="1:19" hidden="1">
      <c r="A1591" s="147">
        <v>1573</v>
      </c>
      <c r="B1591" s="121">
        <v>203062177</v>
      </c>
      <c r="C1591" s="148" t="s">
        <v>159</v>
      </c>
      <c r="D1591" s="149" t="s">
        <v>32</v>
      </c>
      <c r="E1591" s="149" t="s">
        <v>44</v>
      </c>
      <c r="F1591" s="149" t="s">
        <v>152</v>
      </c>
      <c r="G1591" s="149" t="s">
        <v>109</v>
      </c>
      <c r="H1591" s="149">
        <v>0</v>
      </c>
      <c r="I1591" s="123" t="s">
        <v>1690</v>
      </c>
      <c r="J1591" s="150">
        <f>VLOOKUP(B1591,'12.2023'!A:C,3,0)</f>
        <v>0</v>
      </c>
      <c r="K1591" s="151">
        <f>VLOOKUP(B1591,'12.2023'!A:D,4,0)</f>
        <v>0</v>
      </c>
      <c r="L1591" s="150">
        <f>VLOOKUP(B1591,'12.2023'!A:E,5,0)</f>
        <v>63176</v>
      </c>
      <c r="M1591" s="150">
        <f>VLOOKUP(B1591,'12.2023'!A:F,6,0)</f>
        <v>63176</v>
      </c>
      <c r="N1591" s="150">
        <f t="shared" si="97"/>
        <v>0</v>
      </c>
      <c r="O1591" s="152">
        <f t="shared" si="98"/>
        <v>0</v>
      </c>
      <c r="P1591" s="128">
        <f t="shared" si="99"/>
        <v>0</v>
      </c>
      <c r="Q1591" s="153">
        <v>0</v>
      </c>
      <c r="R1591" s="128">
        <f t="shared" si="100"/>
        <v>0</v>
      </c>
      <c r="S1591" s="129">
        <v>11</v>
      </c>
    </row>
    <row r="1592" spans="1:19" hidden="1">
      <c r="A1592" s="147">
        <v>1574</v>
      </c>
      <c r="B1592" s="121">
        <v>203062178</v>
      </c>
      <c r="C1592" s="148" t="s">
        <v>159</v>
      </c>
      <c r="D1592" s="149" t="s">
        <v>32</v>
      </c>
      <c r="E1592" s="149" t="s">
        <v>44</v>
      </c>
      <c r="F1592" s="149" t="s">
        <v>152</v>
      </c>
      <c r="G1592" s="149" t="s">
        <v>109</v>
      </c>
      <c r="H1592" s="149">
        <v>0</v>
      </c>
      <c r="I1592" s="123" t="s">
        <v>1691</v>
      </c>
      <c r="J1592" s="150">
        <f>VLOOKUP(B1592,'12.2023'!A:C,3,0)</f>
        <v>0</v>
      </c>
      <c r="K1592" s="151">
        <f>VLOOKUP(B1592,'12.2023'!A:D,4,0)</f>
        <v>0</v>
      </c>
      <c r="L1592" s="150">
        <f>VLOOKUP(B1592,'12.2023'!A:E,5,0)</f>
        <v>19544</v>
      </c>
      <c r="M1592" s="150">
        <f>VLOOKUP(B1592,'12.2023'!A:F,6,0)</f>
        <v>19544</v>
      </c>
      <c r="N1592" s="150">
        <f t="shared" si="97"/>
        <v>0</v>
      </c>
      <c r="O1592" s="152">
        <f t="shared" si="98"/>
        <v>0</v>
      </c>
      <c r="P1592" s="128">
        <f t="shared" si="99"/>
        <v>0</v>
      </c>
      <c r="Q1592" s="153">
        <v>0</v>
      </c>
      <c r="R1592" s="128">
        <f t="shared" si="100"/>
        <v>0</v>
      </c>
      <c r="S1592" s="129">
        <v>11</v>
      </c>
    </row>
    <row r="1593" spans="1:19" hidden="1">
      <c r="A1593" s="147">
        <v>1575</v>
      </c>
      <c r="B1593" s="121">
        <v>203062179</v>
      </c>
      <c r="C1593" s="148" t="s">
        <v>159</v>
      </c>
      <c r="D1593" s="149" t="s">
        <v>32</v>
      </c>
      <c r="E1593" s="149" t="s">
        <v>44</v>
      </c>
      <c r="F1593" s="149" t="s">
        <v>152</v>
      </c>
      <c r="G1593" s="149" t="s">
        <v>109</v>
      </c>
      <c r="H1593" s="149">
        <v>0</v>
      </c>
      <c r="I1593" s="123" t="s">
        <v>1692</v>
      </c>
      <c r="J1593" s="150">
        <f>VLOOKUP(B1593,'12.2023'!A:C,3,0)</f>
        <v>0</v>
      </c>
      <c r="K1593" s="151">
        <f>VLOOKUP(B1593,'12.2023'!A:D,4,0)</f>
        <v>0</v>
      </c>
      <c r="L1593" s="150">
        <f>VLOOKUP(B1593,'12.2023'!A:E,5,0)</f>
        <v>22604</v>
      </c>
      <c r="M1593" s="150">
        <f>VLOOKUP(B1593,'12.2023'!A:F,6,0)</f>
        <v>22604</v>
      </c>
      <c r="N1593" s="150">
        <f t="shared" si="97"/>
        <v>0</v>
      </c>
      <c r="O1593" s="152">
        <f t="shared" si="98"/>
        <v>0</v>
      </c>
      <c r="P1593" s="128">
        <f t="shared" si="99"/>
        <v>0</v>
      </c>
      <c r="Q1593" s="153">
        <v>0</v>
      </c>
      <c r="R1593" s="128">
        <f t="shared" si="100"/>
        <v>0</v>
      </c>
      <c r="S1593" s="129">
        <v>11</v>
      </c>
    </row>
    <row r="1594" spans="1:19" hidden="1">
      <c r="A1594" s="147">
        <v>1576</v>
      </c>
      <c r="B1594" s="121">
        <v>203062180</v>
      </c>
      <c r="C1594" s="148" t="s">
        <v>159</v>
      </c>
      <c r="D1594" s="149" t="s">
        <v>32</v>
      </c>
      <c r="E1594" s="149" t="s">
        <v>44</v>
      </c>
      <c r="F1594" s="149" t="s">
        <v>152</v>
      </c>
      <c r="G1594" s="149" t="s">
        <v>109</v>
      </c>
      <c r="H1594" s="149">
        <v>0</v>
      </c>
      <c r="I1594" s="123" t="s">
        <v>1693</v>
      </c>
      <c r="J1594" s="150">
        <f>VLOOKUP(B1594,'12.2023'!A:C,3,0)</f>
        <v>0</v>
      </c>
      <c r="K1594" s="151">
        <f>VLOOKUP(B1594,'12.2023'!A:D,4,0)</f>
        <v>0</v>
      </c>
      <c r="L1594" s="150">
        <f>VLOOKUP(B1594,'12.2023'!A:E,5,0)</f>
        <v>23447</v>
      </c>
      <c r="M1594" s="150">
        <f>VLOOKUP(B1594,'12.2023'!A:F,6,0)</f>
        <v>23447</v>
      </c>
      <c r="N1594" s="150">
        <f t="shared" si="97"/>
        <v>0</v>
      </c>
      <c r="O1594" s="152">
        <f t="shared" si="98"/>
        <v>0</v>
      </c>
      <c r="P1594" s="128">
        <f t="shared" si="99"/>
        <v>0</v>
      </c>
      <c r="Q1594" s="153">
        <v>0</v>
      </c>
      <c r="R1594" s="128">
        <f t="shared" si="100"/>
        <v>0</v>
      </c>
      <c r="S1594" s="129">
        <v>11</v>
      </c>
    </row>
    <row r="1595" spans="1:19" hidden="1">
      <c r="A1595" s="147">
        <v>1577</v>
      </c>
      <c r="B1595" s="121">
        <v>203062181</v>
      </c>
      <c r="C1595" s="148" t="s">
        <v>159</v>
      </c>
      <c r="D1595" s="149" t="s">
        <v>32</v>
      </c>
      <c r="E1595" s="149" t="s">
        <v>44</v>
      </c>
      <c r="F1595" s="149" t="s">
        <v>152</v>
      </c>
      <c r="G1595" s="149" t="s">
        <v>109</v>
      </c>
      <c r="H1595" s="149">
        <v>0</v>
      </c>
      <c r="I1595" s="123" t="s">
        <v>1694</v>
      </c>
      <c r="J1595" s="150">
        <f>VLOOKUP(B1595,'12.2023'!A:C,3,0)</f>
        <v>0</v>
      </c>
      <c r="K1595" s="151">
        <f>VLOOKUP(B1595,'12.2023'!A:D,4,0)</f>
        <v>0</v>
      </c>
      <c r="L1595" s="150">
        <f>VLOOKUP(B1595,'12.2023'!A:E,5,0)</f>
        <v>20219</v>
      </c>
      <c r="M1595" s="150">
        <f>VLOOKUP(B1595,'12.2023'!A:F,6,0)</f>
        <v>20219</v>
      </c>
      <c r="N1595" s="150">
        <f t="shared" si="97"/>
        <v>0</v>
      </c>
      <c r="O1595" s="152">
        <f t="shared" si="98"/>
        <v>0</v>
      </c>
      <c r="P1595" s="128">
        <f t="shared" si="99"/>
        <v>0</v>
      </c>
      <c r="Q1595" s="153">
        <v>0</v>
      </c>
      <c r="R1595" s="128">
        <f t="shared" si="100"/>
        <v>0</v>
      </c>
      <c r="S1595" s="129">
        <v>11</v>
      </c>
    </row>
    <row r="1596" spans="1:19" hidden="1">
      <c r="A1596" s="147">
        <v>1578</v>
      </c>
      <c r="B1596" s="121">
        <v>203062182</v>
      </c>
      <c r="C1596" s="148" t="s">
        <v>159</v>
      </c>
      <c r="D1596" s="149" t="s">
        <v>32</v>
      </c>
      <c r="E1596" s="149" t="s">
        <v>44</v>
      </c>
      <c r="F1596" s="149" t="s">
        <v>152</v>
      </c>
      <c r="G1596" s="149" t="s">
        <v>109</v>
      </c>
      <c r="H1596" s="149">
        <v>0</v>
      </c>
      <c r="I1596" s="123" t="s">
        <v>1695</v>
      </c>
      <c r="J1596" s="150">
        <f>VLOOKUP(B1596,'12.2023'!A:C,3,0)</f>
        <v>0</v>
      </c>
      <c r="K1596" s="151">
        <f>VLOOKUP(B1596,'12.2023'!A:D,4,0)</f>
        <v>0</v>
      </c>
      <c r="L1596" s="150">
        <f>VLOOKUP(B1596,'12.2023'!A:E,5,0)</f>
        <v>20165</v>
      </c>
      <c r="M1596" s="150">
        <f>VLOOKUP(B1596,'12.2023'!A:F,6,0)</f>
        <v>20165</v>
      </c>
      <c r="N1596" s="150">
        <f t="shared" si="97"/>
        <v>0</v>
      </c>
      <c r="O1596" s="152">
        <f t="shared" si="98"/>
        <v>0</v>
      </c>
      <c r="P1596" s="128">
        <f t="shared" si="99"/>
        <v>0</v>
      </c>
      <c r="Q1596" s="153">
        <v>0</v>
      </c>
      <c r="R1596" s="128">
        <f t="shared" si="100"/>
        <v>0</v>
      </c>
      <c r="S1596" s="129">
        <v>11</v>
      </c>
    </row>
    <row r="1597" spans="1:19" hidden="1">
      <c r="A1597" s="147">
        <v>1579</v>
      </c>
      <c r="B1597" s="121">
        <v>203062183</v>
      </c>
      <c r="C1597" s="148" t="s">
        <v>159</v>
      </c>
      <c r="D1597" s="149" t="s">
        <v>32</v>
      </c>
      <c r="E1597" s="149" t="s">
        <v>44</v>
      </c>
      <c r="F1597" s="149" t="s">
        <v>152</v>
      </c>
      <c r="G1597" s="149" t="s">
        <v>109</v>
      </c>
      <c r="H1597" s="149">
        <v>0</v>
      </c>
      <c r="I1597" s="123" t="s">
        <v>1696</v>
      </c>
      <c r="J1597" s="150">
        <f>VLOOKUP(B1597,'12.2023'!A:C,3,0)</f>
        <v>0</v>
      </c>
      <c r="K1597" s="151">
        <f>VLOOKUP(B1597,'12.2023'!A:D,4,0)</f>
        <v>0</v>
      </c>
      <c r="L1597" s="150">
        <f>VLOOKUP(B1597,'12.2023'!A:E,5,0)</f>
        <v>13000</v>
      </c>
      <c r="M1597" s="150">
        <f>VLOOKUP(B1597,'12.2023'!A:F,6,0)</f>
        <v>13000</v>
      </c>
      <c r="N1597" s="150">
        <f t="shared" si="97"/>
        <v>0</v>
      </c>
      <c r="O1597" s="152">
        <f t="shared" si="98"/>
        <v>0</v>
      </c>
      <c r="P1597" s="128">
        <f t="shared" si="99"/>
        <v>0</v>
      </c>
      <c r="Q1597" s="153">
        <v>0</v>
      </c>
      <c r="R1597" s="128">
        <f t="shared" si="100"/>
        <v>0</v>
      </c>
      <c r="S1597" s="129">
        <v>11</v>
      </c>
    </row>
    <row r="1598" spans="1:19" hidden="1">
      <c r="A1598" s="147">
        <v>1580</v>
      </c>
      <c r="B1598" s="121">
        <v>203062184</v>
      </c>
      <c r="C1598" s="148" t="s">
        <v>159</v>
      </c>
      <c r="D1598" s="149" t="s">
        <v>32</v>
      </c>
      <c r="E1598" s="149" t="s">
        <v>44</v>
      </c>
      <c r="F1598" s="149" t="s">
        <v>152</v>
      </c>
      <c r="G1598" s="149" t="s">
        <v>109</v>
      </c>
      <c r="H1598" s="149">
        <v>0</v>
      </c>
      <c r="I1598" s="123" t="s">
        <v>1697</v>
      </c>
      <c r="J1598" s="150">
        <f>VLOOKUP(B1598,'12.2023'!A:C,3,0)</f>
        <v>0</v>
      </c>
      <c r="K1598" s="151">
        <f>VLOOKUP(B1598,'12.2023'!A:D,4,0)</f>
        <v>0</v>
      </c>
      <c r="L1598" s="150">
        <f>VLOOKUP(B1598,'12.2023'!A:E,5,0)</f>
        <v>13000</v>
      </c>
      <c r="M1598" s="150">
        <f>VLOOKUP(B1598,'12.2023'!A:F,6,0)</f>
        <v>13000</v>
      </c>
      <c r="N1598" s="150">
        <f t="shared" si="97"/>
        <v>0</v>
      </c>
      <c r="O1598" s="152">
        <f t="shared" si="98"/>
        <v>0</v>
      </c>
      <c r="P1598" s="128">
        <f t="shared" si="99"/>
        <v>0</v>
      </c>
      <c r="Q1598" s="153">
        <v>0</v>
      </c>
      <c r="R1598" s="128">
        <f t="shared" si="100"/>
        <v>0</v>
      </c>
      <c r="S1598" s="129">
        <v>11</v>
      </c>
    </row>
    <row r="1599" spans="1:19" hidden="1">
      <c r="A1599" s="147">
        <v>1581</v>
      </c>
      <c r="B1599" s="121">
        <v>203062185</v>
      </c>
      <c r="C1599" s="148" t="s">
        <v>159</v>
      </c>
      <c r="D1599" s="149" t="s">
        <v>32</v>
      </c>
      <c r="E1599" s="149" t="s">
        <v>44</v>
      </c>
      <c r="F1599" s="149" t="s">
        <v>152</v>
      </c>
      <c r="G1599" s="149" t="s">
        <v>109</v>
      </c>
      <c r="H1599" s="149">
        <v>0</v>
      </c>
      <c r="I1599" s="123" t="s">
        <v>1698</v>
      </c>
      <c r="J1599" s="150">
        <f>VLOOKUP(B1599,'12.2023'!A:C,3,0)</f>
        <v>0</v>
      </c>
      <c r="K1599" s="151">
        <f>VLOOKUP(B1599,'12.2023'!A:D,4,0)</f>
        <v>0</v>
      </c>
      <c r="L1599" s="150">
        <f>VLOOKUP(B1599,'12.2023'!A:E,5,0)</f>
        <v>13000</v>
      </c>
      <c r="M1599" s="150">
        <f>VLOOKUP(B1599,'12.2023'!A:F,6,0)</f>
        <v>13000</v>
      </c>
      <c r="N1599" s="150">
        <f t="shared" si="97"/>
        <v>0</v>
      </c>
      <c r="O1599" s="152">
        <f t="shared" si="98"/>
        <v>0</v>
      </c>
      <c r="P1599" s="128">
        <f t="shared" si="99"/>
        <v>0</v>
      </c>
      <c r="Q1599" s="153">
        <v>0</v>
      </c>
      <c r="R1599" s="128">
        <f t="shared" si="100"/>
        <v>0</v>
      </c>
      <c r="S1599" s="129">
        <v>11</v>
      </c>
    </row>
    <row r="1600" spans="1:19" hidden="1">
      <c r="A1600" s="147">
        <v>1582</v>
      </c>
      <c r="B1600" s="121">
        <v>203062186</v>
      </c>
      <c r="C1600" s="148" t="s">
        <v>159</v>
      </c>
      <c r="D1600" s="149" t="s">
        <v>32</v>
      </c>
      <c r="E1600" s="149" t="s">
        <v>44</v>
      </c>
      <c r="F1600" s="149" t="s">
        <v>152</v>
      </c>
      <c r="G1600" s="149" t="s">
        <v>109</v>
      </c>
      <c r="H1600" s="149">
        <v>0</v>
      </c>
      <c r="I1600" s="123" t="s">
        <v>1699</v>
      </c>
      <c r="J1600" s="150">
        <f>VLOOKUP(B1600,'12.2023'!A:C,3,0)</f>
        <v>0</v>
      </c>
      <c r="K1600" s="151">
        <f>VLOOKUP(B1600,'12.2023'!A:D,4,0)</f>
        <v>0</v>
      </c>
      <c r="L1600" s="150">
        <f>VLOOKUP(B1600,'12.2023'!A:E,5,0)</f>
        <v>13000</v>
      </c>
      <c r="M1600" s="150">
        <f>VLOOKUP(B1600,'12.2023'!A:F,6,0)</f>
        <v>13000</v>
      </c>
      <c r="N1600" s="150">
        <f t="shared" si="97"/>
        <v>0</v>
      </c>
      <c r="O1600" s="152">
        <f t="shared" si="98"/>
        <v>0</v>
      </c>
      <c r="P1600" s="128">
        <f t="shared" si="99"/>
        <v>0</v>
      </c>
      <c r="Q1600" s="153">
        <v>0</v>
      </c>
      <c r="R1600" s="128">
        <f t="shared" si="100"/>
        <v>0</v>
      </c>
      <c r="S1600" s="129">
        <v>11</v>
      </c>
    </row>
    <row r="1601" spans="1:19" hidden="1">
      <c r="A1601" s="147">
        <v>1583</v>
      </c>
      <c r="B1601" s="121">
        <v>203062187</v>
      </c>
      <c r="C1601" s="148" t="s">
        <v>159</v>
      </c>
      <c r="D1601" s="149" t="s">
        <v>32</v>
      </c>
      <c r="E1601" s="149" t="s">
        <v>44</v>
      </c>
      <c r="F1601" s="149" t="s">
        <v>152</v>
      </c>
      <c r="G1601" s="149" t="s">
        <v>109</v>
      </c>
      <c r="H1601" s="149">
        <v>0</v>
      </c>
      <c r="I1601" s="123" t="s">
        <v>1700</v>
      </c>
      <c r="J1601" s="150">
        <f>VLOOKUP(B1601,'12.2023'!A:C,3,0)</f>
        <v>0</v>
      </c>
      <c r="K1601" s="151">
        <f>VLOOKUP(B1601,'12.2023'!A:D,4,0)</f>
        <v>0</v>
      </c>
      <c r="L1601" s="150">
        <f>VLOOKUP(B1601,'12.2023'!A:E,5,0)</f>
        <v>13000</v>
      </c>
      <c r="M1601" s="150">
        <f>VLOOKUP(B1601,'12.2023'!A:F,6,0)</f>
        <v>13000</v>
      </c>
      <c r="N1601" s="150">
        <f t="shared" si="97"/>
        <v>0</v>
      </c>
      <c r="O1601" s="152">
        <f t="shared" si="98"/>
        <v>0</v>
      </c>
      <c r="P1601" s="128">
        <f t="shared" si="99"/>
        <v>0</v>
      </c>
      <c r="Q1601" s="153">
        <v>0</v>
      </c>
      <c r="R1601" s="128">
        <f t="shared" si="100"/>
        <v>0</v>
      </c>
      <c r="S1601" s="129">
        <v>11</v>
      </c>
    </row>
    <row r="1602" spans="1:19" hidden="1">
      <c r="A1602" s="147">
        <v>1584</v>
      </c>
      <c r="B1602" s="121">
        <v>203062188</v>
      </c>
      <c r="C1602" s="148" t="s">
        <v>159</v>
      </c>
      <c r="D1602" s="149" t="s">
        <v>32</v>
      </c>
      <c r="E1602" s="149" t="s">
        <v>44</v>
      </c>
      <c r="F1602" s="149" t="s">
        <v>152</v>
      </c>
      <c r="G1602" s="149" t="s">
        <v>109</v>
      </c>
      <c r="H1602" s="149">
        <v>0</v>
      </c>
      <c r="I1602" s="123" t="s">
        <v>1701</v>
      </c>
      <c r="J1602" s="150">
        <f>VLOOKUP(B1602,'12.2023'!A:C,3,0)</f>
        <v>0</v>
      </c>
      <c r="K1602" s="151">
        <f>VLOOKUP(B1602,'12.2023'!A:D,4,0)</f>
        <v>0</v>
      </c>
      <c r="L1602" s="150">
        <f>VLOOKUP(B1602,'12.2023'!A:E,5,0)</f>
        <v>13000</v>
      </c>
      <c r="M1602" s="150">
        <f>VLOOKUP(B1602,'12.2023'!A:F,6,0)</f>
        <v>13000</v>
      </c>
      <c r="N1602" s="150">
        <f t="shared" si="97"/>
        <v>0</v>
      </c>
      <c r="O1602" s="152">
        <f t="shared" si="98"/>
        <v>0</v>
      </c>
      <c r="P1602" s="128">
        <f t="shared" si="99"/>
        <v>0</v>
      </c>
      <c r="Q1602" s="153">
        <v>0</v>
      </c>
      <c r="R1602" s="128">
        <f t="shared" si="100"/>
        <v>0</v>
      </c>
      <c r="S1602" s="129">
        <v>11</v>
      </c>
    </row>
    <row r="1603" spans="1:19" hidden="1">
      <c r="A1603" s="147">
        <v>1585</v>
      </c>
      <c r="B1603" s="121">
        <v>203062189</v>
      </c>
      <c r="C1603" s="148" t="s">
        <v>159</v>
      </c>
      <c r="D1603" s="149" t="s">
        <v>32</v>
      </c>
      <c r="E1603" s="149" t="s">
        <v>44</v>
      </c>
      <c r="F1603" s="149" t="s">
        <v>152</v>
      </c>
      <c r="G1603" s="149" t="s">
        <v>109</v>
      </c>
      <c r="H1603" s="149">
        <v>0</v>
      </c>
      <c r="I1603" s="123" t="s">
        <v>1702</v>
      </c>
      <c r="J1603" s="150">
        <f>VLOOKUP(B1603,'12.2023'!A:C,3,0)</f>
        <v>0</v>
      </c>
      <c r="K1603" s="151">
        <f>VLOOKUP(B1603,'12.2023'!A:D,4,0)</f>
        <v>0</v>
      </c>
      <c r="L1603" s="150">
        <f>VLOOKUP(B1603,'12.2023'!A:E,5,0)</f>
        <v>85985.650000000009</v>
      </c>
      <c r="M1603" s="150">
        <f>VLOOKUP(B1603,'12.2023'!A:F,6,0)</f>
        <v>85985.650000000009</v>
      </c>
      <c r="N1603" s="150">
        <f t="shared" si="97"/>
        <v>0</v>
      </c>
      <c r="O1603" s="152">
        <f t="shared" si="98"/>
        <v>0</v>
      </c>
      <c r="P1603" s="128">
        <f t="shared" si="99"/>
        <v>0</v>
      </c>
      <c r="Q1603" s="153">
        <v>0</v>
      </c>
      <c r="R1603" s="128">
        <f t="shared" si="100"/>
        <v>0</v>
      </c>
      <c r="S1603" s="129">
        <v>11</v>
      </c>
    </row>
    <row r="1604" spans="1:19" hidden="1">
      <c r="A1604" s="147">
        <v>1586</v>
      </c>
      <c r="B1604" s="121">
        <v>203062190</v>
      </c>
      <c r="C1604" s="148" t="s">
        <v>159</v>
      </c>
      <c r="D1604" s="149" t="s">
        <v>32</v>
      </c>
      <c r="E1604" s="149" t="s">
        <v>44</v>
      </c>
      <c r="F1604" s="149" t="s">
        <v>152</v>
      </c>
      <c r="G1604" s="149" t="s">
        <v>109</v>
      </c>
      <c r="H1604" s="149">
        <v>0</v>
      </c>
      <c r="I1604" s="123" t="s">
        <v>1703</v>
      </c>
      <c r="J1604" s="150">
        <f>VLOOKUP(B1604,'12.2023'!A:C,3,0)</f>
        <v>0</v>
      </c>
      <c r="K1604" s="151">
        <f>VLOOKUP(B1604,'12.2023'!A:D,4,0)</f>
        <v>0</v>
      </c>
      <c r="L1604" s="150">
        <f>VLOOKUP(B1604,'12.2023'!A:E,5,0)</f>
        <v>0</v>
      </c>
      <c r="M1604" s="150">
        <f>VLOOKUP(B1604,'12.2023'!A:F,6,0)</f>
        <v>0</v>
      </c>
      <c r="N1604" s="150">
        <f t="shared" si="97"/>
        <v>0</v>
      </c>
      <c r="O1604" s="152">
        <f t="shared" si="98"/>
        <v>0</v>
      </c>
      <c r="P1604" s="128">
        <f t="shared" si="99"/>
        <v>0</v>
      </c>
      <c r="Q1604" s="153">
        <v>0</v>
      </c>
      <c r="R1604" s="128">
        <f t="shared" si="100"/>
        <v>0</v>
      </c>
      <c r="S1604" s="129">
        <v>11</v>
      </c>
    </row>
    <row r="1605" spans="1:19" hidden="1">
      <c r="A1605" s="147">
        <v>1587</v>
      </c>
      <c r="B1605" s="121">
        <v>203062191</v>
      </c>
      <c r="C1605" s="148" t="s">
        <v>159</v>
      </c>
      <c r="D1605" s="149" t="s">
        <v>32</v>
      </c>
      <c r="E1605" s="149" t="s">
        <v>44</v>
      </c>
      <c r="F1605" s="149" t="s">
        <v>152</v>
      </c>
      <c r="G1605" s="149" t="s">
        <v>109</v>
      </c>
      <c r="H1605" s="149">
        <v>0</v>
      </c>
      <c r="I1605" s="123" t="s">
        <v>1704</v>
      </c>
      <c r="J1605" s="150">
        <f>VLOOKUP(B1605,'12.2023'!A:C,3,0)</f>
        <v>0</v>
      </c>
      <c r="K1605" s="151">
        <f>VLOOKUP(B1605,'12.2023'!A:D,4,0)</f>
        <v>0</v>
      </c>
      <c r="L1605" s="150">
        <f>VLOOKUP(B1605,'12.2023'!A:E,5,0)</f>
        <v>13000</v>
      </c>
      <c r="M1605" s="150">
        <f>VLOOKUP(B1605,'12.2023'!A:F,6,0)</f>
        <v>13000</v>
      </c>
      <c r="N1605" s="150">
        <f t="shared" si="97"/>
        <v>0</v>
      </c>
      <c r="O1605" s="152">
        <f t="shared" si="98"/>
        <v>0</v>
      </c>
      <c r="P1605" s="128">
        <f t="shared" si="99"/>
        <v>0</v>
      </c>
      <c r="Q1605" s="153">
        <v>0</v>
      </c>
      <c r="R1605" s="128">
        <f t="shared" si="100"/>
        <v>0</v>
      </c>
      <c r="S1605" s="129">
        <v>11</v>
      </c>
    </row>
    <row r="1606" spans="1:19" hidden="1">
      <c r="A1606" s="147">
        <v>1588</v>
      </c>
      <c r="B1606" s="121">
        <v>203062192</v>
      </c>
      <c r="C1606" s="148" t="s">
        <v>159</v>
      </c>
      <c r="D1606" s="149" t="s">
        <v>32</v>
      </c>
      <c r="E1606" s="149" t="s">
        <v>44</v>
      </c>
      <c r="F1606" s="149" t="s">
        <v>152</v>
      </c>
      <c r="G1606" s="149" t="s">
        <v>109</v>
      </c>
      <c r="H1606" s="149">
        <v>0</v>
      </c>
      <c r="I1606" s="123" t="s">
        <v>1705</v>
      </c>
      <c r="J1606" s="150">
        <f>VLOOKUP(B1606,'12.2023'!A:C,3,0)</f>
        <v>0</v>
      </c>
      <c r="K1606" s="151">
        <f>VLOOKUP(B1606,'12.2023'!A:D,4,0)</f>
        <v>0</v>
      </c>
      <c r="L1606" s="150">
        <f>VLOOKUP(B1606,'12.2023'!A:E,5,0)</f>
        <v>0</v>
      </c>
      <c r="M1606" s="150">
        <f>VLOOKUP(B1606,'12.2023'!A:F,6,0)</f>
        <v>0</v>
      </c>
      <c r="N1606" s="150">
        <f t="shared" si="97"/>
        <v>0</v>
      </c>
      <c r="O1606" s="152">
        <f t="shared" si="98"/>
        <v>0</v>
      </c>
      <c r="P1606" s="128">
        <f t="shared" si="99"/>
        <v>0</v>
      </c>
      <c r="Q1606" s="153">
        <v>0</v>
      </c>
      <c r="R1606" s="128">
        <f t="shared" si="100"/>
        <v>0</v>
      </c>
      <c r="S1606" s="129">
        <v>11</v>
      </c>
    </row>
    <row r="1607" spans="1:19" hidden="1">
      <c r="A1607" s="147">
        <v>1589</v>
      </c>
      <c r="B1607" s="121">
        <v>203062193</v>
      </c>
      <c r="C1607" s="148" t="s">
        <v>159</v>
      </c>
      <c r="D1607" s="149" t="s">
        <v>32</v>
      </c>
      <c r="E1607" s="149" t="s">
        <v>44</v>
      </c>
      <c r="F1607" s="149" t="s">
        <v>152</v>
      </c>
      <c r="G1607" s="149" t="s">
        <v>109</v>
      </c>
      <c r="H1607" s="149">
        <v>0</v>
      </c>
      <c r="I1607" s="123" t="s">
        <v>1706</v>
      </c>
      <c r="J1607" s="150">
        <f>VLOOKUP(B1607,'12.2023'!A:C,3,0)</f>
        <v>0</v>
      </c>
      <c r="K1607" s="151">
        <f>VLOOKUP(B1607,'12.2023'!A:D,4,0)</f>
        <v>0</v>
      </c>
      <c r="L1607" s="150">
        <f>VLOOKUP(B1607,'12.2023'!A:E,5,0)</f>
        <v>3000</v>
      </c>
      <c r="M1607" s="150">
        <f>VLOOKUP(B1607,'12.2023'!A:F,6,0)</f>
        <v>3000</v>
      </c>
      <c r="N1607" s="150">
        <f t="shared" ref="N1607:N1670" si="101">IF((J1607+L1607)-(K1607+M1607)&lt;0,0,(J1607+L1607)-(K1607+M1607))</f>
        <v>0</v>
      </c>
      <c r="O1607" s="152">
        <f t="shared" ref="O1607:O1670" si="102">-IF((J1607+L1607)-(K1607+M1607)&lt;0,(J1607+L1607)-(K1607+M1607),0)</f>
        <v>0</v>
      </c>
      <c r="P1607" s="128">
        <f t="shared" ref="P1607:P1670" si="103">N1607-O1607</f>
        <v>0</v>
      </c>
      <c r="Q1607" s="153">
        <v>0</v>
      </c>
      <c r="R1607" s="128">
        <f t="shared" ref="R1607:R1670" si="104">P1607-Q1607</f>
        <v>0</v>
      </c>
      <c r="S1607" s="129">
        <v>11</v>
      </c>
    </row>
    <row r="1608" spans="1:19" hidden="1">
      <c r="A1608" s="147">
        <v>1590</v>
      </c>
      <c r="B1608" s="121">
        <v>203062194</v>
      </c>
      <c r="C1608" s="148" t="s">
        <v>159</v>
      </c>
      <c r="D1608" s="149" t="s">
        <v>32</v>
      </c>
      <c r="E1608" s="149" t="s">
        <v>44</v>
      </c>
      <c r="F1608" s="149" t="s">
        <v>152</v>
      </c>
      <c r="G1608" s="149" t="s">
        <v>109</v>
      </c>
      <c r="H1608" s="149">
        <v>0</v>
      </c>
      <c r="I1608" s="123" t="s">
        <v>1707</v>
      </c>
      <c r="J1608" s="150">
        <f>VLOOKUP(B1608,'12.2023'!A:C,3,0)</f>
        <v>0</v>
      </c>
      <c r="K1608" s="151">
        <f>VLOOKUP(B1608,'12.2023'!A:D,4,0)</f>
        <v>0</v>
      </c>
      <c r="L1608" s="150">
        <f>VLOOKUP(B1608,'12.2023'!A:E,5,0)</f>
        <v>13000</v>
      </c>
      <c r="M1608" s="150">
        <f>VLOOKUP(B1608,'12.2023'!A:F,6,0)</f>
        <v>13000</v>
      </c>
      <c r="N1608" s="150">
        <f t="shared" si="101"/>
        <v>0</v>
      </c>
      <c r="O1608" s="152">
        <f t="shared" si="102"/>
        <v>0</v>
      </c>
      <c r="P1608" s="128">
        <f t="shared" si="103"/>
        <v>0</v>
      </c>
      <c r="Q1608" s="153">
        <v>0</v>
      </c>
      <c r="R1608" s="128">
        <f t="shared" si="104"/>
        <v>0</v>
      </c>
      <c r="S1608" s="129">
        <v>11</v>
      </c>
    </row>
    <row r="1609" spans="1:19" hidden="1">
      <c r="A1609" s="147">
        <v>1591</v>
      </c>
      <c r="B1609" s="121">
        <v>203062195</v>
      </c>
      <c r="C1609" s="148" t="s">
        <v>159</v>
      </c>
      <c r="D1609" s="149" t="s">
        <v>32</v>
      </c>
      <c r="E1609" s="149" t="s">
        <v>44</v>
      </c>
      <c r="F1609" s="149" t="s">
        <v>152</v>
      </c>
      <c r="G1609" s="149" t="s">
        <v>109</v>
      </c>
      <c r="H1609" s="149">
        <v>0</v>
      </c>
      <c r="I1609" s="123" t="s">
        <v>1708</v>
      </c>
      <c r="J1609" s="150">
        <f>VLOOKUP(B1609,'12.2023'!A:C,3,0)</f>
        <v>0</v>
      </c>
      <c r="K1609" s="151">
        <f>VLOOKUP(B1609,'12.2023'!A:D,4,0)</f>
        <v>0</v>
      </c>
      <c r="L1609" s="150">
        <f>VLOOKUP(B1609,'12.2023'!A:E,5,0)</f>
        <v>11000</v>
      </c>
      <c r="M1609" s="150">
        <f>VLOOKUP(B1609,'12.2023'!A:F,6,0)</f>
        <v>11000</v>
      </c>
      <c r="N1609" s="150">
        <f t="shared" si="101"/>
        <v>0</v>
      </c>
      <c r="O1609" s="152">
        <f t="shared" si="102"/>
        <v>0</v>
      </c>
      <c r="P1609" s="128">
        <f t="shared" si="103"/>
        <v>0</v>
      </c>
      <c r="Q1609" s="153">
        <v>0</v>
      </c>
      <c r="R1609" s="128">
        <f t="shared" si="104"/>
        <v>0</v>
      </c>
      <c r="S1609" s="129">
        <v>11</v>
      </c>
    </row>
    <row r="1610" spans="1:19" hidden="1">
      <c r="A1610" s="147">
        <v>1592</v>
      </c>
      <c r="B1610" s="121">
        <v>203062196</v>
      </c>
      <c r="C1610" s="148" t="s">
        <v>159</v>
      </c>
      <c r="D1610" s="149" t="s">
        <v>32</v>
      </c>
      <c r="E1610" s="149" t="s">
        <v>44</v>
      </c>
      <c r="F1610" s="149" t="s">
        <v>152</v>
      </c>
      <c r="G1610" s="149" t="s">
        <v>109</v>
      </c>
      <c r="H1610" s="149">
        <v>0</v>
      </c>
      <c r="I1610" s="123" t="s">
        <v>1709</v>
      </c>
      <c r="J1610" s="150">
        <f>VLOOKUP(B1610,'12.2023'!A:C,3,0)</f>
        <v>0</v>
      </c>
      <c r="K1610" s="151">
        <f>VLOOKUP(B1610,'12.2023'!A:D,4,0)</f>
        <v>0</v>
      </c>
      <c r="L1610" s="150">
        <f>VLOOKUP(B1610,'12.2023'!A:E,5,0)</f>
        <v>13000</v>
      </c>
      <c r="M1610" s="150">
        <f>VLOOKUP(B1610,'12.2023'!A:F,6,0)</f>
        <v>13000</v>
      </c>
      <c r="N1610" s="150">
        <f t="shared" si="101"/>
        <v>0</v>
      </c>
      <c r="O1610" s="152">
        <f t="shared" si="102"/>
        <v>0</v>
      </c>
      <c r="P1610" s="128">
        <f t="shared" si="103"/>
        <v>0</v>
      </c>
      <c r="Q1610" s="153">
        <v>0</v>
      </c>
      <c r="R1610" s="128">
        <f t="shared" si="104"/>
        <v>0</v>
      </c>
      <c r="S1610" s="129">
        <v>11</v>
      </c>
    </row>
    <row r="1611" spans="1:19" hidden="1">
      <c r="A1611" s="147">
        <v>1593</v>
      </c>
      <c r="B1611" s="121">
        <v>203062197</v>
      </c>
      <c r="C1611" s="148" t="s">
        <v>159</v>
      </c>
      <c r="D1611" s="149" t="s">
        <v>32</v>
      </c>
      <c r="E1611" s="149" t="s">
        <v>44</v>
      </c>
      <c r="F1611" s="149" t="s">
        <v>152</v>
      </c>
      <c r="G1611" s="149" t="s">
        <v>109</v>
      </c>
      <c r="H1611" s="149">
        <v>0</v>
      </c>
      <c r="I1611" s="123" t="s">
        <v>1710</v>
      </c>
      <c r="J1611" s="150">
        <f>VLOOKUP(B1611,'12.2023'!A:C,3,0)</f>
        <v>0</v>
      </c>
      <c r="K1611" s="151">
        <f>VLOOKUP(B1611,'12.2023'!A:D,4,0)</f>
        <v>0</v>
      </c>
      <c r="L1611" s="150">
        <f>VLOOKUP(B1611,'12.2023'!A:E,5,0)</f>
        <v>156500</v>
      </c>
      <c r="M1611" s="150">
        <f>VLOOKUP(B1611,'12.2023'!A:F,6,0)</f>
        <v>156500</v>
      </c>
      <c r="N1611" s="150">
        <f t="shared" si="101"/>
        <v>0</v>
      </c>
      <c r="O1611" s="152">
        <f t="shared" si="102"/>
        <v>0</v>
      </c>
      <c r="P1611" s="128">
        <f t="shared" si="103"/>
        <v>0</v>
      </c>
      <c r="Q1611" s="153">
        <v>0</v>
      </c>
      <c r="R1611" s="128">
        <f t="shared" si="104"/>
        <v>0</v>
      </c>
      <c r="S1611" s="129">
        <v>11</v>
      </c>
    </row>
    <row r="1612" spans="1:19" hidden="1">
      <c r="A1612" s="147">
        <v>1594</v>
      </c>
      <c r="B1612" s="121">
        <v>203062198</v>
      </c>
      <c r="C1612" s="148" t="s">
        <v>159</v>
      </c>
      <c r="D1612" s="149" t="s">
        <v>32</v>
      </c>
      <c r="E1612" s="149" t="s">
        <v>44</v>
      </c>
      <c r="F1612" s="149" t="s">
        <v>152</v>
      </c>
      <c r="G1612" s="149" t="s">
        <v>109</v>
      </c>
      <c r="H1612" s="149">
        <v>0</v>
      </c>
      <c r="I1612" s="123" t="s">
        <v>1711</v>
      </c>
      <c r="J1612" s="150">
        <f>VLOOKUP(B1612,'12.2023'!A:C,3,0)</f>
        <v>0</v>
      </c>
      <c r="K1612" s="151">
        <f>VLOOKUP(B1612,'12.2023'!A:D,4,0)</f>
        <v>0</v>
      </c>
      <c r="L1612" s="150">
        <f>VLOOKUP(B1612,'12.2023'!A:E,5,0)</f>
        <v>0</v>
      </c>
      <c r="M1612" s="150">
        <f>VLOOKUP(B1612,'12.2023'!A:F,6,0)</f>
        <v>0</v>
      </c>
      <c r="N1612" s="150">
        <f t="shared" si="101"/>
        <v>0</v>
      </c>
      <c r="O1612" s="152">
        <f t="shared" si="102"/>
        <v>0</v>
      </c>
      <c r="P1612" s="128">
        <f t="shared" si="103"/>
        <v>0</v>
      </c>
      <c r="Q1612" s="153">
        <v>0</v>
      </c>
      <c r="R1612" s="128">
        <f t="shared" si="104"/>
        <v>0</v>
      </c>
      <c r="S1612" s="129">
        <v>11</v>
      </c>
    </row>
    <row r="1613" spans="1:19" hidden="1">
      <c r="A1613" s="147">
        <v>1595</v>
      </c>
      <c r="B1613" s="121">
        <v>203062199</v>
      </c>
      <c r="C1613" s="148" t="s">
        <v>159</v>
      </c>
      <c r="D1613" s="149" t="s">
        <v>32</v>
      </c>
      <c r="E1613" s="149" t="s">
        <v>44</v>
      </c>
      <c r="F1613" s="149" t="s">
        <v>152</v>
      </c>
      <c r="G1613" s="149" t="s">
        <v>109</v>
      </c>
      <c r="H1613" s="149">
        <v>0</v>
      </c>
      <c r="I1613" s="123" t="s">
        <v>1712</v>
      </c>
      <c r="J1613" s="150">
        <f>VLOOKUP(B1613,'12.2023'!A:C,3,0)</f>
        <v>0</v>
      </c>
      <c r="K1613" s="151">
        <f>VLOOKUP(B1613,'12.2023'!A:D,4,0)</f>
        <v>0</v>
      </c>
      <c r="L1613" s="150">
        <f>VLOOKUP(B1613,'12.2023'!A:E,5,0)</f>
        <v>13000</v>
      </c>
      <c r="M1613" s="150">
        <f>VLOOKUP(B1613,'12.2023'!A:F,6,0)</f>
        <v>13000</v>
      </c>
      <c r="N1613" s="150">
        <f t="shared" si="101"/>
        <v>0</v>
      </c>
      <c r="O1613" s="152">
        <f t="shared" si="102"/>
        <v>0</v>
      </c>
      <c r="P1613" s="128">
        <f t="shared" si="103"/>
        <v>0</v>
      </c>
      <c r="Q1613" s="153">
        <v>0</v>
      </c>
      <c r="R1613" s="128">
        <f t="shared" si="104"/>
        <v>0</v>
      </c>
      <c r="S1613" s="129">
        <v>11</v>
      </c>
    </row>
    <row r="1614" spans="1:19" hidden="1">
      <c r="A1614" s="147">
        <v>1596</v>
      </c>
      <c r="B1614" s="121">
        <v>203062200</v>
      </c>
      <c r="C1614" s="148" t="s">
        <v>159</v>
      </c>
      <c r="D1614" s="149" t="s">
        <v>32</v>
      </c>
      <c r="E1614" s="149" t="s">
        <v>44</v>
      </c>
      <c r="F1614" s="149" t="s">
        <v>152</v>
      </c>
      <c r="G1614" s="149" t="s">
        <v>109</v>
      </c>
      <c r="H1614" s="149">
        <v>0</v>
      </c>
      <c r="I1614" s="123" t="s">
        <v>1713</v>
      </c>
      <c r="J1614" s="150">
        <f>VLOOKUP(B1614,'12.2023'!A:C,3,0)</f>
        <v>0</v>
      </c>
      <c r="K1614" s="151">
        <f>VLOOKUP(B1614,'12.2023'!A:D,4,0)</f>
        <v>0</v>
      </c>
      <c r="L1614" s="150">
        <f>VLOOKUP(B1614,'12.2023'!A:E,5,0)</f>
        <v>13000</v>
      </c>
      <c r="M1614" s="150">
        <f>VLOOKUP(B1614,'12.2023'!A:F,6,0)</f>
        <v>13000</v>
      </c>
      <c r="N1614" s="150">
        <f t="shared" si="101"/>
        <v>0</v>
      </c>
      <c r="O1614" s="152">
        <f t="shared" si="102"/>
        <v>0</v>
      </c>
      <c r="P1614" s="128">
        <f t="shared" si="103"/>
        <v>0</v>
      </c>
      <c r="Q1614" s="153">
        <v>0</v>
      </c>
      <c r="R1614" s="128">
        <f t="shared" si="104"/>
        <v>0</v>
      </c>
      <c r="S1614" s="129">
        <v>11</v>
      </c>
    </row>
    <row r="1615" spans="1:19" hidden="1">
      <c r="A1615" s="147">
        <v>1597</v>
      </c>
      <c r="B1615" s="121">
        <v>203062201</v>
      </c>
      <c r="C1615" s="148" t="s">
        <v>159</v>
      </c>
      <c r="D1615" s="149" t="s">
        <v>32</v>
      </c>
      <c r="E1615" s="149" t="s">
        <v>44</v>
      </c>
      <c r="F1615" s="149" t="s">
        <v>152</v>
      </c>
      <c r="G1615" s="149" t="s">
        <v>109</v>
      </c>
      <c r="H1615" s="149">
        <v>0</v>
      </c>
      <c r="I1615" s="123" t="s">
        <v>1714</v>
      </c>
      <c r="J1615" s="150">
        <f>VLOOKUP(B1615,'12.2023'!A:C,3,0)</f>
        <v>0</v>
      </c>
      <c r="K1615" s="151">
        <f>VLOOKUP(B1615,'12.2023'!A:D,4,0)</f>
        <v>0</v>
      </c>
      <c r="L1615" s="150">
        <f>VLOOKUP(B1615,'12.2023'!A:E,5,0)</f>
        <v>13000</v>
      </c>
      <c r="M1615" s="150">
        <f>VLOOKUP(B1615,'12.2023'!A:F,6,0)</f>
        <v>13000</v>
      </c>
      <c r="N1615" s="150">
        <f t="shared" si="101"/>
        <v>0</v>
      </c>
      <c r="O1615" s="152">
        <f t="shared" si="102"/>
        <v>0</v>
      </c>
      <c r="P1615" s="128">
        <f t="shared" si="103"/>
        <v>0</v>
      </c>
      <c r="Q1615" s="153">
        <v>0</v>
      </c>
      <c r="R1615" s="128">
        <f t="shared" si="104"/>
        <v>0</v>
      </c>
      <c r="S1615" s="129">
        <v>11</v>
      </c>
    </row>
    <row r="1616" spans="1:19" hidden="1">
      <c r="A1616" s="147">
        <v>1598</v>
      </c>
      <c r="B1616" s="121">
        <v>203062202</v>
      </c>
      <c r="C1616" s="148" t="s">
        <v>159</v>
      </c>
      <c r="D1616" s="149" t="s">
        <v>32</v>
      </c>
      <c r="E1616" s="149" t="s">
        <v>44</v>
      </c>
      <c r="F1616" s="149" t="s">
        <v>152</v>
      </c>
      <c r="G1616" s="149" t="s">
        <v>109</v>
      </c>
      <c r="H1616" s="149">
        <v>0</v>
      </c>
      <c r="I1616" s="123" t="s">
        <v>1715</v>
      </c>
      <c r="J1616" s="150">
        <f>VLOOKUP(B1616,'12.2023'!A:C,3,0)</f>
        <v>0</v>
      </c>
      <c r="K1616" s="151">
        <f>VLOOKUP(B1616,'12.2023'!A:D,4,0)</f>
        <v>0</v>
      </c>
      <c r="L1616" s="150">
        <f>VLOOKUP(B1616,'12.2023'!A:E,5,0)</f>
        <v>1000</v>
      </c>
      <c r="M1616" s="150">
        <f>VLOOKUP(B1616,'12.2023'!A:F,6,0)</f>
        <v>1000</v>
      </c>
      <c r="N1616" s="150">
        <f t="shared" si="101"/>
        <v>0</v>
      </c>
      <c r="O1616" s="152">
        <f t="shared" si="102"/>
        <v>0</v>
      </c>
      <c r="P1616" s="128">
        <f t="shared" si="103"/>
        <v>0</v>
      </c>
      <c r="Q1616" s="153">
        <v>0</v>
      </c>
      <c r="R1616" s="128">
        <f t="shared" si="104"/>
        <v>0</v>
      </c>
      <c r="S1616" s="129">
        <v>11</v>
      </c>
    </row>
    <row r="1617" spans="1:19" hidden="1">
      <c r="A1617" s="147">
        <v>1599</v>
      </c>
      <c r="B1617" s="121">
        <v>203062203</v>
      </c>
      <c r="C1617" s="148" t="s">
        <v>159</v>
      </c>
      <c r="D1617" s="149" t="s">
        <v>32</v>
      </c>
      <c r="E1617" s="149" t="s">
        <v>44</v>
      </c>
      <c r="F1617" s="149" t="s">
        <v>152</v>
      </c>
      <c r="G1617" s="149" t="s">
        <v>109</v>
      </c>
      <c r="H1617" s="149">
        <v>0</v>
      </c>
      <c r="I1617" s="123" t="s">
        <v>1716</v>
      </c>
      <c r="J1617" s="150">
        <f>VLOOKUP(B1617,'12.2023'!A:C,3,0)</f>
        <v>0</v>
      </c>
      <c r="K1617" s="151">
        <f>VLOOKUP(B1617,'12.2023'!A:D,4,0)</f>
        <v>0</v>
      </c>
      <c r="L1617" s="150">
        <f>VLOOKUP(B1617,'12.2023'!A:E,5,0)</f>
        <v>13000</v>
      </c>
      <c r="M1617" s="150">
        <f>VLOOKUP(B1617,'12.2023'!A:F,6,0)</f>
        <v>13000</v>
      </c>
      <c r="N1617" s="150">
        <f t="shared" si="101"/>
        <v>0</v>
      </c>
      <c r="O1617" s="152">
        <f t="shared" si="102"/>
        <v>0</v>
      </c>
      <c r="P1617" s="128">
        <f t="shared" si="103"/>
        <v>0</v>
      </c>
      <c r="Q1617" s="153">
        <v>0</v>
      </c>
      <c r="R1617" s="128">
        <f t="shared" si="104"/>
        <v>0</v>
      </c>
      <c r="S1617" s="129">
        <v>11</v>
      </c>
    </row>
    <row r="1618" spans="1:19" hidden="1">
      <c r="A1618" s="147">
        <v>1600</v>
      </c>
      <c r="B1618" s="121">
        <v>203062204</v>
      </c>
      <c r="C1618" s="148" t="s">
        <v>159</v>
      </c>
      <c r="D1618" s="149" t="s">
        <v>32</v>
      </c>
      <c r="E1618" s="149" t="s">
        <v>44</v>
      </c>
      <c r="F1618" s="149" t="s">
        <v>152</v>
      </c>
      <c r="G1618" s="149" t="s">
        <v>109</v>
      </c>
      <c r="H1618" s="149">
        <v>0</v>
      </c>
      <c r="I1618" s="123" t="s">
        <v>1717</v>
      </c>
      <c r="J1618" s="150">
        <f>VLOOKUP(B1618,'12.2023'!A:C,3,0)</f>
        <v>0</v>
      </c>
      <c r="K1618" s="151">
        <f>VLOOKUP(B1618,'12.2023'!A:D,4,0)</f>
        <v>0</v>
      </c>
      <c r="L1618" s="150">
        <f>VLOOKUP(B1618,'12.2023'!A:E,5,0)</f>
        <v>13000</v>
      </c>
      <c r="M1618" s="150">
        <f>VLOOKUP(B1618,'12.2023'!A:F,6,0)</f>
        <v>13000</v>
      </c>
      <c r="N1618" s="150">
        <f t="shared" si="101"/>
        <v>0</v>
      </c>
      <c r="O1618" s="152">
        <f t="shared" si="102"/>
        <v>0</v>
      </c>
      <c r="P1618" s="128">
        <f t="shared" si="103"/>
        <v>0</v>
      </c>
      <c r="Q1618" s="153">
        <v>0</v>
      </c>
      <c r="R1618" s="128">
        <f t="shared" si="104"/>
        <v>0</v>
      </c>
      <c r="S1618" s="129">
        <v>11</v>
      </c>
    </row>
    <row r="1619" spans="1:19" hidden="1">
      <c r="A1619" s="147">
        <v>1601</v>
      </c>
      <c r="B1619" s="121">
        <v>203062205</v>
      </c>
      <c r="C1619" s="148" t="s">
        <v>159</v>
      </c>
      <c r="D1619" s="149" t="s">
        <v>32</v>
      </c>
      <c r="E1619" s="149" t="s">
        <v>44</v>
      </c>
      <c r="F1619" s="149" t="s">
        <v>152</v>
      </c>
      <c r="G1619" s="149" t="s">
        <v>109</v>
      </c>
      <c r="H1619" s="149">
        <v>0</v>
      </c>
      <c r="I1619" s="123" t="s">
        <v>1718</v>
      </c>
      <c r="J1619" s="150">
        <f>VLOOKUP(B1619,'12.2023'!A:C,3,0)</f>
        <v>0</v>
      </c>
      <c r="K1619" s="151">
        <f>VLOOKUP(B1619,'12.2023'!A:D,4,0)</f>
        <v>0</v>
      </c>
      <c r="L1619" s="150">
        <f>VLOOKUP(B1619,'12.2023'!A:E,5,0)</f>
        <v>13000</v>
      </c>
      <c r="M1619" s="150">
        <f>VLOOKUP(B1619,'12.2023'!A:F,6,0)</f>
        <v>13000</v>
      </c>
      <c r="N1619" s="150">
        <f t="shared" si="101"/>
        <v>0</v>
      </c>
      <c r="O1619" s="152">
        <f t="shared" si="102"/>
        <v>0</v>
      </c>
      <c r="P1619" s="128">
        <f t="shared" si="103"/>
        <v>0</v>
      </c>
      <c r="Q1619" s="153">
        <v>0</v>
      </c>
      <c r="R1619" s="128">
        <f t="shared" si="104"/>
        <v>0</v>
      </c>
      <c r="S1619" s="129">
        <v>11</v>
      </c>
    </row>
    <row r="1620" spans="1:19" hidden="1">
      <c r="A1620" s="147">
        <v>1602</v>
      </c>
      <c r="B1620" s="121">
        <v>203062206</v>
      </c>
      <c r="C1620" s="148" t="s">
        <v>159</v>
      </c>
      <c r="D1620" s="149" t="s">
        <v>32</v>
      </c>
      <c r="E1620" s="149" t="s">
        <v>44</v>
      </c>
      <c r="F1620" s="149" t="s">
        <v>152</v>
      </c>
      <c r="G1620" s="149" t="s">
        <v>109</v>
      </c>
      <c r="H1620" s="149">
        <v>0</v>
      </c>
      <c r="I1620" s="123" t="s">
        <v>1719</v>
      </c>
      <c r="J1620" s="150">
        <f>VLOOKUP(B1620,'12.2023'!A:C,3,0)</f>
        <v>0</v>
      </c>
      <c r="K1620" s="151">
        <f>VLOOKUP(B1620,'12.2023'!A:D,4,0)</f>
        <v>0</v>
      </c>
      <c r="L1620" s="150">
        <f>VLOOKUP(B1620,'12.2023'!A:E,5,0)</f>
        <v>13000</v>
      </c>
      <c r="M1620" s="150">
        <f>VLOOKUP(B1620,'12.2023'!A:F,6,0)</f>
        <v>13000</v>
      </c>
      <c r="N1620" s="150">
        <f t="shared" si="101"/>
        <v>0</v>
      </c>
      <c r="O1620" s="152">
        <f t="shared" si="102"/>
        <v>0</v>
      </c>
      <c r="P1620" s="128">
        <f t="shared" si="103"/>
        <v>0</v>
      </c>
      <c r="Q1620" s="153">
        <v>0</v>
      </c>
      <c r="R1620" s="128">
        <f t="shared" si="104"/>
        <v>0</v>
      </c>
      <c r="S1620" s="129">
        <v>11</v>
      </c>
    </row>
    <row r="1621" spans="1:19" hidden="1">
      <c r="A1621" s="147">
        <v>1603</v>
      </c>
      <c r="B1621" s="121">
        <v>203062207</v>
      </c>
      <c r="C1621" s="148" t="s">
        <v>159</v>
      </c>
      <c r="D1621" s="149" t="s">
        <v>32</v>
      </c>
      <c r="E1621" s="149" t="s">
        <v>44</v>
      </c>
      <c r="F1621" s="149" t="s">
        <v>152</v>
      </c>
      <c r="G1621" s="149" t="s">
        <v>109</v>
      </c>
      <c r="H1621" s="149">
        <v>0</v>
      </c>
      <c r="I1621" s="123" t="s">
        <v>1720</v>
      </c>
      <c r="J1621" s="150">
        <f>VLOOKUP(B1621,'12.2023'!A:C,3,0)</f>
        <v>0</v>
      </c>
      <c r="K1621" s="151">
        <f>VLOOKUP(B1621,'12.2023'!A:D,4,0)</f>
        <v>0</v>
      </c>
      <c r="L1621" s="150">
        <f>VLOOKUP(B1621,'12.2023'!A:E,5,0)</f>
        <v>13000</v>
      </c>
      <c r="M1621" s="150">
        <f>VLOOKUP(B1621,'12.2023'!A:F,6,0)</f>
        <v>13000</v>
      </c>
      <c r="N1621" s="150">
        <f t="shared" si="101"/>
        <v>0</v>
      </c>
      <c r="O1621" s="152">
        <f t="shared" si="102"/>
        <v>0</v>
      </c>
      <c r="P1621" s="128">
        <f t="shared" si="103"/>
        <v>0</v>
      </c>
      <c r="Q1621" s="153">
        <v>0</v>
      </c>
      <c r="R1621" s="128">
        <f t="shared" si="104"/>
        <v>0</v>
      </c>
      <c r="S1621" s="129">
        <v>11</v>
      </c>
    </row>
    <row r="1622" spans="1:19" hidden="1">
      <c r="A1622" s="147">
        <v>1604</v>
      </c>
      <c r="B1622" s="121">
        <v>203062208</v>
      </c>
      <c r="C1622" s="148" t="s">
        <v>159</v>
      </c>
      <c r="D1622" s="149" t="s">
        <v>32</v>
      </c>
      <c r="E1622" s="149" t="s">
        <v>44</v>
      </c>
      <c r="F1622" s="149" t="s">
        <v>152</v>
      </c>
      <c r="G1622" s="149" t="s">
        <v>109</v>
      </c>
      <c r="H1622" s="149">
        <v>0</v>
      </c>
      <c r="I1622" s="123" t="s">
        <v>1721</v>
      </c>
      <c r="J1622" s="150">
        <f>VLOOKUP(B1622,'12.2023'!A:C,3,0)</f>
        <v>0</v>
      </c>
      <c r="K1622" s="151">
        <f>VLOOKUP(B1622,'12.2023'!A:D,4,0)</f>
        <v>0</v>
      </c>
      <c r="L1622" s="150">
        <f>VLOOKUP(B1622,'12.2023'!A:E,5,0)</f>
        <v>13000</v>
      </c>
      <c r="M1622" s="150">
        <f>VLOOKUP(B1622,'12.2023'!A:F,6,0)</f>
        <v>13000</v>
      </c>
      <c r="N1622" s="150">
        <f t="shared" si="101"/>
        <v>0</v>
      </c>
      <c r="O1622" s="152">
        <f t="shared" si="102"/>
        <v>0</v>
      </c>
      <c r="P1622" s="128">
        <f t="shared" si="103"/>
        <v>0</v>
      </c>
      <c r="Q1622" s="153">
        <v>0</v>
      </c>
      <c r="R1622" s="128">
        <f t="shared" si="104"/>
        <v>0</v>
      </c>
      <c r="S1622" s="129">
        <v>11</v>
      </c>
    </row>
    <row r="1623" spans="1:19" hidden="1">
      <c r="A1623" s="147">
        <v>1605</v>
      </c>
      <c r="B1623" s="121">
        <v>203062209</v>
      </c>
      <c r="C1623" s="148" t="s">
        <v>159</v>
      </c>
      <c r="D1623" s="149" t="s">
        <v>32</v>
      </c>
      <c r="E1623" s="149" t="s">
        <v>44</v>
      </c>
      <c r="F1623" s="149" t="s">
        <v>152</v>
      </c>
      <c r="G1623" s="149" t="s">
        <v>109</v>
      </c>
      <c r="H1623" s="149">
        <v>0</v>
      </c>
      <c r="I1623" s="123" t="s">
        <v>1722</v>
      </c>
      <c r="J1623" s="150">
        <f>VLOOKUP(B1623,'12.2023'!A:C,3,0)</f>
        <v>0</v>
      </c>
      <c r="K1623" s="151">
        <f>VLOOKUP(B1623,'12.2023'!A:D,4,0)</f>
        <v>0</v>
      </c>
      <c r="L1623" s="150">
        <f>VLOOKUP(B1623,'12.2023'!A:E,5,0)</f>
        <v>0</v>
      </c>
      <c r="M1623" s="150">
        <f>VLOOKUP(B1623,'12.2023'!A:F,6,0)</f>
        <v>0</v>
      </c>
      <c r="N1623" s="150">
        <f t="shared" si="101"/>
        <v>0</v>
      </c>
      <c r="O1623" s="152">
        <f t="shared" si="102"/>
        <v>0</v>
      </c>
      <c r="P1623" s="128">
        <f t="shared" si="103"/>
        <v>0</v>
      </c>
      <c r="Q1623" s="153">
        <v>0</v>
      </c>
      <c r="R1623" s="128">
        <f t="shared" si="104"/>
        <v>0</v>
      </c>
      <c r="S1623" s="129">
        <v>11</v>
      </c>
    </row>
    <row r="1624" spans="1:19" hidden="1">
      <c r="A1624" s="147">
        <v>1606</v>
      </c>
      <c r="B1624" s="121">
        <v>203062210</v>
      </c>
      <c r="C1624" s="148" t="s">
        <v>159</v>
      </c>
      <c r="D1624" s="149" t="s">
        <v>32</v>
      </c>
      <c r="E1624" s="149" t="s">
        <v>44</v>
      </c>
      <c r="F1624" s="149" t="s">
        <v>152</v>
      </c>
      <c r="G1624" s="149" t="s">
        <v>109</v>
      </c>
      <c r="H1624" s="149">
        <v>0</v>
      </c>
      <c r="I1624" s="123" t="s">
        <v>1723</v>
      </c>
      <c r="J1624" s="150">
        <f>VLOOKUP(B1624,'12.2023'!A:C,3,0)</f>
        <v>0</v>
      </c>
      <c r="K1624" s="151">
        <f>VLOOKUP(B1624,'12.2023'!A:D,4,0)</f>
        <v>0</v>
      </c>
      <c r="L1624" s="150">
        <f>VLOOKUP(B1624,'12.2023'!A:E,5,0)</f>
        <v>13000</v>
      </c>
      <c r="M1624" s="150">
        <f>VLOOKUP(B1624,'12.2023'!A:F,6,0)</f>
        <v>13000</v>
      </c>
      <c r="N1624" s="150">
        <f t="shared" si="101"/>
        <v>0</v>
      </c>
      <c r="O1624" s="152">
        <f t="shared" si="102"/>
        <v>0</v>
      </c>
      <c r="P1624" s="128">
        <f t="shared" si="103"/>
        <v>0</v>
      </c>
      <c r="Q1624" s="153">
        <v>0</v>
      </c>
      <c r="R1624" s="128">
        <f t="shared" si="104"/>
        <v>0</v>
      </c>
      <c r="S1624" s="129">
        <v>11</v>
      </c>
    </row>
    <row r="1625" spans="1:19" hidden="1">
      <c r="A1625" s="147">
        <v>1607</v>
      </c>
      <c r="B1625" s="121">
        <v>203062211</v>
      </c>
      <c r="C1625" s="148" t="s">
        <v>159</v>
      </c>
      <c r="D1625" s="149" t="s">
        <v>32</v>
      </c>
      <c r="E1625" s="149" t="s">
        <v>44</v>
      </c>
      <c r="F1625" s="149" t="s">
        <v>152</v>
      </c>
      <c r="G1625" s="149" t="s">
        <v>109</v>
      </c>
      <c r="H1625" s="149">
        <v>0</v>
      </c>
      <c r="I1625" s="123" t="s">
        <v>1724</v>
      </c>
      <c r="J1625" s="150">
        <f>VLOOKUP(B1625,'12.2023'!A:C,3,0)</f>
        <v>0</v>
      </c>
      <c r="K1625" s="151">
        <f>VLOOKUP(B1625,'12.2023'!A:D,4,0)</f>
        <v>0</v>
      </c>
      <c r="L1625" s="150">
        <f>VLOOKUP(B1625,'12.2023'!A:E,5,0)</f>
        <v>13000</v>
      </c>
      <c r="M1625" s="150">
        <f>VLOOKUP(B1625,'12.2023'!A:F,6,0)</f>
        <v>13000</v>
      </c>
      <c r="N1625" s="150">
        <f t="shared" si="101"/>
        <v>0</v>
      </c>
      <c r="O1625" s="152">
        <f t="shared" si="102"/>
        <v>0</v>
      </c>
      <c r="P1625" s="128">
        <f t="shared" si="103"/>
        <v>0</v>
      </c>
      <c r="Q1625" s="153">
        <v>0</v>
      </c>
      <c r="R1625" s="128">
        <f t="shared" si="104"/>
        <v>0</v>
      </c>
      <c r="S1625" s="129">
        <v>11</v>
      </c>
    </row>
    <row r="1626" spans="1:19" hidden="1">
      <c r="A1626" s="147">
        <v>1608</v>
      </c>
      <c r="B1626" s="121">
        <v>203062212</v>
      </c>
      <c r="C1626" s="148" t="s">
        <v>159</v>
      </c>
      <c r="D1626" s="149" t="s">
        <v>32</v>
      </c>
      <c r="E1626" s="149" t="s">
        <v>44</v>
      </c>
      <c r="F1626" s="149" t="s">
        <v>152</v>
      </c>
      <c r="G1626" s="149" t="s">
        <v>109</v>
      </c>
      <c r="H1626" s="149">
        <v>0</v>
      </c>
      <c r="I1626" s="123" t="s">
        <v>1725</v>
      </c>
      <c r="J1626" s="150">
        <f>VLOOKUP(B1626,'12.2023'!A:C,3,0)</f>
        <v>0</v>
      </c>
      <c r="K1626" s="151">
        <f>VLOOKUP(B1626,'12.2023'!A:D,4,0)</f>
        <v>0</v>
      </c>
      <c r="L1626" s="150">
        <f>VLOOKUP(B1626,'12.2023'!A:E,5,0)</f>
        <v>0</v>
      </c>
      <c r="M1626" s="150">
        <f>VLOOKUP(B1626,'12.2023'!A:F,6,0)</f>
        <v>0</v>
      </c>
      <c r="N1626" s="150">
        <f t="shared" si="101"/>
        <v>0</v>
      </c>
      <c r="O1626" s="152">
        <f t="shared" si="102"/>
        <v>0</v>
      </c>
      <c r="P1626" s="128">
        <f t="shared" si="103"/>
        <v>0</v>
      </c>
      <c r="Q1626" s="153">
        <v>0</v>
      </c>
      <c r="R1626" s="128">
        <f t="shared" si="104"/>
        <v>0</v>
      </c>
      <c r="S1626" s="129">
        <v>11</v>
      </c>
    </row>
    <row r="1627" spans="1:19" hidden="1">
      <c r="A1627" s="147">
        <v>1609</v>
      </c>
      <c r="B1627" s="121">
        <v>203062213</v>
      </c>
      <c r="C1627" s="148" t="s">
        <v>159</v>
      </c>
      <c r="D1627" s="149" t="s">
        <v>32</v>
      </c>
      <c r="E1627" s="149" t="s">
        <v>44</v>
      </c>
      <c r="F1627" s="149" t="s">
        <v>152</v>
      </c>
      <c r="G1627" s="149" t="s">
        <v>109</v>
      </c>
      <c r="H1627" s="149">
        <v>0</v>
      </c>
      <c r="I1627" s="123" t="s">
        <v>1726</v>
      </c>
      <c r="J1627" s="150">
        <f>VLOOKUP(B1627,'12.2023'!A:C,3,0)</f>
        <v>0</v>
      </c>
      <c r="K1627" s="151">
        <f>VLOOKUP(B1627,'12.2023'!A:D,4,0)</f>
        <v>0</v>
      </c>
      <c r="L1627" s="150">
        <f>VLOOKUP(B1627,'12.2023'!A:E,5,0)</f>
        <v>0</v>
      </c>
      <c r="M1627" s="150">
        <f>VLOOKUP(B1627,'12.2023'!A:F,6,0)</f>
        <v>0</v>
      </c>
      <c r="N1627" s="150">
        <f t="shared" si="101"/>
        <v>0</v>
      </c>
      <c r="O1627" s="152">
        <f t="shared" si="102"/>
        <v>0</v>
      </c>
      <c r="P1627" s="128">
        <f t="shared" si="103"/>
        <v>0</v>
      </c>
      <c r="Q1627" s="153">
        <v>0</v>
      </c>
      <c r="R1627" s="128">
        <f t="shared" si="104"/>
        <v>0</v>
      </c>
      <c r="S1627" s="129">
        <v>11</v>
      </c>
    </row>
    <row r="1628" spans="1:19" hidden="1">
      <c r="A1628" s="147">
        <v>1610</v>
      </c>
      <c r="B1628" s="121">
        <v>203062214</v>
      </c>
      <c r="C1628" s="148" t="s">
        <v>159</v>
      </c>
      <c r="D1628" s="149" t="s">
        <v>32</v>
      </c>
      <c r="E1628" s="149" t="s">
        <v>44</v>
      </c>
      <c r="F1628" s="149" t="s">
        <v>152</v>
      </c>
      <c r="G1628" s="149" t="s">
        <v>109</v>
      </c>
      <c r="H1628" s="149">
        <v>0</v>
      </c>
      <c r="I1628" s="123" t="s">
        <v>1727</v>
      </c>
      <c r="J1628" s="150">
        <f>VLOOKUP(B1628,'12.2023'!A:C,3,0)</f>
        <v>0</v>
      </c>
      <c r="K1628" s="151">
        <f>VLOOKUP(B1628,'12.2023'!A:D,4,0)</f>
        <v>0</v>
      </c>
      <c r="L1628" s="150">
        <f>VLOOKUP(B1628,'12.2023'!A:E,5,0)</f>
        <v>13000</v>
      </c>
      <c r="M1628" s="150">
        <f>VLOOKUP(B1628,'12.2023'!A:F,6,0)</f>
        <v>13000</v>
      </c>
      <c r="N1628" s="150">
        <f t="shared" si="101"/>
        <v>0</v>
      </c>
      <c r="O1628" s="152">
        <f t="shared" si="102"/>
        <v>0</v>
      </c>
      <c r="P1628" s="128">
        <f t="shared" si="103"/>
        <v>0</v>
      </c>
      <c r="Q1628" s="153">
        <v>0</v>
      </c>
      <c r="R1628" s="128">
        <f t="shared" si="104"/>
        <v>0</v>
      </c>
      <c r="S1628" s="129">
        <v>11</v>
      </c>
    </row>
    <row r="1629" spans="1:19" hidden="1">
      <c r="A1629" s="147">
        <v>1611</v>
      </c>
      <c r="B1629" s="121">
        <v>203062215</v>
      </c>
      <c r="C1629" s="148" t="s">
        <v>159</v>
      </c>
      <c r="D1629" s="149" t="s">
        <v>32</v>
      </c>
      <c r="E1629" s="149" t="s">
        <v>44</v>
      </c>
      <c r="F1629" s="149" t="s">
        <v>152</v>
      </c>
      <c r="G1629" s="149" t="s">
        <v>109</v>
      </c>
      <c r="H1629" s="149">
        <v>0</v>
      </c>
      <c r="I1629" s="123" t="s">
        <v>1728</v>
      </c>
      <c r="J1629" s="150">
        <f>VLOOKUP(B1629,'12.2023'!A:C,3,0)</f>
        <v>0</v>
      </c>
      <c r="K1629" s="151">
        <f>VLOOKUP(B1629,'12.2023'!A:D,4,0)</f>
        <v>0</v>
      </c>
      <c r="L1629" s="150">
        <f>VLOOKUP(B1629,'12.2023'!A:E,5,0)</f>
        <v>13000</v>
      </c>
      <c r="M1629" s="150">
        <f>VLOOKUP(B1629,'12.2023'!A:F,6,0)</f>
        <v>13000</v>
      </c>
      <c r="N1629" s="150">
        <f t="shared" si="101"/>
        <v>0</v>
      </c>
      <c r="O1629" s="152">
        <f t="shared" si="102"/>
        <v>0</v>
      </c>
      <c r="P1629" s="128">
        <f t="shared" si="103"/>
        <v>0</v>
      </c>
      <c r="Q1629" s="153">
        <v>0</v>
      </c>
      <c r="R1629" s="128">
        <f t="shared" si="104"/>
        <v>0</v>
      </c>
      <c r="S1629" s="129">
        <v>11</v>
      </c>
    </row>
    <row r="1630" spans="1:19" hidden="1">
      <c r="A1630" s="147">
        <v>1612</v>
      </c>
      <c r="B1630" s="121">
        <v>203062216</v>
      </c>
      <c r="C1630" s="148" t="s">
        <v>159</v>
      </c>
      <c r="D1630" s="149" t="s">
        <v>32</v>
      </c>
      <c r="E1630" s="149" t="s">
        <v>44</v>
      </c>
      <c r="F1630" s="149" t="s">
        <v>152</v>
      </c>
      <c r="G1630" s="149" t="s">
        <v>109</v>
      </c>
      <c r="H1630" s="149">
        <v>0</v>
      </c>
      <c r="I1630" s="123" t="s">
        <v>1729</v>
      </c>
      <c r="J1630" s="150">
        <f>VLOOKUP(B1630,'12.2023'!A:C,3,0)</f>
        <v>0</v>
      </c>
      <c r="K1630" s="151">
        <f>VLOOKUP(B1630,'12.2023'!A:D,4,0)</f>
        <v>0</v>
      </c>
      <c r="L1630" s="150">
        <f>VLOOKUP(B1630,'12.2023'!A:E,5,0)</f>
        <v>13000</v>
      </c>
      <c r="M1630" s="150">
        <f>VLOOKUP(B1630,'12.2023'!A:F,6,0)</f>
        <v>13000</v>
      </c>
      <c r="N1630" s="150">
        <f t="shared" si="101"/>
        <v>0</v>
      </c>
      <c r="O1630" s="152">
        <f t="shared" si="102"/>
        <v>0</v>
      </c>
      <c r="P1630" s="128">
        <f t="shared" si="103"/>
        <v>0</v>
      </c>
      <c r="Q1630" s="153">
        <v>0</v>
      </c>
      <c r="R1630" s="128">
        <f t="shared" si="104"/>
        <v>0</v>
      </c>
      <c r="S1630" s="129">
        <v>11</v>
      </c>
    </row>
    <row r="1631" spans="1:19" hidden="1">
      <c r="A1631" s="147">
        <v>1613</v>
      </c>
      <c r="B1631" s="121">
        <v>203062217</v>
      </c>
      <c r="C1631" s="148" t="s">
        <v>159</v>
      </c>
      <c r="D1631" s="149" t="s">
        <v>32</v>
      </c>
      <c r="E1631" s="149" t="s">
        <v>44</v>
      </c>
      <c r="F1631" s="149" t="s">
        <v>152</v>
      </c>
      <c r="G1631" s="149" t="s">
        <v>109</v>
      </c>
      <c r="H1631" s="149">
        <v>0</v>
      </c>
      <c r="I1631" s="123" t="s">
        <v>1730</v>
      </c>
      <c r="J1631" s="150">
        <f>VLOOKUP(B1631,'12.2023'!A:C,3,0)</f>
        <v>0</v>
      </c>
      <c r="K1631" s="151">
        <f>VLOOKUP(B1631,'12.2023'!A:D,4,0)</f>
        <v>0</v>
      </c>
      <c r="L1631" s="150">
        <f>VLOOKUP(B1631,'12.2023'!A:E,5,0)</f>
        <v>13000</v>
      </c>
      <c r="M1631" s="150">
        <f>VLOOKUP(B1631,'12.2023'!A:F,6,0)</f>
        <v>13000</v>
      </c>
      <c r="N1631" s="150">
        <f t="shared" si="101"/>
        <v>0</v>
      </c>
      <c r="O1631" s="152">
        <f t="shared" si="102"/>
        <v>0</v>
      </c>
      <c r="P1631" s="128">
        <f t="shared" si="103"/>
        <v>0</v>
      </c>
      <c r="Q1631" s="153">
        <v>0</v>
      </c>
      <c r="R1631" s="128">
        <f t="shared" si="104"/>
        <v>0</v>
      </c>
      <c r="S1631" s="129">
        <v>11</v>
      </c>
    </row>
    <row r="1632" spans="1:19" hidden="1">
      <c r="A1632" s="147">
        <v>1614</v>
      </c>
      <c r="B1632" s="121">
        <v>203062218</v>
      </c>
      <c r="C1632" s="148" t="s">
        <v>159</v>
      </c>
      <c r="D1632" s="149" t="s">
        <v>32</v>
      </c>
      <c r="E1632" s="149" t="s">
        <v>44</v>
      </c>
      <c r="F1632" s="149" t="s">
        <v>152</v>
      </c>
      <c r="G1632" s="149" t="s">
        <v>109</v>
      </c>
      <c r="H1632" s="149">
        <v>0</v>
      </c>
      <c r="I1632" s="123" t="s">
        <v>1731</v>
      </c>
      <c r="J1632" s="150">
        <f>VLOOKUP(B1632,'12.2023'!A:C,3,0)</f>
        <v>0</v>
      </c>
      <c r="K1632" s="151">
        <f>VLOOKUP(B1632,'12.2023'!A:D,4,0)</f>
        <v>0</v>
      </c>
      <c r="L1632" s="150">
        <f>VLOOKUP(B1632,'12.2023'!A:E,5,0)</f>
        <v>60500</v>
      </c>
      <c r="M1632" s="150">
        <f>VLOOKUP(B1632,'12.2023'!A:F,6,0)</f>
        <v>60500</v>
      </c>
      <c r="N1632" s="150">
        <f t="shared" si="101"/>
        <v>0</v>
      </c>
      <c r="O1632" s="152">
        <f t="shared" si="102"/>
        <v>0</v>
      </c>
      <c r="P1632" s="128">
        <f t="shared" si="103"/>
        <v>0</v>
      </c>
      <c r="Q1632" s="153">
        <v>0</v>
      </c>
      <c r="R1632" s="128">
        <f t="shared" si="104"/>
        <v>0</v>
      </c>
      <c r="S1632" s="129">
        <v>11</v>
      </c>
    </row>
    <row r="1633" spans="1:19" hidden="1">
      <c r="A1633" s="147">
        <v>1615</v>
      </c>
      <c r="B1633" s="121">
        <v>203062219</v>
      </c>
      <c r="C1633" s="148" t="s">
        <v>159</v>
      </c>
      <c r="D1633" s="149" t="s">
        <v>32</v>
      </c>
      <c r="E1633" s="149" t="s">
        <v>44</v>
      </c>
      <c r="F1633" s="149" t="s">
        <v>152</v>
      </c>
      <c r="G1633" s="149" t="s">
        <v>109</v>
      </c>
      <c r="H1633" s="149">
        <v>0</v>
      </c>
      <c r="I1633" s="123" t="s">
        <v>1732</v>
      </c>
      <c r="J1633" s="150">
        <f>VLOOKUP(B1633,'12.2023'!A:C,3,0)</f>
        <v>0</v>
      </c>
      <c r="K1633" s="151">
        <f>VLOOKUP(B1633,'12.2023'!A:D,4,0)</f>
        <v>0</v>
      </c>
      <c r="L1633" s="150">
        <f>VLOOKUP(B1633,'12.2023'!A:E,5,0)</f>
        <v>13000</v>
      </c>
      <c r="M1633" s="150">
        <f>VLOOKUP(B1633,'12.2023'!A:F,6,0)</f>
        <v>13000</v>
      </c>
      <c r="N1633" s="150">
        <f t="shared" si="101"/>
        <v>0</v>
      </c>
      <c r="O1633" s="152">
        <f t="shared" si="102"/>
        <v>0</v>
      </c>
      <c r="P1633" s="128">
        <f t="shared" si="103"/>
        <v>0</v>
      </c>
      <c r="Q1633" s="153">
        <v>0</v>
      </c>
      <c r="R1633" s="128">
        <f t="shared" si="104"/>
        <v>0</v>
      </c>
      <c r="S1633" s="129">
        <v>11</v>
      </c>
    </row>
    <row r="1634" spans="1:19" hidden="1">
      <c r="A1634" s="147">
        <v>1616</v>
      </c>
      <c r="B1634" s="121">
        <v>203062220</v>
      </c>
      <c r="C1634" s="148" t="s">
        <v>159</v>
      </c>
      <c r="D1634" s="149" t="s">
        <v>32</v>
      </c>
      <c r="E1634" s="149" t="s">
        <v>44</v>
      </c>
      <c r="F1634" s="149" t="s">
        <v>152</v>
      </c>
      <c r="G1634" s="149" t="s">
        <v>109</v>
      </c>
      <c r="H1634" s="149">
        <v>0</v>
      </c>
      <c r="I1634" s="123" t="s">
        <v>1733</v>
      </c>
      <c r="J1634" s="150">
        <f>VLOOKUP(B1634,'12.2023'!A:C,3,0)</f>
        <v>0</v>
      </c>
      <c r="K1634" s="151">
        <f>VLOOKUP(B1634,'12.2023'!A:D,4,0)</f>
        <v>0</v>
      </c>
      <c r="L1634" s="150">
        <f>VLOOKUP(B1634,'12.2023'!A:E,5,0)</f>
        <v>0</v>
      </c>
      <c r="M1634" s="150">
        <f>VLOOKUP(B1634,'12.2023'!A:F,6,0)</f>
        <v>0</v>
      </c>
      <c r="N1634" s="150">
        <f t="shared" si="101"/>
        <v>0</v>
      </c>
      <c r="O1634" s="152">
        <f t="shared" si="102"/>
        <v>0</v>
      </c>
      <c r="P1634" s="128">
        <f t="shared" si="103"/>
        <v>0</v>
      </c>
      <c r="Q1634" s="153">
        <v>0</v>
      </c>
      <c r="R1634" s="128">
        <f t="shared" si="104"/>
        <v>0</v>
      </c>
      <c r="S1634" s="129">
        <v>11</v>
      </c>
    </row>
    <row r="1635" spans="1:19" hidden="1">
      <c r="A1635" s="147">
        <v>1617</v>
      </c>
      <c r="B1635" s="121">
        <v>203062221</v>
      </c>
      <c r="C1635" s="148" t="s">
        <v>159</v>
      </c>
      <c r="D1635" s="149" t="s">
        <v>32</v>
      </c>
      <c r="E1635" s="149" t="s">
        <v>44</v>
      </c>
      <c r="F1635" s="149" t="s">
        <v>152</v>
      </c>
      <c r="G1635" s="149" t="s">
        <v>109</v>
      </c>
      <c r="H1635" s="149">
        <v>0</v>
      </c>
      <c r="I1635" s="123" t="s">
        <v>1734</v>
      </c>
      <c r="J1635" s="150">
        <f>VLOOKUP(B1635,'12.2023'!A:C,3,0)</f>
        <v>0</v>
      </c>
      <c r="K1635" s="151">
        <f>VLOOKUP(B1635,'12.2023'!A:D,4,0)</f>
        <v>0</v>
      </c>
      <c r="L1635" s="150">
        <f>VLOOKUP(B1635,'12.2023'!A:E,5,0)</f>
        <v>13000</v>
      </c>
      <c r="M1635" s="150">
        <f>VLOOKUP(B1635,'12.2023'!A:F,6,0)</f>
        <v>13000</v>
      </c>
      <c r="N1635" s="150">
        <f t="shared" si="101"/>
        <v>0</v>
      </c>
      <c r="O1635" s="152">
        <f t="shared" si="102"/>
        <v>0</v>
      </c>
      <c r="P1635" s="128">
        <f t="shared" si="103"/>
        <v>0</v>
      </c>
      <c r="Q1635" s="153">
        <v>0</v>
      </c>
      <c r="R1635" s="128">
        <f t="shared" si="104"/>
        <v>0</v>
      </c>
      <c r="S1635" s="129">
        <v>11</v>
      </c>
    </row>
    <row r="1636" spans="1:19" hidden="1">
      <c r="A1636" s="147">
        <v>1618</v>
      </c>
      <c r="B1636" s="121">
        <v>203062222</v>
      </c>
      <c r="C1636" s="148" t="s">
        <v>159</v>
      </c>
      <c r="D1636" s="149" t="s">
        <v>32</v>
      </c>
      <c r="E1636" s="149" t="s">
        <v>44</v>
      </c>
      <c r="F1636" s="149" t="s">
        <v>152</v>
      </c>
      <c r="G1636" s="149" t="s">
        <v>109</v>
      </c>
      <c r="H1636" s="149">
        <v>0</v>
      </c>
      <c r="I1636" s="123" t="s">
        <v>1735</v>
      </c>
      <c r="J1636" s="150">
        <f>VLOOKUP(B1636,'12.2023'!A:C,3,0)</f>
        <v>0</v>
      </c>
      <c r="K1636" s="151">
        <f>VLOOKUP(B1636,'12.2023'!A:D,4,0)</f>
        <v>0</v>
      </c>
      <c r="L1636" s="150">
        <f>VLOOKUP(B1636,'12.2023'!A:E,5,0)</f>
        <v>39000</v>
      </c>
      <c r="M1636" s="150">
        <f>VLOOKUP(B1636,'12.2023'!A:F,6,0)</f>
        <v>39000</v>
      </c>
      <c r="N1636" s="150">
        <f t="shared" si="101"/>
        <v>0</v>
      </c>
      <c r="O1636" s="152">
        <f t="shared" si="102"/>
        <v>0</v>
      </c>
      <c r="P1636" s="128">
        <f t="shared" si="103"/>
        <v>0</v>
      </c>
      <c r="Q1636" s="153">
        <v>0</v>
      </c>
      <c r="R1636" s="128">
        <f t="shared" si="104"/>
        <v>0</v>
      </c>
      <c r="S1636" s="129">
        <v>11</v>
      </c>
    </row>
    <row r="1637" spans="1:19" hidden="1">
      <c r="A1637" s="147">
        <v>1619</v>
      </c>
      <c r="B1637" s="121">
        <v>203062223</v>
      </c>
      <c r="C1637" s="148" t="s">
        <v>159</v>
      </c>
      <c r="D1637" s="149" t="s">
        <v>32</v>
      </c>
      <c r="E1637" s="149" t="s">
        <v>44</v>
      </c>
      <c r="F1637" s="149" t="s">
        <v>152</v>
      </c>
      <c r="G1637" s="149" t="s">
        <v>109</v>
      </c>
      <c r="H1637" s="149">
        <v>0</v>
      </c>
      <c r="I1637" s="123" t="s">
        <v>1736</v>
      </c>
      <c r="J1637" s="150">
        <f>VLOOKUP(B1637,'12.2023'!A:C,3,0)</f>
        <v>0</v>
      </c>
      <c r="K1637" s="151">
        <f>VLOOKUP(B1637,'12.2023'!A:D,4,0)</f>
        <v>0</v>
      </c>
      <c r="L1637" s="150">
        <f>VLOOKUP(B1637,'12.2023'!A:E,5,0)</f>
        <v>0</v>
      </c>
      <c r="M1637" s="150">
        <f>VLOOKUP(B1637,'12.2023'!A:F,6,0)</f>
        <v>0</v>
      </c>
      <c r="N1637" s="150">
        <f t="shared" si="101"/>
        <v>0</v>
      </c>
      <c r="O1637" s="152">
        <f t="shared" si="102"/>
        <v>0</v>
      </c>
      <c r="P1637" s="128">
        <f t="shared" si="103"/>
        <v>0</v>
      </c>
      <c r="Q1637" s="153">
        <v>0</v>
      </c>
      <c r="R1637" s="128">
        <f t="shared" si="104"/>
        <v>0</v>
      </c>
      <c r="S1637" s="129">
        <v>11</v>
      </c>
    </row>
    <row r="1638" spans="1:19" hidden="1">
      <c r="A1638" s="147">
        <v>1620</v>
      </c>
      <c r="B1638" s="121">
        <v>203062224</v>
      </c>
      <c r="C1638" s="148" t="s">
        <v>159</v>
      </c>
      <c r="D1638" s="149" t="s">
        <v>32</v>
      </c>
      <c r="E1638" s="149" t="s">
        <v>44</v>
      </c>
      <c r="F1638" s="149" t="s">
        <v>152</v>
      </c>
      <c r="G1638" s="149" t="s">
        <v>109</v>
      </c>
      <c r="H1638" s="149">
        <v>0</v>
      </c>
      <c r="I1638" s="123" t="s">
        <v>1737</v>
      </c>
      <c r="J1638" s="150">
        <f>VLOOKUP(B1638,'12.2023'!A:C,3,0)</f>
        <v>0</v>
      </c>
      <c r="K1638" s="151">
        <f>VLOOKUP(B1638,'12.2023'!A:D,4,0)</f>
        <v>0</v>
      </c>
      <c r="L1638" s="150">
        <f>VLOOKUP(B1638,'12.2023'!A:E,5,0)</f>
        <v>0</v>
      </c>
      <c r="M1638" s="150">
        <f>VLOOKUP(B1638,'12.2023'!A:F,6,0)</f>
        <v>0</v>
      </c>
      <c r="N1638" s="150">
        <f t="shared" si="101"/>
        <v>0</v>
      </c>
      <c r="O1638" s="152">
        <f t="shared" si="102"/>
        <v>0</v>
      </c>
      <c r="P1638" s="128">
        <f t="shared" si="103"/>
        <v>0</v>
      </c>
      <c r="Q1638" s="153">
        <v>0</v>
      </c>
      <c r="R1638" s="128">
        <f t="shared" si="104"/>
        <v>0</v>
      </c>
      <c r="S1638" s="129">
        <v>11</v>
      </c>
    </row>
    <row r="1639" spans="1:19" hidden="1">
      <c r="A1639" s="147">
        <v>1621</v>
      </c>
      <c r="B1639" s="121">
        <v>203062225</v>
      </c>
      <c r="C1639" s="148" t="s">
        <v>159</v>
      </c>
      <c r="D1639" s="149" t="s">
        <v>32</v>
      </c>
      <c r="E1639" s="149" t="s">
        <v>44</v>
      </c>
      <c r="F1639" s="149" t="s">
        <v>152</v>
      </c>
      <c r="G1639" s="149" t="s">
        <v>109</v>
      </c>
      <c r="H1639" s="149">
        <v>0</v>
      </c>
      <c r="I1639" s="123" t="s">
        <v>1738</v>
      </c>
      <c r="J1639" s="150">
        <f>VLOOKUP(B1639,'12.2023'!A:C,3,0)</f>
        <v>0</v>
      </c>
      <c r="K1639" s="151">
        <f>VLOOKUP(B1639,'12.2023'!A:D,4,0)</f>
        <v>0</v>
      </c>
      <c r="L1639" s="150">
        <f>VLOOKUP(B1639,'12.2023'!A:E,5,0)</f>
        <v>13000</v>
      </c>
      <c r="M1639" s="150">
        <f>VLOOKUP(B1639,'12.2023'!A:F,6,0)</f>
        <v>13000</v>
      </c>
      <c r="N1639" s="150">
        <f t="shared" si="101"/>
        <v>0</v>
      </c>
      <c r="O1639" s="152">
        <f t="shared" si="102"/>
        <v>0</v>
      </c>
      <c r="P1639" s="128">
        <f t="shared" si="103"/>
        <v>0</v>
      </c>
      <c r="Q1639" s="153">
        <v>0</v>
      </c>
      <c r="R1639" s="128">
        <f t="shared" si="104"/>
        <v>0</v>
      </c>
      <c r="S1639" s="129">
        <v>11</v>
      </c>
    </row>
    <row r="1640" spans="1:19" hidden="1">
      <c r="A1640" s="147">
        <v>1622</v>
      </c>
      <c r="B1640" s="121">
        <v>203062226</v>
      </c>
      <c r="C1640" s="148" t="s">
        <v>159</v>
      </c>
      <c r="D1640" s="149" t="s">
        <v>32</v>
      </c>
      <c r="E1640" s="149" t="s">
        <v>44</v>
      </c>
      <c r="F1640" s="149" t="s">
        <v>152</v>
      </c>
      <c r="G1640" s="149" t="s">
        <v>109</v>
      </c>
      <c r="H1640" s="149">
        <v>0</v>
      </c>
      <c r="I1640" s="123" t="s">
        <v>1739</v>
      </c>
      <c r="J1640" s="150">
        <f>VLOOKUP(B1640,'12.2023'!A:C,3,0)</f>
        <v>0</v>
      </c>
      <c r="K1640" s="151">
        <f>VLOOKUP(B1640,'12.2023'!A:D,4,0)</f>
        <v>0</v>
      </c>
      <c r="L1640" s="150">
        <f>VLOOKUP(B1640,'12.2023'!A:E,5,0)</f>
        <v>13000</v>
      </c>
      <c r="M1640" s="150">
        <f>VLOOKUP(B1640,'12.2023'!A:F,6,0)</f>
        <v>13000</v>
      </c>
      <c r="N1640" s="150">
        <f t="shared" si="101"/>
        <v>0</v>
      </c>
      <c r="O1640" s="152">
        <f t="shared" si="102"/>
        <v>0</v>
      </c>
      <c r="P1640" s="128">
        <f t="shared" si="103"/>
        <v>0</v>
      </c>
      <c r="Q1640" s="153">
        <v>0</v>
      </c>
      <c r="R1640" s="128">
        <f t="shared" si="104"/>
        <v>0</v>
      </c>
      <c r="S1640" s="129">
        <v>11</v>
      </c>
    </row>
    <row r="1641" spans="1:19" hidden="1">
      <c r="A1641" s="147">
        <v>1623</v>
      </c>
      <c r="B1641" s="121">
        <v>203062227</v>
      </c>
      <c r="C1641" s="148" t="s">
        <v>159</v>
      </c>
      <c r="D1641" s="149" t="s">
        <v>32</v>
      </c>
      <c r="E1641" s="149" t="s">
        <v>44</v>
      </c>
      <c r="F1641" s="149" t="s">
        <v>152</v>
      </c>
      <c r="G1641" s="149" t="s">
        <v>109</v>
      </c>
      <c r="H1641" s="149">
        <v>0</v>
      </c>
      <c r="I1641" s="123" t="s">
        <v>1740</v>
      </c>
      <c r="J1641" s="150">
        <f>VLOOKUP(B1641,'12.2023'!A:C,3,0)</f>
        <v>0</v>
      </c>
      <c r="K1641" s="151">
        <f>VLOOKUP(B1641,'12.2023'!A:D,4,0)</f>
        <v>0</v>
      </c>
      <c r="L1641" s="150">
        <f>VLOOKUP(B1641,'12.2023'!A:E,5,0)</f>
        <v>13000</v>
      </c>
      <c r="M1641" s="150">
        <f>VLOOKUP(B1641,'12.2023'!A:F,6,0)</f>
        <v>13000</v>
      </c>
      <c r="N1641" s="150">
        <f t="shared" si="101"/>
        <v>0</v>
      </c>
      <c r="O1641" s="152">
        <f t="shared" si="102"/>
        <v>0</v>
      </c>
      <c r="P1641" s="128">
        <f t="shared" si="103"/>
        <v>0</v>
      </c>
      <c r="Q1641" s="153">
        <v>0</v>
      </c>
      <c r="R1641" s="128">
        <f t="shared" si="104"/>
        <v>0</v>
      </c>
      <c r="S1641" s="129">
        <v>11</v>
      </c>
    </row>
    <row r="1642" spans="1:19" hidden="1">
      <c r="A1642" s="147">
        <v>1624</v>
      </c>
      <c r="B1642" s="121">
        <v>203062228</v>
      </c>
      <c r="C1642" s="148" t="s">
        <v>159</v>
      </c>
      <c r="D1642" s="149" t="s">
        <v>32</v>
      </c>
      <c r="E1642" s="149" t="s">
        <v>44</v>
      </c>
      <c r="F1642" s="149" t="s">
        <v>152</v>
      </c>
      <c r="G1642" s="149" t="s">
        <v>109</v>
      </c>
      <c r="H1642" s="149">
        <v>0</v>
      </c>
      <c r="I1642" s="123" t="s">
        <v>1741</v>
      </c>
      <c r="J1642" s="150">
        <f>VLOOKUP(B1642,'12.2023'!A:C,3,0)</f>
        <v>0</v>
      </c>
      <c r="K1642" s="151">
        <f>VLOOKUP(B1642,'12.2023'!A:D,4,0)</f>
        <v>0</v>
      </c>
      <c r="L1642" s="150">
        <f>VLOOKUP(B1642,'12.2023'!A:E,5,0)</f>
        <v>13000</v>
      </c>
      <c r="M1642" s="150">
        <f>VLOOKUP(B1642,'12.2023'!A:F,6,0)</f>
        <v>13000</v>
      </c>
      <c r="N1642" s="150">
        <f t="shared" si="101"/>
        <v>0</v>
      </c>
      <c r="O1642" s="152">
        <f t="shared" si="102"/>
        <v>0</v>
      </c>
      <c r="P1642" s="128">
        <f t="shared" si="103"/>
        <v>0</v>
      </c>
      <c r="Q1642" s="153">
        <v>0</v>
      </c>
      <c r="R1642" s="128">
        <f t="shared" si="104"/>
        <v>0</v>
      </c>
      <c r="S1642" s="129">
        <v>11</v>
      </c>
    </row>
    <row r="1643" spans="1:19" hidden="1">
      <c r="A1643" s="147">
        <v>1625</v>
      </c>
      <c r="B1643" s="121">
        <v>203062229</v>
      </c>
      <c r="C1643" s="148" t="s">
        <v>159</v>
      </c>
      <c r="D1643" s="149" t="s">
        <v>32</v>
      </c>
      <c r="E1643" s="149" t="s">
        <v>44</v>
      </c>
      <c r="F1643" s="149" t="s">
        <v>152</v>
      </c>
      <c r="G1643" s="149" t="s">
        <v>109</v>
      </c>
      <c r="H1643" s="149">
        <v>0</v>
      </c>
      <c r="I1643" s="123" t="s">
        <v>1742</v>
      </c>
      <c r="J1643" s="150">
        <f>VLOOKUP(B1643,'12.2023'!A:C,3,0)</f>
        <v>0</v>
      </c>
      <c r="K1643" s="151">
        <f>VLOOKUP(B1643,'12.2023'!A:D,4,0)</f>
        <v>0</v>
      </c>
      <c r="L1643" s="150">
        <f>VLOOKUP(B1643,'12.2023'!A:E,5,0)</f>
        <v>13000</v>
      </c>
      <c r="M1643" s="150">
        <f>VLOOKUP(B1643,'12.2023'!A:F,6,0)</f>
        <v>13000</v>
      </c>
      <c r="N1643" s="150">
        <f t="shared" si="101"/>
        <v>0</v>
      </c>
      <c r="O1643" s="152">
        <f t="shared" si="102"/>
        <v>0</v>
      </c>
      <c r="P1643" s="128">
        <f t="shared" si="103"/>
        <v>0</v>
      </c>
      <c r="Q1643" s="153">
        <v>0</v>
      </c>
      <c r="R1643" s="128">
        <f t="shared" si="104"/>
        <v>0</v>
      </c>
      <c r="S1643" s="129">
        <v>11</v>
      </c>
    </row>
    <row r="1644" spans="1:19" hidden="1">
      <c r="A1644" s="147">
        <v>1626</v>
      </c>
      <c r="B1644" s="121">
        <v>203062230</v>
      </c>
      <c r="C1644" s="148" t="s">
        <v>159</v>
      </c>
      <c r="D1644" s="149" t="s">
        <v>32</v>
      </c>
      <c r="E1644" s="149" t="s">
        <v>44</v>
      </c>
      <c r="F1644" s="149" t="s">
        <v>152</v>
      </c>
      <c r="G1644" s="149" t="s">
        <v>109</v>
      </c>
      <c r="H1644" s="149">
        <v>0</v>
      </c>
      <c r="I1644" s="123" t="s">
        <v>1743</v>
      </c>
      <c r="J1644" s="150">
        <f>VLOOKUP(B1644,'12.2023'!A:C,3,0)</f>
        <v>0</v>
      </c>
      <c r="K1644" s="151">
        <f>VLOOKUP(B1644,'12.2023'!A:D,4,0)</f>
        <v>0</v>
      </c>
      <c r="L1644" s="150">
        <f>VLOOKUP(B1644,'12.2023'!A:E,5,0)</f>
        <v>13000</v>
      </c>
      <c r="M1644" s="150">
        <f>VLOOKUP(B1644,'12.2023'!A:F,6,0)</f>
        <v>13000</v>
      </c>
      <c r="N1644" s="150">
        <f t="shared" si="101"/>
        <v>0</v>
      </c>
      <c r="O1644" s="152">
        <f t="shared" si="102"/>
        <v>0</v>
      </c>
      <c r="P1644" s="128">
        <f t="shared" si="103"/>
        <v>0</v>
      </c>
      <c r="Q1644" s="153">
        <v>0</v>
      </c>
      <c r="R1644" s="128">
        <f t="shared" si="104"/>
        <v>0</v>
      </c>
      <c r="S1644" s="129">
        <v>11</v>
      </c>
    </row>
    <row r="1645" spans="1:19" hidden="1">
      <c r="A1645" s="147">
        <v>1627</v>
      </c>
      <c r="B1645" s="121">
        <v>203062231</v>
      </c>
      <c r="C1645" s="148" t="s">
        <v>159</v>
      </c>
      <c r="D1645" s="149" t="s">
        <v>32</v>
      </c>
      <c r="E1645" s="149" t="s">
        <v>44</v>
      </c>
      <c r="F1645" s="149" t="s">
        <v>152</v>
      </c>
      <c r="G1645" s="149" t="s">
        <v>109</v>
      </c>
      <c r="H1645" s="149">
        <v>0</v>
      </c>
      <c r="I1645" s="123" t="s">
        <v>1744</v>
      </c>
      <c r="J1645" s="150">
        <f>VLOOKUP(B1645,'12.2023'!A:C,3,0)</f>
        <v>0</v>
      </c>
      <c r="K1645" s="151">
        <f>VLOOKUP(B1645,'12.2023'!A:D,4,0)</f>
        <v>0</v>
      </c>
      <c r="L1645" s="150">
        <f>VLOOKUP(B1645,'12.2023'!A:E,5,0)</f>
        <v>13000</v>
      </c>
      <c r="M1645" s="150">
        <f>VLOOKUP(B1645,'12.2023'!A:F,6,0)</f>
        <v>13000</v>
      </c>
      <c r="N1645" s="150">
        <f t="shared" si="101"/>
        <v>0</v>
      </c>
      <c r="O1645" s="152">
        <f t="shared" si="102"/>
        <v>0</v>
      </c>
      <c r="P1645" s="128">
        <f t="shared" si="103"/>
        <v>0</v>
      </c>
      <c r="Q1645" s="153">
        <v>0</v>
      </c>
      <c r="R1645" s="128">
        <f t="shared" si="104"/>
        <v>0</v>
      </c>
      <c r="S1645" s="129">
        <v>11</v>
      </c>
    </row>
    <row r="1646" spans="1:19" hidden="1">
      <c r="A1646" s="147">
        <v>1628</v>
      </c>
      <c r="B1646" s="121">
        <v>203062232</v>
      </c>
      <c r="C1646" s="148" t="s">
        <v>159</v>
      </c>
      <c r="D1646" s="149" t="s">
        <v>32</v>
      </c>
      <c r="E1646" s="149" t="s">
        <v>44</v>
      </c>
      <c r="F1646" s="149" t="s">
        <v>152</v>
      </c>
      <c r="G1646" s="149" t="s">
        <v>109</v>
      </c>
      <c r="H1646" s="149">
        <v>0</v>
      </c>
      <c r="I1646" s="123" t="s">
        <v>1745</v>
      </c>
      <c r="J1646" s="150">
        <f>VLOOKUP(B1646,'12.2023'!A:C,3,0)</f>
        <v>0</v>
      </c>
      <c r="K1646" s="151">
        <f>VLOOKUP(B1646,'12.2023'!A:D,4,0)</f>
        <v>0</v>
      </c>
      <c r="L1646" s="150">
        <f>VLOOKUP(B1646,'12.2023'!A:E,5,0)</f>
        <v>13000</v>
      </c>
      <c r="M1646" s="150">
        <f>VLOOKUP(B1646,'12.2023'!A:F,6,0)</f>
        <v>13000</v>
      </c>
      <c r="N1646" s="150">
        <f t="shared" si="101"/>
        <v>0</v>
      </c>
      <c r="O1646" s="152">
        <f t="shared" si="102"/>
        <v>0</v>
      </c>
      <c r="P1646" s="128">
        <f t="shared" si="103"/>
        <v>0</v>
      </c>
      <c r="Q1646" s="153">
        <v>0</v>
      </c>
      <c r="R1646" s="128">
        <f t="shared" si="104"/>
        <v>0</v>
      </c>
      <c r="S1646" s="129">
        <v>11</v>
      </c>
    </row>
    <row r="1647" spans="1:19" hidden="1">
      <c r="A1647" s="147">
        <v>1629</v>
      </c>
      <c r="B1647" s="121">
        <v>203062233</v>
      </c>
      <c r="C1647" s="148" t="s">
        <v>159</v>
      </c>
      <c r="D1647" s="149" t="s">
        <v>32</v>
      </c>
      <c r="E1647" s="149" t="s">
        <v>44</v>
      </c>
      <c r="F1647" s="149" t="s">
        <v>152</v>
      </c>
      <c r="G1647" s="149" t="s">
        <v>109</v>
      </c>
      <c r="H1647" s="149">
        <v>0</v>
      </c>
      <c r="I1647" s="123" t="s">
        <v>1746</v>
      </c>
      <c r="J1647" s="150">
        <f>VLOOKUP(B1647,'12.2023'!A:C,3,0)</f>
        <v>0</v>
      </c>
      <c r="K1647" s="151">
        <f>VLOOKUP(B1647,'12.2023'!A:D,4,0)</f>
        <v>0</v>
      </c>
      <c r="L1647" s="150">
        <f>VLOOKUP(B1647,'12.2023'!A:E,5,0)</f>
        <v>0</v>
      </c>
      <c r="M1647" s="150">
        <f>VLOOKUP(B1647,'12.2023'!A:F,6,0)</f>
        <v>0</v>
      </c>
      <c r="N1647" s="150">
        <f t="shared" si="101"/>
        <v>0</v>
      </c>
      <c r="O1647" s="152">
        <f t="shared" si="102"/>
        <v>0</v>
      </c>
      <c r="P1647" s="128">
        <f t="shared" si="103"/>
        <v>0</v>
      </c>
      <c r="Q1647" s="153">
        <v>0</v>
      </c>
      <c r="R1647" s="128">
        <f t="shared" si="104"/>
        <v>0</v>
      </c>
      <c r="S1647" s="129">
        <v>11</v>
      </c>
    </row>
    <row r="1648" spans="1:19" hidden="1">
      <c r="A1648" s="147">
        <v>1630</v>
      </c>
      <c r="B1648" s="121">
        <v>203062234</v>
      </c>
      <c r="C1648" s="148" t="s">
        <v>159</v>
      </c>
      <c r="D1648" s="149" t="s">
        <v>32</v>
      </c>
      <c r="E1648" s="149" t="s">
        <v>44</v>
      </c>
      <c r="F1648" s="149" t="s">
        <v>152</v>
      </c>
      <c r="G1648" s="149" t="s">
        <v>109</v>
      </c>
      <c r="H1648" s="149">
        <v>0</v>
      </c>
      <c r="I1648" s="123" t="s">
        <v>1747</v>
      </c>
      <c r="J1648" s="150">
        <f>VLOOKUP(B1648,'12.2023'!A:C,3,0)</f>
        <v>0</v>
      </c>
      <c r="K1648" s="151">
        <f>VLOOKUP(B1648,'12.2023'!A:D,4,0)</f>
        <v>0</v>
      </c>
      <c r="L1648" s="150">
        <f>VLOOKUP(B1648,'12.2023'!A:E,5,0)</f>
        <v>13000</v>
      </c>
      <c r="M1648" s="150">
        <f>VLOOKUP(B1648,'12.2023'!A:F,6,0)</f>
        <v>13000</v>
      </c>
      <c r="N1648" s="150">
        <f t="shared" si="101"/>
        <v>0</v>
      </c>
      <c r="O1648" s="152">
        <f t="shared" si="102"/>
        <v>0</v>
      </c>
      <c r="P1648" s="128">
        <f t="shared" si="103"/>
        <v>0</v>
      </c>
      <c r="Q1648" s="153">
        <v>0</v>
      </c>
      <c r="R1648" s="128">
        <f t="shared" si="104"/>
        <v>0</v>
      </c>
      <c r="S1648" s="129">
        <v>11</v>
      </c>
    </row>
    <row r="1649" spans="1:19" hidden="1">
      <c r="A1649" s="147">
        <v>1631</v>
      </c>
      <c r="B1649" s="121">
        <v>203062235</v>
      </c>
      <c r="C1649" s="148" t="s">
        <v>159</v>
      </c>
      <c r="D1649" s="149" t="s">
        <v>32</v>
      </c>
      <c r="E1649" s="149" t="s">
        <v>44</v>
      </c>
      <c r="F1649" s="149" t="s">
        <v>152</v>
      </c>
      <c r="G1649" s="149" t="s">
        <v>109</v>
      </c>
      <c r="H1649" s="149">
        <v>0</v>
      </c>
      <c r="I1649" s="123" t="s">
        <v>1748</v>
      </c>
      <c r="J1649" s="150">
        <f>VLOOKUP(B1649,'12.2023'!A:C,3,0)</f>
        <v>0</v>
      </c>
      <c r="K1649" s="151">
        <f>VLOOKUP(B1649,'12.2023'!A:D,4,0)</f>
        <v>0</v>
      </c>
      <c r="L1649" s="150">
        <f>VLOOKUP(B1649,'12.2023'!A:E,5,0)</f>
        <v>9000</v>
      </c>
      <c r="M1649" s="150">
        <f>VLOOKUP(B1649,'12.2023'!A:F,6,0)</f>
        <v>9000</v>
      </c>
      <c r="N1649" s="150">
        <f t="shared" si="101"/>
        <v>0</v>
      </c>
      <c r="O1649" s="152">
        <f t="shared" si="102"/>
        <v>0</v>
      </c>
      <c r="P1649" s="128">
        <f t="shared" si="103"/>
        <v>0</v>
      </c>
      <c r="Q1649" s="153">
        <v>0</v>
      </c>
      <c r="R1649" s="128">
        <f t="shared" si="104"/>
        <v>0</v>
      </c>
      <c r="S1649" s="129">
        <v>11</v>
      </c>
    </row>
    <row r="1650" spans="1:19" hidden="1">
      <c r="A1650" s="147">
        <v>1632</v>
      </c>
      <c r="B1650" s="121">
        <v>203062236</v>
      </c>
      <c r="C1650" s="148" t="s">
        <v>159</v>
      </c>
      <c r="D1650" s="149" t="s">
        <v>32</v>
      </c>
      <c r="E1650" s="149" t="s">
        <v>44</v>
      </c>
      <c r="F1650" s="149" t="s">
        <v>152</v>
      </c>
      <c r="G1650" s="149" t="s">
        <v>109</v>
      </c>
      <c r="H1650" s="149">
        <v>0</v>
      </c>
      <c r="I1650" s="123" t="s">
        <v>1749</v>
      </c>
      <c r="J1650" s="150">
        <f>VLOOKUP(B1650,'12.2023'!A:C,3,0)</f>
        <v>0</v>
      </c>
      <c r="K1650" s="151">
        <f>VLOOKUP(B1650,'12.2023'!A:D,4,0)</f>
        <v>0</v>
      </c>
      <c r="L1650" s="150">
        <f>VLOOKUP(B1650,'12.2023'!A:E,5,0)</f>
        <v>13000</v>
      </c>
      <c r="M1650" s="150">
        <f>VLOOKUP(B1650,'12.2023'!A:F,6,0)</f>
        <v>13000</v>
      </c>
      <c r="N1650" s="150">
        <f t="shared" si="101"/>
        <v>0</v>
      </c>
      <c r="O1650" s="152">
        <f t="shared" si="102"/>
        <v>0</v>
      </c>
      <c r="P1650" s="128">
        <f t="shared" si="103"/>
        <v>0</v>
      </c>
      <c r="Q1650" s="153">
        <v>0</v>
      </c>
      <c r="R1650" s="128">
        <f t="shared" si="104"/>
        <v>0</v>
      </c>
      <c r="S1650" s="129">
        <v>11</v>
      </c>
    </row>
    <row r="1651" spans="1:19" hidden="1">
      <c r="A1651" s="147">
        <v>1633</v>
      </c>
      <c r="B1651" s="121">
        <v>203062237</v>
      </c>
      <c r="C1651" s="148" t="s">
        <v>159</v>
      </c>
      <c r="D1651" s="149" t="s">
        <v>32</v>
      </c>
      <c r="E1651" s="149" t="s">
        <v>44</v>
      </c>
      <c r="F1651" s="149" t="s">
        <v>152</v>
      </c>
      <c r="G1651" s="149" t="s">
        <v>109</v>
      </c>
      <c r="H1651" s="149">
        <v>0</v>
      </c>
      <c r="I1651" s="123" t="s">
        <v>1750</v>
      </c>
      <c r="J1651" s="150">
        <f>VLOOKUP(B1651,'12.2023'!A:C,3,0)</f>
        <v>0</v>
      </c>
      <c r="K1651" s="151">
        <f>VLOOKUP(B1651,'12.2023'!A:D,4,0)</f>
        <v>0</v>
      </c>
      <c r="L1651" s="150">
        <f>VLOOKUP(B1651,'12.2023'!A:E,5,0)</f>
        <v>13000</v>
      </c>
      <c r="M1651" s="150">
        <f>VLOOKUP(B1651,'12.2023'!A:F,6,0)</f>
        <v>13000</v>
      </c>
      <c r="N1651" s="150">
        <f t="shared" si="101"/>
        <v>0</v>
      </c>
      <c r="O1651" s="152">
        <f t="shared" si="102"/>
        <v>0</v>
      </c>
      <c r="P1651" s="128">
        <f t="shared" si="103"/>
        <v>0</v>
      </c>
      <c r="Q1651" s="153">
        <v>0</v>
      </c>
      <c r="R1651" s="128">
        <f t="shared" si="104"/>
        <v>0</v>
      </c>
      <c r="S1651" s="129">
        <v>11</v>
      </c>
    </row>
    <row r="1652" spans="1:19" hidden="1">
      <c r="A1652" s="147">
        <v>1634</v>
      </c>
      <c r="B1652" s="121">
        <v>203062238</v>
      </c>
      <c r="C1652" s="148" t="s">
        <v>159</v>
      </c>
      <c r="D1652" s="149" t="s">
        <v>32</v>
      </c>
      <c r="E1652" s="149" t="s">
        <v>44</v>
      </c>
      <c r="F1652" s="149" t="s">
        <v>152</v>
      </c>
      <c r="G1652" s="149" t="s">
        <v>109</v>
      </c>
      <c r="H1652" s="149">
        <v>0</v>
      </c>
      <c r="I1652" s="123" t="s">
        <v>1751</v>
      </c>
      <c r="J1652" s="150">
        <f>VLOOKUP(B1652,'12.2023'!A:C,3,0)</f>
        <v>0</v>
      </c>
      <c r="K1652" s="151">
        <f>VLOOKUP(B1652,'12.2023'!A:D,4,0)</f>
        <v>0</v>
      </c>
      <c r="L1652" s="150">
        <f>VLOOKUP(B1652,'12.2023'!A:E,5,0)</f>
        <v>13000</v>
      </c>
      <c r="M1652" s="150">
        <f>VLOOKUP(B1652,'12.2023'!A:F,6,0)</f>
        <v>13000</v>
      </c>
      <c r="N1652" s="150">
        <f t="shared" si="101"/>
        <v>0</v>
      </c>
      <c r="O1652" s="152">
        <f t="shared" si="102"/>
        <v>0</v>
      </c>
      <c r="P1652" s="128">
        <f t="shared" si="103"/>
        <v>0</v>
      </c>
      <c r="Q1652" s="153">
        <v>0</v>
      </c>
      <c r="R1652" s="128">
        <f t="shared" si="104"/>
        <v>0</v>
      </c>
      <c r="S1652" s="129">
        <v>11</v>
      </c>
    </row>
    <row r="1653" spans="1:19" hidden="1">
      <c r="A1653" s="147">
        <v>1635</v>
      </c>
      <c r="B1653" s="121">
        <v>203062239</v>
      </c>
      <c r="C1653" s="148" t="s">
        <v>159</v>
      </c>
      <c r="D1653" s="149" t="s">
        <v>32</v>
      </c>
      <c r="E1653" s="149" t="s">
        <v>44</v>
      </c>
      <c r="F1653" s="149" t="s">
        <v>152</v>
      </c>
      <c r="G1653" s="149" t="s">
        <v>109</v>
      </c>
      <c r="H1653" s="149">
        <v>0</v>
      </c>
      <c r="I1653" s="123" t="s">
        <v>1752</v>
      </c>
      <c r="J1653" s="150">
        <f>VLOOKUP(B1653,'12.2023'!A:C,3,0)</f>
        <v>0</v>
      </c>
      <c r="K1653" s="151">
        <f>VLOOKUP(B1653,'12.2023'!A:D,4,0)</f>
        <v>0</v>
      </c>
      <c r="L1653" s="150">
        <f>VLOOKUP(B1653,'12.2023'!A:E,5,0)</f>
        <v>13000</v>
      </c>
      <c r="M1653" s="150">
        <f>VLOOKUP(B1653,'12.2023'!A:F,6,0)</f>
        <v>13000</v>
      </c>
      <c r="N1653" s="150">
        <f t="shared" si="101"/>
        <v>0</v>
      </c>
      <c r="O1653" s="152">
        <f t="shared" si="102"/>
        <v>0</v>
      </c>
      <c r="P1653" s="128">
        <f t="shared" si="103"/>
        <v>0</v>
      </c>
      <c r="Q1653" s="153">
        <v>0</v>
      </c>
      <c r="R1653" s="128">
        <f t="shared" si="104"/>
        <v>0</v>
      </c>
      <c r="S1653" s="129">
        <v>11</v>
      </c>
    </row>
    <row r="1654" spans="1:19" hidden="1">
      <c r="A1654" s="147">
        <v>1636</v>
      </c>
      <c r="B1654" s="121">
        <v>203062240</v>
      </c>
      <c r="C1654" s="148" t="s">
        <v>159</v>
      </c>
      <c r="D1654" s="149" t="s">
        <v>32</v>
      </c>
      <c r="E1654" s="149" t="s">
        <v>44</v>
      </c>
      <c r="F1654" s="149" t="s">
        <v>152</v>
      </c>
      <c r="G1654" s="149" t="s">
        <v>109</v>
      </c>
      <c r="H1654" s="149">
        <v>0</v>
      </c>
      <c r="I1654" s="123" t="s">
        <v>1753</v>
      </c>
      <c r="J1654" s="150">
        <f>VLOOKUP(B1654,'12.2023'!A:C,3,0)</f>
        <v>0</v>
      </c>
      <c r="K1654" s="151">
        <f>VLOOKUP(B1654,'12.2023'!A:D,4,0)</f>
        <v>0</v>
      </c>
      <c r="L1654" s="150">
        <f>VLOOKUP(B1654,'12.2023'!A:E,5,0)</f>
        <v>13000</v>
      </c>
      <c r="M1654" s="150">
        <f>VLOOKUP(B1654,'12.2023'!A:F,6,0)</f>
        <v>13000</v>
      </c>
      <c r="N1654" s="150">
        <f t="shared" si="101"/>
        <v>0</v>
      </c>
      <c r="O1654" s="152">
        <f t="shared" si="102"/>
        <v>0</v>
      </c>
      <c r="P1654" s="128">
        <f t="shared" si="103"/>
        <v>0</v>
      </c>
      <c r="Q1654" s="153">
        <v>0</v>
      </c>
      <c r="R1654" s="128">
        <f t="shared" si="104"/>
        <v>0</v>
      </c>
      <c r="S1654" s="129">
        <v>11</v>
      </c>
    </row>
    <row r="1655" spans="1:19" hidden="1">
      <c r="A1655" s="147">
        <v>1637</v>
      </c>
      <c r="B1655" s="121">
        <v>203062241</v>
      </c>
      <c r="C1655" s="148" t="s">
        <v>159</v>
      </c>
      <c r="D1655" s="149" t="s">
        <v>32</v>
      </c>
      <c r="E1655" s="149" t="s">
        <v>44</v>
      </c>
      <c r="F1655" s="149" t="s">
        <v>152</v>
      </c>
      <c r="G1655" s="149" t="s">
        <v>109</v>
      </c>
      <c r="H1655" s="149">
        <v>0</v>
      </c>
      <c r="I1655" s="123" t="s">
        <v>1754</v>
      </c>
      <c r="J1655" s="150">
        <f>VLOOKUP(B1655,'12.2023'!A:C,3,0)</f>
        <v>0</v>
      </c>
      <c r="K1655" s="151">
        <f>VLOOKUP(B1655,'12.2023'!A:D,4,0)</f>
        <v>0</v>
      </c>
      <c r="L1655" s="150">
        <f>VLOOKUP(B1655,'12.2023'!A:E,5,0)</f>
        <v>13000</v>
      </c>
      <c r="M1655" s="150">
        <f>VLOOKUP(B1655,'12.2023'!A:F,6,0)</f>
        <v>13000</v>
      </c>
      <c r="N1655" s="150">
        <f t="shared" si="101"/>
        <v>0</v>
      </c>
      <c r="O1655" s="152">
        <f t="shared" si="102"/>
        <v>0</v>
      </c>
      <c r="P1655" s="128">
        <f t="shared" si="103"/>
        <v>0</v>
      </c>
      <c r="Q1655" s="153">
        <v>0</v>
      </c>
      <c r="R1655" s="128">
        <f t="shared" si="104"/>
        <v>0</v>
      </c>
      <c r="S1655" s="129">
        <v>11</v>
      </c>
    </row>
    <row r="1656" spans="1:19" hidden="1">
      <c r="A1656" s="147">
        <v>1638</v>
      </c>
      <c r="B1656" s="121">
        <v>203062242</v>
      </c>
      <c r="C1656" s="148" t="s">
        <v>159</v>
      </c>
      <c r="D1656" s="149" t="s">
        <v>32</v>
      </c>
      <c r="E1656" s="149" t="s">
        <v>44</v>
      </c>
      <c r="F1656" s="149" t="s">
        <v>152</v>
      </c>
      <c r="G1656" s="149" t="s">
        <v>109</v>
      </c>
      <c r="H1656" s="149">
        <v>0</v>
      </c>
      <c r="I1656" s="123" t="s">
        <v>1755</v>
      </c>
      <c r="J1656" s="150">
        <f>VLOOKUP(B1656,'12.2023'!A:C,3,0)</f>
        <v>0</v>
      </c>
      <c r="K1656" s="151">
        <f>VLOOKUP(B1656,'12.2023'!A:D,4,0)</f>
        <v>0</v>
      </c>
      <c r="L1656" s="150">
        <f>VLOOKUP(B1656,'12.2023'!A:E,5,0)</f>
        <v>11000</v>
      </c>
      <c r="M1656" s="150">
        <f>VLOOKUP(B1656,'12.2023'!A:F,6,0)</f>
        <v>11000</v>
      </c>
      <c r="N1656" s="150">
        <f t="shared" si="101"/>
        <v>0</v>
      </c>
      <c r="O1656" s="152">
        <f t="shared" si="102"/>
        <v>0</v>
      </c>
      <c r="P1656" s="128">
        <f t="shared" si="103"/>
        <v>0</v>
      </c>
      <c r="Q1656" s="153">
        <v>0</v>
      </c>
      <c r="R1656" s="128">
        <f t="shared" si="104"/>
        <v>0</v>
      </c>
      <c r="S1656" s="129">
        <v>11</v>
      </c>
    </row>
    <row r="1657" spans="1:19" hidden="1">
      <c r="A1657" s="147">
        <v>1639</v>
      </c>
      <c r="B1657" s="121">
        <v>203062243</v>
      </c>
      <c r="C1657" s="148" t="s">
        <v>159</v>
      </c>
      <c r="D1657" s="149" t="s">
        <v>32</v>
      </c>
      <c r="E1657" s="149" t="s">
        <v>44</v>
      </c>
      <c r="F1657" s="149" t="s">
        <v>152</v>
      </c>
      <c r="G1657" s="149" t="s">
        <v>109</v>
      </c>
      <c r="H1657" s="149">
        <v>0</v>
      </c>
      <c r="I1657" s="123" t="s">
        <v>1756</v>
      </c>
      <c r="J1657" s="150">
        <f>VLOOKUP(B1657,'12.2023'!A:C,3,0)</f>
        <v>0</v>
      </c>
      <c r="K1657" s="151">
        <f>VLOOKUP(B1657,'12.2023'!A:D,4,0)</f>
        <v>0</v>
      </c>
      <c r="L1657" s="150">
        <f>VLOOKUP(B1657,'12.2023'!A:E,5,0)</f>
        <v>13000</v>
      </c>
      <c r="M1657" s="150">
        <f>VLOOKUP(B1657,'12.2023'!A:F,6,0)</f>
        <v>13000</v>
      </c>
      <c r="N1657" s="150">
        <f t="shared" si="101"/>
        <v>0</v>
      </c>
      <c r="O1657" s="152">
        <f t="shared" si="102"/>
        <v>0</v>
      </c>
      <c r="P1657" s="128">
        <f t="shared" si="103"/>
        <v>0</v>
      </c>
      <c r="Q1657" s="153">
        <v>0</v>
      </c>
      <c r="R1657" s="128">
        <f t="shared" si="104"/>
        <v>0</v>
      </c>
      <c r="S1657" s="129">
        <v>11</v>
      </c>
    </row>
    <row r="1658" spans="1:19" hidden="1">
      <c r="A1658" s="147">
        <v>1640</v>
      </c>
      <c r="B1658" s="121">
        <v>203062244</v>
      </c>
      <c r="C1658" s="148" t="s">
        <v>159</v>
      </c>
      <c r="D1658" s="149" t="s">
        <v>32</v>
      </c>
      <c r="E1658" s="149" t="s">
        <v>44</v>
      </c>
      <c r="F1658" s="149" t="s">
        <v>152</v>
      </c>
      <c r="G1658" s="149" t="s">
        <v>109</v>
      </c>
      <c r="H1658" s="149">
        <v>0</v>
      </c>
      <c r="I1658" s="123" t="s">
        <v>1757</v>
      </c>
      <c r="J1658" s="150">
        <f>VLOOKUP(B1658,'12.2023'!A:C,3,0)</f>
        <v>0</v>
      </c>
      <c r="K1658" s="151">
        <f>VLOOKUP(B1658,'12.2023'!A:D,4,0)</f>
        <v>0</v>
      </c>
      <c r="L1658" s="150">
        <f>VLOOKUP(B1658,'12.2023'!A:E,5,0)</f>
        <v>103325</v>
      </c>
      <c r="M1658" s="150">
        <f>VLOOKUP(B1658,'12.2023'!A:F,6,0)</f>
        <v>103325</v>
      </c>
      <c r="N1658" s="150">
        <f t="shared" si="101"/>
        <v>0</v>
      </c>
      <c r="O1658" s="152">
        <f t="shared" si="102"/>
        <v>0</v>
      </c>
      <c r="P1658" s="128">
        <f t="shared" si="103"/>
        <v>0</v>
      </c>
      <c r="Q1658" s="153">
        <v>0</v>
      </c>
      <c r="R1658" s="128">
        <f t="shared" si="104"/>
        <v>0</v>
      </c>
      <c r="S1658" s="129">
        <v>11</v>
      </c>
    </row>
    <row r="1659" spans="1:19" hidden="1">
      <c r="A1659" s="147">
        <v>1641</v>
      </c>
      <c r="B1659" s="121">
        <v>203062245</v>
      </c>
      <c r="C1659" s="148" t="s">
        <v>159</v>
      </c>
      <c r="D1659" s="149" t="s">
        <v>32</v>
      </c>
      <c r="E1659" s="149" t="s">
        <v>44</v>
      </c>
      <c r="F1659" s="149" t="s">
        <v>152</v>
      </c>
      <c r="G1659" s="149" t="s">
        <v>109</v>
      </c>
      <c r="H1659" s="149">
        <v>0</v>
      </c>
      <c r="I1659" s="123" t="s">
        <v>1758</v>
      </c>
      <c r="J1659" s="150">
        <f>VLOOKUP(B1659,'12.2023'!A:C,3,0)</f>
        <v>0</v>
      </c>
      <c r="K1659" s="151">
        <f>VLOOKUP(B1659,'12.2023'!A:D,4,0)</f>
        <v>0</v>
      </c>
      <c r="L1659" s="150">
        <f>VLOOKUP(B1659,'12.2023'!A:E,5,0)</f>
        <v>5000</v>
      </c>
      <c r="M1659" s="150">
        <f>VLOOKUP(B1659,'12.2023'!A:F,6,0)</f>
        <v>5000</v>
      </c>
      <c r="N1659" s="150">
        <f t="shared" si="101"/>
        <v>0</v>
      </c>
      <c r="O1659" s="152">
        <f t="shared" si="102"/>
        <v>0</v>
      </c>
      <c r="P1659" s="128">
        <f t="shared" si="103"/>
        <v>0</v>
      </c>
      <c r="Q1659" s="153">
        <v>0</v>
      </c>
      <c r="R1659" s="128">
        <f t="shared" si="104"/>
        <v>0</v>
      </c>
      <c r="S1659" s="129">
        <v>11</v>
      </c>
    </row>
    <row r="1660" spans="1:19" hidden="1">
      <c r="A1660" s="147">
        <v>1642</v>
      </c>
      <c r="B1660" s="121">
        <v>203062246</v>
      </c>
      <c r="C1660" s="148" t="s">
        <v>159</v>
      </c>
      <c r="D1660" s="149" t="s">
        <v>32</v>
      </c>
      <c r="E1660" s="149" t="s">
        <v>44</v>
      </c>
      <c r="F1660" s="149" t="s">
        <v>152</v>
      </c>
      <c r="G1660" s="149" t="s">
        <v>109</v>
      </c>
      <c r="H1660" s="149">
        <v>0</v>
      </c>
      <c r="I1660" s="123" t="s">
        <v>1759</v>
      </c>
      <c r="J1660" s="150">
        <f>VLOOKUP(B1660,'12.2023'!A:C,3,0)</f>
        <v>0</v>
      </c>
      <c r="K1660" s="151">
        <f>VLOOKUP(B1660,'12.2023'!A:D,4,0)</f>
        <v>0</v>
      </c>
      <c r="L1660" s="150">
        <f>VLOOKUP(B1660,'12.2023'!A:E,5,0)</f>
        <v>13000</v>
      </c>
      <c r="M1660" s="150">
        <f>VLOOKUP(B1660,'12.2023'!A:F,6,0)</f>
        <v>13000</v>
      </c>
      <c r="N1660" s="150">
        <f t="shared" si="101"/>
        <v>0</v>
      </c>
      <c r="O1660" s="152">
        <f t="shared" si="102"/>
        <v>0</v>
      </c>
      <c r="P1660" s="128">
        <f t="shared" si="103"/>
        <v>0</v>
      </c>
      <c r="Q1660" s="153">
        <v>0</v>
      </c>
      <c r="R1660" s="128">
        <f t="shared" si="104"/>
        <v>0</v>
      </c>
      <c r="S1660" s="129">
        <v>11</v>
      </c>
    </row>
    <row r="1661" spans="1:19" hidden="1">
      <c r="A1661" s="147">
        <v>1643</v>
      </c>
      <c r="B1661" s="121">
        <v>203062247</v>
      </c>
      <c r="C1661" s="148" t="s">
        <v>159</v>
      </c>
      <c r="D1661" s="149" t="s">
        <v>32</v>
      </c>
      <c r="E1661" s="149" t="s">
        <v>44</v>
      </c>
      <c r="F1661" s="149" t="s">
        <v>152</v>
      </c>
      <c r="G1661" s="149" t="s">
        <v>109</v>
      </c>
      <c r="H1661" s="149">
        <v>0</v>
      </c>
      <c r="I1661" s="123" t="s">
        <v>1760</v>
      </c>
      <c r="J1661" s="150">
        <f>VLOOKUP(B1661,'12.2023'!A:C,3,0)</f>
        <v>0</v>
      </c>
      <c r="K1661" s="151">
        <f>VLOOKUP(B1661,'12.2023'!A:D,4,0)</f>
        <v>0</v>
      </c>
      <c r="L1661" s="150">
        <f>VLOOKUP(B1661,'12.2023'!A:E,5,0)</f>
        <v>13000</v>
      </c>
      <c r="M1661" s="150">
        <f>VLOOKUP(B1661,'12.2023'!A:F,6,0)</f>
        <v>13000</v>
      </c>
      <c r="N1661" s="150">
        <f t="shared" si="101"/>
        <v>0</v>
      </c>
      <c r="O1661" s="152">
        <f t="shared" si="102"/>
        <v>0</v>
      </c>
      <c r="P1661" s="128">
        <f t="shared" si="103"/>
        <v>0</v>
      </c>
      <c r="Q1661" s="153">
        <v>0</v>
      </c>
      <c r="R1661" s="128">
        <f t="shared" si="104"/>
        <v>0</v>
      </c>
      <c r="S1661" s="129">
        <v>11</v>
      </c>
    </row>
    <row r="1662" spans="1:19" hidden="1">
      <c r="A1662" s="147">
        <v>1644</v>
      </c>
      <c r="B1662" s="121">
        <v>203062248</v>
      </c>
      <c r="C1662" s="148" t="s">
        <v>159</v>
      </c>
      <c r="D1662" s="149" t="s">
        <v>32</v>
      </c>
      <c r="E1662" s="149" t="s">
        <v>44</v>
      </c>
      <c r="F1662" s="149" t="s">
        <v>152</v>
      </c>
      <c r="G1662" s="149" t="s">
        <v>109</v>
      </c>
      <c r="H1662" s="149">
        <v>0</v>
      </c>
      <c r="I1662" s="123" t="s">
        <v>1761</v>
      </c>
      <c r="J1662" s="150">
        <f>VLOOKUP(B1662,'12.2023'!A:C,3,0)</f>
        <v>0</v>
      </c>
      <c r="K1662" s="151">
        <f>VLOOKUP(B1662,'12.2023'!A:D,4,0)</f>
        <v>0</v>
      </c>
      <c r="L1662" s="150">
        <f>VLOOKUP(B1662,'12.2023'!A:E,5,0)</f>
        <v>0</v>
      </c>
      <c r="M1662" s="150">
        <f>VLOOKUP(B1662,'12.2023'!A:F,6,0)</f>
        <v>0</v>
      </c>
      <c r="N1662" s="150">
        <f t="shared" si="101"/>
        <v>0</v>
      </c>
      <c r="O1662" s="152">
        <f t="shared" si="102"/>
        <v>0</v>
      </c>
      <c r="P1662" s="128">
        <f t="shared" si="103"/>
        <v>0</v>
      </c>
      <c r="Q1662" s="153">
        <v>0</v>
      </c>
      <c r="R1662" s="128">
        <f t="shared" si="104"/>
        <v>0</v>
      </c>
      <c r="S1662" s="129">
        <v>11</v>
      </c>
    </row>
    <row r="1663" spans="1:19" hidden="1">
      <c r="A1663" s="147">
        <v>1645</v>
      </c>
      <c r="B1663" s="121">
        <v>203062249</v>
      </c>
      <c r="C1663" s="148" t="s">
        <v>159</v>
      </c>
      <c r="D1663" s="149" t="s">
        <v>32</v>
      </c>
      <c r="E1663" s="149" t="s">
        <v>44</v>
      </c>
      <c r="F1663" s="149" t="s">
        <v>152</v>
      </c>
      <c r="G1663" s="149" t="s">
        <v>109</v>
      </c>
      <c r="H1663" s="149">
        <v>0</v>
      </c>
      <c r="I1663" s="123" t="s">
        <v>1762</v>
      </c>
      <c r="J1663" s="150">
        <f>VLOOKUP(B1663,'12.2023'!A:C,3,0)</f>
        <v>0</v>
      </c>
      <c r="K1663" s="151">
        <f>VLOOKUP(B1663,'12.2023'!A:D,4,0)</f>
        <v>0</v>
      </c>
      <c r="L1663" s="150">
        <f>VLOOKUP(B1663,'12.2023'!A:E,5,0)</f>
        <v>13000</v>
      </c>
      <c r="M1663" s="150">
        <f>VLOOKUP(B1663,'12.2023'!A:F,6,0)</f>
        <v>13000</v>
      </c>
      <c r="N1663" s="150">
        <f t="shared" si="101"/>
        <v>0</v>
      </c>
      <c r="O1663" s="152">
        <f t="shared" si="102"/>
        <v>0</v>
      </c>
      <c r="P1663" s="128">
        <f t="shared" si="103"/>
        <v>0</v>
      </c>
      <c r="Q1663" s="153">
        <v>0</v>
      </c>
      <c r="R1663" s="128">
        <f t="shared" si="104"/>
        <v>0</v>
      </c>
      <c r="S1663" s="129">
        <v>11</v>
      </c>
    </row>
    <row r="1664" spans="1:19" hidden="1">
      <c r="A1664" s="147">
        <v>1646</v>
      </c>
      <c r="B1664" s="121">
        <v>203062250</v>
      </c>
      <c r="C1664" s="148" t="s">
        <v>159</v>
      </c>
      <c r="D1664" s="149" t="s">
        <v>32</v>
      </c>
      <c r="E1664" s="149" t="s">
        <v>44</v>
      </c>
      <c r="F1664" s="149" t="s">
        <v>152</v>
      </c>
      <c r="G1664" s="149" t="s">
        <v>109</v>
      </c>
      <c r="H1664" s="149">
        <v>0</v>
      </c>
      <c r="I1664" s="123" t="s">
        <v>1763</v>
      </c>
      <c r="J1664" s="150">
        <f>VLOOKUP(B1664,'12.2023'!A:C,3,0)</f>
        <v>0</v>
      </c>
      <c r="K1664" s="151">
        <f>VLOOKUP(B1664,'12.2023'!A:D,4,0)</f>
        <v>0</v>
      </c>
      <c r="L1664" s="150">
        <f>VLOOKUP(B1664,'12.2023'!A:E,5,0)</f>
        <v>13000</v>
      </c>
      <c r="M1664" s="150">
        <f>VLOOKUP(B1664,'12.2023'!A:F,6,0)</f>
        <v>13000</v>
      </c>
      <c r="N1664" s="150">
        <f t="shared" si="101"/>
        <v>0</v>
      </c>
      <c r="O1664" s="152">
        <f t="shared" si="102"/>
        <v>0</v>
      </c>
      <c r="P1664" s="128">
        <f t="shared" si="103"/>
        <v>0</v>
      </c>
      <c r="Q1664" s="153">
        <v>0</v>
      </c>
      <c r="R1664" s="128">
        <f t="shared" si="104"/>
        <v>0</v>
      </c>
      <c r="S1664" s="129">
        <v>11</v>
      </c>
    </row>
    <row r="1665" spans="1:19" hidden="1">
      <c r="A1665" s="147">
        <v>1647</v>
      </c>
      <c r="B1665" s="121">
        <v>203062251</v>
      </c>
      <c r="C1665" s="148" t="s">
        <v>159</v>
      </c>
      <c r="D1665" s="149" t="s">
        <v>32</v>
      </c>
      <c r="E1665" s="149" t="s">
        <v>44</v>
      </c>
      <c r="F1665" s="149" t="s">
        <v>152</v>
      </c>
      <c r="G1665" s="149" t="s">
        <v>109</v>
      </c>
      <c r="H1665" s="149">
        <v>0</v>
      </c>
      <c r="I1665" s="123" t="s">
        <v>1764</v>
      </c>
      <c r="J1665" s="150">
        <f>VLOOKUP(B1665,'12.2023'!A:C,3,0)</f>
        <v>0</v>
      </c>
      <c r="K1665" s="151">
        <f>VLOOKUP(B1665,'12.2023'!A:D,4,0)</f>
        <v>0</v>
      </c>
      <c r="L1665" s="150">
        <f>VLOOKUP(B1665,'12.2023'!A:E,5,0)</f>
        <v>13000</v>
      </c>
      <c r="M1665" s="150">
        <f>VLOOKUP(B1665,'12.2023'!A:F,6,0)</f>
        <v>13000</v>
      </c>
      <c r="N1665" s="150">
        <f t="shared" si="101"/>
        <v>0</v>
      </c>
      <c r="O1665" s="152">
        <f t="shared" si="102"/>
        <v>0</v>
      </c>
      <c r="P1665" s="128">
        <f t="shared" si="103"/>
        <v>0</v>
      </c>
      <c r="Q1665" s="153">
        <v>0</v>
      </c>
      <c r="R1665" s="128">
        <f t="shared" si="104"/>
        <v>0</v>
      </c>
      <c r="S1665" s="129">
        <v>11</v>
      </c>
    </row>
    <row r="1666" spans="1:19" hidden="1">
      <c r="A1666" s="147">
        <v>1648</v>
      </c>
      <c r="B1666" s="121">
        <v>203062252</v>
      </c>
      <c r="C1666" s="148" t="s">
        <v>159</v>
      </c>
      <c r="D1666" s="149" t="s">
        <v>32</v>
      </c>
      <c r="E1666" s="149" t="s">
        <v>44</v>
      </c>
      <c r="F1666" s="149" t="s">
        <v>152</v>
      </c>
      <c r="G1666" s="149" t="s">
        <v>109</v>
      </c>
      <c r="H1666" s="149">
        <v>0</v>
      </c>
      <c r="I1666" s="123" t="s">
        <v>1765</v>
      </c>
      <c r="J1666" s="150">
        <f>VLOOKUP(B1666,'12.2023'!A:C,3,0)</f>
        <v>0</v>
      </c>
      <c r="K1666" s="151">
        <f>VLOOKUP(B1666,'12.2023'!A:D,4,0)</f>
        <v>0</v>
      </c>
      <c r="L1666" s="150">
        <f>VLOOKUP(B1666,'12.2023'!A:E,5,0)</f>
        <v>13000</v>
      </c>
      <c r="M1666" s="150">
        <f>VLOOKUP(B1666,'12.2023'!A:F,6,0)</f>
        <v>13000</v>
      </c>
      <c r="N1666" s="150">
        <f t="shared" si="101"/>
        <v>0</v>
      </c>
      <c r="O1666" s="152">
        <f t="shared" si="102"/>
        <v>0</v>
      </c>
      <c r="P1666" s="128">
        <f t="shared" si="103"/>
        <v>0</v>
      </c>
      <c r="Q1666" s="153">
        <v>0</v>
      </c>
      <c r="R1666" s="128">
        <f t="shared" si="104"/>
        <v>0</v>
      </c>
      <c r="S1666" s="129">
        <v>11</v>
      </c>
    </row>
    <row r="1667" spans="1:19" hidden="1">
      <c r="A1667" s="147">
        <v>1649</v>
      </c>
      <c r="B1667" s="121">
        <v>203062253</v>
      </c>
      <c r="C1667" s="148" t="s">
        <v>159</v>
      </c>
      <c r="D1667" s="149" t="s">
        <v>32</v>
      </c>
      <c r="E1667" s="149" t="s">
        <v>44</v>
      </c>
      <c r="F1667" s="149" t="s">
        <v>152</v>
      </c>
      <c r="G1667" s="149" t="s">
        <v>109</v>
      </c>
      <c r="H1667" s="149">
        <v>0</v>
      </c>
      <c r="I1667" s="123" t="s">
        <v>1766</v>
      </c>
      <c r="J1667" s="150">
        <f>VLOOKUP(B1667,'12.2023'!A:C,3,0)</f>
        <v>0</v>
      </c>
      <c r="K1667" s="151">
        <f>VLOOKUP(B1667,'12.2023'!A:D,4,0)</f>
        <v>0</v>
      </c>
      <c r="L1667" s="150">
        <f>VLOOKUP(B1667,'12.2023'!A:E,5,0)</f>
        <v>13000</v>
      </c>
      <c r="M1667" s="150">
        <f>VLOOKUP(B1667,'12.2023'!A:F,6,0)</f>
        <v>13000</v>
      </c>
      <c r="N1667" s="150">
        <f t="shared" si="101"/>
        <v>0</v>
      </c>
      <c r="O1667" s="152">
        <f t="shared" si="102"/>
        <v>0</v>
      </c>
      <c r="P1667" s="128">
        <f t="shared" si="103"/>
        <v>0</v>
      </c>
      <c r="Q1667" s="153">
        <v>0</v>
      </c>
      <c r="R1667" s="128">
        <f t="shared" si="104"/>
        <v>0</v>
      </c>
      <c r="S1667" s="129">
        <v>11</v>
      </c>
    </row>
    <row r="1668" spans="1:19" hidden="1">
      <c r="A1668" s="147">
        <v>1650</v>
      </c>
      <c r="B1668" s="121">
        <v>203062254</v>
      </c>
      <c r="C1668" s="148" t="s">
        <v>159</v>
      </c>
      <c r="D1668" s="149" t="s">
        <v>32</v>
      </c>
      <c r="E1668" s="149" t="s">
        <v>44</v>
      </c>
      <c r="F1668" s="149" t="s">
        <v>152</v>
      </c>
      <c r="G1668" s="149" t="s">
        <v>109</v>
      </c>
      <c r="H1668" s="149">
        <v>0</v>
      </c>
      <c r="I1668" s="123" t="s">
        <v>1767</v>
      </c>
      <c r="J1668" s="150">
        <f>VLOOKUP(B1668,'12.2023'!A:C,3,0)</f>
        <v>0</v>
      </c>
      <c r="K1668" s="151">
        <f>VLOOKUP(B1668,'12.2023'!A:D,4,0)</f>
        <v>0</v>
      </c>
      <c r="L1668" s="150">
        <f>VLOOKUP(B1668,'12.2023'!A:E,5,0)</f>
        <v>0</v>
      </c>
      <c r="M1668" s="150">
        <f>VLOOKUP(B1668,'12.2023'!A:F,6,0)</f>
        <v>0</v>
      </c>
      <c r="N1668" s="150">
        <f t="shared" si="101"/>
        <v>0</v>
      </c>
      <c r="O1668" s="152">
        <f t="shared" si="102"/>
        <v>0</v>
      </c>
      <c r="P1668" s="128">
        <f t="shared" si="103"/>
        <v>0</v>
      </c>
      <c r="Q1668" s="153">
        <v>0</v>
      </c>
      <c r="R1668" s="128">
        <f t="shared" si="104"/>
        <v>0</v>
      </c>
      <c r="S1668" s="129">
        <v>11</v>
      </c>
    </row>
    <row r="1669" spans="1:19" hidden="1">
      <c r="A1669" s="147">
        <v>1651</v>
      </c>
      <c r="B1669" s="121">
        <v>203062255</v>
      </c>
      <c r="C1669" s="148" t="s">
        <v>159</v>
      </c>
      <c r="D1669" s="149" t="s">
        <v>32</v>
      </c>
      <c r="E1669" s="149" t="s">
        <v>44</v>
      </c>
      <c r="F1669" s="149" t="s">
        <v>152</v>
      </c>
      <c r="G1669" s="149" t="s">
        <v>109</v>
      </c>
      <c r="H1669" s="149">
        <v>0</v>
      </c>
      <c r="I1669" s="123" t="s">
        <v>1768</v>
      </c>
      <c r="J1669" s="150">
        <f>VLOOKUP(B1669,'12.2023'!A:C,3,0)</f>
        <v>0</v>
      </c>
      <c r="K1669" s="151">
        <f>VLOOKUP(B1669,'12.2023'!A:D,4,0)</f>
        <v>0</v>
      </c>
      <c r="L1669" s="150">
        <f>VLOOKUP(B1669,'12.2023'!A:E,5,0)</f>
        <v>13000</v>
      </c>
      <c r="M1669" s="150">
        <f>VLOOKUP(B1669,'12.2023'!A:F,6,0)</f>
        <v>13000</v>
      </c>
      <c r="N1669" s="150">
        <f t="shared" si="101"/>
        <v>0</v>
      </c>
      <c r="O1669" s="152">
        <f t="shared" si="102"/>
        <v>0</v>
      </c>
      <c r="P1669" s="128">
        <f t="shared" si="103"/>
        <v>0</v>
      </c>
      <c r="Q1669" s="153">
        <v>0</v>
      </c>
      <c r="R1669" s="128">
        <f t="shared" si="104"/>
        <v>0</v>
      </c>
      <c r="S1669" s="129">
        <v>11</v>
      </c>
    </row>
    <row r="1670" spans="1:19" hidden="1">
      <c r="A1670" s="147">
        <v>1652</v>
      </c>
      <c r="B1670" s="121">
        <v>203062256</v>
      </c>
      <c r="C1670" s="148" t="s">
        <v>159</v>
      </c>
      <c r="D1670" s="149" t="s">
        <v>32</v>
      </c>
      <c r="E1670" s="149" t="s">
        <v>44</v>
      </c>
      <c r="F1670" s="149" t="s">
        <v>152</v>
      </c>
      <c r="G1670" s="149" t="s">
        <v>109</v>
      </c>
      <c r="H1670" s="149">
        <v>0</v>
      </c>
      <c r="I1670" s="123" t="s">
        <v>1769</v>
      </c>
      <c r="J1670" s="150">
        <f>VLOOKUP(B1670,'12.2023'!A:C,3,0)</f>
        <v>0</v>
      </c>
      <c r="K1670" s="151">
        <f>VLOOKUP(B1670,'12.2023'!A:D,4,0)</f>
        <v>0</v>
      </c>
      <c r="L1670" s="150">
        <f>VLOOKUP(B1670,'12.2023'!A:E,5,0)</f>
        <v>0</v>
      </c>
      <c r="M1670" s="150">
        <f>VLOOKUP(B1670,'12.2023'!A:F,6,0)</f>
        <v>0</v>
      </c>
      <c r="N1670" s="150">
        <f t="shared" si="101"/>
        <v>0</v>
      </c>
      <c r="O1670" s="152">
        <f t="shared" si="102"/>
        <v>0</v>
      </c>
      <c r="P1670" s="128">
        <f t="shared" si="103"/>
        <v>0</v>
      </c>
      <c r="Q1670" s="153">
        <v>0</v>
      </c>
      <c r="R1670" s="128">
        <f t="shared" si="104"/>
        <v>0</v>
      </c>
      <c r="S1670" s="129">
        <v>11</v>
      </c>
    </row>
    <row r="1671" spans="1:19" hidden="1">
      <c r="A1671" s="147">
        <v>1653</v>
      </c>
      <c r="B1671" s="121">
        <v>203062257</v>
      </c>
      <c r="C1671" s="148" t="s">
        <v>159</v>
      </c>
      <c r="D1671" s="149" t="s">
        <v>32</v>
      </c>
      <c r="E1671" s="149" t="s">
        <v>44</v>
      </c>
      <c r="F1671" s="149" t="s">
        <v>152</v>
      </c>
      <c r="G1671" s="149" t="s">
        <v>109</v>
      </c>
      <c r="H1671" s="149">
        <v>0</v>
      </c>
      <c r="I1671" s="123" t="s">
        <v>1770</v>
      </c>
      <c r="J1671" s="150">
        <f>VLOOKUP(B1671,'12.2023'!A:C,3,0)</f>
        <v>0</v>
      </c>
      <c r="K1671" s="151">
        <f>VLOOKUP(B1671,'12.2023'!A:D,4,0)</f>
        <v>0</v>
      </c>
      <c r="L1671" s="150">
        <f>VLOOKUP(B1671,'12.2023'!A:E,5,0)</f>
        <v>13000</v>
      </c>
      <c r="M1671" s="150">
        <f>VLOOKUP(B1671,'12.2023'!A:F,6,0)</f>
        <v>13000</v>
      </c>
      <c r="N1671" s="150">
        <f t="shared" ref="N1671:N1734" si="105">IF((J1671+L1671)-(K1671+M1671)&lt;0,0,(J1671+L1671)-(K1671+M1671))</f>
        <v>0</v>
      </c>
      <c r="O1671" s="152">
        <f t="shared" ref="O1671:O1734" si="106">-IF((J1671+L1671)-(K1671+M1671)&lt;0,(J1671+L1671)-(K1671+M1671),0)</f>
        <v>0</v>
      </c>
      <c r="P1671" s="128">
        <f t="shared" ref="P1671:P1734" si="107">N1671-O1671</f>
        <v>0</v>
      </c>
      <c r="Q1671" s="153">
        <v>0</v>
      </c>
      <c r="R1671" s="128">
        <f t="shared" ref="R1671:R1734" si="108">P1671-Q1671</f>
        <v>0</v>
      </c>
      <c r="S1671" s="129">
        <v>11</v>
      </c>
    </row>
    <row r="1672" spans="1:19" hidden="1">
      <c r="A1672" s="147">
        <v>1654</v>
      </c>
      <c r="B1672" s="121">
        <v>203062258</v>
      </c>
      <c r="C1672" s="148" t="s">
        <v>159</v>
      </c>
      <c r="D1672" s="149" t="s">
        <v>32</v>
      </c>
      <c r="E1672" s="149" t="s">
        <v>44</v>
      </c>
      <c r="F1672" s="149" t="s">
        <v>152</v>
      </c>
      <c r="G1672" s="149" t="s">
        <v>109</v>
      </c>
      <c r="H1672" s="149">
        <v>0</v>
      </c>
      <c r="I1672" s="123" t="s">
        <v>1771</v>
      </c>
      <c r="J1672" s="150">
        <f>VLOOKUP(B1672,'12.2023'!A:C,3,0)</f>
        <v>0</v>
      </c>
      <c r="K1672" s="151">
        <f>VLOOKUP(B1672,'12.2023'!A:D,4,0)</f>
        <v>0</v>
      </c>
      <c r="L1672" s="150">
        <f>VLOOKUP(B1672,'12.2023'!A:E,5,0)</f>
        <v>13000</v>
      </c>
      <c r="M1672" s="150">
        <f>VLOOKUP(B1672,'12.2023'!A:F,6,0)</f>
        <v>13000</v>
      </c>
      <c r="N1672" s="150">
        <f t="shared" si="105"/>
        <v>0</v>
      </c>
      <c r="O1672" s="152">
        <f t="shared" si="106"/>
        <v>0</v>
      </c>
      <c r="P1672" s="128">
        <f t="shared" si="107"/>
        <v>0</v>
      </c>
      <c r="Q1672" s="153">
        <v>0</v>
      </c>
      <c r="R1672" s="128">
        <f t="shared" si="108"/>
        <v>0</v>
      </c>
      <c r="S1672" s="129">
        <v>11</v>
      </c>
    </row>
    <row r="1673" spans="1:19" hidden="1">
      <c r="A1673" s="147">
        <v>1655</v>
      </c>
      <c r="B1673" s="121">
        <v>203062259</v>
      </c>
      <c r="C1673" s="148" t="s">
        <v>159</v>
      </c>
      <c r="D1673" s="149" t="s">
        <v>32</v>
      </c>
      <c r="E1673" s="149" t="s">
        <v>44</v>
      </c>
      <c r="F1673" s="149" t="s">
        <v>152</v>
      </c>
      <c r="G1673" s="149" t="s">
        <v>109</v>
      </c>
      <c r="H1673" s="149">
        <v>0</v>
      </c>
      <c r="I1673" s="123" t="s">
        <v>1772</v>
      </c>
      <c r="J1673" s="150">
        <f>VLOOKUP(B1673,'12.2023'!A:C,3,0)</f>
        <v>0</v>
      </c>
      <c r="K1673" s="151">
        <f>VLOOKUP(B1673,'12.2023'!A:D,4,0)</f>
        <v>0</v>
      </c>
      <c r="L1673" s="150">
        <f>VLOOKUP(B1673,'12.2023'!A:E,5,0)</f>
        <v>0</v>
      </c>
      <c r="M1673" s="150">
        <f>VLOOKUP(B1673,'12.2023'!A:F,6,0)</f>
        <v>0</v>
      </c>
      <c r="N1673" s="150">
        <f t="shared" si="105"/>
        <v>0</v>
      </c>
      <c r="O1673" s="152">
        <f t="shared" si="106"/>
        <v>0</v>
      </c>
      <c r="P1673" s="128">
        <f t="shared" si="107"/>
        <v>0</v>
      </c>
      <c r="Q1673" s="153">
        <v>0</v>
      </c>
      <c r="R1673" s="128">
        <f t="shared" si="108"/>
        <v>0</v>
      </c>
      <c r="S1673" s="129">
        <v>11</v>
      </c>
    </row>
    <row r="1674" spans="1:19" hidden="1">
      <c r="A1674" s="147">
        <v>1656</v>
      </c>
      <c r="B1674" s="121">
        <v>203062260</v>
      </c>
      <c r="C1674" s="148" t="s">
        <v>159</v>
      </c>
      <c r="D1674" s="149" t="s">
        <v>32</v>
      </c>
      <c r="E1674" s="149" t="s">
        <v>44</v>
      </c>
      <c r="F1674" s="149" t="s">
        <v>152</v>
      </c>
      <c r="G1674" s="149" t="s">
        <v>109</v>
      </c>
      <c r="H1674" s="149">
        <v>0</v>
      </c>
      <c r="I1674" s="123" t="s">
        <v>1773</v>
      </c>
      <c r="J1674" s="150">
        <f>VLOOKUP(B1674,'12.2023'!A:C,3,0)</f>
        <v>0</v>
      </c>
      <c r="K1674" s="151">
        <f>VLOOKUP(B1674,'12.2023'!A:D,4,0)</f>
        <v>0</v>
      </c>
      <c r="L1674" s="150">
        <f>VLOOKUP(B1674,'12.2023'!A:E,5,0)</f>
        <v>13000</v>
      </c>
      <c r="M1674" s="150">
        <f>VLOOKUP(B1674,'12.2023'!A:F,6,0)</f>
        <v>13000</v>
      </c>
      <c r="N1674" s="150">
        <f t="shared" si="105"/>
        <v>0</v>
      </c>
      <c r="O1674" s="152">
        <f t="shared" si="106"/>
        <v>0</v>
      </c>
      <c r="P1674" s="128">
        <f t="shared" si="107"/>
        <v>0</v>
      </c>
      <c r="Q1674" s="153">
        <v>0</v>
      </c>
      <c r="R1674" s="128">
        <f t="shared" si="108"/>
        <v>0</v>
      </c>
      <c r="S1674" s="129">
        <v>11</v>
      </c>
    </row>
    <row r="1675" spans="1:19" hidden="1">
      <c r="A1675" s="147">
        <v>1657</v>
      </c>
      <c r="B1675" s="121">
        <v>203062261</v>
      </c>
      <c r="C1675" s="148" t="s">
        <v>159</v>
      </c>
      <c r="D1675" s="149" t="s">
        <v>32</v>
      </c>
      <c r="E1675" s="149" t="s">
        <v>44</v>
      </c>
      <c r="F1675" s="149" t="s">
        <v>152</v>
      </c>
      <c r="G1675" s="149" t="s">
        <v>109</v>
      </c>
      <c r="H1675" s="149">
        <v>0</v>
      </c>
      <c r="I1675" s="123" t="s">
        <v>1774</v>
      </c>
      <c r="J1675" s="150">
        <f>VLOOKUP(B1675,'12.2023'!A:C,3,0)</f>
        <v>0</v>
      </c>
      <c r="K1675" s="151">
        <f>VLOOKUP(B1675,'12.2023'!A:D,4,0)</f>
        <v>0</v>
      </c>
      <c r="L1675" s="150">
        <f>VLOOKUP(B1675,'12.2023'!A:E,5,0)</f>
        <v>0</v>
      </c>
      <c r="M1675" s="150">
        <f>VLOOKUP(B1675,'12.2023'!A:F,6,0)</f>
        <v>0</v>
      </c>
      <c r="N1675" s="150">
        <f t="shared" si="105"/>
        <v>0</v>
      </c>
      <c r="O1675" s="152">
        <f t="shared" si="106"/>
        <v>0</v>
      </c>
      <c r="P1675" s="128">
        <f t="shared" si="107"/>
        <v>0</v>
      </c>
      <c r="Q1675" s="153">
        <v>0</v>
      </c>
      <c r="R1675" s="128">
        <f t="shared" si="108"/>
        <v>0</v>
      </c>
      <c r="S1675" s="129">
        <v>11</v>
      </c>
    </row>
    <row r="1676" spans="1:19" hidden="1">
      <c r="A1676" s="147">
        <v>1658</v>
      </c>
      <c r="B1676" s="121">
        <v>203062262</v>
      </c>
      <c r="C1676" s="148" t="s">
        <v>159</v>
      </c>
      <c r="D1676" s="149" t="s">
        <v>32</v>
      </c>
      <c r="E1676" s="149" t="s">
        <v>44</v>
      </c>
      <c r="F1676" s="149" t="s">
        <v>152</v>
      </c>
      <c r="G1676" s="149" t="s">
        <v>109</v>
      </c>
      <c r="H1676" s="149">
        <v>0</v>
      </c>
      <c r="I1676" s="123" t="s">
        <v>1775</v>
      </c>
      <c r="J1676" s="150">
        <f>VLOOKUP(B1676,'12.2023'!A:C,3,0)</f>
        <v>0</v>
      </c>
      <c r="K1676" s="151">
        <f>VLOOKUP(B1676,'12.2023'!A:D,4,0)</f>
        <v>0</v>
      </c>
      <c r="L1676" s="150">
        <f>VLOOKUP(B1676,'12.2023'!A:E,5,0)</f>
        <v>13000</v>
      </c>
      <c r="M1676" s="150">
        <f>VLOOKUP(B1676,'12.2023'!A:F,6,0)</f>
        <v>13000</v>
      </c>
      <c r="N1676" s="150">
        <f t="shared" si="105"/>
        <v>0</v>
      </c>
      <c r="O1676" s="152">
        <f t="shared" si="106"/>
        <v>0</v>
      </c>
      <c r="P1676" s="128">
        <f t="shared" si="107"/>
        <v>0</v>
      </c>
      <c r="Q1676" s="153">
        <v>0</v>
      </c>
      <c r="R1676" s="128">
        <f t="shared" si="108"/>
        <v>0</v>
      </c>
      <c r="S1676" s="129">
        <v>11</v>
      </c>
    </row>
    <row r="1677" spans="1:19" hidden="1">
      <c r="A1677" s="147">
        <v>1659</v>
      </c>
      <c r="B1677" s="121">
        <v>203062263</v>
      </c>
      <c r="C1677" s="148" t="s">
        <v>159</v>
      </c>
      <c r="D1677" s="149" t="s">
        <v>32</v>
      </c>
      <c r="E1677" s="149" t="s">
        <v>44</v>
      </c>
      <c r="F1677" s="149" t="s">
        <v>152</v>
      </c>
      <c r="G1677" s="149" t="s">
        <v>109</v>
      </c>
      <c r="H1677" s="149">
        <v>0</v>
      </c>
      <c r="I1677" s="123" t="s">
        <v>1776</v>
      </c>
      <c r="J1677" s="150">
        <f>VLOOKUP(B1677,'12.2023'!A:C,3,0)</f>
        <v>0</v>
      </c>
      <c r="K1677" s="151">
        <f>VLOOKUP(B1677,'12.2023'!A:D,4,0)</f>
        <v>0</v>
      </c>
      <c r="L1677" s="150">
        <f>VLOOKUP(B1677,'12.2023'!A:E,5,0)</f>
        <v>13000</v>
      </c>
      <c r="M1677" s="150">
        <f>VLOOKUP(B1677,'12.2023'!A:F,6,0)</f>
        <v>13000</v>
      </c>
      <c r="N1677" s="150">
        <f t="shared" si="105"/>
        <v>0</v>
      </c>
      <c r="O1677" s="152">
        <f t="shared" si="106"/>
        <v>0</v>
      </c>
      <c r="P1677" s="128">
        <f t="shared" si="107"/>
        <v>0</v>
      </c>
      <c r="Q1677" s="153">
        <v>0</v>
      </c>
      <c r="R1677" s="128">
        <f t="shared" si="108"/>
        <v>0</v>
      </c>
      <c r="S1677" s="129">
        <v>11</v>
      </c>
    </row>
    <row r="1678" spans="1:19" hidden="1">
      <c r="A1678" s="147">
        <v>1660</v>
      </c>
      <c r="B1678" s="121">
        <v>203062264</v>
      </c>
      <c r="C1678" s="148" t="s">
        <v>159</v>
      </c>
      <c r="D1678" s="149" t="s">
        <v>32</v>
      </c>
      <c r="E1678" s="149" t="s">
        <v>44</v>
      </c>
      <c r="F1678" s="149" t="s">
        <v>152</v>
      </c>
      <c r="G1678" s="149" t="s">
        <v>109</v>
      </c>
      <c r="H1678" s="149">
        <v>0</v>
      </c>
      <c r="I1678" s="123" t="s">
        <v>1777</v>
      </c>
      <c r="J1678" s="150">
        <f>VLOOKUP(B1678,'12.2023'!A:C,3,0)</f>
        <v>0</v>
      </c>
      <c r="K1678" s="151">
        <f>VLOOKUP(B1678,'12.2023'!A:D,4,0)</f>
        <v>0</v>
      </c>
      <c r="L1678" s="150">
        <f>VLOOKUP(B1678,'12.2023'!A:E,5,0)</f>
        <v>13000</v>
      </c>
      <c r="M1678" s="150">
        <f>VLOOKUP(B1678,'12.2023'!A:F,6,0)</f>
        <v>13000</v>
      </c>
      <c r="N1678" s="150">
        <f t="shared" si="105"/>
        <v>0</v>
      </c>
      <c r="O1678" s="152">
        <f t="shared" si="106"/>
        <v>0</v>
      </c>
      <c r="P1678" s="128">
        <f t="shared" si="107"/>
        <v>0</v>
      </c>
      <c r="Q1678" s="153">
        <v>0</v>
      </c>
      <c r="R1678" s="128">
        <f t="shared" si="108"/>
        <v>0</v>
      </c>
      <c r="S1678" s="129">
        <v>11</v>
      </c>
    </row>
    <row r="1679" spans="1:19" hidden="1">
      <c r="A1679" s="147">
        <v>1661</v>
      </c>
      <c r="B1679" s="121">
        <v>203062265</v>
      </c>
      <c r="C1679" s="148" t="s">
        <v>159</v>
      </c>
      <c r="D1679" s="149" t="s">
        <v>32</v>
      </c>
      <c r="E1679" s="149" t="s">
        <v>44</v>
      </c>
      <c r="F1679" s="149" t="s">
        <v>152</v>
      </c>
      <c r="G1679" s="149" t="s">
        <v>109</v>
      </c>
      <c r="H1679" s="149">
        <v>0</v>
      </c>
      <c r="I1679" s="123" t="s">
        <v>1778</v>
      </c>
      <c r="J1679" s="150">
        <f>VLOOKUP(B1679,'12.2023'!A:C,3,0)</f>
        <v>0</v>
      </c>
      <c r="K1679" s="151">
        <f>VLOOKUP(B1679,'12.2023'!A:D,4,0)</f>
        <v>0</v>
      </c>
      <c r="L1679" s="150">
        <f>VLOOKUP(B1679,'12.2023'!A:E,5,0)</f>
        <v>0</v>
      </c>
      <c r="M1679" s="150">
        <f>VLOOKUP(B1679,'12.2023'!A:F,6,0)</f>
        <v>0</v>
      </c>
      <c r="N1679" s="150">
        <f t="shared" si="105"/>
        <v>0</v>
      </c>
      <c r="O1679" s="152">
        <f t="shared" si="106"/>
        <v>0</v>
      </c>
      <c r="P1679" s="128">
        <f t="shared" si="107"/>
        <v>0</v>
      </c>
      <c r="Q1679" s="153">
        <v>0</v>
      </c>
      <c r="R1679" s="128">
        <f t="shared" si="108"/>
        <v>0</v>
      </c>
      <c r="S1679" s="129">
        <v>11</v>
      </c>
    </row>
    <row r="1680" spans="1:19" hidden="1">
      <c r="A1680" s="147">
        <v>1662</v>
      </c>
      <c r="B1680" s="121">
        <v>203062266</v>
      </c>
      <c r="C1680" s="148" t="s">
        <v>159</v>
      </c>
      <c r="D1680" s="149" t="s">
        <v>32</v>
      </c>
      <c r="E1680" s="149" t="s">
        <v>44</v>
      </c>
      <c r="F1680" s="149" t="s">
        <v>152</v>
      </c>
      <c r="G1680" s="149" t="s">
        <v>109</v>
      </c>
      <c r="H1680" s="149">
        <v>0</v>
      </c>
      <c r="I1680" s="123" t="s">
        <v>1779</v>
      </c>
      <c r="J1680" s="150">
        <f>VLOOKUP(B1680,'12.2023'!A:C,3,0)</f>
        <v>0</v>
      </c>
      <c r="K1680" s="151">
        <f>VLOOKUP(B1680,'12.2023'!A:D,4,0)</f>
        <v>0</v>
      </c>
      <c r="L1680" s="150">
        <f>VLOOKUP(B1680,'12.2023'!A:E,5,0)</f>
        <v>13000</v>
      </c>
      <c r="M1680" s="150">
        <f>VLOOKUP(B1680,'12.2023'!A:F,6,0)</f>
        <v>13000</v>
      </c>
      <c r="N1680" s="150">
        <f t="shared" si="105"/>
        <v>0</v>
      </c>
      <c r="O1680" s="152">
        <f t="shared" si="106"/>
        <v>0</v>
      </c>
      <c r="P1680" s="128">
        <f t="shared" si="107"/>
        <v>0</v>
      </c>
      <c r="Q1680" s="153">
        <v>0</v>
      </c>
      <c r="R1680" s="128">
        <f t="shared" si="108"/>
        <v>0</v>
      </c>
      <c r="S1680" s="129">
        <v>11</v>
      </c>
    </row>
    <row r="1681" spans="1:19" hidden="1">
      <c r="A1681" s="147">
        <v>1663</v>
      </c>
      <c r="B1681" s="121">
        <v>203062267</v>
      </c>
      <c r="C1681" s="148" t="s">
        <v>159</v>
      </c>
      <c r="D1681" s="149" t="s">
        <v>32</v>
      </c>
      <c r="E1681" s="149" t="s">
        <v>44</v>
      </c>
      <c r="F1681" s="149" t="s">
        <v>152</v>
      </c>
      <c r="G1681" s="149" t="s">
        <v>109</v>
      </c>
      <c r="H1681" s="149">
        <v>0</v>
      </c>
      <c r="I1681" s="123" t="s">
        <v>1780</v>
      </c>
      <c r="J1681" s="150">
        <f>VLOOKUP(B1681,'12.2023'!A:C,3,0)</f>
        <v>0</v>
      </c>
      <c r="K1681" s="151">
        <f>VLOOKUP(B1681,'12.2023'!A:D,4,0)</f>
        <v>0</v>
      </c>
      <c r="L1681" s="150">
        <f>VLOOKUP(B1681,'12.2023'!A:E,5,0)</f>
        <v>13000</v>
      </c>
      <c r="M1681" s="150">
        <f>VLOOKUP(B1681,'12.2023'!A:F,6,0)</f>
        <v>13000</v>
      </c>
      <c r="N1681" s="150">
        <f t="shared" si="105"/>
        <v>0</v>
      </c>
      <c r="O1681" s="152">
        <f t="shared" si="106"/>
        <v>0</v>
      </c>
      <c r="P1681" s="128">
        <f t="shared" si="107"/>
        <v>0</v>
      </c>
      <c r="Q1681" s="153">
        <v>0</v>
      </c>
      <c r="R1681" s="128">
        <f t="shared" si="108"/>
        <v>0</v>
      </c>
      <c r="S1681" s="129">
        <v>11</v>
      </c>
    </row>
    <row r="1682" spans="1:19" hidden="1">
      <c r="A1682" s="147">
        <v>1664</v>
      </c>
      <c r="B1682" s="121">
        <v>203062268</v>
      </c>
      <c r="C1682" s="148" t="s">
        <v>159</v>
      </c>
      <c r="D1682" s="149" t="s">
        <v>32</v>
      </c>
      <c r="E1682" s="149" t="s">
        <v>44</v>
      </c>
      <c r="F1682" s="149" t="s">
        <v>152</v>
      </c>
      <c r="G1682" s="149" t="s">
        <v>109</v>
      </c>
      <c r="H1682" s="149">
        <v>0</v>
      </c>
      <c r="I1682" s="123" t="s">
        <v>1781</v>
      </c>
      <c r="J1682" s="150">
        <f>VLOOKUP(B1682,'12.2023'!A:C,3,0)</f>
        <v>0</v>
      </c>
      <c r="K1682" s="151">
        <f>VLOOKUP(B1682,'12.2023'!A:D,4,0)</f>
        <v>0</v>
      </c>
      <c r="L1682" s="150">
        <f>VLOOKUP(B1682,'12.2023'!A:E,5,0)</f>
        <v>13000</v>
      </c>
      <c r="M1682" s="150">
        <f>VLOOKUP(B1682,'12.2023'!A:F,6,0)</f>
        <v>13000</v>
      </c>
      <c r="N1682" s="150">
        <f t="shared" si="105"/>
        <v>0</v>
      </c>
      <c r="O1682" s="152">
        <f t="shared" si="106"/>
        <v>0</v>
      </c>
      <c r="P1682" s="128">
        <f t="shared" si="107"/>
        <v>0</v>
      </c>
      <c r="Q1682" s="153">
        <v>0</v>
      </c>
      <c r="R1682" s="128">
        <f t="shared" si="108"/>
        <v>0</v>
      </c>
      <c r="S1682" s="129">
        <v>11</v>
      </c>
    </row>
    <row r="1683" spans="1:19" hidden="1">
      <c r="A1683" s="147">
        <v>1665</v>
      </c>
      <c r="B1683" s="121">
        <v>203062269</v>
      </c>
      <c r="C1683" s="148" t="s">
        <v>159</v>
      </c>
      <c r="D1683" s="149" t="s">
        <v>32</v>
      </c>
      <c r="E1683" s="149" t="s">
        <v>44</v>
      </c>
      <c r="F1683" s="149" t="s">
        <v>152</v>
      </c>
      <c r="G1683" s="149" t="s">
        <v>109</v>
      </c>
      <c r="H1683" s="149">
        <v>0</v>
      </c>
      <c r="I1683" s="123" t="s">
        <v>1782</v>
      </c>
      <c r="J1683" s="150">
        <f>VLOOKUP(B1683,'12.2023'!A:C,3,0)</f>
        <v>0</v>
      </c>
      <c r="K1683" s="151">
        <f>VLOOKUP(B1683,'12.2023'!A:D,4,0)</f>
        <v>0</v>
      </c>
      <c r="L1683" s="150">
        <f>VLOOKUP(B1683,'12.2023'!A:E,5,0)</f>
        <v>13000</v>
      </c>
      <c r="M1683" s="150">
        <f>VLOOKUP(B1683,'12.2023'!A:F,6,0)</f>
        <v>13000</v>
      </c>
      <c r="N1683" s="150">
        <f t="shared" si="105"/>
        <v>0</v>
      </c>
      <c r="O1683" s="152">
        <f t="shared" si="106"/>
        <v>0</v>
      </c>
      <c r="P1683" s="128">
        <f t="shared" si="107"/>
        <v>0</v>
      </c>
      <c r="Q1683" s="153">
        <v>0</v>
      </c>
      <c r="R1683" s="128">
        <f t="shared" si="108"/>
        <v>0</v>
      </c>
      <c r="S1683" s="129">
        <v>11</v>
      </c>
    </row>
    <row r="1684" spans="1:19" hidden="1">
      <c r="A1684" s="147">
        <v>1666</v>
      </c>
      <c r="B1684" s="121">
        <v>203062270</v>
      </c>
      <c r="C1684" s="148" t="s">
        <v>159</v>
      </c>
      <c r="D1684" s="149" t="s">
        <v>32</v>
      </c>
      <c r="E1684" s="149" t="s">
        <v>44</v>
      </c>
      <c r="F1684" s="149" t="s">
        <v>152</v>
      </c>
      <c r="G1684" s="149" t="s">
        <v>109</v>
      </c>
      <c r="H1684" s="149">
        <v>0</v>
      </c>
      <c r="I1684" s="123" t="s">
        <v>1783</v>
      </c>
      <c r="J1684" s="150">
        <f>VLOOKUP(B1684,'12.2023'!A:C,3,0)</f>
        <v>0</v>
      </c>
      <c r="K1684" s="151">
        <f>VLOOKUP(B1684,'12.2023'!A:D,4,0)</f>
        <v>0</v>
      </c>
      <c r="L1684" s="150">
        <f>VLOOKUP(B1684,'12.2023'!A:E,5,0)</f>
        <v>13000</v>
      </c>
      <c r="M1684" s="150">
        <f>VLOOKUP(B1684,'12.2023'!A:F,6,0)</f>
        <v>13000</v>
      </c>
      <c r="N1684" s="150">
        <f t="shared" si="105"/>
        <v>0</v>
      </c>
      <c r="O1684" s="152">
        <f t="shared" si="106"/>
        <v>0</v>
      </c>
      <c r="P1684" s="128">
        <f t="shared" si="107"/>
        <v>0</v>
      </c>
      <c r="Q1684" s="153">
        <v>0</v>
      </c>
      <c r="R1684" s="128">
        <f t="shared" si="108"/>
        <v>0</v>
      </c>
      <c r="S1684" s="129">
        <v>11</v>
      </c>
    </row>
    <row r="1685" spans="1:19" hidden="1">
      <c r="A1685" s="147">
        <v>1667</v>
      </c>
      <c r="B1685" s="121">
        <v>203062271</v>
      </c>
      <c r="C1685" s="148" t="s">
        <v>159</v>
      </c>
      <c r="D1685" s="149" t="s">
        <v>32</v>
      </c>
      <c r="E1685" s="149" t="s">
        <v>44</v>
      </c>
      <c r="F1685" s="149" t="s">
        <v>152</v>
      </c>
      <c r="G1685" s="149" t="s">
        <v>109</v>
      </c>
      <c r="H1685" s="149">
        <v>0</v>
      </c>
      <c r="I1685" s="123" t="s">
        <v>1784</v>
      </c>
      <c r="J1685" s="150">
        <f>VLOOKUP(B1685,'12.2023'!A:C,3,0)</f>
        <v>0</v>
      </c>
      <c r="K1685" s="151">
        <f>VLOOKUP(B1685,'12.2023'!A:D,4,0)</f>
        <v>0</v>
      </c>
      <c r="L1685" s="150">
        <f>VLOOKUP(B1685,'12.2023'!A:E,5,0)</f>
        <v>0</v>
      </c>
      <c r="M1685" s="150">
        <f>VLOOKUP(B1685,'12.2023'!A:F,6,0)</f>
        <v>0</v>
      </c>
      <c r="N1685" s="150">
        <f t="shared" si="105"/>
        <v>0</v>
      </c>
      <c r="O1685" s="152">
        <f t="shared" si="106"/>
        <v>0</v>
      </c>
      <c r="P1685" s="128">
        <f t="shared" si="107"/>
        <v>0</v>
      </c>
      <c r="Q1685" s="153">
        <v>0</v>
      </c>
      <c r="R1685" s="128">
        <f t="shared" si="108"/>
        <v>0</v>
      </c>
      <c r="S1685" s="129">
        <v>11</v>
      </c>
    </row>
    <row r="1686" spans="1:19" hidden="1">
      <c r="A1686" s="147">
        <v>1668</v>
      </c>
      <c r="B1686" s="121">
        <v>203062272</v>
      </c>
      <c r="C1686" s="148" t="s">
        <v>159</v>
      </c>
      <c r="D1686" s="149" t="s">
        <v>32</v>
      </c>
      <c r="E1686" s="149" t="s">
        <v>44</v>
      </c>
      <c r="F1686" s="149" t="s">
        <v>152</v>
      </c>
      <c r="G1686" s="149" t="s">
        <v>109</v>
      </c>
      <c r="H1686" s="149">
        <v>0</v>
      </c>
      <c r="I1686" s="123" t="s">
        <v>1785</v>
      </c>
      <c r="J1686" s="150">
        <f>VLOOKUP(B1686,'12.2023'!A:C,3,0)</f>
        <v>0</v>
      </c>
      <c r="K1686" s="151">
        <f>VLOOKUP(B1686,'12.2023'!A:D,4,0)</f>
        <v>0</v>
      </c>
      <c r="L1686" s="150">
        <f>VLOOKUP(B1686,'12.2023'!A:E,5,0)</f>
        <v>13000</v>
      </c>
      <c r="M1686" s="150">
        <f>VLOOKUP(B1686,'12.2023'!A:F,6,0)</f>
        <v>13000</v>
      </c>
      <c r="N1686" s="150">
        <f t="shared" si="105"/>
        <v>0</v>
      </c>
      <c r="O1686" s="152">
        <f t="shared" si="106"/>
        <v>0</v>
      </c>
      <c r="P1686" s="128">
        <f t="shared" si="107"/>
        <v>0</v>
      </c>
      <c r="Q1686" s="153">
        <v>0</v>
      </c>
      <c r="R1686" s="128">
        <f t="shared" si="108"/>
        <v>0</v>
      </c>
      <c r="S1686" s="129">
        <v>11</v>
      </c>
    </row>
    <row r="1687" spans="1:19" hidden="1">
      <c r="A1687" s="147">
        <v>1669</v>
      </c>
      <c r="B1687" s="121">
        <v>203062273</v>
      </c>
      <c r="C1687" s="148" t="s">
        <v>159</v>
      </c>
      <c r="D1687" s="149" t="s">
        <v>32</v>
      </c>
      <c r="E1687" s="149" t="s">
        <v>44</v>
      </c>
      <c r="F1687" s="149" t="s">
        <v>152</v>
      </c>
      <c r="G1687" s="149" t="s">
        <v>109</v>
      </c>
      <c r="H1687" s="149">
        <v>0</v>
      </c>
      <c r="I1687" s="123" t="s">
        <v>1786</v>
      </c>
      <c r="J1687" s="150">
        <f>VLOOKUP(B1687,'12.2023'!A:C,3,0)</f>
        <v>0</v>
      </c>
      <c r="K1687" s="151">
        <f>VLOOKUP(B1687,'12.2023'!A:D,4,0)</f>
        <v>0</v>
      </c>
      <c r="L1687" s="150">
        <f>VLOOKUP(B1687,'12.2023'!A:E,5,0)</f>
        <v>13000</v>
      </c>
      <c r="M1687" s="150">
        <f>VLOOKUP(B1687,'12.2023'!A:F,6,0)</f>
        <v>13000</v>
      </c>
      <c r="N1687" s="150">
        <f t="shared" si="105"/>
        <v>0</v>
      </c>
      <c r="O1687" s="152">
        <f t="shared" si="106"/>
        <v>0</v>
      </c>
      <c r="P1687" s="128">
        <f t="shared" si="107"/>
        <v>0</v>
      </c>
      <c r="Q1687" s="153">
        <v>0</v>
      </c>
      <c r="R1687" s="128">
        <f t="shared" si="108"/>
        <v>0</v>
      </c>
      <c r="S1687" s="129">
        <v>11</v>
      </c>
    </row>
    <row r="1688" spans="1:19" hidden="1">
      <c r="A1688" s="147">
        <v>1670</v>
      </c>
      <c r="B1688" s="121">
        <v>203062274</v>
      </c>
      <c r="C1688" s="148" t="s">
        <v>159</v>
      </c>
      <c r="D1688" s="149" t="s">
        <v>32</v>
      </c>
      <c r="E1688" s="149" t="s">
        <v>44</v>
      </c>
      <c r="F1688" s="149" t="s">
        <v>152</v>
      </c>
      <c r="G1688" s="149" t="s">
        <v>109</v>
      </c>
      <c r="H1688" s="149">
        <v>0</v>
      </c>
      <c r="I1688" s="123" t="s">
        <v>1787</v>
      </c>
      <c r="J1688" s="150">
        <f>VLOOKUP(B1688,'12.2023'!A:C,3,0)</f>
        <v>0</v>
      </c>
      <c r="K1688" s="151">
        <f>VLOOKUP(B1688,'12.2023'!A:D,4,0)</f>
        <v>0</v>
      </c>
      <c r="L1688" s="150">
        <f>VLOOKUP(B1688,'12.2023'!A:E,5,0)</f>
        <v>0</v>
      </c>
      <c r="M1688" s="150">
        <f>VLOOKUP(B1688,'12.2023'!A:F,6,0)</f>
        <v>0</v>
      </c>
      <c r="N1688" s="150">
        <f t="shared" si="105"/>
        <v>0</v>
      </c>
      <c r="O1688" s="152">
        <f t="shared" si="106"/>
        <v>0</v>
      </c>
      <c r="P1688" s="128">
        <f t="shared" si="107"/>
        <v>0</v>
      </c>
      <c r="Q1688" s="153">
        <v>0</v>
      </c>
      <c r="R1688" s="128">
        <f t="shared" si="108"/>
        <v>0</v>
      </c>
      <c r="S1688" s="129">
        <v>11</v>
      </c>
    </row>
    <row r="1689" spans="1:19" hidden="1">
      <c r="A1689" s="147">
        <v>1671</v>
      </c>
      <c r="B1689" s="121">
        <v>203062275</v>
      </c>
      <c r="C1689" s="148" t="s">
        <v>159</v>
      </c>
      <c r="D1689" s="149" t="s">
        <v>32</v>
      </c>
      <c r="E1689" s="149" t="s">
        <v>44</v>
      </c>
      <c r="F1689" s="149" t="s">
        <v>152</v>
      </c>
      <c r="G1689" s="149" t="s">
        <v>109</v>
      </c>
      <c r="H1689" s="149">
        <v>0</v>
      </c>
      <c r="I1689" s="123" t="s">
        <v>1788</v>
      </c>
      <c r="J1689" s="150">
        <f>VLOOKUP(B1689,'12.2023'!A:C,3,0)</f>
        <v>0</v>
      </c>
      <c r="K1689" s="151">
        <f>VLOOKUP(B1689,'12.2023'!A:D,4,0)</f>
        <v>0</v>
      </c>
      <c r="L1689" s="150">
        <f>VLOOKUP(B1689,'12.2023'!A:E,5,0)</f>
        <v>13000</v>
      </c>
      <c r="M1689" s="150">
        <f>VLOOKUP(B1689,'12.2023'!A:F,6,0)</f>
        <v>13000</v>
      </c>
      <c r="N1689" s="150">
        <f t="shared" si="105"/>
        <v>0</v>
      </c>
      <c r="O1689" s="152">
        <f t="shared" si="106"/>
        <v>0</v>
      </c>
      <c r="P1689" s="128">
        <f t="shared" si="107"/>
        <v>0</v>
      </c>
      <c r="Q1689" s="153">
        <v>0</v>
      </c>
      <c r="R1689" s="128">
        <f t="shared" si="108"/>
        <v>0</v>
      </c>
      <c r="S1689" s="129">
        <v>11</v>
      </c>
    </row>
    <row r="1690" spans="1:19" hidden="1">
      <c r="A1690" s="147">
        <v>1672</v>
      </c>
      <c r="B1690" s="121">
        <v>203062276</v>
      </c>
      <c r="C1690" s="148" t="s">
        <v>159</v>
      </c>
      <c r="D1690" s="149" t="s">
        <v>32</v>
      </c>
      <c r="E1690" s="149" t="s">
        <v>44</v>
      </c>
      <c r="F1690" s="149" t="s">
        <v>152</v>
      </c>
      <c r="G1690" s="149" t="s">
        <v>109</v>
      </c>
      <c r="H1690" s="149">
        <v>0</v>
      </c>
      <c r="I1690" s="123" t="s">
        <v>1789</v>
      </c>
      <c r="J1690" s="150">
        <f>VLOOKUP(B1690,'12.2023'!A:C,3,0)</f>
        <v>0</v>
      </c>
      <c r="K1690" s="151">
        <f>VLOOKUP(B1690,'12.2023'!A:D,4,0)</f>
        <v>0</v>
      </c>
      <c r="L1690" s="150">
        <f>VLOOKUP(B1690,'12.2023'!A:E,5,0)</f>
        <v>13000</v>
      </c>
      <c r="M1690" s="150">
        <f>VLOOKUP(B1690,'12.2023'!A:F,6,0)</f>
        <v>13000</v>
      </c>
      <c r="N1690" s="150">
        <f t="shared" si="105"/>
        <v>0</v>
      </c>
      <c r="O1690" s="152">
        <f t="shared" si="106"/>
        <v>0</v>
      </c>
      <c r="P1690" s="128">
        <f t="shared" si="107"/>
        <v>0</v>
      </c>
      <c r="Q1690" s="153">
        <v>0</v>
      </c>
      <c r="R1690" s="128">
        <f t="shared" si="108"/>
        <v>0</v>
      </c>
      <c r="S1690" s="129">
        <v>11</v>
      </c>
    </row>
    <row r="1691" spans="1:19" hidden="1">
      <c r="A1691" s="147">
        <v>1673</v>
      </c>
      <c r="B1691" s="121">
        <v>203062277</v>
      </c>
      <c r="C1691" s="148" t="s">
        <v>159</v>
      </c>
      <c r="D1691" s="149" t="s">
        <v>32</v>
      </c>
      <c r="E1691" s="149" t="s">
        <v>44</v>
      </c>
      <c r="F1691" s="149" t="s">
        <v>152</v>
      </c>
      <c r="G1691" s="149" t="s">
        <v>109</v>
      </c>
      <c r="H1691" s="149">
        <v>0</v>
      </c>
      <c r="I1691" s="123" t="s">
        <v>1790</v>
      </c>
      <c r="J1691" s="150">
        <f>VLOOKUP(B1691,'12.2023'!A:C,3,0)</f>
        <v>0</v>
      </c>
      <c r="K1691" s="151">
        <f>VLOOKUP(B1691,'12.2023'!A:D,4,0)</f>
        <v>0</v>
      </c>
      <c r="L1691" s="150">
        <f>VLOOKUP(B1691,'12.2023'!A:E,5,0)</f>
        <v>13000</v>
      </c>
      <c r="M1691" s="150">
        <f>VLOOKUP(B1691,'12.2023'!A:F,6,0)</f>
        <v>13000</v>
      </c>
      <c r="N1691" s="150">
        <f t="shared" si="105"/>
        <v>0</v>
      </c>
      <c r="O1691" s="152">
        <f t="shared" si="106"/>
        <v>0</v>
      </c>
      <c r="P1691" s="128">
        <f t="shared" si="107"/>
        <v>0</v>
      </c>
      <c r="Q1691" s="153">
        <v>0</v>
      </c>
      <c r="R1691" s="128">
        <f t="shared" si="108"/>
        <v>0</v>
      </c>
      <c r="S1691" s="129">
        <v>11</v>
      </c>
    </row>
    <row r="1692" spans="1:19" hidden="1">
      <c r="A1692" s="147">
        <v>1674</v>
      </c>
      <c r="B1692" s="121">
        <v>203062278</v>
      </c>
      <c r="C1692" s="148" t="s">
        <v>159</v>
      </c>
      <c r="D1692" s="149" t="s">
        <v>32</v>
      </c>
      <c r="E1692" s="149" t="s">
        <v>44</v>
      </c>
      <c r="F1692" s="149" t="s">
        <v>152</v>
      </c>
      <c r="G1692" s="149" t="s">
        <v>109</v>
      </c>
      <c r="H1692" s="149">
        <v>0</v>
      </c>
      <c r="I1692" s="123" t="s">
        <v>1791</v>
      </c>
      <c r="J1692" s="150">
        <f>VLOOKUP(B1692,'12.2023'!A:C,3,0)</f>
        <v>0</v>
      </c>
      <c r="K1692" s="151">
        <f>VLOOKUP(B1692,'12.2023'!A:D,4,0)</f>
        <v>0</v>
      </c>
      <c r="L1692" s="150">
        <f>VLOOKUP(B1692,'12.2023'!A:E,5,0)</f>
        <v>13000</v>
      </c>
      <c r="M1692" s="150">
        <f>VLOOKUP(B1692,'12.2023'!A:F,6,0)</f>
        <v>13000</v>
      </c>
      <c r="N1692" s="150">
        <f t="shared" si="105"/>
        <v>0</v>
      </c>
      <c r="O1692" s="152">
        <f t="shared" si="106"/>
        <v>0</v>
      </c>
      <c r="P1692" s="128">
        <f t="shared" si="107"/>
        <v>0</v>
      </c>
      <c r="Q1692" s="153">
        <v>0</v>
      </c>
      <c r="R1692" s="128">
        <f t="shared" si="108"/>
        <v>0</v>
      </c>
      <c r="S1692" s="129">
        <v>11</v>
      </c>
    </row>
    <row r="1693" spans="1:19" hidden="1">
      <c r="A1693" s="147">
        <v>1675</v>
      </c>
      <c r="B1693" s="121">
        <v>203062279</v>
      </c>
      <c r="C1693" s="148" t="s">
        <v>159</v>
      </c>
      <c r="D1693" s="149" t="s">
        <v>32</v>
      </c>
      <c r="E1693" s="149" t="s">
        <v>44</v>
      </c>
      <c r="F1693" s="149" t="s">
        <v>152</v>
      </c>
      <c r="G1693" s="149" t="s">
        <v>109</v>
      </c>
      <c r="H1693" s="149">
        <v>0</v>
      </c>
      <c r="I1693" s="123" t="s">
        <v>1792</v>
      </c>
      <c r="J1693" s="150">
        <f>VLOOKUP(B1693,'12.2023'!A:C,3,0)</f>
        <v>0</v>
      </c>
      <c r="K1693" s="151">
        <f>VLOOKUP(B1693,'12.2023'!A:D,4,0)</f>
        <v>0</v>
      </c>
      <c r="L1693" s="150">
        <f>VLOOKUP(B1693,'12.2023'!A:E,5,0)</f>
        <v>13000</v>
      </c>
      <c r="M1693" s="150">
        <f>VLOOKUP(B1693,'12.2023'!A:F,6,0)</f>
        <v>13000</v>
      </c>
      <c r="N1693" s="150">
        <f t="shared" si="105"/>
        <v>0</v>
      </c>
      <c r="O1693" s="152">
        <f t="shared" si="106"/>
        <v>0</v>
      </c>
      <c r="P1693" s="128">
        <f t="shared" si="107"/>
        <v>0</v>
      </c>
      <c r="Q1693" s="153">
        <v>0</v>
      </c>
      <c r="R1693" s="128">
        <f t="shared" si="108"/>
        <v>0</v>
      </c>
      <c r="S1693" s="129">
        <v>11</v>
      </c>
    </row>
    <row r="1694" spans="1:19" hidden="1">
      <c r="A1694" s="147">
        <v>1676</v>
      </c>
      <c r="B1694" s="121">
        <v>203062280</v>
      </c>
      <c r="C1694" s="148" t="s">
        <v>159</v>
      </c>
      <c r="D1694" s="149" t="s">
        <v>32</v>
      </c>
      <c r="E1694" s="149" t="s">
        <v>44</v>
      </c>
      <c r="F1694" s="149" t="s">
        <v>152</v>
      </c>
      <c r="G1694" s="149" t="s">
        <v>109</v>
      </c>
      <c r="H1694" s="149">
        <v>0</v>
      </c>
      <c r="I1694" s="123" t="s">
        <v>1793</v>
      </c>
      <c r="J1694" s="150">
        <f>VLOOKUP(B1694,'12.2023'!A:C,3,0)</f>
        <v>0</v>
      </c>
      <c r="K1694" s="151">
        <f>VLOOKUP(B1694,'12.2023'!A:D,4,0)</f>
        <v>0</v>
      </c>
      <c r="L1694" s="150">
        <f>VLOOKUP(B1694,'12.2023'!A:E,5,0)</f>
        <v>13000</v>
      </c>
      <c r="M1694" s="150">
        <f>VLOOKUP(B1694,'12.2023'!A:F,6,0)</f>
        <v>13000</v>
      </c>
      <c r="N1694" s="150">
        <f t="shared" si="105"/>
        <v>0</v>
      </c>
      <c r="O1694" s="152">
        <f t="shared" si="106"/>
        <v>0</v>
      </c>
      <c r="P1694" s="128">
        <f t="shared" si="107"/>
        <v>0</v>
      </c>
      <c r="Q1694" s="153">
        <v>0</v>
      </c>
      <c r="R1694" s="128">
        <f t="shared" si="108"/>
        <v>0</v>
      </c>
      <c r="S1694" s="129">
        <v>11</v>
      </c>
    </row>
    <row r="1695" spans="1:19" hidden="1">
      <c r="A1695" s="147">
        <v>1677</v>
      </c>
      <c r="B1695" s="121">
        <v>203062281</v>
      </c>
      <c r="C1695" s="148" t="s">
        <v>159</v>
      </c>
      <c r="D1695" s="149" t="s">
        <v>32</v>
      </c>
      <c r="E1695" s="149" t="s">
        <v>44</v>
      </c>
      <c r="F1695" s="149" t="s">
        <v>152</v>
      </c>
      <c r="G1695" s="149" t="s">
        <v>109</v>
      </c>
      <c r="H1695" s="149">
        <v>0</v>
      </c>
      <c r="I1695" s="123" t="s">
        <v>1794</v>
      </c>
      <c r="J1695" s="150">
        <f>VLOOKUP(B1695,'12.2023'!A:C,3,0)</f>
        <v>0</v>
      </c>
      <c r="K1695" s="151">
        <f>VLOOKUP(B1695,'12.2023'!A:D,4,0)</f>
        <v>0</v>
      </c>
      <c r="L1695" s="150">
        <f>VLOOKUP(B1695,'12.2023'!A:E,5,0)</f>
        <v>13000</v>
      </c>
      <c r="M1695" s="150">
        <f>VLOOKUP(B1695,'12.2023'!A:F,6,0)</f>
        <v>13000</v>
      </c>
      <c r="N1695" s="150">
        <f t="shared" si="105"/>
        <v>0</v>
      </c>
      <c r="O1695" s="152">
        <f t="shared" si="106"/>
        <v>0</v>
      </c>
      <c r="P1695" s="128">
        <f t="shared" si="107"/>
        <v>0</v>
      </c>
      <c r="Q1695" s="153">
        <v>0</v>
      </c>
      <c r="R1695" s="128">
        <f t="shared" si="108"/>
        <v>0</v>
      </c>
      <c r="S1695" s="129">
        <v>11</v>
      </c>
    </row>
    <row r="1696" spans="1:19" hidden="1">
      <c r="A1696" s="147">
        <v>1678</v>
      </c>
      <c r="B1696" s="121">
        <v>203062282</v>
      </c>
      <c r="C1696" s="148" t="s">
        <v>159</v>
      </c>
      <c r="D1696" s="149" t="s">
        <v>32</v>
      </c>
      <c r="E1696" s="149" t="s">
        <v>44</v>
      </c>
      <c r="F1696" s="149" t="s">
        <v>152</v>
      </c>
      <c r="G1696" s="149" t="s">
        <v>109</v>
      </c>
      <c r="H1696" s="149">
        <v>0</v>
      </c>
      <c r="I1696" s="123" t="s">
        <v>1795</v>
      </c>
      <c r="J1696" s="150">
        <f>VLOOKUP(B1696,'12.2023'!A:C,3,0)</f>
        <v>0</v>
      </c>
      <c r="K1696" s="151">
        <f>VLOOKUP(B1696,'12.2023'!A:D,4,0)</f>
        <v>0</v>
      </c>
      <c r="L1696" s="150">
        <f>VLOOKUP(B1696,'12.2023'!A:E,5,0)</f>
        <v>13000</v>
      </c>
      <c r="M1696" s="150">
        <f>VLOOKUP(B1696,'12.2023'!A:F,6,0)</f>
        <v>13000</v>
      </c>
      <c r="N1696" s="150">
        <f t="shared" si="105"/>
        <v>0</v>
      </c>
      <c r="O1696" s="152">
        <f t="shared" si="106"/>
        <v>0</v>
      </c>
      <c r="P1696" s="128">
        <f t="shared" si="107"/>
        <v>0</v>
      </c>
      <c r="Q1696" s="153">
        <v>0</v>
      </c>
      <c r="R1696" s="128">
        <f t="shared" si="108"/>
        <v>0</v>
      </c>
      <c r="S1696" s="129">
        <v>11</v>
      </c>
    </row>
    <row r="1697" spans="1:19" hidden="1">
      <c r="A1697" s="147">
        <v>1679</v>
      </c>
      <c r="B1697" s="121">
        <v>203062283</v>
      </c>
      <c r="C1697" s="148" t="s">
        <v>159</v>
      </c>
      <c r="D1697" s="149" t="s">
        <v>32</v>
      </c>
      <c r="E1697" s="149" t="s">
        <v>44</v>
      </c>
      <c r="F1697" s="149" t="s">
        <v>152</v>
      </c>
      <c r="G1697" s="149" t="s">
        <v>109</v>
      </c>
      <c r="H1697" s="149">
        <v>0</v>
      </c>
      <c r="I1697" s="123" t="s">
        <v>1796</v>
      </c>
      <c r="J1697" s="150">
        <f>VLOOKUP(B1697,'12.2023'!A:C,3,0)</f>
        <v>0</v>
      </c>
      <c r="K1697" s="151">
        <f>VLOOKUP(B1697,'12.2023'!A:D,4,0)</f>
        <v>0</v>
      </c>
      <c r="L1697" s="150">
        <f>VLOOKUP(B1697,'12.2023'!A:E,5,0)</f>
        <v>0</v>
      </c>
      <c r="M1697" s="150">
        <f>VLOOKUP(B1697,'12.2023'!A:F,6,0)</f>
        <v>0</v>
      </c>
      <c r="N1697" s="150">
        <f t="shared" si="105"/>
        <v>0</v>
      </c>
      <c r="O1697" s="152">
        <f t="shared" si="106"/>
        <v>0</v>
      </c>
      <c r="P1697" s="128">
        <f t="shared" si="107"/>
        <v>0</v>
      </c>
      <c r="Q1697" s="153">
        <v>0</v>
      </c>
      <c r="R1697" s="128">
        <f t="shared" si="108"/>
        <v>0</v>
      </c>
      <c r="S1697" s="129">
        <v>11</v>
      </c>
    </row>
    <row r="1698" spans="1:19" hidden="1">
      <c r="A1698" s="147">
        <v>1680</v>
      </c>
      <c r="B1698" s="121">
        <v>203062284</v>
      </c>
      <c r="C1698" s="148" t="s">
        <v>159</v>
      </c>
      <c r="D1698" s="149" t="s">
        <v>32</v>
      </c>
      <c r="E1698" s="149" t="s">
        <v>44</v>
      </c>
      <c r="F1698" s="149" t="s">
        <v>152</v>
      </c>
      <c r="G1698" s="149" t="s">
        <v>109</v>
      </c>
      <c r="H1698" s="149">
        <v>0</v>
      </c>
      <c r="I1698" s="123" t="s">
        <v>1797</v>
      </c>
      <c r="J1698" s="150">
        <f>VLOOKUP(B1698,'12.2023'!A:C,3,0)</f>
        <v>0</v>
      </c>
      <c r="K1698" s="151">
        <f>VLOOKUP(B1698,'12.2023'!A:D,4,0)</f>
        <v>0</v>
      </c>
      <c r="L1698" s="150">
        <f>VLOOKUP(B1698,'12.2023'!A:E,5,0)</f>
        <v>2000</v>
      </c>
      <c r="M1698" s="150">
        <f>VLOOKUP(B1698,'12.2023'!A:F,6,0)</f>
        <v>2000</v>
      </c>
      <c r="N1698" s="150">
        <f t="shared" si="105"/>
        <v>0</v>
      </c>
      <c r="O1698" s="152">
        <f t="shared" si="106"/>
        <v>0</v>
      </c>
      <c r="P1698" s="128">
        <f t="shared" si="107"/>
        <v>0</v>
      </c>
      <c r="Q1698" s="153">
        <v>0</v>
      </c>
      <c r="R1698" s="128">
        <f t="shared" si="108"/>
        <v>0</v>
      </c>
      <c r="S1698" s="129">
        <v>11</v>
      </c>
    </row>
    <row r="1699" spans="1:19" hidden="1">
      <c r="A1699" s="147">
        <v>1681</v>
      </c>
      <c r="B1699" s="121">
        <v>203062285</v>
      </c>
      <c r="C1699" s="148" t="s">
        <v>159</v>
      </c>
      <c r="D1699" s="149" t="s">
        <v>32</v>
      </c>
      <c r="E1699" s="149" t="s">
        <v>44</v>
      </c>
      <c r="F1699" s="149" t="s">
        <v>152</v>
      </c>
      <c r="G1699" s="149" t="s">
        <v>109</v>
      </c>
      <c r="H1699" s="149">
        <v>0</v>
      </c>
      <c r="I1699" s="123" t="s">
        <v>1798</v>
      </c>
      <c r="J1699" s="150">
        <f>VLOOKUP(B1699,'12.2023'!A:C,3,0)</f>
        <v>0</v>
      </c>
      <c r="K1699" s="151">
        <f>VLOOKUP(B1699,'12.2023'!A:D,4,0)</f>
        <v>0</v>
      </c>
      <c r="L1699" s="150">
        <f>VLOOKUP(B1699,'12.2023'!A:E,5,0)</f>
        <v>0</v>
      </c>
      <c r="M1699" s="150">
        <f>VLOOKUP(B1699,'12.2023'!A:F,6,0)</f>
        <v>0</v>
      </c>
      <c r="N1699" s="150">
        <f t="shared" si="105"/>
        <v>0</v>
      </c>
      <c r="O1699" s="152">
        <f t="shared" si="106"/>
        <v>0</v>
      </c>
      <c r="P1699" s="128">
        <f t="shared" si="107"/>
        <v>0</v>
      </c>
      <c r="Q1699" s="153">
        <v>0</v>
      </c>
      <c r="R1699" s="128">
        <f t="shared" si="108"/>
        <v>0</v>
      </c>
      <c r="S1699" s="129">
        <v>11</v>
      </c>
    </row>
    <row r="1700" spans="1:19" hidden="1">
      <c r="A1700" s="147">
        <v>1682</v>
      </c>
      <c r="B1700" s="121">
        <v>203062286</v>
      </c>
      <c r="C1700" s="148" t="s">
        <v>159</v>
      </c>
      <c r="D1700" s="149" t="s">
        <v>32</v>
      </c>
      <c r="E1700" s="149" t="s">
        <v>44</v>
      </c>
      <c r="F1700" s="149" t="s">
        <v>152</v>
      </c>
      <c r="G1700" s="149" t="s">
        <v>109</v>
      </c>
      <c r="H1700" s="149">
        <v>0</v>
      </c>
      <c r="I1700" s="123" t="s">
        <v>1799</v>
      </c>
      <c r="J1700" s="150">
        <f>VLOOKUP(B1700,'12.2023'!A:C,3,0)</f>
        <v>0</v>
      </c>
      <c r="K1700" s="151">
        <f>VLOOKUP(B1700,'12.2023'!A:D,4,0)</f>
        <v>0</v>
      </c>
      <c r="L1700" s="150">
        <f>VLOOKUP(B1700,'12.2023'!A:E,5,0)</f>
        <v>13000</v>
      </c>
      <c r="M1700" s="150">
        <f>VLOOKUP(B1700,'12.2023'!A:F,6,0)</f>
        <v>13000</v>
      </c>
      <c r="N1700" s="150">
        <f t="shared" si="105"/>
        <v>0</v>
      </c>
      <c r="O1700" s="152">
        <f t="shared" si="106"/>
        <v>0</v>
      </c>
      <c r="P1700" s="128">
        <f t="shared" si="107"/>
        <v>0</v>
      </c>
      <c r="Q1700" s="153">
        <v>0</v>
      </c>
      <c r="R1700" s="128">
        <f t="shared" si="108"/>
        <v>0</v>
      </c>
      <c r="S1700" s="129">
        <v>11</v>
      </c>
    </row>
    <row r="1701" spans="1:19" hidden="1">
      <c r="A1701" s="147">
        <v>1683</v>
      </c>
      <c r="B1701" s="121">
        <v>203062287</v>
      </c>
      <c r="C1701" s="148" t="s">
        <v>159</v>
      </c>
      <c r="D1701" s="149" t="s">
        <v>32</v>
      </c>
      <c r="E1701" s="149" t="s">
        <v>44</v>
      </c>
      <c r="F1701" s="149" t="s">
        <v>152</v>
      </c>
      <c r="G1701" s="149" t="s">
        <v>109</v>
      </c>
      <c r="H1701" s="149">
        <v>0</v>
      </c>
      <c r="I1701" s="123" t="s">
        <v>1800</v>
      </c>
      <c r="J1701" s="150">
        <f>VLOOKUP(B1701,'12.2023'!A:C,3,0)</f>
        <v>0</v>
      </c>
      <c r="K1701" s="151">
        <f>VLOOKUP(B1701,'12.2023'!A:D,4,0)</f>
        <v>0</v>
      </c>
      <c r="L1701" s="150">
        <f>VLOOKUP(B1701,'12.2023'!A:E,5,0)</f>
        <v>13000</v>
      </c>
      <c r="M1701" s="150">
        <f>VLOOKUP(B1701,'12.2023'!A:F,6,0)</f>
        <v>13000</v>
      </c>
      <c r="N1701" s="150">
        <f t="shared" si="105"/>
        <v>0</v>
      </c>
      <c r="O1701" s="152">
        <f t="shared" si="106"/>
        <v>0</v>
      </c>
      <c r="P1701" s="128">
        <f t="shared" si="107"/>
        <v>0</v>
      </c>
      <c r="Q1701" s="153">
        <v>0</v>
      </c>
      <c r="R1701" s="128">
        <f t="shared" si="108"/>
        <v>0</v>
      </c>
      <c r="S1701" s="129">
        <v>11</v>
      </c>
    </row>
    <row r="1702" spans="1:19" hidden="1">
      <c r="A1702" s="147">
        <v>1684</v>
      </c>
      <c r="B1702" s="121">
        <v>203062288</v>
      </c>
      <c r="C1702" s="148" t="s">
        <v>159</v>
      </c>
      <c r="D1702" s="149" t="s">
        <v>32</v>
      </c>
      <c r="E1702" s="149" t="s">
        <v>44</v>
      </c>
      <c r="F1702" s="149" t="s">
        <v>152</v>
      </c>
      <c r="G1702" s="149" t="s">
        <v>109</v>
      </c>
      <c r="H1702" s="149">
        <v>0</v>
      </c>
      <c r="I1702" s="123" t="s">
        <v>1801</v>
      </c>
      <c r="J1702" s="150">
        <f>VLOOKUP(B1702,'12.2023'!A:C,3,0)</f>
        <v>0</v>
      </c>
      <c r="K1702" s="151">
        <f>VLOOKUP(B1702,'12.2023'!A:D,4,0)</f>
        <v>0</v>
      </c>
      <c r="L1702" s="150">
        <f>VLOOKUP(B1702,'12.2023'!A:E,5,0)</f>
        <v>13000</v>
      </c>
      <c r="M1702" s="150">
        <f>VLOOKUP(B1702,'12.2023'!A:F,6,0)</f>
        <v>13000</v>
      </c>
      <c r="N1702" s="150">
        <f t="shared" si="105"/>
        <v>0</v>
      </c>
      <c r="O1702" s="152">
        <f t="shared" si="106"/>
        <v>0</v>
      </c>
      <c r="P1702" s="128">
        <f t="shared" si="107"/>
        <v>0</v>
      </c>
      <c r="Q1702" s="153">
        <v>0</v>
      </c>
      <c r="R1702" s="128">
        <f t="shared" si="108"/>
        <v>0</v>
      </c>
      <c r="S1702" s="129">
        <v>11</v>
      </c>
    </row>
    <row r="1703" spans="1:19" hidden="1">
      <c r="A1703" s="147">
        <v>1685</v>
      </c>
      <c r="B1703" s="121">
        <v>203062289</v>
      </c>
      <c r="C1703" s="148" t="s">
        <v>159</v>
      </c>
      <c r="D1703" s="149" t="s">
        <v>32</v>
      </c>
      <c r="E1703" s="149" t="s">
        <v>44</v>
      </c>
      <c r="F1703" s="149" t="s">
        <v>152</v>
      </c>
      <c r="G1703" s="149" t="s">
        <v>109</v>
      </c>
      <c r="H1703" s="149">
        <v>0</v>
      </c>
      <c r="I1703" s="123" t="s">
        <v>1802</v>
      </c>
      <c r="J1703" s="150">
        <f>VLOOKUP(B1703,'12.2023'!A:C,3,0)</f>
        <v>0</v>
      </c>
      <c r="K1703" s="151">
        <f>VLOOKUP(B1703,'12.2023'!A:D,4,0)</f>
        <v>0</v>
      </c>
      <c r="L1703" s="150">
        <f>VLOOKUP(B1703,'12.2023'!A:E,5,0)</f>
        <v>13000</v>
      </c>
      <c r="M1703" s="150">
        <f>VLOOKUP(B1703,'12.2023'!A:F,6,0)</f>
        <v>13000</v>
      </c>
      <c r="N1703" s="150">
        <f t="shared" si="105"/>
        <v>0</v>
      </c>
      <c r="O1703" s="152">
        <f t="shared" si="106"/>
        <v>0</v>
      </c>
      <c r="P1703" s="128">
        <f t="shared" si="107"/>
        <v>0</v>
      </c>
      <c r="Q1703" s="153">
        <v>0</v>
      </c>
      <c r="R1703" s="128">
        <f t="shared" si="108"/>
        <v>0</v>
      </c>
      <c r="S1703" s="129">
        <v>11</v>
      </c>
    </row>
    <row r="1704" spans="1:19" hidden="1">
      <c r="A1704" s="147">
        <v>1686</v>
      </c>
      <c r="B1704" s="121">
        <v>203062290</v>
      </c>
      <c r="C1704" s="148" t="s">
        <v>159</v>
      </c>
      <c r="D1704" s="149" t="s">
        <v>32</v>
      </c>
      <c r="E1704" s="149" t="s">
        <v>44</v>
      </c>
      <c r="F1704" s="149" t="s">
        <v>152</v>
      </c>
      <c r="G1704" s="149" t="s">
        <v>109</v>
      </c>
      <c r="H1704" s="149">
        <v>0</v>
      </c>
      <c r="I1704" s="123" t="s">
        <v>1803</v>
      </c>
      <c r="J1704" s="150">
        <f>VLOOKUP(B1704,'12.2023'!A:C,3,0)</f>
        <v>0</v>
      </c>
      <c r="K1704" s="151">
        <f>VLOOKUP(B1704,'12.2023'!A:D,4,0)</f>
        <v>0</v>
      </c>
      <c r="L1704" s="150">
        <f>VLOOKUP(B1704,'12.2023'!A:E,5,0)</f>
        <v>0</v>
      </c>
      <c r="M1704" s="150">
        <f>VLOOKUP(B1704,'12.2023'!A:F,6,0)</f>
        <v>0</v>
      </c>
      <c r="N1704" s="150">
        <f t="shared" si="105"/>
        <v>0</v>
      </c>
      <c r="O1704" s="152">
        <f t="shared" si="106"/>
        <v>0</v>
      </c>
      <c r="P1704" s="128">
        <f t="shared" si="107"/>
        <v>0</v>
      </c>
      <c r="Q1704" s="153">
        <v>0</v>
      </c>
      <c r="R1704" s="128">
        <f t="shared" si="108"/>
        <v>0</v>
      </c>
      <c r="S1704" s="129">
        <v>11</v>
      </c>
    </row>
    <row r="1705" spans="1:19" hidden="1">
      <c r="A1705" s="147">
        <v>1687</v>
      </c>
      <c r="B1705" s="121">
        <v>203062291</v>
      </c>
      <c r="C1705" s="148" t="s">
        <v>159</v>
      </c>
      <c r="D1705" s="149" t="s">
        <v>32</v>
      </c>
      <c r="E1705" s="149" t="s">
        <v>44</v>
      </c>
      <c r="F1705" s="149" t="s">
        <v>152</v>
      </c>
      <c r="G1705" s="149" t="s">
        <v>109</v>
      </c>
      <c r="H1705" s="149">
        <v>0</v>
      </c>
      <c r="I1705" s="123" t="s">
        <v>1804</v>
      </c>
      <c r="J1705" s="150">
        <f>VLOOKUP(B1705,'12.2023'!A:C,3,0)</f>
        <v>0</v>
      </c>
      <c r="K1705" s="151">
        <f>VLOOKUP(B1705,'12.2023'!A:D,4,0)</f>
        <v>0</v>
      </c>
      <c r="L1705" s="150">
        <f>VLOOKUP(B1705,'12.2023'!A:E,5,0)</f>
        <v>13000</v>
      </c>
      <c r="M1705" s="150">
        <f>VLOOKUP(B1705,'12.2023'!A:F,6,0)</f>
        <v>13000</v>
      </c>
      <c r="N1705" s="150">
        <f t="shared" si="105"/>
        <v>0</v>
      </c>
      <c r="O1705" s="152">
        <f t="shared" si="106"/>
        <v>0</v>
      </c>
      <c r="P1705" s="128">
        <f t="shared" si="107"/>
        <v>0</v>
      </c>
      <c r="Q1705" s="153">
        <v>0</v>
      </c>
      <c r="R1705" s="128">
        <f t="shared" si="108"/>
        <v>0</v>
      </c>
      <c r="S1705" s="129">
        <v>11</v>
      </c>
    </row>
    <row r="1706" spans="1:19" hidden="1">
      <c r="A1706" s="147">
        <v>1688</v>
      </c>
      <c r="B1706" s="121">
        <v>203062292</v>
      </c>
      <c r="C1706" s="148" t="s">
        <v>159</v>
      </c>
      <c r="D1706" s="149" t="s">
        <v>32</v>
      </c>
      <c r="E1706" s="149" t="s">
        <v>44</v>
      </c>
      <c r="F1706" s="149" t="s">
        <v>152</v>
      </c>
      <c r="G1706" s="149" t="s">
        <v>109</v>
      </c>
      <c r="H1706" s="149">
        <v>0</v>
      </c>
      <c r="I1706" s="123" t="s">
        <v>1805</v>
      </c>
      <c r="J1706" s="150">
        <f>VLOOKUP(B1706,'12.2023'!A:C,3,0)</f>
        <v>0</v>
      </c>
      <c r="K1706" s="151">
        <f>VLOOKUP(B1706,'12.2023'!A:D,4,0)</f>
        <v>0</v>
      </c>
      <c r="L1706" s="150">
        <f>VLOOKUP(B1706,'12.2023'!A:E,5,0)</f>
        <v>13000</v>
      </c>
      <c r="M1706" s="150">
        <f>VLOOKUP(B1706,'12.2023'!A:F,6,0)</f>
        <v>13000</v>
      </c>
      <c r="N1706" s="150">
        <f t="shared" si="105"/>
        <v>0</v>
      </c>
      <c r="O1706" s="152">
        <f t="shared" si="106"/>
        <v>0</v>
      </c>
      <c r="P1706" s="128">
        <f t="shared" si="107"/>
        <v>0</v>
      </c>
      <c r="Q1706" s="153">
        <v>0</v>
      </c>
      <c r="R1706" s="128">
        <f t="shared" si="108"/>
        <v>0</v>
      </c>
      <c r="S1706" s="129">
        <v>11</v>
      </c>
    </row>
    <row r="1707" spans="1:19" hidden="1">
      <c r="A1707" s="147">
        <v>1689</v>
      </c>
      <c r="B1707" s="121">
        <v>203062293</v>
      </c>
      <c r="C1707" s="148" t="s">
        <v>159</v>
      </c>
      <c r="D1707" s="149" t="s">
        <v>32</v>
      </c>
      <c r="E1707" s="149" t="s">
        <v>44</v>
      </c>
      <c r="F1707" s="149" t="s">
        <v>152</v>
      </c>
      <c r="G1707" s="149" t="s">
        <v>109</v>
      </c>
      <c r="H1707" s="149">
        <v>0</v>
      </c>
      <c r="I1707" s="123" t="s">
        <v>1806</v>
      </c>
      <c r="J1707" s="150">
        <f>VLOOKUP(B1707,'12.2023'!A:C,3,0)</f>
        <v>0</v>
      </c>
      <c r="K1707" s="151">
        <f>VLOOKUP(B1707,'12.2023'!A:D,4,0)</f>
        <v>0</v>
      </c>
      <c r="L1707" s="150">
        <f>VLOOKUP(B1707,'12.2023'!A:E,5,0)</f>
        <v>13000</v>
      </c>
      <c r="M1707" s="150">
        <f>VLOOKUP(B1707,'12.2023'!A:F,6,0)</f>
        <v>13000</v>
      </c>
      <c r="N1707" s="150">
        <f t="shared" si="105"/>
        <v>0</v>
      </c>
      <c r="O1707" s="152">
        <f t="shared" si="106"/>
        <v>0</v>
      </c>
      <c r="P1707" s="128">
        <f t="shared" si="107"/>
        <v>0</v>
      </c>
      <c r="Q1707" s="153">
        <v>0</v>
      </c>
      <c r="R1707" s="128">
        <f t="shared" si="108"/>
        <v>0</v>
      </c>
      <c r="S1707" s="129">
        <v>11</v>
      </c>
    </row>
    <row r="1708" spans="1:19" hidden="1">
      <c r="A1708" s="147">
        <v>1690</v>
      </c>
      <c r="B1708" s="121">
        <v>203062294</v>
      </c>
      <c r="C1708" s="148" t="s">
        <v>159</v>
      </c>
      <c r="D1708" s="149" t="s">
        <v>32</v>
      </c>
      <c r="E1708" s="149" t="s">
        <v>44</v>
      </c>
      <c r="F1708" s="149" t="s">
        <v>152</v>
      </c>
      <c r="G1708" s="149" t="s">
        <v>109</v>
      </c>
      <c r="H1708" s="149">
        <v>0</v>
      </c>
      <c r="I1708" s="123" t="s">
        <v>1807</v>
      </c>
      <c r="J1708" s="150">
        <f>VLOOKUP(B1708,'12.2023'!A:C,3,0)</f>
        <v>0</v>
      </c>
      <c r="K1708" s="151">
        <f>VLOOKUP(B1708,'12.2023'!A:D,4,0)</f>
        <v>0</v>
      </c>
      <c r="L1708" s="150">
        <f>VLOOKUP(B1708,'12.2023'!A:E,5,0)</f>
        <v>13000</v>
      </c>
      <c r="M1708" s="150">
        <f>VLOOKUP(B1708,'12.2023'!A:F,6,0)</f>
        <v>13000</v>
      </c>
      <c r="N1708" s="150">
        <f t="shared" si="105"/>
        <v>0</v>
      </c>
      <c r="O1708" s="152">
        <f t="shared" si="106"/>
        <v>0</v>
      </c>
      <c r="P1708" s="128">
        <f t="shared" si="107"/>
        <v>0</v>
      </c>
      <c r="Q1708" s="153">
        <v>0</v>
      </c>
      <c r="R1708" s="128">
        <f t="shared" si="108"/>
        <v>0</v>
      </c>
      <c r="S1708" s="129">
        <v>11</v>
      </c>
    </row>
    <row r="1709" spans="1:19" hidden="1">
      <c r="A1709" s="147">
        <v>1691</v>
      </c>
      <c r="B1709" s="121">
        <v>203062295</v>
      </c>
      <c r="C1709" s="148" t="s">
        <v>159</v>
      </c>
      <c r="D1709" s="149" t="s">
        <v>32</v>
      </c>
      <c r="E1709" s="149" t="s">
        <v>44</v>
      </c>
      <c r="F1709" s="149" t="s">
        <v>152</v>
      </c>
      <c r="G1709" s="149" t="s">
        <v>109</v>
      </c>
      <c r="H1709" s="149">
        <v>0</v>
      </c>
      <c r="I1709" s="123" t="s">
        <v>1808</v>
      </c>
      <c r="J1709" s="150">
        <f>VLOOKUP(B1709,'12.2023'!A:C,3,0)</f>
        <v>0</v>
      </c>
      <c r="K1709" s="151">
        <f>VLOOKUP(B1709,'12.2023'!A:D,4,0)</f>
        <v>0</v>
      </c>
      <c r="L1709" s="150">
        <f>VLOOKUP(B1709,'12.2023'!A:E,5,0)</f>
        <v>13000</v>
      </c>
      <c r="M1709" s="150">
        <f>VLOOKUP(B1709,'12.2023'!A:F,6,0)</f>
        <v>13000</v>
      </c>
      <c r="N1709" s="150">
        <f t="shared" si="105"/>
        <v>0</v>
      </c>
      <c r="O1709" s="152">
        <f t="shared" si="106"/>
        <v>0</v>
      </c>
      <c r="P1709" s="128">
        <f t="shared" si="107"/>
        <v>0</v>
      </c>
      <c r="Q1709" s="153">
        <v>0</v>
      </c>
      <c r="R1709" s="128">
        <f t="shared" si="108"/>
        <v>0</v>
      </c>
      <c r="S1709" s="129">
        <v>11</v>
      </c>
    </row>
    <row r="1710" spans="1:19" hidden="1">
      <c r="A1710" s="147">
        <v>1692</v>
      </c>
      <c r="B1710" s="121">
        <v>203062296</v>
      </c>
      <c r="C1710" s="148" t="s">
        <v>159</v>
      </c>
      <c r="D1710" s="149" t="s">
        <v>32</v>
      </c>
      <c r="E1710" s="149" t="s">
        <v>44</v>
      </c>
      <c r="F1710" s="149" t="s">
        <v>152</v>
      </c>
      <c r="G1710" s="149" t="s">
        <v>109</v>
      </c>
      <c r="H1710" s="149">
        <v>0</v>
      </c>
      <c r="I1710" s="123" t="s">
        <v>1809</v>
      </c>
      <c r="J1710" s="150">
        <f>VLOOKUP(B1710,'12.2023'!A:C,3,0)</f>
        <v>0</v>
      </c>
      <c r="K1710" s="151">
        <f>VLOOKUP(B1710,'12.2023'!A:D,4,0)</f>
        <v>0</v>
      </c>
      <c r="L1710" s="150">
        <f>VLOOKUP(B1710,'12.2023'!A:E,5,0)</f>
        <v>13000</v>
      </c>
      <c r="M1710" s="150">
        <f>VLOOKUP(B1710,'12.2023'!A:F,6,0)</f>
        <v>13000</v>
      </c>
      <c r="N1710" s="150">
        <f t="shared" si="105"/>
        <v>0</v>
      </c>
      <c r="O1710" s="152">
        <f t="shared" si="106"/>
        <v>0</v>
      </c>
      <c r="P1710" s="128">
        <f t="shared" si="107"/>
        <v>0</v>
      </c>
      <c r="Q1710" s="153">
        <v>0</v>
      </c>
      <c r="R1710" s="128">
        <f t="shared" si="108"/>
        <v>0</v>
      </c>
      <c r="S1710" s="129">
        <v>11</v>
      </c>
    </row>
    <row r="1711" spans="1:19" hidden="1">
      <c r="A1711" s="147">
        <v>1693</v>
      </c>
      <c r="B1711" s="121">
        <v>203062297</v>
      </c>
      <c r="C1711" s="148" t="s">
        <v>159</v>
      </c>
      <c r="D1711" s="149" t="s">
        <v>32</v>
      </c>
      <c r="E1711" s="149" t="s">
        <v>44</v>
      </c>
      <c r="F1711" s="149" t="s">
        <v>152</v>
      </c>
      <c r="G1711" s="149" t="s">
        <v>109</v>
      </c>
      <c r="H1711" s="149">
        <v>0</v>
      </c>
      <c r="I1711" s="123" t="s">
        <v>1810</v>
      </c>
      <c r="J1711" s="150">
        <f>VLOOKUP(B1711,'12.2023'!A:C,3,0)</f>
        <v>0</v>
      </c>
      <c r="K1711" s="151">
        <f>VLOOKUP(B1711,'12.2023'!A:D,4,0)</f>
        <v>0</v>
      </c>
      <c r="L1711" s="150">
        <f>VLOOKUP(B1711,'12.2023'!A:E,5,0)</f>
        <v>13000</v>
      </c>
      <c r="M1711" s="150">
        <f>VLOOKUP(B1711,'12.2023'!A:F,6,0)</f>
        <v>13000</v>
      </c>
      <c r="N1711" s="150">
        <f t="shared" si="105"/>
        <v>0</v>
      </c>
      <c r="O1711" s="152">
        <f t="shared" si="106"/>
        <v>0</v>
      </c>
      <c r="P1711" s="128">
        <f t="shared" si="107"/>
        <v>0</v>
      </c>
      <c r="Q1711" s="153">
        <v>0</v>
      </c>
      <c r="R1711" s="128">
        <f t="shared" si="108"/>
        <v>0</v>
      </c>
      <c r="S1711" s="129">
        <v>11</v>
      </c>
    </row>
    <row r="1712" spans="1:19" hidden="1">
      <c r="A1712" s="147">
        <v>1694</v>
      </c>
      <c r="B1712" s="121">
        <v>203062298</v>
      </c>
      <c r="C1712" s="148" t="s">
        <v>159</v>
      </c>
      <c r="D1712" s="149" t="s">
        <v>32</v>
      </c>
      <c r="E1712" s="149" t="s">
        <v>44</v>
      </c>
      <c r="F1712" s="149" t="s">
        <v>152</v>
      </c>
      <c r="G1712" s="149" t="s">
        <v>109</v>
      </c>
      <c r="H1712" s="149">
        <v>0</v>
      </c>
      <c r="I1712" s="123" t="s">
        <v>1811</v>
      </c>
      <c r="J1712" s="150">
        <f>VLOOKUP(B1712,'12.2023'!A:C,3,0)</f>
        <v>0</v>
      </c>
      <c r="K1712" s="151">
        <f>VLOOKUP(B1712,'12.2023'!A:D,4,0)</f>
        <v>0</v>
      </c>
      <c r="L1712" s="150">
        <f>VLOOKUP(B1712,'12.2023'!A:E,5,0)</f>
        <v>13000</v>
      </c>
      <c r="M1712" s="150">
        <f>VLOOKUP(B1712,'12.2023'!A:F,6,0)</f>
        <v>13000</v>
      </c>
      <c r="N1712" s="150">
        <f t="shared" si="105"/>
        <v>0</v>
      </c>
      <c r="O1712" s="152">
        <f t="shared" si="106"/>
        <v>0</v>
      </c>
      <c r="P1712" s="128">
        <f t="shared" si="107"/>
        <v>0</v>
      </c>
      <c r="Q1712" s="153">
        <v>0</v>
      </c>
      <c r="R1712" s="128">
        <f t="shared" si="108"/>
        <v>0</v>
      </c>
      <c r="S1712" s="129">
        <v>11</v>
      </c>
    </row>
    <row r="1713" spans="1:19" hidden="1">
      <c r="A1713" s="147">
        <v>1695</v>
      </c>
      <c r="B1713" s="121">
        <v>203062299</v>
      </c>
      <c r="C1713" s="148" t="s">
        <v>159</v>
      </c>
      <c r="D1713" s="149" t="s">
        <v>32</v>
      </c>
      <c r="E1713" s="149" t="s">
        <v>44</v>
      </c>
      <c r="F1713" s="149" t="s">
        <v>152</v>
      </c>
      <c r="G1713" s="149" t="s">
        <v>109</v>
      </c>
      <c r="H1713" s="149">
        <v>0</v>
      </c>
      <c r="I1713" s="123" t="s">
        <v>1812</v>
      </c>
      <c r="J1713" s="150">
        <f>VLOOKUP(B1713,'12.2023'!A:C,3,0)</f>
        <v>0</v>
      </c>
      <c r="K1713" s="151">
        <f>VLOOKUP(B1713,'12.2023'!A:D,4,0)</f>
        <v>0</v>
      </c>
      <c r="L1713" s="150">
        <f>VLOOKUP(B1713,'12.2023'!A:E,5,0)</f>
        <v>13000</v>
      </c>
      <c r="M1713" s="150">
        <f>VLOOKUP(B1713,'12.2023'!A:F,6,0)</f>
        <v>13000</v>
      </c>
      <c r="N1713" s="150">
        <f t="shared" si="105"/>
        <v>0</v>
      </c>
      <c r="O1713" s="152">
        <f t="shared" si="106"/>
        <v>0</v>
      </c>
      <c r="P1713" s="128">
        <f t="shared" si="107"/>
        <v>0</v>
      </c>
      <c r="Q1713" s="153">
        <v>0</v>
      </c>
      <c r="R1713" s="128">
        <f t="shared" si="108"/>
        <v>0</v>
      </c>
      <c r="S1713" s="129">
        <v>11</v>
      </c>
    </row>
    <row r="1714" spans="1:19" hidden="1">
      <c r="A1714" s="147">
        <v>1696</v>
      </c>
      <c r="B1714" s="121">
        <v>203062300</v>
      </c>
      <c r="C1714" s="148" t="s">
        <v>159</v>
      </c>
      <c r="D1714" s="149" t="s">
        <v>32</v>
      </c>
      <c r="E1714" s="149" t="s">
        <v>44</v>
      </c>
      <c r="F1714" s="149" t="s">
        <v>152</v>
      </c>
      <c r="G1714" s="149" t="s">
        <v>109</v>
      </c>
      <c r="H1714" s="149">
        <v>0</v>
      </c>
      <c r="I1714" s="123" t="s">
        <v>1813</v>
      </c>
      <c r="J1714" s="150">
        <f>VLOOKUP(B1714,'12.2023'!A:C,3,0)</f>
        <v>0</v>
      </c>
      <c r="K1714" s="151">
        <f>VLOOKUP(B1714,'12.2023'!A:D,4,0)</f>
        <v>0</v>
      </c>
      <c r="L1714" s="150">
        <f>VLOOKUP(B1714,'12.2023'!A:E,5,0)</f>
        <v>13000</v>
      </c>
      <c r="M1714" s="150">
        <f>VLOOKUP(B1714,'12.2023'!A:F,6,0)</f>
        <v>13000</v>
      </c>
      <c r="N1714" s="150">
        <f t="shared" si="105"/>
        <v>0</v>
      </c>
      <c r="O1714" s="152">
        <f t="shared" si="106"/>
        <v>0</v>
      </c>
      <c r="P1714" s="128">
        <f t="shared" si="107"/>
        <v>0</v>
      </c>
      <c r="Q1714" s="153">
        <v>0</v>
      </c>
      <c r="R1714" s="128">
        <f t="shared" si="108"/>
        <v>0</v>
      </c>
      <c r="S1714" s="129">
        <v>11</v>
      </c>
    </row>
    <row r="1715" spans="1:19" hidden="1">
      <c r="A1715" s="147">
        <v>1697</v>
      </c>
      <c r="B1715" s="121">
        <v>203062301</v>
      </c>
      <c r="C1715" s="148" t="s">
        <v>159</v>
      </c>
      <c r="D1715" s="149" t="s">
        <v>32</v>
      </c>
      <c r="E1715" s="149" t="s">
        <v>44</v>
      </c>
      <c r="F1715" s="149" t="s">
        <v>152</v>
      </c>
      <c r="G1715" s="149" t="s">
        <v>109</v>
      </c>
      <c r="H1715" s="149">
        <v>0</v>
      </c>
      <c r="I1715" s="123" t="s">
        <v>1814</v>
      </c>
      <c r="J1715" s="150">
        <f>VLOOKUP(B1715,'12.2023'!A:C,3,0)</f>
        <v>0</v>
      </c>
      <c r="K1715" s="151">
        <f>VLOOKUP(B1715,'12.2023'!A:D,4,0)</f>
        <v>0</v>
      </c>
      <c r="L1715" s="150">
        <f>VLOOKUP(B1715,'12.2023'!A:E,5,0)</f>
        <v>13000</v>
      </c>
      <c r="M1715" s="150">
        <f>VLOOKUP(B1715,'12.2023'!A:F,6,0)</f>
        <v>13000</v>
      </c>
      <c r="N1715" s="150">
        <f t="shared" si="105"/>
        <v>0</v>
      </c>
      <c r="O1715" s="152">
        <f t="shared" si="106"/>
        <v>0</v>
      </c>
      <c r="P1715" s="128">
        <f t="shared" si="107"/>
        <v>0</v>
      </c>
      <c r="Q1715" s="153">
        <v>0</v>
      </c>
      <c r="R1715" s="128">
        <f t="shared" si="108"/>
        <v>0</v>
      </c>
      <c r="S1715" s="129">
        <v>11</v>
      </c>
    </row>
    <row r="1716" spans="1:19" hidden="1">
      <c r="A1716" s="147">
        <v>1698</v>
      </c>
      <c r="B1716" s="121">
        <v>203062302</v>
      </c>
      <c r="C1716" s="148" t="s">
        <v>159</v>
      </c>
      <c r="D1716" s="149" t="s">
        <v>32</v>
      </c>
      <c r="E1716" s="149" t="s">
        <v>44</v>
      </c>
      <c r="F1716" s="149" t="s">
        <v>152</v>
      </c>
      <c r="G1716" s="149" t="s">
        <v>109</v>
      </c>
      <c r="H1716" s="149">
        <v>0</v>
      </c>
      <c r="I1716" s="123" t="s">
        <v>1815</v>
      </c>
      <c r="J1716" s="150">
        <f>VLOOKUP(B1716,'12.2023'!A:C,3,0)</f>
        <v>0</v>
      </c>
      <c r="K1716" s="151">
        <f>VLOOKUP(B1716,'12.2023'!A:D,4,0)</f>
        <v>0</v>
      </c>
      <c r="L1716" s="150">
        <f>VLOOKUP(B1716,'12.2023'!A:E,5,0)</f>
        <v>13000</v>
      </c>
      <c r="M1716" s="150">
        <f>VLOOKUP(B1716,'12.2023'!A:F,6,0)</f>
        <v>13000</v>
      </c>
      <c r="N1716" s="150">
        <f t="shared" si="105"/>
        <v>0</v>
      </c>
      <c r="O1716" s="152">
        <f t="shared" si="106"/>
        <v>0</v>
      </c>
      <c r="P1716" s="128">
        <f t="shared" si="107"/>
        <v>0</v>
      </c>
      <c r="Q1716" s="153">
        <v>0</v>
      </c>
      <c r="R1716" s="128">
        <f t="shared" si="108"/>
        <v>0</v>
      </c>
      <c r="S1716" s="129">
        <v>11</v>
      </c>
    </row>
    <row r="1717" spans="1:19" hidden="1">
      <c r="A1717" s="147">
        <v>1699</v>
      </c>
      <c r="B1717" s="121">
        <v>203062303</v>
      </c>
      <c r="C1717" s="148" t="s">
        <v>159</v>
      </c>
      <c r="D1717" s="149" t="s">
        <v>32</v>
      </c>
      <c r="E1717" s="149" t="s">
        <v>44</v>
      </c>
      <c r="F1717" s="149" t="s">
        <v>152</v>
      </c>
      <c r="G1717" s="149" t="s">
        <v>109</v>
      </c>
      <c r="H1717" s="149">
        <v>0</v>
      </c>
      <c r="I1717" s="123" t="s">
        <v>1816</v>
      </c>
      <c r="J1717" s="150">
        <f>VLOOKUP(B1717,'12.2023'!A:C,3,0)</f>
        <v>0</v>
      </c>
      <c r="K1717" s="151">
        <f>VLOOKUP(B1717,'12.2023'!A:D,4,0)</f>
        <v>0</v>
      </c>
      <c r="L1717" s="150">
        <f>VLOOKUP(B1717,'12.2023'!A:E,5,0)</f>
        <v>13000</v>
      </c>
      <c r="M1717" s="150">
        <f>VLOOKUP(B1717,'12.2023'!A:F,6,0)</f>
        <v>13000</v>
      </c>
      <c r="N1717" s="150">
        <f t="shared" si="105"/>
        <v>0</v>
      </c>
      <c r="O1717" s="152">
        <f t="shared" si="106"/>
        <v>0</v>
      </c>
      <c r="P1717" s="128">
        <f t="shared" si="107"/>
        <v>0</v>
      </c>
      <c r="Q1717" s="153">
        <v>0</v>
      </c>
      <c r="R1717" s="128">
        <f t="shared" si="108"/>
        <v>0</v>
      </c>
      <c r="S1717" s="129">
        <v>11</v>
      </c>
    </row>
    <row r="1718" spans="1:19" hidden="1">
      <c r="A1718" s="147">
        <v>1700</v>
      </c>
      <c r="B1718" s="121">
        <v>203062304</v>
      </c>
      <c r="C1718" s="148" t="s">
        <v>159</v>
      </c>
      <c r="D1718" s="149" t="s">
        <v>32</v>
      </c>
      <c r="E1718" s="149" t="s">
        <v>44</v>
      </c>
      <c r="F1718" s="149" t="s">
        <v>152</v>
      </c>
      <c r="G1718" s="149" t="s">
        <v>109</v>
      </c>
      <c r="H1718" s="149">
        <v>0</v>
      </c>
      <c r="I1718" s="123" t="s">
        <v>1817</v>
      </c>
      <c r="J1718" s="150">
        <f>VLOOKUP(B1718,'12.2023'!A:C,3,0)</f>
        <v>0</v>
      </c>
      <c r="K1718" s="151">
        <f>VLOOKUP(B1718,'12.2023'!A:D,4,0)</f>
        <v>0</v>
      </c>
      <c r="L1718" s="150">
        <f>VLOOKUP(B1718,'12.2023'!A:E,5,0)</f>
        <v>13000</v>
      </c>
      <c r="M1718" s="150">
        <f>VLOOKUP(B1718,'12.2023'!A:F,6,0)</f>
        <v>13000</v>
      </c>
      <c r="N1718" s="150">
        <f t="shared" si="105"/>
        <v>0</v>
      </c>
      <c r="O1718" s="152">
        <f t="shared" si="106"/>
        <v>0</v>
      </c>
      <c r="P1718" s="128">
        <f t="shared" si="107"/>
        <v>0</v>
      </c>
      <c r="Q1718" s="153">
        <v>0</v>
      </c>
      <c r="R1718" s="128">
        <f t="shared" si="108"/>
        <v>0</v>
      </c>
      <c r="S1718" s="129">
        <v>11</v>
      </c>
    </row>
    <row r="1719" spans="1:19" hidden="1">
      <c r="A1719" s="147">
        <v>1701</v>
      </c>
      <c r="B1719" s="121">
        <v>203062305</v>
      </c>
      <c r="C1719" s="148" t="s">
        <v>159</v>
      </c>
      <c r="D1719" s="149" t="s">
        <v>32</v>
      </c>
      <c r="E1719" s="149" t="s">
        <v>44</v>
      </c>
      <c r="F1719" s="149" t="s">
        <v>152</v>
      </c>
      <c r="G1719" s="149" t="s">
        <v>109</v>
      </c>
      <c r="H1719" s="149">
        <v>0</v>
      </c>
      <c r="I1719" s="123" t="s">
        <v>1818</v>
      </c>
      <c r="J1719" s="150">
        <f>VLOOKUP(B1719,'12.2023'!A:C,3,0)</f>
        <v>0</v>
      </c>
      <c r="K1719" s="151">
        <f>VLOOKUP(B1719,'12.2023'!A:D,4,0)</f>
        <v>0</v>
      </c>
      <c r="L1719" s="150">
        <f>VLOOKUP(B1719,'12.2023'!A:E,5,0)</f>
        <v>2000</v>
      </c>
      <c r="M1719" s="150">
        <f>VLOOKUP(B1719,'12.2023'!A:F,6,0)</f>
        <v>2000</v>
      </c>
      <c r="N1719" s="150">
        <f t="shared" si="105"/>
        <v>0</v>
      </c>
      <c r="O1719" s="152">
        <f t="shared" si="106"/>
        <v>0</v>
      </c>
      <c r="P1719" s="128">
        <f t="shared" si="107"/>
        <v>0</v>
      </c>
      <c r="Q1719" s="153">
        <v>0</v>
      </c>
      <c r="R1719" s="128">
        <f t="shared" si="108"/>
        <v>0</v>
      </c>
      <c r="S1719" s="129">
        <v>11</v>
      </c>
    </row>
    <row r="1720" spans="1:19" hidden="1">
      <c r="A1720" s="147">
        <v>1702</v>
      </c>
      <c r="B1720" s="121">
        <v>203062306</v>
      </c>
      <c r="C1720" s="148" t="s">
        <v>159</v>
      </c>
      <c r="D1720" s="149" t="s">
        <v>32</v>
      </c>
      <c r="E1720" s="149" t="s">
        <v>44</v>
      </c>
      <c r="F1720" s="149" t="s">
        <v>152</v>
      </c>
      <c r="G1720" s="149" t="s">
        <v>109</v>
      </c>
      <c r="H1720" s="149">
        <v>0</v>
      </c>
      <c r="I1720" s="123" t="s">
        <v>1819</v>
      </c>
      <c r="J1720" s="150">
        <f>VLOOKUP(B1720,'12.2023'!A:C,3,0)</f>
        <v>0</v>
      </c>
      <c r="K1720" s="151">
        <f>VLOOKUP(B1720,'12.2023'!A:D,4,0)</f>
        <v>0</v>
      </c>
      <c r="L1720" s="150">
        <f>VLOOKUP(B1720,'12.2023'!A:E,5,0)</f>
        <v>13000</v>
      </c>
      <c r="M1720" s="150">
        <f>VLOOKUP(B1720,'12.2023'!A:F,6,0)</f>
        <v>13000</v>
      </c>
      <c r="N1720" s="150">
        <f t="shared" si="105"/>
        <v>0</v>
      </c>
      <c r="O1720" s="152">
        <f t="shared" si="106"/>
        <v>0</v>
      </c>
      <c r="P1720" s="128">
        <f t="shared" si="107"/>
        <v>0</v>
      </c>
      <c r="Q1720" s="153">
        <v>0</v>
      </c>
      <c r="R1720" s="128">
        <f t="shared" si="108"/>
        <v>0</v>
      </c>
      <c r="S1720" s="129">
        <v>11</v>
      </c>
    </row>
    <row r="1721" spans="1:19" hidden="1">
      <c r="A1721" s="147">
        <v>1703</v>
      </c>
      <c r="B1721" s="121">
        <v>203062307</v>
      </c>
      <c r="C1721" s="148" t="s">
        <v>159</v>
      </c>
      <c r="D1721" s="149" t="s">
        <v>32</v>
      </c>
      <c r="E1721" s="149" t="s">
        <v>44</v>
      </c>
      <c r="F1721" s="149" t="s">
        <v>152</v>
      </c>
      <c r="G1721" s="149" t="s">
        <v>109</v>
      </c>
      <c r="H1721" s="149">
        <v>0</v>
      </c>
      <c r="I1721" s="123" t="s">
        <v>1820</v>
      </c>
      <c r="J1721" s="150">
        <f>VLOOKUP(B1721,'12.2023'!A:C,3,0)</f>
        <v>0</v>
      </c>
      <c r="K1721" s="151">
        <f>VLOOKUP(B1721,'12.2023'!A:D,4,0)</f>
        <v>0</v>
      </c>
      <c r="L1721" s="150">
        <f>VLOOKUP(B1721,'12.2023'!A:E,5,0)</f>
        <v>4000</v>
      </c>
      <c r="M1721" s="150">
        <f>VLOOKUP(B1721,'12.2023'!A:F,6,0)</f>
        <v>4000</v>
      </c>
      <c r="N1721" s="150">
        <f t="shared" si="105"/>
        <v>0</v>
      </c>
      <c r="O1721" s="152">
        <f t="shared" si="106"/>
        <v>0</v>
      </c>
      <c r="P1721" s="128">
        <f t="shared" si="107"/>
        <v>0</v>
      </c>
      <c r="Q1721" s="153">
        <v>0</v>
      </c>
      <c r="R1721" s="128">
        <f t="shared" si="108"/>
        <v>0</v>
      </c>
      <c r="S1721" s="129">
        <v>11</v>
      </c>
    </row>
    <row r="1722" spans="1:19" hidden="1">
      <c r="A1722" s="147">
        <v>1704</v>
      </c>
      <c r="B1722" s="121">
        <v>203062308</v>
      </c>
      <c r="C1722" s="148" t="s">
        <v>159</v>
      </c>
      <c r="D1722" s="149" t="s">
        <v>32</v>
      </c>
      <c r="E1722" s="149" t="s">
        <v>44</v>
      </c>
      <c r="F1722" s="149" t="s">
        <v>152</v>
      </c>
      <c r="G1722" s="149" t="s">
        <v>109</v>
      </c>
      <c r="H1722" s="149">
        <v>0</v>
      </c>
      <c r="I1722" s="123" t="s">
        <v>1821</v>
      </c>
      <c r="J1722" s="150">
        <f>VLOOKUP(B1722,'12.2023'!A:C,3,0)</f>
        <v>0</v>
      </c>
      <c r="K1722" s="151">
        <f>VLOOKUP(B1722,'12.2023'!A:D,4,0)</f>
        <v>0</v>
      </c>
      <c r="L1722" s="150">
        <f>VLOOKUP(B1722,'12.2023'!A:E,5,0)</f>
        <v>13000</v>
      </c>
      <c r="M1722" s="150">
        <f>VLOOKUP(B1722,'12.2023'!A:F,6,0)</f>
        <v>13000</v>
      </c>
      <c r="N1722" s="150">
        <f t="shared" si="105"/>
        <v>0</v>
      </c>
      <c r="O1722" s="152">
        <f t="shared" si="106"/>
        <v>0</v>
      </c>
      <c r="P1722" s="128">
        <f t="shared" si="107"/>
        <v>0</v>
      </c>
      <c r="Q1722" s="153">
        <v>0</v>
      </c>
      <c r="R1722" s="128">
        <f t="shared" si="108"/>
        <v>0</v>
      </c>
      <c r="S1722" s="129">
        <v>11</v>
      </c>
    </row>
    <row r="1723" spans="1:19" hidden="1">
      <c r="A1723" s="147">
        <v>1705</v>
      </c>
      <c r="B1723" s="121">
        <v>203062309</v>
      </c>
      <c r="C1723" s="148" t="s">
        <v>159</v>
      </c>
      <c r="D1723" s="149" t="s">
        <v>32</v>
      </c>
      <c r="E1723" s="149" t="s">
        <v>44</v>
      </c>
      <c r="F1723" s="149" t="s">
        <v>152</v>
      </c>
      <c r="G1723" s="149" t="s">
        <v>109</v>
      </c>
      <c r="H1723" s="149">
        <v>0</v>
      </c>
      <c r="I1723" s="123" t="s">
        <v>1822</v>
      </c>
      <c r="J1723" s="150">
        <f>VLOOKUP(B1723,'12.2023'!A:C,3,0)</f>
        <v>0</v>
      </c>
      <c r="K1723" s="151">
        <f>VLOOKUP(B1723,'12.2023'!A:D,4,0)</f>
        <v>0</v>
      </c>
      <c r="L1723" s="150">
        <f>VLOOKUP(B1723,'12.2023'!A:E,5,0)</f>
        <v>0</v>
      </c>
      <c r="M1723" s="150">
        <f>VLOOKUP(B1723,'12.2023'!A:F,6,0)</f>
        <v>0</v>
      </c>
      <c r="N1723" s="150">
        <f t="shared" si="105"/>
        <v>0</v>
      </c>
      <c r="O1723" s="152">
        <f t="shared" si="106"/>
        <v>0</v>
      </c>
      <c r="P1723" s="128">
        <f t="shared" si="107"/>
        <v>0</v>
      </c>
      <c r="Q1723" s="153">
        <v>0</v>
      </c>
      <c r="R1723" s="128">
        <f t="shared" si="108"/>
        <v>0</v>
      </c>
      <c r="S1723" s="129">
        <v>11</v>
      </c>
    </row>
    <row r="1724" spans="1:19" hidden="1">
      <c r="A1724" s="147">
        <v>1706</v>
      </c>
      <c r="B1724" s="121">
        <v>203062310</v>
      </c>
      <c r="C1724" s="148" t="s">
        <v>159</v>
      </c>
      <c r="D1724" s="149" t="s">
        <v>32</v>
      </c>
      <c r="E1724" s="149" t="s">
        <v>44</v>
      </c>
      <c r="F1724" s="149" t="s">
        <v>152</v>
      </c>
      <c r="G1724" s="149" t="s">
        <v>109</v>
      </c>
      <c r="H1724" s="149">
        <v>0</v>
      </c>
      <c r="I1724" s="123" t="s">
        <v>1823</v>
      </c>
      <c r="J1724" s="150">
        <f>VLOOKUP(B1724,'12.2023'!A:C,3,0)</f>
        <v>0</v>
      </c>
      <c r="K1724" s="151">
        <f>VLOOKUP(B1724,'12.2023'!A:D,4,0)</f>
        <v>0</v>
      </c>
      <c r="L1724" s="150">
        <f>VLOOKUP(B1724,'12.2023'!A:E,5,0)</f>
        <v>13000</v>
      </c>
      <c r="M1724" s="150">
        <f>VLOOKUP(B1724,'12.2023'!A:F,6,0)</f>
        <v>13000</v>
      </c>
      <c r="N1724" s="150">
        <f t="shared" si="105"/>
        <v>0</v>
      </c>
      <c r="O1724" s="152">
        <f t="shared" si="106"/>
        <v>0</v>
      </c>
      <c r="P1724" s="128">
        <f t="shared" si="107"/>
        <v>0</v>
      </c>
      <c r="Q1724" s="153">
        <v>0</v>
      </c>
      <c r="R1724" s="128">
        <f t="shared" si="108"/>
        <v>0</v>
      </c>
      <c r="S1724" s="129">
        <v>11</v>
      </c>
    </row>
    <row r="1725" spans="1:19" hidden="1">
      <c r="A1725" s="147">
        <v>1707</v>
      </c>
      <c r="B1725" s="121">
        <v>203062311</v>
      </c>
      <c r="C1725" s="148" t="s">
        <v>159</v>
      </c>
      <c r="D1725" s="149" t="s">
        <v>32</v>
      </c>
      <c r="E1725" s="149" t="s">
        <v>44</v>
      </c>
      <c r="F1725" s="149" t="s">
        <v>152</v>
      </c>
      <c r="G1725" s="149" t="s">
        <v>109</v>
      </c>
      <c r="H1725" s="149">
        <v>0</v>
      </c>
      <c r="I1725" s="123" t="s">
        <v>1824</v>
      </c>
      <c r="J1725" s="150">
        <f>VLOOKUP(B1725,'12.2023'!A:C,3,0)</f>
        <v>0</v>
      </c>
      <c r="K1725" s="151">
        <f>VLOOKUP(B1725,'12.2023'!A:D,4,0)</f>
        <v>0</v>
      </c>
      <c r="L1725" s="150">
        <f>VLOOKUP(B1725,'12.2023'!A:E,5,0)</f>
        <v>13000</v>
      </c>
      <c r="M1725" s="150">
        <f>VLOOKUP(B1725,'12.2023'!A:F,6,0)</f>
        <v>13000</v>
      </c>
      <c r="N1725" s="150">
        <f t="shared" si="105"/>
        <v>0</v>
      </c>
      <c r="O1725" s="152">
        <f t="shared" si="106"/>
        <v>0</v>
      </c>
      <c r="P1725" s="128">
        <f t="shared" si="107"/>
        <v>0</v>
      </c>
      <c r="Q1725" s="153">
        <v>0</v>
      </c>
      <c r="R1725" s="128">
        <f t="shared" si="108"/>
        <v>0</v>
      </c>
      <c r="S1725" s="129">
        <v>11</v>
      </c>
    </row>
    <row r="1726" spans="1:19" hidden="1">
      <c r="A1726" s="147">
        <v>1708</v>
      </c>
      <c r="B1726" s="121">
        <v>203062312</v>
      </c>
      <c r="C1726" s="148" t="s">
        <v>159</v>
      </c>
      <c r="D1726" s="149" t="s">
        <v>32</v>
      </c>
      <c r="E1726" s="149" t="s">
        <v>44</v>
      </c>
      <c r="F1726" s="149" t="s">
        <v>152</v>
      </c>
      <c r="G1726" s="149" t="s">
        <v>109</v>
      </c>
      <c r="H1726" s="149">
        <v>0</v>
      </c>
      <c r="I1726" s="123" t="s">
        <v>1825</v>
      </c>
      <c r="J1726" s="150">
        <f>VLOOKUP(B1726,'12.2023'!A:C,3,0)</f>
        <v>0</v>
      </c>
      <c r="K1726" s="151">
        <f>VLOOKUP(B1726,'12.2023'!A:D,4,0)</f>
        <v>0</v>
      </c>
      <c r="L1726" s="150">
        <f>VLOOKUP(B1726,'12.2023'!A:E,5,0)</f>
        <v>13000</v>
      </c>
      <c r="M1726" s="150">
        <f>VLOOKUP(B1726,'12.2023'!A:F,6,0)</f>
        <v>13000</v>
      </c>
      <c r="N1726" s="150">
        <f t="shared" si="105"/>
        <v>0</v>
      </c>
      <c r="O1726" s="152">
        <f t="shared" si="106"/>
        <v>0</v>
      </c>
      <c r="P1726" s="128">
        <f t="shared" si="107"/>
        <v>0</v>
      </c>
      <c r="Q1726" s="153">
        <v>0</v>
      </c>
      <c r="R1726" s="128">
        <f t="shared" si="108"/>
        <v>0</v>
      </c>
      <c r="S1726" s="129">
        <v>11</v>
      </c>
    </row>
    <row r="1727" spans="1:19" hidden="1">
      <c r="A1727" s="147">
        <v>1709</v>
      </c>
      <c r="B1727" s="121">
        <v>203062313</v>
      </c>
      <c r="C1727" s="148" t="s">
        <v>159</v>
      </c>
      <c r="D1727" s="149" t="s">
        <v>32</v>
      </c>
      <c r="E1727" s="149" t="s">
        <v>44</v>
      </c>
      <c r="F1727" s="149" t="s">
        <v>152</v>
      </c>
      <c r="G1727" s="149" t="s">
        <v>109</v>
      </c>
      <c r="H1727" s="149">
        <v>0</v>
      </c>
      <c r="I1727" s="123" t="s">
        <v>1826</v>
      </c>
      <c r="J1727" s="150">
        <f>VLOOKUP(B1727,'12.2023'!A:C,3,0)</f>
        <v>0</v>
      </c>
      <c r="K1727" s="151">
        <f>VLOOKUP(B1727,'12.2023'!A:D,4,0)</f>
        <v>0</v>
      </c>
      <c r="L1727" s="150">
        <f>VLOOKUP(B1727,'12.2023'!A:E,5,0)</f>
        <v>0</v>
      </c>
      <c r="M1727" s="150">
        <f>VLOOKUP(B1727,'12.2023'!A:F,6,0)</f>
        <v>0</v>
      </c>
      <c r="N1727" s="150">
        <f t="shared" si="105"/>
        <v>0</v>
      </c>
      <c r="O1727" s="152">
        <f t="shared" si="106"/>
        <v>0</v>
      </c>
      <c r="P1727" s="128">
        <f t="shared" si="107"/>
        <v>0</v>
      </c>
      <c r="Q1727" s="153">
        <v>0</v>
      </c>
      <c r="R1727" s="128">
        <f t="shared" si="108"/>
        <v>0</v>
      </c>
      <c r="S1727" s="129">
        <v>11</v>
      </c>
    </row>
    <row r="1728" spans="1:19" hidden="1">
      <c r="A1728" s="147">
        <v>1710</v>
      </c>
      <c r="B1728" s="121">
        <v>203062314</v>
      </c>
      <c r="C1728" s="148" t="s">
        <v>159</v>
      </c>
      <c r="D1728" s="149" t="s">
        <v>32</v>
      </c>
      <c r="E1728" s="149" t="s">
        <v>44</v>
      </c>
      <c r="F1728" s="149" t="s">
        <v>152</v>
      </c>
      <c r="G1728" s="149" t="s">
        <v>109</v>
      </c>
      <c r="H1728" s="149">
        <v>0</v>
      </c>
      <c r="I1728" s="123" t="s">
        <v>1827</v>
      </c>
      <c r="J1728" s="150">
        <f>VLOOKUP(B1728,'12.2023'!A:C,3,0)</f>
        <v>0</v>
      </c>
      <c r="K1728" s="151">
        <f>VLOOKUP(B1728,'12.2023'!A:D,4,0)</f>
        <v>0</v>
      </c>
      <c r="L1728" s="150">
        <f>VLOOKUP(B1728,'12.2023'!A:E,5,0)</f>
        <v>58500</v>
      </c>
      <c r="M1728" s="150">
        <f>VLOOKUP(B1728,'12.2023'!A:F,6,0)</f>
        <v>58500</v>
      </c>
      <c r="N1728" s="150">
        <f t="shared" si="105"/>
        <v>0</v>
      </c>
      <c r="O1728" s="152">
        <f t="shared" si="106"/>
        <v>0</v>
      </c>
      <c r="P1728" s="128">
        <f t="shared" si="107"/>
        <v>0</v>
      </c>
      <c r="Q1728" s="153">
        <v>0</v>
      </c>
      <c r="R1728" s="128">
        <f t="shared" si="108"/>
        <v>0</v>
      </c>
      <c r="S1728" s="129">
        <v>11</v>
      </c>
    </row>
    <row r="1729" spans="1:19" hidden="1">
      <c r="A1729" s="147">
        <v>1711</v>
      </c>
      <c r="B1729" s="121">
        <v>203062315</v>
      </c>
      <c r="C1729" s="148" t="s">
        <v>159</v>
      </c>
      <c r="D1729" s="149" t="s">
        <v>32</v>
      </c>
      <c r="E1729" s="149" t="s">
        <v>44</v>
      </c>
      <c r="F1729" s="149" t="s">
        <v>152</v>
      </c>
      <c r="G1729" s="149" t="s">
        <v>109</v>
      </c>
      <c r="H1729" s="149">
        <v>0</v>
      </c>
      <c r="I1729" s="123" t="s">
        <v>1828</v>
      </c>
      <c r="J1729" s="150">
        <f>VLOOKUP(B1729,'12.2023'!A:C,3,0)</f>
        <v>0</v>
      </c>
      <c r="K1729" s="151">
        <f>VLOOKUP(B1729,'12.2023'!A:D,4,0)</f>
        <v>0</v>
      </c>
      <c r="L1729" s="150">
        <f>VLOOKUP(B1729,'12.2023'!A:E,5,0)</f>
        <v>13000</v>
      </c>
      <c r="M1729" s="150">
        <f>VLOOKUP(B1729,'12.2023'!A:F,6,0)</f>
        <v>13000</v>
      </c>
      <c r="N1729" s="150">
        <f t="shared" si="105"/>
        <v>0</v>
      </c>
      <c r="O1729" s="152">
        <f t="shared" si="106"/>
        <v>0</v>
      </c>
      <c r="P1729" s="128">
        <f t="shared" si="107"/>
        <v>0</v>
      </c>
      <c r="Q1729" s="153">
        <v>0</v>
      </c>
      <c r="R1729" s="128">
        <f t="shared" si="108"/>
        <v>0</v>
      </c>
      <c r="S1729" s="129">
        <v>11</v>
      </c>
    </row>
    <row r="1730" spans="1:19" hidden="1">
      <c r="A1730" s="147">
        <v>1712</v>
      </c>
      <c r="B1730" s="121">
        <v>203062316</v>
      </c>
      <c r="C1730" s="148" t="s">
        <v>159</v>
      </c>
      <c r="D1730" s="149" t="s">
        <v>32</v>
      </c>
      <c r="E1730" s="149" t="s">
        <v>44</v>
      </c>
      <c r="F1730" s="149" t="s">
        <v>152</v>
      </c>
      <c r="G1730" s="149" t="s">
        <v>109</v>
      </c>
      <c r="H1730" s="149">
        <v>0</v>
      </c>
      <c r="I1730" s="123" t="s">
        <v>1829</v>
      </c>
      <c r="J1730" s="150">
        <f>VLOOKUP(B1730,'12.2023'!A:C,3,0)</f>
        <v>0</v>
      </c>
      <c r="K1730" s="151">
        <f>VLOOKUP(B1730,'12.2023'!A:D,4,0)</f>
        <v>0</v>
      </c>
      <c r="L1730" s="150">
        <f>VLOOKUP(B1730,'12.2023'!A:E,5,0)</f>
        <v>13000</v>
      </c>
      <c r="M1730" s="150">
        <f>VLOOKUP(B1730,'12.2023'!A:F,6,0)</f>
        <v>13000</v>
      </c>
      <c r="N1730" s="150">
        <f t="shared" si="105"/>
        <v>0</v>
      </c>
      <c r="O1730" s="152">
        <f t="shared" si="106"/>
        <v>0</v>
      </c>
      <c r="P1730" s="128">
        <f t="shared" si="107"/>
        <v>0</v>
      </c>
      <c r="Q1730" s="153">
        <v>0</v>
      </c>
      <c r="R1730" s="128">
        <f t="shared" si="108"/>
        <v>0</v>
      </c>
      <c r="S1730" s="129">
        <v>11</v>
      </c>
    </row>
    <row r="1731" spans="1:19" hidden="1">
      <c r="A1731" s="147">
        <v>1713</v>
      </c>
      <c r="B1731" s="121">
        <v>203062317</v>
      </c>
      <c r="C1731" s="148" t="s">
        <v>159</v>
      </c>
      <c r="D1731" s="149" t="s">
        <v>32</v>
      </c>
      <c r="E1731" s="149" t="s">
        <v>44</v>
      </c>
      <c r="F1731" s="149" t="s">
        <v>152</v>
      </c>
      <c r="G1731" s="149" t="s">
        <v>109</v>
      </c>
      <c r="H1731" s="149">
        <v>0</v>
      </c>
      <c r="I1731" s="123" t="s">
        <v>1830</v>
      </c>
      <c r="J1731" s="150">
        <f>VLOOKUP(B1731,'12.2023'!A:C,3,0)</f>
        <v>0</v>
      </c>
      <c r="K1731" s="151">
        <f>VLOOKUP(B1731,'12.2023'!A:D,4,0)</f>
        <v>0</v>
      </c>
      <c r="L1731" s="150">
        <f>VLOOKUP(B1731,'12.2023'!A:E,5,0)</f>
        <v>13000</v>
      </c>
      <c r="M1731" s="150">
        <f>VLOOKUP(B1731,'12.2023'!A:F,6,0)</f>
        <v>13000</v>
      </c>
      <c r="N1731" s="150">
        <f t="shared" si="105"/>
        <v>0</v>
      </c>
      <c r="O1731" s="152">
        <f t="shared" si="106"/>
        <v>0</v>
      </c>
      <c r="P1731" s="128">
        <f t="shared" si="107"/>
        <v>0</v>
      </c>
      <c r="Q1731" s="153">
        <v>0</v>
      </c>
      <c r="R1731" s="128">
        <f t="shared" si="108"/>
        <v>0</v>
      </c>
      <c r="S1731" s="129">
        <v>11</v>
      </c>
    </row>
    <row r="1732" spans="1:19" hidden="1">
      <c r="A1732" s="147">
        <v>1714</v>
      </c>
      <c r="B1732" s="121">
        <v>203062318</v>
      </c>
      <c r="C1732" s="148" t="s">
        <v>159</v>
      </c>
      <c r="D1732" s="149" t="s">
        <v>32</v>
      </c>
      <c r="E1732" s="149" t="s">
        <v>44</v>
      </c>
      <c r="F1732" s="149" t="s">
        <v>152</v>
      </c>
      <c r="G1732" s="149" t="s">
        <v>109</v>
      </c>
      <c r="H1732" s="149">
        <v>0</v>
      </c>
      <c r="I1732" s="123" t="s">
        <v>1831</v>
      </c>
      <c r="J1732" s="150">
        <f>VLOOKUP(B1732,'12.2023'!A:C,3,0)</f>
        <v>0</v>
      </c>
      <c r="K1732" s="151">
        <f>VLOOKUP(B1732,'12.2023'!A:D,4,0)</f>
        <v>0</v>
      </c>
      <c r="L1732" s="150">
        <f>VLOOKUP(B1732,'12.2023'!A:E,5,0)</f>
        <v>13000</v>
      </c>
      <c r="M1732" s="150">
        <f>VLOOKUP(B1732,'12.2023'!A:F,6,0)</f>
        <v>13000</v>
      </c>
      <c r="N1732" s="150">
        <f t="shared" si="105"/>
        <v>0</v>
      </c>
      <c r="O1732" s="152">
        <f t="shared" si="106"/>
        <v>0</v>
      </c>
      <c r="P1732" s="128">
        <f t="shared" si="107"/>
        <v>0</v>
      </c>
      <c r="Q1732" s="153">
        <v>0</v>
      </c>
      <c r="R1732" s="128">
        <f t="shared" si="108"/>
        <v>0</v>
      </c>
      <c r="S1732" s="129">
        <v>11</v>
      </c>
    </row>
    <row r="1733" spans="1:19" hidden="1">
      <c r="A1733" s="147">
        <v>1715</v>
      </c>
      <c r="B1733" s="121">
        <v>203062319</v>
      </c>
      <c r="C1733" s="148" t="s">
        <v>159</v>
      </c>
      <c r="D1733" s="149" t="s">
        <v>32</v>
      </c>
      <c r="E1733" s="149" t="s">
        <v>44</v>
      </c>
      <c r="F1733" s="149" t="s">
        <v>152</v>
      </c>
      <c r="G1733" s="149" t="s">
        <v>109</v>
      </c>
      <c r="H1733" s="149">
        <v>0</v>
      </c>
      <c r="I1733" s="123" t="s">
        <v>1832</v>
      </c>
      <c r="J1733" s="150">
        <f>VLOOKUP(B1733,'12.2023'!A:C,3,0)</f>
        <v>0</v>
      </c>
      <c r="K1733" s="151">
        <f>VLOOKUP(B1733,'12.2023'!A:D,4,0)</f>
        <v>0</v>
      </c>
      <c r="L1733" s="150">
        <f>VLOOKUP(B1733,'12.2023'!A:E,5,0)</f>
        <v>13000</v>
      </c>
      <c r="M1733" s="150">
        <f>VLOOKUP(B1733,'12.2023'!A:F,6,0)</f>
        <v>13000</v>
      </c>
      <c r="N1733" s="150">
        <f t="shared" si="105"/>
        <v>0</v>
      </c>
      <c r="O1733" s="152">
        <f t="shared" si="106"/>
        <v>0</v>
      </c>
      <c r="P1733" s="128">
        <f t="shared" si="107"/>
        <v>0</v>
      </c>
      <c r="Q1733" s="153">
        <v>0</v>
      </c>
      <c r="R1733" s="128">
        <f t="shared" si="108"/>
        <v>0</v>
      </c>
      <c r="S1733" s="129">
        <v>11</v>
      </c>
    </row>
    <row r="1734" spans="1:19" hidden="1">
      <c r="A1734" s="147">
        <v>1716</v>
      </c>
      <c r="B1734" s="121">
        <v>203062320</v>
      </c>
      <c r="C1734" s="148" t="s">
        <v>159</v>
      </c>
      <c r="D1734" s="149" t="s">
        <v>32</v>
      </c>
      <c r="E1734" s="149" t="s">
        <v>44</v>
      </c>
      <c r="F1734" s="149" t="s">
        <v>152</v>
      </c>
      <c r="G1734" s="149" t="s">
        <v>109</v>
      </c>
      <c r="H1734" s="149">
        <v>0</v>
      </c>
      <c r="I1734" s="123" t="s">
        <v>1833</v>
      </c>
      <c r="J1734" s="150">
        <f>VLOOKUP(B1734,'12.2023'!A:C,3,0)</f>
        <v>0</v>
      </c>
      <c r="K1734" s="151">
        <f>VLOOKUP(B1734,'12.2023'!A:D,4,0)</f>
        <v>0</v>
      </c>
      <c r="L1734" s="150">
        <f>VLOOKUP(B1734,'12.2023'!A:E,5,0)</f>
        <v>13000</v>
      </c>
      <c r="M1734" s="150">
        <f>VLOOKUP(B1734,'12.2023'!A:F,6,0)</f>
        <v>13000</v>
      </c>
      <c r="N1734" s="150">
        <f t="shared" si="105"/>
        <v>0</v>
      </c>
      <c r="O1734" s="152">
        <f t="shared" si="106"/>
        <v>0</v>
      </c>
      <c r="P1734" s="128">
        <f t="shared" si="107"/>
        <v>0</v>
      </c>
      <c r="Q1734" s="153">
        <v>0</v>
      </c>
      <c r="R1734" s="128">
        <f t="shared" si="108"/>
        <v>0</v>
      </c>
      <c r="S1734" s="129">
        <v>11</v>
      </c>
    </row>
    <row r="1735" spans="1:19" hidden="1">
      <c r="A1735" s="147">
        <v>1717</v>
      </c>
      <c r="B1735" s="121">
        <v>203062321</v>
      </c>
      <c r="C1735" s="148" t="s">
        <v>159</v>
      </c>
      <c r="D1735" s="149" t="s">
        <v>32</v>
      </c>
      <c r="E1735" s="149" t="s">
        <v>44</v>
      </c>
      <c r="F1735" s="149" t="s">
        <v>152</v>
      </c>
      <c r="G1735" s="149" t="s">
        <v>109</v>
      </c>
      <c r="H1735" s="149">
        <v>0</v>
      </c>
      <c r="I1735" s="123" t="s">
        <v>1834</v>
      </c>
      <c r="J1735" s="150">
        <f>VLOOKUP(B1735,'12.2023'!A:C,3,0)</f>
        <v>0</v>
      </c>
      <c r="K1735" s="151">
        <f>VLOOKUP(B1735,'12.2023'!A:D,4,0)</f>
        <v>0</v>
      </c>
      <c r="L1735" s="150">
        <f>VLOOKUP(B1735,'12.2023'!A:E,5,0)</f>
        <v>13000</v>
      </c>
      <c r="M1735" s="150">
        <f>VLOOKUP(B1735,'12.2023'!A:F,6,0)</f>
        <v>13000</v>
      </c>
      <c r="N1735" s="150">
        <f t="shared" ref="N1735:N1798" si="109">IF((J1735+L1735)-(K1735+M1735)&lt;0,0,(J1735+L1735)-(K1735+M1735))</f>
        <v>0</v>
      </c>
      <c r="O1735" s="152">
        <f t="shared" ref="O1735:O1798" si="110">-IF((J1735+L1735)-(K1735+M1735)&lt;0,(J1735+L1735)-(K1735+M1735),0)</f>
        <v>0</v>
      </c>
      <c r="P1735" s="128">
        <f t="shared" ref="P1735:P1798" si="111">N1735-O1735</f>
        <v>0</v>
      </c>
      <c r="Q1735" s="153">
        <v>0</v>
      </c>
      <c r="R1735" s="128">
        <f t="shared" ref="R1735:R1798" si="112">P1735-Q1735</f>
        <v>0</v>
      </c>
      <c r="S1735" s="129">
        <v>11</v>
      </c>
    </row>
    <row r="1736" spans="1:19" hidden="1">
      <c r="A1736" s="147">
        <v>1718</v>
      </c>
      <c r="B1736" s="121">
        <v>203062322</v>
      </c>
      <c r="C1736" s="148" t="s">
        <v>159</v>
      </c>
      <c r="D1736" s="149" t="s">
        <v>32</v>
      </c>
      <c r="E1736" s="149" t="s">
        <v>44</v>
      </c>
      <c r="F1736" s="149" t="s">
        <v>152</v>
      </c>
      <c r="G1736" s="149" t="s">
        <v>109</v>
      </c>
      <c r="H1736" s="149">
        <v>0</v>
      </c>
      <c r="I1736" s="123" t="s">
        <v>1835</v>
      </c>
      <c r="J1736" s="150">
        <f>VLOOKUP(B1736,'12.2023'!A:C,3,0)</f>
        <v>0</v>
      </c>
      <c r="K1736" s="151">
        <f>VLOOKUP(B1736,'12.2023'!A:D,4,0)</f>
        <v>0</v>
      </c>
      <c r="L1736" s="150">
        <f>VLOOKUP(B1736,'12.2023'!A:E,5,0)</f>
        <v>0</v>
      </c>
      <c r="M1736" s="150">
        <f>VLOOKUP(B1736,'12.2023'!A:F,6,0)</f>
        <v>0</v>
      </c>
      <c r="N1736" s="150">
        <f t="shared" si="109"/>
        <v>0</v>
      </c>
      <c r="O1736" s="152">
        <f t="shared" si="110"/>
        <v>0</v>
      </c>
      <c r="P1736" s="128">
        <f t="shared" si="111"/>
        <v>0</v>
      </c>
      <c r="Q1736" s="153">
        <v>0</v>
      </c>
      <c r="R1736" s="128">
        <f t="shared" si="112"/>
        <v>0</v>
      </c>
      <c r="S1736" s="129">
        <v>11</v>
      </c>
    </row>
    <row r="1737" spans="1:19" hidden="1">
      <c r="A1737" s="147">
        <v>1719</v>
      </c>
      <c r="B1737" s="121">
        <v>203062323</v>
      </c>
      <c r="C1737" s="148" t="s">
        <v>159</v>
      </c>
      <c r="D1737" s="149" t="s">
        <v>32</v>
      </c>
      <c r="E1737" s="149" t="s">
        <v>44</v>
      </c>
      <c r="F1737" s="149" t="s">
        <v>152</v>
      </c>
      <c r="G1737" s="149" t="s">
        <v>109</v>
      </c>
      <c r="H1737" s="149">
        <v>0</v>
      </c>
      <c r="I1737" s="123" t="s">
        <v>1836</v>
      </c>
      <c r="J1737" s="150">
        <f>VLOOKUP(B1737,'12.2023'!A:C,3,0)</f>
        <v>0</v>
      </c>
      <c r="K1737" s="151">
        <f>VLOOKUP(B1737,'12.2023'!A:D,4,0)</f>
        <v>0</v>
      </c>
      <c r="L1737" s="150">
        <f>VLOOKUP(B1737,'12.2023'!A:E,5,0)</f>
        <v>13000</v>
      </c>
      <c r="M1737" s="150">
        <f>VLOOKUP(B1737,'12.2023'!A:F,6,0)</f>
        <v>13000</v>
      </c>
      <c r="N1737" s="150">
        <f t="shared" si="109"/>
        <v>0</v>
      </c>
      <c r="O1737" s="152">
        <f t="shared" si="110"/>
        <v>0</v>
      </c>
      <c r="P1737" s="128">
        <f t="shared" si="111"/>
        <v>0</v>
      </c>
      <c r="Q1737" s="153">
        <v>0</v>
      </c>
      <c r="R1737" s="128">
        <f t="shared" si="112"/>
        <v>0</v>
      </c>
      <c r="S1737" s="129">
        <v>11</v>
      </c>
    </row>
    <row r="1738" spans="1:19" hidden="1">
      <c r="A1738" s="147">
        <v>1720</v>
      </c>
      <c r="B1738" s="121">
        <v>203062324</v>
      </c>
      <c r="C1738" s="148" t="s">
        <v>159</v>
      </c>
      <c r="D1738" s="149" t="s">
        <v>32</v>
      </c>
      <c r="E1738" s="149" t="s">
        <v>44</v>
      </c>
      <c r="F1738" s="149" t="s">
        <v>152</v>
      </c>
      <c r="G1738" s="149" t="s">
        <v>109</v>
      </c>
      <c r="H1738" s="149">
        <v>0</v>
      </c>
      <c r="I1738" s="123" t="s">
        <v>1837</v>
      </c>
      <c r="J1738" s="150">
        <f>VLOOKUP(B1738,'12.2023'!A:C,3,0)</f>
        <v>0</v>
      </c>
      <c r="K1738" s="151">
        <f>VLOOKUP(B1738,'12.2023'!A:D,4,0)</f>
        <v>0</v>
      </c>
      <c r="L1738" s="150">
        <f>VLOOKUP(B1738,'12.2023'!A:E,5,0)</f>
        <v>13000</v>
      </c>
      <c r="M1738" s="150">
        <f>VLOOKUP(B1738,'12.2023'!A:F,6,0)</f>
        <v>13000</v>
      </c>
      <c r="N1738" s="150">
        <f t="shared" si="109"/>
        <v>0</v>
      </c>
      <c r="O1738" s="152">
        <f t="shared" si="110"/>
        <v>0</v>
      </c>
      <c r="P1738" s="128">
        <f t="shared" si="111"/>
        <v>0</v>
      </c>
      <c r="Q1738" s="153">
        <v>0</v>
      </c>
      <c r="R1738" s="128">
        <f t="shared" si="112"/>
        <v>0</v>
      </c>
      <c r="S1738" s="129">
        <v>11</v>
      </c>
    </row>
    <row r="1739" spans="1:19" hidden="1">
      <c r="A1739" s="147">
        <v>1721</v>
      </c>
      <c r="B1739" s="121">
        <v>203062325</v>
      </c>
      <c r="C1739" s="148" t="s">
        <v>159</v>
      </c>
      <c r="D1739" s="149" t="s">
        <v>32</v>
      </c>
      <c r="E1739" s="149" t="s">
        <v>44</v>
      </c>
      <c r="F1739" s="149" t="s">
        <v>152</v>
      </c>
      <c r="G1739" s="149" t="s">
        <v>109</v>
      </c>
      <c r="H1739" s="149">
        <v>0</v>
      </c>
      <c r="I1739" s="123" t="s">
        <v>1838</v>
      </c>
      <c r="J1739" s="150">
        <f>VLOOKUP(B1739,'12.2023'!A:C,3,0)</f>
        <v>0</v>
      </c>
      <c r="K1739" s="151">
        <f>VLOOKUP(B1739,'12.2023'!A:D,4,0)</f>
        <v>0</v>
      </c>
      <c r="L1739" s="150">
        <f>VLOOKUP(B1739,'12.2023'!A:E,5,0)</f>
        <v>148832</v>
      </c>
      <c r="M1739" s="150">
        <f>VLOOKUP(B1739,'12.2023'!A:F,6,0)</f>
        <v>148832</v>
      </c>
      <c r="N1739" s="150">
        <f t="shared" si="109"/>
        <v>0</v>
      </c>
      <c r="O1739" s="152">
        <f t="shared" si="110"/>
        <v>0</v>
      </c>
      <c r="P1739" s="128">
        <f t="shared" si="111"/>
        <v>0</v>
      </c>
      <c r="Q1739" s="153">
        <v>0</v>
      </c>
      <c r="R1739" s="128">
        <f t="shared" si="112"/>
        <v>0</v>
      </c>
      <c r="S1739" s="129">
        <v>11</v>
      </c>
    </row>
    <row r="1740" spans="1:19" hidden="1">
      <c r="A1740" s="147">
        <v>1722</v>
      </c>
      <c r="B1740" s="121">
        <v>203062326</v>
      </c>
      <c r="C1740" s="148" t="s">
        <v>159</v>
      </c>
      <c r="D1740" s="149" t="s">
        <v>32</v>
      </c>
      <c r="E1740" s="149" t="s">
        <v>44</v>
      </c>
      <c r="F1740" s="149" t="s">
        <v>152</v>
      </c>
      <c r="G1740" s="149" t="s">
        <v>109</v>
      </c>
      <c r="H1740" s="149">
        <v>0</v>
      </c>
      <c r="I1740" s="123" t="s">
        <v>1839</v>
      </c>
      <c r="J1740" s="150">
        <f>VLOOKUP(B1740,'12.2023'!A:C,3,0)</f>
        <v>0</v>
      </c>
      <c r="K1740" s="151">
        <f>VLOOKUP(B1740,'12.2023'!A:D,4,0)</f>
        <v>0</v>
      </c>
      <c r="L1740" s="150">
        <f>VLOOKUP(B1740,'12.2023'!A:E,5,0)</f>
        <v>16145</v>
      </c>
      <c r="M1740" s="150">
        <f>VLOOKUP(B1740,'12.2023'!A:F,6,0)</f>
        <v>16145</v>
      </c>
      <c r="N1740" s="150">
        <f t="shared" si="109"/>
        <v>0</v>
      </c>
      <c r="O1740" s="152">
        <f t="shared" si="110"/>
        <v>0</v>
      </c>
      <c r="P1740" s="128">
        <f t="shared" si="111"/>
        <v>0</v>
      </c>
      <c r="Q1740" s="153">
        <v>0</v>
      </c>
      <c r="R1740" s="128">
        <f t="shared" si="112"/>
        <v>0</v>
      </c>
      <c r="S1740" s="129">
        <v>11</v>
      </c>
    </row>
    <row r="1741" spans="1:19" hidden="1">
      <c r="A1741" s="147">
        <v>1723</v>
      </c>
      <c r="B1741" s="121">
        <v>203062327</v>
      </c>
      <c r="C1741" s="148" t="s">
        <v>159</v>
      </c>
      <c r="D1741" s="149" t="s">
        <v>32</v>
      </c>
      <c r="E1741" s="149" t="s">
        <v>44</v>
      </c>
      <c r="F1741" s="149" t="s">
        <v>152</v>
      </c>
      <c r="G1741" s="149" t="s">
        <v>109</v>
      </c>
      <c r="H1741" s="149">
        <v>0</v>
      </c>
      <c r="I1741" s="123" t="s">
        <v>1840</v>
      </c>
      <c r="J1741" s="150">
        <f>VLOOKUP(B1741,'12.2023'!A:C,3,0)</f>
        <v>0</v>
      </c>
      <c r="K1741" s="151">
        <f>VLOOKUP(B1741,'12.2023'!A:D,4,0)</f>
        <v>0</v>
      </c>
      <c r="L1741" s="150">
        <f>VLOOKUP(B1741,'12.2023'!A:E,5,0)</f>
        <v>22704</v>
      </c>
      <c r="M1741" s="150">
        <f>VLOOKUP(B1741,'12.2023'!A:F,6,0)</f>
        <v>22704</v>
      </c>
      <c r="N1741" s="150">
        <f t="shared" si="109"/>
        <v>0</v>
      </c>
      <c r="O1741" s="152">
        <f t="shared" si="110"/>
        <v>0</v>
      </c>
      <c r="P1741" s="128">
        <f t="shared" si="111"/>
        <v>0</v>
      </c>
      <c r="Q1741" s="153">
        <v>0</v>
      </c>
      <c r="R1741" s="128">
        <f t="shared" si="112"/>
        <v>0</v>
      </c>
      <c r="S1741" s="129">
        <v>11</v>
      </c>
    </row>
    <row r="1742" spans="1:19" hidden="1">
      <c r="A1742" s="147">
        <v>1724</v>
      </c>
      <c r="B1742" s="121">
        <v>203062328</v>
      </c>
      <c r="C1742" s="148" t="s">
        <v>159</v>
      </c>
      <c r="D1742" s="149" t="s">
        <v>32</v>
      </c>
      <c r="E1742" s="149" t="s">
        <v>44</v>
      </c>
      <c r="F1742" s="149" t="s">
        <v>152</v>
      </c>
      <c r="G1742" s="149" t="s">
        <v>109</v>
      </c>
      <c r="H1742" s="149">
        <v>0</v>
      </c>
      <c r="I1742" s="123" t="s">
        <v>1841</v>
      </c>
      <c r="J1742" s="150">
        <f>VLOOKUP(B1742,'12.2023'!A:C,3,0)</f>
        <v>0</v>
      </c>
      <c r="K1742" s="151">
        <f>VLOOKUP(B1742,'12.2023'!A:D,4,0)</f>
        <v>0</v>
      </c>
      <c r="L1742" s="150">
        <f>VLOOKUP(B1742,'12.2023'!A:E,5,0)</f>
        <v>39622</v>
      </c>
      <c r="M1742" s="150">
        <f>VLOOKUP(B1742,'12.2023'!A:F,6,0)</f>
        <v>39622</v>
      </c>
      <c r="N1742" s="150">
        <f t="shared" si="109"/>
        <v>0</v>
      </c>
      <c r="O1742" s="152">
        <f t="shared" si="110"/>
        <v>0</v>
      </c>
      <c r="P1742" s="128">
        <f t="shared" si="111"/>
        <v>0</v>
      </c>
      <c r="Q1742" s="153">
        <v>0</v>
      </c>
      <c r="R1742" s="128">
        <f t="shared" si="112"/>
        <v>0</v>
      </c>
      <c r="S1742" s="129">
        <v>11</v>
      </c>
    </row>
    <row r="1743" spans="1:19" hidden="1">
      <c r="A1743" s="147">
        <v>1725</v>
      </c>
      <c r="B1743" s="121">
        <v>203062329</v>
      </c>
      <c r="C1743" s="148" t="s">
        <v>159</v>
      </c>
      <c r="D1743" s="149" t="s">
        <v>32</v>
      </c>
      <c r="E1743" s="149" t="s">
        <v>44</v>
      </c>
      <c r="F1743" s="149" t="s">
        <v>152</v>
      </c>
      <c r="G1743" s="149" t="s">
        <v>109</v>
      </c>
      <c r="H1743" s="149">
        <v>0</v>
      </c>
      <c r="I1743" s="123" t="s">
        <v>1842</v>
      </c>
      <c r="J1743" s="150">
        <f>VLOOKUP(B1743,'12.2023'!A:C,3,0)</f>
        <v>0</v>
      </c>
      <c r="K1743" s="151">
        <f>VLOOKUP(B1743,'12.2023'!A:D,4,0)</f>
        <v>0</v>
      </c>
      <c r="L1743" s="150">
        <f>VLOOKUP(B1743,'12.2023'!A:E,5,0)</f>
        <v>47165</v>
      </c>
      <c r="M1743" s="150">
        <f>VLOOKUP(B1743,'12.2023'!A:F,6,0)</f>
        <v>47165</v>
      </c>
      <c r="N1743" s="150">
        <f t="shared" si="109"/>
        <v>0</v>
      </c>
      <c r="O1743" s="152">
        <f t="shared" si="110"/>
        <v>0</v>
      </c>
      <c r="P1743" s="128">
        <f t="shared" si="111"/>
        <v>0</v>
      </c>
      <c r="Q1743" s="153">
        <v>0</v>
      </c>
      <c r="R1743" s="128">
        <f t="shared" si="112"/>
        <v>0</v>
      </c>
      <c r="S1743" s="129">
        <v>11</v>
      </c>
    </row>
    <row r="1744" spans="1:19" hidden="1">
      <c r="A1744" s="147">
        <v>1726</v>
      </c>
      <c r="B1744" s="121">
        <v>203062330</v>
      </c>
      <c r="C1744" s="148" t="s">
        <v>159</v>
      </c>
      <c r="D1744" s="149" t="s">
        <v>32</v>
      </c>
      <c r="E1744" s="149" t="s">
        <v>44</v>
      </c>
      <c r="F1744" s="149" t="s">
        <v>152</v>
      </c>
      <c r="G1744" s="149" t="s">
        <v>109</v>
      </c>
      <c r="H1744" s="149">
        <v>0</v>
      </c>
      <c r="I1744" s="123" t="s">
        <v>1843</v>
      </c>
      <c r="J1744" s="150">
        <f>VLOOKUP(B1744,'12.2023'!A:C,3,0)</f>
        <v>0</v>
      </c>
      <c r="K1744" s="151">
        <f>VLOOKUP(B1744,'12.2023'!A:D,4,0)</f>
        <v>0</v>
      </c>
      <c r="L1744" s="150">
        <f>VLOOKUP(B1744,'12.2023'!A:E,5,0)</f>
        <v>105511</v>
      </c>
      <c r="M1744" s="150">
        <f>VLOOKUP(B1744,'12.2023'!A:F,6,0)</f>
        <v>105511</v>
      </c>
      <c r="N1744" s="150">
        <f t="shared" si="109"/>
        <v>0</v>
      </c>
      <c r="O1744" s="152">
        <f t="shared" si="110"/>
        <v>0</v>
      </c>
      <c r="P1744" s="128">
        <f t="shared" si="111"/>
        <v>0</v>
      </c>
      <c r="Q1744" s="153">
        <v>0</v>
      </c>
      <c r="R1744" s="128">
        <f t="shared" si="112"/>
        <v>0</v>
      </c>
      <c r="S1744" s="129">
        <v>11</v>
      </c>
    </row>
    <row r="1745" spans="1:19" hidden="1">
      <c r="A1745" s="147">
        <v>1727</v>
      </c>
      <c r="B1745" s="121">
        <v>203062331</v>
      </c>
      <c r="C1745" s="148" t="s">
        <v>159</v>
      </c>
      <c r="D1745" s="149" t="s">
        <v>32</v>
      </c>
      <c r="E1745" s="149" t="s">
        <v>44</v>
      </c>
      <c r="F1745" s="149" t="s">
        <v>152</v>
      </c>
      <c r="G1745" s="149" t="s">
        <v>109</v>
      </c>
      <c r="H1745" s="149">
        <v>0</v>
      </c>
      <c r="I1745" s="123" t="s">
        <v>1844</v>
      </c>
      <c r="J1745" s="150">
        <f>VLOOKUP(B1745,'12.2023'!A:C,3,0)</f>
        <v>0</v>
      </c>
      <c r="K1745" s="151">
        <f>VLOOKUP(B1745,'12.2023'!A:D,4,0)</f>
        <v>0</v>
      </c>
      <c r="L1745" s="150">
        <f>VLOOKUP(B1745,'12.2023'!A:E,5,0)</f>
        <v>0</v>
      </c>
      <c r="M1745" s="150">
        <f>VLOOKUP(B1745,'12.2023'!A:F,6,0)</f>
        <v>0</v>
      </c>
      <c r="N1745" s="150">
        <f t="shared" si="109"/>
        <v>0</v>
      </c>
      <c r="O1745" s="152">
        <f t="shared" si="110"/>
        <v>0</v>
      </c>
      <c r="P1745" s="128">
        <f t="shared" si="111"/>
        <v>0</v>
      </c>
      <c r="Q1745" s="153">
        <v>0</v>
      </c>
      <c r="R1745" s="128">
        <f t="shared" si="112"/>
        <v>0</v>
      </c>
      <c r="S1745" s="129">
        <v>11</v>
      </c>
    </row>
    <row r="1746" spans="1:19" hidden="1">
      <c r="A1746" s="147">
        <v>1728</v>
      </c>
      <c r="B1746" s="121">
        <v>203062332</v>
      </c>
      <c r="C1746" s="148" t="s">
        <v>159</v>
      </c>
      <c r="D1746" s="149" t="s">
        <v>32</v>
      </c>
      <c r="E1746" s="149" t="s">
        <v>44</v>
      </c>
      <c r="F1746" s="149" t="s">
        <v>152</v>
      </c>
      <c r="G1746" s="149" t="s">
        <v>109</v>
      </c>
      <c r="H1746" s="149">
        <v>0</v>
      </c>
      <c r="I1746" s="123" t="s">
        <v>1845</v>
      </c>
      <c r="J1746" s="150">
        <f>VLOOKUP(B1746,'12.2023'!A:C,3,0)</f>
        <v>0</v>
      </c>
      <c r="K1746" s="151">
        <f>VLOOKUP(B1746,'12.2023'!A:D,4,0)</f>
        <v>0</v>
      </c>
      <c r="L1746" s="150">
        <f>VLOOKUP(B1746,'12.2023'!A:E,5,0)</f>
        <v>36239</v>
      </c>
      <c r="M1746" s="150">
        <f>VLOOKUP(B1746,'12.2023'!A:F,6,0)</f>
        <v>36239</v>
      </c>
      <c r="N1746" s="150">
        <f t="shared" si="109"/>
        <v>0</v>
      </c>
      <c r="O1746" s="152">
        <f t="shared" si="110"/>
        <v>0</v>
      </c>
      <c r="P1746" s="128">
        <f t="shared" si="111"/>
        <v>0</v>
      </c>
      <c r="Q1746" s="153">
        <v>0</v>
      </c>
      <c r="R1746" s="128">
        <f t="shared" si="112"/>
        <v>0</v>
      </c>
      <c r="S1746" s="129">
        <v>11</v>
      </c>
    </row>
    <row r="1747" spans="1:19" hidden="1">
      <c r="A1747" s="147">
        <v>1729</v>
      </c>
      <c r="B1747" s="121">
        <v>203062333</v>
      </c>
      <c r="C1747" s="148" t="s">
        <v>159</v>
      </c>
      <c r="D1747" s="149" t="s">
        <v>32</v>
      </c>
      <c r="E1747" s="149" t="s">
        <v>44</v>
      </c>
      <c r="F1747" s="149" t="s">
        <v>152</v>
      </c>
      <c r="G1747" s="149" t="s">
        <v>109</v>
      </c>
      <c r="H1747" s="149">
        <v>0</v>
      </c>
      <c r="I1747" s="123" t="s">
        <v>1846</v>
      </c>
      <c r="J1747" s="150">
        <f>VLOOKUP(B1747,'12.2023'!A:C,3,0)</f>
        <v>0</v>
      </c>
      <c r="K1747" s="151">
        <f>VLOOKUP(B1747,'12.2023'!A:D,4,0)</f>
        <v>0</v>
      </c>
      <c r="L1747" s="150">
        <f>VLOOKUP(B1747,'12.2023'!A:E,5,0)</f>
        <v>67033</v>
      </c>
      <c r="M1747" s="150">
        <f>VLOOKUP(B1747,'12.2023'!A:F,6,0)</f>
        <v>67033</v>
      </c>
      <c r="N1747" s="150">
        <f t="shared" si="109"/>
        <v>0</v>
      </c>
      <c r="O1747" s="152">
        <f t="shared" si="110"/>
        <v>0</v>
      </c>
      <c r="P1747" s="128">
        <f t="shared" si="111"/>
        <v>0</v>
      </c>
      <c r="Q1747" s="153">
        <v>0</v>
      </c>
      <c r="R1747" s="128">
        <f t="shared" si="112"/>
        <v>0</v>
      </c>
      <c r="S1747" s="129">
        <v>11</v>
      </c>
    </row>
    <row r="1748" spans="1:19" hidden="1">
      <c r="A1748" s="147">
        <v>1730</v>
      </c>
      <c r="B1748" s="121">
        <v>203062334</v>
      </c>
      <c r="C1748" s="148" t="s">
        <v>159</v>
      </c>
      <c r="D1748" s="149" t="s">
        <v>32</v>
      </c>
      <c r="E1748" s="149" t="s">
        <v>44</v>
      </c>
      <c r="F1748" s="149" t="s">
        <v>152</v>
      </c>
      <c r="G1748" s="149" t="s">
        <v>109</v>
      </c>
      <c r="H1748" s="149">
        <v>0</v>
      </c>
      <c r="I1748" s="123" t="s">
        <v>1847</v>
      </c>
      <c r="J1748" s="150">
        <f>VLOOKUP(B1748,'12.2023'!A:C,3,0)</f>
        <v>0</v>
      </c>
      <c r="K1748" s="151">
        <f>VLOOKUP(B1748,'12.2023'!A:D,4,0)</f>
        <v>0</v>
      </c>
      <c r="L1748" s="150">
        <f>VLOOKUP(B1748,'12.2023'!A:E,5,0)</f>
        <v>46461</v>
      </c>
      <c r="M1748" s="150">
        <f>VLOOKUP(B1748,'12.2023'!A:F,6,0)</f>
        <v>46461</v>
      </c>
      <c r="N1748" s="150">
        <f t="shared" si="109"/>
        <v>0</v>
      </c>
      <c r="O1748" s="152">
        <f t="shared" si="110"/>
        <v>0</v>
      </c>
      <c r="P1748" s="128">
        <f t="shared" si="111"/>
        <v>0</v>
      </c>
      <c r="Q1748" s="153">
        <v>0</v>
      </c>
      <c r="R1748" s="128">
        <f t="shared" si="112"/>
        <v>0</v>
      </c>
      <c r="S1748" s="129">
        <v>11</v>
      </c>
    </row>
    <row r="1749" spans="1:19" hidden="1">
      <c r="A1749" s="147">
        <v>1731</v>
      </c>
      <c r="B1749" s="121">
        <v>203062335</v>
      </c>
      <c r="C1749" s="148" t="s">
        <v>159</v>
      </c>
      <c r="D1749" s="149" t="s">
        <v>32</v>
      </c>
      <c r="E1749" s="149" t="s">
        <v>44</v>
      </c>
      <c r="F1749" s="149" t="s">
        <v>152</v>
      </c>
      <c r="G1749" s="149" t="s">
        <v>109</v>
      </c>
      <c r="H1749" s="149">
        <v>0</v>
      </c>
      <c r="I1749" s="123" t="s">
        <v>1848</v>
      </c>
      <c r="J1749" s="150">
        <f>VLOOKUP(B1749,'12.2023'!A:C,3,0)</f>
        <v>0</v>
      </c>
      <c r="K1749" s="151">
        <f>VLOOKUP(B1749,'12.2023'!A:D,4,0)</f>
        <v>0</v>
      </c>
      <c r="L1749" s="150">
        <f>VLOOKUP(B1749,'12.2023'!A:E,5,0)</f>
        <v>44946</v>
      </c>
      <c r="M1749" s="150">
        <f>VLOOKUP(B1749,'12.2023'!A:F,6,0)</f>
        <v>44946</v>
      </c>
      <c r="N1749" s="150">
        <f t="shared" si="109"/>
        <v>0</v>
      </c>
      <c r="O1749" s="152">
        <f t="shared" si="110"/>
        <v>0</v>
      </c>
      <c r="P1749" s="128">
        <f t="shared" si="111"/>
        <v>0</v>
      </c>
      <c r="Q1749" s="153">
        <v>0</v>
      </c>
      <c r="R1749" s="128">
        <f t="shared" si="112"/>
        <v>0</v>
      </c>
      <c r="S1749" s="129">
        <v>11</v>
      </c>
    </row>
    <row r="1750" spans="1:19" hidden="1">
      <c r="A1750" s="147">
        <v>1732</v>
      </c>
      <c r="B1750" s="121">
        <v>203062336</v>
      </c>
      <c r="C1750" s="148" t="s">
        <v>159</v>
      </c>
      <c r="D1750" s="149" t="s">
        <v>32</v>
      </c>
      <c r="E1750" s="149" t="s">
        <v>44</v>
      </c>
      <c r="F1750" s="149" t="s">
        <v>152</v>
      </c>
      <c r="G1750" s="149" t="s">
        <v>109</v>
      </c>
      <c r="H1750" s="149">
        <v>0</v>
      </c>
      <c r="I1750" s="123" t="s">
        <v>1849</v>
      </c>
      <c r="J1750" s="150">
        <f>VLOOKUP(B1750,'12.2023'!A:C,3,0)</f>
        <v>0</v>
      </c>
      <c r="K1750" s="151">
        <f>VLOOKUP(B1750,'12.2023'!A:D,4,0)</f>
        <v>0</v>
      </c>
      <c r="L1750" s="150">
        <f>VLOOKUP(B1750,'12.2023'!A:E,5,0)</f>
        <v>42266</v>
      </c>
      <c r="M1750" s="150">
        <f>VLOOKUP(B1750,'12.2023'!A:F,6,0)</f>
        <v>42266</v>
      </c>
      <c r="N1750" s="150">
        <f t="shared" si="109"/>
        <v>0</v>
      </c>
      <c r="O1750" s="152">
        <f t="shared" si="110"/>
        <v>0</v>
      </c>
      <c r="P1750" s="128">
        <f t="shared" si="111"/>
        <v>0</v>
      </c>
      <c r="Q1750" s="153">
        <v>0</v>
      </c>
      <c r="R1750" s="128">
        <f t="shared" si="112"/>
        <v>0</v>
      </c>
      <c r="S1750" s="129">
        <v>11</v>
      </c>
    </row>
    <row r="1751" spans="1:19" hidden="1">
      <c r="A1751" s="147">
        <v>1733</v>
      </c>
      <c r="B1751" s="121">
        <v>203062337</v>
      </c>
      <c r="C1751" s="148" t="s">
        <v>159</v>
      </c>
      <c r="D1751" s="149" t="s">
        <v>32</v>
      </c>
      <c r="E1751" s="149" t="s">
        <v>44</v>
      </c>
      <c r="F1751" s="149" t="s">
        <v>152</v>
      </c>
      <c r="G1751" s="149" t="s">
        <v>109</v>
      </c>
      <c r="H1751" s="149">
        <v>0</v>
      </c>
      <c r="I1751" s="123" t="s">
        <v>1850</v>
      </c>
      <c r="J1751" s="150">
        <f>VLOOKUP(B1751,'12.2023'!A:C,3,0)</f>
        <v>0</v>
      </c>
      <c r="K1751" s="151">
        <f>VLOOKUP(B1751,'12.2023'!A:D,4,0)</f>
        <v>0</v>
      </c>
      <c r="L1751" s="150">
        <f>VLOOKUP(B1751,'12.2023'!A:E,5,0)</f>
        <v>46443</v>
      </c>
      <c r="M1751" s="150">
        <f>VLOOKUP(B1751,'12.2023'!A:F,6,0)</f>
        <v>46443</v>
      </c>
      <c r="N1751" s="150">
        <f t="shared" si="109"/>
        <v>0</v>
      </c>
      <c r="O1751" s="152">
        <f t="shared" si="110"/>
        <v>0</v>
      </c>
      <c r="P1751" s="128">
        <f t="shared" si="111"/>
        <v>0</v>
      </c>
      <c r="Q1751" s="153">
        <v>0</v>
      </c>
      <c r="R1751" s="128">
        <f t="shared" si="112"/>
        <v>0</v>
      </c>
      <c r="S1751" s="129">
        <v>11</v>
      </c>
    </row>
    <row r="1752" spans="1:19" hidden="1">
      <c r="A1752" s="147">
        <v>1734</v>
      </c>
      <c r="B1752" s="121">
        <v>203062338</v>
      </c>
      <c r="C1752" s="148" t="s">
        <v>159</v>
      </c>
      <c r="D1752" s="149" t="s">
        <v>32</v>
      </c>
      <c r="E1752" s="149" t="s">
        <v>44</v>
      </c>
      <c r="F1752" s="149" t="s">
        <v>152</v>
      </c>
      <c r="G1752" s="149" t="s">
        <v>109</v>
      </c>
      <c r="H1752" s="149">
        <v>0</v>
      </c>
      <c r="I1752" s="123" t="s">
        <v>1851</v>
      </c>
      <c r="J1752" s="150">
        <f>VLOOKUP(B1752,'12.2023'!A:C,3,0)</f>
        <v>0</v>
      </c>
      <c r="K1752" s="151">
        <f>VLOOKUP(B1752,'12.2023'!A:D,4,0)</f>
        <v>0</v>
      </c>
      <c r="L1752" s="150">
        <f>VLOOKUP(B1752,'12.2023'!A:E,5,0)</f>
        <v>0</v>
      </c>
      <c r="M1752" s="150">
        <f>VLOOKUP(B1752,'12.2023'!A:F,6,0)</f>
        <v>0</v>
      </c>
      <c r="N1752" s="150">
        <f t="shared" si="109"/>
        <v>0</v>
      </c>
      <c r="O1752" s="152">
        <f t="shared" si="110"/>
        <v>0</v>
      </c>
      <c r="P1752" s="128">
        <f t="shared" si="111"/>
        <v>0</v>
      </c>
      <c r="Q1752" s="153">
        <v>0</v>
      </c>
      <c r="R1752" s="128">
        <f t="shared" si="112"/>
        <v>0</v>
      </c>
      <c r="S1752" s="129">
        <v>11</v>
      </c>
    </row>
    <row r="1753" spans="1:19" hidden="1">
      <c r="A1753" s="147">
        <v>1735</v>
      </c>
      <c r="B1753" s="121">
        <v>203062339</v>
      </c>
      <c r="C1753" s="148" t="s">
        <v>159</v>
      </c>
      <c r="D1753" s="149" t="s">
        <v>32</v>
      </c>
      <c r="E1753" s="149" t="s">
        <v>44</v>
      </c>
      <c r="F1753" s="149" t="s">
        <v>152</v>
      </c>
      <c r="G1753" s="149" t="s">
        <v>109</v>
      </c>
      <c r="H1753" s="149">
        <v>0</v>
      </c>
      <c r="I1753" s="123" t="s">
        <v>1852</v>
      </c>
      <c r="J1753" s="150">
        <f>VLOOKUP(B1753,'12.2023'!A:C,3,0)</f>
        <v>0</v>
      </c>
      <c r="K1753" s="151">
        <f>VLOOKUP(B1753,'12.2023'!A:D,4,0)</f>
        <v>0</v>
      </c>
      <c r="L1753" s="150">
        <f>VLOOKUP(B1753,'12.2023'!A:E,5,0)</f>
        <v>19470</v>
      </c>
      <c r="M1753" s="150">
        <f>VLOOKUP(B1753,'12.2023'!A:F,6,0)</f>
        <v>19470</v>
      </c>
      <c r="N1753" s="150">
        <f t="shared" si="109"/>
        <v>0</v>
      </c>
      <c r="O1753" s="152">
        <f t="shared" si="110"/>
        <v>0</v>
      </c>
      <c r="P1753" s="128">
        <f t="shared" si="111"/>
        <v>0</v>
      </c>
      <c r="Q1753" s="153">
        <v>0</v>
      </c>
      <c r="R1753" s="128">
        <f t="shared" si="112"/>
        <v>0</v>
      </c>
      <c r="S1753" s="129">
        <v>11</v>
      </c>
    </row>
    <row r="1754" spans="1:19" hidden="1">
      <c r="A1754" s="147">
        <v>1736</v>
      </c>
      <c r="B1754" s="121">
        <v>203062340</v>
      </c>
      <c r="C1754" s="148" t="s">
        <v>159</v>
      </c>
      <c r="D1754" s="149" t="s">
        <v>32</v>
      </c>
      <c r="E1754" s="149" t="s">
        <v>44</v>
      </c>
      <c r="F1754" s="149" t="s">
        <v>152</v>
      </c>
      <c r="G1754" s="149" t="s">
        <v>109</v>
      </c>
      <c r="H1754" s="149">
        <v>0</v>
      </c>
      <c r="I1754" s="123" t="s">
        <v>1853</v>
      </c>
      <c r="J1754" s="150">
        <f>VLOOKUP(B1754,'12.2023'!A:C,3,0)</f>
        <v>0</v>
      </c>
      <c r="K1754" s="151">
        <f>VLOOKUP(B1754,'12.2023'!A:D,4,0)</f>
        <v>0</v>
      </c>
      <c r="L1754" s="150">
        <f>VLOOKUP(B1754,'12.2023'!A:E,5,0)</f>
        <v>20672</v>
      </c>
      <c r="M1754" s="150">
        <f>VLOOKUP(B1754,'12.2023'!A:F,6,0)</f>
        <v>20672</v>
      </c>
      <c r="N1754" s="150">
        <f t="shared" si="109"/>
        <v>0</v>
      </c>
      <c r="O1754" s="152">
        <f t="shared" si="110"/>
        <v>0</v>
      </c>
      <c r="P1754" s="128">
        <f t="shared" si="111"/>
        <v>0</v>
      </c>
      <c r="Q1754" s="153">
        <v>0</v>
      </c>
      <c r="R1754" s="128">
        <f t="shared" si="112"/>
        <v>0</v>
      </c>
      <c r="S1754" s="129">
        <v>11</v>
      </c>
    </row>
    <row r="1755" spans="1:19" hidden="1">
      <c r="A1755" s="147">
        <v>1737</v>
      </c>
      <c r="B1755" s="121">
        <v>203062341</v>
      </c>
      <c r="C1755" s="148" t="s">
        <v>159</v>
      </c>
      <c r="D1755" s="149" t="s">
        <v>32</v>
      </c>
      <c r="E1755" s="149" t="s">
        <v>44</v>
      </c>
      <c r="F1755" s="149" t="s">
        <v>152</v>
      </c>
      <c r="G1755" s="149" t="s">
        <v>109</v>
      </c>
      <c r="H1755" s="149">
        <v>0</v>
      </c>
      <c r="I1755" s="123" t="s">
        <v>1854</v>
      </c>
      <c r="J1755" s="150">
        <f>VLOOKUP(B1755,'12.2023'!A:C,3,0)</f>
        <v>0</v>
      </c>
      <c r="K1755" s="151">
        <f>VLOOKUP(B1755,'12.2023'!A:D,4,0)</f>
        <v>0</v>
      </c>
      <c r="L1755" s="150">
        <f>VLOOKUP(B1755,'12.2023'!A:E,5,0)</f>
        <v>20144</v>
      </c>
      <c r="M1755" s="150">
        <f>VLOOKUP(B1755,'12.2023'!A:F,6,0)</f>
        <v>20144</v>
      </c>
      <c r="N1755" s="150">
        <f t="shared" si="109"/>
        <v>0</v>
      </c>
      <c r="O1755" s="152">
        <f t="shared" si="110"/>
        <v>0</v>
      </c>
      <c r="P1755" s="128">
        <f t="shared" si="111"/>
        <v>0</v>
      </c>
      <c r="Q1755" s="153">
        <v>0</v>
      </c>
      <c r="R1755" s="128">
        <f t="shared" si="112"/>
        <v>0</v>
      </c>
      <c r="S1755" s="129">
        <v>11</v>
      </c>
    </row>
    <row r="1756" spans="1:19" hidden="1">
      <c r="A1756" s="147">
        <v>1738</v>
      </c>
      <c r="B1756" s="121">
        <v>203062342</v>
      </c>
      <c r="C1756" s="148" t="s">
        <v>159</v>
      </c>
      <c r="D1756" s="149" t="s">
        <v>32</v>
      </c>
      <c r="E1756" s="149" t="s">
        <v>44</v>
      </c>
      <c r="F1756" s="149" t="s">
        <v>152</v>
      </c>
      <c r="G1756" s="149" t="s">
        <v>109</v>
      </c>
      <c r="H1756" s="149">
        <v>0</v>
      </c>
      <c r="I1756" s="123" t="s">
        <v>1855</v>
      </c>
      <c r="J1756" s="150">
        <f>VLOOKUP(B1756,'12.2023'!A:C,3,0)</f>
        <v>0</v>
      </c>
      <c r="K1756" s="151">
        <f>VLOOKUP(B1756,'12.2023'!A:D,4,0)</f>
        <v>0</v>
      </c>
      <c r="L1756" s="150">
        <f>VLOOKUP(B1756,'12.2023'!A:E,5,0)</f>
        <v>21380</v>
      </c>
      <c r="M1756" s="150">
        <f>VLOOKUP(B1756,'12.2023'!A:F,6,0)</f>
        <v>21380</v>
      </c>
      <c r="N1756" s="150">
        <f t="shared" si="109"/>
        <v>0</v>
      </c>
      <c r="O1756" s="152">
        <f t="shared" si="110"/>
        <v>0</v>
      </c>
      <c r="P1756" s="128">
        <f t="shared" si="111"/>
        <v>0</v>
      </c>
      <c r="Q1756" s="153">
        <v>0</v>
      </c>
      <c r="R1756" s="128">
        <f t="shared" si="112"/>
        <v>0</v>
      </c>
      <c r="S1756" s="129">
        <v>11</v>
      </c>
    </row>
    <row r="1757" spans="1:19" hidden="1">
      <c r="A1757" s="147">
        <v>1739</v>
      </c>
      <c r="B1757" s="121">
        <v>203062343</v>
      </c>
      <c r="C1757" s="148" t="s">
        <v>159</v>
      </c>
      <c r="D1757" s="149" t="s">
        <v>32</v>
      </c>
      <c r="E1757" s="149" t="s">
        <v>44</v>
      </c>
      <c r="F1757" s="149" t="s">
        <v>152</v>
      </c>
      <c r="G1757" s="149" t="s">
        <v>109</v>
      </c>
      <c r="H1757" s="149">
        <v>0</v>
      </c>
      <c r="I1757" s="123" t="s">
        <v>1856</v>
      </c>
      <c r="J1757" s="150">
        <f>VLOOKUP(B1757,'12.2023'!A:C,3,0)</f>
        <v>0</v>
      </c>
      <c r="K1757" s="151">
        <f>VLOOKUP(B1757,'12.2023'!A:D,4,0)</f>
        <v>0</v>
      </c>
      <c r="L1757" s="150">
        <f>VLOOKUP(B1757,'12.2023'!A:E,5,0)</f>
        <v>20732</v>
      </c>
      <c r="M1757" s="150">
        <f>VLOOKUP(B1757,'12.2023'!A:F,6,0)</f>
        <v>20732</v>
      </c>
      <c r="N1757" s="150">
        <f t="shared" si="109"/>
        <v>0</v>
      </c>
      <c r="O1757" s="152">
        <f t="shared" si="110"/>
        <v>0</v>
      </c>
      <c r="P1757" s="128">
        <f t="shared" si="111"/>
        <v>0</v>
      </c>
      <c r="Q1757" s="153">
        <v>0</v>
      </c>
      <c r="R1757" s="128">
        <f t="shared" si="112"/>
        <v>0</v>
      </c>
      <c r="S1757" s="129">
        <v>11</v>
      </c>
    </row>
    <row r="1758" spans="1:19" hidden="1">
      <c r="A1758" s="147">
        <v>1740</v>
      </c>
      <c r="B1758" s="121">
        <v>203062344</v>
      </c>
      <c r="C1758" s="148" t="s">
        <v>159</v>
      </c>
      <c r="D1758" s="149" t="s">
        <v>32</v>
      </c>
      <c r="E1758" s="149" t="s">
        <v>44</v>
      </c>
      <c r="F1758" s="149" t="s">
        <v>152</v>
      </c>
      <c r="G1758" s="149" t="s">
        <v>109</v>
      </c>
      <c r="H1758" s="149">
        <v>0</v>
      </c>
      <c r="I1758" s="123" t="s">
        <v>1857</v>
      </c>
      <c r="J1758" s="150">
        <f>VLOOKUP(B1758,'12.2023'!A:C,3,0)</f>
        <v>0</v>
      </c>
      <c r="K1758" s="151">
        <f>VLOOKUP(B1758,'12.2023'!A:D,4,0)</f>
        <v>0</v>
      </c>
      <c r="L1758" s="150">
        <f>VLOOKUP(B1758,'12.2023'!A:E,5,0)</f>
        <v>20277</v>
      </c>
      <c r="M1758" s="150">
        <f>VLOOKUP(B1758,'12.2023'!A:F,6,0)</f>
        <v>20277</v>
      </c>
      <c r="N1758" s="150">
        <f t="shared" si="109"/>
        <v>0</v>
      </c>
      <c r="O1758" s="152">
        <f t="shared" si="110"/>
        <v>0</v>
      </c>
      <c r="P1758" s="128">
        <f t="shared" si="111"/>
        <v>0</v>
      </c>
      <c r="Q1758" s="153">
        <v>0</v>
      </c>
      <c r="R1758" s="128">
        <f t="shared" si="112"/>
        <v>0</v>
      </c>
      <c r="S1758" s="129">
        <v>11</v>
      </c>
    </row>
    <row r="1759" spans="1:19" hidden="1">
      <c r="A1759" s="147">
        <v>1741</v>
      </c>
      <c r="B1759" s="121">
        <v>203062345</v>
      </c>
      <c r="C1759" s="148" t="s">
        <v>159</v>
      </c>
      <c r="D1759" s="149" t="s">
        <v>32</v>
      </c>
      <c r="E1759" s="149" t="s">
        <v>44</v>
      </c>
      <c r="F1759" s="149" t="s">
        <v>152</v>
      </c>
      <c r="G1759" s="149" t="s">
        <v>109</v>
      </c>
      <c r="H1759" s="149">
        <v>0</v>
      </c>
      <c r="I1759" s="123" t="s">
        <v>1858</v>
      </c>
      <c r="J1759" s="150">
        <f>VLOOKUP(B1759,'12.2023'!A:C,3,0)</f>
        <v>0</v>
      </c>
      <c r="K1759" s="151">
        <f>VLOOKUP(B1759,'12.2023'!A:D,4,0)</f>
        <v>0</v>
      </c>
      <c r="L1759" s="150">
        <f>VLOOKUP(B1759,'12.2023'!A:E,5,0)</f>
        <v>20022</v>
      </c>
      <c r="M1759" s="150">
        <f>VLOOKUP(B1759,'12.2023'!A:F,6,0)</f>
        <v>20022</v>
      </c>
      <c r="N1759" s="150">
        <f t="shared" si="109"/>
        <v>0</v>
      </c>
      <c r="O1759" s="152">
        <f t="shared" si="110"/>
        <v>0</v>
      </c>
      <c r="P1759" s="128">
        <f t="shared" si="111"/>
        <v>0</v>
      </c>
      <c r="Q1759" s="153">
        <v>0</v>
      </c>
      <c r="R1759" s="128">
        <f t="shared" si="112"/>
        <v>0</v>
      </c>
      <c r="S1759" s="129">
        <v>11</v>
      </c>
    </row>
    <row r="1760" spans="1:19" hidden="1">
      <c r="A1760" s="147">
        <v>1742</v>
      </c>
      <c r="B1760" s="121">
        <v>203062346</v>
      </c>
      <c r="C1760" s="148" t="s">
        <v>159</v>
      </c>
      <c r="D1760" s="149" t="s">
        <v>32</v>
      </c>
      <c r="E1760" s="149" t="s">
        <v>44</v>
      </c>
      <c r="F1760" s="149" t="s">
        <v>152</v>
      </c>
      <c r="G1760" s="149" t="s">
        <v>109</v>
      </c>
      <c r="H1760" s="149">
        <v>0</v>
      </c>
      <c r="I1760" s="123" t="s">
        <v>1859</v>
      </c>
      <c r="J1760" s="150">
        <f>VLOOKUP(B1760,'12.2023'!A:C,3,0)</f>
        <v>0</v>
      </c>
      <c r="K1760" s="151">
        <f>VLOOKUP(B1760,'12.2023'!A:D,4,0)</f>
        <v>0</v>
      </c>
      <c r="L1760" s="150">
        <f>VLOOKUP(B1760,'12.2023'!A:E,5,0)</f>
        <v>48472</v>
      </c>
      <c r="M1760" s="150">
        <f>VLOOKUP(B1760,'12.2023'!A:F,6,0)</f>
        <v>48472</v>
      </c>
      <c r="N1760" s="150">
        <f t="shared" si="109"/>
        <v>0</v>
      </c>
      <c r="O1760" s="152">
        <f t="shared" si="110"/>
        <v>0</v>
      </c>
      <c r="P1760" s="128">
        <f t="shared" si="111"/>
        <v>0</v>
      </c>
      <c r="Q1760" s="153">
        <v>0</v>
      </c>
      <c r="R1760" s="128">
        <f t="shared" si="112"/>
        <v>0</v>
      </c>
      <c r="S1760" s="129">
        <v>11</v>
      </c>
    </row>
    <row r="1761" spans="1:19" hidden="1">
      <c r="A1761" s="147">
        <v>1743</v>
      </c>
      <c r="B1761" s="121">
        <v>203062347</v>
      </c>
      <c r="C1761" s="148" t="s">
        <v>159</v>
      </c>
      <c r="D1761" s="149" t="s">
        <v>32</v>
      </c>
      <c r="E1761" s="149" t="s">
        <v>44</v>
      </c>
      <c r="F1761" s="149" t="s">
        <v>152</v>
      </c>
      <c r="G1761" s="149" t="s">
        <v>109</v>
      </c>
      <c r="H1761" s="149">
        <v>0</v>
      </c>
      <c r="I1761" s="123" t="s">
        <v>1860</v>
      </c>
      <c r="J1761" s="150">
        <f>VLOOKUP(B1761,'12.2023'!A:C,3,0)</f>
        <v>0</v>
      </c>
      <c r="K1761" s="151">
        <f>VLOOKUP(B1761,'12.2023'!A:D,4,0)</f>
        <v>0</v>
      </c>
      <c r="L1761" s="150">
        <f>VLOOKUP(B1761,'12.2023'!A:E,5,0)</f>
        <v>116196</v>
      </c>
      <c r="M1761" s="150">
        <f>VLOOKUP(B1761,'12.2023'!A:F,6,0)</f>
        <v>116196</v>
      </c>
      <c r="N1761" s="150">
        <f t="shared" si="109"/>
        <v>0</v>
      </c>
      <c r="O1761" s="152">
        <f t="shared" si="110"/>
        <v>0</v>
      </c>
      <c r="P1761" s="128">
        <f t="shared" si="111"/>
        <v>0</v>
      </c>
      <c r="Q1761" s="153">
        <v>0</v>
      </c>
      <c r="R1761" s="128">
        <f t="shared" si="112"/>
        <v>0</v>
      </c>
      <c r="S1761" s="129">
        <v>11</v>
      </c>
    </row>
    <row r="1762" spans="1:19" hidden="1">
      <c r="A1762" s="147">
        <v>1744</v>
      </c>
      <c r="B1762" s="121">
        <v>203062348</v>
      </c>
      <c r="C1762" s="148" t="s">
        <v>159</v>
      </c>
      <c r="D1762" s="149" t="s">
        <v>32</v>
      </c>
      <c r="E1762" s="149" t="s">
        <v>44</v>
      </c>
      <c r="F1762" s="149" t="s">
        <v>152</v>
      </c>
      <c r="G1762" s="149" t="s">
        <v>109</v>
      </c>
      <c r="H1762" s="149">
        <v>0</v>
      </c>
      <c r="I1762" s="123" t="s">
        <v>1861</v>
      </c>
      <c r="J1762" s="150">
        <f>VLOOKUP(B1762,'12.2023'!A:C,3,0)</f>
        <v>0</v>
      </c>
      <c r="K1762" s="151">
        <f>VLOOKUP(B1762,'12.2023'!A:D,4,0)</f>
        <v>0</v>
      </c>
      <c r="L1762" s="150">
        <f>VLOOKUP(B1762,'12.2023'!A:E,5,0)</f>
        <v>25463</v>
      </c>
      <c r="M1762" s="150">
        <f>VLOOKUP(B1762,'12.2023'!A:F,6,0)</f>
        <v>25463</v>
      </c>
      <c r="N1762" s="150">
        <f t="shared" si="109"/>
        <v>0</v>
      </c>
      <c r="O1762" s="152">
        <f t="shared" si="110"/>
        <v>0</v>
      </c>
      <c r="P1762" s="128">
        <f t="shared" si="111"/>
        <v>0</v>
      </c>
      <c r="Q1762" s="153">
        <v>0</v>
      </c>
      <c r="R1762" s="128">
        <f t="shared" si="112"/>
        <v>0</v>
      </c>
      <c r="S1762" s="129">
        <v>11</v>
      </c>
    </row>
    <row r="1763" spans="1:19" hidden="1">
      <c r="A1763" s="147">
        <v>1745</v>
      </c>
      <c r="B1763" s="121">
        <v>203062349</v>
      </c>
      <c r="C1763" s="148" t="s">
        <v>159</v>
      </c>
      <c r="D1763" s="149" t="s">
        <v>32</v>
      </c>
      <c r="E1763" s="149" t="s">
        <v>44</v>
      </c>
      <c r="F1763" s="149" t="s">
        <v>152</v>
      </c>
      <c r="G1763" s="149" t="s">
        <v>109</v>
      </c>
      <c r="H1763" s="149">
        <v>0</v>
      </c>
      <c r="I1763" s="123" t="s">
        <v>1862</v>
      </c>
      <c r="J1763" s="150">
        <f>VLOOKUP(B1763,'12.2023'!A:C,3,0)</f>
        <v>0</v>
      </c>
      <c r="K1763" s="151">
        <f>VLOOKUP(B1763,'12.2023'!A:D,4,0)</f>
        <v>0</v>
      </c>
      <c r="L1763" s="150">
        <f>VLOOKUP(B1763,'12.2023'!A:E,5,0)</f>
        <v>38535</v>
      </c>
      <c r="M1763" s="150">
        <f>VLOOKUP(B1763,'12.2023'!A:F,6,0)</f>
        <v>38535</v>
      </c>
      <c r="N1763" s="150">
        <f t="shared" si="109"/>
        <v>0</v>
      </c>
      <c r="O1763" s="152">
        <f t="shared" si="110"/>
        <v>0</v>
      </c>
      <c r="P1763" s="128">
        <f t="shared" si="111"/>
        <v>0</v>
      </c>
      <c r="Q1763" s="153">
        <v>0</v>
      </c>
      <c r="R1763" s="128">
        <f t="shared" si="112"/>
        <v>0</v>
      </c>
      <c r="S1763" s="129">
        <v>11</v>
      </c>
    </row>
    <row r="1764" spans="1:19" hidden="1">
      <c r="A1764" s="147">
        <v>1746</v>
      </c>
      <c r="B1764" s="121">
        <v>203062351</v>
      </c>
      <c r="C1764" s="148" t="s">
        <v>159</v>
      </c>
      <c r="D1764" s="149" t="s">
        <v>32</v>
      </c>
      <c r="E1764" s="149" t="s">
        <v>44</v>
      </c>
      <c r="F1764" s="149" t="s">
        <v>152</v>
      </c>
      <c r="G1764" s="149" t="s">
        <v>109</v>
      </c>
      <c r="H1764" s="149">
        <v>0</v>
      </c>
      <c r="I1764" s="123" t="s">
        <v>1863</v>
      </c>
      <c r="J1764" s="150">
        <f>VLOOKUP(B1764,'12.2023'!A:C,3,0)</f>
        <v>0</v>
      </c>
      <c r="K1764" s="151">
        <f>VLOOKUP(B1764,'12.2023'!A:D,4,0)</f>
        <v>0</v>
      </c>
      <c r="L1764" s="150">
        <f>VLOOKUP(B1764,'12.2023'!A:E,5,0)</f>
        <v>13000</v>
      </c>
      <c r="M1764" s="150">
        <f>VLOOKUP(B1764,'12.2023'!A:F,6,0)</f>
        <v>13000</v>
      </c>
      <c r="N1764" s="150">
        <f t="shared" si="109"/>
        <v>0</v>
      </c>
      <c r="O1764" s="152">
        <f t="shared" si="110"/>
        <v>0</v>
      </c>
      <c r="P1764" s="128">
        <f t="shared" si="111"/>
        <v>0</v>
      </c>
      <c r="Q1764" s="153">
        <v>0</v>
      </c>
      <c r="R1764" s="128">
        <f t="shared" si="112"/>
        <v>0</v>
      </c>
      <c r="S1764" s="129">
        <v>11</v>
      </c>
    </row>
    <row r="1765" spans="1:19" hidden="1">
      <c r="A1765" s="147">
        <v>1747</v>
      </c>
      <c r="B1765" s="121">
        <v>203062352</v>
      </c>
      <c r="C1765" s="148" t="s">
        <v>159</v>
      </c>
      <c r="D1765" s="149" t="s">
        <v>32</v>
      </c>
      <c r="E1765" s="149" t="s">
        <v>44</v>
      </c>
      <c r="F1765" s="149" t="s">
        <v>152</v>
      </c>
      <c r="G1765" s="149" t="s">
        <v>109</v>
      </c>
      <c r="H1765" s="149">
        <v>0</v>
      </c>
      <c r="I1765" s="123" t="s">
        <v>1864</v>
      </c>
      <c r="J1765" s="150">
        <f>VLOOKUP(B1765,'12.2023'!A:C,3,0)</f>
        <v>0</v>
      </c>
      <c r="K1765" s="151">
        <f>VLOOKUP(B1765,'12.2023'!A:D,4,0)</f>
        <v>0</v>
      </c>
      <c r="L1765" s="150">
        <f>VLOOKUP(B1765,'12.2023'!A:E,5,0)</f>
        <v>12000</v>
      </c>
      <c r="M1765" s="150">
        <f>VLOOKUP(B1765,'12.2023'!A:F,6,0)</f>
        <v>12000</v>
      </c>
      <c r="N1765" s="150">
        <f t="shared" si="109"/>
        <v>0</v>
      </c>
      <c r="O1765" s="152">
        <f t="shared" si="110"/>
        <v>0</v>
      </c>
      <c r="P1765" s="128">
        <f t="shared" si="111"/>
        <v>0</v>
      </c>
      <c r="Q1765" s="153">
        <v>0</v>
      </c>
      <c r="R1765" s="128">
        <f t="shared" si="112"/>
        <v>0</v>
      </c>
      <c r="S1765" s="129">
        <v>11</v>
      </c>
    </row>
    <row r="1766" spans="1:19" hidden="1">
      <c r="A1766" s="147">
        <v>1748</v>
      </c>
      <c r="B1766" s="121">
        <v>203062353</v>
      </c>
      <c r="C1766" s="148" t="s">
        <v>159</v>
      </c>
      <c r="D1766" s="149" t="s">
        <v>32</v>
      </c>
      <c r="E1766" s="149" t="s">
        <v>44</v>
      </c>
      <c r="F1766" s="149" t="s">
        <v>152</v>
      </c>
      <c r="G1766" s="149" t="s">
        <v>109</v>
      </c>
      <c r="H1766" s="149">
        <v>0</v>
      </c>
      <c r="I1766" s="123" t="s">
        <v>1865</v>
      </c>
      <c r="J1766" s="150">
        <f>VLOOKUP(B1766,'12.2023'!A:C,3,0)</f>
        <v>0</v>
      </c>
      <c r="K1766" s="151">
        <f>VLOOKUP(B1766,'12.2023'!A:D,4,0)</f>
        <v>0</v>
      </c>
      <c r="L1766" s="150">
        <f>VLOOKUP(B1766,'12.2023'!A:E,5,0)</f>
        <v>19500</v>
      </c>
      <c r="M1766" s="150">
        <f>VLOOKUP(B1766,'12.2023'!A:F,6,0)</f>
        <v>19500</v>
      </c>
      <c r="N1766" s="150">
        <f t="shared" si="109"/>
        <v>0</v>
      </c>
      <c r="O1766" s="152">
        <f t="shared" si="110"/>
        <v>0</v>
      </c>
      <c r="P1766" s="128">
        <f t="shared" si="111"/>
        <v>0</v>
      </c>
      <c r="Q1766" s="153">
        <v>0</v>
      </c>
      <c r="R1766" s="128">
        <f t="shared" si="112"/>
        <v>0</v>
      </c>
      <c r="S1766" s="129">
        <v>11</v>
      </c>
    </row>
    <row r="1767" spans="1:19" hidden="1">
      <c r="A1767" s="147">
        <v>1749</v>
      </c>
      <c r="B1767" s="121">
        <v>203062354</v>
      </c>
      <c r="C1767" s="148" t="s">
        <v>159</v>
      </c>
      <c r="D1767" s="149" t="s">
        <v>32</v>
      </c>
      <c r="E1767" s="149" t="s">
        <v>44</v>
      </c>
      <c r="F1767" s="149" t="s">
        <v>152</v>
      </c>
      <c r="G1767" s="149" t="s">
        <v>109</v>
      </c>
      <c r="H1767" s="149">
        <v>0</v>
      </c>
      <c r="I1767" s="123" t="s">
        <v>1866</v>
      </c>
      <c r="J1767" s="150">
        <f>VLOOKUP(B1767,'12.2023'!A:C,3,0)</f>
        <v>0</v>
      </c>
      <c r="K1767" s="151">
        <f>VLOOKUP(B1767,'12.2023'!A:D,4,0)</f>
        <v>0</v>
      </c>
      <c r="L1767" s="150">
        <f>VLOOKUP(B1767,'12.2023'!A:E,5,0)</f>
        <v>600</v>
      </c>
      <c r="M1767" s="150">
        <f>VLOOKUP(B1767,'12.2023'!A:F,6,0)</f>
        <v>600</v>
      </c>
      <c r="N1767" s="150">
        <f t="shared" si="109"/>
        <v>0</v>
      </c>
      <c r="O1767" s="152">
        <f t="shared" si="110"/>
        <v>0</v>
      </c>
      <c r="P1767" s="128">
        <f t="shared" si="111"/>
        <v>0</v>
      </c>
      <c r="Q1767" s="153">
        <v>0</v>
      </c>
      <c r="R1767" s="128">
        <f t="shared" si="112"/>
        <v>0</v>
      </c>
      <c r="S1767" s="129">
        <v>11</v>
      </c>
    </row>
    <row r="1768" spans="1:19" hidden="1">
      <c r="A1768" s="147">
        <v>1750</v>
      </c>
      <c r="B1768" s="121">
        <v>203062355</v>
      </c>
      <c r="C1768" s="148" t="s">
        <v>159</v>
      </c>
      <c r="D1768" s="149" t="s">
        <v>32</v>
      </c>
      <c r="E1768" s="149" t="s">
        <v>44</v>
      </c>
      <c r="F1768" s="149" t="s">
        <v>152</v>
      </c>
      <c r="G1768" s="149" t="s">
        <v>109</v>
      </c>
      <c r="H1768" s="149">
        <v>0</v>
      </c>
      <c r="I1768" s="123" t="s">
        <v>1867</v>
      </c>
      <c r="J1768" s="150">
        <f>VLOOKUP(B1768,'12.2023'!A:C,3,0)</f>
        <v>0</v>
      </c>
      <c r="K1768" s="151">
        <f>VLOOKUP(B1768,'12.2023'!A:D,4,0)</f>
        <v>0</v>
      </c>
      <c r="L1768" s="150">
        <f>VLOOKUP(B1768,'12.2023'!A:E,5,0)</f>
        <v>19932</v>
      </c>
      <c r="M1768" s="150">
        <f>VLOOKUP(B1768,'12.2023'!A:F,6,0)</f>
        <v>19932</v>
      </c>
      <c r="N1768" s="150">
        <f t="shared" si="109"/>
        <v>0</v>
      </c>
      <c r="O1768" s="152">
        <f t="shared" si="110"/>
        <v>0</v>
      </c>
      <c r="P1768" s="128">
        <f t="shared" si="111"/>
        <v>0</v>
      </c>
      <c r="Q1768" s="153">
        <v>0</v>
      </c>
      <c r="R1768" s="128">
        <f t="shared" si="112"/>
        <v>0</v>
      </c>
      <c r="S1768" s="129">
        <v>11</v>
      </c>
    </row>
    <row r="1769" spans="1:19" hidden="1">
      <c r="A1769" s="147">
        <v>1751</v>
      </c>
      <c r="B1769" s="121">
        <v>203062356</v>
      </c>
      <c r="C1769" s="148" t="s">
        <v>159</v>
      </c>
      <c r="D1769" s="149" t="s">
        <v>32</v>
      </c>
      <c r="E1769" s="149" t="s">
        <v>44</v>
      </c>
      <c r="F1769" s="149" t="s">
        <v>152</v>
      </c>
      <c r="G1769" s="149" t="s">
        <v>109</v>
      </c>
      <c r="H1769" s="149">
        <v>0</v>
      </c>
      <c r="I1769" s="123" t="s">
        <v>1868</v>
      </c>
      <c r="J1769" s="150">
        <f>VLOOKUP(B1769,'12.2023'!A:C,3,0)</f>
        <v>0</v>
      </c>
      <c r="K1769" s="151">
        <f>VLOOKUP(B1769,'12.2023'!A:D,4,0)</f>
        <v>0</v>
      </c>
      <c r="L1769" s="150">
        <f>VLOOKUP(B1769,'12.2023'!A:E,5,0)</f>
        <v>310939</v>
      </c>
      <c r="M1769" s="150">
        <f>VLOOKUP(B1769,'12.2023'!A:F,6,0)</f>
        <v>310939</v>
      </c>
      <c r="N1769" s="150">
        <f t="shared" si="109"/>
        <v>0</v>
      </c>
      <c r="O1769" s="152">
        <f t="shared" si="110"/>
        <v>0</v>
      </c>
      <c r="P1769" s="128">
        <f t="shared" si="111"/>
        <v>0</v>
      </c>
      <c r="Q1769" s="153">
        <v>0</v>
      </c>
      <c r="R1769" s="128">
        <f t="shared" si="112"/>
        <v>0</v>
      </c>
      <c r="S1769" s="129">
        <v>11</v>
      </c>
    </row>
    <row r="1770" spans="1:19" hidden="1">
      <c r="A1770" s="147">
        <v>1752</v>
      </c>
      <c r="B1770" s="121">
        <v>203062357</v>
      </c>
      <c r="C1770" s="148" t="s">
        <v>159</v>
      </c>
      <c r="D1770" s="149" t="s">
        <v>32</v>
      </c>
      <c r="E1770" s="149" t="s">
        <v>44</v>
      </c>
      <c r="F1770" s="149" t="s">
        <v>152</v>
      </c>
      <c r="G1770" s="149" t="s">
        <v>109</v>
      </c>
      <c r="H1770" s="149">
        <v>0</v>
      </c>
      <c r="I1770" s="123" t="s">
        <v>1869</v>
      </c>
      <c r="J1770" s="150">
        <f>VLOOKUP(B1770,'12.2023'!A:C,3,0)</f>
        <v>0</v>
      </c>
      <c r="K1770" s="151">
        <f>VLOOKUP(B1770,'12.2023'!A:D,4,0)</f>
        <v>0</v>
      </c>
      <c r="L1770" s="150">
        <f>VLOOKUP(B1770,'12.2023'!A:E,5,0)</f>
        <v>49268.4</v>
      </c>
      <c r="M1770" s="150">
        <f>VLOOKUP(B1770,'12.2023'!A:F,6,0)</f>
        <v>49268.4</v>
      </c>
      <c r="N1770" s="150">
        <f t="shared" si="109"/>
        <v>0</v>
      </c>
      <c r="O1770" s="152">
        <f t="shared" si="110"/>
        <v>0</v>
      </c>
      <c r="P1770" s="128">
        <f t="shared" si="111"/>
        <v>0</v>
      </c>
      <c r="Q1770" s="153">
        <v>0</v>
      </c>
      <c r="R1770" s="128">
        <f t="shared" si="112"/>
        <v>0</v>
      </c>
      <c r="S1770" s="129">
        <v>11</v>
      </c>
    </row>
    <row r="1771" spans="1:19" hidden="1">
      <c r="A1771" s="147">
        <v>1753</v>
      </c>
      <c r="B1771" s="121">
        <v>203062358</v>
      </c>
      <c r="C1771" s="148" t="s">
        <v>159</v>
      </c>
      <c r="D1771" s="149" t="s">
        <v>32</v>
      </c>
      <c r="E1771" s="149" t="s">
        <v>44</v>
      </c>
      <c r="F1771" s="149" t="s">
        <v>152</v>
      </c>
      <c r="G1771" s="149" t="s">
        <v>109</v>
      </c>
      <c r="H1771" s="149">
        <v>0</v>
      </c>
      <c r="I1771" s="123" t="s">
        <v>1870</v>
      </c>
      <c r="J1771" s="150">
        <f>VLOOKUP(B1771,'12.2023'!A:C,3,0)</f>
        <v>0</v>
      </c>
      <c r="K1771" s="151">
        <f>VLOOKUP(B1771,'12.2023'!A:D,4,0)</f>
        <v>0</v>
      </c>
      <c r="L1771" s="150">
        <f>VLOOKUP(B1771,'12.2023'!A:E,5,0)</f>
        <v>90475</v>
      </c>
      <c r="M1771" s="150">
        <f>VLOOKUP(B1771,'12.2023'!A:F,6,0)</f>
        <v>90475</v>
      </c>
      <c r="N1771" s="150">
        <f t="shared" si="109"/>
        <v>0</v>
      </c>
      <c r="O1771" s="152">
        <f t="shared" si="110"/>
        <v>0</v>
      </c>
      <c r="P1771" s="128">
        <f t="shared" si="111"/>
        <v>0</v>
      </c>
      <c r="Q1771" s="153">
        <v>0</v>
      </c>
      <c r="R1771" s="128">
        <f t="shared" si="112"/>
        <v>0</v>
      </c>
      <c r="S1771" s="129">
        <v>11</v>
      </c>
    </row>
    <row r="1772" spans="1:19" hidden="1">
      <c r="A1772" s="147">
        <v>1754</v>
      </c>
      <c r="B1772" s="121">
        <v>203062359</v>
      </c>
      <c r="C1772" s="148" t="s">
        <v>159</v>
      </c>
      <c r="D1772" s="149" t="s">
        <v>32</v>
      </c>
      <c r="E1772" s="149" t="s">
        <v>44</v>
      </c>
      <c r="F1772" s="149" t="s">
        <v>152</v>
      </c>
      <c r="G1772" s="149" t="s">
        <v>109</v>
      </c>
      <c r="H1772" s="149">
        <v>0</v>
      </c>
      <c r="I1772" s="123" t="s">
        <v>1871</v>
      </c>
      <c r="J1772" s="150">
        <f>VLOOKUP(B1772,'12.2023'!A:C,3,0)</f>
        <v>0</v>
      </c>
      <c r="K1772" s="151">
        <f>VLOOKUP(B1772,'12.2023'!A:D,4,0)</f>
        <v>0</v>
      </c>
      <c r="L1772" s="150">
        <f>VLOOKUP(B1772,'12.2023'!A:E,5,0)</f>
        <v>186399</v>
      </c>
      <c r="M1772" s="150">
        <f>VLOOKUP(B1772,'12.2023'!A:F,6,0)</f>
        <v>186399</v>
      </c>
      <c r="N1772" s="150">
        <f t="shared" si="109"/>
        <v>0</v>
      </c>
      <c r="O1772" s="152">
        <f t="shared" si="110"/>
        <v>0</v>
      </c>
      <c r="P1772" s="128">
        <f t="shared" si="111"/>
        <v>0</v>
      </c>
      <c r="Q1772" s="153">
        <v>0</v>
      </c>
      <c r="R1772" s="128">
        <f t="shared" si="112"/>
        <v>0</v>
      </c>
      <c r="S1772" s="129">
        <v>11</v>
      </c>
    </row>
    <row r="1773" spans="1:19" hidden="1">
      <c r="A1773" s="147">
        <v>1755</v>
      </c>
      <c r="B1773" s="121">
        <v>203062360</v>
      </c>
      <c r="C1773" s="148" t="s">
        <v>159</v>
      </c>
      <c r="D1773" s="149" t="s">
        <v>32</v>
      </c>
      <c r="E1773" s="149" t="s">
        <v>44</v>
      </c>
      <c r="F1773" s="149" t="s">
        <v>152</v>
      </c>
      <c r="G1773" s="149" t="s">
        <v>109</v>
      </c>
      <c r="H1773" s="149">
        <v>0</v>
      </c>
      <c r="I1773" s="123" t="s">
        <v>1872</v>
      </c>
      <c r="J1773" s="150">
        <f>VLOOKUP(B1773,'12.2023'!A:C,3,0)</f>
        <v>0</v>
      </c>
      <c r="K1773" s="151">
        <f>VLOOKUP(B1773,'12.2023'!A:D,4,0)</f>
        <v>0</v>
      </c>
      <c r="L1773" s="150">
        <f>VLOOKUP(B1773,'12.2023'!A:E,5,0)</f>
        <v>202918</v>
      </c>
      <c r="M1773" s="150">
        <f>VLOOKUP(B1773,'12.2023'!A:F,6,0)</f>
        <v>202918</v>
      </c>
      <c r="N1773" s="150">
        <f t="shared" si="109"/>
        <v>0</v>
      </c>
      <c r="O1773" s="152">
        <f t="shared" si="110"/>
        <v>0</v>
      </c>
      <c r="P1773" s="128">
        <f t="shared" si="111"/>
        <v>0</v>
      </c>
      <c r="Q1773" s="153">
        <v>0</v>
      </c>
      <c r="R1773" s="128">
        <f t="shared" si="112"/>
        <v>0</v>
      </c>
      <c r="S1773" s="129">
        <v>11</v>
      </c>
    </row>
    <row r="1774" spans="1:19" hidden="1">
      <c r="A1774" s="147">
        <v>1756</v>
      </c>
      <c r="B1774" s="121">
        <v>203062361</v>
      </c>
      <c r="C1774" s="148" t="s">
        <v>159</v>
      </c>
      <c r="D1774" s="149" t="s">
        <v>32</v>
      </c>
      <c r="E1774" s="149" t="s">
        <v>44</v>
      </c>
      <c r="F1774" s="149" t="s">
        <v>152</v>
      </c>
      <c r="G1774" s="149" t="s">
        <v>109</v>
      </c>
      <c r="H1774" s="149">
        <v>0</v>
      </c>
      <c r="I1774" s="123" t="s">
        <v>1873</v>
      </c>
      <c r="J1774" s="150">
        <f>VLOOKUP(B1774,'12.2023'!A:C,3,0)</f>
        <v>0</v>
      </c>
      <c r="K1774" s="151">
        <f>VLOOKUP(B1774,'12.2023'!A:D,4,0)</f>
        <v>0</v>
      </c>
      <c r="L1774" s="150">
        <f>VLOOKUP(B1774,'12.2023'!A:E,5,0)</f>
        <v>19487</v>
      </c>
      <c r="M1774" s="150">
        <f>VLOOKUP(B1774,'12.2023'!A:F,6,0)</f>
        <v>19487</v>
      </c>
      <c r="N1774" s="150">
        <f t="shared" si="109"/>
        <v>0</v>
      </c>
      <c r="O1774" s="152">
        <f t="shared" si="110"/>
        <v>0</v>
      </c>
      <c r="P1774" s="128">
        <f t="shared" si="111"/>
        <v>0</v>
      </c>
      <c r="Q1774" s="153">
        <v>0</v>
      </c>
      <c r="R1774" s="128">
        <f t="shared" si="112"/>
        <v>0</v>
      </c>
      <c r="S1774" s="129">
        <v>11</v>
      </c>
    </row>
    <row r="1775" spans="1:19" hidden="1">
      <c r="A1775" s="147">
        <v>1757</v>
      </c>
      <c r="B1775" s="121">
        <v>203062362</v>
      </c>
      <c r="C1775" s="148" t="s">
        <v>159</v>
      </c>
      <c r="D1775" s="149" t="s">
        <v>32</v>
      </c>
      <c r="E1775" s="149" t="s">
        <v>44</v>
      </c>
      <c r="F1775" s="149" t="s">
        <v>152</v>
      </c>
      <c r="G1775" s="149" t="s">
        <v>109</v>
      </c>
      <c r="H1775" s="149">
        <v>0</v>
      </c>
      <c r="I1775" s="123" t="s">
        <v>1874</v>
      </c>
      <c r="J1775" s="150">
        <f>VLOOKUP(B1775,'12.2023'!A:C,3,0)</f>
        <v>0</v>
      </c>
      <c r="K1775" s="151">
        <f>VLOOKUP(B1775,'12.2023'!A:D,4,0)</f>
        <v>0</v>
      </c>
      <c r="L1775" s="150">
        <f>VLOOKUP(B1775,'12.2023'!A:E,5,0)</f>
        <v>121424</v>
      </c>
      <c r="M1775" s="150">
        <f>VLOOKUP(B1775,'12.2023'!A:F,6,0)</f>
        <v>121424</v>
      </c>
      <c r="N1775" s="150">
        <f t="shared" si="109"/>
        <v>0</v>
      </c>
      <c r="O1775" s="152">
        <f t="shared" si="110"/>
        <v>0</v>
      </c>
      <c r="P1775" s="128">
        <f t="shared" si="111"/>
        <v>0</v>
      </c>
      <c r="Q1775" s="153">
        <v>0</v>
      </c>
      <c r="R1775" s="128">
        <f t="shared" si="112"/>
        <v>0</v>
      </c>
      <c r="S1775" s="129">
        <v>11</v>
      </c>
    </row>
    <row r="1776" spans="1:19" hidden="1">
      <c r="A1776" s="147">
        <v>1758</v>
      </c>
      <c r="B1776" s="121">
        <v>203062363</v>
      </c>
      <c r="C1776" s="148" t="s">
        <v>159</v>
      </c>
      <c r="D1776" s="149" t="s">
        <v>32</v>
      </c>
      <c r="E1776" s="149" t="s">
        <v>44</v>
      </c>
      <c r="F1776" s="149" t="s">
        <v>152</v>
      </c>
      <c r="G1776" s="149" t="s">
        <v>109</v>
      </c>
      <c r="H1776" s="149">
        <v>0</v>
      </c>
      <c r="I1776" s="123" t="s">
        <v>1875</v>
      </c>
      <c r="J1776" s="150">
        <f>VLOOKUP(B1776,'12.2023'!A:C,3,0)</f>
        <v>0</v>
      </c>
      <c r="K1776" s="151">
        <f>VLOOKUP(B1776,'12.2023'!A:D,4,0)</f>
        <v>0</v>
      </c>
      <c r="L1776" s="150">
        <f>VLOOKUP(B1776,'12.2023'!A:E,5,0)</f>
        <v>52249</v>
      </c>
      <c r="M1776" s="150">
        <f>VLOOKUP(B1776,'12.2023'!A:F,6,0)</f>
        <v>52249</v>
      </c>
      <c r="N1776" s="150">
        <f t="shared" si="109"/>
        <v>0</v>
      </c>
      <c r="O1776" s="152">
        <f t="shared" si="110"/>
        <v>0</v>
      </c>
      <c r="P1776" s="128">
        <f t="shared" si="111"/>
        <v>0</v>
      </c>
      <c r="Q1776" s="153">
        <v>0</v>
      </c>
      <c r="R1776" s="128">
        <f t="shared" si="112"/>
        <v>0</v>
      </c>
      <c r="S1776" s="129">
        <v>11</v>
      </c>
    </row>
    <row r="1777" spans="1:19" hidden="1">
      <c r="A1777" s="147">
        <v>1759</v>
      </c>
      <c r="B1777" s="121">
        <v>203062364</v>
      </c>
      <c r="C1777" s="148" t="s">
        <v>159</v>
      </c>
      <c r="D1777" s="149" t="s">
        <v>32</v>
      </c>
      <c r="E1777" s="149" t="s">
        <v>44</v>
      </c>
      <c r="F1777" s="149" t="s">
        <v>152</v>
      </c>
      <c r="G1777" s="149" t="s">
        <v>109</v>
      </c>
      <c r="H1777" s="149">
        <v>0</v>
      </c>
      <c r="I1777" s="123" t="s">
        <v>1876</v>
      </c>
      <c r="J1777" s="150">
        <f>VLOOKUP(B1777,'12.2023'!A:C,3,0)</f>
        <v>0</v>
      </c>
      <c r="K1777" s="151">
        <f>VLOOKUP(B1777,'12.2023'!A:D,4,0)</f>
        <v>0</v>
      </c>
      <c r="L1777" s="150">
        <f>VLOOKUP(B1777,'12.2023'!A:E,5,0)</f>
        <v>29948</v>
      </c>
      <c r="M1777" s="150">
        <f>VLOOKUP(B1777,'12.2023'!A:F,6,0)</f>
        <v>29948</v>
      </c>
      <c r="N1777" s="150">
        <f t="shared" si="109"/>
        <v>0</v>
      </c>
      <c r="O1777" s="152">
        <f t="shared" si="110"/>
        <v>0</v>
      </c>
      <c r="P1777" s="128">
        <f t="shared" si="111"/>
        <v>0</v>
      </c>
      <c r="Q1777" s="153">
        <v>0</v>
      </c>
      <c r="R1777" s="128">
        <f t="shared" si="112"/>
        <v>0</v>
      </c>
      <c r="S1777" s="129">
        <v>11</v>
      </c>
    </row>
    <row r="1778" spans="1:19" hidden="1">
      <c r="A1778" s="147">
        <v>1760</v>
      </c>
      <c r="B1778" s="121">
        <v>203062365</v>
      </c>
      <c r="C1778" s="148" t="s">
        <v>159</v>
      </c>
      <c r="D1778" s="149" t="s">
        <v>32</v>
      </c>
      <c r="E1778" s="149" t="s">
        <v>44</v>
      </c>
      <c r="F1778" s="149" t="s">
        <v>152</v>
      </c>
      <c r="G1778" s="149" t="s">
        <v>109</v>
      </c>
      <c r="H1778" s="149">
        <v>0</v>
      </c>
      <c r="I1778" s="123" t="s">
        <v>1877</v>
      </c>
      <c r="J1778" s="150">
        <f>VLOOKUP(B1778,'12.2023'!A:C,3,0)</f>
        <v>0</v>
      </c>
      <c r="K1778" s="151">
        <f>VLOOKUP(B1778,'12.2023'!A:D,4,0)</f>
        <v>0</v>
      </c>
      <c r="L1778" s="150">
        <f>VLOOKUP(B1778,'12.2023'!A:E,5,0)</f>
        <v>35965</v>
      </c>
      <c r="M1778" s="150">
        <f>VLOOKUP(B1778,'12.2023'!A:F,6,0)</f>
        <v>35965</v>
      </c>
      <c r="N1778" s="150">
        <f t="shared" si="109"/>
        <v>0</v>
      </c>
      <c r="O1778" s="152">
        <f t="shared" si="110"/>
        <v>0</v>
      </c>
      <c r="P1778" s="128">
        <f t="shared" si="111"/>
        <v>0</v>
      </c>
      <c r="Q1778" s="153">
        <v>0</v>
      </c>
      <c r="R1778" s="128">
        <f t="shared" si="112"/>
        <v>0</v>
      </c>
      <c r="S1778" s="129">
        <v>11</v>
      </c>
    </row>
    <row r="1779" spans="1:19" hidden="1">
      <c r="A1779" s="147">
        <v>1761</v>
      </c>
      <c r="B1779" s="121">
        <v>203062366</v>
      </c>
      <c r="C1779" s="148" t="s">
        <v>159</v>
      </c>
      <c r="D1779" s="149" t="s">
        <v>32</v>
      </c>
      <c r="E1779" s="149" t="s">
        <v>44</v>
      </c>
      <c r="F1779" s="149" t="s">
        <v>152</v>
      </c>
      <c r="G1779" s="149" t="s">
        <v>109</v>
      </c>
      <c r="H1779" s="149">
        <v>0</v>
      </c>
      <c r="I1779" s="123" t="s">
        <v>1878</v>
      </c>
      <c r="J1779" s="150">
        <f>VLOOKUP(B1779,'12.2023'!A:C,3,0)</f>
        <v>0</v>
      </c>
      <c r="K1779" s="151">
        <f>VLOOKUP(B1779,'12.2023'!A:D,4,0)</f>
        <v>0</v>
      </c>
      <c r="L1779" s="150">
        <f>VLOOKUP(B1779,'12.2023'!A:E,5,0)</f>
        <v>28715</v>
      </c>
      <c r="M1779" s="150">
        <f>VLOOKUP(B1779,'12.2023'!A:F,6,0)</f>
        <v>28715</v>
      </c>
      <c r="N1779" s="150">
        <f t="shared" si="109"/>
        <v>0</v>
      </c>
      <c r="O1779" s="152">
        <f t="shared" si="110"/>
        <v>0</v>
      </c>
      <c r="P1779" s="128">
        <f t="shared" si="111"/>
        <v>0</v>
      </c>
      <c r="Q1779" s="153">
        <v>0</v>
      </c>
      <c r="R1779" s="128">
        <f t="shared" si="112"/>
        <v>0</v>
      </c>
      <c r="S1779" s="129">
        <v>11</v>
      </c>
    </row>
    <row r="1780" spans="1:19" hidden="1">
      <c r="A1780" s="147">
        <v>1762</v>
      </c>
      <c r="B1780" s="121">
        <v>203062367</v>
      </c>
      <c r="C1780" s="148" t="s">
        <v>159</v>
      </c>
      <c r="D1780" s="149" t="s">
        <v>32</v>
      </c>
      <c r="E1780" s="149" t="s">
        <v>44</v>
      </c>
      <c r="F1780" s="149" t="s">
        <v>152</v>
      </c>
      <c r="G1780" s="149" t="s">
        <v>109</v>
      </c>
      <c r="H1780" s="149">
        <v>0</v>
      </c>
      <c r="I1780" s="123" t="s">
        <v>1879</v>
      </c>
      <c r="J1780" s="150">
        <f>VLOOKUP(B1780,'12.2023'!A:C,3,0)</f>
        <v>0</v>
      </c>
      <c r="K1780" s="151">
        <f>VLOOKUP(B1780,'12.2023'!A:D,4,0)</f>
        <v>0</v>
      </c>
      <c r="L1780" s="150">
        <f>VLOOKUP(B1780,'12.2023'!A:E,5,0)</f>
        <v>236897</v>
      </c>
      <c r="M1780" s="150">
        <f>VLOOKUP(B1780,'12.2023'!A:F,6,0)</f>
        <v>236897</v>
      </c>
      <c r="N1780" s="150">
        <f t="shared" si="109"/>
        <v>0</v>
      </c>
      <c r="O1780" s="152">
        <f t="shared" si="110"/>
        <v>0</v>
      </c>
      <c r="P1780" s="128">
        <f t="shared" si="111"/>
        <v>0</v>
      </c>
      <c r="Q1780" s="153">
        <v>0</v>
      </c>
      <c r="R1780" s="128">
        <f t="shared" si="112"/>
        <v>0</v>
      </c>
      <c r="S1780" s="129">
        <v>11</v>
      </c>
    </row>
    <row r="1781" spans="1:19" hidden="1">
      <c r="A1781" s="147">
        <v>1763</v>
      </c>
      <c r="B1781" s="121">
        <v>203062368</v>
      </c>
      <c r="C1781" s="148" t="s">
        <v>159</v>
      </c>
      <c r="D1781" s="149" t="s">
        <v>32</v>
      </c>
      <c r="E1781" s="149" t="s">
        <v>44</v>
      </c>
      <c r="F1781" s="149" t="s">
        <v>152</v>
      </c>
      <c r="G1781" s="149" t="s">
        <v>109</v>
      </c>
      <c r="H1781" s="149">
        <v>0</v>
      </c>
      <c r="I1781" s="123" t="s">
        <v>1880</v>
      </c>
      <c r="J1781" s="150">
        <f>VLOOKUP(B1781,'12.2023'!A:C,3,0)</f>
        <v>0</v>
      </c>
      <c r="K1781" s="151">
        <f>VLOOKUP(B1781,'12.2023'!A:D,4,0)</f>
        <v>0</v>
      </c>
      <c r="L1781" s="150">
        <f>VLOOKUP(B1781,'12.2023'!A:E,5,0)</f>
        <v>0</v>
      </c>
      <c r="M1781" s="150">
        <f>VLOOKUP(B1781,'12.2023'!A:F,6,0)</f>
        <v>0</v>
      </c>
      <c r="N1781" s="150">
        <f t="shared" si="109"/>
        <v>0</v>
      </c>
      <c r="O1781" s="152">
        <f t="shared" si="110"/>
        <v>0</v>
      </c>
      <c r="P1781" s="128">
        <f t="shared" si="111"/>
        <v>0</v>
      </c>
      <c r="Q1781" s="153">
        <v>0</v>
      </c>
      <c r="R1781" s="128">
        <f t="shared" si="112"/>
        <v>0</v>
      </c>
      <c r="S1781" s="129">
        <v>11</v>
      </c>
    </row>
    <row r="1782" spans="1:19" hidden="1">
      <c r="A1782" s="147">
        <v>1764</v>
      </c>
      <c r="B1782" s="121">
        <v>203062369</v>
      </c>
      <c r="C1782" s="148" t="s">
        <v>159</v>
      </c>
      <c r="D1782" s="149" t="s">
        <v>32</v>
      </c>
      <c r="E1782" s="149" t="s">
        <v>44</v>
      </c>
      <c r="F1782" s="149" t="s">
        <v>152</v>
      </c>
      <c r="G1782" s="149" t="s">
        <v>109</v>
      </c>
      <c r="H1782" s="149">
        <v>0</v>
      </c>
      <c r="I1782" s="123" t="s">
        <v>1881</v>
      </c>
      <c r="J1782" s="150">
        <f>VLOOKUP(B1782,'12.2023'!A:C,3,0)</f>
        <v>0</v>
      </c>
      <c r="K1782" s="151">
        <f>VLOOKUP(B1782,'12.2023'!A:D,4,0)</f>
        <v>0</v>
      </c>
      <c r="L1782" s="150">
        <f>VLOOKUP(B1782,'12.2023'!A:E,5,0)</f>
        <v>94689</v>
      </c>
      <c r="M1782" s="150">
        <f>VLOOKUP(B1782,'12.2023'!A:F,6,0)</f>
        <v>94689</v>
      </c>
      <c r="N1782" s="150">
        <f t="shared" si="109"/>
        <v>0</v>
      </c>
      <c r="O1782" s="152">
        <f t="shared" si="110"/>
        <v>0</v>
      </c>
      <c r="P1782" s="128">
        <f t="shared" si="111"/>
        <v>0</v>
      </c>
      <c r="Q1782" s="153">
        <v>0</v>
      </c>
      <c r="R1782" s="128">
        <f t="shared" si="112"/>
        <v>0</v>
      </c>
      <c r="S1782" s="129">
        <v>11</v>
      </c>
    </row>
    <row r="1783" spans="1:19" hidden="1">
      <c r="A1783" s="147">
        <v>1765</v>
      </c>
      <c r="B1783" s="121">
        <v>203062370</v>
      </c>
      <c r="C1783" s="148" t="s">
        <v>159</v>
      </c>
      <c r="D1783" s="149" t="s">
        <v>32</v>
      </c>
      <c r="E1783" s="149" t="s">
        <v>44</v>
      </c>
      <c r="F1783" s="149" t="s">
        <v>152</v>
      </c>
      <c r="G1783" s="149" t="s">
        <v>109</v>
      </c>
      <c r="H1783" s="149">
        <v>0</v>
      </c>
      <c r="I1783" s="123" t="s">
        <v>1882</v>
      </c>
      <c r="J1783" s="150">
        <f>VLOOKUP(B1783,'12.2023'!A:C,3,0)</f>
        <v>0</v>
      </c>
      <c r="K1783" s="151">
        <f>VLOOKUP(B1783,'12.2023'!A:D,4,0)</f>
        <v>0</v>
      </c>
      <c r="L1783" s="150">
        <f>VLOOKUP(B1783,'12.2023'!A:E,5,0)</f>
        <v>47871</v>
      </c>
      <c r="M1783" s="150">
        <f>VLOOKUP(B1783,'12.2023'!A:F,6,0)</f>
        <v>47871</v>
      </c>
      <c r="N1783" s="150">
        <f t="shared" si="109"/>
        <v>0</v>
      </c>
      <c r="O1783" s="152">
        <f t="shared" si="110"/>
        <v>0</v>
      </c>
      <c r="P1783" s="128">
        <f t="shared" si="111"/>
        <v>0</v>
      </c>
      <c r="Q1783" s="153">
        <v>0</v>
      </c>
      <c r="R1783" s="128">
        <f t="shared" si="112"/>
        <v>0</v>
      </c>
      <c r="S1783" s="129">
        <v>11</v>
      </c>
    </row>
    <row r="1784" spans="1:19" hidden="1">
      <c r="A1784" s="147">
        <v>1766</v>
      </c>
      <c r="B1784" s="121">
        <v>203062371</v>
      </c>
      <c r="C1784" s="148" t="s">
        <v>159</v>
      </c>
      <c r="D1784" s="149" t="s">
        <v>32</v>
      </c>
      <c r="E1784" s="149" t="s">
        <v>44</v>
      </c>
      <c r="F1784" s="149" t="s">
        <v>152</v>
      </c>
      <c r="G1784" s="149" t="s">
        <v>109</v>
      </c>
      <c r="H1784" s="149">
        <v>0</v>
      </c>
      <c r="I1784" s="123" t="s">
        <v>1883</v>
      </c>
      <c r="J1784" s="150">
        <f>VLOOKUP(B1784,'12.2023'!A:C,3,0)</f>
        <v>0</v>
      </c>
      <c r="K1784" s="151">
        <f>VLOOKUP(B1784,'12.2023'!A:D,4,0)</f>
        <v>0</v>
      </c>
      <c r="L1784" s="150">
        <f>VLOOKUP(B1784,'12.2023'!A:E,5,0)</f>
        <v>27928</v>
      </c>
      <c r="M1784" s="150">
        <f>VLOOKUP(B1784,'12.2023'!A:F,6,0)</f>
        <v>27928</v>
      </c>
      <c r="N1784" s="150">
        <f t="shared" si="109"/>
        <v>0</v>
      </c>
      <c r="O1784" s="152">
        <f t="shared" si="110"/>
        <v>0</v>
      </c>
      <c r="P1784" s="128">
        <f t="shared" si="111"/>
        <v>0</v>
      </c>
      <c r="Q1784" s="153">
        <v>0</v>
      </c>
      <c r="R1784" s="128">
        <f t="shared" si="112"/>
        <v>0</v>
      </c>
      <c r="S1784" s="129">
        <v>11</v>
      </c>
    </row>
    <row r="1785" spans="1:19" hidden="1">
      <c r="A1785" s="147">
        <v>1767</v>
      </c>
      <c r="B1785" s="121">
        <v>203062373</v>
      </c>
      <c r="C1785" s="148" t="s">
        <v>159</v>
      </c>
      <c r="D1785" s="149" t="s">
        <v>32</v>
      </c>
      <c r="E1785" s="149" t="s">
        <v>44</v>
      </c>
      <c r="F1785" s="149" t="s">
        <v>152</v>
      </c>
      <c r="G1785" s="149" t="s">
        <v>109</v>
      </c>
      <c r="H1785" s="149">
        <v>0</v>
      </c>
      <c r="I1785" s="123" t="s">
        <v>1884</v>
      </c>
      <c r="J1785" s="150">
        <f>VLOOKUP(B1785,'12.2023'!A:C,3,0)</f>
        <v>0</v>
      </c>
      <c r="K1785" s="151">
        <f>VLOOKUP(B1785,'12.2023'!A:D,4,0)</f>
        <v>0</v>
      </c>
      <c r="L1785" s="150">
        <f>VLOOKUP(B1785,'12.2023'!A:E,5,0)</f>
        <v>17868</v>
      </c>
      <c r="M1785" s="150">
        <f>VLOOKUP(B1785,'12.2023'!A:F,6,0)</f>
        <v>17868</v>
      </c>
      <c r="N1785" s="150">
        <f t="shared" si="109"/>
        <v>0</v>
      </c>
      <c r="O1785" s="152">
        <f t="shared" si="110"/>
        <v>0</v>
      </c>
      <c r="P1785" s="128">
        <f t="shared" si="111"/>
        <v>0</v>
      </c>
      <c r="Q1785" s="153">
        <v>0</v>
      </c>
      <c r="R1785" s="128">
        <f t="shared" si="112"/>
        <v>0</v>
      </c>
      <c r="S1785" s="129">
        <v>11</v>
      </c>
    </row>
    <row r="1786" spans="1:19" hidden="1">
      <c r="A1786" s="147">
        <v>1768</v>
      </c>
      <c r="B1786" s="121">
        <v>203062374</v>
      </c>
      <c r="C1786" s="148" t="s">
        <v>159</v>
      </c>
      <c r="D1786" s="149" t="s">
        <v>32</v>
      </c>
      <c r="E1786" s="149" t="s">
        <v>44</v>
      </c>
      <c r="F1786" s="149" t="s">
        <v>152</v>
      </c>
      <c r="G1786" s="149" t="s">
        <v>109</v>
      </c>
      <c r="H1786" s="149">
        <v>0</v>
      </c>
      <c r="I1786" s="123" t="s">
        <v>1885</v>
      </c>
      <c r="J1786" s="150">
        <f>VLOOKUP(B1786,'12.2023'!A:C,3,0)</f>
        <v>0</v>
      </c>
      <c r="K1786" s="151">
        <f>VLOOKUP(B1786,'12.2023'!A:D,4,0)</f>
        <v>0</v>
      </c>
      <c r="L1786" s="150">
        <f>VLOOKUP(B1786,'12.2023'!A:E,5,0)</f>
        <v>45094</v>
      </c>
      <c r="M1786" s="150">
        <f>VLOOKUP(B1786,'12.2023'!A:F,6,0)</f>
        <v>45094</v>
      </c>
      <c r="N1786" s="150">
        <f t="shared" si="109"/>
        <v>0</v>
      </c>
      <c r="O1786" s="152">
        <f t="shared" si="110"/>
        <v>0</v>
      </c>
      <c r="P1786" s="128">
        <f t="shared" si="111"/>
        <v>0</v>
      </c>
      <c r="Q1786" s="153">
        <v>0</v>
      </c>
      <c r="R1786" s="128">
        <f t="shared" si="112"/>
        <v>0</v>
      </c>
      <c r="S1786" s="129">
        <v>11</v>
      </c>
    </row>
    <row r="1787" spans="1:19" hidden="1">
      <c r="A1787" s="147">
        <v>1769</v>
      </c>
      <c r="B1787" s="121">
        <v>203062375</v>
      </c>
      <c r="C1787" s="148" t="s">
        <v>159</v>
      </c>
      <c r="D1787" s="149" t="s">
        <v>32</v>
      </c>
      <c r="E1787" s="149" t="s">
        <v>44</v>
      </c>
      <c r="F1787" s="149" t="s">
        <v>152</v>
      </c>
      <c r="G1787" s="149" t="s">
        <v>109</v>
      </c>
      <c r="H1787" s="149">
        <v>0</v>
      </c>
      <c r="I1787" s="123" t="s">
        <v>1886</v>
      </c>
      <c r="J1787" s="150">
        <f>VLOOKUP(B1787,'12.2023'!A:C,3,0)</f>
        <v>0</v>
      </c>
      <c r="K1787" s="151">
        <f>VLOOKUP(B1787,'12.2023'!A:D,4,0)</f>
        <v>0</v>
      </c>
      <c r="L1787" s="150">
        <f>VLOOKUP(B1787,'12.2023'!A:E,5,0)</f>
        <v>37598</v>
      </c>
      <c r="M1787" s="150">
        <f>VLOOKUP(B1787,'12.2023'!A:F,6,0)</f>
        <v>37598</v>
      </c>
      <c r="N1787" s="150">
        <f t="shared" si="109"/>
        <v>0</v>
      </c>
      <c r="O1787" s="152">
        <f t="shared" si="110"/>
        <v>0</v>
      </c>
      <c r="P1787" s="128">
        <f t="shared" si="111"/>
        <v>0</v>
      </c>
      <c r="Q1787" s="153">
        <v>0</v>
      </c>
      <c r="R1787" s="128">
        <f t="shared" si="112"/>
        <v>0</v>
      </c>
      <c r="S1787" s="129">
        <v>11</v>
      </c>
    </row>
    <row r="1788" spans="1:19" hidden="1">
      <c r="A1788" s="147">
        <v>1770</v>
      </c>
      <c r="B1788" s="121">
        <v>203062376</v>
      </c>
      <c r="C1788" s="148" t="s">
        <v>159</v>
      </c>
      <c r="D1788" s="149" t="s">
        <v>32</v>
      </c>
      <c r="E1788" s="149" t="s">
        <v>44</v>
      </c>
      <c r="F1788" s="149" t="s">
        <v>152</v>
      </c>
      <c r="G1788" s="149" t="s">
        <v>109</v>
      </c>
      <c r="H1788" s="149">
        <v>0</v>
      </c>
      <c r="I1788" s="123" t="s">
        <v>1887</v>
      </c>
      <c r="J1788" s="150">
        <f>VLOOKUP(B1788,'12.2023'!A:C,3,0)</f>
        <v>0</v>
      </c>
      <c r="K1788" s="151">
        <f>VLOOKUP(B1788,'12.2023'!A:D,4,0)</f>
        <v>0</v>
      </c>
      <c r="L1788" s="150">
        <f>VLOOKUP(B1788,'12.2023'!A:E,5,0)</f>
        <v>24777</v>
      </c>
      <c r="M1788" s="150">
        <f>VLOOKUP(B1788,'12.2023'!A:F,6,0)</f>
        <v>24777</v>
      </c>
      <c r="N1788" s="150">
        <f t="shared" si="109"/>
        <v>0</v>
      </c>
      <c r="O1788" s="152">
        <f t="shared" si="110"/>
        <v>0</v>
      </c>
      <c r="P1788" s="128">
        <f t="shared" si="111"/>
        <v>0</v>
      </c>
      <c r="Q1788" s="153">
        <v>0</v>
      </c>
      <c r="R1788" s="128">
        <f t="shared" si="112"/>
        <v>0</v>
      </c>
      <c r="S1788" s="129">
        <v>11</v>
      </c>
    </row>
    <row r="1789" spans="1:19" hidden="1">
      <c r="A1789" s="147">
        <v>1771</v>
      </c>
      <c r="B1789" s="121">
        <v>203062377</v>
      </c>
      <c r="C1789" s="148" t="s">
        <v>159</v>
      </c>
      <c r="D1789" s="149" t="s">
        <v>32</v>
      </c>
      <c r="E1789" s="149" t="s">
        <v>44</v>
      </c>
      <c r="F1789" s="149" t="s">
        <v>152</v>
      </c>
      <c r="G1789" s="149" t="s">
        <v>109</v>
      </c>
      <c r="H1789" s="149">
        <v>0</v>
      </c>
      <c r="I1789" s="123" t="s">
        <v>1888</v>
      </c>
      <c r="J1789" s="150">
        <f>VLOOKUP(B1789,'12.2023'!A:C,3,0)</f>
        <v>0</v>
      </c>
      <c r="K1789" s="151">
        <f>VLOOKUP(B1789,'12.2023'!A:D,4,0)</f>
        <v>0</v>
      </c>
      <c r="L1789" s="150">
        <f>VLOOKUP(B1789,'12.2023'!A:E,5,0)</f>
        <v>18840</v>
      </c>
      <c r="M1789" s="150">
        <f>VLOOKUP(B1789,'12.2023'!A:F,6,0)</f>
        <v>18840</v>
      </c>
      <c r="N1789" s="150">
        <f t="shared" si="109"/>
        <v>0</v>
      </c>
      <c r="O1789" s="152">
        <f t="shared" si="110"/>
        <v>0</v>
      </c>
      <c r="P1789" s="128">
        <f t="shared" si="111"/>
        <v>0</v>
      </c>
      <c r="Q1789" s="153">
        <v>0</v>
      </c>
      <c r="R1789" s="128">
        <f t="shared" si="112"/>
        <v>0</v>
      </c>
      <c r="S1789" s="129">
        <v>11</v>
      </c>
    </row>
    <row r="1790" spans="1:19" hidden="1">
      <c r="A1790" s="147">
        <v>1772</v>
      </c>
      <c r="B1790" s="121">
        <v>203062378</v>
      </c>
      <c r="C1790" s="148" t="s">
        <v>159</v>
      </c>
      <c r="D1790" s="149" t="s">
        <v>32</v>
      </c>
      <c r="E1790" s="149" t="s">
        <v>44</v>
      </c>
      <c r="F1790" s="149" t="s">
        <v>152</v>
      </c>
      <c r="G1790" s="149" t="s">
        <v>109</v>
      </c>
      <c r="H1790" s="149">
        <v>0</v>
      </c>
      <c r="I1790" s="123" t="s">
        <v>1889</v>
      </c>
      <c r="J1790" s="150">
        <f>VLOOKUP(B1790,'12.2023'!A:C,3,0)</f>
        <v>0</v>
      </c>
      <c r="K1790" s="151">
        <f>VLOOKUP(B1790,'12.2023'!A:D,4,0)</f>
        <v>0</v>
      </c>
      <c r="L1790" s="150">
        <f>VLOOKUP(B1790,'12.2023'!A:E,5,0)</f>
        <v>21388</v>
      </c>
      <c r="M1790" s="150">
        <f>VLOOKUP(B1790,'12.2023'!A:F,6,0)</f>
        <v>21388</v>
      </c>
      <c r="N1790" s="150">
        <f t="shared" si="109"/>
        <v>0</v>
      </c>
      <c r="O1790" s="152">
        <f t="shared" si="110"/>
        <v>0</v>
      </c>
      <c r="P1790" s="128">
        <f t="shared" si="111"/>
        <v>0</v>
      </c>
      <c r="Q1790" s="153">
        <v>0</v>
      </c>
      <c r="R1790" s="128">
        <f t="shared" si="112"/>
        <v>0</v>
      </c>
      <c r="S1790" s="129">
        <v>11</v>
      </c>
    </row>
    <row r="1791" spans="1:19" hidden="1">
      <c r="A1791" s="147">
        <v>1773</v>
      </c>
      <c r="B1791" s="121">
        <v>203062379</v>
      </c>
      <c r="C1791" s="148" t="s">
        <v>159</v>
      </c>
      <c r="D1791" s="149" t="s">
        <v>32</v>
      </c>
      <c r="E1791" s="149" t="s">
        <v>44</v>
      </c>
      <c r="F1791" s="149" t="s">
        <v>152</v>
      </c>
      <c r="G1791" s="149" t="s">
        <v>109</v>
      </c>
      <c r="H1791" s="149">
        <v>0</v>
      </c>
      <c r="I1791" s="123" t="s">
        <v>1890</v>
      </c>
      <c r="J1791" s="150">
        <f>VLOOKUP(B1791,'12.2023'!A:C,3,0)</f>
        <v>0</v>
      </c>
      <c r="K1791" s="151">
        <f>VLOOKUP(B1791,'12.2023'!A:D,4,0)</f>
        <v>0</v>
      </c>
      <c r="L1791" s="150">
        <f>VLOOKUP(B1791,'12.2023'!A:E,5,0)</f>
        <v>0</v>
      </c>
      <c r="M1791" s="150">
        <f>VLOOKUP(B1791,'12.2023'!A:F,6,0)</f>
        <v>0</v>
      </c>
      <c r="N1791" s="150">
        <f t="shared" si="109"/>
        <v>0</v>
      </c>
      <c r="O1791" s="152">
        <f t="shared" si="110"/>
        <v>0</v>
      </c>
      <c r="P1791" s="128">
        <f t="shared" si="111"/>
        <v>0</v>
      </c>
      <c r="Q1791" s="153">
        <v>0</v>
      </c>
      <c r="R1791" s="128">
        <f t="shared" si="112"/>
        <v>0</v>
      </c>
      <c r="S1791" s="129">
        <v>11</v>
      </c>
    </row>
    <row r="1792" spans="1:19" hidden="1">
      <c r="A1792" s="147">
        <v>1774</v>
      </c>
      <c r="B1792" s="121">
        <v>203062380</v>
      </c>
      <c r="C1792" s="148" t="s">
        <v>159</v>
      </c>
      <c r="D1792" s="149" t="s">
        <v>32</v>
      </c>
      <c r="E1792" s="149" t="s">
        <v>44</v>
      </c>
      <c r="F1792" s="149" t="s">
        <v>152</v>
      </c>
      <c r="G1792" s="149" t="s">
        <v>109</v>
      </c>
      <c r="H1792" s="149">
        <v>0</v>
      </c>
      <c r="I1792" s="123" t="s">
        <v>1891</v>
      </c>
      <c r="J1792" s="150">
        <f>VLOOKUP(B1792,'12.2023'!A:C,3,0)</f>
        <v>0</v>
      </c>
      <c r="K1792" s="151">
        <f>VLOOKUP(B1792,'12.2023'!A:D,4,0)</f>
        <v>0</v>
      </c>
      <c r="L1792" s="150">
        <f>VLOOKUP(B1792,'12.2023'!A:E,5,0)</f>
        <v>13000</v>
      </c>
      <c r="M1792" s="150">
        <f>VLOOKUP(B1792,'12.2023'!A:F,6,0)</f>
        <v>13000</v>
      </c>
      <c r="N1792" s="150">
        <f t="shared" si="109"/>
        <v>0</v>
      </c>
      <c r="O1792" s="152">
        <f t="shared" si="110"/>
        <v>0</v>
      </c>
      <c r="P1792" s="128">
        <f t="shared" si="111"/>
        <v>0</v>
      </c>
      <c r="Q1792" s="153">
        <v>0</v>
      </c>
      <c r="R1792" s="128">
        <f t="shared" si="112"/>
        <v>0</v>
      </c>
      <c r="S1792" s="129">
        <v>11</v>
      </c>
    </row>
    <row r="1793" spans="1:19" hidden="1">
      <c r="A1793" s="147">
        <v>1775</v>
      </c>
      <c r="B1793" s="121">
        <v>203062381</v>
      </c>
      <c r="C1793" s="148" t="s">
        <v>159</v>
      </c>
      <c r="D1793" s="149" t="s">
        <v>32</v>
      </c>
      <c r="E1793" s="149" t="s">
        <v>44</v>
      </c>
      <c r="F1793" s="149" t="s">
        <v>152</v>
      </c>
      <c r="G1793" s="149" t="s">
        <v>109</v>
      </c>
      <c r="H1793" s="149">
        <v>0</v>
      </c>
      <c r="I1793" s="123" t="s">
        <v>1892</v>
      </c>
      <c r="J1793" s="150">
        <f>VLOOKUP(B1793,'12.2023'!A:C,3,0)</f>
        <v>0</v>
      </c>
      <c r="K1793" s="151">
        <f>VLOOKUP(B1793,'12.2023'!A:D,4,0)</f>
        <v>0</v>
      </c>
      <c r="L1793" s="150">
        <f>VLOOKUP(B1793,'12.2023'!A:E,5,0)</f>
        <v>46920</v>
      </c>
      <c r="M1793" s="150">
        <f>VLOOKUP(B1793,'12.2023'!A:F,6,0)</f>
        <v>46920</v>
      </c>
      <c r="N1793" s="150">
        <f t="shared" si="109"/>
        <v>0</v>
      </c>
      <c r="O1793" s="152">
        <f t="shared" si="110"/>
        <v>0</v>
      </c>
      <c r="P1793" s="128">
        <f t="shared" si="111"/>
        <v>0</v>
      </c>
      <c r="Q1793" s="153">
        <v>0</v>
      </c>
      <c r="R1793" s="128">
        <f t="shared" si="112"/>
        <v>0</v>
      </c>
      <c r="S1793" s="129">
        <v>11</v>
      </c>
    </row>
    <row r="1794" spans="1:19" hidden="1">
      <c r="A1794" s="147">
        <v>1776</v>
      </c>
      <c r="B1794" s="121">
        <v>203062382</v>
      </c>
      <c r="C1794" s="148" t="s">
        <v>159</v>
      </c>
      <c r="D1794" s="149" t="s">
        <v>32</v>
      </c>
      <c r="E1794" s="149" t="s">
        <v>44</v>
      </c>
      <c r="F1794" s="149" t="s">
        <v>152</v>
      </c>
      <c r="G1794" s="149" t="s">
        <v>109</v>
      </c>
      <c r="H1794" s="149">
        <v>0</v>
      </c>
      <c r="I1794" s="123" t="s">
        <v>1893</v>
      </c>
      <c r="J1794" s="150">
        <f>VLOOKUP(B1794,'12.2023'!A:C,3,0)</f>
        <v>0</v>
      </c>
      <c r="K1794" s="151">
        <f>VLOOKUP(B1794,'12.2023'!A:D,4,0)</f>
        <v>0</v>
      </c>
      <c r="L1794" s="150">
        <f>VLOOKUP(B1794,'12.2023'!A:E,5,0)</f>
        <v>36735</v>
      </c>
      <c r="M1794" s="150">
        <f>VLOOKUP(B1794,'12.2023'!A:F,6,0)</f>
        <v>36735</v>
      </c>
      <c r="N1794" s="150">
        <f t="shared" si="109"/>
        <v>0</v>
      </c>
      <c r="O1794" s="152">
        <f t="shared" si="110"/>
        <v>0</v>
      </c>
      <c r="P1794" s="128">
        <f t="shared" si="111"/>
        <v>0</v>
      </c>
      <c r="Q1794" s="153">
        <v>0</v>
      </c>
      <c r="R1794" s="128">
        <f t="shared" si="112"/>
        <v>0</v>
      </c>
      <c r="S1794" s="129">
        <v>11</v>
      </c>
    </row>
    <row r="1795" spans="1:19" hidden="1">
      <c r="A1795" s="147">
        <v>1777</v>
      </c>
      <c r="B1795" s="121">
        <v>203062383</v>
      </c>
      <c r="C1795" s="148" t="s">
        <v>159</v>
      </c>
      <c r="D1795" s="149" t="s">
        <v>32</v>
      </c>
      <c r="E1795" s="149" t="s">
        <v>44</v>
      </c>
      <c r="F1795" s="149" t="s">
        <v>152</v>
      </c>
      <c r="G1795" s="149" t="s">
        <v>109</v>
      </c>
      <c r="H1795" s="149">
        <v>0</v>
      </c>
      <c r="I1795" s="123" t="s">
        <v>1894</v>
      </c>
      <c r="J1795" s="150">
        <f>VLOOKUP(B1795,'12.2023'!A:C,3,0)</f>
        <v>0</v>
      </c>
      <c r="K1795" s="151">
        <f>VLOOKUP(B1795,'12.2023'!A:D,4,0)</f>
        <v>0</v>
      </c>
      <c r="L1795" s="150">
        <f>VLOOKUP(B1795,'12.2023'!A:E,5,0)</f>
        <v>13000</v>
      </c>
      <c r="M1795" s="150">
        <f>VLOOKUP(B1795,'12.2023'!A:F,6,0)</f>
        <v>13000</v>
      </c>
      <c r="N1795" s="150">
        <f t="shared" si="109"/>
        <v>0</v>
      </c>
      <c r="O1795" s="152">
        <f t="shared" si="110"/>
        <v>0</v>
      </c>
      <c r="P1795" s="128">
        <f t="shared" si="111"/>
        <v>0</v>
      </c>
      <c r="Q1795" s="153">
        <v>0</v>
      </c>
      <c r="R1795" s="128">
        <f t="shared" si="112"/>
        <v>0</v>
      </c>
      <c r="S1795" s="129">
        <v>11</v>
      </c>
    </row>
    <row r="1796" spans="1:19" hidden="1">
      <c r="A1796" s="147">
        <v>1778</v>
      </c>
      <c r="B1796" s="121">
        <v>203062384</v>
      </c>
      <c r="C1796" s="148" t="s">
        <v>159</v>
      </c>
      <c r="D1796" s="149" t="s">
        <v>32</v>
      </c>
      <c r="E1796" s="149" t="s">
        <v>44</v>
      </c>
      <c r="F1796" s="149" t="s">
        <v>152</v>
      </c>
      <c r="G1796" s="149" t="s">
        <v>109</v>
      </c>
      <c r="H1796" s="149">
        <v>0</v>
      </c>
      <c r="I1796" s="123" t="s">
        <v>1895</v>
      </c>
      <c r="J1796" s="150">
        <f>VLOOKUP(B1796,'12.2023'!A:C,3,0)</f>
        <v>0</v>
      </c>
      <c r="K1796" s="151">
        <f>VLOOKUP(B1796,'12.2023'!A:D,4,0)</f>
        <v>0</v>
      </c>
      <c r="L1796" s="150">
        <f>VLOOKUP(B1796,'12.2023'!A:E,5,0)</f>
        <v>21603</v>
      </c>
      <c r="M1796" s="150">
        <f>VLOOKUP(B1796,'12.2023'!A:F,6,0)</f>
        <v>21603</v>
      </c>
      <c r="N1796" s="150">
        <f t="shared" si="109"/>
        <v>0</v>
      </c>
      <c r="O1796" s="152">
        <f t="shared" si="110"/>
        <v>0</v>
      </c>
      <c r="P1796" s="128">
        <f t="shared" si="111"/>
        <v>0</v>
      </c>
      <c r="Q1796" s="153">
        <v>0</v>
      </c>
      <c r="R1796" s="128">
        <f t="shared" si="112"/>
        <v>0</v>
      </c>
      <c r="S1796" s="129">
        <v>11</v>
      </c>
    </row>
    <row r="1797" spans="1:19" hidden="1">
      <c r="A1797" s="147">
        <v>1779</v>
      </c>
      <c r="B1797" s="121">
        <v>203062385</v>
      </c>
      <c r="C1797" s="148" t="s">
        <v>159</v>
      </c>
      <c r="D1797" s="149" t="s">
        <v>32</v>
      </c>
      <c r="E1797" s="149" t="s">
        <v>44</v>
      </c>
      <c r="F1797" s="149" t="s">
        <v>152</v>
      </c>
      <c r="G1797" s="149" t="s">
        <v>109</v>
      </c>
      <c r="H1797" s="149">
        <v>0</v>
      </c>
      <c r="I1797" s="123" t="s">
        <v>1896</v>
      </c>
      <c r="J1797" s="150">
        <f>VLOOKUP(B1797,'12.2023'!A:C,3,0)</f>
        <v>0</v>
      </c>
      <c r="K1797" s="151">
        <f>VLOOKUP(B1797,'12.2023'!A:D,4,0)</f>
        <v>0</v>
      </c>
      <c r="L1797" s="150">
        <f>VLOOKUP(B1797,'12.2023'!A:E,5,0)</f>
        <v>39609</v>
      </c>
      <c r="M1797" s="150">
        <f>VLOOKUP(B1797,'12.2023'!A:F,6,0)</f>
        <v>39609</v>
      </c>
      <c r="N1797" s="150">
        <f t="shared" si="109"/>
        <v>0</v>
      </c>
      <c r="O1797" s="152">
        <f t="shared" si="110"/>
        <v>0</v>
      </c>
      <c r="P1797" s="128">
        <f t="shared" si="111"/>
        <v>0</v>
      </c>
      <c r="Q1797" s="153">
        <v>0</v>
      </c>
      <c r="R1797" s="128">
        <f t="shared" si="112"/>
        <v>0</v>
      </c>
      <c r="S1797" s="129">
        <v>11</v>
      </c>
    </row>
    <row r="1798" spans="1:19" hidden="1">
      <c r="A1798" s="147">
        <v>1780</v>
      </c>
      <c r="B1798" s="121">
        <v>203062386</v>
      </c>
      <c r="C1798" s="148" t="s">
        <v>159</v>
      </c>
      <c r="D1798" s="149" t="s">
        <v>32</v>
      </c>
      <c r="E1798" s="149" t="s">
        <v>44</v>
      </c>
      <c r="F1798" s="149" t="s">
        <v>152</v>
      </c>
      <c r="G1798" s="149" t="s">
        <v>109</v>
      </c>
      <c r="H1798" s="149">
        <v>0</v>
      </c>
      <c r="I1798" s="123" t="s">
        <v>1897</v>
      </c>
      <c r="J1798" s="150">
        <f>VLOOKUP(B1798,'12.2023'!A:C,3,0)</f>
        <v>0</v>
      </c>
      <c r="K1798" s="151">
        <f>VLOOKUP(B1798,'12.2023'!A:D,4,0)</f>
        <v>0</v>
      </c>
      <c r="L1798" s="150">
        <f>VLOOKUP(B1798,'12.2023'!A:E,5,0)</f>
        <v>32917</v>
      </c>
      <c r="M1798" s="150">
        <f>VLOOKUP(B1798,'12.2023'!A:F,6,0)</f>
        <v>32917</v>
      </c>
      <c r="N1798" s="150">
        <f t="shared" si="109"/>
        <v>0</v>
      </c>
      <c r="O1798" s="152">
        <f t="shared" si="110"/>
        <v>0</v>
      </c>
      <c r="P1798" s="128">
        <f t="shared" si="111"/>
        <v>0</v>
      </c>
      <c r="Q1798" s="153">
        <v>0</v>
      </c>
      <c r="R1798" s="128">
        <f t="shared" si="112"/>
        <v>0</v>
      </c>
      <c r="S1798" s="129">
        <v>11</v>
      </c>
    </row>
    <row r="1799" spans="1:19" hidden="1">
      <c r="A1799" s="147">
        <v>1781</v>
      </c>
      <c r="B1799" s="121">
        <v>203062387</v>
      </c>
      <c r="C1799" s="148" t="s">
        <v>159</v>
      </c>
      <c r="D1799" s="149" t="s">
        <v>32</v>
      </c>
      <c r="E1799" s="149" t="s">
        <v>44</v>
      </c>
      <c r="F1799" s="149" t="s">
        <v>152</v>
      </c>
      <c r="G1799" s="149" t="s">
        <v>109</v>
      </c>
      <c r="H1799" s="149">
        <v>0</v>
      </c>
      <c r="I1799" s="123" t="s">
        <v>1898</v>
      </c>
      <c r="J1799" s="150">
        <f>VLOOKUP(B1799,'12.2023'!A:C,3,0)</f>
        <v>0</v>
      </c>
      <c r="K1799" s="151">
        <f>VLOOKUP(B1799,'12.2023'!A:D,4,0)</f>
        <v>0</v>
      </c>
      <c r="L1799" s="150">
        <f>VLOOKUP(B1799,'12.2023'!A:E,5,0)</f>
        <v>0</v>
      </c>
      <c r="M1799" s="150">
        <f>VLOOKUP(B1799,'12.2023'!A:F,6,0)</f>
        <v>0</v>
      </c>
      <c r="N1799" s="150">
        <f t="shared" ref="N1799:N1862" si="113">IF((J1799+L1799)-(K1799+M1799)&lt;0,0,(J1799+L1799)-(K1799+M1799))</f>
        <v>0</v>
      </c>
      <c r="O1799" s="152">
        <f t="shared" ref="O1799:O1862" si="114">-IF((J1799+L1799)-(K1799+M1799)&lt;0,(J1799+L1799)-(K1799+M1799),0)</f>
        <v>0</v>
      </c>
      <c r="P1799" s="128">
        <f t="shared" ref="P1799:P1862" si="115">N1799-O1799</f>
        <v>0</v>
      </c>
      <c r="Q1799" s="153">
        <v>0</v>
      </c>
      <c r="R1799" s="128">
        <f t="shared" ref="R1799:R1862" si="116">P1799-Q1799</f>
        <v>0</v>
      </c>
      <c r="S1799" s="129">
        <v>11</v>
      </c>
    </row>
    <row r="1800" spans="1:19" hidden="1">
      <c r="A1800" s="147">
        <v>1782</v>
      </c>
      <c r="B1800" s="121">
        <v>203062388</v>
      </c>
      <c r="C1800" s="148" t="s">
        <v>159</v>
      </c>
      <c r="D1800" s="149" t="s">
        <v>32</v>
      </c>
      <c r="E1800" s="149" t="s">
        <v>44</v>
      </c>
      <c r="F1800" s="149" t="s">
        <v>152</v>
      </c>
      <c r="G1800" s="149" t="s">
        <v>109</v>
      </c>
      <c r="H1800" s="149">
        <v>0</v>
      </c>
      <c r="I1800" s="123" t="s">
        <v>1899</v>
      </c>
      <c r="J1800" s="150">
        <f>VLOOKUP(B1800,'12.2023'!A:C,3,0)</f>
        <v>0</v>
      </c>
      <c r="K1800" s="151">
        <f>VLOOKUP(B1800,'12.2023'!A:D,4,0)</f>
        <v>0</v>
      </c>
      <c r="L1800" s="150">
        <f>VLOOKUP(B1800,'12.2023'!A:E,5,0)</f>
        <v>0</v>
      </c>
      <c r="M1800" s="150">
        <f>VLOOKUP(B1800,'12.2023'!A:F,6,0)</f>
        <v>0</v>
      </c>
      <c r="N1800" s="150">
        <f t="shared" si="113"/>
        <v>0</v>
      </c>
      <c r="O1800" s="152">
        <f t="shared" si="114"/>
        <v>0</v>
      </c>
      <c r="P1800" s="128">
        <f t="shared" si="115"/>
        <v>0</v>
      </c>
      <c r="Q1800" s="153">
        <v>0</v>
      </c>
      <c r="R1800" s="128">
        <f t="shared" si="116"/>
        <v>0</v>
      </c>
      <c r="S1800" s="129">
        <v>11</v>
      </c>
    </row>
    <row r="1801" spans="1:19" hidden="1">
      <c r="A1801" s="147">
        <v>1783</v>
      </c>
      <c r="B1801" s="121">
        <v>203062389</v>
      </c>
      <c r="C1801" s="148" t="s">
        <v>159</v>
      </c>
      <c r="D1801" s="149" t="s">
        <v>32</v>
      </c>
      <c r="E1801" s="149" t="s">
        <v>44</v>
      </c>
      <c r="F1801" s="149" t="s">
        <v>152</v>
      </c>
      <c r="G1801" s="149" t="s">
        <v>109</v>
      </c>
      <c r="H1801" s="149">
        <v>0</v>
      </c>
      <c r="I1801" s="123" t="s">
        <v>1900</v>
      </c>
      <c r="J1801" s="150">
        <f>VLOOKUP(B1801,'12.2023'!A:C,3,0)</f>
        <v>0</v>
      </c>
      <c r="K1801" s="151">
        <f>VLOOKUP(B1801,'12.2023'!A:D,4,0)</f>
        <v>0</v>
      </c>
      <c r="L1801" s="150">
        <f>VLOOKUP(B1801,'12.2023'!A:E,5,0)</f>
        <v>121315</v>
      </c>
      <c r="M1801" s="150">
        <f>VLOOKUP(B1801,'12.2023'!A:F,6,0)</f>
        <v>121315</v>
      </c>
      <c r="N1801" s="150">
        <f t="shared" si="113"/>
        <v>0</v>
      </c>
      <c r="O1801" s="152">
        <f t="shared" si="114"/>
        <v>0</v>
      </c>
      <c r="P1801" s="128">
        <f t="shared" si="115"/>
        <v>0</v>
      </c>
      <c r="Q1801" s="153">
        <v>0</v>
      </c>
      <c r="R1801" s="128">
        <f t="shared" si="116"/>
        <v>0</v>
      </c>
      <c r="S1801" s="129">
        <v>11</v>
      </c>
    </row>
    <row r="1802" spans="1:19" hidden="1">
      <c r="A1802" s="147">
        <v>1784</v>
      </c>
      <c r="B1802" s="121">
        <v>203062390</v>
      </c>
      <c r="C1802" s="148" t="s">
        <v>159</v>
      </c>
      <c r="D1802" s="149" t="s">
        <v>32</v>
      </c>
      <c r="E1802" s="149" t="s">
        <v>44</v>
      </c>
      <c r="F1802" s="149" t="s">
        <v>152</v>
      </c>
      <c r="G1802" s="149" t="s">
        <v>109</v>
      </c>
      <c r="H1802" s="149">
        <v>0</v>
      </c>
      <c r="I1802" s="123" t="s">
        <v>1901</v>
      </c>
      <c r="J1802" s="150">
        <f>VLOOKUP(B1802,'12.2023'!A:C,3,0)</f>
        <v>0</v>
      </c>
      <c r="K1802" s="151">
        <f>VLOOKUP(B1802,'12.2023'!A:D,4,0)</f>
        <v>0</v>
      </c>
      <c r="L1802" s="150">
        <f>VLOOKUP(B1802,'12.2023'!A:E,5,0)</f>
        <v>60450</v>
      </c>
      <c r="M1802" s="150">
        <f>VLOOKUP(B1802,'12.2023'!A:F,6,0)</f>
        <v>60450</v>
      </c>
      <c r="N1802" s="150">
        <f t="shared" si="113"/>
        <v>0</v>
      </c>
      <c r="O1802" s="152">
        <f t="shared" si="114"/>
        <v>0</v>
      </c>
      <c r="P1802" s="128">
        <f t="shared" si="115"/>
        <v>0</v>
      </c>
      <c r="Q1802" s="153">
        <v>0</v>
      </c>
      <c r="R1802" s="128">
        <f t="shared" si="116"/>
        <v>0</v>
      </c>
      <c r="S1802" s="129">
        <v>11</v>
      </c>
    </row>
    <row r="1803" spans="1:19" hidden="1">
      <c r="A1803" s="147">
        <v>1785</v>
      </c>
      <c r="B1803" s="121">
        <v>203062391</v>
      </c>
      <c r="C1803" s="148" t="s">
        <v>159</v>
      </c>
      <c r="D1803" s="149" t="s">
        <v>32</v>
      </c>
      <c r="E1803" s="149" t="s">
        <v>44</v>
      </c>
      <c r="F1803" s="149" t="s">
        <v>152</v>
      </c>
      <c r="G1803" s="149" t="s">
        <v>109</v>
      </c>
      <c r="H1803" s="149">
        <v>0</v>
      </c>
      <c r="I1803" s="123" t="s">
        <v>1902</v>
      </c>
      <c r="J1803" s="150">
        <f>VLOOKUP(B1803,'12.2023'!A:C,3,0)</f>
        <v>0</v>
      </c>
      <c r="K1803" s="151">
        <f>VLOOKUP(B1803,'12.2023'!A:D,4,0)</f>
        <v>0</v>
      </c>
      <c r="L1803" s="150">
        <f>VLOOKUP(B1803,'12.2023'!A:E,5,0)</f>
        <v>0</v>
      </c>
      <c r="M1803" s="150">
        <f>VLOOKUP(B1803,'12.2023'!A:F,6,0)</f>
        <v>0</v>
      </c>
      <c r="N1803" s="150">
        <f t="shared" si="113"/>
        <v>0</v>
      </c>
      <c r="O1803" s="152">
        <f t="shared" si="114"/>
        <v>0</v>
      </c>
      <c r="P1803" s="128">
        <f t="shared" si="115"/>
        <v>0</v>
      </c>
      <c r="Q1803" s="153">
        <v>0</v>
      </c>
      <c r="R1803" s="128">
        <f t="shared" si="116"/>
        <v>0</v>
      </c>
      <c r="S1803" s="129">
        <v>11</v>
      </c>
    </row>
    <row r="1804" spans="1:19" hidden="1">
      <c r="A1804" s="147">
        <v>1786</v>
      </c>
      <c r="B1804" s="121">
        <v>203062392</v>
      </c>
      <c r="C1804" s="148" t="s">
        <v>159</v>
      </c>
      <c r="D1804" s="149" t="s">
        <v>32</v>
      </c>
      <c r="E1804" s="149" t="s">
        <v>44</v>
      </c>
      <c r="F1804" s="149" t="s">
        <v>152</v>
      </c>
      <c r="G1804" s="149" t="s">
        <v>109</v>
      </c>
      <c r="H1804" s="149">
        <v>0</v>
      </c>
      <c r="I1804" s="123" t="s">
        <v>1903</v>
      </c>
      <c r="J1804" s="150">
        <f>VLOOKUP(B1804,'12.2023'!A:C,3,0)</f>
        <v>0</v>
      </c>
      <c r="K1804" s="151">
        <f>VLOOKUP(B1804,'12.2023'!A:D,4,0)</f>
        <v>0</v>
      </c>
      <c r="L1804" s="150">
        <f>VLOOKUP(B1804,'12.2023'!A:E,5,0)</f>
        <v>0</v>
      </c>
      <c r="M1804" s="150">
        <f>VLOOKUP(B1804,'12.2023'!A:F,6,0)</f>
        <v>0</v>
      </c>
      <c r="N1804" s="150">
        <f t="shared" si="113"/>
        <v>0</v>
      </c>
      <c r="O1804" s="152">
        <f t="shared" si="114"/>
        <v>0</v>
      </c>
      <c r="P1804" s="128">
        <f t="shared" si="115"/>
        <v>0</v>
      </c>
      <c r="Q1804" s="153">
        <v>0</v>
      </c>
      <c r="R1804" s="128">
        <f t="shared" si="116"/>
        <v>0</v>
      </c>
      <c r="S1804" s="129">
        <v>11</v>
      </c>
    </row>
    <row r="1805" spans="1:19" hidden="1">
      <c r="A1805" s="147">
        <v>1787</v>
      </c>
      <c r="B1805" s="121">
        <v>203062393</v>
      </c>
      <c r="C1805" s="148" t="s">
        <v>159</v>
      </c>
      <c r="D1805" s="149" t="s">
        <v>32</v>
      </c>
      <c r="E1805" s="149" t="s">
        <v>44</v>
      </c>
      <c r="F1805" s="149" t="s">
        <v>152</v>
      </c>
      <c r="G1805" s="149" t="s">
        <v>109</v>
      </c>
      <c r="H1805" s="149">
        <v>0</v>
      </c>
      <c r="I1805" s="123" t="s">
        <v>1904</v>
      </c>
      <c r="J1805" s="150">
        <f>VLOOKUP(B1805,'12.2023'!A:C,3,0)</f>
        <v>0</v>
      </c>
      <c r="K1805" s="151">
        <f>VLOOKUP(B1805,'12.2023'!A:D,4,0)</f>
        <v>0</v>
      </c>
      <c r="L1805" s="150">
        <f>VLOOKUP(B1805,'12.2023'!A:E,5,0)</f>
        <v>69981</v>
      </c>
      <c r="M1805" s="150">
        <f>VLOOKUP(B1805,'12.2023'!A:F,6,0)</f>
        <v>69981</v>
      </c>
      <c r="N1805" s="150">
        <f t="shared" si="113"/>
        <v>0</v>
      </c>
      <c r="O1805" s="152">
        <f t="shared" si="114"/>
        <v>0</v>
      </c>
      <c r="P1805" s="128">
        <f t="shared" si="115"/>
        <v>0</v>
      </c>
      <c r="Q1805" s="153">
        <v>0</v>
      </c>
      <c r="R1805" s="128">
        <f t="shared" si="116"/>
        <v>0</v>
      </c>
      <c r="S1805" s="129">
        <v>11</v>
      </c>
    </row>
    <row r="1806" spans="1:19" hidden="1">
      <c r="A1806" s="147">
        <v>1788</v>
      </c>
      <c r="B1806" s="121">
        <v>203062394</v>
      </c>
      <c r="C1806" s="148" t="s">
        <v>159</v>
      </c>
      <c r="D1806" s="149" t="s">
        <v>32</v>
      </c>
      <c r="E1806" s="149" t="s">
        <v>44</v>
      </c>
      <c r="F1806" s="149" t="s">
        <v>152</v>
      </c>
      <c r="G1806" s="149" t="s">
        <v>109</v>
      </c>
      <c r="H1806" s="149">
        <v>0</v>
      </c>
      <c r="I1806" s="123" t="s">
        <v>1905</v>
      </c>
      <c r="J1806" s="150">
        <f>VLOOKUP(B1806,'12.2023'!A:C,3,0)</f>
        <v>0</v>
      </c>
      <c r="K1806" s="151">
        <f>VLOOKUP(B1806,'12.2023'!A:D,4,0)</f>
        <v>0</v>
      </c>
      <c r="L1806" s="150">
        <f>VLOOKUP(B1806,'12.2023'!A:E,5,0)</f>
        <v>52727</v>
      </c>
      <c r="M1806" s="150">
        <f>VLOOKUP(B1806,'12.2023'!A:F,6,0)</f>
        <v>52727</v>
      </c>
      <c r="N1806" s="150">
        <f t="shared" si="113"/>
        <v>0</v>
      </c>
      <c r="O1806" s="152">
        <f t="shared" si="114"/>
        <v>0</v>
      </c>
      <c r="P1806" s="128">
        <f t="shared" si="115"/>
        <v>0</v>
      </c>
      <c r="Q1806" s="153">
        <v>0</v>
      </c>
      <c r="R1806" s="128">
        <f t="shared" si="116"/>
        <v>0</v>
      </c>
      <c r="S1806" s="129">
        <v>11</v>
      </c>
    </row>
    <row r="1807" spans="1:19" hidden="1">
      <c r="A1807" s="147">
        <v>1789</v>
      </c>
      <c r="B1807" s="121">
        <v>203062395</v>
      </c>
      <c r="C1807" s="148" t="s">
        <v>159</v>
      </c>
      <c r="D1807" s="149" t="s">
        <v>32</v>
      </c>
      <c r="E1807" s="149" t="s">
        <v>44</v>
      </c>
      <c r="F1807" s="149" t="s">
        <v>152</v>
      </c>
      <c r="G1807" s="149" t="s">
        <v>109</v>
      </c>
      <c r="H1807" s="149">
        <v>0</v>
      </c>
      <c r="I1807" s="123" t="s">
        <v>1906</v>
      </c>
      <c r="J1807" s="150">
        <f>VLOOKUP(B1807,'12.2023'!A:C,3,0)</f>
        <v>0</v>
      </c>
      <c r="K1807" s="151">
        <f>VLOOKUP(B1807,'12.2023'!A:D,4,0)</f>
        <v>0</v>
      </c>
      <c r="L1807" s="150">
        <f>VLOOKUP(B1807,'12.2023'!A:E,5,0)</f>
        <v>44245.4</v>
      </c>
      <c r="M1807" s="150">
        <f>VLOOKUP(B1807,'12.2023'!A:F,6,0)</f>
        <v>44245.4</v>
      </c>
      <c r="N1807" s="150">
        <f t="shared" si="113"/>
        <v>0</v>
      </c>
      <c r="O1807" s="152">
        <f t="shared" si="114"/>
        <v>0</v>
      </c>
      <c r="P1807" s="128">
        <f t="shared" si="115"/>
        <v>0</v>
      </c>
      <c r="Q1807" s="153">
        <v>0</v>
      </c>
      <c r="R1807" s="128">
        <f t="shared" si="116"/>
        <v>0</v>
      </c>
      <c r="S1807" s="129">
        <v>11</v>
      </c>
    </row>
    <row r="1808" spans="1:19" hidden="1">
      <c r="A1808" s="147">
        <v>1790</v>
      </c>
      <c r="B1808" s="121">
        <v>203062396</v>
      </c>
      <c r="C1808" s="148" t="s">
        <v>159</v>
      </c>
      <c r="D1808" s="149" t="s">
        <v>32</v>
      </c>
      <c r="E1808" s="149" t="s">
        <v>44</v>
      </c>
      <c r="F1808" s="149" t="s">
        <v>152</v>
      </c>
      <c r="G1808" s="149" t="s">
        <v>109</v>
      </c>
      <c r="H1808" s="149">
        <v>0</v>
      </c>
      <c r="I1808" s="123" t="s">
        <v>1907</v>
      </c>
      <c r="J1808" s="150">
        <f>VLOOKUP(B1808,'12.2023'!A:C,3,0)</f>
        <v>0</v>
      </c>
      <c r="K1808" s="151">
        <f>VLOOKUP(B1808,'12.2023'!A:D,4,0)</f>
        <v>0</v>
      </c>
      <c r="L1808" s="150">
        <f>VLOOKUP(B1808,'12.2023'!A:E,5,0)</f>
        <v>102242</v>
      </c>
      <c r="M1808" s="150">
        <f>VLOOKUP(B1808,'12.2023'!A:F,6,0)</f>
        <v>102242</v>
      </c>
      <c r="N1808" s="150">
        <f t="shared" si="113"/>
        <v>0</v>
      </c>
      <c r="O1808" s="152">
        <f t="shared" si="114"/>
        <v>0</v>
      </c>
      <c r="P1808" s="128">
        <f t="shared" si="115"/>
        <v>0</v>
      </c>
      <c r="Q1808" s="153">
        <v>0</v>
      </c>
      <c r="R1808" s="128">
        <f t="shared" si="116"/>
        <v>0</v>
      </c>
      <c r="S1808" s="129">
        <v>11</v>
      </c>
    </row>
    <row r="1809" spans="1:19" hidden="1">
      <c r="A1809" s="147">
        <v>1791</v>
      </c>
      <c r="B1809" s="121">
        <v>203062397</v>
      </c>
      <c r="C1809" s="148" t="s">
        <v>159</v>
      </c>
      <c r="D1809" s="149" t="s">
        <v>32</v>
      </c>
      <c r="E1809" s="149" t="s">
        <v>44</v>
      </c>
      <c r="F1809" s="149" t="s">
        <v>152</v>
      </c>
      <c r="G1809" s="149" t="s">
        <v>109</v>
      </c>
      <c r="H1809" s="149">
        <v>0</v>
      </c>
      <c r="I1809" s="123" t="s">
        <v>1908</v>
      </c>
      <c r="J1809" s="150">
        <f>VLOOKUP(B1809,'12.2023'!A:C,3,0)</f>
        <v>0</v>
      </c>
      <c r="K1809" s="151">
        <f>VLOOKUP(B1809,'12.2023'!A:D,4,0)</f>
        <v>0</v>
      </c>
      <c r="L1809" s="150">
        <f>VLOOKUP(B1809,'12.2023'!A:E,5,0)</f>
        <v>144747</v>
      </c>
      <c r="M1809" s="150">
        <f>VLOOKUP(B1809,'12.2023'!A:F,6,0)</f>
        <v>144747</v>
      </c>
      <c r="N1809" s="150">
        <f t="shared" si="113"/>
        <v>0</v>
      </c>
      <c r="O1809" s="152">
        <f t="shared" si="114"/>
        <v>0</v>
      </c>
      <c r="P1809" s="128">
        <f t="shared" si="115"/>
        <v>0</v>
      </c>
      <c r="Q1809" s="153">
        <v>0</v>
      </c>
      <c r="R1809" s="128">
        <f t="shared" si="116"/>
        <v>0</v>
      </c>
      <c r="S1809" s="129">
        <v>11</v>
      </c>
    </row>
    <row r="1810" spans="1:19" hidden="1">
      <c r="A1810" s="147">
        <v>1792</v>
      </c>
      <c r="B1810" s="121">
        <v>203062398</v>
      </c>
      <c r="C1810" s="148" t="s">
        <v>159</v>
      </c>
      <c r="D1810" s="149" t="s">
        <v>32</v>
      </c>
      <c r="E1810" s="149" t="s">
        <v>44</v>
      </c>
      <c r="F1810" s="149" t="s">
        <v>152</v>
      </c>
      <c r="G1810" s="149" t="s">
        <v>109</v>
      </c>
      <c r="H1810" s="149">
        <v>0</v>
      </c>
      <c r="I1810" s="123" t="s">
        <v>1909</v>
      </c>
      <c r="J1810" s="150">
        <f>VLOOKUP(B1810,'12.2023'!A:C,3,0)</f>
        <v>0</v>
      </c>
      <c r="K1810" s="151">
        <f>VLOOKUP(B1810,'12.2023'!A:D,4,0)</f>
        <v>0</v>
      </c>
      <c r="L1810" s="150">
        <f>VLOOKUP(B1810,'12.2023'!A:E,5,0)</f>
        <v>348667</v>
      </c>
      <c r="M1810" s="150">
        <f>VLOOKUP(B1810,'12.2023'!A:F,6,0)</f>
        <v>348667</v>
      </c>
      <c r="N1810" s="150">
        <f t="shared" si="113"/>
        <v>0</v>
      </c>
      <c r="O1810" s="152">
        <f t="shared" si="114"/>
        <v>0</v>
      </c>
      <c r="P1810" s="128">
        <f t="shared" si="115"/>
        <v>0</v>
      </c>
      <c r="Q1810" s="153">
        <v>0</v>
      </c>
      <c r="R1810" s="128">
        <f t="shared" si="116"/>
        <v>0</v>
      </c>
      <c r="S1810" s="129">
        <v>11</v>
      </c>
    </row>
    <row r="1811" spans="1:19" hidden="1">
      <c r="A1811" s="147">
        <v>1793</v>
      </c>
      <c r="B1811" s="121">
        <v>203062399</v>
      </c>
      <c r="C1811" s="148" t="s">
        <v>159</v>
      </c>
      <c r="D1811" s="149" t="s">
        <v>32</v>
      </c>
      <c r="E1811" s="149" t="s">
        <v>44</v>
      </c>
      <c r="F1811" s="149" t="s">
        <v>152</v>
      </c>
      <c r="G1811" s="149" t="s">
        <v>109</v>
      </c>
      <c r="H1811" s="149">
        <v>0</v>
      </c>
      <c r="I1811" s="123" t="s">
        <v>1910</v>
      </c>
      <c r="J1811" s="150">
        <f>VLOOKUP(B1811,'12.2023'!A:C,3,0)</f>
        <v>0</v>
      </c>
      <c r="K1811" s="151">
        <f>VLOOKUP(B1811,'12.2023'!A:D,4,0)</f>
        <v>0</v>
      </c>
      <c r="L1811" s="150">
        <f>VLOOKUP(B1811,'12.2023'!A:E,5,0)</f>
        <v>123864.22</v>
      </c>
      <c r="M1811" s="150">
        <f>VLOOKUP(B1811,'12.2023'!A:F,6,0)</f>
        <v>123864.22</v>
      </c>
      <c r="N1811" s="150">
        <f t="shared" si="113"/>
        <v>0</v>
      </c>
      <c r="O1811" s="152">
        <f t="shared" si="114"/>
        <v>0</v>
      </c>
      <c r="P1811" s="128">
        <f t="shared" si="115"/>
        <v>0</v>
      </c>
      <c r="Q1811" s="153">
        <v>0</v>
      </c>
      <c r="R1811" s="128">
        <f t="shared" si="116"/>
        <v>0</v>
      </c>
      <c r="S1811" s="129">
        <v>11</v>
      </c>
    </row>
    <row r="1812" spans="1:19" hidden="1">
      <c r="A1812" s="147">
        <v>1794</v>
      </c>
      <c r="B1812" s="121">
        <v>203062400</v>
      </c>
      <c r="C1812" s="148" t="s">
        <v>159</v>
      </c>
      <c r="D1812" s="149" t="s">
        <v>32</v>
      </c>
      <c r="E1812" s="149" t="s">
        <v>44</v>
      </c>
      <c r="F1812" s="149" t="s">
        <v>152</v>
      </c>
      <c r="G1812" s="149" t="s">
        <v>109</v>
      </c>
      <c r="H1812" s="149">
        <v>0</v>
      </c>
      <c r="I1812" s="123" t="s">
        <v>1911</v>
      </c>
      <c r="J1812" s="150">
        <f>VLOOKUP(B1812,'12.2023'!A:C,3,0)</f>
        <v>0</v>
      </c>
      <c r="K1812" s="151">
        <f>VLOOKUP(B1812,'12.2023'!A:D,4,0)</f>
        <v>0</v>
      </c>
      <c r="L1812" s="150">
        <f>VLOOKUP(B1812,'12.2023'!A:E,5,0)</f>
        <v>32165</v>
      </c>
      <c r="M1812" s="150">
        <f>VLOOKUP(B1812,'12.2023'!A:F,6,0)</f>
        <v>32165</v>
      </c>
      <c r="N1812" s="150">
        <f t="shared" si="113"/>
        <v>0</v>
      </c>
      <c r="O1812" s="152">
        <f t="shared" si="114"/>
        <v>0</v>
      </c>
      <c r="P1812" s="128">
        <f t="shared" si="115"/>
        <v>0</v>
      </c>
      <c r="Q1812" s="153">
        <v>0</v>
      </c>
      <c r="R1812" s="128">
        <f t="shared" si="116"/>
        <v>0</v>
      </c>
      <c r="S1812" s="129">
        <v>11</v>
      </c>
    </row>
    <row r="1813" spans="1:19" hidden="1">
      <c r="A1813" s="147">
        <v>1795</v>
      </c>
      <c r="B1813" s="121">
        <v>203062401</v>
      </c>
      <c r="C1813" s="148" t="s">
        <v>159</v>
      </c>
      <c r="D1813" s="149" t="s">
        <v>32</v>
      </c>
      <c r="E1813" s="149" t="s">
        <v>44</v>
      </c>
      <c r="F1813" s="149" t="s">
        <v>152</v>
      </c>
      <c r="G1813" s="149" t="s">
        <v>109</v>
      </c>
      <c r="H1813" s="149">
        <v>0</v>
      </c>
      <c r="I1813" s="123" t="s">
        <v>1912</v>
      </c>
      <c r="J1813" s="150">
        <f>VLOOKUP(B1813,'12.2023'!A:C,3,0)</f>
        <v>0</v>
      </c>
      <c r="K1813" s="151">
        <f>VLOOKUP(B1813,'12.2023'!A:D,4,0)</f>
        <v>0</v>
      </c>
      <c r="L1813" s="150">
        <f>VLOOKUP(B1813,'12.2023'!A:E,5,0)</f>
        <v>21039</v>
      </c>
      <c r="M1813" s="150">
        <f>VLOOKUP(B1813,'12.2023'!A:F,6,0)</f>
        <v>21039</v>
      </c>
      <c r="N1813" s="150">
        <f t="shared" si="113"/>
        <v>0</v>
      </c>
      <c r="O1813" s="152">
        <f t="shared" si="114"/>
        <v>0</v>
      </c>
      <c r="P1813" s="128">
        <f t="shared" si="115"/>
        <v>0</v>
      </c>
      <c r="Q1813" s="153">
        <v>0</v>
      </c>
      <c r="R1813" s="128">
        <f t="shared" si="116"/>
        <v>0</v>
      </c>
      <c r="S1813" s="129">
        <v>11</v>
      </c>
    </row>
    <row r="1814" spans="1:19" hidden="1">
      <c r="A1814" s="147">
        <v>1796</v>
      </c>
      <c r="B1814" s="121">
        <v>203062402</v>
      </c>
      <c r="C1814" s="148" t="s">
        <v>159</v>
      </c>
      <c r="D1814" s="149" t="s">
        <v>32</v>
      </c>
      <c r="E1814" s="149" t="s">
        <v>44</v>
      </c>
      <c r="F1814" s="149" t="s">
        <v>152</v>
      </c>
      <c r="G1814" s="149" t="s">
        <v>109</v>
      </c>
      <c r="H1814" s="149">
        <v>0</v>
      </c>
      <c r="I1814" s="123" t="s">
        <v>1913</v>
      </c>
      <c r="J1814" s="150">
        <f>VLOOKUP(B1814,'12.2023'!A:C,3,0)</f>
        <v>0</v>
      </c>
      <c r="K1814" s="151">
        <f>VLOOKUP(B1814,'12.2023'!A:D,4,0)</f>
        <v>0</v>
      </c>
      <c r="L1814" s="150">
        <f>VLOOKUP(B1814,'12.2023'!A:E,5,0)</f>
        <v>20952</v>
      </c>
      <c r="M1814" s="150">
        <f>VLOOKUP(B1814,'12.2023'!A:F,6,0)</f>
        <v>20952</v>
      </c>
      <c r="N1814" s="150">
        <f t="shared" si="113"/>
        <v>0</v>
      </c>
      <c r="O1814" s="152">
        <f t="shared" si="114"/>
        <v>0</v>
      </c>
      <c r="P1814" s="128">
        <f t="shared" si="115"/>
        <v>0</v>
      </c>
      <c r="Q1814" s="153">
        <v>0</v>
      </c>
      <c r="R1814" s="128">
        <f t="shared" si="116"/>
        <v>0</v>
      </c>
      <c r="S1814" s="129">
        <v>11</v>
      </c>
    </row>
    <row r="1815" spans="1:19" hidden="1">
      <c r="A1815" s="147">
        <v>1797</v>
      </c>
      <c r="B1815" s="121">
        <v>203062403</v>
      </c>
      <c r="C1815" s="148" t="s">
        <v>159</v>
      </c>
      <c r="D1815" s="149" t="s">
        <v>32</v>
      </c>
      <c r="E1815" s="149" t="s">
        <v>44</v>
      </c>
      <c r="F1815" s="149" t="s">
        <v>152</v>
      </c>
      <c r="G1815" s="149" t="s">
        <v>109</v>
      </c>
      <c r="H1815" s="149">
        <v>0</v>
      </c>
      <c r="I1815" s="123" t="s">
        <v>1914</v>
      </c>
      <c r="J1815" s="150">
        <f>VLOOKUP(B1815,'12.2023'!A:C,3,0)</f>
        <v>0</v>
      </c>
      <c r="K1815" s="151">
        <f>VLOOKUP(B1815,'12.2023'!A:D,4,0)</f>
        <v>0</v>
      </c>
      <c r="L1815" s="150">
        <f>VLOOKUP(B1815,'12.2023'!A:E,5,0)</f>
        <v>20414</v>
      </c>
      <c r="M1815" s="150">
        <f>VLOOKUP(B1815,'12.2023'!A:F,6,0)</f>
        <v>20414</v>
      </c>
      <c r="N1815" s="150">
        <f t="shared" si="113"/>
        <v>0</v>
      </c>
      <c r="O1815" s="152">
        <f t="shared" si="114"/>
        <v>0</v>
      </c>
      <c r="P1815" s="128">
        <f t="shared" si="115"/>
        <v>0</v>
      </c>
      <c r="Q1815" s="153">
        <v>0</v>
      </c>
      <c r="R1815" s="128">
        <f t="shared" si="116"/>
        <v>0</v>
      </c>
      <c r="S1815" s="129">
        <v>11</v>
      </c>
    </row>
    <row r="1816" spans="1:19" hidden="1">
      <c r="A1816" s="147">
        <v>1798</v>
      </c>
      <c r="B1816" s="121">
        <v>203062404</v>
      </c>
      <c r="C1816" s="148" t="s">
        <v>159</v>
      </c>
      <c r="D1816" s="149" t="s">
        <v>32</v>
      </c>
      <c r="E1816" s="149" t="s">
        <v>44</v>
      </c>
      <c r="F1816" s="149" t="s">
        <v>152</v>
      </c>
      <c r="G1816" s="149" t="s">
        <v>109</v>
      </c>
      <c r="H1816" s="149">
        <v>0</v>
      </c>
      <c r="I1816" s="123" t="s">
        <v>1915</v>
      </c>
      <c r="J1816" s="150">
        <f>VLOOKUP(B1816,'12.2023'!A:C,3,0)</f>
        <v>0</v>
      </c>
      <c r="K1816" s="151">
        <f>VLOOKUP(B1816,'12.2023'!A:D,4,0)</f>
        <v>0</v>
      </c>
      <c r="L1816" s="150">
        <f>VLOOKUP(B1816,'12.2023'!A:E,5,0)</f>
        <v>214284.78</v>
      </c>
      <c r="M1816" s="150">
        <f>VLOOKUP(B1816,'12.2023'!A:F,6,0)</f>
        <v>214284.78</v>
      </c>
      <c r="N1816" s="150">
        <f t="shared" si="113"/>
        <v>0</v>
      </c>
      <c r="O1816" s="152">
        <f t="shared" si="114"/>
        <v>0</v>
      </c>
      <c r="P1816" s="128">
        <f t="shared" si="115"/>
        <v>0</v>
      </c>
      <c r="Q1816" s="153">
        <v>0</v>
      </c>
      <c r="R1816" s="128">
        <f t="shared" si="116"/>
        <v>0</v>
      </c>
      <c r="S1816" s="129">
        <v>11</v>
      </c>
    </row>
    <row r="1817" spans="1:19" hidden="1">
      <c r="A1817" s="147">
        <v>1799</v>
      </c>
      <c r="B1817" s="121">
        <v>203062405</v>
      </c>
      <c r="C1817" s="148" t="s">
        <v>159</v>
      </c>
      <c r="D1817" s="149" t="s">
        <v>32</v>
      </c>
      <c r="E1817" s="149" t="s">
        <v>44</v>
      </c>
      <c r="F1817" s="149" t="s">
        <v>152</v>
      </c>
      <c r="G1817" s="149" t="s">
        <v>109</v>
      </c>
      <c r="H1817" s="149">
        <v>0</v>
      </c>
      <c r="I1817" s="123" t="s">
        <v>1916</v>
      </c>
      <c r="J1817" s="150">
        <f>VLOOKUP(B1817,'12.2023'!A:C,3,0)</f>
        <v>0</v>
      </c>
      <c r="K1817" s="151">
        <f>VLOOKUP(B1817,'12.2023'!A:D,4,0)</f>
        <v>0</v>
      </c>
      <c r="L1817" s="150">
        <f>VLOOKUP(B1817,'12.2023'!A:E,5,0)</f>
        <v>151068</v>
      </c>
      <c r="M1817" s="150">
        <f>VLOOKUP(B1817,'12.2023'!A:F,6,0)</f>
        <v>151068</v>
      </c>
      <c r="N1817" s="150">
        <f t="shared" si="113"/>
        <v>0</v>
      </c>
      <c r="O1817" s="152">
        <f t="shared" si="114"/>
        <v>0</v>
      </c>
      <c r="P1817" s="128">
        <f t="shared" si="115"/>
        <v>0</v>
      </c>
      <c r="Q1817" s="153">
        <v>0</v>
      </c>
      <c r="R1817" s="128">
        <f t="shared" si="116"/>
        <v>0</v>
      </c>
      <c r="S1817" s="129">
        <v>11</v>
      </c>
    </row>
    <row r="1818" spans="1:19" hidden="1">
      <c r="A1818" s="147">
        <v>1800</v>
      </c>
      <c r="B1818" s="121">
        <v>203062406</v>
      </c>
      <c r="C1818" s="148" t="s">
        <v>159</v>
      </c>
      <c r="D1818" s="149" t="s">
        <v>32</v>
      </c>
      <c r="E1818" s="149" t="s">
        <v>44</v>
      </c>
      <c r="F1818" s="149" t="s">
        <v>152</v>
      </c>
      <c r="G1818" s="149" t="s">
        <v>109</v>
      </c>
      <c r="H1818" s="149">
        <v>0</v>
      </c>
      <c r="I1818" s="123" t="s">
        <v>1917</v>
      </c>
      <c r="J1818" s="150">
        <f>VLOOKUP(B1818,'12.2023'!A:C,3,0)</f>
        <v>0</v>
      </c>
      <c r="K1818" s="151">
        <f>VLOOKUP(B1818,'12.2023'!A:D,4,0)</f>
        <v>0</v>
      </c>
      <c r="L1818" s="150">
        <f>VLOOKUP(B1818,'12.2023'!A:E,5,0)</f>
        <v>0</v>
      </c>
      <c r="M1818" s="150">
        <f>VLOOKUP(B1818,'12.2023'!A:F,6,0)</f>
        <v>0</v>
      </c>
      <c r="N1818" s="150">
        <f t="shared" si="113"/>
        <v>0</v>
      </c>
      <c r="O1818" s="152">
        <f t="shared" si="114"/>
        <v>0</v>
      </c>
      <c r="P1818" s="128">
        <f t="shared" si="115"/>
        <v>0</v>
      </c>
      <c r="Q1818" s="153">
        <v>0</v>
      </c>
      <c r="R1818" s="128">
        <f t="shared" si="116"/>
        <v>0</v>
      </c>
      <c r="S1818" s="129">
        <v>11</v>
      </c>
    </row>
    <row r="1819" spans="1:19" hidden="1">
      <c r="A1819" s="147">
        <v>1801</v>
      </c>
      <c r="B1819" s="121">
        <v>203062407</v>
      </c>
      <c r="C1819" s="148" t="s">
        <v>159</v>
      </c>
      <c r="D1819" s="149" t="s">
        <v>32</v>
      </c>
      <c r="E1819" s="149" t="s">
        <v>44</v>
      </c>
      <c r="F1819" s="149" t="s">
        <v>152</v>
      </c>
      <c r="G1819" s="149" t="s">
        <v>109</v>
      </c>
      <c r="H1819" s="149">
        <v>0</v>
      </c>
      <c r="I1819" s="123" t="s">
        <v>1918</v>
      </c>
      <c r="J1819" s="150">
        <f>VLOOKUP(B1819,'12.2023'!A:C,3,0)</f>
        <v>0</v>
      </c>
      <c r="K1819" s="151">
        <f>VLOOKUP(B1819,'12.2023'!A:D,4,0)</f>
        <v>0</v>
      </c>
      <c r="L1819" s="150">
        <f>VLOOKUP(B1819,'12.2023'!A:E,5,0)</f>
        <v>20916</v>
      </c>
      <c r="M1819" s="150">
        <f>VLOOKUP(B1819,'12.2023'!A:F,6,0)</f>
        <v>20916</v>
      </c>
      <c r="N1819" s="150">
        <f t="shared" si="113"/>
        <v>0</v>
      </c>
      <c r="O1819" s="152">
        <f t="shared" si="114"/>
        <v>0</v>
      </c>
      <c r="P1819" s="128">
        <f t="shared" si="115"/>
        <v>0</v>
      </c>
      <c r="Q1819" s="153">
        <v>0</v>
      </c>
      <c r="R1819" s="128">
        <f t="shared" si="116"/>
        <v>0</v>
      </c>
      <c r="S1819" s="129">
        <v>11</v>
      </c>
    </row>
    <row r="1820" spans="1:19" hidden="1">
      <c r="A1820" s="147">
        <v>1802</v>
      </c>
      <c r="B1820" s="121">
        <v>203062408</v>
      </c>
      <c r="C1820" s="148" t="s">
        <v>159</v>
      </c>
      <c r="D1820" s="149" t="s">
        <v>32</v>
      </c>
      <c r="E1820" s="149" t="s">
        <v>44</v>
      </c>
      <c r="F1820" s="149" t="s">
        <v>152</v>
      </c>
      <c r="G1820" s="149" t="s">
        <v>109</v>
      </c>
      <c r="H1820" s="149">
        <v>0</v>
      </c>
      <c r="I1820" s="123" t="s">
        <v>1919</v>
      </c>
      <c r="J1820" s="150">
        <f>VLOOKUP(B1820,'12.2023'!A:C,3,0)</f>
        <v>0</v>
      </c>
      <c r="K1820" s="151">
        <f>VLOOKUP(B1820,'12.2023'!A:D,4,0)</f>
        <v>0</v>
      </c>
      <c r="L1820" s="150">
        <f>VLOOKUP(B1820,'12.2023'!A:E,5,0)</f>
        <v>17562</v>
      </c>
      <c r="M1820" s="150">
        <f>VLOOKUP(B1820,'12.2023'!A:F,6,0)</f>
        <v>17562</v>
      </c>
      <c r="N1820" s="150">
        <f t="shared" si="113"/>
        <v>0</v>
      </c>
      <c r="O1820" s="152">
        <f t="shared" si="114"/>
        <v>0</v>
      </c>
      <c r="P1820" s="128">
        <f t="shared" si="115"/>
        <v>0</v>
      </c>
      <c r="Q1820" s="153">
        <v>0</v>
      </c>
      <c r="R1820" s="128">
        <f t="shared" si="116"/>
        <v>0</v>
      </c>
      <c r="S1820" s="129">
        <v>11</v>
      </c>
    </row>
    <row r="1821" spans="1:19" hidden="1">
      <c r="A1821" s="147">
        <v>1803</v>
      </c>
      <c r="B1821" s="121">
        <v>203062409</v>
      </c>
      <c r="C1821" s="148" t="s">
        <v>159</v>
      </c>
      <c r="D1821" s="149" t="s">
        <v>32</v>
      </c>
      <c r="E1821" s="149" t="s">
        <v>44</v>
      </c>
      <c r="F1821" s="149" t="s">
        <v>152</v>
      </c>
      <c r="G1821" s="149" t="s">
        <v>109</v>
      </c>
      <c r="H1821" s="149">
        <v>0</v>
      </c>
      <c r="I1821" s="123" t="s">
        <v>1920</v>
      </c>
      <c r="J1821" s="150">
        <f>VLOOKUP(B1821,'12.2023'!A:C,3,0)</f>
        <v>0</v>
      </c>
      <c r="K1821" s="151">
        <f>VLOOKUP(B1821,'12.2023'!A:D,4,0)</f>
        <v>0</v>
      </c>
      <c r="L1821" s="150">
        <f>VLOOKUP(B1821,'12.2023'!A:E,5,0)</f>
        <v>18990</v>
      </c>
      <c r="M1821" s="150">
        <f>VLOOKUP(B1821,'12.2023'!A:F,6,0)</f>
        <v>18990</v>
      </c>
      <c r="N1821" s="150">
        <f t="shared" si="113"/>
        <v>0</v>
      </c>
      <c r="O1821" s="152">
        <f t="shared" si="114"/>
        <v>0</v>
      </c>
      <c r="P1821" s="128">
        <f t="shared" si="115"/>
        <v>0</v>
      </c>
      <c r="Q1821" s="153">
        <v>0</v>
      </c>
      <c r="R1821" s="128">
        <f t="shared" si="116"/>
        <v>0</v>
      </c>
      <c r="S1821" s="129">
        <v>11</v>
      </c>
    </row>
    <row r="1822" spans="1:19" hidden="1">
      <c r="A1822" s="147">
        <v>1804</v>
      </c>
      <c r="B1822" s="121">
        <v>203062410</v>
      </c>
      <c r="C1822" s="148" t="s">
        <v>159</v>
      </c>
      <c r="D1822" s="149" t="s">
        <v>32</v>
      </c>
      <c r="E1822" s="149" t="s">
        <v>44</v>
      </c>
      <c r="F1822" s="149" t="s">
        <v>152</v>
      </c>
      <c r="G1822" s="149" t="s">
        <v>109</v>
      </c>
      <c r="H1822" s="149">
        <v>0</v>
      </c>
      <c r="I1822" s="123" t="s">
        <v>1921</v>
      </c>
      <c r="J1822" s="150">
        <f>VLOOKUP(B1822,'12.2023'!A:C,3,0)</f>
        <v>0</v>
      </c>
      <c r="K1822" s="151">
        <f>VLOOKUP(B1822,'12.2023'!A:D,4,0)</f>
        <v>0</v>
      </c>
      <c r="L1822" s="150">
        <f>VLOOKUP(B1822,'12.2023'!A:E,5,0)</f>
        <v>20781.5</v>
      </c>
      <c r="M1822" s="150">
        <f>VLOOKUP(B1822,'12.2023'!A:F,6,0)</f>
        <v>20781.5</v>
      </c>
      <c r="N1822" s="150">
        <f t="shared" si="113"/>
        <v>0</v>
      </c>
      <c r="O1822" s="152">
        <f t="shared" si="114"/>
        <v>0</v>
      </c>
      <c r="P1822" s="128">
        <f t="shared" si="115"/>
        <v>0</v>
      </c>
      <c r="Q1822" s="153">
        <v>0</v>
      </c>
      <c r="R1822" s="128">
        <f t="shared" si="116"/>
        <v>0</v>
      </c>
      <c r="S1822" s="129">
        <v>11</v>
      </c>
    </row>
    <row r="1823" spans="1:19" hidden="1">
      <c r="A1823" s="147">
        <v>1805</v>
      </c>
      <c r="B1823" s="121">
        <v>203062411</v>
      </c>
      <c r="C1823" s="148" t="s">
        <v>159</v>
      </c>
      <c r="D1823" s="149" t="s">
        <v>32</v>
      </c>
      <c r="E1823" s="149" t="s">
        <v>44</v>
      </c>
      <c r="F1823" s="149" t="s">
        <v>152</v>
      </c>
      <c r="G1823" s="149" t="s">
        <v>109</v>
      </c>
      <c r="H1823" s="149">
        <v>0</v>
      </c>
      <c r="I1823" s="123" t="s">
        <v>1922</v>
      </c>
      <c r="J1823" s="150">
        <f>VLOOKUP(B1823,'12.2023'!A:C,3,0)</f>
        <v>0</v>
      </c>
      <c r="K1823" s="151">
        <f>VLOOKUP(B1823,'12.2023'!A:D,4,0)</f>
        <v>0</v>
      </c>
      <c r="L1823" s="150">
        <f>VLOOKUP(B1823,'12.2023'!A:E,5,0)</f>
        <v>15131</v>
      </c>
      <c r="M1823" s="150">
        <f>VLOOKUP(B1823,'12.2023'!A:F,6,0)</f>
        <v>15131</v>
      </c>
      <c r="N1823" s="150">
        <f t="shared" si="113"/>
        <v>0</v>
      </c>
      <c r="O1823" s="152">
        <f t="shared" si="114"/>
        <v>0</v>
      </c>
      <c r="P1823" s="128">
        <f t="shared" si="115"/>
        <v>0</v>
      </c>
      <c r="Q1823" s="153">
        <v>0</v>
      </c>
      <c r="R1823" s="128">
        <f t="shared" si="116"/>
        <v>0</v>
      </c>
      <c r="S1823" s="129">
        <v>11</v>
      </c>
    </row>
    <row r="1824" spans="1:19" hidden="1">
      <c r="A1824" s="147">
        <v>1806</v>
      </c>
      <c r="B1824" s="121">
        <v>203062412</v>
      </c>
      <c r="C1824" s="148" t="s">
        <v>159</v>
      </c>
      <c r="D1824" s="149" t="s">
        <v>32</v>
      </c>
      <c r="E1824" s="149" t="s">
        <v>44</v>
      </c>
      <c r="F1824" s="149" t="s">
        <v>152</v>
      </c>
      <c r="G1824" s="149" t="s">
        <v>109</v>
      </c>
      <c r="H1824" s="149">
        <v>0</v>
      </c>
      <c r="I1824" s="123" t="s">
        <v>1923</v>
      </c>
      <c r="J1824" s="150">
        <f>VLOOKUP(B1824,'12.2023'!A:C,3,0)</f>
        <v>0</v>
      </c>
      <c r="K1824" s="151">
        <f>VLOOKUP(B1824,'12.2023'!A:D,4,0)</f>
        <v>0</v>
      </c>
      <c r="L1824" s="150">
        <f>VLOOKUP(B1824,'12.2023'!A:E,5,0)</f>
        <v>21018</v>
      </c>
      <c r="M1824" s="150">
        <f>VLOOKUP(B1824,'12.2023'!A:F,6,0)</f>
        <v>21018</v>
      </c>
      <c r="N1824" s="150">
        <f t="shared" si="113"/>
        <v>0</v>
      </c>
      <c r="O1824" s="152">
        <f t="shared" si="114"/>
        <v>0</v>
      </c>
      <c r="P1824" s="128">
        <f t="shared" si="115"/>
        <v>0</v>
      </c>
      <c r="Q1824" s="153">
        <v>0</v>
      </c>
      <c r="R1824" s="128">
        <f t="shared" si="116"/>
        <v>0</v>
      </c>
      <c r="S1824" s="129">
        <v>11</v>
      </c>
    </row>
    <row r="1825" spans="1:19" hidden="1">
      <c r="A1825" s="147">
        <v>1807</v>
      </c>
      <c r="B1825" s="121">
        <v>203062413</v>
      </c>
      <c r="C1825" s="148" t="s">
        <v>159</v>
      </c>
      <c r="D1825" s="149" t="s">
        <v>32</v>
      </c>
      <c r="E1825" s="149" t="s">
        <v>44</v>
      </c>
      <c r="F1825" s="149" t="s">
        <v>152</v>
      </c>
      <c r="G1825" s="149" t="s">
        <v>109</v>
      </c>
      <c r="H1825" s="149">
        <v>0</v>
      </c>
      <c r="I1825" s="123" t="s">
        <v>1924</v>
      </c>
      <c r="J1825" s="150">
        <f>VLOOKUP(B1825,'12.2023'!A:C,3,0)</f>
        <v>0</v>
      </c>
      <c r="K1825" s="151">
        <f>VLOOKUP(B1825,'12.2023'!A:D,4,0)</f>
        <v>0</v>
      </c>
      <c r="L1825" s="150">
        <f>VLOOKUP(B1825,'12.2023'!A:E,5,0)</f>
        <v>16373</v>
      </c>
      <c r="M1825" s="150">
        <f>VLOOKUP(B1825,'12.2023'!A:F,6,0)</f>
        <v>16373</v>
      </c>
      <c r="N1825" s="150">
        <f t="shared" si="113"/>
        <v>0</v>
      </c>
      <c r="O1825" s="152">
        <f t="shared" si="114"/>
        <v>0</v>
      </c>
      <c r="P1825" s="128">
        <f t="shared" si="115"/>
        <v>0</v>
      </c>
      <c r="Q1825" s="153">
        <v>0</v>
      </c>
      <c r="R1825" s="128">
        <f t="shared" si="116"/>
        <v>0</v>
      </c>
      <c r="S1825" s="129">
        <v>11</v>
      </c>
    </row>
    <row r="1826" spans="1:19" hidden="1">
      <c r="A1826" s="147">
        <v>1808</v>
      </c>
      <c r="B1826" s="121">
        <v>203062414</v>
      </c>
      <c r="C1826" s="148" t="s">
        <v>159</v>
      </c>
      <c r="D1826" s="149" t="s">
        <v>32</v>
      </c>
      <c r="E1826" s="149" t="s">
        <v>44</v>
      </c>
      <c r="F1826" s="149" t="s">
        <v>152</v>
      </c>
      <c r="G1826" s="149" t="s">
        <v>109</v>
      </c>
      <c r="H1826" s="149">
        <v>0</v>
      </c>
      <c r="I1826" s="123" t="s">
        <v>1925</v>
      </c>
      <c r="J1826" s="150">
        <f>VLOOKUP(B1826,'12.2023'!A:C,3,0)</f>
        <v>0</v>
      </c>
      <c r="K1826" s="151">
        <f>VLOOKUP(B1826,'12.2023'!A:D,4,0)</f>
        <v>0</v>
      </c>
      <c r="L1826" s="150">
        <f>VLOOKUP(B1826,'12.2023'!A:E,5,0)</f>
        <v>22936</v>
      </c>
      <c r="M1826" s="150">
        <f>VLOOKUP(B1826,'12.2023'!A:F,6,0)</f>
        <v>22936</v>
      </c>
      <c r="N1826" s="150">
        <f t="shared" si="113"/>
        <v>0</v>
      </c>
      <c r="O1826" s="152">
        <f t="shared" si="114"/>
        <v>0</v>
      </c>
      <c r="P1826" s="128">
        <f t="shared" si="115"/>
        <v>0</v>
      </c>
      <c r="Q1826" s="153">
        <v>0</v>
      </c>
      <c r="R1826" s="128">
        <f t="shared" si="116"/>
        <v>0</v>
      </c>
      <c r="S1826" s="129">
        <v>11</v>
      </c>
    </row>
    <row r="1827" spans="1:19" hidden="1">
      <c r="A1827" s="147">
        <v>1809</v>
      </c>
      <c r="B1827" s="121">
        <v>203062415</v>
      </c>
      <c r="C1827" s="148" t="s">
        <v>159</v>
      </c>
      <c r="D1827" s="149" t="s">
        <v>32</v>
      </c>
      <c r="E1827" s="149" t="s">
        <v>44</v>
      </c>
      <c r="F1827" s="149" t="s">
        <v>152</v>
      </c>
      <c r="G1827" s="149" t="s">
        <v>109</v>
      </c>
      <c r="H1827" s="149">
        <v>0</v>
      </c>
      <c r="I1827" s="123" t="s">
        <v>1926</v>
      </c>
      <c r="J1827" s="150">
        <f>VLOOKUP(B1827,'12.2023'!A:C,3,0)</f>
        <v>0</v>
      </c>
      <c r="K1827" s="151">
        <f>VLOOKUP(B1827,'12.2023'!A:D,4,0)</f>
        <v>0</v>
      </c>
      <c r="L1827" s="150">
        <f>VLOOKUP(B1827,'12.2023'!A:E,5,0)</f>
        <v>4405</v>
      </c>
      <c r="M1827" s="150">
        <f>VLOOKUP(B1827,'12.2023'!A:F,6,0)</f>
        <v>4405</v>
      </c>
      <c r="N1827" s="150">
        <f t="shared" si="113"/>
        <v>0</v>
      </c>
      <c r="O1827" s="152">
        <f t="shared" si="114"/>
        <v>0</v>
      </c>
      <c r="P1827" s="128">
        <f t="shared" si="115"/>
        <v>0</v>
      </c>
      <c r="Q1827" s="153">
        <v>0</v>
      </c>
      <c r="R1827" s="128">
        <f t="shared" si="116"/>
        <v>0</v>
      </c>
      <c r="S1827" s="129">
        <v>11</v>
      </c>
    </row>
    <row r="1828" spans="1:19" hidden="1">
      <c r="A1828" s="147">
        <v>1810</v>
      </c>
      <c r="B1828" s="121">
        <v>203062416</v>
      </c>
      <c r="C1828" s="148" t="s">
        <v>159</v>
      </c>
      <c r="D1828" s="149" t="s">
        <v>32</v>
      </c>
      <c r="E1828" s="149" t="s">
        <v>44</v>
      </c>
      <c r="F1828" s="149" t="s">
        <v>152</v>
      </c>
      <c r="G1828" s="149" t="s">
        <v>109</v>
      </c>
      <c r="H1828" s="149">
        <v>0</v>
      </c>
      <c r="I1828" s="123" t="s">
        <v>1927</v>
      </c>
      <c r="J1828" s="150">
        <f>VLOOKUP(B1828,'12.2023'!A:C,3,0)</f>
        <v>0</v>
      </c>
      <c r="K1828" s="151">
        <f>VLOOKUP(B1828,'12.2023'!A:D,4,0)</f>
        <v>0</v>
      </c>
      <c r="L1828" s="150">
        <f>VLOOKUP(B1828,'12.2023'!A:E,5,0)</f>
        <v>20774</v>
      </c>
      <c r="M1828" s="150">
        <f>VLOOKUP(B1828,'12.2023'!A:F,6,0)</f>
        <v>20774</v>
      </c>
      <c r="N1828" s="150">
        <f t="shared" si="113"/>
        <v>0</v>
      </c>
      <c r="O1828" s="152">
        <f t="shared" si="114"/>
        <v>0</v>
      </c>
      <c r="P1828" s="128">
        <f t="shared" si="115"/>
        <v>0</v>
      </c>
      <c r="Q1828" s="153">
        <v>0</v>
      </c>
      <c r="R1828" s="128">
        <f t="shared" si="116"/>
        <v>0</v>
      </c>
      <c r="S1828" s="129">
        <v>11</v>
      </c>
    </row>
    <row r="1829" spans="1:19" hidden="1">
      <c r="A1829" s="147">
        <v>1811</v>
      </c>
      <c r="B1829" s="121">
        <v>203062417</v>
      </c>
      <c r="C1829" s="148" t="s">
        <v>159</v>
      </c>
      <c r="D1829" s="149" t="s">
        <v>32</v>
      </c>
      <c r="E1829" s="149" t="s">
        <v>44</v>
      </c>
      <c r="F1829" s="149" t="s">
        <v>152</v>
      </c>
      <c r="G1829" s="149" t="s">
        <v>109</v>
      </c>
      <c r="H1829" s="149">
        <v>0</v>
      </c>
      <c r="I1829" s="123" t="s">
        <v>1928</v>
      </c>
      <c r="J1829" s="150">
        <f>VLOOKUP(B1829,'12.2023'!A:C,3,0)</f>
        <v>0</v>
      </c>
      <c r="K1829" s="151">
        <f>VLOOKUP(B1829,'12.2023'!A:D,4,0)</f>
        <v>0</v>
      </c>
      <c r="L1829" s="150">
        <f>VLOOKUP(B1829,'12.2023'!A:E,5,0)</f>
        <v>22581</v>
      </c>
      <c r="M1829" s="150">
        <f>VLOOKUP(B1829,'12.2023'!A:F,6,0)</f>
        <v>22581</v>
      </c>
      <c r="N1829" s="150">
        <f t="shared" si="113"/>
        <v>0</v>
      </c>
      <c r="O1829" s="152">
        <f t="shared" si="114"/>
        <v>0</v>
      </c>
      <c r="P1829" s="128">
        <f t="shared" si="115"/>
        <v>0</v>
      </c>
      <c r="Q1829" s="153">
        <v>0</v>
      </c>
      <c r="R1829" s="128">
        <f t="shared" si="116"/>
        <v>0</v>
      </c>
      <c r="S1829" s="129">
        <v>11</v>
      </c>
    </row>
    <row r="1830" spans="1:19" hidden="1">
      <c r="A1830" s="147">
        <v>1812</v>
      </c>
      <c r="B1830" s="121">
        <v>203062418</v>
      </c>
      <c r="C1830" s="148" t="s">
        <v>159</v>
      </c>
      <c r="D1830" s="149" t="s">
        <v>32</v>
      </c>
      <c r="E1830" s="149" t="s">
        <v>44</v>
      </c>
      <c r="F1830" s="149" t="s">
        <v>152</v>
      </c>
      <c r="G1830" s="149" t="s">
        <v>109</v>
      </c>
      <c r="H1830" s="149">
        <v>0</v>
      </c>
      <c r="I1830" s="123" t="s">
        <v>1929</v>
      </c>
      <c r="J1830" s="150">
        <f>VLOOKUP(B1830,'12.2023'!A:C,3,0)</f>
        <v>0</v>
      </c>
      <c r="K1830" s="151">
        <f>VLOOKUP(B1830,'12.2023'!A:D,4,0)</f>
        <v>0</v>
      </c>
      <c r="L1830" s="150">
        <f>VLOOKUP(B1830,'12.2023'!A:E,5,0)</f>
        <v>20152</v>
      </c>
      <c r="M1830" s="150">
        <f>VLOOKUP(B1830,'12.2023'!A:F,6,0)</f>
        <v>20152</v>
      </c>
      <c r="N1830" s="150">
        <f t="shared" si="113"/>
        <v>0</v>
      </c>
      <c r="O1830" s="152">
        <f t="shared" si="114"/>
        <v>0</v>
      </c>
      <c r="P1830" s="128">
        <f t="shared" si="115"/>
        <v>0</v>
      </c>
      <c r="Q1830" s="153">
        <v>0</v>
      </c>
      <c r="R1830" s="128">
        <f t="shared" si="116"/>
        <v>0</v>
      </c>
      <c r="S1830" s="129">
        <v>11</v>
      </c>
    </row>
    <row r="1831" spans="1:19" hidden="1">
      <c r="A1831" s="147">
        <v>1813</v>
      </c>
      <c r="B1831" s="121">
        <v>203062419</v>
      </c>
      <c r="C1831" s="148" t="s">
        <v>159</v>
      </c>
      <c r="D1831" s="149" t="s">
        <v>32</v>
      </c>
      <c r="E1831" s="149" t="s">
        <v>44</v>
      </c>
      <c r="F1831" s="149" t="s">
        <v>152</v>
      </c>
      <c r="G1831" s="149" t="s">
        <v>109</v>
      </c>
      <c r="H1831" s="149">
        <v>0</v>
      </c>
      <c r="I1831" s="123" t="s">
        <v>1930</v>
      </c>
      <c r="J1831" s="150">
        <f>VLOOKUP(B1831,'12.2023'!A:C,3,0)</f>
        <v>0</v>
      </c>
      <c r="K1831" s="151">
        <f>VLOOKUP(B1831,'12.2023'!A:D,4,0)</f>
        <v>0</v>
      </c>
      <c r="L1831" s="150">
        <f>VLOOKUP(B1831,'12.2023'!A:E,5,0)</f>
        <v>21765</v>
      </c>
      <c r="M1831" s="150">
        <f>VLOOKUP(B1831,'12.2023'!A:F,6,0)</f>
        <v>21765</v>
      </c>
      <c r="N1831" s="150">
        <f t="shared" si="113"/>
        <v>0</v>
      </c>
      <c r="O1831" s="152">
        <f t="shared" si="114"/>
        <v>0</v>
      </c>
      <c r="P1831" s="128">
        <f t="shared" si="115"/>
        <v>0</v>
      </c>
      <c r="Q1831" s="153">
        <v>0</v>
      </c>
      <c r="R1831" s="128">
        <f t="shared" si="116"/>
        <v>0</v>
      </c>
      <c r="S1831" s="129">
        <v>11</v>
      </c>
    </row>
    <row r="1832" spans="1:19" hidden="1">
      <c r="A1832" s="147">
        <v>1814</v>
      </c>
      <c r="B1832" s="121">
        <v>203062420</v>
      </c>
      <c r="C1832" s="148" t="s">
        <v>159</v>
      </c>
      <c r="D1832" s="149" t="s">
        <v>32</v>
      </c>
      <c r="E1832" s="149" t="s">
        <v>44</v>
      </c>
      <c r="F1832" s="149" t="s">
        <v>152</v>
      </c>
      <c r="G1832" s="149" t="s">
        <v>109</v>
      </c>
      <c r="H1832" s="149">
        <v>0</v>
      </c>
      <c r="I1832" s="123" t="s">
        <v>1931</v>
      </c>
      <c r="J1832" s="150">
        <f>VLOOKUP(B1832,'12.2023'!A:C,3,0)</f>
        <v>0</v>
      </c>
      <c r="K1832" s="151">
        <f>VLOOKUP(B1832,'12.2023'!A:D,4,0)</f>
        <v>0</v>
      </c>
      <c r="L1832" s="150">
        <f>VLOOKUP(B1832,'12.2023'!A:E,5,0)</f>
        <v>23544</v>
      </c>
      <c r="M1832" s="150">
        <f>VLOOKUP(B1832,'12.2023'!A:F,6,0)</f>
        <v>23544</v>
      </c>
      <c r="N1832" s="150">
        <f t="shared" si="113"/>
        <v>0</v>
      </c>
      <c r="O1832" s="152">
        <f t="shared" si="114"/>
        <v>0</v>
      </c>
      <c r="P1832" s="128">
        <f t="shared" si="115"/>
        <v>0</v>
      </c>
      <c r="Q1832" s="153">
        <v>0</v>
      </c>
      <c r="R1832" s="128">
        <f t="shared" si="116"/>
        <v>0</v>
      </c>
      <c r="S1832" s="129">
        <v>11</v>
      </c>
    </row>
    <row r="1833" spans="1:19" hidden="1">
      <c r="A1833" s="147">
        <v>1815</v>
      </c>
      <c r="B1833" s="121">
        <v>203062421</v>
      </c>
      <c r="C1833" s="148" t="s">
        <v>159</v>
      </c>
      <c r="D1833" s="149" t="s">
        <v>32</v>
      </c>
      <c r="E1833" s="149" t="s">
        <v>44</v>
      </c>
      <c r="F1833" s="149" t="s">
        <v>152</v>
      </c>
      <c r="G1833" s="149" t="s">
        <v>109</v>
      </c>
      <c r="H1833" s="149">
        <v>0</v>
      </c>
      <c r="I1833" s="123" t="s">
        <v>1932</v>
      </c>
      <c r="J1833" s="150">
        <f>VLOOKUP(B1833,'12.2023'!A:C,3,0)</f>
        <v>0</v>
      </c>
      <c r="K1833" s="151">
        <f>VLOOKUP(B1833,'12.2023'!A:D,4,0)</f>
        <v>0</v>
      </c>
      <c r="L1833" s="150">
        <f>VLOOKUP(B1833,'12.2023'!A:E,5,0)</f>
        <v>23798</v>
      </c>
      <c r="M1833" s="150">
        <f>VLOOKUP(B1833,'12.2023'!A:F,6,0)</f>
        <v>23798</v>
      </c>
      <c r="N1833" s="150">
        <f t="shared" si="113"/>
        <v>0</v>
      </c>
      <c r="O1833" s="152">
        <f t="shared" si="114"/>
        <v>0</v>
      </c>
      <c r="P1833" s="128">
        <f t="shared" si="115"/>
        <v>0</v>
      </c>
      <c r="Q1833" s="153">
        <v>0</v>
      </c>
      <c r="R1833" s="128">
        <f t="shared" si="116"/>
        <v>0</v>
      </c>
      <c r="S1833" s="129">
        <v>11</v>
      </c>
    </row>
    <row r="1834" spans="1:19" hidden="1">
      <c r="A1834" s="147">
        <v>1816</v>
      </c>
      <c r="B1834" s="121">
        <v>203062422</v>
      </c>
      <c r="C1834" s="148" t="s">
        <v>159</v>
      </c>
      <c r="D1834" s="149" t="s">
        <v>32</v>
      </c>
      <c r="E1834" s="149" t="s">
        <v>44</v>
      </c>
      <c r="F1834" s="149" t="s">
        <v>152</v>
      </c>
      <c r="G1834" s="149" t="s">
        <v>109</v>
      </c>
      <c r="H1834" s="149">
        <v>0</v>
      </c>
      <c r="I1834" s="123" t="s">
        <v>1933</v>
      </c>
      <c r="J1834" s="150">
        <f>VLOOKUP(B1834,'12.2023'!A:C,3,0)</f>
        <v>0</v>
      </c>
      <c r="K1834" s="151">
        <f>VLOOKUP(B1834,'12.2023'!A:D,4,0)</f>
        <v>0</v>
      </c>
      <c r="L1834" s="150">
        <f>VLOOKUP(B1834,'12.2023'!A:E,5,0)</f>
        <v>18629</v>
      </c>
      <c r="M1834" s="150">
        <f>VLOOKUP(B1834,'12.2023'!A:F,6,0)</f>
        <v>18629</v>
      </c>
      <c r="N1834" s="150">
        <f t="shared" si="113"/>
        <v>0</v>
      </c>
      <c r="O1834" s="152">
        <f t="shared" si="114"/>
        <v>0</v>
      </c>
      <c r="P1834" s="128">
        <f t="shared" si="115"/>
        <v>0</v>
      </c>
      <c r="Q1834" s="153">
        <v>0</v>
      </c>
      <c r="R1834" s="128">
        <f t="shared" si="116"/>
        <v>0</v>
      </c>
      <c r="S1834" s="129">
        <v>11</v>
      </c>
    </row>
    <row r="1835" spans="1:19" hidden="1">
      <c r="A1835" s="147">
        <v>1817</v>
      </c>
      <c r="B1835" s="121">
        <v>203062423</v>
      </c>
      <c r="C1835" s="148" t="s">
        <v>159</v>
      </c>
      <c r="D1835" s="149" t="s">
        <v>32</v>
      </c>
      <c r="E1835" s="149" t="s">
        <v>44</v>
      </c>
      <c r="F1835" s="149" t="s">
        <v>152</v>
      </c>
      <c r="G1835" s="149" t="s">
        <v>109</v>
      </c>
      <c r="H1835" s="149">
        <v>0</v>
      </c>
      <c r="I1835" s="123" t="s">
        <v>1934</v>
      </c>
      <c r="J1835" s="150">
        <f>VLOOKUP(B1835,'12.2023'!A:C,3,0)</f>
        <v>0</v>
      </c>
      <c r="K1835" s="151">
        <f>VLOOKUP(B1835,'12.2023'!A:D,4,0)</f>
        <v>0</v>
      </c>
      <c r="L1835" s="150">
        <f>VLOOKUP(B1835,'12.2023'!A:E,5,0)</f>
        <v>23313</v>
      </c>
      <c r="M1835" s="150">
        <f>VLOOKUP(B1835,'12.2023'!A:F,6,0)</f>
        <v>23313</v>
      </c>
      <c r="N1835" s="150">
        <f t="shared" si="113"/>
        <v>0</v>
      </c>
      <c r="O1835" s="152">
        <f t="shared" si="114"/>
        <v>0</v>
      </c>
      <c r="P1835" s="128">
        <f t="shared" si="115"/>
        <v>0</v>
      </c>
      <c r="Q1835" s="153">
        <v>0</v>
      </c>
      <c r="R1835" s="128">
        <f t="shared" si="116"/>
        <v>0</v>
      </c>
      <c r="S1835" s="129">
        <v>11</v>
      </c>
    </row>
    <row r="1836" spans="1:19" hidden="1">
      <c r="A1836" s="147">
        <v>1818</v>
      </c>
      <c r="B1836" s="121">
        <v>203062424</v>
      </c>
      <c r="C1836" s="148" t="s">
        <v>159</v>
      </c>
      <c r="D1836" s="149" t="s">
        <v>32</v>
      </c>
      <c r="E1836" s="149" t="s">
        <v>44</v>
      </c>
      <c r="F1836" s="149" t="s">
        <v>152</v>
      </c>
      <c r="G1836" s="149" t="s">
        <v>109</v>
      </c>
      <c r="H1836" s="149">
        <v>0</v>
      </c>
      <c r="I1836" s="123" t="s">
        <v>1935</v>
      </c>
      <c r="J1836" s="150">
        <f>VLOOKUP(B1836,'12.2023'!A:C,3,0)</f>
        <v>0</v>
      </c>
      <c r="K1836" s="151">
        <f>VLOOKUP(B1836,'12.2023'!A:D,4,0)</f>
        <v>0</v>
      </c>
      <c r="L1836" s="150">
        <f>VLOOKUP(B1836,'12.2023'!A:E,5,0)</f>
        <v>19541</v>
      </c>
      <c r="M1836" s="150">
        <f>VLOOKUP(B1836,'12.2023'!A:F,6,0)</f>
        <v>19541</v>
      </c>
      <c r="N1836" s="150">
        <f t="shared" si="113"/>
        <v>0</v>
      </c>
      <c r="O1836" s="152">
        <f t="shared" si="114"/>
        <v>0</v>
      </c>
      <c r="P1836" s="128">
        <f t="shared" si="115"/>
        <v>0</v>
      </c>
      <c r="Q1836" s="153">
        <v>0</v>
      </c>
      <c r="R1836" s="128">
        <f t="shared" si="116"/>
        <v>0</v>
      </c>
      <c r="S1836" s="129">
        <v>11</v>
      </c>
    </row>
    <row r="1837" spans="1:19" hidden="1">
      <c r="A1837" s="147">
        <v>1819</v>
      </c>
      <c r="B1837" s="121">
        <v>203062425</v>
      </c>
      <c r="C1837" s="148" t="s">
        <v>159</v>
      </c>
      <c r="D1837" s="149" t="s">
        <v>32</v>
      </c>
      <c r="E1837" s="149" t="s">
        <v>44</v>
      </c>
      <c r="F1837" s="149" t="s">
        <v>152</v>
      </c>
      <c r="G1837" s="149" t="s">
        <v>109</v>
      </c>
      <c r="H1837" s="149">
        <v>0</v>
      </c>
      <c r="I1837" s="123" t="s">
        <v>1936</v>
      </c>
      <c r="J1837" s="150">
        <f>VLOOKUP(B1837,'12.2023'!A:C,3,0)</f>
        <v>0</v>
      </c>
      <c r="K1837" s="151">
        <f>VLOOKUP(B1837,'12.2023'!A:D,4,0)</f>
        <v>0</v>
      </c>
      <c r="L1837" s="150">
        <f>VLOOKUP(B1837,'12.2023'!A:E,5,0)</f>
        <v>18743</v>
      </c>
      <c r="M1837" s="150">
        <f>VLOOKUP(B1837,'12.2023'!A:F,6,0)</f>
        <v>18743</v>
      </c>
      <c r="N1837" s="150">
        <f t="shared" si="113"/>
        <v>0</v>
      </c>
      <c r="O1837" s="152">
        <f t="shared" si="114"/>
        <v>0</v>
      </c>
      <c r="P1837" s="128">
        <f t="shared" si="115"/>
        <v>0</v>
      </c>
      <c r="Q1837" s="153">
        <v>0</v>
      </c>
      <c r="R1837" s="128">
        <f t="shared" si="116"/>
        <v>0</v>
      </c>
      <c r="S1837" s="129">
        <v>11</v>
      </c>
    </row>
    <row r="1838" spans="1:19" hidden="1">
      <c r="A1838" s="147">
        <v>1820</v>
      </c>
      <c r="B1838" s="121">
        <v>203062426</v>
      </c>
      <c r="C1838" s="148" t="s">
        <v>159</v>
      </c>
      <c r="D1838" s="149" t="s">
        <v>32</v>
      </c>
      <c r="E1838" s="149" t="s">
        <v>44</v>
      </c>
      <c r="F1838" s="149" t="s">
        <v>152</v>
      </c>
      <c r="G1838" s="149" t="s">
        <v>109</v>
      </c>
      <c r="H1838" s="149">
        <v>0</v>
      </c>
      <c r="I1838" s="123" t="s">
        <v>1937</v>
      </c>
      <c r="J1838" s="150">
        <f>VLOOKUP(B1838,'12.2023'!A:C,3,0)</f>
        <v>0</v>
      </c>
      <c r="K1838" s="151">
        <f>VLOOKUP(B1838,'12.2023'!A:D,4,0)</f>
        <v>0</v>
      </c>
      <c r="L1838" s="150">
        <f>VLOOKUP(B1838,'12.2023'!A:E,5,0)</f>
        <v>20878</v>
      </c>
      <c r="M1838" s="150">
        <f>VLOOKUP(B1838,'12.2023'!A:F,6,0)</f>
        <v>20878</v>
      </c>
      <c r="N1838" s="150">
        <f t="shared" si="113"/>
        <v>0</v>
      </c>
      <c r="O1838" s="152">
        <f t="shared" si="114"/>
        <v>0</v>
      </c>
      <c r="P1838" s="128">
        <f t="shared" si="115"/>
        <v>0</v>
      </c>
      <c r="Q1838" s="153">
        <v>0</v>
      </c>
      <c r="R1838" s="128">
        <f t="shared" si="116"/>
        <v>0</v>
      </c>
      <c r="S1838" s="129">
        <v>11</v>
      </c>
    </row>
    <row r="1839" spans="1:19" hidden="1">
      <c r="A1839" s="147">
        <v>1821</v>
      </c>
      <c r="B1839" s="121">
        <v>203062427</v>
      </c>
      <c r="C1839" s="148" t="s">
        <v>159</v>
      </c>
      <c r="D1839" s="149" t="s">
        <v>32</v>
      </c>
      <c r="E1839" s="149" t="s">
        <v>44</v>
      </c>
      <c r="F1839" s="149" t="s">
        <v>152</v>
      </c>
      <c r="G1839" s="149" t="s">
        <v>109</v>
      </c>
      <c r="H1839" s="149">
        <v>0</v>
      </c>
      <c r="I1839" s="123" t="s">
        <v>1938</v>
      </c>
      <c r="J1839" s="150">
        <f>VLOOKUP(B1839,'12.2023'!A:C,3,0)</f>
        <v>0</v>
      </c>
      <c r="K1839" s="151">
        <f>VLOOKUP(B1839,'12.2023'!A:D,4,0)</f>
        <v>0</v>
      </c>
      <c r="L1839" s="150">
        <f>VLOOKUP(B1839,'12.2023'!A:E,5,0)</f>
        <v>20238</v>
      </c>
      <c r="M1839" s="150">
        <f>VLOOKUP(B1839,'12.2023'!A:F,6,0)</f>
        <v>20238</v>
      </c>
      <c r="N1839" s="150">
        <f t="shared" si="113"/>
        <v>0</v>
      </c>
      <c r="O1839" s="152">
        <f t="shared" si="114"/>
        <v>0</v>
      </c>
      <c r="P1839" s="128">
        <f t="shared" si="115"/>
        <v>0</v>
      </c>
      <c r="Q1839" s="153">
        <v>0</v>
      </c>
      <c r="R1839" s="128">
        <f t="shared" si="116"/>
        <v>0</v>
      </c>
      <c r="S1839" s="129">
        <v>11</v>
      </c>
    </row>
    <row r="1840" spans="1:19" hidden="1">
      <c r="A1840" s="147">
        <v>1822</v>
      </c>
      <c r="B1840" s="121">
        <v>203062428</v>
      </c>
      <c r="C1840" s="148" t="s">
        <v>159</v>
      </c>
      <c r="D1840" s="149" t="s">
        <v>32</v>
      </c>
      <c r="E1840" s="149" t="s">
        <v>44</v>
      </c>
      <c r="F1840" s="149" t="s">
        <v>152</v>
      </c>
      <c r="G1840" s="149" t="s">
        <v>109</v>
      </c>
      <c r="H1840" s="149">
        <v>0</v>
      </c>
      <c r="I1840" s="123" t="s">
        <v>1939</v>
      </c>
      <c r="J1840" s="150">
        <f>VLOOKUP(B1840,'12.2023'!A:C,3,0)</f>
        <v>0</v>
      </c>
      <c r="K1840" s="151">
        <f>VLOOKUP(B1840,'12.2023'!A:D,4,0)</f>
        <v>0</v>
      </c>
      <c r="L1840" s="150">
        <f>VLOOKUP(B1840,'12.2023'!A:E,5,0)</f>
        <v>18064</v>
      </c>
      <c r="M1840" s="150">
        <f>VLOOKUP(B1840,'12.2023'!A:F,6,0)</f>
        <v>18064</v>
      </c>
      <c r="N1840" s="150">
        <f t="shared" si="113"/>
        <v>0</v>
      </c>
      <c r="O1840" s="152">
        <f t="shared" si="114"/>
        <v>0</v>
      </c>
      <c r="P1840" s="128">
        <f t="shared" si="115"/>
        <v>0</v>
      </c>
      <c r="Q1840" s="153">
        <v>0</v>
      </c>
      <c r="R1840" s="128">
        <f t="shared" si="116"/>
        <v>0</v>
      </c>
      <c r="S1840" s="129">
        <v>11</v>
      </c>
    </row>
    <row r="1841" spans="1:19" hidden="1">
      <c r="A1841" s="147">
        <v>1823</v>
      </c>
      <c r="B1841" s="121">
        <v>203062429</v>
      </c>
      <c r="C1841" s="148" t="s">
        <v>159</v>
      </c>
      <c r="D1841" s="149" t="s">
        <v>32</v>
      </c>
      <c r="E1841" s="149" t="s">
        <v>44</v>
      </c>
      <c r="F1841" s="149" t="s">
        <v>152</v>
      </c>
      <c r="G1841" s="149" t="s">
        <v>109</v>
      </c>
      <c r="H1841" s="149">
        <v>0</v>
      </c>
      <c r="I1841" s="123" t="s">
        <v>1940</v>
      </c>
      <c r="J1841" s="150">
        <f>VLOOKUP(B1841,'12.2023'!A:C,3,0)</f>
        <v>0</v>
      </c>
      <c r="K1841" s="151">
        <f>VLOOKUP(B1841,'12.2023'!A:D,4,0)</f>
        <v>0</v>
      </c>
      <c r="L1841" s="150">
        <f>VLOOKUP(B1841,'12.2023'!A:E,5,0)</f>
        <v>18419</v>
      </c>
      <c r="M1841" s="150">
        <f>VLOOKUP(B1841,'12.2023'!A:F,6,0)</f>
        <v>18419</v>
      </c>
      <c r="N1841" s="150">
        <f t="shared" si="113"/>
        <v>0</v>
      </c>
      <c r="O1841" s="152">
        <f t="shared" si="114"/>
        <v>0</v>
      </c>
      <c r="P1841" s="128">
        <f t="shared" si="115"/>
        <v>0</v>
      </c>
      <c r="Q1841" s="153">
        <v>0</v>
      </c>
      <c r="R1841" s="128">
        <f t="shared" si="116"/>
        <v>0</v>
      </c>
      <c r="S1841" s="129">
        <v>11</v>
      </c>
    </row>
    <row r="1842" spans="1:19" hidden="1">
      <c r="A1842" s="147">
        <v>1824</v>
      </c>
      <c r="B1842" s="121">
        <v>203062430</v>
      </c>
      <c r="C1842" s="148" t="s">
        <v>159</v>
      </c>
      <c r="D1842" s="149" t="s">
        <v>32</v>
      </c>
      <c r="E1842" s="149" t="s">
        <v>44</v>
      </c>
      <c r="F1842" s="149" t="s">
        <v>152</v>
      </c>
      <c r="G1842" s="149" t="s">
        <v>109</v>
      </c>
      <c r="H1842" s="149">
        <v>0</v>
      </c>
      <c r="I1842" s="123" t="s">
        <v>1941</v>
      </c>
      <c r="J1842" s="150">
        <f>VLOOKUP(B1842,'12.2023'!A:C,3,0)</f>
        <v>0</v>
      </c>
      <c r="K1842" s="151">
        <f>VLOOKUP(B1842,'12.2023'!A:D,4,0)</f>
        <v>0</v>
      </c>
      <c r="L1842" s="150">
        <f>VLOOKUP(B1842,'12.2023'!A:E,5,0)</f>
        <v>20808</v>
      </c>
      <c r="M1842" s="150">
        <f>VLOOKUP(B1842,'12.2023'!A:F,6,0)</f>
        <v>20808</v>
      </c>
      <c r="N1842" s="150">
        <f t="shared" si="113"/>
        <v>0</v>
      </c>
      <c r="O1842" s="152">
        <f t="shared" si="114"/>
        <v>0</v>
      </c>
      <c r="P1842" s="128">
        <f t="shared" si="115"/>
        <v>0</v>
      </c>
      <c r="Q1842" s="153">
        <v>0</v>
      </c>
      <c r="R1842" s="128">
        <f t="shared" si="116"/>
        <v>0</v>
      </c>
      <c r="S1842" s="129">
        <v>11</v>
      </c>
    </row>
    <row r="1843" spans="1:19" hidden="1">
      <c r="A1843" s="147">
        <v>1825</v>
      </c>
      <c r="B1843" s="121">
        <v>203062431</v>
      </c>
      <c r="C1843" s="148" t="s">
        <v>159</v>
      </c>
      <c r="D1843" s="149" t="s">
        <v>32</v>
      </c>
      <c r="E1843" s="149" t="s">
        <v>44</v>
      </c>
      <c r="F1843" s="149" t="s">
        <v>152</v>
      </c>
      <c r="G1843" s="149" t="s">
        <v>109</v>
      </c>
      <c r="H1843" s="149">
        <v>0</v>
      </c>
      <c r="I1843" s="123" t="s">
        <v>1942</v>
      </c>
      <c r="J1843" s="150">
        <f>VLOOKUP(B1843,'12.2023'!A:C,3,0)</f>
        <v>0</v>
      </c>
      <c r="K1843" s="151">
        <f>VLOOKUP(B1843,'12.2023'!A:D,4,0)</f>
        <v>0</v>
      </c>
      <c r="L1843" s="150">
        <f>VLOOKUP(B1843,'12.2023'!A:E,5,0)</f>
        <v>18743</v>
      </c>
      <c r="M1843" s="150">
        <f>VLOOKUP(B1843,'12.2023'!A:F,6,0)</f>
        <v>18743</v>
      </c>
      <c r="N1843" s="150">
        <f t="shared" si="113"/>
        <v>0</v>
      </c>
      <c r="O1843" s="152">
        <f t="shared" si="114"/>
        <v>0</v>
      </c>
      <c r="P1843" s="128">
        <f t="shared" si="115"/>
        <v>0</v>
      </c>
      <c r="Q1843" s="153">
        <v>0</v>
      </c>
      <c r="R1843" s="128">
        <f t="shared" si="116"/>
        <v>0</v>
      </c>
      <c r="S1843" s="129">
        <v>11</v>
      </c>
    </row>
    <row r="1844" spans="1:19" hidden="1">
      <c r="A1844" s="147">
        <v>1826</v>
      </c>
      <c r="B1844" s="121">
        <v>203062432</v>
      </c>
      <c r="C1844" s="148" t="s">
        <v>159</v>
      </c>
      <c r="D1844" s="149" t="s">
        <v>32</v>
      </c>
      <c r="E1844" s="149" t="s">
        <v>44</v>
      </c>
      <c r="F1844" s="149" t="s">
        <v>152</v>
      </c>
      <c r="G1844" s="149" t="s">
        <v>109</v>
      </c>
      <c r="H1844" s="149">
        <v>0</v>
      </c>
      <c r="I1844" s="123" t="s">
        <v>1943</v>
      </c>
      <c r="J1844" s="150">
        <f>VLOOKUP(B1844,'12.2023'!A:C,3,0)</f>
        <v>0</v>
      </c>
      <c r="K1844" s="151">
        <f>VLOOKUP(B1844,'12.2023'!A:D,4,0)</f>
        <v>0</v>
      </c>
      <c r="L1844" s="150">
        <f>VLOOKUP(B1844,'12.2023'!A:E,5,0)</f>
        <v>23683</v>
      </c>
      <c r="M1844" s="150">
        <f>VLOOKUP(B1844,'12.2023'!A:F,6,0)</f>
        <v>23683</v>
      </c>
      <c r="N1844" s="150">
        <f t="shared" si="113"/>
        <v>0</v>
      </c>
      <c r="O1844" s="152">
        <f t="shared" si="114"/>
        <v>0</v>
      </c>
      <c r="P1844" s="128">
        <f t="shared" si="115"/>
        <v>0</v>
      </c>
      <c r="Q1844" s="153">
        <v>0</v>
      </c>
      <c r="R1844" s="128">
        <f t="shared" si="116"/>
        <v>0</v>
      </c>
      <c r="S1844" s="129">
        <v>11</v>
      </c>
    </row>
    <row r="1845" spans="1:19" hidden="1">
      <c r="A1845" s="147">
        <v>1827</v>
      </c>
      <c r="B1845" s="121">
        <v>203062433</v>
      </c>
      <c r="C1845" s="148" t="s">
        <v>159</v>
      </c>
      <c r="D1845" s="149" t="s">
        <v>32</v>
      </c>
      <c r="E1845" s="149" t="s">
        <v>44</v>
      </c>
      <c r="F1845" s="149" t="s">
        <v>152</v>
      </c>
      <c r="G1845" s="149" t="s">
        <v>109</v>
      </c>
      <c r="H1845" s="149">
        <v>0</v>
      </c>
      <c r="I1845" s="123" t="s">
        <v>1944</v>
      </c>
      <c r="J1845" s="150">
        <f>VLOOKUP(B1845,'12.2023'!A:C,3,0)</f>
        <v>0</v>
      </c>
      <c r="K1845" s="151">
        <f>VLOOKUP(B1845,'12.2023'!A:D,4,0)</f>
        <v>0</v>
      </c>
      <c r="L1845" s="150">
        <f>VLOOKUP(B1845,'12.2023'!A:E,5,0)</f>
        <v>20091</v>
      </c>
      <c r="M1845" s="150">
        <f>VLOOKUP(B1845,'12.2023'!A:F,6,0)</f>
        <v>20091</v>
      </c>
      <c r="N1845" s="150">
        <f t="shared" si="113"/>
        <v>0</v>
      </c>
      <c r="O1845" s="152">
        <f t="shared" si="114"/>
        <v>0</v>
      </c>
      <c r="P1845" s="128">
        <f t="shared" si="115"/>
        <v>0</v>
      </c>
      <c r="Q1845" s="153">
        <v>0</v>
      </c>
      <c r="R1845" s="128">
        <f t="shared" si="116"/>
        <v>0</v>
      </c>
      <c r="S1845" s="129">
        <v>11</v>
      </c>
    </row>
    <row r="1846" spans="1:19" hidden="1">
      <c r="A1846" s="147">
        <v>1828</v>
      </c>
      <c r="B1846" s="121">
        <v>203062434</v>
      </c>
      <c r="C1846" s="148" t="s">
        <v>159</v>
      </c>
      <c r="D1846" s="149" t="s">
        <v>32</v>
      </c>
      <c r="E1846" s="149" t="s">
        <v>44</v>
      </c>
      <c r="F1846" s="149" t="s">
        <v>152</v>
      </c>
      <c r="G1846" s="149" t="s">
        <v>109</v>
      </c>
      <c r="H1846" s="149">
        <v>0</v>
      </c>
      <c r="I1846" s="123" t="s">
        <v>1945</v>
      </c>
      <c r="J1846" s="150">
        <f>VLOOKUP(B1846,'12.2023'!A:C,3,0)</f>
        <v>0</v>
      </c>
      <c r="K1846" s="151">
        <f>VLOOKUP(B1846,'12.2023'!A:D,4,0)</f>
        <v>0</v>
      </c>
      <c r="L1846" s="150">
        <f>VLOOKUP(B1846,'12.2023'!A:E,5,0)</f>
        <v>21624</v>
      </c>
      <c r="M1846" s="150">
        <f>VLOOKUP(B1846,'12.2023'!A:F,6,0)</f>
        <v>21624</v>
      </c>
      <c r="N1846" s="150">
        <f t="shared" si="113"/>
        <v>0</v>
      </c>
      <c r="O1846" s="152">
        <f t="shared" si="114"/>
        <v>0</v>
      </c>
      <c r="P1846" s="128">
        <f t="shared" si="115"/>
        <v>0</v>
      </c>
      <c r="Q1846" s="153">
        <v>0</v>
      </c>
      <c r="R1846" s="128">
        <f t="shared" si="116"/>
        <v>0</v>
      </c>
      <c r="S1846" s="129">
        <v>11</v>
      </c>
    </row>
    <row r="1847" spans="1:19" hidden="1">
      <c r="A1847" s="147">
        <v>1829</v>
      </c>
      <c r="B1847" s="121">
        <v>203062435</v>
      </c>
      <c r="C1847" s="148" t="s">
        <v>159</v>
      </c>
      <c r="D1847" s="149" t="s">
        <v>32</v>
      </c>
      <c r="E1847" s="149" t="s">
        <v>44</v>
      </c>
      <c r="F1847" s="149" t="s">
        <v>152</v>
      </c>
      <c r="G1847" s="149" t="s">
        <v>109</v>
      </c>
      <c r="H1847" s="149">
        <v>0</v>
      </c>
      <c r="I1847" s="123" t="s">
        <v>1946</v>
      </c>
      <c r="J1847" s="150">
        <f>VLOOKUP(B1847,'12.2023'!A:C,3,0)</f>
        <v>0</v>
      </c>
      <c r="K1847" s="151">
        <f>VLOOKUP(B1847,'12.2023'!A:D,4,0)</f>
        <v>0</v>
      </c>
      <c r="L1847" s="150">
        <f>VLOOKUP(B1847,'12.2023'!A:E,5,0)</f>
        <v>22672</v>
      </c>
      <c r="M1847" s="150">
        <f>VLOOKUP(B1847,'12.2023'!A:F,6,0)</f>
        <v>22672</v>
      </c>
      <c r="N1847" s="150">
        <f t="shared" si="113"/>
        <v>0</v>
      </c>
      <c r="O1847" s="152">
        <f t="shared" si="114"/>
        <v>0</v>
      </c>
      <c r="P1847" s="128">
        <f t="shared" si="115"/>
        <v>0</v>
      </c>
      <c r="Q1847" s="153">
        <v>0</v>
      </c>
      <c r="R1847" s="128">
        <f t="shared" si="116"/>
        <v>0</v>
      </c>
      <c r="S1847" s="129">
        <v>11</v>
      </c>
    </row>
    <row r="1848" spans="1:19" hidden="1">
      <c r="A1848" s="147">
        <v>1830</v>
      </c>
      <c r="B1848" s="121">
        <v>203062436</v>
      </c>
      <c r="C1848" s="148" t="s">
        <v>159</v>
      </c>
      <c r="D1848" s="149" t="s">
        <v>32</v>
      </c>
      <c r="E1848" s="149" t="s">
        <v>44</v>
      </c>
      <c r="F1848" s="149" t="s">
        <v>152</v>
      </c>
      <c r="G1848" s="149" t="s">
        <v>109</v>
      </c>
      <c r="H1848" s="149">
        <v>0</v>
      </c>
      <c r="I1848" s="123" t="s">
        <v>1947</v>
      </c>
      <c r="J1848" s="150">
        <f>VLOOKUP(B1848,'12.2023'!A:C,3,0)</f>
        <v>0</v>
      </c>
      <c r="K1848" s="151">
        <f>VLOOKUP(B1848,'12.2023'!A:D,4,0)</f>
        <v>0</v>
      </c>
      <c r="L1848" s="150">
        <f>VLOOKUP(B1848,'12.2023'!A:E,5,0)</f>
        <v>23960</v>
      </c>
      <c r="M1848" s="150">
        <f>VLOOKUP(B1848,'12.2023'!A:F,6,0)</f>
        <v>23960</v>
      </c>
      <c r="N1848" s="150">
        <f t="shared" si="113"/>
        <v>0</v>
      </c>
      <c r="O1848" s="152">
        <f t="shared" si="114"/>
        <v>0</v>
      </c>
      <c r="P1848" s="128">
        <f t="shared" si="115"/>
        <v>0</v>
      </c>
      <c r="Q1848" s="153">
        <v>0</v>
      </c>
      <c r="R1848" s="128">
        <f t="shared" si="116"/>
        <v>0</v>
      </c>
      <c r="S1848" s="129">
        <v>11</v>
      </c>
    </row>
    <row r="1849" spans="1:19" hidden="1">
      <c r="A1849" s="147">
        <v>1831</v>
      </c>
      <c r="B1849" s="121">
        <v>203062437</v>
      </c>
      <c r="C1849" s="148" t="s">
        <v>159</v>
      </c>
      <c r="D1849" s="149" t="s">
        <v>32</v>
      </c>
      <c r="E1849" s="149" t="s">
        <v>44</v>
      </c>
      <c r="F1849" s="149" t="s">
        <v>152</v>
      </c>
      <c r="G1849" s="149" t="s">
        <v>109</v>
      </c>
      <c r="H1849" s="149">
        <v>0</v>
      </c>
      <c r="I1849" s="123" t="s">
        <v>1948</v>
      </c>
      <c r="J1849" s="150">
        <f>VLOOKUP(B1849,'12.2023'!A:C,3,0)</f>
        <v>0</v>
      </c>
      <c r="K1849" s="151">
        <f>VLOOKUP(B1849,'12.2023'!A:D,4,0)</f>
        <v>0</v>
      </c>
      <c r="L1849" s="150">
        <f>VLOOKUP(B1849,'12.2023'!A:E,5,0)</f>
        <v>24195</v>
      </c>
      <c r="M1849" s="150">
        <f>VLOOKUP(B1849,'12.2023'!A:F,6,0)</f>
        <v>24195</v>
      </c>
      <c r="N1849" s="150">
        <f t="shared" si="113"/>
        <v>0</v>
      </c>
      <c r="O1849" s="152">
        <f t="shared" si="114"/>
        <v>0</v>
      </c>
      <c r="P1849" s="128">
        <f t="shared" si="115"/>
        <v>0</v>
      </c>
      <c r="Q1849" s="153">
        <v>0</v>
      </c>
      <c r="R1849" s="128">
        <f t="shared" si="116"/>
        <v>0</v>
      </c>
      <c r="S1849" s="129">
        <v>11</v>
      </c>
    </row>
    <row r="1850" spans="1:19" hidden="1">
      <c r="A1850" s="147">
        <v>1832</v>
      </c>
      <c r="B1850" s="121">
        <v>203062438</v>
      </c>
      <c r="C1850" s="148" t="s">
        <v>159</v>
      </c>
      <c r="D1850" s="149" t="s">
        <v>32</v>
      </c>
      <c r="E1850" s="149" t="s">
        <v>44</v>
      </c>
      <c r="F1850" s="149" t="s">
        <v>152</v>
      </c>
      <c r="G1850" s="149" t="s">
        <v>109</v>
      </c>
      <c r="H1850" s="149">
        <v>0</v>
      </c>
      <c r="I1850" s="123" t="s">
        <v>1949</v>
      </c>
      <c r="J1850" s="150">
        <f>VLOOKUP(B1850,'12.2023'!A:C,3,0)</f>
        <v>0</v>
      </c>
      <c r="K1850" s="151">
        <f>VLOOKUP(B1850,'12.2023'!A:D,4,0)</f>
        <v>0</v>
      </c>
      <c r="L1850" s="150">
        <f>VLOOKUP(B1850,'12.2023'!A:E,5,0)</f>
        <v>22410</v>
      </c>
      <c r="M1850" s="150">
        <f>VLOOKUP(B1850,'12.2023'!A:F,6,0)</f>
        <v>22410</v>
      </c>
      <c r="N1850" s="150">
        <f t="shared" si="113"/>
        <v>0</v>
      </c>
      <c r="O1850" s="152">
        <f t="shared" si="114"/>
        <v>0</v>
      </c>
      <c r="P1850" s="128">
        <f t="shared" si="115"/>
        <v>0</v>
      </c>
      <c r="Q1850" s="153">
        <v>0</v>
      </c>
      <c r="R1850" s="128">
        <f t="shared" si="116"/>
        <v>0</v>
      </c>
      <c r="S1850" s="129">
        <v>11</v>
      </c>
    </row>
    <row r="1851" spans="1:19" hidden="1">
      <c r="A1851" s="147">
        <v>1833</v>
      </c>
      <c r="B1851" s="121">
        <v>203062439</v>
      </c>
      <c r="C1851" s="148" t="s">
        <v>159</v>
      </c>
      <c r="D1851" s="149" t="s">
        <v>32</v>
      </c>
      <c r="E1851" s="149" t="s">
        <v>44</v>
      </c>
      <c r="F1851" s="149" t="s">
        <v>152</v>
      </c>
      <c r="G1851" s="149" t="s">
        <v>109</v>
      </c>
      <c r="H1851" s="149">
        <v>0</v>
      </c>
      <c r="I1851" s="123" t="s">
        <v>1950</v>
      </c>
      <c r="J1851" s="150">
        <f>VLOOKUP(B1851,'12.2023'!A:C,3,0)</f>
        <v>0</v>
      </c>
      <c r="K1851" s="151">
        <f>VLOOKUP(B1851,'12.2023'!A:D,4,0)</f>
        <v>0</v>
      </c>
      <c r="L1851" s="150">
        <f>VLOOKUP(B1851,'12.2023'!A:E,5,0)</f>
        <v>8000</v>
      </c>
      <c r="M1851" s="150">
        <f>VLOOKUP(B1851,'12.2023'!A:F,6,0)</f>
        <v>8000</v>
      </c>
      <c r="N1851" s="150">
        <f t="shared" si="113"/>
        <v>0</v>
      </c>
      <c r="O1851" s="152">
        <f t="shared" si="114"/>
        <v>0</v>
      </c>
      <c r="P1851" s="128">
        <f t="shared" si="115"/>
        <v>0</v>
      </c>
      <c r="Q1851" s="153">
        <v>0</v>
      </c>
      <c r="R1851" s="128">
        <f t="shared" si="116"/>
        <v>0</v>
      </c>
      <c r="S1851" s="129">
        <v>11</v>
      </c>
    </row>
    <row r="1852" spans="1:19" hidden="1">
      <c r="A1852" s="147">
        <v>1834</v>
      </c>
      <c r="B1852" s="121">
        <v>203062440</v>
      </c>
      <c r="C1852" s="148" t="s">
        <v>159</v>
      </c>
      <c r="D1852" s="149" t="s">
        <v>32</v>
      </c>
      <c r="E1852" s="149" t="s">
        <v>44</v>
      </c>
      <c r="F1852" s="149" t="s">
        <v>152</v>
      </c>
      <c r="G1852" s="149" t="s">
        <v>109</v>
      </c>
      <c r="H1852" s="149">
        <v>0</v>
      </c>
      <c r="I1852" s="123" t="s">
        <v>1951</v>
      </c>
      <c r="J1852" s="150">
        <f>VLOOKUP(B1852,'12.2023'!A:C,3,0)</f>
        <v>0</v>
      </c>
      <c r="K1852" s="151">
        <f>VLOOKUP(B1852,'12.2023'!A:D,4,0)</f>
        <v>0</v>
      </c>
      <c r="L1852" s="150">
        <f>VLOOKUP(B1852,'12.2023'!A:E,5,0)</f>
        <v>12000</v>
      </c>
      <c r="M1852" s="150">
        <f>VLOOKUP(B1852,'12.2023'!A:F,6,0)</f>
        <v>12000</v>
      </c>
      <c r="N1852" s="150">
        <f t="shared" si="113"/>
        <v>0</v>
      </c>
      <c r="O1852" s="152">
        <f t="shared" si="114"/>
        <v>0</v>
      </c>
      <c r="P1852" s="128">
        <f t="shared" si="115"/>
        <v>0</v>
      </c>
      <c r="Q1852" s="153">
        <v>0</v>
      </c>
      <c r="R1852" s="128">
        <f t="shared" si="116"/>
        <v>0</v>
      </c>
      <c r="S1852" s="129">
        <v>11</v>
      </c>
    </row>
    <row r="1853" spans="1:19" hidden="1">
      <c r="A1853" s="147">
        <v>1835</v>
      </c>
      <c r="B1853" s="121">
        <v>203062441</v>
      </c>
      <c r="C1853" s="148" t="s">
        <v>159</v>
      </c>
      <c r="D1853" s="149" t="s">
        <v>32</v>
      </c>
      <c r="E1853" s="149" t="s">
        <v>44</v>
      </c>
      <c r="F1853" s="149" t="s">
        <v>152</v>
      </c>
      <c r="G1853" s="149" t="s">
        <v>109</v>
      </c>
      <c r="H1853" s="149">
        <v>0</v>
      </c>
      <c r="I1853" s="123" t="s">
        <v>1952</v>
      </c>
      <c r="J1853" s="150">
        <f>VLOOKUP(B1853,'12.2023'!A:C,3,0)</f>
        <v>0</v>
      </c>
      <c r="K1853" s="151">
        <f>VLOOKUP(B1853,'12.2023'!A:D,4,0)</f>
        <v>0</v>
      </c>
      <c r="L1853" s="150">
        <f>VLOOKUP(B1853,'12.2023'!A:E,5,0)</f>
        <v>7000</v>
      </c>
      <c r="M1853" s="150">
        <f>VLOOKUP(B1853,'12.2023'!A:F,6,0)</f>
        <v>7000</v>
      </c>
      <c r="N1853" s="150">
        <f t="shared" si="113"/>
        <v>0</v>
      </c>
      <c r="O1853" s="152">
        <f t="shared" si="114"/>
        <v>0</v>
      </c>
      <c r="P1853" s="128">
        <f t="shared" si="115"/>
        <v>0</v>
      </c>
      <c r="Q1853" s="153">
        <v>0</v>
      </c>
      <c r="R1853" s="128">
        <f t="shared" si="116"/>
        <v>0</v>
      </c>
      <c r="S1853" s="129">
        <v>11</v>
      </c>
    </row>
    <row r="1854" spans="1:19" hidden="1">
      <c r="A1854" s="147">
        <v>1836</v>
      </c>
      <c r="B1854" s="121">
        <v>203062442</v>
      </c>
      <c r="C1854" s="148" t="s">
        <v>159</v>
      </c>
      <c r="D1854" s="149" t="s">
        <v>32</v>
      </c>
      <c r="E1854" s="149" t="s">
        <v>44</v>
      </c>
      <c r="F1854" s="149" t="s">
        <v>152</v>
      </c>
      <c r="G1854" s="149" t="s">
        <v>109</v>
      </c>
      <c r="H1854" s="149">
        <v>0</v>
      </c>
      <c r="I1854" s="123" t="s">
        <v>1953</v>
      </c>
      <c r="J1854" s="150">
        <f>VLOOKUP(B1854,'12.2023'!A:C,3,0)</f>
        <v>0</v>
      </c>
      <c r="K1854" s="151">
        <f>VLOOKUP(B1854,'12.2023'!A:D,4,0)</f>
        <v>0</v>
      </c>
      <c r="L1854" s="150">
        <f>VLOOKUP(B1854,'12.2023'!A:E,5,0)</f>
        <v>13000</v>
      </c>
      <c r="M1854" s="150">
        <f>VLOOKUP(B1854,'12.2023'!A:F,6,0)</f>
        <v>13000</v>
      </c>
      <c r="N1854" s="150">
        <f t="shared" si="113"/>
        <v>0</v>
      </c>
      <c r="O1854" s="152">
        <f t="shared" si="114"/>
        <v>0</v>
      </c>
      <c r="P1854" s="128">
        <f t="shared" si="115"/>
        <v>0</v>
      </c>
      <c r="Q1854" s="153">
        <v>0</v>
      </c>
      <c r="R1854" s="128">
        <f t="shared" si="116"/>
        <v>0</v>
      </c>
      <c r="S1854" s="129">
        <v>11</v>
      </c>
    </row>
    <row r="1855" spans="1:19" hidden="1">
      <c r="A1855" s="147">
        <v>1837</v>
      </c>
      <c r="B1855" s="121">
        <v>203062443</v>
      </c>
      <c r="C1855" s="148" t="s">
        <v>159</v>
      </c>
      <c r="D1855" s="149" t="s">
        <v>32</v>
      </c>
      <c r="E1855" s="149" t="s">
        <v>44</v>
      </c>
      <c r="F1855" s="149" t="s">
        <v>152</v>
      </c>
      <c r="G1855" s="149" t="s">
        <v>109</v>
      </c>
      <c r="H1855" s="149">
        <v>0</v>
      </c>
      <c r="I1855" s="123" t="s">
        <v>1954</v>
      </c>
      <c r="J1855" s="150">
        <f>VLOOKUP(B1855,'12.2023'!A:C,3,0)</f>
        <v>0</v>
      </c>
      <c r="K1855" s="151">
        <f>VLOOKUP(B1855,'12.2023'!A:D,4,0)</f>
        <v>0</v>
      </c>
      <c r="L1855" s="150">
        <f>VLOOKUP(B1855,'12.2023'!A:E,5,0)</f>
        <v>101664.62</v>
      </c>
      <c r="M1855" s="150">
        <f>VLOOKUP(B1855,'12.2023'!A:F,6,0)</f>
        <v>101664.62</v>
      </c>
      <c r="N1855" s="150">
        <f t="shared" si="113"/>
        <v>0</v>
      </c>
      <c r="O1855" s="152">
        <f t="shared" si="114"/>
        <v>0</v>
      </c>
      <c r="P1855" s="128">
        <f t="shared" si="115"/>
        <v>0</v>
      </c>
      <c r="Q1855" s="153">
        <v>0</v>
      </c>
      <c r="R1855" s="128">
        <f t="shared" si="116"/>
        <v>0</v>
      </c>
      <c r="S1855" s="129">
        <v>11</v>
      </c>
    </row>
    <row r="1856" spans="1:19" hidden="1">
      <c r="A1856" s="147">
        <v>1838</v>
      </c>
      <c r="B1856" s="121">
        <v>203062444</v>
      </c>
      <c r="C1856" s="148" t="s">
        <v>159</v>
      </c>
      <c r="D1856" s="149" t="s">
        <v>32</v>
      </c>
      <c r="E1856" s="149" t="s">
        <v>44</v>
      </c>
      <c r="F1856" s="149" t="s">
        <v>152</v>
      </c>
      <c r="G1856" s="149" t="s">
        <v>109</v>
      </c>
      <c r="H1856" s="149">
        <v>0</v>
      </c>
      <c r="I1856" s="123" t="s">
        <v>1955</v>
      </c>
      <c r="J1856" s="150">
        <f>VLOOKUP(B1856,'12.2023'!A:C,3,0)</f>
        <v>0</v>
      </c>
      <c r="K1856" s="151">
        <f>VLOOKUP(B1856,'12.2023'!A:D,4,0)</f>
        <v>0</v>
      </c>
      <c r="L1856" s="150">
        <f>VLOOKUP(B1856,'12.2023'!A:E,5,0)</f>
        <v>19428</v>
      </c>
      <c r="M1856" s="150">
        <f>VLOOKUP(B1856,'12.2023'!A:F,6,0)</f>
        <v>19428</v>
      </c>
      <c r="N1856" s="150">
        <f t="shared" si="113"/>
        <v>0</v>
      </c>
      <c r="O1856" s="152">
        <f t="shared" si="114"/>
        <v>0</v>
      </c>
      <c r="P1856" s="128">
        <f t="shared" si="115"/>
        <v>0</v>
      </c>
      <c r="Q1856" s="153">
        <v>0</v>
      </c>
      <c r="R1856" s="128">
        <f t="shared" si="116"/>
        <v>0</v>
      </c>
      <c r="S1856" s="129">
        <v>11</v>
      </c>
    </row>
    <row r="1857" spans="1:19" hidden="1">
      <c r="A1857" s="147">
        <v>1839</v>
      </c>
      <c r="B1857" s="121">
        <v>203062445</v>
      </c>
      <c r="C1857" s="148" t="s">
        <v>159</v>
      </c>
      <c r="D1857" s="149" t="s">
        <v>32</v>
      </c>
      <c r="E1857" s="149" t="s">
        <v>44</v>
      </c>
      <c r="F1857" s="149" t="s">
        <v>152</v>
      </c>
      <c r="G1857" s="149" t="s">
        <v>109</v>
      </c>
      <c r="H1857" s="149">
        <v>0</v>
      </c>
      <c r="I1857" s="123" t="s">
        <v>1956</v>
      </c>
      <c r="J1857" s="150">
        <f>VLOOKUP(B1857,'12.2023'!A:C,3,0)</f>
        <v>0</v>
      </c>
      <c r="K1857" s="151">
        <f>VLOOKUP(B1857,'12.2023'!A:D,4,0)</f>
        <v>0</v>
      </c>
      <c r="L1857" s="150">
        <f>VLOOKUP(B1857,'12.2023'!A:E,5,0)</f>
        <v>27528</v>
      </c>
      <c r="M1857" s="150">
        <f>VLOOKUP(B1857,'12.2023'!A:F,6,0)</f>
        <v>27528</v>
      </c>
      <c r="N1857" s="150">
        <f t="shared" si="113"/>
        <v>0</v>
      </c>
      <c r="O1857" s="152">
        <f t="shared" si="114"/>
        <v>0</v>
      </c>
      <c r="P1857" s="128">
        <f t="shared" si="115"/>
        <v>0</v>
      </c>
      <c r="Q1857" s="153">
        <v>0</v>
      </c>
      <c r="R1857" s="128">
        <f t="shared" si="116"/>
        <v>0</v>
      </c>
      <c r="S1857" s="129">
        <v>11</v>
      </c>
    </row>
    <row r="1858" spans="1:19" hidden="1">
      <c r="A1858" s="147">
        <v>1840</v>
      </c>
      <c r="B1858" s="121">
        <v>203062446</v>
      </c>
      <c r="C1858" s="148" t="s">
        <v>159</v>
      </c>
      <c r="D1858" s="149" t="s">
        <v>32</v>
      </c>
      <c r="E1858" s="149" t="s">
        <v>44</v>
      </c>
      <c r="F1858" s="149" t="s">
        <v>152</v>
      </c>
      <c r="G1858" s="149" t="s">
        <v>109</v>
      </c>
      <c r="H1858" s="149">
        <v>0</v>
      </c>
      <c r="I1858" s="123" t="s">
        <v>1957</v>
      </c>
      <c r="J1858" s="150">
        <f>VLOOKUP(B1858,'12.2023'!A:C,3,0)</f>
        <v>0</v>
      </c>
      <c r="K1858" s="151">
        <f>VLOOKUP(B1858,'12.2023'!A:D,4,0)</f>
        <v>0</v>
      </c>
      <c r="L1858" s="150">
        <f>VLOOKUP(B1858,'12.2023'!A:E,5,0)</f>
        <v>10214</v>
      </c>
      <c r="M1858" s="150">
        <f>VLOOKUP(B1858,'12.2023'!A:F,6,0)</f>
        <v>10214</v>
      </c>
      <c r="N1858" s="150">
        <f t="shared" si="113"/>
        <v>0</v>
      </c>
      <c r="O1858" s="152">
        <f t="shared" si="114"/>
        <v>0</v>
      </c>
      <c r="P1858" s="128">
        <f t="shared" si="115"/>
        <v>0</v>
      </c>
      <c r="Q1858" s="153">
        <v>0</v>
      </c>
      <c r="R1858" s="128">
        <f t="shared" si="116"/>
        <v>0</v>
      </c>
      <c r="S1858" s="129">
        <v>11</v>
      </c>
    </row>
    <row r="1859" spans="1:19" hidden="1">
      <c r="A1859" s="147">
        <v>1841</v>
      </c>
      <c r="B1859" s="121">
        <v>203062447</v>
      </c>
      <c r="C1859" s="148" t="s">
        <v>159</v>
      </c>
      <c r="D1859" s="149" t="s">
        <v>32</v>
      </c>
      <c r="E1859" s="149" t="s">
        <v>44</v>
      </c>
      <c r="F1859" s="149" t="s">
        <v>152</v>
      </c>
      <c r="G1859" s="149" t="s">
        <v>109</v>
      </c>
      <c r="H1859" s="149">
        <v>0</v>
      </c>
      <c r="I1859" s="123" t="s">
        <v>1958</v>
      </c>
      <c r="J1859" s="150">
        <f>VLOOKUP(B1859,'12.2023'!A:C,3,0)</f>
        <v>0</v>
      </c>
      <c r="K1859" s="151">
        <f>VLOOKUP(B1859,'12.2023'!A:D,4,0)</f>
        <v>0</v>
      </c>
      <c r="L1859" s="150">
        <f>VLOOKUP(B1859,'12.2023'!A:E,5,0)</f>
        <v>20679</v>
      </c>
      <c r="M1859" s="150">
        <f>VLOOKUP(B1859,'12.2023'!A:F,6,0)</f>
        <v>20679</v>
      </c>
      <c r="N1859" s="150">
        <f t="shared" si="113"/>
        <v>0</v>
      </c>
      <c r="O1859" s="152">
        <f t="shared" si="114"/>
        <v>0</v>
      </c>
      <c r="P1859" s="128">
        <f t="shared" si="115"/>
        <v>0</v>
      </c>
      <c r="Q1859" s="153">
        <v>0</v>
      </c>
      <c r="R1859" s="128">
        <f t="shared" si="116"/>
        <v>0</v>
      </c>
      <c r="S1859" s="129">
        <v>11</v>
      </c>
    </row>
    <row r="1860" spans="1:19" hidden="1">
      <c r="A1860" s="147">
        <v>1842</v>
      </c>
      <c r="B1860" s="121">
        <v>203062448</v>
      </c>
      <c r="C1860" s="148" t="s">
        <v>159</v>
      </c>
      <c r="D1860" s="149" t="s">
        <v>32</v>
      </c>
      <c r="E1860" s="149" t="s">
        <v>44</v>
      </c>
      <c r="F1860" s="149" t="s">
        <v>152</v>
      </c>
      <c r="G1860" s="149" t="s">
        <v>109</v>
      </c>
      <c r="H1860" s="149">
        <v>0</v>
      </c>
      <c r="I1860" s="123" t="s">
        <v>1959</v>
      </c>
      <c r="J1860" s="150">
        <f>VLOOKUP(B1860,'12.2023'!A:C,3,0)</f>
        <v>0</v>
      </c>
      <c r="K1860" s="151">
        <f>VLOOKUP(B1860,'12.2023'!A:D,4,0)</f>
        <v>0</v>
      </c>
      <c r="L1860" s="150">
        <f>VLOOKUP(B1860,'12.2023'!A:E,5,0)</f>
        <v>42973</v>
      </c>
      <c r="M1860" s="150">
        <f>VLOOKUP(B1860,'12.2023'!A:F,6,0)</f>
        <v>42973</v>
      </c>
      <c r="N1860" s="150">
        <f t="shared" si="113"/>
        <v>0</v>
      </c>
      <c r="O1860" s="152">
        <f t="shared" si="114"/>
        <v>0</v>
      </c>
      <c r="P1860" s="128">
        <f t="shared" si="115"/>
        <v>0</v>
      </c>
      <c r="Q1860" s="153">
        <v>0</v>
      </c>
      <c r="R1860" s="128">
        <f t="shared" si="116"/>
        <v>0</v>
      </c>
      <c r="S1860" s="129">
        <v>11</v>
      </c>
    </row>
    <row r="1861" spans="1:19" hidden="1">
      <c r="A1861" s="147">
        <v>1843</v>
      </c>
      <c r="B1861" s="121">
        <v>203062449</v>
      </c>
      <c r="C1861" s="148" t="s">
        <v>159</v>
      </c>
      <c r="D1861" s="149" t="s">
        <v>32</v>
      </c>
      <c r="E1861" s="149" t="s">
        <v>44</v>
      </c>
      <c r="F1861" s="149" t="s">
        <v>152</v>
      </c>
      <c r="G1861" s="149" t="s">
        <v>109</v>
      </c>
      <c r="H1861" s="149">
        <v>0</v>
      </c>
      <c r="I1861" s="123" t="s">
        <v>1960</v>
      </c>
      <c r="J1861" s="150">
        <f>VLOOKUP(B1861,'12.2023'!A:C,3,0)</f>
        <v>0</v>
      </c>
      <c r="K1861" s="151">
        <f>VLOOKUP(B1861,'12.2023'!A:D,4,0)</f>
        <v>0</v>
      </c>
      <c r="L1861" s="150">
        <f>VLOOKUP(B1861,'12.2023'!A:E,5,0)</f>
        <v>40132.32</v>
      </c>
      <c r="M1861" s="150">
        <f>VLOOKUP(B1861,'12.2023'!A:F,6,0)</f>
        <v>40132.32</v>
      </c>
      <c r="N1861" s="150">
        <f t="shared" si="113"/>
        <v>0</v>
      </c>
      <c r="O1861" s="152">
        <f t="shared" si="114"/>
        <v>0</v>
      </c>
      <c r="P1861" s="128">
        <f t="shared" si="115"/>
        <v>0</v>
      </c>
      <c r="Q1861" s="153">
        <v>0</v>
      </c>
      <c r="R1861" s="128">
        <f t="shared" si="116"/>
        <v>0</v>
      </c>
      <c r="S1861" s="129">
        <v>11</v>
      </c>
    </row>
    <row r="1862" spans="1:19" hidden="1">
      <c r="A1862" s="147">
        <v>1844</v>
      </c>
      <c r="B1862" s="121">
        <v>203062450</v>
      </c>
      <c r="C1862" s="148" t="s">
        <v>159</v>
      </c>
      <c r="D1862" s="149" t="s">
        <v>32</v>
      </c>
      <c r="E1862" s="149" t="s">
        <v>44</v>
      </c>
      <c r="F1862" s="149" t="s">
        <v>152</v>
      </c>
      <c r="G1862" s="149" t="s">
        <v>109</v>
      </c>
      <c r="H1862" s="149">
        <v>0</v>
      </c>
      <c r="I1862" s="123" t="s">
        <v>1961</v>
      </c>
      <c r="J1862" s="150">
        <f>VLOOKUP(B1862,'12.2023'!A:C,3,0)</f>
        <v>0</v>
      </c>
      <c r="K1862" s="151">
        <f>VLOOKUP(B1862,'12.2023'!A:D,4,0)</f>
        <v>0</v>
      </c>
      <c r="L1862" s="150">
        <f>VLOOKUP(B1862,'12.2023'!A:E,5,0)</f>
        <v>25178</v>
      </c>
      <c r="M1862" s="150">
        <f>VLOOKUP(B1862,'12.2023'!A:F,6,0)</f>
        <v>25178</v>
      </c>
      <c r="N1862" s="150">
        <f t="shared" si="113"/>
        <v>0</v>
      </c>
      <c r="O1862" s="152">
        <f t="shared" si="114"/>
        <v>0</v>
      </c>
      <c r="P1862" s="128">
        <f t="shared" si="115"/>
        <v>0</v>
      </c>
      <c r="Q1862" s="153">
        <v>0</v>
      </c>
      <c r="R1862" s="128">
        <f t="shared" si="116"/>
        <v>0</v>
      </c>
      <c r="S1862" s="129">
        <v>11</v>
      </c>
    </row>
    <row r="1863" spans="1:19" hidden="1">
      <c r="A1863" s="147">
        <v>1845</v>
      </c>
      <c r="B1863" s="121">
        <v>203062451</v>
      </c>
      <c r="C1863" s="148" t="s">
        <v>159</v>
      </c>
      <c r="D1863" s="149" t="s">
        <v>32</v>
      </c>
      <c r="E1863" s="149" t="s">
        <v>44</v>
      </c>
      <c r="F1863" s="149" t="s">
        <v>152</v>
      </c>
      <c r="G1863" s="149" t="s">
        <v>109</v>
      </c>
      <c r="H1863" s="149">
        <v>0</v>
      </c>
      <c r="I1863" s="123" t="s">
        <v>1962</v>
      </c>
      <c r="J1863" s="150">
        <f>VLOOKUP(B1863,'12.2023'!A:C,3,0)</f>
        <v>0</v>
      </c>
      <c r="K1863" s="151">
        <f>VLOOKUP(B1863,'12.2023'!A:D,4,0)</f>
        <v>0</v>
      </c>
      <c r="L1863" s="150">
        <f>VLOOKUP(B1863,'12.2023'!A:E,5,0)</f>
        <v>19930.5</v>
      </c>
      <c r="M1863" s="150">
        <f>VLOOKUP(B1863,'12.2023'!A:F,6,0)</f>
        <v>19930.5</v>
      </c>
      <c r="N1863" s="150">
        <f t="shared" ref="N1863:N1926" si="117">IF((J1863+L1863)-(K1863+M1863)&lt;0,0,(J1863+L1863)-(K1863+M1863))</f>
        <v>0</v>
      </c>
      <c r="O1863" s="152">
        <f t="shared" ref="O1863:O1926" si="118">-IF((J1863+L1863)-(K1863+M1863)&lt;0,(J1863+L1863)-(K1863+M1863),0)</f>
        <v>0</v>
      </c>
      <c r="P1863" s="128">
        <f t="shared" ref="P1863:P1926" si="119">N1863-O1863</f>
        <v>0</v>
      </c>
      <c r="Q1863" s="153">
        <v>0</v>
      </c>
      <c r="R1863" s="128">
        <f t="shared" ref="R1863:R1926" si="120">P1863-Q1863</f>
        <v>0</v>
      </c>
      <c r="S1863" s="129">
        <v>11</v>
      </c>
    </row>
    <row r="1864" spans="1:19" hidden="1">
      <c r="A1864" s="147">
        <v>1846</v>
      </c>
      <c r="B1864" s="121">
        <v>203062452</v>
      </c>
      <c r="C1864" s="148" t="s">
        <v>159</v>
      </c>
      <c r="D1864" s="149" t="s">
        <v>32</v>
      </c>
      <c r="E1864" s="149" t="s">
        <v>44</v>
      </c>
      <c r="F1864" s="149" t="s">
        <v>152</v>
      </c>
      <c r="G1864" s="149" t="s">
        <v>109</v>
      </c>
      <c r="H1864" s="149">
        <v>0</v>
      </c>
      <c r="I1864" s="123" t="s">
        <v>1963</v>
      </c>
      <c r="J1864" s="150">
        <f>VLOOKUP(B1864,'12.2023'!A:C,3,0)</f>
        <v>0</v>
      </c>
      <c r="K1864" s="151">
        <f>VLOOKUP(B1864,'12.2023'!A:D,4,0)</f>
        <v>0</v>
      </c>
      <c r="L1864" s="150">
        <f>VLOOKUP(B1864,'12.2023'!A:E,5,0)</f>
        <v>24806.5</v>
      </c>
      <c r="M1864" s="150">
        <f>VLOOKUP(B1864,'12.2023'!A:F,6,0)</f>
        <v>24806.5</v>
      </c>
      <c r="N1864" s="150">
        <f t="shared" si="117"/>
        <v>0</v>
      </c>
      <c r="O1864" s="152">
        <f t="shared" si="118"/>
        <v>0</v>
      </c>
      <c r="P1864" s="128">
        <f t="shared" si="119"/>
        <v>0</v>
      </c>
      <c r="Q1864" s="153">
        <v>0</v>
      </c>
      <c r="R1864" s="128">
        <f t="shared" si="120"/>
        <v>0</v>
      </c>
      <c r="S1864" s="129">
        <v>11</v>
      </c>
    </row>
    <row r="1865" spans="1:19" hidden="1">
      <c r="A1865" s="147">
        <v>1847</v>
      </c>
      <c r="B1865" s="121">
        <v>203062453</v>
      </c>
      <c r="C1865" s="148" t="s">
        <v>159</v>
      </c>
      <c r="D1865" s="149" t="s">
        <v>32</v>
      </c>
      <c r="E1865" s="149" t="s">
        <v>44</v>
      </c>
      <c r="F1865" s="149" t="s">
        <v>152</v>
      </c>
      <c r="G1865" s="149" t="s">
        <v>109</v>
      </c>
      <c r="H1865" s="149">
        <v>0</v>
      </c>
      <c r="I1865" s="123" t="s">
        <v>1964</v>
      </c>
      <c r="J1865" s="150">
        <f>VLOOKUP(B1865,'12.2023'!A:C,3,0)</f>
        <v>0</v>
      </c>
      <c r="K1865" s="151">
        <f>VLOOKUP(B1865,'12.2023'!A:D,4,0)</f>
        <v>0</v>
      </c>
      <c r="L1865" s="150">
        <f>VLOOKUP(B1865,'12.2023'!A:E,5,0)</f>
        <v>20362</v>
      </c>
      <c r="M1865" s="150">
        <f>VLOOKUP(B1865,'12.2023'!A:F,6,0)</f>
        <v>20362</v>
      </c>
      <c r="N1865" s="150">
        <f t="shared" si="117"/>
        <v>0</v>
      </c>
      <c r="O1865" s="152">
        <f t="shared" si="118"/>
        <v>0</v>
      </c>
      <c r="P1865" s="128">
        <f t="shared" si="119"/>
        <v>0</v>
      </c>
      <c r="Q1865" s="153">
        <v>0</v>
      </c>
      <c r="R1865" s="128">
        <f t="shared" si="120"/>
        <v>0</v>
      </c>
      <c r="S1865" s="129">
        <v>11</v>
      </c>
    </row>
    <row r="1866" spans="1:19" hidden="1">
      <c r="A1866" s="147">
        <v>1848</v>
      </c>
      <c r="B1866" s="121">
        <v>203062454</v>
      </c>
      <c r="C1866" s="148" t="s">
        <v>159</v>
      </c>
      <c r="D1866" s="149" t="s">
        <v>32</v>
      </c>
      <c r="E1866" s="149" t="s">
        <v>44</v>
      </c>
      <c r="F1866" s="149" t="s">
        <v>152</v>
      </c>
      <c r="G1866" s="149" t="s">
        <v>109</v>
      </c>
      <c r="H1866" s="149">
        <v>0</v>
      </c>
      <c r="I1866" s="123" t="s">
        <v>1965</v>
      </c>
      <c r="J1866" s="150">
        <f>VLOOKUP(B1866,'12.2023'!A:C,3,0)</f>
        <v>0</v>
      </c>
      <c r="K1866" s="151">
        <f>VLOOKUP(B1866,'12.2023'!A:D,4,0)</f>
        <v>0</v>
      </c>
      <c r="L1866" s="150">
        <f>VLOOKUP(B1866,'12.2023'!A:E,5,0)</f>
        <v>20977</v>
      </c>
      <c r="M1866" s="150">
        <f>VLOOKUP(B1866,'12.2023'!A:F,6,0)</f>
        <v>20977</v>
      </c>
      <c r="N1866" s="150">
        <f t="shared" si="117"/>
        <v>0</v>
      </c>
      <c r="O1866" s="152">
        <f t="shared" si="118"/>
        <v>0</v>
      </c>
      <c r="P1866" s="128">
        <f t="shared" si="119"/>
        <v>0</v>
      </c>
      <c r="Q1866" s="153">
        <v>0</v>
      </c>
      <c r="R1866" s="128">
        <f t="shared" si="120"/>
        <v>0</v>
      </c>
      <c r="S1866" s="129">
        <v>11</v>
      </c>
    </row>
    <row r="1867" spans="1:19" hidden="1">
      <c r="A1867" s="147">
        <v>1849</v>
      </c>
      <c r="B1867" s="121">
        <v>203062455</v>
      </c>
      <c r="C1867" s="148" t="s">
        <v>159</v>
      </c>
      <c r="D1867" s="149" t="s">
        <v>32</v>
      </c>
      <c r="E1867" s="149" t="s">
        <v>44</v>
      </c>
      <c r="F1867" s="149" t="s">
        <v>152</v>
      </c>
      <c r="G1867" s="149" t="s">
        <v>109</v>
      </c>
      <c r="H1867" s="149">
        <v>0</v>
      </c>
      <c r="I1867" s="123" t="s">
        <v>1966</v>
      </c>
      <c r="J1867" s="150">
        <f>VLOOKUP(B1867,'12.2023'!A:C,3,0)</f>
        <v>0</v>
      </c>
      <c r="K1867" s="151">
        <f>VLOOKUP(B1867,'12.2023'!A:D,4,0)</f>
        <v>0</v>
      </c>
      <c r="L1867" s="150">
        <f>VLOOKUP(B1867,'12.2023'!A:E,5,0)</f>
        <v>26171</v>
      </c>
      <c r="M1867" s="150">
        <f>VLOOKUP(B1867,'12.2023'!A:F,6,0)</f>
        <v>26171</v>
      </c>
      <c r="N1867" s="150">
        <f t="shared" si="117"/>
        <v>0</v>
      </c>
      <c r="O1867" s="152">
        <f t="shared" si="118"/>
        <v>0</v>
      </c>
      <c r="P1867" s="128">
        <f t="shared" si="119"/>
        <v>0</v>
      </c>
      <c r="Q1867" s="153">
        <v>0</v>
      </c>
      <c r="R1867" s="128">
        <f t="shared" si="120"/>
        <v>0</v>
      </c>
      <c r="S1867" s="129">
        <v>11</v>
      </c>
    </row>
    <row r="1868" spans="1:19" hidden="1">
      <c r="A1868" s="147">
        <v>1850</v>
      </c>
      <c r="B1868" s="121">
        <v>203062456</v>
      </c>
      <c r="C1868" s="148" t="s">
        <v>159</v>
      </c>
      <c r="D1868" s="149" t="s">
        <v>32</v>
      </c>
      <c r="E1868" s="149" t="s">
        <v>44</v>
      </c>
      <c r="F1868" s="149" t="s">
        <v>152</v>
      </c>
      <c r="G1868" s="149" t="s">
        <v>109</v>
      </c>
      <c r="H1868" s="149">
        <v>0</v>
      </c>
      <c r="I1868" s="123" t="s">
        <v>1967</v>
      </c>
      <c r="J1868" s="150">
        <f>VLOOKUP(B1868,'12.2023'!A:C,3,0)</f>
        <v>0</v>
      </c>
      <c r="K1868" s="151">
        <f>VLOOKUP(B1868,'12.2023'!A:D,4,0)</f>
        <v>0</v>
      </c>
      <c r="L1868" s="150">
        <f>VLOOKUP(B1868,'12.2023'!A:E,5,0)</f>
        <v>25944.5</v>
      </c>
      <c r="M1868" s="150">
        <f>VLOOKUP(B1868,'12.2023'!A:F,6,0)</f>
        <v>25944.5</v>
      </c>
      <c r="N1868" s="150">
        <f t="shared" si="117"/>
        <v>0</v>
      </c>
      <c r="O1868" s="152">
        <f t="shared" si="118"/>
        <v>0</v>
      </c>
      <c r="P1868" s="128">
        <f t="shared" si="119"/>
        <v>0</v>
      </c>
      <c r="Q1868" s="153">
        <v>0</v>
      </c>
      <c r="R1868" s="128">
        <f t="shared" si="120"/>
        <v>0</v>
      </c>
      <c r="S1868" s="129">
        <v>11</v>
      </c>
    </row>
    <row r="1869" spans="1:19" hidden="1">
      <c r="A1869" s="147">
        <v>1851</v>
      </c>
      <c r="B1869" s="121">
        <v>203062457</v>
      </c>
      <c r="C1869" s="148" t="s">
        <v>159</v>
      </c>
      <c r="D1869" s="149" t="s">
        <v>32</v>
      </c>
      <c r="E1869" s="149" t="s">
        <v>44</v>
      </c>
      <c r="F1869" s="149" t="s">
        <v>152</v>
      </c>
      <c r="G1869" s="149" t="s">
        <v>109</v>
      </c>
      <c r="H1869" s="149">
        <v>0</v>
      </c>
      <c r="I1869" s="123" t="s">
        <v>1968</v>
      </c>
      <c r="J1869" s="150">
        <f>VLOOKUP(B1869,'12.2023'!A:C,3,0)</f>
        <v>0</v>
      </c>
      <c r="K1869" s="151">
        <f>VLOOKUP(B1869,'12.2023'!A:D,4,0)</f>
        <v>0</v>
      </c>
      <c r="L1869" s="150">
        <f>VLOOKUP(B1869,'12.2023'!A:E,5,0)</f>
        <v>25660.5</v>
      </c>
      <c r="M1869" s="150">
        <f>VLOOKUP(B1869,'12.2023'!A:F,6,0)</f>
        <v>25660.5</v>
      </c>
      <c r="N1869" s="150">
        <f t="shared" si="117"/>
        <v>0</v>
      </c>
      <c r="O1869" s="152">
        <f t="shared" si="118"/>
        <v>0</v>
      </c>
      <c r="P1869" s="128">
        <f t="shared" si="119"/>
        <v>0</v>
      </c>
      <c r="Q1869" s="153">
        <v>0</v>
      </c>
      <c r="R1869" s="128">
        <f t="shared" si="120"/>
        <v>0</v>
      </c>
      <c r="S1869" s="129">
        <v>11</v>
      </c>
    </row>
    <row r="1870" spans="1:19" hidden="1">
      <c r="A1870" s="147">
        <v>1852</v>
      </c>
      <c r="B1870" s="121">
        <v>203062458</v>
      </c>
      <c r="C1870" s="148" t="s">
        <v>159</v>
      </c>
      <c r="D1870" s="149" t="s">
        <v>32</v>
      </c>
      <c r="E1870" s="149" t="s">
        <v>44</v>
      </c>
      <c r="F1870" s="149" t="s">
        <v>152</v>
      </c>
      <c r="G1870" s="149" t="s">
        <v>109</v>
      </c>
      <c r="H1870" s="149">
        <v>0</v>
      </c>
      <c r="I1870" s="123" t="s">
        <v>1969</v>
      </c>
      <c r="J1870" s="150">
        <f>VLOOKUP(B1870,'12.2023'!A:C,3,0)</f>
        <v>0</v>
      </c>
      <c r="K1870" s="151">
        <f>VLOOKUP(B1870,'12.2023'!A:D,4,0)</f>
        <v>0</v>
      </c>
      <c r="L1870" s="150">
        <f>VLOOKUP(B1870,'12.2023'!A:E,5,0)</f>
        <v>0</v>
      </c>
      <c r="M1870" s="150">
        <f>VLOOKUP(B1870,'12.2023'!A:F,6,0)</f>
        <v>0</v>
      </c>
      <c r="N1870" s="150">
        <f t="shared" si="117"/>
        <v>0</v>
      </c>
      <c r="O1870" s="152">
        <f t="shared" si="118"/>
        <v>0</v>
      </c>
      <c r="P1870" s="128">
        <f t="shared" si="119"/>
        <v>0</v>
      </c>
      <c r="Q1870" s="153">
        <v>0</v>
      </c>
      <c r="R1870" s="128">
        <f t="shared" si="120"/>
        <v>0</v>
      </c>
      <c r="S1870" s="129">
        <v>11</v>
      </c>
    </row>
    <row r="1871" spans="1:19" hidden="1">
      <c r="A1871" s="147">
        <v>1853</v>
      </c>
      <c r="B1871" s="121">
        <v>203062459</v>
      </c>
      <c r="C1871" s="148" t="s">
        <v>159</v>
      </c>
      <c r="D1871" s="149" t="s">
        <v>32</v>
      </c>
      <c r="E1871" s="149" t="s">
        <v>44</v>
      </c>
      <c r="F1871" s="149" t="s">
        <v>152</v>
      </c>
      <c r="G1871" s="149" t="s">
        <v>109</v>
      </c>
      <c r="H1871" s="149">
        <v>0</v>
      </c>
      <c r="I1871" s="123" t="s">
        <v>1970</v>
      </c>
      <c r="J1871" s="150">
        <f>VLOOKUP(B1871,'12.2023'!A:C,3,0)</f>
        <v>0</v>
      </c>
      <c r="K1871" s="151">
        <f>VLOOKUP(B1871,'12.2023'!A:D,4,0)</f>
        <v>0</v>
      </c>
      <c r="L1871" s="150">
        <f>VLOOKUP(B1871,'12.2023'!A:E,5,0)</f>
        <v>65952.430000000008</v>
      </c>
      <c r="M1871" s="150">
        <f>VLOOKUP(B1871,'12.2023'!A:F,6,0)</f>
        <v>65952.430000000008</v>
      </c>
      <c r="N1871" s="150">
        <f t="shared" si="117"/>
        <v>0</v>
      </c>
      <c r="O1871" s="152">
        <f t="shared" si="118"/>
        <v>0</v>
      </c>
      <c r="P1871" s="128">
        <f t="shared" si="119"/>
        <v>0</v>
      </c>
      <c r="Q1871" s="153">
        <v>0</v>
      </c>
      <c r="R1871" s="128">
        <f t="shared" si="120"/>
        <v>0</v>
      </c>
      <c r="S1871" s="129">
        <v>11</v>
      </c>
    </row>
    <row r="1872" spans="1:19" hidden="1">
      <c r="A1872" s="147">
        <v>1854</v>
      </c>
      <c r="B1872" s="121">
        <v>203062460</v>
      </c>
      <c r="C1872" s="148" t="s">
        <v>159</v>
      </c>
      <c r="D1872" s="149" t="s">
        <v>32</v>
      </c>
      <c r="E1872" s="149" t="s">
        <v>44</v>
      </c>
      <c r="F1872" s="149" t="s">
        <v>152</v>
      </c>
      <c r="G1872" s="149" t="s">
        <v>109</v>
      </c>
      <c r="H1872" s="149">
        <v>0</v>
      </c>
      <c r="I1872" s="123" t="s">
        <v>1971</v>
      </c>
      <c r="J1872" s="150">
        <f>VLOOKUP(B1872,'12.2023'!A:C,3,0)</f>
        <v>0</v>
      </c>
      <c r="K1872" s="151">
        <f>VLOOKUP(B1872,'12.2023'!A:D,4,0)</f>
        <v>0</v>
      </c>
      <c r="L1872" s="150">
        <f>VLOOKUP(B1872,'12.2023'!A:E,5,0)</f>
        <v>36792</v>
      </c>
      <c r="M1872" s="150">
        <f>VLOOKUP(B1872,'12.2023'!A:F,6,0)</f>
        <v>36792</v>
      </c>
      <c r="N1872" s="150">
        <f t="shared" si="117"/>
        <v>0</v>
      </c>
      <c r="O1872" s="152">
        <f t="shared" si="118"/>
        <v>0</v>
      </c>
      <c r="P1872" s="128">
        <f t="shared" si="119"/>
        <v>0</v>
      </c>
      <c r="Q1872" s="153">
        <v>0</v>
      </c>
      <c r="R1872" s="128">
        <f t="shared" si="120"/>
        <v>0</v>
      </c>
      <c r="S1872" s="129">
        <v>11</v>
      </c>
    </row>
    <row r="1873" spans="1:19" hidden="1">
      <c r="A1873" s="147">
        <v>1855</v>
      </c>
      <c r="B1873" s="121">
        <v>203062461</v>
      </c>
      <c r="C1873" s="148" t="s">
        <v>159</v>
      </c>
      <c r="D1873" s="149" t="s">
        <v>32</v>
      </c>
      <c r="E1873" s="149" t="s">
        <v>44</v>
      </c>
      <c r="F1873" s="149" t="s">
        <v>152</v>
      </c>
      <c r="G1873" s="149" t="s">
        <v>109</v>
      </c>
      <c r="H1873" s="149">
        <v>0</v>
      </c>
      <c r="I1873" s="123" t="s">
        <v>1972</v>
      </c>
      <c r="J1873" s="150">
        <f>VLOOKUP(B1873,'12.2023'!A:C,3,0)</f>
        <v>0</v>
      </c>
      <c r="K1873" s="151">
        <f>VLOOKUP(B1873,'12.2023'!A:D,4,0)</f>
        <v>0</v>
      </c>
      <c r="L1873" s="150">
        <f>VLOOKUP(B1873,'12.2023'!A:E,5,0)</f>
        <v>39085</v>
      </c>
      <c r="M1873" s="150">
        <f>VLOOKUP(B1873,'12.2023'!A:F,6,0)</f>
        <v>39085</v>
      </c>
      <c r="N1873" s="150">
        <f t="shared" si="117"/>
        <v>0</v>
      </c>
      <c r="O1873" s="152">
        <f t="shared" si="118"/>
        <v>0</v>
      </c>
      <c r="P1873" s="128">
        <f t="shared" si="119"/>
        <v>0</v>
      </c>
      <c r="Q1873" s="153">
        <v>0</v>
      </c>
      <c r="R1873" s="128">
        <f t="shared" si="120"/>
        <v>0</v>
      </c>
      <c r="S1873" s="129">
        <v>11</v>
      </c>
    </row>
    <row r="1874" spans="1:19" hidden="1">
      <c r="A1874" s="147">
        <v>1856</v>
      </c>
      <c r="B1874" s="121">
        <v>203062462</v>
      </c>
      <c r="C1874" s="148" t="s">
        <v>159</v>
      </c>
      <c r="D1874" s="149" t="s">
        <v>32</v>
      </c>
      <c r="E1874" s="149" t="s">
        <v>44</v>
      </c>
      <c r="F1874" s="149" t="s">
        <v>152</v>
      </c>
      <c r="G1874" s="149" t="s">
        <v>109</v>
      </c>
      <c r="H1874" s="149">
        <v>0</v>
      </c>
      <c r="I1874" s="123" t="s">
        <v>1973</v>
      </c>
      <c r="J1874" s="150">
        <f>VLOOKUP(B1874,'12.2023'!A:C,3,0)</f>
        <v>0</v>
      </c>
      <c r="K1874" s="151">
        <f>VLOOKUP(B1874,'12.2023'!A:D,4,0)</f>
        <v>0</v>
      </c>
      <c r="L1874" s="150">
        <f>VLOOKUP(B1874,'12.2023'!A:E,5,0)</f>
        <v>22045.5</v>
      </c>
      <c r="M1874" s="150">
        <f>VLOOKUP(B1874,'12.2023'!A:F,6,0)</f>
        <v>22045.5</v>
      </c>
      <c r="N1874" s="150">
        <f t="shared" si="117"/>
        <v>0</v>
      </c>
      <c r="O1874" s="152">
        <f t="shared" si="118"/>
        <v>0</v>
      </c>
      <c r="P1874" s="128">
        <f t="shared" si="119"/>
        <v>0</v>
      </c>
      <c r="Q1874" s="153">
        <v>0</v>
      </c>
      <c r="R1874" s="128">
        <f t="shared" si="120"/>
        <v>0</v>
      </c>
      <c r="S1874" s="129">
        <v>11</v>
      </c>
    </row>
    <row r="1875" spans="1:19" hidden="1">
      <c r="A1875" s="147">
        <v>1857</v>
      </c>
      <c r="B1875" s="121">
        <v>203062463</v>
      </c>
      <c r="C1875" s="148" t="s">
        <v>159</v>
      </c>
      <c r="D1875" s="149" t="s">
        <v>32</v>
      </c>
      <c r="E1875" s="149" t="s">
        <v>44</v>
      </c>
      <c r="F1875" s="149" t="s">
        <v>152</v>
      </c>
      <c r="G1875" s="149" t="s">
        <v>109</v>
      </c>
      <c r="H1875" s="149">
        <v>0</v>
      </c>
      <c r="I1875" s="123" t="s">
        <v>1974</v>
      </c>
      <c r="J1875" s="150">
        <f>VLOOKUP(B1875,'12.2023'!A:C,3,0)</f>
        <v>0</v>
      </c>
      <c r="K1875" s="151">
        <f>VLOOKUP(B1875,'12.2023'!A:D,4,0)</f>
        <v>0</v>
      </c>
      <c r="L1875" s="150">
        <f>VLOOKUP(B1875,'12.2023'!A:E,5,0)</f>
        <v>26467</v>
      </c>
      <c r="M1875" s="150">
        <f>VLOOKUP(B1875,'12.2023'!A:F,6,0)</f>
        <v>26467</v>
      </c>
      <c r="N1875" s="150">
        <f t="shared" si="117"/>
        <v>0</v>
      </c>
      <c r="O1875" s="152">
        <f t="shared" si="118"/>
        <v>0</v>
      </c>
      <c r="P1875" s="128">
        <f t="shared" si="119"/>
        <v>0</v>
      </c>
      <c r="Q1875" s="153">
        <v>0</v>
      </c>
      <c r="R1875" s="128">
        <f t="shared" si="120"/>
        <v>0</v>
      </c>
      <c r="S1875" s="129">
        <v>11</v>
      </c>
    </row>
    <row r="1876" spans="1:19" hidden="1">
      <c r="A1876" s="147">
        <v>1858</v>
      </c>
      <c r="B1876" s="121">
        <v>203062464</v>
      </c>
      <c r="C1876" s="148" t="s">
        <v>159</v>
      </c>
      <c r="D1876" s="149" t="s">
        <v>32</v>
      </c>
      <c r="E1876" s="149" t="s">
        <v>44</v>
      </c>
      <c r="F1876" s="149" t="s">
        <v>152</v>
      </c>
      <c r="G1876" s="149" t="s">
        <v>109</v>
      </c>
      <c r="H1876" s="149">
        <v>0</v>
      </c>
      <c r="I1876" s="123" t="s">
        <v>1975</v>
      </c>
      <c r="J1876" s="150">
        <f>VLOOKUP(B1876,'12.2023'!A:C,3,0)</f>
        <v>0</v>
      </c>
      <c r="K1876" s="151">
        <f>VLOOKUP(B1876,'12.2023'!A:D,4,0)</f>
        <v>0</v>
      </c>
      <c r="L1876" s="150">
        <f>VLOOKUP(B1876,'12.2023'!A:E,5,0)</f>
        <v>21776</v>
      </c>
      <c r="M1876" s="150">
        <f>VLOOKUP(B1876,'12.2023'!A:F,6,0)</f>
        <v>21776</v>
      </c>
      <c r="N1876" s="150">
        <f t="shared" si="117"/>
        <v>0</v>
      </c>
      <c r="O1876" s="152">
        <f t="shared" si="118"/>
        <v>0</v>
      </c>
      <c r="P1876" s="128">
        <f t="shared" si="119"/>
        <v>0</v>
      </c>
      <c r="Q1876" s="153">
        <v>0</v>
      </c>
      <c r="R1876" s="128">
        <f t="shared" si="120"/>
        <v>0</v>
      </c>
      <c r="S1876" s="129">
        <v>11</v>
      </c>
    </row>
    <row r="1877" spans="1:19" hidden="1">
      <c r="A1877" s="147">
        <v>1859</v>
      </c>
      <c r="B1877" s="121">
        <v>203062465</v>
      </c>
      <c r="C1877" s="148" t="s">
        <v>159</v>
      </c>
      <c r="D1877" s="149" t="s">
        <v>32</v>
      </c>
      <c r="E1877" s="149" t="s">
        <v>44</v>
      </c>
      <c r="F1877" s="149" t="s">
        <v>152</v>
      </c>
      <c r="G1877" s="149" t="s">
        <v>109</v>
      </c>
      <c r="H1877" s="149">
        <v>0</v>
      </c>
      <c r="I1877" s="123" t="s">
        <v>1976</v>
      </c>
      <c r="J1877" s="150">
        <f>VLOOKUP(B1877,'12.2023'!A:C,3,0)</f>
        <v>0</v>
      </c>
      <c r="K1877" s="151">
        <f>VLOOKUP(B1877,'12.2023'!A:D,4,0)</f>
        <v>0</v>
      </c>
      <c r="L1877" s="150">
        <f>VLOOKUP(B1877,'12.2023'!A:E,5,0)</f>
        <v>23463.5</v>
      </c>
      <c r="M1877" s="150">
        <f>VLOOKUP(B1877,'12.2023'!A:F,6,0)</f>
        <v>23463.5</v>
      </c>
      <c r="N1877" s="150">
        <f t="shared" si="117"/>
        <v>0</v>
      </c>
      <c r="O1877" s="152">
        <f t="shared" si="118"/>
        <v>0</v>
      </c>
      <c r="P1877" s="128">
        <f t="shared" si="119"/>
        <v>0</v>
      </c>
      <c r="Q1877" s="153">
        <v>0</v>
      </c>
      <c r="R1877" s="128">
        <f t="shared" si="120"/>
        <v>0</v>
      </c>
      <c r="S1877" s="129">
        <v>11</v>
      </c>
    </row>
    <row r="1878" spans="1:19" hidden="1">
      <c r="A1878" s="147">
        <v>1860</v>
      </c>
      <c r="B1878" s="121">
        <v>203062466</v>
      </c>
      <c r="C1878" s="148" t="s">
        <v>159</v>
      </c>
      <c r="D1878" s="149" t="s">
        <v>32</v>
      </c>
      <c r="E1878" s="149" t="s">
        <v>44</v>
      </c>
      <c r="F1878" s="149" t="s">
        <v>152</v>
      </c>
      <c r="G1878" s="149" t="s">
        <v>109</v>
      </c>
      <c r="H1878" s="149">
        <v>0</v>
      </c>
      <c r="I1878" s="123" t="s">
        <v>1977</v>
      </c>
      <c r="J1878" s="150">
        <f>VLOOKUP(B1878,'12.2023'!A:C,3,0)</f>
        <v>0</v>
      </c>
      <c r="K1878" s="151">
        <f>VLOOKUP(B1878,'12.2023'!A:D,4,0)</f>
        <v>0</v>
      </c>
      <c r="L1878" s="150">
        <f>VLOOKUP(B1878,'12.2023'!A:E,5,0)</f>
        <v>25196</v>
      </c>
      <c r="M1878" s="150">
        <f>VLOOKUP(B1878,'12.2023'!A:F,6,0)</f>
        <v>25196</v>
      </c>
      <c r="N1878" s="150">
        <f t="shared" si="117"/>
        <v>0</v>
      </c>
      <c r="O1878" s="152">
        <f t="shared" si="118"/>
        <v>0</v>
      </c>
      <c r="P1878" s="128">
        <f t="shared" si="119"/>
        <v>0</v>
      </c>
      <c r="Q1878" s="153">
        <v>0</v>
      </c>
      <c r="R1878" s="128">
        <f t="shared" si="120"/>
        <v>0</v>
      </c>
      <c r="S1878" s="129">
        <v>11</v>
      </c>
    </row>
    <row r="1879" spans="1:19" hidden="1">
      <c r="A1879" s="147">
        <v>1861</v>
      </c>
      <c r="B1879" s="121">
        <v>203062467</v>
      </c>
      <c r="C1879" s="148" t="s">
        <v>159</v>
      </c>
      <c r="D1879" s="149" t="s">
        <v>32</v>
      </c>
      <c r="E1879" s="149" t="s">
        <v>44</v>
      </c>
      <c r="F1879" s="149" t="s">
        <v>152</v>
      </c>
      <c r="G1879" s="149" t="s">
        <v>109</v>
      </c>
      <c r="H1879" s="149">
        <v>0</v>
      </c>
      <c r="I1879" s="123" t="s">
        <v>1978</v>
      </c>
      <c r="J1879" s="150">
        <f>VLOOKUP(B1879,'12.2023'!A:C,3,0)</f>
        <v>0</v>
      </c>
      <c r="K1879" s="151">
        <f>VLOOKUP(B1879,'12.2023'!A:D,4,0)</f>
        <v>0</v>
      </c>
      <c r="L1879" s="150">
        <f>VLOOKUP(B1879,'12.2023'!A:E,5,0)</f>
        <v>20954</v>
      </c>
      <c r="M1879" s="150">
        <f>VLOOKUP(B1879,'12.2023'!A:F,6,0)</f>
        <v>20954</v>
      </c>
      <c r="N1879" s="150">
        <f t="shared" si="117"/>
        <v>0</v>
      </c>
      <c r="O1879" s="152">
        <f t="shared" si="118"/>
        <v>0</v>
      </c>
      <c r="P1879" s="128">
        <f t="shared" si="119"/>
        <v>0</v>
      </c>
      <c r="Q1879" s="153">
        <v>0</v>
      </c>
      <c r="R1879" s="128">
        <f t="shared" si="120"/>
        <v>0</v>
      </c>
      <c r="S1879" s="129">
        <v>11</v>
      </c>
    </row>
    <row r="1880" spans="1:19" hidden="1">
      <c r="A1880" s="147">
        <v>1862</v>
      </c>
      <c r="B1880" s="121">
        <v>203062468</v>
      </c>
      <c r="C1880" s="148" t="s">
        <v>159</v>
      </c>
      <c r="D1880" s="149" t="s">
        <v>32</v>
      </c>
      <c r="E1880" s="149" t="s">
        <v>44</v>
      </c>
      <c r="F1880" s="149" t="s">
        <v>152</v>
      </c>
      <c r="G1880" s="149" t="s">
        <v>109</v>
      </c>
      <c r="H1880" s="149">
        <v>0</v>
      </c>
      <c r="I1880" s="123" t="s">
        <v>1979</v>
      </c>
      <c r="J1880" s="150">
        <f>VLOOKUP(B1880,'12.2023'!A:C,3,0)</f>
        <v>0</v>
      </c>
      <c r="K1880" s="151">
        <f>VLOOKUP(B1880,'12.2023'!A:D,4,0)</f>
        <v>0</v>
      </c>
      <c r="L1880" s="150">
        <f>VLOOKUP(B1880,'12.2023'!A:E,5,0)</f>
        <v>20235</v>
      </c>
      <c r="M1880" s="150">
        <f>VLOOKUP(B1880,'12.2023'!A:F,6,0)</f>
        <v>20235</v>
      </c>
      <c r="N1880" s="150">
        <f t="shared" si="117"/>
        <v>0</v>
      </c>
      <c r="O1880" s="152">
        <f t="shared" si="118"/>
        <v>0</v>
      </c>
      <c r="P1880" s="128">
        <f t="shared" si="119"/>
        <v>0</v>
      </c>
      <c r="Q1880" s="153">
        <v>0</v>
      </c>
      <c r="R1880" s="128">
        <f t="shared" si="120"/>
        <v>0</v>
      </c>
      <c r="S1880" s="129">
        <v>11</v>
      </c>
    </row>
    <row r="1881" spans="1:19" hidden="1">
      <c r="A1881" s="147">
        <v>1863</v>
      </c>
      <c r="B1881" s="121">
        <v>203062469</v>
      </c>
      <c r="C1881" s="148" t="s">
        <v>159</v>
      </c>
      <c r="D1881" s="149" t="s">
        <v>32</v>
      </c>
      <c r="E1881" s="149" t="s">
        <v>44</v>
      </c>
      <c r="F1881" s="149" t="s">
        <v>152</v>
      </c>
      <c r="G1881" s="149" t="s">
        <v>109</v>
      </c>
      <c r="H1881" s="149">
        <v>0</v>
      </c>
      <c r="I1881" s="123" t="s">
        <v>1980</v>
      </c>
      <c r="J1881" s="150">
        <f>VLOOKUP(B1881,'12.2023'!A:C,3,0)</f>
        <v>0</v>
      </c>
      <c r="K1881" s="151">
        <f>VLOOKUP(B1881,'12.2023'!A:D,4,0)</f>
        <v>0</v>
      </c>
      <c r="L1881" s="150">
        <f>VLOOKUP(B1881,'12.2023'!A:E,5,0)</f>
        <v>21875.5</v>
      </c>
      <c r="M1881" s="150">
        <f>VLOOKUP(B1881,'12.2023'!A:F,6,0)</f>
        <v>21875.5</v>
      </c>
      <c r="N1881" s="150">
        <f t="shared" si="117"/>
        <v>0</v>
      </c>
      <c r="O1881" s="152">
        <f t="shared" si="118"/>
        <v>0</v>
      </c>
      <c r="P1881" s="128">
        <f t="shared" si="119"/>
        <v>0</v>
      </c>
      <c r="Q1881" s="153">
        <v>0</v>
      </c>
      <c r="R1881" s="128">
        <f t="shared" si="120"/>
        <v>0</v>
      </c>
      <c r="S1881" s="129">
        <v>11</v>
      </c>
    </row>
    <row r="1882" spans="1:19" hidden="1">
      <c r="A1882" s="147">
        <v>1864</v>
      </c>
      <c r="B1882" s="121">
        <v>203062470</v>
      </c>
      <c r="C1882" s="148" t="s">
        <v>159</v>
      </c>
      <c r="D1882" s="149" t="s">
        <v>32</v>
      </c>
      <c r="E1882" s="149" t="s">
        <v>44</v>
      </c>
      <c r="F1882" s="149" t="s">
        <v>152</v>
      </c>
      <c r="G1882" s="149" t="s">
        <v>109</v>
      </c>
      <c r="H1882" s="149">
        <v>0</v>
      </c>
      <c r="I1882" s="123" t="s">
        <v>1981</v>
      </c>
      <c r="J1882" s="150">
        <f>VLOOKUP(B1882,'12.2023'!A:C,3,0)</f>
        <v>0</v>
      </c>
      <c r="K1882" s="151">
        <f>VLOOKUP(B1882,'12.2023'!A:D,4,0)</f>
        <v>0</v>
      </c>
      <c r="L1882" s="150">
        <f>VLOOKUP(B1882,'12.2023'!A:E,5,0)</f>
        <v>25362</v>
      </c>
      <c r="M1882" s="150">
        <f>VLOOKUP(B1882,'12.2023'!A:F,6,0)</f>
        <v>25362</v>
      </c>
      <c r="N1882" s="150">
        <f t="shared" si="117"/>
        <v>0</v>
      </c>
      <c r="O1882" s="152">
        <f t="shared" si="118"/>
        <v>0</v>
      </c>
      <c r="P1882" s="128">
        <f t="shared" si="119"/>
        <v>0</v>
      </c>
      <c r="Q1882" s="153">
        <v>0</v>
      </c>
      <c r="R1882" s="128">
        <f t="shared" si="120"/>
        <v>0</v>
      </c>
      <c r="S1882" s="129">
        <v>11</v>
      </c>
    </row>
    <row r="1883" spans="1:19" hidden="1">
      <c r="A1883" s="147">
        <v>1865</v>
      </c>
      <c r="B1883" s="121">
        <v>203062471</v>
      </c>
      <c r="C1883" s="148" t="s">
        <v>159</v>
      </c>
      <c r="D1883" s="149" t="s">
        <v>32</v>
      </c>
      <c r="E1883" s="149" t="s">
        <v>44</v>
      </c>
      <c r="F1883" s="149" t="s">
        <v>152</v>
      </c>
      <c r="G1883" s="149" t="s">
        <v>109</v>
      </c>
      <c r="H1883" s="149">
        <v>0</v>
      </c>
      <c r="I1883" s="123" t="s">
        <v>1982</v>
      </c>
      <c r="J1883" s="150">
        <f>VLOOKUP(B1883,'12.2023'!A:C,3,0)</f>
        <v>0</v>
      </c>
      <c r="K1883" s="151">
        <f>VLOOKUP(B1883,'12.2023'!A:D,4,0)</f>
        <v>0</v>
      </c>
      <c r="L1883" s="150">
        <f>VLOOKUP(B1883,'12.2023'!A:E,5,0)</f>
        <v>24828</v>
      </c>
      <c r="M1883" s="150">
        <f>VLOOKUP(B1883,'12.2023'!A:F,6,0)</f>
        <v>24828</v>
      </c>
      <c r="N1883" s="150">
        <f t="shared" si="117"/>
        <v>0</v>
      </c>
      <c r="O1883" s="152">
        <f t="shared" si="118"/>
        <v>0</v>
      </c>
      <c r="P1883" s="128">
        <f t="shared" si="119"/>
        <v>0</v>
      </c>
      <c r="Q1883" s="153">
        <v>0</v>
      </c>
      <c r="R1883" s="128">
        <f t="shared" si="120"/>
        <v>0</v>
      </c>
      <c r="S1883" s="129">
        <v>11</v>
      </c>
    </row>
    <row r="1884" spans="1:19" hidden="1">
      <c r="A1884" s="147">
        <v>1866</v>
      </c>
      <c r="B1884" s="121">
        <v>203062472</v>
      </c>
      <c r="C1884" s="148" t="s">
        <v>159</v>
      </c>
      <c r="D1884" s="149" t="s">
        <v>32</v>
      </c>
      <c r="E1884" s="149" t="s">
        <v>44</v>
      </c>
      <c r="F1884" s="149" t="s">
        <v>152</v>
      </c>
      <c r="G1884" s="149" t="s">
        <v>109</v>
      </c>
      <c r="H1884" s="149">
        <v>0</v>
      </c>
      <c r="I1884" s="123" t="s">
        <v>1983</v>
      </c>
      <c r="J1884" s="150">
        <f>VLOOKUP(B1884,'12.2023'!A:C,3,0)</f>
        <v>0</v>
      </c>
      <c r="K1884" s="151">
        <f>VLOOKUP(B1884,'12.2023'!A:D,4,0)</f>
        <v>0</v>
      </c>
      <c r="L1884" s="150">
        <f>VLOOKUP(B1884,'12.2023'!A:E,5,0)</f>
        <v>20327</v>
      </c>
      <c r="M1884" s="150">
        <f>VLOOKUP(B1884,'12.2023'!A:F,6,0)</f>
        <v>20327</v>
      </c>
      <c r="N1884" s="150">
        <f t="shared" si="117"/>
        <v>0</v>
      </c>
      <c r="O1884" s="152">
        <f t="shared" si="118"/>
        <v>0</v>
      </c>
      <c r="P1884" s="128">
        <f t="shared" si="119"/>
        <v>0</v>
      </c>
      <c r="Q1884" s="153">
        <v>0</v>
      </c>
      <c r="R1884" s="128">
        <f t="shared" si="120"/>
        <v>0</v>
      </c>
      <c r="S1884" s="129">
        <v>11</v>
      </c>
    </row>
    <row r="1885" spans="1:19" hidden="1">
      <c r="A1885" s="147">
        <v>1867</v>
      </c>
      <c r="B1885" s="121">
        <v>203062473</v>
      </c>
      <c r="C1885" s="148" t="s">
        <v>159</v>
      </c>
      <c r="D1885" s="149" t="s">
        <v>32</v>
      </c>
      <c r="E1885" s="149" t="s">
        <v>44</v>
      </c>
      <c r="F1885" s="149" t="s">
        <v>152</v>
      </c>
      <c r="G1885" s="149" t="s">
        <v>109</v>
      </c>
      <c r="H1885" s="149">
        <v>0</v>
      </c>
      <c r="I1885" s="123" t="s">
        <v>1984</v>
      </c>
      <c r="J1885" s="150">
        <f>VLOOKUP(B1885,'12.2023'!A:C,3,0)</f>
        <v>0</v>
      </c>
      <c r="K1885" s="151">
        <f>VLOOKUP(B1885,'12.2023'!A:D,4,0)</f>
        <v>0</v>
      </c>
      <c r="L1885" s="150">
        <f>VLOOKUP(B1885,'12.2023'!A:E,5,0)</f>
        <v>19572</v>
      </c>
      <c r="M1885" s="150">
        <f>VLOOKUP(B1885,'12.2023'!A:F,6,0)</f>
        <v>19572</v>
      </c>
      <c r="N1885" s="150">
        <f t="shared" si="117"/>
        <v>0</v>
      </c>
      <c r="O1885" s="152">
        <f t="shared" si="118"/>
        <v>0</v>
      </c>
      <c r="P1885" s="128">
        <f t="shared" si="119"/>
        <v>0</v>
      </c>
      <c r="Q1885" s="153">
        <v>0</v>
      </c>
      <c r="R1885" s="128">
        <f t="shared" si="120"/>
        <v>0</v>
      </c>
      <c r="S1885" s="129">
        <v>11</v>
      </c>
    </row>
    <row r="1886" spans="1:19" hidden="1">
      <c r="A1886" s="147">
        <v>1868</v>
      </c>
      <c r="B1886" s="121">
        <v>203062474</v>
      </c>
      <c r="C1886" s="148" t="s">
        <v>159</v>
      </c>
      <c r="D1886" s="149" t="s">
        <v>32</v>
      </c>
      <c r="E1886" s="149" t="s">
        <v>44</v>
      </c>
      <c r="F1886" s="149" t="s">
        <v>152</v>
      </c>
      <c r="G1886" s="149" t="s">
        <v>109</v>
      </c>
      <c r="H1886" s="149">
        <v>0</v>
      </c>
      <c r="I1886" s="123" t="s">
        <v>1985</v>
      </c>
      <c r="J1886" s="150">
        <f>VLOOKUP(B1886,'12.2023'!A:C,3,0)</f>
        <v>0</v>
      </c>
      <c r="K1886" s="151">
        <f>VLOOKUP(B1886,'12.2023'!A:D,4,0)</f>
        <v>0</v>
      </c>
      <c r="L1886" s="150">
        <f>VLOOKUP(B1886,'12.2023'!A:E,5,0)</f>
        <v>19243</v>
      </c>
      <c r="M1886" s="150">
        <f>VLOOKUP(B1886,'12.2023'!A:F,6,0)</f>
        <v>19243</v>
      </c>
      <c r="N1886" s="150">
        <f t="shared" si="117"/>
        <v>0</v>
      </c>
      <c r="O1886" s="152">
        <f t="shared" si="118"/>
        <v>0</v>
      </c>
      <c r="P1886" s="128">
        <f t="shared" si="119"/>
        <v>0</v>
      </c>
      <c r="Q1886" s="153">
        <v>0</v>
      </c>
      <c r="R1886" s="128">
        <f t="shared" si="120"/>
        <v>0</v>
      </c>
      <c r="S1886" s="129">
        <v>11</v>
      </c>
    </row>
    <row r="1887" spans="1:19" hidden="1">
      <c r="A1887" s="147">
        <v>1869</v>
      </c>
      <c r="B1887" s="121">
        <v>203062475</v>
      </c>
      <c r="C1887" s="148" t="s">
        <v>159</v>
      </c>
      <c r="D1887" s="149" t="s">
        <v>32</v>
      </c>
      <c r="E1887" s="149" t="s">
        <v>44</v>
      </c>
      <c r="F1887" s="149" t="s">
        <v>152</v>
      </c>
      <c r="G1887" s="149" t="s">
        <v>109</v>
      </c>
      <c r="H1887" s="149">
        <v>0</v>
      </c>
      <c r="I1887" s="123" t="s">
        <v>1986</v>
      </c>
      <c r="J1887" s="150">
        <f>VLOOKUP(B1887,'12.2023'!A:C,3,0)</f>
        <v>0</v>
      </c>
      <c r="K1887" s="151">
        <f>VLOOKUP(B1887,'12.2023'!A:D,4,0)</f>
        <v>0</v>
      </c>
      <c r="L1887" s="150">
        <f>VLOOKUP(B1887,'12.2023'!A:E,5,0)</f>
        <v>13000</v>
      </c>
      <c r="M1887" s="150">
        <f>VLOOKUP(B1887,'12.2023'!A:F,6,0)</f>
        <v>13000</v>
      </c>
      <c r="N1887" s="150">
        <f t="shared" si="117"/>
        <v>0</v>
      </c>
      <c r="O1887" s="152">
        <f t="shared" si="118"/>
        <v>0</v>
      </c>
      <c r="P1887" s="128">
        <f t="shared" si="119"/>
        <v>0</v>
      </c>
      <c r="Q1887" s="153">
        <v>0</v>
      </c>
      <c r="R1887" s="128">
        <f t="shared" si="120"/>
        <v>0</v>
      </c>
      <c r="S1887" s="129">
        <v>11</v>
      </c>
    </row>
    <row r="1888" spans="1:19" hidden="1">
      <c r="A1888" s="147">
        <v>1870</v>
      </c>
      <c r="B1888" s="121">
        <v>203062476</v>
      </c>
      <c r="C1888" s="148" t="s">
        <v>159</v>
      </c>
      <c r="D1888" s="149" t="s">
        <v>32</v>
      </c>
      <c r="E1888" s="149" t="s">
        <v>44</v>
      </c>
      <c r="F1888" s="149" t="s">
        <v>152</v>
      </c>
      <c r="G1888" s="149" t="s">
        <v>109</v>
      </c>
      <c r="H1888" s="149">
        <v>0</v>
      </c>
      <c r="I1888" s="123" t="s">
        <v>1987</v>
      </c>
      <c r="J1888" s="150">
        <f>VLOOKUP(B1888,'12.2023'!A:C,3,0)</f>
        <v>0</v>
      </c>
      <c r="K1888" s="151">
        <f>VLOOKUP(B1888,'12.2023'!A:D,4,0)</f>
        <v>0</v>
      </c>
      <c r="L1888" s="150">
        <f>VLOOKUP(B1888,'12.2023'!A:E,5,0)</f>
        <v>113780</v>
      </c>
      <c r="M1888" s="150">
        <f>VLOOKUP(B1888,'12.2023'!A:F,6,0)</f>
        <v>113780</v>
      </c>
      <c r="N1888" s="150">
        <f t="shared" si="117"/>
        <v>0</v>
      </c>
      <c r="O1888" s="152">
        <f t="shared" si="118"/>
        <v>0</v>
      </c>
      <c r="P1888" s="128">
        <f t="shared" si="119"/>
        <v>0</v>
      </c>
      <c r="Q1888" s="153">
        <v>0</v>
      </c>
      <c r="R1888" s="128">
        <f t="shared" si="120"/>
        <v>0</v>
      </c>
      <c r="S1888" s="129">
        <v>11</v>
      </c>
    </row>
    <row r="1889" spans="1:19" hidden="1">
      <c r="A1889" s="147">
        <v>1871</v>
      </c>
      <c r="B1889" s="121">
        <v>203062477</v>
      </c>
      <c r="C1889" s="148" t="s">
        <v>159</v>
      </c>
      <c r="D1889" s="149" t="s">
        <v>32</v>
      </c>
      <c r="E1889" s="149" t="s">
        <v>44</v>
      </c>
      <c r="F1889" s="149" t="s">
        <v>152</v>
      </c>
      <c r="G1889" s="149" t="s">
        <v>109</v>
      </c>
      <c r="H1889" s="149">
        <v>0</v>
      </c>
      <c r="I1889" s="123" t="s">
        <v>1988</v>
      </c>
      <c r="J1889" s="150">
        <f>VLOOKUP(B1889,'12.2023'!A:C,3,0)</f>
        <v>0</v>
      </c>
      <c r="K1889" s="151">
        <f>VLOOKUP(B1889,'12.2023'!A:D,4,0)</f>
        <v>0</v>
      </c>
      <c r="L1889" s="150">
        <f>VLOOKUP(B1889,'12.2023'!A:E,5,0)</f>
        <v>44586</v>
      </c>
      <c r="M1889" s="150">
        <f>VLOOKUP(B1889,'12.2023'!A:F,6,0)</f>
        <v>44586</v>
      </c>
      <c r="N1889" s="150">
        <f t="shared" si="117"/>
        <v>0</v>
      </c>
      <c r="O1889" s="152">
        <f t="shared" si="118"/>
        <v>0</v>
      </c>
      <c r="P1889" s="128">
        <f t="shared" si="119"/>
        <v>0</v>
      </c>
      <c r="Q1889" s="153">
        <v>0</v>
      </c>
      <c r="R1889" s="128">
        <f t="shared" si="120"/>
        <v>0</v>
      </c>
      <c r="S1889" s="129">
        <v>11</v>
      </c>
    </row>
    <row r="1890" spans="1:19" hidden="1">
      <c r="A1890" s="147">
        <v>1872</v>
      </c>
      <c r="B1890" s="121">
        <v>203062478</v>
      </c>
      <c r="C1890" s="148" t="s">
        <v>159</v>
      </c>
      <c r="D1890" s="149" t="s">
        <v>32</v>
      </c>
      <c r="E1890" s="149" t="s">
        <v>44</v>
      </c>
      <c r="F1890" s="149" t="s">
        <v>152</v>
      </c>
      <c r="G1890" s="149" t="s">
        <v>109</v>
      </c>
      <c r="H1890" s="149">
        <v>0</v>
      </c>
      <c r="I1890" s="123" t="s">
        <v>1989</v>
      </c>
      <c r="J1890" s="150">
        <f>VLOOKUP(B1890,'12.2023'!A:C,3,0)</f>
        <v>0</v>
      </c>
      <c r="K1890" s="151">
        <f>VLOOKUP(B1890,'12.2023'!A:D,4,0)</f>
        <v>0</v>
      </c>
      <c r="L1890" s="150">
        <f>VLOOKUP(B1890,'12.2023'!A:E,5,0)</f>
        <v>22325</v>
      </c>
      <c r="M1890" s="150">
        <f>VLOOKUP(B1890,'12.2023'!A:F,6,0)</f>
        <v>22325</v>
      </c>
      <c r="N1890" s="150">
        <f t="shared" si="117"/>
        <v>0</v>
      </c>
      <c r="O1890" s="152">
        <f t="shared" si="118"/>
        <v>0</v>
      </c>
      <c r="P1890" s="128">
        <f t="shared" si="119"/>
        <v>0</v>
      </c>
      <c r="Q1890" s="153">
        <v>0</v>
      </c>
      <c r="R1890" s="128">
        <f t="shared" si="120"/>
        <v>0</v>
      </c>
      <c r="S1890" s="129">
        <v>11</v>
      </c>
    </row>
    <row r="1891" spans="1:19" hidden="1">
      <c r="A1891" s="147">
        <v>1873</v>
      </c>
      <c r="B1891" s="121">
        <v>203062479</v>
      </c>
      <c r="C1891" s="148" t="s">
        <v>159</v>
      </c>
      <c r="D1891" s="149" t="s">
        <v>32</v>
      </c>
      <c r="E1891" s="149" t="s">
        <v>44</v>
      </c>
      <c r="F1891" s="149" t="s">
        <v>152</v>
      </c>
      <c r="G1891" s="149" t="s">
        <v>109</v>
      </c>
      <c r="H1891" s="149">
        <v>0</v>
      </c>
      <c r="I1891" s="123" t="s">
        <v>1990</v>
      </c>
      <c r="J1891" s="150">
        <f>VLOOKUP(B1891,'12.2023'!A:C,3,0)</f>
        <v>0</v>
      </c>
      <c r="K1891" s="151">
        <f>VLOOKUP(B1891,'12.2023'!A:D,4,0)</f>
        <v>0</v>
      </c>
      <c r="L1891" s="150">
        <f>VLOOKUP(B1891,'12.2023'!A:E,5,0)</f>
        <v>24153</v>
      </c>
      <c r="M1891" s="150">
        <f>VLOOKUP(B1891,'12.2023'!A:F,6,0)</f>
        <v>24153</v>
      </c>
      <c r="N1891" s="150">
        <f t="shared" si="117"/>
        <v>0</v>
      </c>
      <c r="O1891" s="152">
        <f t="shared" si="118"/>
        <v>0</v>
      </c>
      <c r="P1891" s="128">
        <f t="shared" si="119"/>
        <v>0</v>
      </c>
      <c r="Q1891" s="153">
        <v>0</v>
      </c>
      <c r="R1891" s="128">
        <f t="shared" si="120"/>
        <v>0</v>
      </c>
      <c r="S1891" s="129">
        <v>11</v>
      </c>
    </row>
    <row r="1892" spans="1:19" hidden="1">
      <c r="A1892" s="147">
        <v>1874</v>
      </c>
      <c r="B1892" s="121">
        <v>203062480</v>
      </c>
      <c r="C1892" s="148" t="s">
        <v>159</v>
      </c>
      <c r="D1892" s="149" t="s">
        <v>32</v>
      </c>
      <c r="E1892" s="149" t="s">
        <v>44</v>
      </c>
      <c r="F1892" s="149" t="s">
        <v>152</v>
      </c>
      <c r="G1892" s="149" t="s">
        <v>109</v>
      </c>
      <c r="H1892" s="149">
        <v>0</v>
      </c>
      <c r="I1892" s="123" t="s">
        <v>1991</v>
      </c>
      <c r="J1892" s="150">
        <f>VLOOKUP(B1892,'12.2023'!A:C,3,0)</f>
        <v>0</v>
      </c>
      <c r="K1892" s="151">
        <f>VLOOKUP(B1892,'12.2023'!A:D,4,0)</f>
        <v>0</v>
      </c>
      <c r="L1892" s="150">
        <f>VLOOKUP(B1892,'12.2023'!A:E,5,0)</f>
        <v>125112</v>
      </c>
      <c r="M1892" s="150">
        <f>VLOOKUP(B1892,'12.2023'!A:F,6,0)</f>
        <v>125112</v>
      </c>
      <c r="N1892" s="150">
        <f t="shared" si="117"/>
        <v>0</v>
      </c>
      <c r="O1892" s="152">
        <f t="shared" si="118"/>
        <v>0</v>
      </c>
      <c r="P1892" s="128">
        <f t="shared" si="119"/>
        <v>0</v>
      </c>
      <c r="Q1892" s="153">
        <v>0</v>
      </c>
      <c r="R1892" s="128">
        <f t="shared" si="120"/>
        <v>0</v>
      </c>
      <c r="S1892" s="129">
        <v>11</v>
      </c>
    </row>
    <row r="1893" spans="1:19" hidden="1">
      <c r="A1893" s="147">
        <v>1875</v>
      </c>
      <c r="B1893" s="121">
        <v>203062481</v>
      </c>
      <c r="C1893" s="148" t="s">
        <v>159</v>
      </c>
      <c r="D1893" s="149" t="s">
        <v>32</v>
      </c>
      <c r="E1893" s="149" t="s">
        <v>44</v>
      </c>
      <c r="F1893" s="149" t="s">
        <v>152</v>
      </c>
      <c r="G1893" s="149" t="s">
        <v>109</v>
      </c>
      <c r="H1893" s="149">
        <v>0</v>
      </c>
      <c r="I1893" s="123" t="s">
        <v>1992</v>
      </c>
      <c r="J1893" s="150">
        <f>VLOOKUP(B1893,'12.2023'!A:C,3,0)</f>
        <v>0</v>
      </c>
      <c r="K1893" s="151">
        <f>VLOOKUP(B1893,'12.2023'!A:D,4,0)</f>
        <v>0</v>
      </c>
      <c r="L1893" s="150">
        <f>VLOOKUP(B1893,'12.2023'!A:E,5,0)</f>
        <v>82138</v>
      </c>
      <c r="M1893" s="150">
        <f>VLOOKUP(B1893,'12.2023'!A:F,6,0)</f>
        <v>82138</v>
      </c>
      <c r="N1893" s="150">
        <f t="shared" si="117"/>
        <v>0</v>
      </c>
      <c r="O1893" s="152">
        <f t="shared" si="118"/>
        <v>0</v>
      </c>
      <c r="P1893" s="128">
        <f t="shared" si="119"/>
        <v>0</v>
      </c>
      <c r="Q1893" s="153">
        <v>0</v>
      </c>
      <c r="R1893" s="128">
        <f t="shared" si="120"/>
        <v>0</v>
      </c>
      <c r="S1893" s="129">
        <v>11</v>
      </c>
    </row>
    <row r="1894" spans="1:19" hidden="1">
      <c r="A1894" s="147">
        <v>1876</v>
      </c>
      <c r="B1894" s="121">
        <v>203062482</v>
      </c>
      <c r="C1894" s="148" t="s">
        <v>159</v>
      </c>
      <c r="D1894" s="149" t="s">
        <v>32</v>
      </c>
      <c r="E1894" s="149" t="s">
        <v>44</v>
      </c>
      <c r="F1894" s="149" t="s">
        <v>152</v>
      </c>
      <c r="G1894" s="149" t="s">
        <v>109</v>
      </c>
      <c r="H1894" s="149">
        <v>0</v>
      </c>
      <c r="I1894" s="123" t="s">
        <v>1993</v>
      </c>
      <c r="J1894" s="150">
        <f>VLOOKUP(B1894,'12.2023'!A:C,3,0)</f>
        <v>0</v>
      </c>
      <c r="K1894" s="151">
        <f>VLOOKUP(B1894,'12.2023'!A:D,4,0)</f>
        <v>0</v>
      </c>
      <c r="L1894" s="150">
        <f>VLOOKUP(B1894,'12.2023'!A:E,5,0)</f>
        <v>0</v>
      </c>
      <c r="M1894" s="150">
        <f>VLOOKUP(B1894,'12.2023'!A:F,6,0)</f>
        <v>0</v>
      </c>
      <c r="N1894" s="150">
        <f t="shared" si="117"/>
        <v>0</v>
      </c>
      <c r="O1894" s="152">
        <f t="shared" si="118"/>
        <v>0</v>
      </c>
      <c r="P1894" s="128">
        <f t="shared" si="119"/>
        <v>0</v>
      </c>
      <c r="Q1894" s="153">
        <v>0</v>
      </c>
      <c r="R1894" s="128">
        <f t="shared" si="120"/>
        <v>0</v>
      </c>
      <c r="S1894" s="129">
        <v>11</v>
      </c>
    </row>
    <row r="1895" spans="1:19" hidden="1">
      <c r="A1895" s="147">
        <v>1877</v>
      </c>
      <c r="B1895" s="121">
        <v>203062483</v>
      </c>
      <c r="C1895" s="148" t="s">
        <v>159</v>
      </c>
      <c r="D1895" s="149" t="s">
        <v>32</v>
      </c>
      <c r="E1895" s="149" t="s">
        <v>44</v>
      </c>
      <c r="F1895" s="149" t="s">
        <v>152</v>
      </c>
      <c r="G1895" s="149" t="s">
        <v>109</v>
      </c>
      <c r="H1895" s="149">
        <v>0</v>
      </c>
      <c r="I1895" s="123" t="s">
        <v>1994</v>
      </c>
      <c r="J1895" s="150">
        <f>VLOOKUP(B1895,'12.2023'!A:C,3,0)</f>
        <v>0</v>
      </c>
      <c r="K1895" s="151">
        <f>VLOOKUP(B1895,'12.2023'!A:D,4,0)</f>
        <v>0</v>
      </c>
      <c r="L1895" s="150">
        <f>VLOOKUP(B1895,'12.2023'!A:E,5,0)</f>
        <v>137676</v>
      </c>
      <c r="M1895" s="150">
        <f>VLOOKUP(B1895,'12.2023'!A:F,6,0)</f>
        <v>137676</v>
      </c>
      <c r="N1895" s="150">
        <f t="shared" si="117"/>
        <v>0</v>
      </c>
      <c r="O1895" s="152">
        <f t="shared" si="118"/>
        <v>0</v>
      </c>
      <c r="P1895" s="128">
        <f t="shared" si="119"/>
        <v>0</v>
      </c>
      <c r="Q1895" s="153">
        <v>0</v>
      </c>
      <c r="R1895" s="128">
        <f t="shared" si="120"/>
        <v>0</v>
      </c>
      <c r="S1895" s="129">
        <v>11</v>
      </c>
    </row>
    <row r="1896" spans="1:19" hidden="1">
      <c r="A1896" s="147">
        <v>1878</v>
      </c>
      <c r="B1896" s="121">
        <v>203062484</v>
      </c>
      <c r="C1896" s="148" t="s">
        <v>159</v>
      </c>
      <c r="D1896" s="149" t="s">
        <v>32</v>
      </c>
      <c r="E1896" s="149" t="s">
        <v>44</v>
      </c>
      <c r="F1896" s="149" t="s">
        <v>152</v>
      </c>
      <c r="G1896" s="149" t="s">
        <v>109</v>
      </c>
      <c r="H1896" s="149">
        <v>0</v>
      </c>
      <c r="I1896" s="123" t="s">
        <v>1995</v>
      </c>
      <c r="J1896" s="150">
        <f>VLOOKUP(B1896,'12.2023'!A:C,3,0)</f>
        <v>0</v>
      </c>
      <c r="K1896" s="151">
        <f>VLOOKUP(B1896,'12.2023'!A:D,4,0)</f>
        <v>0</v>
      </c>
      <c r="L1896" s="150">
        <f>VLOOKUP(B1896,'12.2023'!A:E,5,0)</f>
        <v>1</v>
      </c>
      <c r="M1896" s="150">
        <f>VLOOKUP(B1896,'12.2023'!A:F,6,0)</f>
        <v>1</v>
      </c>
      <c r="N1896" s="150">
        <f t="shared" si="117"/>
        <v>0</v>
      </c>
      <c r="O1896" s="152">
        <f t="shared" si="118"/>
        <v>0</v>
      </c>
      <c r="P1896" s="128">
        <f t="shared" si="119"/>
        <v>0</v>
      </c>
      <c r="Q1896" s="153">
        <v>0</v>
      </c>
      <c r="R1896" s="128">
        <f t="shared" si="120"/>
        <v>0</v>
      </c>
      <c r="S1896" s="129">
        <v>11</v>
      </c>
    </row>
    <row r="1897" spans="1:19" hidden="1">
      <c r="A1897" s="147">
        <v>1879</v>
      </c>
      <c r="B1897" s="121">
        <v>203062485</v>
      </c>
      <c r="C1897" s="148" t="s">
        <v>159</v>
      </c>
      <c r="D1897" s="149" t="s">
        <v>32</v>
      </c>
      <c r="E1897" s="149" t="s">
        <v>44</v>
      </c>
      <c r="F1897" s="149" t="s">
        <v>152</v>
      </c>
      <c r="G1897" s="149" t="s">
        <v>109</v>
      </c>
      <c r="H1897" s="149">
        <v>0</v>
      </c>
      <c r="I1897" s="123" t="s">
        <v>1996</v>
      </c>
      <c r="J1897" s="150">
        <f>VLOOKUP(B1897,'12.2023'!A:C,3,0)</f>
        <v>0</v>
      </c>
      <c r="K1897" s="151">
        <f>VLOOKUP(B1897,'12.2023'!A:D,4,0)</f>
        <v>0</v>
      </c>
      <c r="L1897" s="150">
        <f>VLOOKUP(B1897,'12.2023'!A:E,5,0)</f>
        <v>37060</v>
      </c>
      <c r="M1897" s="150">
        <f>VLOOKUP(B1897,'12.2023'!A:F,6,0)</f>
        <v>37060</v>
      </c>
      <c r="N1897" s="150">
        <f t="shared" si="117"/>
        <v>0</v>
      </c>
      <c r="O1897" s="152">
        <f t="shared" si="118"/>
        <v>0</v>
      </c>
      <c r="P1897" s="128">
        <f t="shared" si="119"/>
        <v>0</v>
      </c>
      <c r="Q1897" s="153">
        <v>0</v>
      </c>
      <c r="R1897" s="128">
        <f t="shared" si="120"/>
        <v>0</v>
      </c>
      <c r="S1897" s="129">
        <v>11</v>
      </c>
    </row>
    <row r="1898" spans="1:19" hidden="1">
      <c r="A1898" s="147">
        <v>1880</v>
      </c>
      <c r="B1898" s="121">
        <v>203062486</v>
      </c>
      <c r="C1898" s="148" t="s">
        <v>159</v>
      </c>
      <c r="D1898" s="149" t="s">
        <v>32</v>
      </c>
      <c r="E1898" s="149" t="s">
        <v>44</v>
      </c>
      <c r="F1898" s="149" t="s">
        <v>152</v>
      </c>
      <c r="G1898" s="149" t="s">
        <v>109</v>
      </c>
      <c r="H1898" s="149">
        <v>0</v>
      </c>
      <c r="I1898" s="123" t="s">
        <v>1997</v>
      </c>
      <c r="J1898" s="150">
        <f>VLOOKUP(B1898,'12.2023'!A:C,3,0)</f>
        <v>0</v>
      </c>
      <c r="K1898" s="151">
        <f>VLOOKUP(B1898,'12.2023'!A:D,4,0)</f>
        <v>0</v>
      </c>
      <c r="L1898" s="150">
        <f>VLOOKUP(B1898,'12.2023'!A:E,5,0)</f>
        <v>0</v>
      </c>
      <c r="M1898" s="150">
        <f>VLOOKUP(B1898,'12.2023'!A:F,6,0)</f>
        <v>0</v>
      </c>
      <c r="N1898" s="150">
        <f t="shared" si="117"/>
        <v>0</v>
      </c>
      <c r="O1898" s="152">
        <f t="shared" si="118"/>
        <v>0</v>
      </c>
      <c r="P1898" s="128">
        <f t="shared" si="119"/>
        <v>0</v>
      </c>
      <c r="Q1898" s="153">
        <v>0</v>
      </c>
      <c r="R1898" s="128">
        <f t="shared" si="120"/>
        <v>0</v>
      </c>
      <c r="S1898" s="129">
        <v>11</v>
      </c>
    </row>
    <row r="1899" spans="1:19" hidden="1">
      <c r="A1899" s="147">
        <v>1881</v>
      </c>
      <c r="B1899" s="121">
        <v>203062487</v>
      </c>
      <c r="C1899" s="148" t="s">
        <v>159</v>
      </c>
      <c r="D1899" s="149" t="s">
        <v>32</v>
      </c>
      <c r="E1899" s="149" t="s">
        <v>44</v>
      </c>
      <c r="F1899" s="149" t="s">
        <v>152</v>
      </c>
      <c r="G1899" s="149" t="s">
        <v>109</v>
      </c>
      <c r="H1899" s="149">
        <v>0</v>
      </c>
      <c r="I1899" s="123" t="s">
        <v>1998</v>
      </c>
      <c r="J1899" s="150">
        <f>VLOOKUP(B1899,'12.2023'!A:C,3,0)</f>
        <v>0</v>
      </c>
      <c r="K1899" s="151">
        <f>VLOOKUP(B1899,'12.2023'!A:D,4,0)</f>
        <v>0</v>
      </c>
      <c r="L1899" s="150">
        <f>VLOOKUP(B1899,'12.2023'!A:E,5,0)</f>
        <v>38838</v>
      </c>
      <c r="M1899" s="150">
        <f>VLOOKUP(B1899,'12.2023'!A:F,6,0)</f>
        <v>38838</v>
      </c>
      <c r="N1899" s="150">
        <f t="shared" si="117"/>
        <v>0</v>
      </c>
      <c r="O1899" s="152">
        <f t="shared" si="118"/>
        <v>0</v>
      </c>
      <c r="P1899" s="128">
        <f t="shared" si="119"/>
        <v>0</v>
      </c>
      <c r="Q1899" s="153">
        <v>0</v>
      </c>
      <c r="R1899" s="128">
        <f t="shared" si="120"/>
        <v>0</v>
      </c>
      <c r="S1899" s="129">
        <v>11</v>
      </c>
    </row>
    <row r="1900" spans="1:19" hidden="1">
      <c r="A1900" s="147">
        <v>1882</v>
      </c>
      <c r="B1900" s="121">
        <v>203062488</v>
      </c>
      <c r="C1900" s="148" t="s">
        <v>159</v>
      </c>
      <c r="D1900" s="149" t="s">
        <v>32</v>
      </c>
      <c r="E1900" s="149" t="s">
        <v>44</v>
      </c>
      <c r="F1900" s="149" t="s">
        <v>152</v>
      </c>
      <c r="G1900" s="149" t="s">
        <v>109</v>
      </c>
      <c r="H1900" s="149">
        <v>0</v>
      </c>
      <c r="I1900" s="123" t="s">
        <v>1999</v>
      </c>
      <c r="J1900" s="150">
        <f>VLOOKUP(B1900,'12.2023'!A:C,3,0)</f>
        <v>0</v>
      </c>
      <c r="K1900" s="151">
        <f>VLOOKUP(B1900,'12.2023'!A:D,4,0)</f>
        <v>0</v>
      </c>
      <c r="L1900" s="150">
        <f>VLOOKUP(B1900,'12.2023'!A:E,5,0)</f>
        <v>8427</v>
      </c>
      <c r="M1900" s="150">
        <f>VLOOKUP(B1900,'12.2023'!A:F,6,0)</f>
        <v>8427</v>
      </c>
      <c r="N1900" s="150">
        <f t="shared" si="117"/>
        <v>0</v>
      </c>
      <c r="O1900" s="152">
        <f t="shared" si="118"/>
        <v>0</v>
      </c>
      <c r="P1900" s="128">
        <f t="shared" si="119"/>
        <v>0</v>
      </c>
      <c r="Q1900" s="153">
        <v>0</v>
      </c>
      <c r="R1900" s="128">
        <f t="shared" si="120"/>
        <v>0</v>
      </c>
      <c r="S1900" s="129">
        <v>11</v>
      </c>
    </row>
    <row r="1901" spans="1:19" hidden="1">
      <c r="A1901" s="147">
        <v>1883</v>
      </c>
      <c r="B1901" s="121">
        <v>203062489</v>
      </c>
      <c r="C1901" s="148" t="s">
        <v>159</v>
      </c>
      <c r="D1901" s="149" t="s">
        <v>32</v>
      </c>
      <c r="E1901" s="149" t="s">
        <v>44</v>
      </c>
      <c r="F1901" s="149" t="s">
        <v>152</v>
      </c>
      <c r="G1901" s="149" t="s">
        <v>109</v>
      </c>
      <c r="H1901" s="149">
        <v>0</v>
      </c>
      <c r="I1901" s="123" t="s">
        <v>2000</v>
      </c>
      <c r="J1901" s="150">
        <f>VLOOKUP(B1901,'12.2023'!A:C,3,0)</f>
        <v>0</v>
      </c>
      <c r="K1901" s="151">
        <f>VLOOKUP(B1901,'12.2023'!A:D,4,0)</f>
        <v>0</v>
      </c>
      <c r="L1901" s="150">
        <f>VLOOKUP(B1901,'12.2023'!A:E,5,0)</f>
        <v>13000</v>
      </c>
      <c r="M1901" s="150">
        <f>VLOOKUP(B1901,'12.2023'!A:F,6,0)</f>
        <v>13000</v>
      </c>
      <c r="N1901" s="150">
        <f t="shared" si="117"/>
        <v>0</v>
      </c>
      <c r="O1901" s="152">
        <f t="shared" si="118"/>
        <v>0</v>
      </c>
      <c r="P1901" s="128">
        <f t="shared" si="119"/>
        <v>0</v>
      </c>
      <c r="Q1901" s="153">
        <v>0</v>
      </c>
      <c r="R1901" s="128">
        <f t="shared" si="120"/>
        <v>0</v>
      </c>
      <c r="S1901" s="129">
        <v>11</v>
      </c>
    </row>
    <row r="1902" spans="1:19" hidden="1">
      <c r="A1902" s="147">
        <v>1884</v>
      </c>
      <c r="B1902" s="121">
        <v>203062490</v>
      </c>
      <c r="C1902" s="148" t="s">
        <v>159</v>
      </c>
      <c r="D1902" s="149" t="s">
        <v>32</v>
      </c>
      <c r="E1902" s="149" t="s">
        <v>44</v>
      </c>
      <c r="F1902" s="149" t="s">
        <v>152</v>
      </c>
      <c r="G1902" s="149" t="s">
        <v>109</v>
      </c>
      <c r="H1902" s="149">
        <v>0</v>
      </c>
      <c r="I1902" s="123" t="s">
        <v>2001</v>
      </c>
      <c r="J1902" s="150">
        <f>VLOOKUP(B1902,'12.2023'!A:C,3,0)</f>
        <v>0</v>
      </c>
      <c r="K1902" s="151">
        <f>VLOOKUP(B1902,'12.2023'!A:D,4,0)</f>
        <v>0</v>
      </c>
      <c r="L1902" s="150">
        <f>VLOOKUP(B1902,'12.2023'!A:E,5,0)</f>
        <v>13000</v>
      </c>
      <c r="M1902" s="150">
        <f>VLOOKUP(B1902,'12.2023'!A:F,6,0)</f>
        <v>13000</v>
      </c>
      <c r="N1902" s="150">
        <f t="shared" si="117"/>
        <v>0</v>
      </c>
      <c r="O1902" s="152">
        <f t="shared" si="118"/>
        <v>0</v>
      </c>
      <c r="P1902" s="128">
        <f t="shared" si="119"/>
        <v>0</v>
      </c>
      <c r="Q1902" s="153">
        <v>0</v>
      </c>
      <c r="R1902" s="128">
        <f t="shared" si="120"/>
        <v>0</v>
      </c>
      <c r="S1902" s="129">
        <v>11</v>
      </c>
    </row>
    <row r="1903" spans="1:19" hidden="1">
      <c r="A1903" s="147">
        <v>1885</v>
      </c>
      <c r="B1903" s="121">
        <v>203062491</v>
      </c>
      <c r="C1903" s="148" t="s">
        <v>159</v>
      </c>
      <c r="D1903" s="149" t="s">
        <v>32</v>
      </c>
      <c r="E1903" s="149" t="s">
        <v>44</v>
      </c>
      <c r="F1903" s="149" t="s">
        <v>152</v>
      </c>
      <c r="G1903" s="149" t="s">
        <v>109</v>
      </c>
      <c r="H1903" s="149">
        <v>0</v>
      </c>
      <c r="I1903" s="123" t="s">
        <v>2002</v>
      </c>
      <c r="J1903" s="150">
        <f>VLOOKUP(B1903,'12.2023'!A:C,3,0)</f>
        <v>0</v>
      </c>
      <c r="K1903" s="151">
        <f>VLOOKUP(B1903,'12.2023'!A:D,4,0)</f>
        <v>0</v>
      </c>
      <c r="L1903" s="150">
        <f>VLOOKUP(B1903,'12.2023'!A:E,5,0)</f>
        <v>0</v>
      </c>
      <c r="M1903" s="150">
        <f>VLOOKUP(B1903,'12.2023'!A:F,6,0)</f>
        <v>0</v>
      </c>
      <c r="N1903" s="150">
        <f t="shared" si="117"/>
        <v>0</v>
      </c>
      <c r="O1903" s="152">
        <f t="shared" si="118"/>
        <v>0</v>
      </c>
      <c r="P1903" s="128">
        <f t="shared" si="119"/>
        <v>0</v>
      </c>
      <c r="Q1903" s="153">
        <v>0</v>
      </c>
      <c r="R1903" s="128">
        <f t="shared" si="120"/>
        <v>0</v>
      </c>
      <c r="S1903" s="129">
        <v>11</v>
      </c>
    </row>
    <row r="1904" spans="1:19" hidden="1">
      <c r="A1904" s="147">
        <v>1886</v>
      </c>
      <c r="B1904" s="121">
        <v>203062492</v>
      </c>
      <c r="C1904" s="148" t="s">
        <v>159</v>
      </c>
      <c r="D1904" s="149" t="s">
        <v>32</v>
      </c>
      <c r="E1904" s="149" t="s">
        <v>44</v>
      </c>
      <c r="F1904" s="149" t="s">
        <v>152</v>
      </c>
      <c r="G1904" s="149" t="s">
        <v>109</v>
      </c>
      <c r="H1904" s="149">
        <v>0</v>
      </c>
      <c r="I1904" s="123" t="s">
        <v>2003</v>
      </c>
      <c r="J1904" s="150">
        <f>VLOOKUP(B1904,'12.2023'!A:C,3,0)</f>
        <v>0</v>
      </c>
      <c r="K1904" s="151">
        <f>VLOOKUP(B1904,'12.2023'!A:D,4,0)</f>
        <v>0</v>
      </c>
      <c r="L1904" s="150">
        <f>VLOOKUP(B1904,'12.2023'!A:E,5,0)</f>
        <v>0</v>
      </c>
      <c r="M1904" s="150">
        <f>VLOOKUP(B1904,'12.2023'!A:F,6,0)</f>
        <v>0</v>
      </c>
      <c r="N1904" s="150">
        <f t="shared" si="117"/>
        <v>0</v>
      </c>
      <c r="O1904" s="152">
        <f t="shared" si="118"/>
        <v>0</v>
      </c>
      <c r="P1904" s="128">
        <f t="shared" si="119"/>
        <v>0</v>
      </c>
      <c r="Q1904" s="153">
        <v>0</v>
      </c>
      <c r="R1904" s="128">
        <f t="shared" si="120"/>
        <v>0</v>
      </c>
      <c r="S1904" s="129">
        <v>11</v>
      </c>
    </row>
    <row r="1905" spans="1:19" hidden="1">
      <c r="A1905" s="147">
        <v>1887</v>
      </c>
      <c r="B1905" s="121">
        <v>203062493</v>
      </c>
      <c r="C1905" s="148" t="s">
        <v>159</v>
      </c>
      <c r="D1905" s="149" t="s">
        <v>32</v>
      </c>
      <c r="E1905" s="149" t="s">
        <v>44</v>
      </c>
      <c r="F1905" s="149" t="s">
        <v>152</v>
      </c>
      <c r="G1905" s="149" t="s">
        <v>109</v>
      </c>
      <c r="H1905" s="149">
        <v>0</v>
      </c>
      <c r="I1905" s="123" t="s">
        <v>2004</v>
      </c>
      <c r="J1905" s="150">
        <f>VLOOKUP(B1905,'12.2023'!A:C,3,0)</f>
        <v>0</v>
      </c>
      <c r="K1905" s="151">
        <f>VLOOKUP(B1905,'12.2023'!A:D,4,0)</f>
        <v>0</v>
      </c>
      <c r="L1905" s="150">
        <f>VLOOKUP(B1905,'12.2023'!A:E,5,0)</f>
        <v>0</v>
      </c>
      <c r="M1905" s="150">
        <f>VLOOKUP(B1905,'12.2023'!A:F,6,0)</f>
        <v>0</v>
      </c>
      <c r="N1905" s="150">
        <f t="shared" si="117"/>
        <v>0</v>
      </c>
      <c r="O1905" s="152">
        <f t="shared" si="118"/>
        <v>0</v>
      </c>
      <c r="P1905" s="128">
        <f t="shared" si="119"/>
        <v>0</v>
      </c>
      <c r="Q1905" s="153">
        <v>0</v>
      </c>
      <c r="R1905" s="128">
        <f t="shared" si="120"/>
        <v>0</v>
      </c>
      <c r="S1905" s="129">
        <v>11</v>
      </c>
    </row>
    <row r="1906" spans="1:19" hidden="1">
      <c r="A1906" s="147">
        <v>1888</v>
      </c>
      <c r="B1906" s="121">
        <v>203062494</v>
      </c>
      <c r="C1906" s="148" t="s">
        <v>159</v>
      </c>
      <c r="D1906" s="149" t="s">
        <v>32</v>
      </c>
      <c r="E1906" s="149" t="s">
        <v>44</v>
      </c>
      <c r="F1906" s="149" t="s">
        <v>152</v>
      </c>
      <c r="G1906" s="149" t="s">
        <v>109</v>
      </c>
      <c r="H1906" s="149">
        <v>0</v>
      </c>
      <c r="I1906" s="123" t="s">
        <v>2005</v>
      </c>
      <c r="J1906" s="150">
        <f>VLOOKUP(B1906,'12.2023'!A:C,3,0)</f>
        <v>0</v>
      </c>
      <c r="K1906" s="151">
        <f>VLOOKUP(B1906,'12.2023'!A:D,4,0)</f>
        <v>0</v>
      </c>
      <c r="L1906" s="150">
        <f>VLOOKUP(B1906,'12.2023'!A:E,5,0)</f>
        <v>92491</v>
      </c>
      <c r="M1906" s="150">
        <f>VLOOKUP(B1906,'12.2023'!A:F,6,0)</f>
        <v>92491</v>
      </c>
      <c r="N1906" s="150">
        <f t="shared" si="117"/>
        <v>0</v>
      </c>
      <c r="O1906" s="152">
        <f t="shared" si="118"/>
        <v>0</v>
      </c>
      <c r="P1906" s="128">
        <f t="shared" si="119"/>
        <v>0</v>
      </c>
      <c r="Q1906" s="153">
        <v>0</v>
      </c>
      <c r="R1906" s="128">
        <f t="shared" si="120"/>
        <v>0</v>
      </c>
      <c r="S1906" s="129">
        <v>11</v>
      </c>
    </row>
    <row r="1907" spans="1:19" hidden="1">
      <c r="A1907" s="147">
        <v>1889</v>
      </c>
      <c r="B1907" s="121">
        <v>203062495</v>
      </c>
      <c r="C1907" s="148" t="s">
        <v>159</v>
      </c>
      <c r="D1907" s="149" t="s">
        <v>32</v>
      </c>
      <c r="E1907" s="149" t="s">
        <v>44</v>
      </c>
      <c r="F1907" s="149" t="s">
        <v>152</v>
      </c>
      <c r="G1907" s="149" t="s">
        <v>109</v>
      </c>
      <c r="H1907" s="149">
        <v>0</v>
      </c>
      <c r="I1907" s="123" t="s">
        <v>2006</v>
      </c>
      <c r="J1907" s="150">
        <f>VLOOKUP(B1907,'12.2023'!A:C,3,0)</f>
        <v>0</v>
      </c>
      <c r="K1907" s="151">
        <f>VLOOKUP(B1907,'12.2023'!A:D,4,0)</f>
        <v>0</v>
      </c>
      <c r="L1907" s="150">
        <f>VLOOKUP(B1907,'12.2023'!A:E,5,0)</f>
        <v>13000</v>
      </c>
      <c r="M1907" s="150">
        <f>VLOOKUP(B1907,'12.2023'!A:F,6,0)</f>
        <v>13000</v>
      </c>
      <c r="N1907" s="150">
        <f t="shared" si="117"/>
        <v>0</v>
      </c>
      <c r="O1907" s="152">
        <f t="shared" si="118"/>
        <v>0</v>
      </c>
      <c r="P1907" s="128">
        <f t="shared" si="119"/>
        <v>0</v>
      </c>
      <c r="Q1907" s="153">
        <v>0</v>
      </c>
      <c r="R1907" s="128">
        <f t="shared" si="120"/>
        <v>0</v>
      </c>
      <c r="S1907" s="129">
        <v>11</v>
      </c>
    </row>
    <row r="1908" spans="1:19" hidden="1">
      <c r="A1908" s="147">
        <v>1890</v>
      </c>
      <c r="B1908" s="121">
        <v>203062496</v>
      </c>
      <c r="C1908" s="148" t="s">
        <v>159</v>
      </c>
      <c r="D1908" s="149" t="s">
        <v>32</v>
      </c>
      <c r="E1908" s="149" t="s">
        <v>44</v>
      </c>
      <c r="F1908" s="149" t="s">
        <v>152</v>
      </c>
      <c r="G1908" s="149" t="s">
        <v>109</v>
      </c>
      <c r="H1908" s="149">
        <v>0</v>
      </c>
      <c r="I1908" s="123" t="s">
        <v>2007</v>
      </c>
      <c r="J1908" s="150">
        <f>VLOOKUP(B1908,'12.2023'!A:C,3,0)</f>
        <v>0</v>
      </c>
      <c r="K1908" s="151">
        <f>VLOOKUP(B1908,'12.2023'!A:D,4,0)</f>
        <v>0</v>
      </c>
      <c r="L1908" s="150">
        <f>VLOOKUP(B1908,'12.2023'!A:E,5,0)</f>
        <v>8864</v>
      </c>
      <c r="M1908" s="150">
        <f>VLOOKUP(B1908,'12.2023'!A:F,6,0)</f>
        <v>8864</v>
      </c>
      <c r="N1908" s="150">
        <f t="shared" si="117"/>
        <v>0</v>
      </c>
      <c r="O1908" s="152">
        <f t="shared" si="118"/>
        <v>0</v>
      </c>
      <c r="P1908" s="128">
        <f t="shared" si="119"/>
        <v>0</v>
      </c>
      <c r="Q1908" s="153">
        <v>0</v>
      </c>
      <c r="R1908" s="128">
        <f t="shared" si="120"/>
        <v>0</v>
      </c>
      <c r="S1908" s="129">
        <v>11</v>
      </c>
    </row>
    <row r="1909" spans="1:19" hidden="1">
      <c r="A1909" s="147">
        <v>1891</v>
      </c>
      <c r="B1909" s="121">
        <v>203062497</v>
      </c>
      <c r="C1909" s="148" t="s">
        <v>159</v>
      </c>
      <c r="D1909" s="149" t="s">
        <v>32</v>
      </c>
      <c r="E1909" s="149" t="s">
        <v>44</v>
      </c>
      <c r="F1909" s="149" t="s">
        <v>152</v>
      </c>
      <c r="G1909" s="149" t="s">
        <v>109</v>
      </c>
      <c r="H1909" s="149">
        <v>0</v>
      </c>
      <c r="I1909" s="123" t="s">
        <v>2008</v>
      </c>
      <c r="J1909" s="150">
        <f>VLOOKUP(B1909,'12.2023'!A:C,3,0)</f>
        <v>0</v>
      </c>
      <c r="K1909" s="151">
        <f>VLOOKUP(B1909,'12.2023'!A:D,4,0)</f>
        <v>0</v>
      </c>
      <c r="L1909" s="150">
        <f>VLOOKUP(B1909,'12.2023'!A:E,5,0)</f>
        <v>150</v>
      </c>
      <c r="M1909" s="150">
        <f>VLOOKUP(B1909,'12.2023'!A:F,6,0)</f>
        <v>150</v>
      </c>
      <c r="N1909" s="150">
        <f t="shared" si="117"/>
        <v>0</v>
      </c>
      <c r="O1909" s="152">
        <f t="shared" si="118"/>
        <v>0</v>
      </c>
      <c r="P1909" s="128">
        <f t="shared" si="119"/>
        <v>0</v>
      </c>
      <c r="Q1909" s="153">
        <v>0</v>
      </c>
      <c r="R1909" s="128">
        <f t="shared" si="120"/>
        <v>0</v>
      </c>
      <c r="S1909" s="129">
        <v>11</v>
      </c>
    </row>
    <row r="1910" spans="1:19" hidden="1">
      <c r="A1910" s="147">
        <v>1892</v>
      </c>
      <c r="B1910" s="121">
        <v>203062498</v>
      </c>
      <c r="C1910" s="148" t="s">
        <v>159</v>
      </c>
      <c r="D1910" s="149" t="s">
        <v>32</v>
      </c>
      <c r="E1910" s="149" t="s">
        <v>44</v>
      </c>
      <c r="F1910" s="149" t="s">
        <v>152</v>
      </c>
      <c r="G1910" s="149" t="s">
        <v>109</v>
      </c>
      <c r="H1910" s="149">
        <v>0</v>
      </c>
      <c r="I1910" s="123" t="s">
        <v>2009</v>
      </c>
      <c r="J1910" s="150">
        <f>VLOOKUP(B1910,'12.2023'!A:C,3,0)</f>
        <v>0</v>
      </c>
      <c r="K1910" s="151">
        <f>VLOOKUP(B1910,'12.2023'!A:D,4,0)</f>
        <v>0</v>
      </c>
      <c r="L1910" s="150">
        <f>VLOOKUP(B1910,'12.2023'!A:E,5,0)</f>
        <v>111390</v>
      </c>
      <c r="M1910" s="150">
        <f>VLOOKUP(B1910,'12.2023'!A:F,6,0)</f>
        <v>111390</v>
      </c>
      <c r="N1910" s="150">
        <f t="shared" si="117"/>
        <v>0</v>
      </c>
      <c r="O1910" s="152">
        <f t="shared" si="118"/>
        <v>0</v>
      </c>
      <c r="P1910" s="128">
        <f t="shared" si="119"/>
        <v>0</v>
      </c>
      <c r="Q1910" s="153">
        <v>0</v>
      </c>
      <c r="R1910" s="128">
        <f t="shared" si="120"/>
        <v>0</v>
      </c>
      <c r="S1910" s="129">
        <v>11</v>
      </c>
    </row>
    <row r="1911" spans="1:19" hidden="1">
      <c r="A1911" s="147">
        <v>1893</v>
      </c>
      <c r="B1911" s="121">
        <v>203062499</v>
      </c>
      <c r="C1911" s="148" t="s">
        <v>159</v>
      </c>
      <c r="D1911" s="149" t="s">
        <v>32</v>
      </c>
      <c r="E1911" s="149" t="s">
        <v>44</v>
      </c>
      <c r="F1911" s="149" t="s">
        <v>152</v>
      </c>
      <c r="G1911" s="149" t="s">
        <v>109</v>
      </c>
      <c r="H1911" s="149">
        <v>0</v>
      </c>
      <c r="I1911" s="123" t="s">
        <v>2010</v>
      </c>
      <c r="J1911" s="150">
        <f>VLOOKUP(B1911,'12.2023'!A:C,3,0)</f>
        <v>0</v>
      </c>
      <c r="K1911" s="151">
        <f>VLOOKUP(B1911,'12.2023'!A:D,4,0)</f>
        <v>0</v>
      </c>
      <c r="L1911" s="150">
        <f>VLOOKUP(B1911,'12.2023'!A:E,5,0)</f>
        <v>22260</v>
      </c>
      <c r="M1911" s="150">
        <f>VLOOKUP(B1911,'12.2023'!A:F,6,0)</f>
        <v>22260</v>
      </c>
      <c r="N1911" s="150">
        <f t="shared" si="117"/>
        <v>0</v>
      </c>
      <c r="O1911" s="152">
        <f t="shared" si="118"/>
        <v>0</v>
      </c>
      <c r="P1911" s="128">
        <f t="shared" si="119"/>
        <v>0</v>
      </c>
      <c r="Q1911" s="153">
        <v>0</v>
      </c>
      <c r="R1911" s="128">
        <f t="shared" si="120"/>
        <v>0</v>
      </c>
      <c r="S1911" s="129">
        <v>11</v>
      </c>
    </row>
    <row r="1912" spans="1:19" hidden="1">
      <c r="A1912" s="147">
        <v>1894</v>
      </c>
      <c r="B1912" s="121">
        <v>203062500</v>
      </c>
      <c r="C1912" s="148" t="s">
        <v>159</v>
      </c>
      <c r="D1912" s="149" t="s">
        <v>32</v>
      </c>
      <c r="E1912" s="149" t="s">
        <v>44</v>
      </c>
      <c r="F1912" s="149" t="s">
        <v>152</v>
      </c>
      <c r="G1912" s="149" t="s">
        <v>109</v>
      </c>
      <c r="H1912" s="149">
        <v>0</v>
      </c>
      <c r="I1912" s="123" t="s">
        <v>2011</v>
      </c>
      <c r="J1912" s="150">
        <f>VLOOKUP(B1912,'12.2023'!A:C,3,0)</f>
        <v>0</v>
      </c>
      <c r="K1912" s="151">
        <f>VLOOKUP(B1912,'12.2023'!A:D,4,0)</f>
        <v>0</v>
      </c>
      <c r="L1912" s="150">
        <f>VLOOKUP(B1912,'12.2023'!A:E,5,0)</f>
        <v>46935.999989999997</v>
      </c>
      <c r="M1912" s="150">
        <f>VLOOKUP(B1912,'12.2023'!A:F,6,0)</f>
        <v>46936</v>
      </c>
      <c r="N1912" s="150">
        <f t="shared" si="117"/>
        <v>0</v>
      </c>
      <c r="O1912" s="152">
        <f t="shared" si="118"/>
        <v>1.0000003385357559E-5</v>
      </c>
      <c r="P1912" s="128">
        <f t="shared" si="119"/>
        <v>-1.0000003385357559E-5</v>
      </c>
      <c r="Q1912" s="153">
        <v>0</v>
      </c>
      <c r="R1912" s="128">
        <f t="shared" si="120"/>
        <v>-1.0000003385357559E-5</v>
      </c>
      <c r="S1912" s="129">
        <v>11</v>
      </c>
    </row>
    <row r="1913" spans="1:19" hidden="1">
      <c r="A1913" s="147">
        <v>1895</v>
      </c>
      <c r="B1913" s="121">
        <v>203062501</v>
      </c>
      <c r="C1913" s="148" t="s">
        <v>159</v>
      </c>
      <c r="D1913" s="149" t="s">
        <v>32</v>
      </c>
      <c r="E1913" s="149" t="s">
        <v>44</v>
      </c>
      <c r="F1913" s="149" t="s">
        <v>152</v>
      </c>
      <c r="G1913" s="149" t="s">
        <v>109</v>
      </c>
      <c r="H1913" s="149">
        <v>0</v>
      </c>
      <c r="I1913" s="123" t="s">
        <v>2012</v>
      </c>
      <c r="J1913" s="150">
        <f>VLOOKUP(B1913,'12.2023'!A:C,3,0)</f>
        <v>0</v>
      </c>
      <c r="K1913" s="151">
        <f>VLOOKUP(B1913,'12.2023'!A:D,4,0)</f>
        <v>0</v>
      </c>
      <c r="L1913" s="150">
        <f>VLOOKUP(B1913,'12.2023'!A:E,5,0)</f>
        <v>46249</v>
      </c>
      <c r="M1913" s="150">
        <f>VLOOKUP(B1913,'12.2023'!A:F,6,0)</f>
        <v>46249</v>
      </c>
      <c r="N1913" s="150">
        <f t="shared" si="117"/>
        <v>0</v>
      </c>
      <c r="O1913" s="152">
        <f t="shared" si="118"/>
        <v>0</v>
      </c>
      <c r="P1913" s="128">
        <f t="shared" si="119"/>
        <v>0</v>
      </c>
      <c r="Q1913" s="153">
        <v>0</v>
      </c>
      <c r="R1913" s="128">
        <f t="shared" si="120"/>
        <v>0</v>
      </c>
      <c r="S1913" s="129">
        <v>11</v>
      </c>
    </row>
    <row r="1914" spans="1:19" hidden="1">
      <c r="A1914" s="147">
        <v>1896</v>
      </c>
      <c r="B1914" s="121">
        <v>203062502</v>
      </c>
      <c r="C1914" s="148" t="s">
        <v>159</v>
      </c>
      <c r="D1914" s="149" t="s">
        <v>32</v>
      </c>
      <c r="E1914" s="149" t="s">
        <v>44</v>
      </c>
      <c r="F1914" s="149" t="s">
        <v>152</v>
      </c>
      <c r="G1914" s="149" t="s">
        <v>109</v>
      </c>
      <c r="H1914" s="149">
        <v>0</v>
      </c>
      <c r="I1914" s="123" t="s">
        <v>2013</v>
      </c>
      <c r="J1914" s="150">
        <f>VLOOKUP(B1914,'12.2023'!A:C,3,0)</f>
        <v>0</v>
      </c>
      <c r="K1914" s="151">
        <f>VLOOKUP(B1914,'12.2023'!A:D,4,0)</f>
        <v>0</v>
      </c>
      <c r="L1914" s="150">
        <f>VLOOKUP(B1914,'12.2023'!A:E,5,0)</f>
        <v>20458</v>
      </c>
      <c r="M1914" s="150">
        <f>VLOOKUP(B1914,'12.2023'!A:F,6,0)</f>
        <v>20458</v>
      </c>
      <c r="N1914" s="150">
        <f t="shared" si="117"/>
        <v>0</v>
      </c>
      <c r="O1914" s="152">
        <f t="shared" si="118"/>
        <v>0</v>
      </c>
      <c r="P1914" s="128">
        <f t="shared" si="119"/>
        <v>0</v>
      </c>
      <c r="Q1914" s="153">
        <v>0</v>
      </c>
      <c r="R1914" s="128">
        <f t="shared" si="120"/>
        <v>0</v>
      </c>
      <c r="S1914" s="129">
        <v>11</v>
      </c>
    </row>
    <row r="1915" spans="1:19" hidden="1">
      <c r="A1915" s="147">
        <v>1897</v>
      </c>
      <c r="B1915" s="121">
        <v>203062503</v>
      </c>
      <c r="C1915" s="148" t="s">
        <v>159</v>
      </c>
      <c r="D1915" s="149" t="s">
        <v>32</v>
      </c>
      <c r="E1915" s="149" t="s">
        <v>44</v>
      </c>
      <c r="F1915" s="149" t="s">
        <v>152</v>
      </c>
      <c r="G1915" s="149" t="s">
        <v>109</v>
      </c>
      <c r="H1915" s="149">
        <v>0</v>
      </c>
      <c r="I1915" s="123" t="s">
        <v>2014</v>
      </c>
      <c r="J1915" s="150">
        <f>VLOOKUP(B1915,'12.2023'!A:C,3,0)</f>
        <v>0</v>
      </c>
      <c r="K1915" s="151">
        <f>VLOOKUP(B1915,'12.2023'!A:D,4,0)</f>
        <v>0</v>
      </c>
      <c r="L1915" s="150">
        <f>VLOOKUP(B1915,'12.2023'!A:E,5,0)</f>
        <v>21328</v>
      </c>
      <c r="M1915" s="150">
        <f>VLOOKUP(B1915,'12.2023'!A:F,6,0)</f>
        <v>21328</v>
      </c>
      <c r="N1915" s="150">
        <f t="shared" si="117"/>
        <v>0</v>
      </c>
      <c r="O1915" s="152">
        <f t="shared" si="118"/>
        <v>0</v>
      </c>
      <c r="P1915" s="128">
        <f t="shared" si="119"/>
        <v>0</v>
      </c>
      <c r="Q1915" s="153">
        <v>0</v>
      </c>
      <c r="R1915" s="128">
        <f t="shared" si="120"/>
        <v>0</v>
      </c>
      <c r="S1915" s="129">
        <v>11</v>
      </c>
    </row>
    <row r="1916" spans="1:19" hidden="1">
      <c r="A1916" s="147">
        <v>1898</v>
      </c>
      <c r="B1916" s="121">
        <v>203062504</v>
      </c>
      <c r="C1916" s="148" t="s">
        <v>159</v>
      </c>
      <c r="D1916" s="149" t="s">
        <v>32</v>
      </c>
      <c r="E1916" s="149" t="s">
        <v>44</v>
      </c>
      <c r="F1916" s="149" t="s">
        <v>152</v>
      </c>
      <c r="G1916" s="149" t="s">
        <v>109</v>
      </c>
      <c r="H1916" s="149">
        <v>0</v>
      </c>
      <c r="I1916" s="123" t="s">
        <v>2015</v>
      </c>
      <c r="J1916" s="150">
        <f>VLOOKUP(B1916,'12.2023'!A:C,3,0)</f>
        <v>0</v>
      </c>
      <c r="K1916" s="151">
        <f>VLOOKUP(B1916,'12.2023'!A:D,4,0)</f>
        <v>0</v>
      </c>
      <c r="L1916" s="150">
        <f>VLOOKUP(B1916,'12.2023'!A:E,5,0)</f>
        <v>88553</v>
      </c>
      <c r="M1916" s="150">
        <f>VLOOKUP(B1916,'12.2023'!A:F,6,0)</f>
        <v>88553</v>
      </c>
      <c r="N1916" s="150">
        <f t="shared" si="117"/>
        <v>0</v>
      </c>
      <c r="O1916" s="152">
        <f t="shared" si="118"/>
        <v>0</v>
      </c>
      <c r="P1916" s="128">
        <f t="shared" si="119"/>
        <v>0</v>
      </c>
      <c r="Q1916" s="153">
        <v>0</v>
      </c>
      <c r="R1916" s="128">
        <f t="shared" si="120"/>
        <v>0</v>
      </c>
      <c r="S1916" s="129">
        <v>11</v>
      </c>
    </row>
    <row r="1917" spans="1:19" hidden="1">
      <c r="A1917" s="147">
        <v>1899</v>
      </c>
      <c r="B1917" s="121">
        <v>203062505</v>
      </c>
      <c r="C1917" s="148" t="s">
        <v>159</v>
      </c>
      <c r="D1917" s="149" t="s">
        <v>32</v>
      </c>
      <c r="E1917" s="149" t="s">
        <v>44</v>
      </c>
      <c r="F1917" s="149" t="s">
        <v>152</v>
      </c>
      <c r="G1917" s="149" t="s">
        <v>109</v>
      </c>
      <c r="H1917" s="149">
        <v>0</v>
      </c>
      <c r="I1917" s="123" t="s">
        <v>2016</v>
      </c>
      <c r="J1917" s="150">
        <f>VLOOKUP(B1917,'12.2023'!A:C,3,0)</f>
        <v>0</v>
      </c>
      <c r="K1917" s="151">
        <f>VLOOKUP(B1917,'12.2023'!A:D,4,0)</f>
        <v>0</v>
      </c>
      <c r="L1917" s="150">
        <f>VLOOKUP(B1917,'12.2023'!A:E,5,0)</f>
        <v>92815</v>
      </c>
      <c r="M1917" s="150">
        <f>VLOOKUP(B1917,'12.2023'!A:F,6,0)</f>
        <v>92815</v>
      </c>
      <c r="N1917" s="150">
        <f t="shared" si="117"/>
        <v>0</v>
      </c>
      <c r="O1917" s="152">
        <f t="shared" si="118"/>
        <v>0</v>
      </c>
      <c r="P1917" s="128">
        <f t="shared" si="119"/>
        <v>0</v>
      </c>
      <c r="Q1917" s="153">
        <v>0</v>
      </c>
      <c r="R1917" s="128">
        <f t="shared" si="120"/>
        <v>0</v>
      </c>
      <c r="S1917" s="129">
        <v>11</v>
      </c>
    </row>
    <row r="1918" spans="1:19" hidden="1">
      <c r="A1918" s="147">
        <v>1900</v>
      </c>
      <c r="B1918" s="121">
        <v>203062506</v>
      </c>
      <c r="C1918" s="148" t="s">
        <v>159</v>
      </c>
      <c r="D1918" s="149" t="s">
        <v>32</v>
      </c>
      <c r="E1918" s="149" t="s">
        <v>44</v>
      </c>
      <c r="F1918" s="149" t="s">
        <v>152</v>
      </c>
      <c r="G1918" s="149" t="s">
        <v>109</v>
      </c>
      <c r="H1918" s="149">
        <v>0</v>
      </c>
      <c r="I1918" s="123" t="s">
        <v>2017</v>
      </c>
      <c r="J1918" s="150">
        <f>VLOOKUP(B1918,'12.2023'!A:C,3,0)</f>
        <v>0</v>
      </c>
      <c r="K1918" s="151">
        <f>VLOOKUP(B1918,'12.2023'!A:D,4,0)</f>
        <v>0</v>
      </c>
      <c r="L1918" s="150">
        <f>VLOOKUP(B1918,'12.2023'!A:E,5,0)</f>
        <v>9652</v>
      </c>
      <c r="M1918" s="150">
        <f>VLOOKUP(B1918,'12.2023'!A:F,6,0)</f>
        <v>9652</v>
      </c>
      <c r="N1918" s="150">
        <f t="shared" si="117"/>
        <v>0</v>
      </c>
      <c r="O1918" s="152">
        <f t="shared" si="118"/>
        <v>0</v>
      </c>
      <c r="P1918" s="128">
        <f t="shared" si="119"/>
        <v>0</v>
      </c>
      <c r="Q1918" s="153">
        <v>0</v>
      </c>
      <c r="R1918" s="128">
        <f t="shared" si="120"/>
        <v>0</v>
      </c>
      <c r="S1918" s="129">
        <v>11</v>
      </c>
    </row>
    <row r="1919" spans="1:19" hidden="1">
      <c r="A1919" s="147">
        <v>1901</v>
      </c>
      <c r="B1919" s="121">
        <v>203062507</v>
      </c>
      <c r="C1919" s="148" t="s">
        <v>159</v>
      </c>
      <c r="D1919" s="149" t="s">
        <v>32</v>
      </c>
      <c r="E1919" s="149" t="s">
        <v>44</v>
      </c>
      <c r="F1919" s="149" t="s">
        <v>152</v>
      </c>
      <c r="G1919" s="149" t="s">
        <v>109</v>
      </c>
      <c r="H1919" s="149">
        <v>0</v>
      </c>
      <c r="I1919" s="123" t="s">
        <v>2018</v>
      </c>
      <c r="J1919" s="150">
        <f>VLOOKUP(B1919,'12.2023'!A:C,3,0)</f>
        <v>0</v>
      </c>
      <c r="K1919" s="151">
        <f>VLOOKUP(B1919,'12.2023'!A:D,4,0)</f>
        <v>0</v>
      </c>
      <c r="L1919" s="150">
        <f>VLOOKUP(B1919,'12.2023'!A:E,5,0)</f>
        <v>8406</v>
      </c>
      <c r="M1919" s="150">
        <f>VLOOKUP(B1919,'12.2023'!A:F,6,0)</f>
        <v>8406</v>
      </c>
      <c r="N1919" s="150">
        <f t="shared" si="117"/>
        <v>0</v>
      </c>
      <c r="O1919" s="152">
        <f t="shared" si="118"/>
        <v>0</v>
      </c>
      <c r="P1919" s="128">
        <f t="shared" si="119"/>
        <v>0</v>
      </c>
      <c r="Q1919" s="153">
        <v>0</v>
      </c>
      <c r="R1919" s="128">
        <f t="shared" si="120"/>
        <v>0</v>
      </c>
      <c r="S1919" s="129">
        <v>11</v>
      </c>
    </row>
    <row r="1920" spans="1:19" hidden="1">
      <c r="A1920" s="147">
        <v>1902</v>
      </c>
      <c r="B1920" s="121">
        <v>203062508</v>
      </c>
      <c r="C1920" s="148" t="s">
        <v>159</v>
      </c>
      <c r="D1920" s="149" t="s">
        <v>32</v>
      </c>
      <c r="E1920" s="149" t="s">
        <v>44</v>
      </c>
      <c r="F1920" s="149" t="s">
        <v>152</v>
      </c>
      <c r="G1920" s="149" t="s">
        <v>109</v>
      </c>
      <c r="H1920" s="149">
        <v>0</v>
      </c>
      <c r="I1920" s="123" t="s">
        <v>2019</v>
      </c>
      <c r="J1920" s="150">
        <f>VLOOKUP(B1920,'12.2023'!A:C,3,0)</f>
        <v>0</v>
      </c>
      <c r="K1920" s="151">
        <f>VLOOKUP(B1920,'12.2023'!A:D,4,0)</f>
        <v>0</v>
      </c>
      <c r="L1920" s="150">
        <f>VLOOKUP(B1920,'12.2023'!A:E,5,0)</f>
        <v>43269</v>
      </c>
      <c r="M1920" s="150">
        <f>VLOOKUP(B1920,'12.2023'!A:F,6,0)</f>
        <v>43269</v>
      </c>
      <c r="N1920" s="150">
        <f t="shared" si="117"/>
        <v>0</v>
      </c>
      <c r="O1920" s="152">
        <f t="shared" si="118"/>
        <v>0</v>
      </c>
      <c r="P1920" s="128">
        <f t="shared" si="119"/>
        <v>0</v>
      </c>
      <c r="Q1920" s="153">
        <v>0</v>
      </c>
      <c r="R1920" s="128">
        <f t="shared" si="120"/>
        <v>0</v>
      </c>
      <c r="S1920" s="129">
        <v>11</v>
      </c>
    </row>
    <row r="1921" spans="1:19" hidden="1">
      <c r="A1921" s="147">
        <v>1903</v>
      </c>
      <c r="B1921" s="121">
        <v>203062509</v>
      </c>
      <c r="C1921" s="148" t="s">
        <v>159</v>
      </c>
      <c r="D1921" s="149" t="s">
        <v>32</v>
      </c>
      <c r="E1921" s="149" t="s">
        <v>44</v>
      </c>
      <c r="F1921" s="149" t="s">
        <v>152</v>
      </c>
      <c r="G1921" s="149" t="s">
        <v>109</v>
      </c>
      <c r="H1921" s="149">
        <v>0</v>
      </c>
      <c r="I1921" s="123" t="s">
        <v>2020</v>
      </c>
      <c r="J1921" s="150">
        <f>VLOOKUP(B1921,'12.2023'!A:C,3,0)</f>
        <v>0</v>
      </c>
      <c r="K1921" s="151">
        <f>VLOOKUP(B1921,'12.2023'!A:D,4,0)</f>
        <v>0</v>
      </c>
      <c r="L1921" s="150">
        <f>VLOOKUP(B1921,'12.2023'!A:E,5,0)</f>
        <v>21428</v>
      </c>
      <c r="M1921" s="150">
        <f>VLOOKUP(B1921,'12.2023'!A:F,6,0)</f>
        <v>21428</v>
      </c>
      <c r="N1921" s="150">
        <f t="shared" si="117"/>
        <v>0</v>
      </c>
      <c r="O1921" s="152">
        <f t="shared" si="118"/>
        <v>0</v>
      </c>
      <c r="P1921" s="128">
        <f t="shared" si="119"/>
        <v>0</v>
      </c>
      <c r="Q1921" s="153">
        <v>0</v>
      </c>
      <c r="R1921" s="128">
        <f t="shared" si="120"/>
        <v>0</v>
      </c>
      <c r="S1921" s="129">
        <v>11</v>
      </c>
    </row>
    <row r="1922" spans="1:19" hidden="1">
      <c r="A1922" s="147">
        <v>1904</v>
      </c>
      <c r="B1922" s="121">
        <v>203062510</v>
      </c>
      <c r="C1922" s="148" t="s">
        <v>159</v>
      </c>
      <c r="D1922" s="149" t="s">
        <v>32</v>
      </c>
      <c r="E1922" s="149" t="s">
        <v>44</v>
      </c>
      <c r="F1922" s="149" t="s">
        <v>152</v>
      </c>
      <c r="G1922" s="149" t="s">
        <v>109</v>
      </c>
      <c r="H1922" s="149">
        <v>0</v>
      </c>
      <c r="I1922" s="123" t="s">
        <v>2021</v>
      </c>
      <c r="J1922" s="150">
        <f>VLOOKUP(B1922,'12.2023'!A:C,3,0)</f>
        <v>0</v>
      </c>
      <c r="K1922" s="151">
        <f>VLOOKUP(B1922,'12.2023'!A:D,4,0)</f>
        <v>0</v>
      </c>
      <c r="L1922" s="150">
        <f>VLOOKUP(B1922,'12.2023'!A:E,5,0)</f>
        <v>21190</v>
      </c>
      <c r="M1922" s="150">
        <f>VLOOKUP(B1922,'12.2023'!A:F,6,0)</f>
        <v>21190</v>
      </c>
      <c r="N1922" s="150">
        <f t="shared" si="117"/>
        <v>0</v>
      </c>
      <c r="O1922" s="152">
        <f t="shared" si="118"/>
        <v>0</v>
      </c>
      <c r="P1922" s="128">
        <f t="shared" si="119"/>
        <v>0</v>
      </c>
      <c r="Q1922" s="153">
        <v>0</v>
      </c>
      <c r="R1922" s="128">
        <f t="shared" si="120"/>
        <v>0</v>
      </c>
      <c r="S1922" s="129">
        <v>11</v>
      </c>
    </row>
    <row r="1923" spans="1:19" hidden="1">
      <c r="A1923" s="147">
        <v>1905</v>
      </c>
      <c r="B1923" s="121">
        <v>203062511</v>
      </c>
      <c r="C1923" s="148" t="s">
        <v>159</v>
      </c>
      <c r="D1923" s="149" t="s">
        <v>32</v>
      </c>
      <c r="E1923" s="149" t="s">
        <v>44</v>
      </c>
      <c r="F1923" s="149" t="s">
        <v>152</v>
      </c>
      <c r="G1923" s="149" t="s">
        <v>109</v>
      </c>
      <c r="H1923" s="149">
        <v>0</v>
      </c>
      <c r="I1923" s="123" t="s">
        <v>2022</v>
      </c>
      <c r="J1923" s="150">
        <f>VLOOKUP(B1923,'12.2023'!A:C,3,0)</f>
        <v>0</v>
      </c>
      <c r="K1923" s="151">
        <f>VLOOKUP(B1923,'12.2023'!A:D,4,0)</f>
        <v>0</v>
      </c>
      <c r="L1923" s="150">
        <f>VLOOKUP(B1923,'12.2023'!A:E,5,0)</f>
        <v>8462</v>
      </c>
      <c r="M1923" s="150">
        <f>VLOOKUP(B1923,'12.2023'!A:F,6,0)</f>
        <v>8462</v>
      </c>
      <c r="N1923" s="150">
        <f t="shared" si="117"/>
        <v>0</v>
      </c>
      <c r="O1923" s="152">
        <f t="shared" si="118"/>
        <v>0</v>
      </c>
      <c r="P1923" s="128">
        <f t="shared" si="119"/>
        <v>0</v>
      </c>
      <c r="Q1923" s="153">
        <v>0</v>
      </c>
      <c r="R1923" s="128">
        <f t="shared" si="120"/>
        <v>0</v>
      </c>
      <c r="S1923" s="129">
        <v>11</v>
      </c>
    </row>
    <row r="1924" spans="1:19" hidden="1">
      <c r="A1924" s="147">
        <v>1906</v>
      </c>
      <c r="B1924" s="121">
        <v>203062512</v>
      </c>
      <c r="C1924" s="148" t="s">
        <v>159</v>
      </c>
      <c r="D1924" s="149" t="s">
        <v>32</v>
      </c>
      <c r="E1924" s="149" t="s">
        <v>44</v>
      </c>
      <c r="F1924" s="149" t="s">
        <v>152</v>
      </c>
      <c r="G1924" s="149" t="s">
        <v>109</v>
      </c>
      <c r="H1924" s="149">
        <v>0</v>
      </c>
      <c r="I1924" s="123" t="s">
        <v>2023</v>
      </c>
      <c r="J1924" s="150">
        <f>VLOOKUP(B1924,'12.2023'!A:C,3,0)</f>
        <v>0</v>
      </c>
      <c r="K1924" s="151">
        <f>VLOOKUP(B1924,'12.2023'!A:D,4,0)</f>
        <v>0</v>
      </c>
      <c r="L1924" s="150">
        <f>VLOOKUP(B1924,'12.2023'!A:E,5,0)</f>
        <v>0</v>
      </c>
      <c r="M1924" s="150">
        <f>VLOOKUP(B1924,'12.2023'!A:F,6,0)</f>
        <v>0</v>
      </c>
      <c r="N1924" s="150">
        <f t="shared" si="117"/>
        <v>0</v>
      </c>
      <c r="O1924" s="152">
        <f t="shared" si="118"/>
        <v>0</v>
      </c>
      <c r="P1924" s="128">
        <f t="shared" si="119"/>
        <v>0</v>
      </c>
      <c r="Q1924" s="153">
        <v>0</v>
      </c>
      <c r="R1924" s="128">
        <f t="shared" si="120"/>
        <v>0</v>
      </c>
      <c r="S1924" s="129">
        <v>11</v>
      </c>
    </row>
    <row r="1925" spans="1:19" hidden="1">
      <c r="A1925" s="147">
        <v>1907</v>
      </c>
      <c r="B1925" s="121">
        <v>203062513</v>
      </c>
      <c r="C1925" s="148" t="s">
        <v>159</v>
      </c>
      <c r="D1925" s="149" t="s">
        <v>32</v>
      </c>
      <c r="E1925" s="149" t="s">
        <v>44</v>
      </c>
      <c r="F1925" s="149" t="s">
        <v>152</v>
      </c>
      <c r="G1925" s="149" t="s">
        <v>109</v>
      </c>
      <c r="H1925" s="149">
        <v>0</v>
      </c>
      <c r="I1925" s="123" t="s">
        <v>2024</v>
      </c>
      <c r="J1925" s="150">
        <f>VLOOKUP(B1925,'12.2023'!A:C,3,0)</f>
        <v>0</v>
      </c>
      <c r="K1925" s="151">
        <f>VLOOKUP(B1925,'12.2023'!A:D,4,0)</f>
        <v>0</v>
      </c>
      <c r="L1925" s="150">
        <f>VLOOKUP(B1925,'12.2023'!A:E,5,0)</f>
        <v>22196</v>
      </c>
      <c r="M1925" s="150">
        <f>VLOOKUP(B1925,'12.2023'!A:F,6,0)</f>
        <v>22196</v>
      </c>
      <c r="N1925" s="150">
        <f t="shared" si="117"/>
        <v>0</v>
      </c>
      <c r="O1925" s="152">
        <f t="shared" si="118"/>
        <v>0</v>
      </c>
      <c r="P1925" s="128">
        <f t="shared" si="119"/>
        <v>0</v>
      </c>
      <c r="Q1925" s="153">
        <v>0</v>
      </c>
      <c r="R1925" s="128">
        <f t="shared" si="120"/>
        <v>0</v>
      </c>
      <c r="S1925" s="129">
        <v>11</v>
      </c>
    </row>
    <row r="1926" spans="1:19" hidden="1">
      <c r="A1926" s="147">
        <v>1908</v>
      </c>
      <c r="B1926" s="121">
        <v>203062514</v>
      </c>
      <c r="C1926" s="148" t="s">
        <v>159</v>
      </c>
      <c r="D1926" s="149" t="s">
        <v>32</v>
      </c>
      <c r="E1926" s="149" t="s">
        <v>44</v>
      </c>
      <c r="F1926" s="149" t="s">
        <v>152</v>
      </c>
      <c r="G1926" s="149" t="s">
        <v>109</v>
      </c>
      <c r="H1926" s="149">
        <v>0</v>
      </c>
      <c r="I1926" s="123" t="s">
        <v>2025</v>
      </c>
      <c r="J1926" s="150">
        <f>VLOOKUP(B1926,'12.2023'!A:C,3,0)</f>
        <v>0</v>
      </c>
      <c r="K1926" s="151">
        <f>VLOOKUP(B1926,'12.2023'!A:D,4,0)</f>
        <v>0</v>
      </c>
      <c r="L1926" s="150">
        <f>VLOOKUP(B1926,'12.2023'!A:E,5,0)</f>
        <v>19264</v>
      </c>
      <c r="M1926" s="150">
        <f>VLOOKUP(B1926,'12.2023'!A:F,6,0)</f>
        <v>19264</v>
      </c>
      <c r="N1926" s="150">
        <f t="shared" si="117"/>
        <v>0</v>
      </c>
      <c r="O1926" s="152">
        <f t="shared" si="118"/>
        <v>0</v>
      </c>
      <c r="P1926" s="128">
        <f t="shared" si="119"/>
        <v>0</v>
      </c>
      <c r="Q1926" s="153">
        <v>0</v>
      </c>
      <c r="R1926" s="128">
        <f t="shared" si="120"/>
        <v>0</v>
      </c>
      <c r="S1926" s="129">
        <v>11</v>
      </c>
    </row>
    <row r="1927" spans="1:19" hidden="1">
      <c r="A1927" s="147">
        <v>1909</v>
      </c>
      <c r="B1927" s="121">
        <v>203062515</v>
      </c>
      <c r="C1927" s="148" t="s">
        <v>159</v>
      </c>
      <c r="D1927" s="149" t="s">
        <v>32</v>
      </c>
      <c r="E1927" s="149" t="s">
        <v>44</v>
      </c>
      <c r="F1927" s="149" t="s">
        <v>152</v>
      </c>
      <c r="G1927" s="149" t="s">
        <v>109</v>
      </c>
      <c r="H1927" s="149">
        <v>0</v>
      </c>
      <c r="I1927" s="123" t="s">
        <v>2026</v>
      </c>
      <c r="J1927" s="150">
        <f>VLOOKUP(B1927,'12.2023'!A:C,3,0)</f>
        <v>0</v>
      </c>
      <c r="K1927" s="151">
        <f>VLOOKUP(B1927,'12.2023'!A:D,4,0)</f>
        <v>0</v>
      </c>
      <c r="L1927" s="150">
        <f>VLOOKUP(B1927,'12.2023'!A:E,5,0)</f>
        <v>22663.5</v>
      </c>
      <c r="M1927" s="150">
        <f>VLOOKUP(B1927,'12.2023'!A:F,6,0)</f>
        <v>22663.5</v>
      </c>
      <c r="N1927" s="150">
        <f t="shared" ref="N1927:N1990" si="121">IF((J1927+L1927)-(K1927+M1927)&lt;0,0,(J1927+L1927)-(K1927+M1927))</f>
        <v>0</v>
      </c>
      <c r="O1927" s="152">
        <f t="shared" ref="O1927:O1990" si="122">-IF((J1927+L1927)-(K1927+M1927)&lt;0,(J1927+L1927)-(K1927+M1927),0)</f>
        <v>0</v>
      </c>
      <c r="P1927" s="128">
        <f t="shared" ref="P1927:P1990" si="123">N1927-O1927</f>
        <v>0</v>
      </c>
      <c r="Q1927" s="153">
        <v>0</v>
      </c>
      <c r="R1927" s="128">
        <f t="shared" ref="R1927:R1990" si="124">P1927-Q1927</f>
        <v>0</v>
      </c>
      <c r="S1927" s="129">
        <v>11</v>
      </c>
    </row>
    <row r="1928" spans="1:19" hidden="1">
      <c r="A1928" s="147">
        <v>1910</v>
      </c>
      <c r="B1928" s="121">
        <v>203062516</v>
      </c>
      <c r="C1928" s="148" t="s">
        <v>159</v>
      </c>
      <c r="D1928" s="149" t="s">
        <v>32</v>
      </c>
      <c r="E1928" s="149" t="s">
        <v>44</v>
      </c>
      <c r="F1928" s="149" t="s">
        <v>152</v>
      </c>
      <c r="G1928" s="149" t="s">
        <v>109</v>
      </c>
      <c r="H1928" s="149">
        <v>0</v>
      </c>
      <c r="I1928" s="123" t="s">
        <v>2027</v>
      </c>
      <c r="J1928" s="150">
        <f>VLOOKUP(B1928,'12.2023'!A:C,3,0)</f>
        <v>0</v>
      </c>
      <c r="K1928" s="151">
        <f>VLOOKUP(B1928,'12.2023'!A:D,4,0)</f>
        <v>0</v>
      </c>
      <c r="L1928" s="150">
        <f>VLOOKUP(B1928,'12.2023'!A:E,5,0)</f>
        <v>36794</v>
      </c>
      <c r="M1928" s="150">
        <f>VLOOKUP(B1928,'12.2023'!A:F,6,0)</f>
        <v>36794</v>
      </c>
      <c r="N1928" s="150">
        <f t="shared" si="121"/>
        <v>0</v>
      </c>
      <c r="O1928" s="152">
        <f t="shared" si="122"/>
        <v>0</v>
      </c>
      <c r="P1928" s="128">
        <f t="shared" si="123"/>
        <v>0</v>
      </c>
      <c r="Q1928" s="153">
        <v>0</v>
      </c>
      <c r="R1928" s="128">
        <f t="shared" si="124"/>
        <v>0</v>
      </c>
      <c r="S1928" s="129">
        <v>11</v>
      </c>
    </row>
    <row r="1929" spans="1:19" hidden="1">
      <c r="A1929" s="147">
        <v>1911</v>
      </c>
      <c r="B1929" s="121">
        <v>203062517</v>
      </c>
      <c r="C1929" s="148" t="s">
        <v>159</v>
      </c>
      <c r="D1929" s="149" t="s">
        <v>32</v>
      </c>
      <c r="E1929" s="149" t="s">
        <v>44</v>
      </c>
      <c r="F1929" s="149" t="s">
        <v>152</v>
      </c>
      <c r="G1929" s="149" t="s">
        <v>109</v>
      </c>
      <c r="H1929" s="149">
        <v>0</v>
      </c>
      <c r="I1929" s="123" t="s">
        <v>2028</v>
      </c>
      <c r="J1929" s="150">
        <f>VLOOKUP(B1929,'12.2023'!A:C,3,0)</f>
        <v>0</v>
      </c>
      <c r="K1929" s="151">
        <f>VLOOKUP(B1929,'12.2023'!A:D,4,0)</f>
        <v>0</v>
      </c>
      <c r="L1929" s="150">
        <f>VLOOKUP(B1929,'12.2023'!A:E,5,0)</f>
        <v>36344</v>
      </c>
      <c r="M1929" s="150">
        <f>VLOOKUP(B1929,'12.2023'!A:F,6,0)</f>
        <v>36344</v>
      </c>
      <c r="N1929" s="150">
        <f t="shared" si="121"/>
        <v>0</v>
      </c>
      <c r="O1929" s="152">
        <f t="shared" si="122"/>
        <v>0</v>
      </c>
      <c r="P1929" s="128">
        <f t="shared" si="123"/>
        <v>0</v>
      </c>
      <c r="Q1929" s="153">
        <v>0</v>
      </c>
      <c r="R1929" s="128">
        <f t="shared" si="124"/>
        <v>0</v>
      </c>
      <c r="S1929" s="129">
        <v>11</v>
      </c>
    </row>
    <row r="1930" spans="1:19" hidden="1">
      <c r="A1930" s="147">
        <v>1912</v>
      </c>
      <c r="B1930" s="121">
        <v>203062518</v>
      </c>
      <c r="C1930" s="148" t="s">
        <v>159</v>
      </c>
      <c r="D1930" s="149" t="s">
        <v>32</v>
      </c>
      <c r="E1930" s="149" t="s">
        <v>44</v>
      </c>
      <c r="F1930" s="149" t="s">
        <v>152</v>
      </c>
      <c r="G1930" s="149" t="s">
        <v>109</v>
      </c>
      <c r="H1930" s="149">
        <v>0</v>
      </c>
      <c r="I1930" s="123" t="s">
        <v>2029</v>
      </c>
      <c r="J1930" s="150">
        <f>VLOOKUP(B1930,'12.2023'!A:C,3,0)</f>
        <v>0</v>
      </c>
      <c r="K1930" s="151">
        <f>VLOOKUP(B1930,'12.2023'!A:D,4,0)</f>
        <v>0</v>
      </c>
      <c r="L1930" s="150">
        <f>VLOOKUP(B1930,'12.2023'!A:E,5,0)</f>
        <v>138817</v>
      </c>
      <c r="M1930" s="150">
        <f>VLOOKUP(B1930,'12.2023'!A:F,6,0)</f>
        <v>138817</v>
      </c>
      <c r="N1930" s="150">
        <f t="shared" si="121"/>
        <v>0</v>
      </c>
      <c r="O1930" s="152">
        <f t="shared" si="122"/>
        <v>0</v>
      </c>
      <c r="P1930" s="128">
        <f t="shared" si="123"/>
        <v>0</v>
      </c>
      <c r="Q1930" s="153">
        <v>0</v>
      </c>
      <c r="R1930" s="128">
        <f t="shared" si="124"/>
        <v>0</v>
      </c>
      <c r="S1930" s="129">
        <v>11</v>
      </c>
    </row>
    <row r="1931" spans="1:19" hidden="1">
      <c r="A1931" s="147">
        <v>1913</v>
      </c>
      <c r="B1931" s="121">
        <v>203062519</v>
      </c>
      <c r="C1931" s="148" t="s">
        <v>159</v>
      </c>
      <c r="D1931" s="149" t="s">
        <v>32</v>
      </c>
      <c r="E1931" s="149" t="s">
        <v>44</v>
      </c>
      <c r="F1931" s="149" t="s">
        <v>152</v>
      </c>
      <c r="G1931" s="149" t="s">
        <v>109</v>
      </c>
      <c r="H1931" s="149">
        <v>0</v>
      </c>
      <c r="I1931" s="123" t="s">
        <v>2030</v>
      </c>
      <c r="J1931" s="150">
        <f>VLOOKUP(B1931,'12.2023'!A:C,3,0)</f>
        <v>0</v>
      </c>
      <c r="K1931" s="151">
        <f>VLOOKUP(B1931,'12.2023'!A:D,4,0)</f>
        <v>0</v>
      </c>
      <c r="L1931" s="150">
        <f>VLOOKUP(B1931,'12.2023'!A:E,5,0)</f>
        <v>35031</v>
      </c>
      <c r="M1931" s="150">
        <f>VLOOKUP(B1931,'12.2023'!A:F,6,0)</f>
        <v>35031</v>
      </c>
      <c r="N1931" s="150">
        <f t="shared" si="121"/>
        <v>0</v>
      </c>
      <c r="O1931" s="152">
        <f t="shared" si="122"/>
        <v>0</v>
      </c>
      <c r="P1931" s="128">
        <f t="shared" si="123"/>
        <v>0</v>
      </c>
      <c r="Q1931" s="153">
        <v>0</v>
      </c>
      <c r="R1931" s="128">
        <f t="shared" si="124"/>
        <v>0</v>
      </c>
      <c r="S1931" s="129">
        <v>11</v>
      </c>
    </row>
    <row r="1932" spans="1:19" hidden="1">
      <c r="A1932" s="147">
        <v>1914</v>
      </c>
      <c r="B1932" s="121">
        <v>203062520</v>
      </c>
      <c r="C1932" s="148" t="s">
        <v>159</v>
      </c>
      <c r="D1932" s="149" t="s">
        <v>32</v>
      </c>
      <c r="E1932" s="149" t="s">
        <v>44</v>
      </c>
      <c r="F1932" s="149" t="s">
        <v>152</v>
      </c>
      <c r="G1932" s="149" t="s">
        <v>109</v>
      </c>
      <c r="H1932" s="149">
        <v>0</v>
      </c>
      <c r="I1932" s="123" t="s">
        <v>2031</v>
      </c>
      <c r="J1932" s="150">
        <f>VLOOKUP(B1932,'12.2023'!A:C,3,0)</f>
        <v>0</v>
      </c>
      <c r="K1932" s="151">
        <f>VLOOKUP(B1932,'12.2023'!A:D,4,0)</f>
        <v>0</v>
      </c>
      <c r="L1932" s="150">
        <f>VLOOKUP(B1932,'12.2023'!A:E,5,0)</f>
        <v>284395</v>
      </c>
      <c r="M1932" s="150">
        <f>VLOOKUP(B1932,'12.2023'!A:F,6,0)</f>
        <v>284395</v>
      </c>
      <c r="N1932" s="150">
        <f t="shared" si="121"/>
        <v>0</v>
      </c>
      <c r="O1932" s="152">
        <f t="shared" si="122"/>
        <v>0</v>
      </c>
      <c r="P1932" s="128">
        <f t="shared" si="123"/>
        <v>0</v>
      </c>
      <c r="Q1932" s="153">
        <v>0</v>
      </c>
      <c r="R1932" s="128">
        <f t="shared" si="124"/>
        <v>0</v>
      </c>
      <c r="S1932" s="129">
        <v>11</v>
      </c>
    </row>
    <row r="1933" spans="1:19" hidden="1">
      <c r="A1933" s="147">
        <v>1915</v>
      </c>
      <c r="B1933" s="121">
        <v>203062521</v>
      </c>
      <c r="C1933" s="148" t="s">
        <v>159</v>
      </c>
      <c r="D1933" s="149" t="s">
        <v>32</v>
      </c>
      <c r="E1933" s="149" t="s">
        <v>44</v>
      </c>
      <c r="F1933" s="149" t="s">
        <v>152</v>
      </c>
      <c r="G1933" s="149" t="s">
        <v>109</v>
      </c>
      <c r="H1933" s="149">
        <v>0</v>
      </c>
      <c r="I1933" s="123" t="s">
        <v>2032</v>
      </c>
      <c r="J1933" s="150">
        <f>VLOOKUP(B1933,'12.2023'!A:C,3,0)</f>
        <v>0</v>
      </c>
      <c r="K1933" s="151">
        <f>VLOOKUP(B1933,'12.2023'!A:D,4,0)</f>
        <v>0</v>
      </c>
      <c r="L1933" s="150">
        <f>VLOOKUP(B1933,'12.2023'!A:E,5,0)</f>
        <v>41432</v>
      </c>
      <c r="M1933" s="150">
        <f>VLOOKUP(B1933,'12.2023'!A:F,6,0)</f>
        <v>41432</v>
      </c>
      <c r="N1933" s="150">
        <f t="shared" si="121"/>
        <v>0</v>
      </c>
      <c r="O1933" s="152">
        <f t="shared" si="122"/>
        <v>0</v>
      </c>
      <c r="P1933" s="128">
        <f t="shared" si="123"/>
        <v>0</v>
      </c>
      <c r="Q1933" s="153">
        <v>0</v>
      </c>
      <c r="R1933" s="128">
        <f t="shared" si="124"/>
        <v>0</v>
      </c>
      <c r="S1933" s="129">
        <v>11</v>
      </c>
    </row>
    <row r="1934" spans="1:19" hidden="1">
      <c r="A1934" s="147">
        <v>1916</v>
      </c>
      <c r="B1934" s="121">
        <v>203062522</v>
      </c>
      <c r="C1934" s="148" t="s">
        <v>159</v>
      </c>
      <c r="D1934" s="149" t="s">
        <v>32</v>
      </c>
      <c r="E1934" s="149" t="s">
        <v>44</v>
      </c>
      <c r="F1934" s="149" t="s">
        <v>152</v>
      </c>
      <c r="G1934" s="149" t="s">
        <v>109</v>
      </c>
      <c r="H1934" s="149">
        <v>0</v>
      </c>
      <c r="I1934" s="123" t="s">
        <v>2033</v>
      </c>
      <c r="J1934" s="150">
        <f>VLOOKUP(B1934,'12.2023'!A:C,3,0)</f>
        <v>0</v>
      </c>
      <c r="K1934" s="151">
        <f>VLOOKUP(B1934,'12.2023'!A:D,4,0)</f>
        <v>0</v>
      </c>
      <c r="L1934" s="150">
        <f>VLOOKUP(B1934,'12.2023'!A:E,5,0)</f>
        <v>23289</v>
      </c>
      <c r="M1934" s="150">
        <f>VLOOKUP(B1934,'12.2023'!A:F,6,0)</f>
        <v>23289</v>
      </c>
      <c r="N1934" s="150">
        <f t="shared" si="121"/>
        <v>0</v>
      </c>
      <c r="O1934" s="152">
        <f t="shared" si="122"/>
        <v>0</v>
      </c>
      <c r="P1934" s="128">
        <f t="shared" si="123"/>
        <v>0</v>
      </c>
      <c r="Q1934" s="153">
        <v>0</v>
      </c>
      <c r="R1934" s="128">
        <f t="shared" si="124"/>
        <v>0</v>
      </c>
      <c r="S1934" s="129">
        <v>11</v>
      </c>
    </row>
    <row r="1935" spans="1:19" hidden="1">
      <c r="A1935" s="147">
        <v>1917</v>
      </c>
      <c r="B1935" s="121">
        <v>203062523</v>
      </c>
      <c r="C1935" s="148" t="s">
        <v>159</v>
      </c>
      <c r="D1935" s="149" t="s">
        <v>32</v>
      </c>
      <c r="E1935" s="149" t="s">
        <v>44</v>
      </c>
      <c r="F1935" s="149" t="s">
        <v>152</v>
      </c>
      <c r="G1935" s="149" t="s">
        <v>109</v>
      </c>
      <c r="H1935" s="149">
        <v>0</v>
      </c>
      <c r="I1935" s="123" t="s">
        <v>2034</v>
      </c>
      <c r="J1935" s="150">
        <f>VLOOKUP(B1935,'12.2023'!A:C,3,0)</f>
        <v>0</v>
      </c>
      <c r="K1935" s="151">
        <f>VLOOKUP(B1935,'12.2023'!A:D,4,0)</f>
        <v>0</v>
      </c>
      <c r="L1935" s="150">
        <f>VLOOKUP(B1935,'12.2023'!A:E,5,0)</f>
        <v>1657</v>
      </c>
      <c r="M1935" s="150">
        <f>VLOOKUP(B1935,'12.2023'!A:F,6,0)</f>
        <v>1657</v>
      </c>
      <c r="N1935" s="150">
        <f t="shared" si="121"/>
        <v>0</v>
      </c>
      <c r="O1935" s="152">
        <f t="shared" si="122"/>
        <v>0</v>
      </c>
      <c r="P1935" s="128">
        <f t="shared" si="123"/>
        <v>0</v>
      </c>
      <c r="Q1935" s="153">
        <v>0</v>
      </c>
      <c r="R1935" s="128">
        <f t="shared" si="124"/>
        <v>0</v>
      </c>
      <c r="S1935" s="129">
        <v>11</v>
      </c>
    </row>
    <row r="1936" spans="1:19" hidden="1">
      <c r="A1936" s="147">
        <v>1918</v>
      </c>
      <c r="B1936" s="121">
        <v>203062524</v>
      </c>
      <c r="C1936" s="148" t="s">
        <v>159</v>
      </c>
      <c r="D1936" s="149" t="s">
        <v>32</v>
      </c>
      <c r="E1936" s="149" t="s">
        <v>44</v>
      </c>
      <c r="F1936" s="149" t="s">
        <v>152</v>
      </c>
      <c r="G1936" s="149" t="s">
        <v>109</v>
      </c>
      <c r="H1936" s="149">
        <v>0</v>
      </c>
      <c r="I1936" s="123" t="s">
        <v>2035</v>
      </c>
      <c r="J1936" s="150">
        <f>VLOOKUP(B1936,'12.2023'!A:C,3,0)</f>
        <v>0</v>
      </c>
      <c r="K1936" s="151">
        <f>VLOOKUP(B1936,'12.2023'!A:D,4,0)</f>
        <v>0</v>
      </c>
      <c r="L1936" s="150">
        <f>VLOOKUP(B1936,'12.2023'!A:E,5,0)</f>
        <v>22091</v>
      </c>
      <c r="M1936" s="150">
        <f>VLOOKUP(B1936,'12.2023'!A:F,6,0)</f>
        <v>22091</v>
      </c>
      <c r="N1936" s="150">
        <f t="shared" si="121"/>
        <v>0</v>
      </c>
      <c r="O1936" s="152">
        <f t="shared" si="122"/>
        <v>0</v>
      </c>
      <c r="P1936" s="128">
        <f t="shared" si="123"/>
        <v>0</v>
      </c>
      <c r="Q1936" s="153">
        <v>0</v>
      </c>
      <c r="R1936" s="128">
        <f t="shared" si="124"/>
        <v>0</v>
      </c>
      <c r="S1936" s="129">
        <v>11</v>
      </c>
    </row>
    <row r="1937" spans="1:19" hidden="1">
      <c r="A1937" s="147">
        <v>1919</v>
      </c>
      <c r="B1937" s="121">
        <v>203062525</v>
      </c>
      <c r="C1937" s="148" t="s">
        <v>159</v>
      </c>
      <c r="D1937" s="149" t="s">
        <v>32</v>
      </c>
      <c r="E1937" s="149" t="s">
        <v>44</v>
      </c>
      <c r="F1937" s="149" t="s">
        <v>152</v>
      </c>
      <c r="G1937" s="149" t="s">
        <v>109</v>
      </c>
      <c r="H1937" s="149">
        <v>0</v>
      </c>
      <c r="I1937" s="123" t="s">
        <v>2036</v>
      </c>
      <c r="J1937" s="150">
        <f>VLOOKUP(B1937,'12.2023'!A:C,3,0)</f>
        <v>0</v>
      </c>
      <c r="K1937" s="151">
        <f>VLOOKUP(B1937,'12.2023'!A:D,4,0)</f>
        <v>0</v>
      </c>
      <c r="L1937" s="150">
        <f>VLOOKUP(B1937,'12.2023'!A:E,5,0)</f>
        <v>1567</v>
      </c>
      <c r="M1937" s="150">
        <f>VLOOKUP(B1937,'12.2023'!A:F,6,0)</f>
        <v>1567</v>
      </c>
      <c r="N1937" s="150">
        <f t="shared" si="121"/>
        <v>0</v>
      </c>
      <c r="O1937" s="152">
        <f t="shared" si="122"/>
        <v>0</v>
      </c>
      <c r="P1937" s="128">
        <f t="shared" si="123"/>
        <v>0</v>
      </c>
      <c r="Q1937" s="153">
        <v>0</v>
      </c>
      <c r="R1937" s="128">
        <f t="shared" si="124"/>
        <v>0</v>
      </c>
      <c r="S1937" s="129">
        <v>11</v>
      </c>
    </row>
    <row r="1938" spans="1:19" hidden="1">
      <c r="A1938" s="147">
        <v>1920</v>
      </c>
      <c r="B1938" s="121">
        <v>203062526</v>
      </c>
      <c r="C1938" s="148" t="s">
        <v>159</v>
      </c>
      <c r="D1938" s="149" t="s">
        <v>32</v>
      </c>
      <c r="E1938" s="149" t="s">
        <v>44</v>
      </c>
      <c r="F1938" s="149" t="s">
        <v>152</v>
      </c>
      <c r="G1938" s="149" t="s">
        <v>109</v>
      </c>
      <c r="H1938" s="149">
        <v>0</v>
      </c>
      <c r="I1938" s="123" t="s">
        <v>2037</v>
      </c>
      <c r="J1938" s="150">
        <f>VLOOKUP(B1938,'12.2023'!A:C,3,0)</f>
        <v>0</v>
      </c>
      <c r="K1938" s="151">
        <f>VLOOKUP(B1938,'12.2023'!A:D,4,0)</f>
        <v>0</v>
      </c>
      <c r="L1938" s="150">
        <f>VLOOKUP(B1938,'12.2023'!A:E,5,0)</f>
        <v>54867</v>
      </c>
      <c r="M1938" s="150">
        <f>VLOOKUP(B1938,'12.2023'!A:F,6,0)</f>
        <v>54867</v>
      </c>
      <c r="N1938" s="150">
        <f t="shared" si="121"/>
        <v>0</v>
      </c>
      <c r="O1938" s="152">
        <f t="shared" si="122"/>
        <v>0</v>
      </c>
      <c r="P1938" s="128">
        <f t="shared" si="123"/>
        <v>0</v>
      </c>
      <c r="Q1938" s="153">
        <v>0</v>
      </c>
      <c r="R1938" s="128">
        <f t="shared" si="124"/>
        <v>0</v>
      </c>
      <c r="S1938" s="129">
        <v>11</v>
      </c>
    </row>
    <row r="1939" spans="1:19" hidden="1">
      <c r="A1939" s="147">
        <v>1921</v>
      </c>
      <c r="B1939" s="121">
        <v>203062527</v>
      </c>
      <c r="C1939" s="148" t="s">
        <v>159</v>
      </c>
      <c r="D1939" s="149" t="s">
        <v>32</v>
      </c>
      <c r="E1939" s="149" t="s">
        <v>44</v>
      </c>
      <c r="F1939" s="149" t="s">
        <v>152</v>
      </c>
      <c r="G1939" s="149" t="s">
        <v>109</v>
      </c>
      <c r="H1939" s="149">
        <v>0</v>
      </c>
      <c r="I1939" s="123" t="s">
        <v>2038</v>
      </c>
      <c r="J1939" s="150">
        <f>VLOOKUP(B1939,'12.2023'!A:C,3,0)</f>
        <v>0</v>
      </c>
      <c r="K1939" s="151">
        <f>VLOOKUP(B1939,'12.2023'!A:D,4,0)</f>
        <v>0</v>
      </c>
      <c r="L1939" s="150">
        <f>VLOOKUP(B1939,'12.2023'!A:E,5,0)</f>
        <v>20368</v>
      </c>
      <c r="M1939" s="150">
        <f>VLOOKUP(B1939,'12.2023'!A:F,6,0)</f>
        <v>20368</v>
      </c>
      <c r="N1939" s="150">
        <f t="shared" si="121"/>
        <v>0</v>
      </c>
      <c r="O1939" s="152">
        <f t="shared" si="122"/>
        <v>0</v>
      </c>
      <c r="P1939" s="128">
        <f t="shared" si="123"/>
        <v>0</v>
      </c>
      <c r="Q1939" s="153">
        <v>0</v>
      </c>
      <c r="R1939" s="128">
        <f t="shared" si="124"/>
        <v>0</v>
      </c>
      <c r="S1939" s="129">
        <v>11</v>
      </c>
    </row>
    <row r="1940" spans="1:19" hidden="1">
      <c r="A1940" s="147">
        <v>1922</v>
      </c>
      <c r="B1940" s="121">
        <v>203062528</v>
      </c>
      <c r="C1940" s="148" t="s">
        <v>159</v>
      </c>
      <c r="D1940" s="149" t="s">
        <v>32</v>
      </c>
      <c r="E1940" s="149" t="s">
        <v>44</v>
      </c>
      <c r="F1940" s="149" t="s">
        <v>152</v>
      </c>
      <c r="G1940" s="149" t="s">
        <v>109</v>
      </c>
      <c r="H1940" s="149">
        <v>0</v>
      </c>
      <c r="I1940" s="123" t="s">
        <v>2039</v>
      </c>
      <c r="J1940" s="150">
        <f>VLOOKUP(B1940,'12.2023'!A:C,3,0)</f>
        <v>0</v>
      </c>
      <c r="K1940" s="151">
        <f>VLOOKUP(B1940,'12.2023'!A:D,4,0)</f>
        <v>0</v>
      </c>
      <c r="L1940" s="150">
        <f>VLOOKUP(B1940,'12.2023'!A:E,5,0)</f>
        <v>22813</v>
      </c>
      <c r="M1940" s="150">
        <f>VLOOKUP(B1940,'12.2023'!A:F,6,0)</f>
        <v>22813</v>
      </c>
      <c r="N1940" s="150">
        <f t="shared" si="121"/>
        <v>0</v>
      </c>
      <c r="O1940" s="152">
        <f t="shared" si="122"/>
        <v>0</v>
      </c>
      <c r="P1940" s="128">
        <f t="shared" si="123"/>
        <v>0</v>
      </c>
      <c r="Q1940" s="153">
        <v>0</v>
      </c>
      <c r="R1940" s="128">
        <f t="shared" si="124"/>
        <v>0</v>
      </c>
      <c r="S1940" s="129">
        <v>11</v>
      </c>
    </row>
    <row r="1941" spans="1:19" hidden="1">
      <c r="A1941" s="147">
        <v>1923</v>
      </c>
      <c r="B1941" s="121">
        <v>203062529</v>
      </c>
      <c r="C1941" s="148" t="s">
        <v>159</v>
      </c>
      <c r="D1941" s="149" t="s">
        <v>32</v>
      </c>
      <c r="E1941" s="149" t="s">
        <v>44</v>
      </c>
      <c r="F1941" s="149" t="s">
        <v>152</v>
      </c>
      <c r="G1941" s="149" t="s">
        <v>109</v>
      </c>
      <c r="H1941" s="149">
        <v>0</v>
      </c>
      <c r="I1941" s="123" t="s">
        <v>2040</v>
      </c>
      <c r="J1941" s="150">
        <f>VLOOKUP(B1941,'12.2023'!A:C,3,0)</f>
        <v>0</v>
      </c>
      <c r="K1941" s="151">
        <f>VLOOKUP(B1941,'12.2023'!A:D,4,0)</f>
        <v>0</v>
      </c>
      <c r="L1941" s="150">
        <f>VLOOKUP(B1941,'12.2023'!A:E,5,0)</f>
        <v>21885</v>
      </c>
      <c r="M1941" s="150">
        <f>VLOOKUP(B1941,'12.2023'!A:F,6,0)</f>
        <v>21885</v>
      </c>
      <c r="N1941" s="150">
        <f t="shared" si="121"/>
        <v>0</v>
      </c>
      <c r="O1941" s="152">
        <f t="shared" si="122"/>
        <v>0</v>
      </c>
      <c r="P1941" s="128">
        <f t="shared" si="123"/>
        <v>0</v>
      </c>
      <c r="Q1941" s="153">
        <v>0</v>
      </c>
      <c r="R1941" s="128">
        <f t="shared" si="124"/>
        <v>0</v>
      </c>
      <c r="S1941" s="129">
        <v>11</v>
      </c>
    </row>
    <row r="1942" spans="1:19" hidden="1">
      <c r="A1942" s="147">
        <v>1924</v>
      </c>
      <c r="B1942" s="121">
        <v>203062530</v>
      </c>
      <c r="C1942" s="148" t="s">
        <v>159</v>
      </c>
      <c r="D1942" s="149" t="s">
        <v>32</v>
      </c>
      <c r="E1942" s="149" t="s">
        <v>44</v>
      </c>
      <c r="F1942" s="149" t="s">
        <v>152</v>
      </c>
      <c r="G1942" s="149" t="s">
        <v>109</v>
      </c>
      <c r="H1942" s="149">
        <v>0</v>
      </c>
      <c r="I1942" s="123" t="s">
        <v>2041</v>
      </c>
      <c r="J1942" s="150">
        <f>VLOOKUP(B1942,'12.2023'!A:C,3,0)</f>
        <v>0</v>
      </c>
      <c r="K1942" s="151">
        <f>VLOOKUP(B1942,'12.2023'!A:D,4,0)</f>
        <v>0</v>
      </c>
      <c r="L1942" s="150">
        <f>VLOOKUP(B1942,'12.2023'!A:E,5,0)</f>
        <v>6780</v>
      </c>
      <c r="M1942" s="150">
        <f>VLOOKUP(B1942,'12.2023'!A:F,6,0)</f>
        <v>6780</v>
      </c>
      <c r="N1942" s="150">
        <f t="shared" si="121"/>
        <v>0</v>
      </c>
      <c r="O1942" s="152">
        <f t="shared" si="122"/>
        <v>0</v>
      </c>
      <c r="P1942" s="128">
        <f t="shared" si="123"/>
        <v>0</v>
      </c>
      <c r="Q1942" s="153">
        <v>0</v>
      </c>
      <c r="R1942" s="128">
        <f t="shared" si="124"/>
        <v>0</v>
      </c>
      <c r="S1942" s="129">
        <v>11</v>
      </c>
    </row>
    <row r="1943" spans="1:19" hidden="1">
      <c r="A1943" s="147">
        <v>1925</v>
      </c>
      <c r="B1943" s="121">
        <v>203062531</v>
      </c>
      <c r="C1943" s="148" t="s">
        <v>159</v>
      </c>
      <c r="D1943" s="149" t="s">
        <v>32</v>
      </c>
      <c r="E1943" s="149" t="s">
        <v>44</v>
      </c>
      <c r="F1943" s="149" t="s">
        <v>152</v>
      </c>
      <c r="G1943" s="149" t="s">
        <v>109</v>
      </c>
      <c r="H1943" s="149">
        <v>0</v>
      </c>
      <c r="I1943" s="123" t="s">
        <v>2042</v>
      </c>
      <c r="J1943" s="150">
        <f>VLOOKUP(B1943,'12.2023'!A:C,3,0)</f>
        <v>0</v>
      </c>
      <c r="K1943" s="151">
        <f>VLOOKUP(B1943,'12.2023'!A:D,4,0)</f>
        <v>0</v>
      </c>
      <c r="L1943" s="150">
        <f>VLOOKUP(B1943,'12.2023'!A:E,5,0)</f>
        <v>51521</v>
      </c>
      <c r="M1943" s="150">
        <f>VLOOKUP(B1943,'12.2023'!A:F,6,0)</f>
        <v>51521</v>
      </c>
      <c r="N1943" s="150">
        <f t="shared" si="121"/>
        <v>0</v>
      </c>
      <c r="O1943" s="152">
        <f t="shared" si="122"/>
        <v>0</v>
      </c>
      <c r="P1943" s="128">
        <f t="shared" si="123"/>
        <v>0</v>
      </c>
      <c r="Q1943" s="153">
        <v>0</v>
      </c>
      <c r="R1943" s="128">
        <f t="shared" si="124"/>
        <v>0</v>
      </c>
      <c r="S1943" s="129">
        <v>11</v>
      </c>
    </row>
    <row r="1944" spans="1:19" hidden="1">
      <c r="A1944" s="147">
        <v>1926</v>
      </c>
      <c r="B1944" s="121">
        <v>203062532</v>
      </c>
      <c r="C1944" s="148" t="s">
        <v>159</v>
      </c>
      <c r="D1944" s="149" t="s">
        <v>32</v>
      </c>
      <c r="E1944" s="149" t="s">
        <v>44</v>
      </c>
      <c r="F1944" s="149" t="s">
        <v>152</v>
      </c>
      <c r="G1944" s="149" t="s">
        <v>109</v>
      </c>
      <c r="H1944" s="149">
        <v>0</v>
      </c>
      <c r="I1944" s="123" t="s">
        <v>2043</v>
      </c>
      <c r="J1944" s="150">
        <f>VLOOKUP(B1944,'12.2023'!A:C,3,0)</f>
        <v>0</v>
      </c>
      <c r="K1944" s="151">
        <f>VLOOKUP(B1944,'12.2023'!A:D,4,0)</f>
        <v>0</v>
      </c>
      <c r="L1944" s="150">
        <f>VLOOKUP(B1944,'12.2023'!A:E,5,0)</f>
        <v>24529.5</v>
      </c>
      <c r="M1944" s="150">
        <f>VLOOKUP(B1944,'12.2023'!A:F,6,0)</f>
        <v>24529.5</v>
      </c>
      <c r="N1944" s="150">
        <f t="shared" si="121"/>
        <v>0</v>
      </c>
      <c r="O1944" s="152">
        <f t="shared" si="122"/>
        <v>0</v>
      </c>
      <c r="P1944" s="128">
        <f t="shared" si="123"/>
        <v>0</v>
      </c>
      <c r="Q1944" s="153">
        <v>0</v>
      </c>
      <c r="R1944" s="128">
        <f t="shared" si="124"/>
        <v>0</v>
      </c>
      <c r="S1944" s="129">
        <v>11</v>
      </c>
    </row>
    <row r="1945" spans="1:19" hidden="1">
      <c r="A1945" s="147">
        <v>1927</v>
      </c>
      <c r="B1945" s="121">
        <v>203062533</v>
      </c>
      <c r="C1945" s="148" t="s">
        <v>159</v>
      </c>
      <c r="D1945" s="149" t="s">
        <v>32</v>
      </c>
      <c r="E1945" s="149" t="s">
        <v>44</v>
      </c>
      <c r="F1945" s="149" t="s">
        <v>152</v>
      </c>
      <c r="G1945" s="149" t="s">
        <v>109</v>
      </c>
      <c r="H1945" s="149">
        <v>0</v>
      </c>
      <c r="I1945" s="123" t="s">
        <v>2044</v>
      </c>
      <c r="J1945" s="150">
        <f>VLOOKUP(B1945,'12.2023'!A:C,3,0)</f>
        <v>0</v>
      </c>
      <c r="K1945" s="151">
        <f>VLOOKUP(B1945,'12.2023'!A:D,4,0)</f>
        <v>0</v>
      </c>
      <c r="L1945" s="150">
        <f>VLOOKUP(B1945,'12.2023'!A:E,5,0)</f>
        <v>25904</v>
      </c>
      <c r="M1945" s="150">
        <f>VLOOKUP(B1945,'12.2023'!A:F,6,0)</f>
        <v>25904</v>
      </c>
      <c r="N1945" s="150">
        <f t="shared" si="121"/>
        <v>0</v>
      </c>
      <c r="O1945" s="152">
        <f t="shared" si="122"/>
        <v>0</v>
      </c>
      <c r="P1945" s="128">
        <f t="shared" si="123"/>
        <v>0</v>
      </c>
      <c r="Q1945" s="153">
        <v>0</v>
      </c>
      <c r="R1945" s="128">
        <f t="shared" si="124"/>
        <v>0</v>
      </c>
      <c r="S1945" s="129">
        <v>11</v>
      </c>
    </row>
    <row r="1946" spans="1:19" hidden="1">
      <c r="A1946" s="147">
        <v>1928</v>
      </c>
      <c r="B1946" s="121">
        <v>203062534</v>
      </c>
      <c r="C1946" s="148" t="s">
        <v>159</v>
      </c>
      <c r="D1946" s="149" t="s">
        <v>32</v>
      </c>
      <c r="E1946" s="149" t="s">
        <v>44</v>
      </c>
      <c r="F1946" s="149" t="s">
        <v>152</v>
      </c>
      <c r="G1946" s="149" t="s">
        <v>109</v>
      </c>
      <c r="H1946" s="149">
        <v>0</v>
      </c>
      <c r="I1946" s="123" t="s">
        <v>2045</v>
      </c>
      <c r="J1946" s="150">
        <f>VLOOKUP(B1946,'12.2023'!A:C,3,0)</f>
        <v>0</v>
      </c>
      <c r="K1946" s="151">
        <f>VLOOKUP(B1946,'12.2023'!A:D,4,0)</f>
        <v>0</v>
      </c>
      <c r="L1946" s="150">
        <f>VLOOKUP(B1946,'12.2023'!A:E,5,0)</f>
        <v>38675</v>
      </c>
      <c r="M1946" s="150">
        <f>VLOOKUP(B1946,'12.2023'!A:F,6,0)</f>
        <v>38675</v>
      </c>
      <c r="N1946" s="150">
        <f t="shared" si="121"/>
        <v>0</v>
      </c>
      <c r="O1946" s="152">
        <f t="shared" si="122"/>
        <v>0</v>
      </c>
      <c r="P1946" s="128">
        <f t="shared" si="123"/>
        <v>0</v>
      </c>
      <c r="Q1946" s="153">
        <v>0</v>
      </c>
      <c r="R1946" s="128">
        <f t="shared" si="124"/>
        <v>0</v>
      </c>
      <c r="S1946" s="129">
        <v>11</v>
      </c>
    </row>
    <row r="1947" spans="1:19" hidden="1">
      <c r="A1947" s="147">
        <v>1929</v>
      </c>
      <c r="B1947" s="121">
        <v>203062535</v>
      </c>
      <c r="C1947" s="148" t="s">
        <v>159</v>
      </c>
      <c r="D1947" s="149" t="s">
        <v>32</v>
      </c>
      <c r="E1947" s="149" t="s">
        <v>44</v>
      </c>
      <c r="F1947" s="149" t="s">
        <v>152</v>
      </c>
      <c r="G1947" s="149" t="s">
        <v>109</v>
      </c>
      <c r="H1947" s="149">
        <v>0</v>
      </c>
      <c r="I1947" s="123" t="s">
        <v>2046</v>
      </c>
      <c r="J1947" s="150">
        <f>VLOOKUP(B1947,'12.2023'!A:C,3,0)</f>
        <v>0</v>
      </c>
      <c r="K1947" s="151">
        <f>VLOOKUP(B1947,'12.2023'!A:D,4,0)</f>
        <v>0</v>
      </c>
      <c r="L1947" s="150">
        <f>VLOOKUP(B1947,'12.2023'!A:E,5,0)</f>
        <v>22705</v>
      </c>
      <c r="M1947" s="150">
        <f>VLOOKUP(B1947,'12.2023'!A:F,6,0)</f>
        <v>22705</v>
      </c>
      <c r="N1947" s="150">
        <f t="shared" si="121"/>
        <v>0</v>
      </c>
      <c r="O1947" s="152">
        <f t="shared" si="122"/>
        <v>0</v>
      </c>
      <c r="P1947" s="128">
        <f t="shared" si="123"/>
        <v>0</v>
      </c>
      <c r="Q1947" s="153">
        <v>0</v>
      </c>
      <c r="R1947" s="128">
        <f t="shared" si="124"/>
        <v>0</v>
      </c>
      <c r="S1947" s="129">
        <v>11</v>
      </c>
    </row>
    <row r="1948" spans="1:19" hidden="1">
      <c r="A1948" s="147">
        <v>1930</v>
      </c>
      <c r="B1948" s="121">
        <v>203062536</v>
      </c>
      <c r="C1948" s="148" t="s">
        <v>159</v>
      </c>
      <c r="D1948" s="149" t="s">
        <v>32</v>
      </c>
      <c r="E1948" s="149" t="s">
        <v>44</v>
      </c>
      <c r="F1948" s="149" t="s">
        <v>152</v>
      </c>
      <c r="G1948" s="149" t="s">
        <v>109</v>
      </c>
      <c r="H1948" s="149">
        <v>0</v>
      </c>
      <c r="I1948" s="123" t="s">
        <v>2047</v>
      </c>
      <c r="J1948" s="150">
        <f>VLOOKUP(B1948,'12.2023'!A:C,3,0)</f>
        <v>0</v>
      </c>
      <c r="K1948" s="151">
        <f>VLOOKUP(B1948,'12.2023'!A:D,4,0)</f>
        <v>0</v>
      </c>
      <c r="L1948" s="150">
        <f>VLOOKUP(B1948,'12.2023'!A:E,5,0)</f>
        <v>20767</v>
      </c>
      <c r="M1948" s="150">
        <f>VLOOKUP(B1948,'12.2023'!A:F,6,0)</f>
        <v>20767</v>
      </c>
      <c r="N1948" s="150">
        <f t="shared" si="121"/>
        <v>0</v>
      </c>
      <c r="O1948" s="152">
        <f t="shared" si="122"/>
        <v>0</v>
      </c>
      <c r="P1948" s="128">
        <f t="shared" si="123"/>
        <v>0</v>
      </c>
      <c r="Q1948" s="153">
        <v>0</v>
      </c>
      <c r="R1948" s="128">
        <f t="shared" si="124"/>
        <v>0</v>
      </c>
      <c r="S1948" s="129">
        <v>11</v>
      </c>
    </row>
    <row r="1949" spans="1:19" hidden="1">
      <c r="A1949" s="147">
        <v>1931</v>
      </c>
      <c r="B1949" s="121">
        <v>203062537</v>
      </c>
      <c r="C1949" s="148" t="s">
        <v>159</v>
      </c>
      <c r="D1949" s="149" t="s">
        <v>32</v>
      </c>
      <c r="E1949" s="149" t="s">
        <v>44</v>
      </c>
      <c r="F1949" s="149" t="s">
        <v>152</v>
      </c>
      <c r="G1949" s="149" t="s">
        <v>109</v>
      </c>
      <c r="H1949" s="149">
        <v>0</v>
      </c>
      <c r="I1949" s="123" t="s">
        <v>2048</v>
      </c>
      <c r="J1949" s="150">
        <f>VLOOKUP(B1949,'12.2023'!A:C,3,0)</f>
        <v>0</v>
      </c>
      <c r="K1949" s="151">
        <f>VLOOKUP(B1949,'12.2023'!A:D,4,0)</f>
        <v>0</v>
      </c>
      <c r="L1949" s="150">
        <f>VLOOKUP(B1949,'12.2023'!A:E,5,0)</f>
        <v>45638</v>
      </c>
      <c r="M1949" s="150">
        <f>VLOOKUP(B1949,'12.2023'!A:F,6,0)</f>
        <v>45638</v>
      </c>
      <c r="N1949" s="150">
        <f t="shared" si="121"/>
        <v>0</v>
      </c>
      <c r="O1949" s="152">
        <f t="shared" si="122"/>
        <v>0</v>
      </c>
      <c r="P1949" s="128">
        <f t="shared" si="123"/>
        <v>0</v>
      </c>
      <c r="Q1949" s="153">
        <v>0</v>
      </c>
      <c r="R1949" s="128">
        <f t="shared" si="124"/>
        <v>0</v>
      </c>
      <c r="S1949" s="129">
        <v>11</v>
      </c>
    </row>
    <row r="1950" spans="1:19" hidden="1">
      <c r="A1950" s="147">
        <v>1932</v>
      </c>
      <c r="B1950" s="121">
        <v>203062538</v>
      </c>
      <c r="C1950" s="148" t="s">
        <v>159</v>
      </c>
      <c r="D1950" s="149" t="s">
        <v>32</v>
      </c>
      <c r="E1950" s="149" t="s">
        <v>44</v>
      </c>
      <c r="F1950" s="149" t="s">
        <v>152</v>
      </c>
      <c r="G1950" s="149" t="s">
        <v>109</v>
      </c>
      <c r="H1950" s="149">
        <v>0</v>
      </c>
      <c r="I1950" s="123" t="s">
        <v>2049</v>
      </c>
      <c r="J1950" s="150">
        <f>VLOOKUP(B1950,'12.2023'!A:C,3,0)</f>
        <v>0</v>
      </c>
      <c r="K1950" s="151">
        <f>VLOOKUP(B1950,'12.2023'!A:D,4,0)</f>
        <v>0</v>
      </c>
      <c r="L1950" s="150">
        <f>VLOOKUP(B1950,'12.2023'!A:E,5,0)</f>
        <v>43137</v>
      </c>
      <c r="M1950" s="150">
        <f>VLOOKUP(B1950,'12.2023'!A:F,6,0)</f>
        <v>43137</v>
      </c>
      <c r="N1950" s="150">
        <f t="shared" si="121"/>
        <v>0</v>
      </c>
      <c r="O1950" s="152">
        <f t="shared" si="122"/>
        <v>0</v>
      </c>
      <c r="P1950" s="128">
        <f t="shared" si="123"/>
        <v>0</v>
      </c>
      <c r="Q1950" s="153">
        <v>0</v>
      </c>
      <c r="R1950" s="128">
        <f t="shared" si="124"/>
        <v>0</v>
      </c>
      <c r="S1950" s="129">
        <v>11</v>
      </c>
    </row>
    <row r="1951" spans="1:19" hidden="1">
      <c r="A1951" s="147">
        <v>1933</v>
      </c>
      <c r="B1951" s="121">
        <v>203062539</v>
      </c>
      <c r="C1951" s="148" t="s">
        <v>159</v>
      </c>
      <c r="D1951" s="149" t="s">
        <v>32</v>
      </c>
      <c r="E1951" s="149" t="s">
        <v>44</v>
      </c>
      <c r="F1951" s="149" t="s">
        <v>152</v>
      </c>
      <c r="G1951" s="149" t="s">
        <v>109</v>
      </c>
      <c r="H1951" s="149">
        <v>0</v>
      </c>
      <c r="I1951" s="123" t="s">
        <v>2050</v>
      </c>
      <c r="J1951" s="150">
        <f>VLOOKUP(B1951,'12.2023'!A:C,3,0)</f>
        <v>0</v>
      </c>
      <c r="K1951" s="151">
        <f>VLOOKUP(B1951,'12.2023'!A:D,4,0)</f>
        <v>0</v>
      </c>
      <c r="L1951" s="150">
        <f>VLOOKUP(B1951,'12.2023'!A:E,5,0)</f>
        <v>44579</v>
      </c>
      <c r="M1951" s="150">
        <f>VLOOKUP(B1951,'12.2023'!A:F,6,0)</f>
        <v>44579</v>
      </c>
      <c r="N1951" s="150">
        <f t="shared" si="121"/>
        <v>0</v>
      </c>
      <c r="O1951" s="152">
        <f t="shared" si="122"/>
        <v>0</v>
      </c>
      <c r="P1951" s="128">
        <f t="shared" si="123"/>
        <v>0</v>
      </c>
      <c r="Q1951" s="153">
        <v>0</v>
      </c>
      <c r="R1951" s="128">
        <f t="shared" si="124"/>
        <v>0</v>
      </c>
      <c r="S1951" s="129">
        <v>11</v>
      </c>
    </row>
    <row r="1952" spans="1:19" hidden="1">
      <c r="A1952" s="147">
        <v>1934</v>
      </c>
      <c r="B1952" s="121">
        <v>203062540</v>
      </c>
      <c r="C1952" s="148" t="s">
        <v>159</v>
      </c>
      <c r="D1952" s="149" t="s">
        <v>32</v>
      </c>
      <c r="E1952" s="149" t="s">
        <v>44</v>
      </c>
      <c r="F1952" s="149" t="s">
        <v>152</v>
      </c>
      <c r="G1952" s="149" t="s">
        <v>109</v>
      </c>
      <c r="H1952" s="149">
        <v>0</v>
      </c>
      <c r="I1952" s="123" t="s">
        <v>2051</v>
      </c>
      <c r="J1952" s="150">
        <f>VLOOKUP(B1952,'12.2023'!A:C,3,0)</f>
        <v>0</v>
      </c>
      <c r="K1952" s="151">
        <f>VLOOKUP(B1952,'12.2023'!A:D,4,0)</f>
        <v>0</v>
      </c>
      <c r="L1952" s="150">
        <f>VLOOKUP(B1952,'12.2023'!A:E,5,0)</f>
        <v>41700</v>
      </c>
      <c r="M1952" s="150">
        <f>VLOOKUP(B1952,'12.2023'!A:F,6,0)</f>
        <v>41700</v>
      </c>
      <c r="N1952" s="150">
        <f t="shared" si="121"/>
        <v>0</v>
      </c>
      <c r="O1952" s="152">
        <f t="shared" si="122"/>
        <v>0</v>
      </c>
      <c r="P1952" s="128">
        <f t="shared" si="123"/>
        <v>0</v>
      </c>
      <c r="Q1952" s="153">
        <v>0</v>
      </c>
      <c r="R1952" s="128">
        <f t="shared" si="124"/>
        <v>0</v>
      </c>
      <c r="S1952" s="129">
        <v>11</v>
      </c>
    </row>
    <row r="1953" spans="1:19" hidden="1">
      <c r="A1953" s="147">
        <v>1935</v>
      </c>
      <c r="B1953" s="121">
        <v>203062541</v>
      </c>
      <c r="C1953" s="148" t="s">
        <v>159</v>
      </c>
      <c r="D1953" s="149" t="s">
        <v>32</v>
      </c>
      <c r="E1953" s="149" t="s">
        <v>44</v>
      </c>
      <c r="F1953" s="149" t="s">
        <v>152</v>
      </c>
      <c r="G1953" s="149" t="s">
        <v>109</v>
      </c>
      <c r="H1953" s="149">
        <v>0</v>
      </c>
      <c r="I1953" s="123" t="s">
        <v>2052</v>
      </c>
      <c r="J1953" s="150">
        <f>VLOOKUP(B1953,'12.2023'!A:C,3,0)</f>
        <v>0</v>
      </c>
      <c r="K1953" s="151">
        <f>VLOOKUP(B1953,'12.2023'!A:D,4,0)</f>
        <v>0</v>
      </c>
      <c r="L1953" s="150">
        <f>VLOOKUP(B1953,'12.2023'!A:E,5,0)</f>
        <v>44229</v>
      </c>
      <c r="M1953" s="150">
        <f>VLOOKUP(B1953,'12.2023'!A:F,6,0)</f>
        <v>44229</v>
      </c>
      <c r="N1953" s="150">
        <f t="shared" si="121"/>
        <v>0</v>
      </c>
      <c r="O1953" s="152">
        <f t="shared" si="122"/>
        <v>0</v>
      </c>
      <c r="P1953" s="128">
        <f t="shared" si="123"/>
        <v>0</v>
      </c>
      <c r="Q1953" s="153">
        <v>0</v>
      </c>
      <c r="R1953" s="128">
        <f t="shared" si="124"/>
        <v>0</v>
      </c>
      <c r="S1953" s="129">
        <v>11</v>
      </c>
    </row>
    <row r="1954" spans="1:19" hidden="1">
      <c r="A1954" s="147">
        <v>1936</v>
      </c>
      <c r="B1954" s="121">
        <v>203062542</v>
      </c>
      <c r="C1954" s="148" t="s">
        <v>159</v>
      </c>
      <c r="D1954" s="149" t="s">
        <v>32</v>
      </c>
      <c r="E1954" s="149" t="s">
        <v>44</v>
      </c>
      <c r="F1954" s="149" t="s">
        <v>152</v>
      </c>
      <c r="G1954" s="149" t="s">
        <v>109</v>
      </c>
      <c r="H1954" s="149">
        <v>0</v>
      </c>
      <c r="I1954" s="123" t="s">
        <v>2053</v>
      </c>
      <c r="J1954" s="150">
        <f>VLOOKUP(B1954,'12.2023'!A:C,3,0)</f>
        <v>0</v>
      </c>
      <c r="K1954" s="151">
        <f>VLOOKUP(B1954,'12.2023'!A:D,4,0)</f>
        <v>0</v>
      </c>
      <c r="L1954" s="150">
        <f>VLOOKUP(B1954,'12.2023'!A:E,5,0)</f>
        <v>38824</v>
      </c>
      <c r="M1954" s="150">
        <f>VLOOKUP(B1954,'12.2023'!A:F,6,0)</f>
        <v>38824</v>
      </c>
      <c r="N1954" s="150">
        <f t="shared" si="121"/>
        <v>0</v>
      </c>
      <c r="O1954" s="152">
        <f t="shared" si="122"/>
        <v>0</v>
      </c>
      <c r="P1954" s="128">
        <f t="shared" si="123"/>
        <v>0</v>
      </c>
      <c r="Q1954" s="153">
        <v>0</v>
      </c>
      <c r="R1954" s="128">
        <f t="shared" si="124"/>
        <v>0</v>
      </c>
      <c r="S1954" s="129">
        <v>11</v>
      </c>
    </row>
    <row r="1955" spans="1:19" hidden="1">
      <c r="A1955" s="147">
        <v>1937</v>
      </c>
      <c r="B1955" s="121">
        <v>203062543</v>
      </c>
      <c r="C1955" s="148" t="s">
        <v>159</v>
      </c>
      <c r="D1955" s="149" t="s">
        <v>32</v>
      </c>
      <c r="E1955" s="149" t="s">
        <v>44</v>
      </c>
      <c r="F1955" s="149" t="s">
        <v>152</v>
      </c>
      <c r="G1955" s="149" t="s">
        <v>109</v>
      </c>
      <c r="H1955" s="149">
        <v>0</v>
      </c>
      <c r="I1955" s="123" t="s">
        <v>2054</v>
      </c>
      <c r="J1955" s="150">
        <f>VLOOKUP(B1955,'12.2023'!A:C,3,0)</f>
        <v>0</v>
      </c>
      <c r="K1955" s="151">
        <f>VLOOKUP(B1955,'12.2023'!A:D,4,0)</f>
        <v>0</v>
      </c>
      <c r="L1955" s="150">
        <f>VLOOKUP(B1955,'12.2023'!A:E,5,0)</f>
        <v>43112</v>
      </c>
      <c r="M1955" s="150">
        <f>VLOOKUP(B1955,'12.2023'!A:F,6,0)</f>
        <v>43112</v>
      </c>
      <c r="N1955" s="150">
        <f t="shared" si="121"/>
        <v>0</v>
      </c>
      <c r="O1955" s="152">
        <f t="shared" si="122"/>
        <v>0</v>
      </c>
      <c r="P1955" s="128">
        <f t="shared" si="123"/>
        <v>0</v>
      </c>
      <c r="Q1955" s="153">
        <v>0</v>
      </c>
      <c r="R1955" s="128">
        <f t="shared" si="124"/>
        <v>0</v>
      </c>
      <c r="S1955" s="129">
        <v>11</v>
      </c>
    </row>
    <row r="1956" spans="1:19" hidden="1">
      <c r="A1956" s="147">
        <v>1938</v>
      </c>
      <c r="B1956" s="121">
        <v>203062544</v>
      </c>
      <c r="C1956" s="148" t="s">
        <v>159</v>
      </c>
      <c r="D1956" s="149" t="s">
        <v>32</v>
      </c>
      <c r="E1956" s="149" t="s">
        <v>44</v>
      </c>
      <c r="F1956" s="149" t="s">
        <v>152</v>
      </c>
      <c r="G1956" s="149" t="s">
        <v>109</v>
      </c>
      <c r="H1956" s="149">
        <v>0</v>
      </c>
      <c r="I1956" s="123" t="s">
        <v>2055</v>
      </c>
      <c r="J1956" s="150">
        <f>VLOOKUP(B1956,'12.2023'!A:C,3,0)</f>
        <v>0</v>
      </c>
      <c r="K1956" s="151">
        <f>VLOOKUP(B1956,'12.2023'!A:D,4,0)</f>
        <v>0</v>
      </c>
      <c r="L1956" s="150">
        <f>VLOOKUP(B1956,'12.2023'!A:E,5,0)</f>
        <v>55441</v>
      </c>
      <c r="M1956" s="150">
        <f>VLOOKUP(B1956,'12.2023'!A:F,6,0)</f>
        <v>55441</v>
      </c>
      <c r="N1956" s="150">
        <f t="shared" si="121"/>
        <v>0</v>
      </c>
      <c r="O1956" s="152">
        <f t="shared" si="122"/>
        <v>0</v>
      </c>
      <c r="P1956" s="128">
        <f t="shared" si="123"/>
        <v>0</v>
      </c>
      <c r="Q1956" s="153">
        <v>0</v>
      </c>
      <c r="R1956" s="128">
        <f t="shared" si="124"/>
        <v>0</v>
      </c>
      <c r="S1956" s="129">
        <v>11</v>
      </c>
    </row>
    <row r="1957" spans="1:19" hidden="1">
      <c r="A1957" s="147">
        <v>1939</v>
      </c>
      <c r="B1957" s="121">
        <v>203062545</v>
      </c>
      <c r="C1957" s="148" t="s">
        <v>159</v>
      </c>
      <c r="D1957" s="149" t="s">
        <v>32</v>
      </c>
      <c r="E1957" s="149" t="s">
        <v>44</v>
      </c>
      <c r="F1957" s="149" t="s">
        <v>152</v>
      </c>
      <c r="G1957" s="149" t="s">
        <v>109</v>
      </c>
      <c r="H1957" s="149">
        <v>0</v>
      </c>
      <c r="I1957" s="123" t="s">
        <v>2056</v>
      </c>
      <c r="J1957" s="150">
        <f>VLOOKUP(B1957,'12.2023'!A:C,3,0)</f>
        <v>0</v>
      </c>
      <c r="K1957" s="151">
        <f>VLOOKUP(B1957,'12.2023'!A:D,4,0)</f>
        <v>0</v>
      </c>
      <c r="L1957" s="150">
        <f>VLOOKUP(B1957,'12.2023'!A:E,5,0)</f>
        <v>36689</v>
      </c>
      <c r="M1957" s="150">
        <f>VLOOKUP(B1957,'12.2023'!A:F,6,0)</f>
        <v>36689</v>
      </c>
      <c r="N1957" s="150">
        <f t="shared" si="121"/>
        <v>0</v>
      </c>
      <c r="O1957" s="152">
        <f t="shared" si="122"/>
        <v>0</v>
      </c>
      <c r="P1957" s="128">
        <f t="shared" si="123"/>
        <v>0</v>
      </c>
      <c r="Q1957" s="153">
        <v>0</v>
      </c>
      <c r="R1957" s="128">
        <f t="shared" si="124"/>
        <v>0</v>
      </c>
      <c r="S1957" s="129">
        <v>11</v>
      </c>
    </row>
    <row r="1958" spans="1:19" hidden="1">
      <c r="A1958" s="147">
        <v>1940</v>
      </c>
      <c r="B1958" s="121">
        <v>203062546</v>
      </c>
      <c r="C1958" s="148" t="s">
        <v>159</v>
      </c>
      <c r="D1958" s="149" t="s">
        <v>32</v>
      </c>
      <c r="E1958" s="149" t="s">
        <v>44</v>
      </c>
      <c r="F1958" s="149" t="s">
        <v>152</v>
      </c>
      <c r="G1958" s="149" t="s">
        <v>109</v>
      </c>
      <c r="H1958" s="149">
        <v>0</v>
      </c>
      <c r="I1958" s="123" t="s">
        <v>2057</v>
      </c>
      <c r="J1958" s="150">
        <f>VLOOKUP(B1958,'12.2023'!A:C,3,0)</f>
        <v>0</v>
      </c>
      <c r="K1958" s="151">
        <f>VLOOKUP(B1958,'12.2023'!A:D,4,0)</f>
        <v>0</v>
      </c>
      <c r="L1958" s="150">
        <f>VLOOKUP(B1958,'12.2023'!A:E,5,0)</f>
        <v>42705</v>
      </c>
      <c r="M1958" s="150">
        <f>VLOOKUP(B1958,'12.2023'!A:F,6,0)</f>
        <v>42705</v>
      </c>
      <c r="N1958" s="150">
        <f t="shared" si="121"/>
        <v>0</v>
      </c>
      <c r="O1958" s="152">
        <f t="shared" si="122"/>
        <v>0</v>
      </c>
      <c r="P1958" s="128">
        <f t="shared" si="123"/>
        <v>0</v>
      </c>
      <c r="Q1958" s="153">
        <v>0</v>
      </c>
      <c r="R1958" s="128">
        <f t="shared" si="124"/>
        <v>0</v>
      </c>
      <c r="S1958" s="129">
        <v>11</v>
      </c>
    </row>
    <row r="1959" spans="1:19" hidden="1">
      <c r="A1959" s="147">
        <v>1941</v>
      </c>
      <c r="B1959" s="121">
        <v>203062547</v>
      </c>
      <c r="C1959" s="148" t="s">
        <v>159</v>
      </c>
      <c r="D1959" s="149" t="s">
        <v>32</v>
      </c>
      <c r="E1959" s="149" t="s">
        <v>44</v>
      </c>
      <c r="F1959" s="149" t="s">
        <v>152</v>
      </c>
      <c r="G1959" s="149" t="s">
        <v>109</v>
      </c>
      <c r="H1959" s="149">
        <v>0</v>
      </c>
      <c r="I1959" s="123" t="s">
        <v>2058</v>
      </c>
      <c r="J1959" s="150">
        <f>VLOOKUP(B1959,'12.2023'!A:C,3,0)</f>
        <v>0</v>
      </c>
      <c r="K1959" s="151">
        <f>VLOOKUP(B1959,'12.2023'!A:D,4,0)</f>
        <v>0</v>
      </c>
      <c r="L1959" s="150">
        <f>VLOOKUP(B1959,'12.2023'!A:E,5,0)</f>
        <v>47507</v>
      </c>
      <c r="M1959" s="150">
        <f>VLOOKUP(B1959,'12.2023'!A:F,6,0)</f>
        <v>47507</v>
      </c>
      <c r="N1959" s="150">
        <f t="shared" si="121"/>
        <v>0</v>
      </c>
      <c r="O1959" s="152">
        <f t="shared" si="122"/>
        <v>0</v>
      </c>
      <c r="P1959" s="128">
        <f t="shared" si="123"/>
        <v>0</v>
      </c>
      <c r="Q1959" s="153">
        <v>0</v>
      </c>
      <c r="R1959" s="128">
        <f t="shared" si="124"/>
        <v>0</v>
      </c>
      <c r="S1959" s="129">
        <v>11</v>
      </c>
    </row>
    <row r="1960" spans="1:19" hidden="1">
      <c r="A1960" s="147">
        <v>1942</v>
      </c>
      <c r="B1960" s="121">
        <v>203062548</v>
      </c>
      <c r="C1960" s="148" t="s">
        <v>159</v>
      </c>
      <c r="D1960" s="149" t="s">
        <v>32</v>
      </c>
      <c r="E1960" s="149" t="s">
        <v>44</v>
      </c>
      <c r="F1960" s="149" t="s">
        <v>152</v>
      </c>
      <c r="G1960" s="149" t="s">
        <v>109</v>
      </c>
      <c r="H1960" s="149">
        <v>0</v>
      </c>
      <c r="I1960" s="123" t="s">
        <v>2059</v>
      </c>
      <c r="J1960" s="150">
        <f>VLOOKUP(B1960,'12.2023'!A:C,3,0)</f>
        <v>0</v>
      </c>
      <c r="K1960" s="151">
        <f>VLOOKUP(B1960,'12.2023'!A:D,4,0)</f>
        <v>0</v>
      </c>
      <c r="L1960" s="150">
        <f>VLOOKUP(B1960,'12.2023'!A:E,5,0)</f>
        <v>33553</v>
      </c>
      <c r="M1960" s="150">
        <f>VLOOKUP(B1960,'12.2023'!A:F,6,0)</f>
        <v>33553</v>
      </c>
      <c r="N1960" s="150">
        <f t="shared" si="121"/>
        <v>0</v>
      </c>
      <c r="O1960" s="152">
        <f t="shared" si="122"/>
        <v>0</v>
      </c>
      <c r="P1960" s="128">
        <f t="shared" si="123"/>
        <v>0</v>
      </c>
      <c r="Q1960" s="153">
        <v>0</v>
      </c>
      <c r="R1960" s="128">
        <f t="shared" si="124"/>
        <v>0</v>
      </c>
      <c r="S1960" s="129">
        <v>11</v>
      </c>
    </row>
    <row r="1961" spans="1:19" hidden="1">
      <c r="A1961" s="147">
        <v>1943</v>
      </c>
      <c r="B1961" s="121">
        <v>203062549</v>
      </c>
      <c r="C1961" s="148" t="s">
        <v>159</v>
      </c>
      <c r="D1961" s="149" t="s">
        <v>32</v>
      </c>
      <c r="E1961" s="149" t="s">
        <v>44</v>
      </c>
      <c r="F1961" s="149" t="s">
        <v>152</v>
      </c>
      <c r="G1961" s="149" t="s">
        <v>109</v>
      </c>
      <c r="H1961" s="149">
        <v>0</v>
      </c>
      <c r="I1961" s="123" t="s">
        <v>2060</v>
      </c>
      <c r="J1961" s="150">
        <f>VLOOKUP(B1961,'12.2023'!A:C,3,0)</f>
        <v>0</v>
      </c>
      <c r="K1961" s="151">
        <f>VLOOKUP(B1961,'12.2023'!A:D,4,0)</f>
        <v>0</v>
      </c>
      <c r="L1961" s="150">
        <f>VLOOKUP(B1961,'12.2023'!A:E,5,0)</f>
        <v>6000</v>
      </c>
      <c r="M1961" s="150">
        <f>VLOOKUP(B1961,'12.2023'!A:F,6,0)</f>
        <v>6000</v>
      </c>
      <c r="N1961" s="150">
        <f t="shared" si="121"/>
        <v>0</v>
      </c>
      <c r="O1961" s="152">
        <f t="shared" si="122"/>
        <v>0</v>
      </c>
      <c r="P1961" s="128">
        <f t="shared" si="123"/>
        <v>0</v>
      </c>
      <c r="Q1961" s="153">
        <v>0</v>
      </c>
      <c r="R1961" s="128">
        <f t="shared" si="124"/>
        <v>0</v>
      </c>
      <c r="S1961" s="129">
        <v>11</v>
      </c>
    </row>
    <row r="1962" spans="1:19" hidden="1">
      <c r="A1962" s="147">
        <v>1944</v>
      </c>
      <c r="B1962" s="121">
        <v>203062550</v>
      </c>
      <c r="C1962" s="148" t="s">
        <v>159</v>
      </c>
      <c r="D1962" s="149" t="s">
        <v>32</v>
      </c>
      <c r="E1962" s="149" t="s">
        <v>44</v>
      </c>
      <c r="F1962" s="149" t="s">
        <v>152</v>
      </c>
      <c r="G1962" s="149" t="s">
        <v>109</v>
      </c>
      <c r="H1962" s="149">
        <v>0</v>
      </c>
      <c r="I1962" s="123" t="s">
        <v>2061</v>
      </c>
      <c r="J1962" s="150">
        <f>VLOOKUP(B1962,'12.2023'!A:C,3,0)</f>
        <v>0</v>
      </c>
      <c r="K1962" s="151">
        <f>VLOOKUP(B1962,'12.2023'!A:D,4,0)</f>
        <v>0</v>
      </c>
      <c r="L1962" s="150">
        <f>VLOOKUP(B1962,'12.2023'!A:E,5,0)</f>
        <v>6000</v>
      </c>
      <c r="M1962" s="150">
        <f>VLOOKUP(B1962,'12.2023'!A:F,6,0)</f>
        <v>6000</v>
      </c>
      <c r="N1962" s="150">
        <f t="shared" si="121"/>
        <v>0</v>
      </c>
      <c r="O1962" s="152">
        <f t="shared" si="122"/>
        <v>0</v>
      </c>
      <c r="P1962" s="128">
        <f t="shared" si="123"/>
        <v>0</v>
      </c>
      <c r="Q1962" s="153">
        <v>0</v>
      </c>
      <c r="R1962" s="128">
        <f t="shared" si="124"/>
        <v>0</v>
      </c>
      <c r="S1962" s="129">
        <v>11</v>
      </c>
    </row>
    <row r="1963" spans="1:19" hidden="1">
      <c r="A1963" s="147">
        <v>1945</v>
      </c>
      <c r="B1963" s="121">
        <v>203062551</v>
      </c>
      <c r="C1963" s="148" t="s">
        <v>159</v>
      </c>
      <c r="D1963" s="149" t="s">
        <v>32</v>
      </c>
      <c r="E1963" s="149" t="s">
        <v>44</v>
      </c>
      <c r="F1963" s="149" t="s">
        <v>152</v>
      </c>
      <c r="G1963" s="149" t="s">
        <v>109</v>
      </c>
      <c r="H1963" s="149">
        <v>0</v>
      </c>
      <c r="I1963" s="123" t="s">
        <v>2062</v>
      </c>
      <c r="J1963" s="150">
        <f>VLOOKUP(B1963,'12.2023'!A:C,3,0)</f>
        <v>0</v>
      </c>
      <c r="K1963" s="151">
        <f>VLOOKUP(B1963,'12.2023'!A:D,4,0)</f>
        <v>0</v>
      </c>
      <c r="L1963" s="150">
        <f>VLOOKUP(B1963,'12.2023'!A:E,5,0)</f>
        <v>61848</v>
      </c>
      <c r="M1963" s="150">
        <f>VLOOKUP(B1963,'12.2023'!A:F,6,0)</f>
        <v>61848</v>
      </c>
      <c r="N1963" s="150">
        <f t="shared" si="121"/>
        <v>0</v>
      </c>
      <c r="O1963" s="152">
        <f t="shared" si="122"/>
        <v>0</v>
      </c>
      <c r="P1963" s="128">
        <f t="shared" si="123"/>
        <v>0</v>
      </c>
      <c r="Q1963" s="153">
        <v>0</v>
      </c>
      <c r="R1963" s="128">
        <f t="shared" si="124"/>
        <v>0</v>
      </c>
      <c r="S1963" s="129">
        <v>11</v>
      </c>
    </row>
    <row r="1964" spans="1:19" hidden="1">
      <c r="A1964" s="147">
        <v>1946</v>
      </c>
      <c r="B1964" s="121">
        <v>203062552</v>
      </c>
      <c r="C1964" s="148" t="s">
        <v>159</v>
      </c>
      <c r="D1964" s="149" t="s">
        <v>32</v>
      </c>
      <c r="E1964" s="149" t="s">
        <v>44</v>
      </c>
      <c r="F1964" s="149" t="s">
        <v>152</v>
      </c>
      <c r="G1964" s="149" t="s">
        <v>109</v>
      </c>
      <c r="H1964" s="149">
        <v>0</v>
      </c>
      <c r="I1964" s="123" t="s">
        <v>2063</v>
      </c>
      <c r="J1964" s="150">
        <f>VLOOKUP(B1964,'12.2023'!A:C,3,0)</f>
        <v>0</v>
      </c>
      <c r="K1964" s="151">
        <f>VLOOKUP(B1964,'12.2023'!A:D,4,0)</f>
        <v>0</v>
      </c>
      <c r="L1964" s="150">
        <f>VLOOKUP(B1964,'12.2023'!A:E,5,0)</f>
        <v>23667</v>
      </c>
      <c r="M1964" s="150">
        <f>VLOOKUP(B1964,'12.2023'!A:F,6,0)</f>
        <v>23667</v>
      </c>
      <c r="N1964" s="150">
        <f t="shared" si="121"/>
        <v>0</v>
      </c>
      <c r="O1964" s="152">
        <f t="shared" si="122"/>
        <v>0</v>
      </c>
      <c r="P1964" s="128">
        <f t="shared" si="123"/>
        <v>0</v>
      </c>
      <c r="Q1964" s="153">
        <v>0</v>
      </c>
      <c r="R1964" s="128">
        <f t="shared" si="124"/>
        <v>0</v>
      </c>
      <c r="S1964" s="129">
        <v>11</v>
      </c>
    </row>
    <row r="1965" spans="1:19" hidden="1">
      <c r="A1965" s="147">
        <v>1947</v>
      </c>
      <c r="B1965" s="121">
        <v>203062553</v>
      </c>
      <c r="C1965" s="148" t="s">
        <v>159</v>
      </c>
      <c r="D1965" s="149" t="s">
        <v>32</v>
      </c>
      <c r="E1965" s="149" t="s">
        <v>44</v>
      </c>
      <c r="F1965" s="149" t="s">
        <v>152</v>
      </c>
      <c r="G1965" s="149" t="s">
        <v>109</v>
      </c>
      <c r="H1965" s="149">
        <v>0</v>
      </c>
      <c r="I1965" s="123" t="s">
        <v>2064</v>
      </c>
      <c r="J1965" s="150">
        <f>VLOOKUP(B1965,'12.2023'!A:C,3,0)</f>
        <v>0</v>
      </c>
      <c r="K1965" s="151">
        <f>VLOOKUP(B1965,'12.2023'!A:D,4,0)</f>
        <v>0</v>
      </c>
      <c r="L1965" s="150">
        <f>VLOOKUP(B1965,'12.2023'!A:E,5,0)</f>
        <v>35416</v>
      </c>
      <c r="M1965" s="150">
        <f>VLOOKUP(B1965,'12.2023'!A:F,6,0)</f>
        <v>35416</v>
      </c>
      <c r="N1965" s="150">
        <f t="shared" si="121"/>
        <v>0</v>
      </c>
      <c r="O1965" s="152">
        <f t="shared" si="122"/>
        <v>0</v>
      </c>
      <c r="P1965" s="128">
        <f t="shared" si="123"/>
        <v>0</v>
      </c>
      <c r="Q1965" s="153">
        <v>0</v>
      </c>
      <c r="R1965" s="128">
        <f t="shared" si="124"/>
        <v>0</v>
      </c>
      <c r="S1965" s="129">
        <v>11</v>
      </c>
    </row>
    <row r="1966" spans="1:19" hidden="1">
      <c r="A1966" s="147">
        <v>1948</v>
      </c>
      <c r="B1966" s="121">
        <v>203062554</v>
      </c>
      <c r="C1966" s="148" t="s">
        <v>159</v>
      </c>
      <c r="D1966" s="149" t="s">
        <v>32</v>
      </c>
      <c r="E1966" s="149" t="s">
        <v>44</v>
      </c>
      <c r="F1966" s="149" t="s">
        <v>152</v>
      </c>
      <c r="G1966" s="149" t="s">
        <v>109</v>
      </c>
      <c r="H1966" s="149">
        <v>0</v>
      </c>
      <c r="I1966" s="123" t="s">
        <v>2065</v>
      </c>
      <c r="J1966" s="150">
        <f>VLOOKUP(B1966,'12.2023'!A:C,3,0)</f>
        <v>0</v>
      </c>
      <c r="K1966" s="151">
        <f>VLOOKUP(B1966,'12.2023'!A:D,4,0)</f>
        <v>0</v>
      </c>
      <c r="L1966" s="150">
        <f>VLOOKUP(B1966,'12.2023'!A:E,5,0)</f>
        <v>39847</v>
      </c>
      <c r="M1966" s="150">
        <f>VLOOKUP(B1966,'12.2023'!A:F,6,0)</f>
        <v>39847</v>
      </c>
      <c r="N1966" s="150">
        <f t="shared" si="121"/>
        <v>0</v>
      </c>
      <c r="O1966" s="152">
        <f t="shared" si="122"/>
        <v>0</v>
      </c>
      <c r="P1966" s="128">
        <f t="shared" si="123"/>
        <v>0</v>
      </c>
      <c r="Q1966" s="153">
        <v>0</v>
      </c>
      <c r="R1966" s="128">
        <f t="shared" si="124"/>
        <v>0</v>
      </c>
      <c r="S1966" s="129">
        <v>11</v>
      </c>
    </row>
    <row r="1967" spans="1:19" hidden="1">
      <c r="A1967" s="147">
        <v>1949</v>
      </c>
      <c r="B1967" s="121">
        <v>203062555</v>
      </c>
      <c r="C1967" s="148" t="s">
        <v>159</v>
      </c>
      <c r="D1967" s="149" t="s">
        <v>32</v>
      </c>
      <c r="E1967" s="149" t="s">
        <v>44</v>
      </c>
      <c r="F1967" s="149" t="s">
        <v>152</v>
      </c>
      <c r="G1967" s="149" t="s">
        <v>109</v>
      </c>
      <c r="H1967" s="149">
        <v>0</v>
      </c>
      <c r="I1967" s="123" t="s">
        <v>2066</v>
      </c>
      <c r="J1967" s="150">
        <f>VLOOKUP(B1967,'12.2023'!A:C,3,0)</f>
        <v>0</v>
      </c>
      <c r="K1967" s="151">
        <f>VLOOKUP(B1967,'12.2023'!A:D,4,0)</f>
        <v>0</v>
      </c>
      <c r="L1967" s="150">
        <f>VLOOKUP(B1967,'12.2023'!A:E,5,0)</f>
        <v>40856</v>
      </c>
      <c r="M1967" s="150">
        <f>VLOOKUP(B1967,'12.2023'!A:F,6,0)</f>
        <v>40856</v>
      </c>
      <c r="N1967" s="150">
        <f t="shared" si="121"/>
        <v>0</v>
      </c>
      <c r="O1967" s="152">
        <f t="shared" si="122"/>
        <v>0</v>
      </c>
      <c r="P1967" s="128">
        <f t="shared" si="123"/>
        <v>0</v>
      </c>
      <c r="Q1967" s="153">
        <v>0</v>
      </c>
      <c r="R1967" s="128">
        <f t="shared" si="124"/>
        <v>0</v>
      </c>
      <c r="S1967" s="129">
        <v>11</v>
      </c>
    </row>
    <row r="1968" spans="1:19" hidden="1">
      <c r="A1968" s="147">
        <v>1950</v>
      </c>
      <c r="B1968" s="121">
        <v>203062556</v>
      </c>
      <c r="C1968" s="148" t="s">
        <v>159</v>
      </c>
      <c r="D1968" s="149" t="s">
        <v>32</v>
      </c>
      <c r="E1968" s="149" t="s">
        <v>44</v>
      </c>
      <c r="F1968" s="149" t="s">
        <v>152</v>
      </c>
      <c r="G1968" s="149" t="s">
        <v>109</v>
      </c>
      <c r="H1968" s="149">
        <v>0</v>
      </c>
      <c r="I1968" s="123" t="s">
        <v>2067</v>
      </c>
      <c r="J1968" s="150">
        <f>VLOOKUP(B1968,'12.2023'!A:C,3,0)</f>
        <v>0</v>
      </c>
      <c r="K1968" s="151">
        <f>VLOOKUP(B1968,'12.2023'!A:D,4,0)</f>
        <v>0</v>
      </c>
      <c r="L1968" s="150">
        <f>VLOOKUP(B1968,'12.2023'!A:E,5,0)</f>
        <v>51662</v>
      </c>
      <c r="M1968" s="150">
        <f>VLOOKUP(B1968,'12.2023'!A:F,6,0)</f>
        <v>51662</v>
      </c>
      <c r="N1968" s="150">
        <f t="shared" si="121"/>
        <v>0</v>
      </c>
      <c r="O1968" s="152">
        <f t="shared" si="122"/>
        <v>0</v>
      </c>
      <c r="P1968" s="128">
        <f t="shared" si="123"/>
        <v>0</v>
      </c>
      <c r="Q1968" s="153">
        <v>0</v>
      </c>
      <c r="R1968" s="128">
        <f t="shared" si="124"/>
        <v>0</v>
      </c>
      <c r="S1968" s="129">
        <v>11</v>
      </c>
    </row>
    <row r="1969" spans="1:19" hidden="1">
      <c r="A1969" s="147">
        <v>1951</v>
      </c>
      <c r="B1969" s="121">
        <v>203062557</v>
      </c>
      <c r="C1969" s="148" t="s">
        <v>159</v>
      </c>
      <c r="D1969" s="149" t="s">
        <v>32</v>
      </c>
      <c r="E1969" s="149" t="s">
        <v>44</v>
      </c>
      <c r="F1969" s="149" t="s">
        <v>152</v>
      </c>
      <c r="G1969" s="149" t="s">
        <v>109</v>
      </c>
      <c r="H1969" s="149">
        <v>0</v>
      </c>
      <c r="I1969" s="123" t="s">
        <v>2068</v>
      </c>
      <c r="J1969" s="150">
        <f>VLOOKUP(B1969,'12.2023'!A:C,3,0)</f>
        <v>0</v>
      </c>
      <c r="K1969" s="151">
        <f>VLOOKUP(B1969,'12.2023'!A:D,4,0)</f>
        <v>0</v>
      </c>
      <c r="L1969" s="150">
        <f>VLOOKUP(B1969,'12.2023'!A:E,5,0)</f>
        <v>44082</v>
      </c>
      <c r="M1969" s="150">
        <f>VLOOKUP(B1969,'12.2023'!A:F,6,0)</f>
        <v>44082</v>
      </c>
      <c r="N1969" s="150">
        <f t="shared" si="121"/>
        <v>0</v>
      </c>
      <c r="O1969" s="152">
        <f t="shared" si="122"/>
        <v>0</v>
      </c>
      <c r="P1969" s="128">
        <f t="shared" si="123"/>
        <v>0</v>
      </c>
      <c r="Q1969" s="153">
        <v>0</v>
      </c>
      <c r="R1969" s="128">
        <f t="shared" si="124"/>
        <v>0</v>
      </c>
      <c r="S1969" s="129">
        <v>11</v>
      </c>
    </row>
    <row r="1970" spans="1:19" hidden="1">
      <c r="A1970" s="147">
        <v>1952</v>
      </c>
      <c r="B1970" s="121">
        <v>203062558</v>
      </c>
      <c r="C1970" s="148" t="s">
        <v>159</v>
      </c>
      <c r="D1970" s="149" t="s">
        <v>32</v>
      </c>
      <c r="E1970" s="149" t="s">
        <v>44</v>
      </c>
      <c r="F1970" s="149" t="s">
        <v>152</v>
      </c>
      <c r="G1970" s="149" t="s">
        <v>109</v>
      </c>
      <c r="H1970" s="149">
        <v>0</v>
      </c>
      <c r="I1970" s="123" t="s">
        <v>2069</v>
      </c>
      <c r="J1970" s="150">
        <f>VLOOKUP(B1970,'12.2023'!A:C,3,0)</f>
        <v>0</v>
      </c>
      <c r="K1970" s="151">
        <f>VLOOKUP(B1970,'12.2023'!A:D,4,0)</f>
        <v>0</v>
      </c>
      <c r="L1970" s="150">
        <f>VLOOKUP(B1970,'12.2023'!A:E,5,0)</f>
        <v>48357</v>
      </c>
      <c r="M1970" s="150">
        <f>VLOOKUP(B1970,'12.2023'!A:F,6,0)</f>
        <v>48357</v>
      </c>
      <c r="N1970" s="150">
        <f t="shared" si="121"/>
        <v>0</v>
      </c>
      <c r="O1970" s="152">
        <f t="shared" si="122"/>
        <v>0</v>
      </c>
      <c r="P1970" s="128">
        <f t="shared" si="123"/>
        <v>0</v>
      </c>
      <c r="Q1970" s="153">
        <v>0</v>
      </c>
      <c r="R1970" s="128">
        <f t="shared" si="124"/>
        <v>0</v>
      </c>
      <c r="S1970" s="129">
        <v>11</v>
      </c>
    </row>
    <row r="1971" spans="1:19" hidden="1">
      <c r="A1971" s="147">
        <v>1953</v>
      </c>
      <c r="B1971" s="121">
        <v>203062559</v>
      </c>
      <c r="C1971" s="148" t="s">
        <v>159</v>
      </c>
      <c r="D1971" s="149" t="s">
        <v>32</v>
      </c>
      <c r="E1971" s="149" t="s">
        <v>44</v>
      </c>
      <c r="F1971" s="149" t="s">
        <v>152</v>
      </c>
      <c r="G1971" s="149" t="s">
        <v>109</v>
      </c>
      <c r="H1971" s="149">
        <v>0</v>
      </c>
      <c r="I1971" s="123" t="s">
        <v>2070</v>
      </c>
      <c r="J1971" s="150">
        <f>VLOOKUP(B1971,'12.2023'!A:C,3,0)</f>
        <v>0</v>
      </c>
      <c r="K1971" s="151">
        <f>VLOOKUP(B1971,'12.2023'!A:D,4,0)</f>
        <v>0</v>
      </c>
      <c r="L1971" s="150">
        <f>VLOOKUP(B1971,'12.2023'!A:E,5,0)</f>
        <v>40170</v>
      </c>
      <c r="M1971" s="150">
        <f>VLOOKUP(B1971,'12.2023'!A:F,6,0)</f>
        <v>40170</v>
      </c>
      <c r="N1971" s="150">
        <f t="shared" si="121"/>
        <v>0</v>
      </c>
      <c r="O1971" s="152">
        <f t="shared" si="122"/>
        <v>0</v>
      </c>
      <c r="P1971" s="128">
        <f t="shared" si="123"/>
        <v>0</v>
      </c>
      <c r="Q1971" s="153">
        <v>0</v>
      </c>
      <c r="R1971" s="128">
        <f t="shared" si="124"/>
        <v>0</v>
      </c>
      <c r="S1971" s="129">
        <v>11</v>
      </c>
    </row>
    <row r="1972" spans="1:19" hidden="1">
      <c r="A1972" s="147">
        <v>1954</v>
      </c>
      <c r="B1972" s="121">
        <v>203062560</v>
      </c>
      <c r="C1972" s="148" t="s">
        <v>159</v>
      </c>
      <c r="D1972" s="149" t="s">
        <v>32</v>
      </c>
      <c r="E1972" s="149" t="s">
        <v>44</v>
      </c>
      <c r="F1972" s="149" t="s">
        <v>152</v>
      </c>
      <c r="G1972" s="149" t="s">
        <v>109</v>
      </c>
      <c r="H1972" s="149">
        <v>0</v>
      </c>
      <c r="I1972" s="123" t="s">
        <v>2071</v>
      </c>
      <c r="J1972" s="150">
        <f>VLOOKUP(B1972,'12.2023'!A:C,3,0)</f>
        <v>0</v>
      </c>
      <c r="K1972" s="151">
        <f>VLOOKUP(B1972,'12.2023'!A:D,4,0)</f>
        <v>0</v>
      </c>
      <c r="L1972" s="150">
        <f>VLOOKUP(B1972,'12.2023'!A:E,5,0)</f>
        <v>66402</v>
      </c>
      <c r="M1972" s="150">
        <f>VLOOKUP(B1972,'12.2023'!A:F,6,0)</f>
        <v>66402</v>
      </c>
      <c r="N1972" s="150">
        <f t="shared" si="121"/>
        <v>0</v>
      </c>
      <c r="O1972" s="152">
        <f t="shared" si="122"/>
        <v>0</v>
      </c>
      <c r="P1972" s="128">
        <f t="shared" si="123"/>
        <v>0</v>
      </c>
      <c r="Q1972" s="153">
        <v>0</v>
      </c>
      <c r="R1972" s="128">
        <f t="shared" si="124"/>
        <v>0</v>
      </c>
      <c r="S1972" s="129">
        <v>11</v>
      </c>
    </row>
    <row r="1973" spans="1:19" hidden="1">
      <c r="A1973" s="147">
        <v>1955</v>
      </c>
      <c r="B1973" s="121">
        <v>203062561</v>
      </c>
      <c r="C1973" s="148" t="s">
        <v>159</v>
      </c>
      <c r="D1973" s="149" t="s">
        <v>32</v>
      </c>
      <c r="E1973" s="149" t="s">
        <v>44</v>
      </c>
      <c r="F1973" s="149" t="s">
        <v>152</v>
      </c>
      <c r="G1973" s="149" t="s">
        <v>109</v>
      </c>
      <c r="H1973" s="149">
        <v>0</v>
      </c>
      <c r="I1973" s="123" t="s">
        <v>2072</v>
      </c>
      <c r="J1973" s="150">
        <f>VLOOKUP(B1973,'12.2023'!A:C,3,0)</f>
        <v>0</v>
      </c>
      <c r="K1973" s="151">
        <f>VLOOKUP(B1973,'12.2023'!A:D,4,0)</f>
        <v>0</v>
      </c>
      <c r="L1973" s="150">
        <f>VLOOKUP(B1973,'12.2023'!A:E,5,0)</f>
        <v>79602.69</v>
      </c>
      <c r="M1973" s="150">
        <f>VLOOKUP(B1973,'12.2023'!A:F,6,0)</f>
        <v>79602.69</v>
      </c>
      <c r="N1973" s="150">
        <f t="shared" si="121"/>
        <v>0</v>
      </c>
      <c r="O1973" s="152">
        <f t="shared" si="122"/>
        <v>0</v>
      </c>
      <c r="P1973" s="128">
        <f t="shared" si="123"/>
        <v>0</v>
      </c>
      <c r="Q1973" s="153">
        <v>0</v>
      </c>
      <c r="R1973" s="128">
        <f t="shared" si="124"/>
        <v>0</v>
      </c>
      <c r="S1973" s="129">
        <v>11</v>
      </c>
    </row>
    <row r="1974" spans="1:19" hidden="1">
      <c r="A1974" s="147">
        <v>1956</v>
      </c>
      <c r="B1974" s="121">
        <v>203062562</v>
      </c>
      <c r="C1974" s="148" t="s">
        <v>159</v>
      </c>
      <c r="D1974" s="149" t="s">
        <v>32</v>
      </c>
      <c r="E1974" s="149" t="s">
        <v>44</v>
      </c>
      <c r="F1974" s="149" t="s">
        <v>152</v>
      </c>
      <c r="G1974" s="149" t="s">
        <v>109</v>
      </c>
      <c r="H1974" s="149">
        <v>0</v>
      </c>
      <c r="I1974" s="123" t="s">
        <v>2073</v>
      </c>
      <c r="J1974" s="150">
        <f>VLOOKUP(B1974,'12.2023'!A:C,3,0)</f>
        <v>0</v>
      </c>
      <c r="K1974" s="151">
        <f>VLOOKUP(B1974,'12.2023'!A:D,4,0)</f>
        <v>0</v>
      </c>
      <c r="L1974" s="150">
        <f>VLOOKUP(B1974,'12.2023'!A:E,5,0)</f>
        <v>0</v>
      </c>
      <c r="M1974" s="150">
        <f>VLOOKUP(B1974,'12.2023'!A:F,6,0)</f>
        <v>0</v>
      </c>
      <c r="N1974" s="150">
        <f t="shared" si="121"/>
        <v>0</v>
      </c>
      <c r="O1974" s="152">
        <f t="shared" si="122"/>
        <v>0</v>
      </c>
      <c r="P1974" s="128">
        <f t="shared" si="123"/>
        <v>0</v>
      </c>
      <c r="Q1974" s="153">
        <v>0</v>
      </c>
      <c r="R1974" s="128">
        <f t="shared" si="124"/>
        <v>0</v>
      </c>
      <c r="S1974" s="129">
        <v>11</v>
      </c>
    </row>
    <row r="1975" spans="1:19" hidden="1">
      <c r="A1975" s="147">
        <v>1957</v>
      </c>
      <c r="B1975" s="121">
        <v>203062563</v>
      </c>
      <c r="C1975" s="148" t="s">
        <v>159</v>
      </c>
      <c r="D1975" s="149" t="s">
        <v>32</v>
      </c>
      <c r="E1975" s="149" t="s">
        <v>44</v>
      </c>
      <c r="F1975" s="149" t="s">
        <v>152</v>
      </c>
      <c r="G1975" s="149" t="s">
        <v>109</v>
      </c>
      <c r="H1975" s="149">
        <v>0</v>
      </c>
      <c r="I1975" s="123" t="s">
        <v>2074</v>
      </c>
      <c r="J1975" s="150">
        <f>VLOOKUP(B1975,'12.2023'!A:C,3,0)</f>
        <v>0</v>
      </c>
      <c r="K1975" s="151">
        <f>VLOOKUP(B1975,'12.2023'!A:D,4,0)</f>
        <v>0</v>
      </c>
      <c r="L1975" s="150">
        <f>VLOOKUP(B1975,'12.2023'!A:E,5,0)</f>
        <v>111927</v>
      </c>
      <c r="M1975" s="150">
        <f>VLOOKUP(B1975,'12.2023'!A:F,6,0)</f>
        <v>111927</v>
      </c>
      <c r="N1975" s="150">
        <f t="shared" si="121"/>
        <v>0</v>
      </c>
      <c r="O1975" s="152">
        <f t="shared" si="122"/>
        <v>0</v>
      </c>
      <c r="P1975" s="128">
        <f t="shared" si="123"/>
        <v>0</v>
      </c>
      <c r="Q1975" s="153">
        <v>0</v>
      </c>
      <c r="R1975" s="128">
        <f t="shared" si="124"/>
        <v>0</v>
      </c>
      <c r="S1975" s="129">
        <v>11</v>
      </c>
    </row>
    <row r="1976" spans="1:19" hidden="1">
      <c r="A1976" s="147">
        <v>1958</v>
      </c>
      <c r="B1976" s="121">
        <v>203062564</v>
      </c>
      <c r="C1976" s="148" t="s">
        <v>159</v>
      </c>
      <c r="D1976" s="149" t="s">
        <v>32</v>
      </c>
      <c r="E1976" s="149" t="s">
        <v>44</v>
      </c>
      <c r="F1976" s="149" t="s">
        <v>152</v>
      </c>
      <c r="G1976" s="149" t="s">
        <v>109</v>
      </c>
      <c r="H1976" s="149">
        <v>0</v>
      </c>
      <c r="I1976" s="123" t="s">
        <v>2075</v>
      </c>
      <c r="J1976" s="150">
        <f>VLOOKUP(B1976,'12.2023'!A:C,3,0)</f>
        <v>0</v>
      </c>
      <c r="K1976" s="151">
        <f>VLOOKUP(B1976,'12.2023'!A:D,4,0)</f>
        <v>0</v>
      </c>
      <c r="L1976" s="150">
        <f>VLOOKUP(B1976,'12.2023'!A:E,5,0)</f>
        <v>40342</v>
      </c>
      <c r="M1976" s="150">
        <f>VLOOKUP(B1976,'12.2023'!A:F,6,0)</f>
        <v>40342</v>
      </c>
      <c r="N1976" s="150">
        <f t="shared" si="121"/>
        <v>0</v>
      </c>
      <c r="O1976" s="152">
        <f t="shared" si="122"/>
        <v>0</v>
      </c>
      <c r="P1976" s="128">
        <f t="shared" si="123"/>
        <v>0</v>
      </c>
      <c r="Q1976" s="153">
        <v>0</v>
      </c>
      <c r="R1976" s="128">
        <f t="shared" si="124"/>
        <v>0</v>
      </c>
      <c r="S1976" s="129">
        <v>11</v>
      </c>
    </row>
    <row r="1977" spans="1:19" hidden="1">
      <c r="A1977" s="147">
        <v>1959</v>
      </c>
      <c r="B1977" s="121">
        <v>203062565</v>
      </c>
      <c r="C1977" s="148" t="s">
        <v>159</v>
      </c>
      <c r="D1977" s="149" t="s">
        <v>32</v>
      </c>
      <c r="E1977" s="149" t="s">
        <v>44</v>
      </c>
      <c r="F1977" s="149" t="s">
        <v>152</v>
      </c>
      <c r="G1977" s="149" t="s">
        <v>109</v>
      </c>
      <c r="H1977" s="149">
        <v>0</v>
      </c>
      <c r="I1977" s="123" t="s">
        <v>2076</v>
      </c>
      <c r="J1977" s="150">
        <f>VLOOKUP(B1977,'12.2023'!A:C,3,0)</f>
        <v>0</v>
      </c>
      <c r="K1977" s="151">
        <f>VLOOKUP(B1977,'12.2023'!A:D,4,0)</f>
        <v>0</v>
      </c>
      <c r="L1977" s="150">
        <f>VLOOKUP(B1977,'12.2023'!A:E,5,0)</f>
        <v>0</v>
      </c>
      <c r="M1977" s="150">
        <f>VLOOKUP(B1977,'12.2023'!A:F,6,0)</f>
        <v>0</v>
      </c>
      <c r="N1977" s="150">
        <f t="shared" si="121"/>
        <v>0</v>
      </c>
      <c r="O1977" s="152">
        <f t="shared" si="122"/>
        <v>0</v>
      </c>
      <c r="P1977" s="128">
        <f t="shared" si="123"/>
        <v>0</v>
      </c>
      <c r="Q1977" s="153">
        <v>0</v>
      </c>
      <c r="R1977" s="128">
        <f t="shared" si="124"/>
        <v>0</v>
      </c>
      <c r="S1977" s="129">
        <v>11</v>
      </c>
    </row>
    <row r="1978" spans="1:19" hidden="1">
      <c r="A1978" s="147">
        <v>1960</v>
      </c>
      <c r="B1978" s="121">
        <v>203062566</v>
      </c>
      <c r="C1978" s="148" t="s">
        <v>159</v>
      </c>
      <c r="D1978" s="149" t="s">
        <v>32</v>
      </c>
      <c r="E1978" s="149" t="s">
        <v>44</v>
      </c>
      <c r="F1978" s="149" t="s">
        <v>152</v>
      </c>
      <c r="G1978" s="149" t="s">
        <v>109</v>
      </c>
      <c r="H1978" s="149">
        <v>0</v>
      </c>
      <c r="I1978" s="123" t="s">
        <v>2077</v>
      </c>
      <c r="J1978" s="150">
        <f>VLOOKUP(B1978,'12.2023'!A:C,3,0)</f>
        <v>0</v>
      </c>
      <c r="K1978" s="151">
        <f>VLOOKUP(B1978,'12.2023'!A:D,4,0)</f>
        <v>0</v>
      </c>
      <c r="L1978" s="150">
        <f>VLOOKUP(B1978,'12.2023'!A:E,5,0)</f>
        <v>54562</v>
      </c>
      <c r="M1978" s="150">
        <f>VLOOKUP(B1978,'12.2023'!A:F,6,0)</f>
        <v>54562</v>
      </c>
      <c r="N1978" s="150">
        <f t="shared" si="121"/>
        <v>0</v>
      </c>
      <c r="O1978" s="152">
        <f t="shared" si="122"/>
        <v>0</v>
      </c>
      <c r="P1978" s="128">
        <f t="shared" si="123"/>
        <v>0</v>
      </c>
      <c r="Q1978" s="153">
        <v>0</v>
      </c>
      <c r="R1978" s="128">
        <f t="shared" si="124"/>
        <v>0</v>
      </c>
      <c r="S1978" s="129">
        <v>11</v>
      </c>
    </row>
    <row r="1979" spans="1:19" hidden="1">
      <c r="A1979" s="147">
        <v>1961</v>
      </c>
      <c r="B1979" s="121">
        <v>203062567</v>
      </c>
      <c r="C1979" s="148" t="s">
        <v>159</v>
      </c>
      <c r="D1979" s="149" t="s">
        <v>32</v>
      </c>
      <c r="E1979" s="149" t="s">
        <v>44</v>
      </c>
      <c r="F1979" s="149" t="s">
        <v>152</v>
      </c>
      <c r="G1979" s="149" t="s">
        <v>109</v>
      </c>
      <c r="H1979" s="149">
        <v>0</v>
      </c>
      <c r="I1979" s="123" t="s">
        <v>2078</v>
      </c>
      <c r="J1979" s="150">
        <f>VLOOKUP(B1979,'12.2023'!A:C,3,0)</f>
        <v>0</v>
      </c>
      <c r="K1979" s="151">
        <f>VLOOKUP(B1979,'12.2023'!A:D,4,0)</f>
        <v>0</v>
      </c>
      <c r="L1979" s="150">
        <f>VLOOKUP(B1979,'12.2023'!A:E,5,0)</f>
        <v>36962</v>
      </c>
      <c r="M1979" s="150">
        <f>VLOOKUP(B1979,'12.2023'!A:F,6,0)</f>
        <v>36962</v>
      </c>
      <c r="N1979" s="150">
        <f t="shared" si="121"/>
        <v>0</v>
      </c>
      <c r="O1979" s="152">
        <f t="shared" si="122"/>
        <v>0</v>
      </c>
      <c r="P1979" s="128">
        <f t="shared" si="123"/>
        <v>0</v>
      </c>
      <c r="Q1979" s="153">
        <v>0</v>
      </c>
      <c r="R1979" s="128">
        <f t="shared" si="124"/>
        <v>0</v>
      </c>
      <c r="S1979" s="129">
        <v>11</v>
      </c>
    </row>
    <row r="1980" spans="1:19" hidden="1">
      <c r="A1980" s="147">
        <v>1962</v>
      </c>
      <c r="B1980" s="121">
        <v>203062568</v>
      </c>
      <c r="C1980" s="148" t="s">
        <v>159</v>
      </c>
      <c r="D1980" s="149" t="s">
        <v>32</v>
      </c>
      <c r="E1980" s="149" t="s">
        <v>44</v>
      </c>
      <c r="F1980" s="149" t="s">
        <v>152</v>
      </c>
      <c r="G1980" s="149" t="s">
        <v>109</v>
      </c>
      <c r="H1980" s="149">
        <v>0</v>
      </c>
      <c r="I1980" s="123" t="s">
        <v>2079</v>
      </c>
      <c r="J1980" s="150">
        <f>VLOOKUP(B1980,'12.2023'!A:C,3,0)</f>
        <v>0</v>
      </c>
      <c r="K1980" s="151">
        <f>VLOOKUP(B1980,'12.2023'!A:D,4,0)</f>
        <v>0</v>
      </c>
      <c r="L1980" s="150">
        <f>VLOOKUP(B1980,'12.2023'!A:E,5,0)</f>
        <v>28295</v>
      </c>
      <c r="M1980" s="150">
        <f>VLOOKUP(B1980,'12.2023'!A:F,6,0)</f>
        <v>28295</v>
      </c>
      <c r="N1980" s="150">
        <f t="shared" si="121"/>
        <v>0</v>
      </c>
      <c r="O1980" s="152">
        <f t="shared" si="122"/>
        <v>0</v>
      </c>
      <c r="P1980" s="128">
        <f t="shared" si="123"/>
        <v>0</v>
      </c>
      <c r="Q1980" s="153">
        <v>0</v>
      </c>
      <c r="R1980" s="128">
        <f t="shared" si="124"/>
        <v>0</v>
      </c>
      <c r="S1980" s="129">
        <v>11</v>
      </c>
    </row>
    <row r="1981" spans="1:19" hidden="1">
      <c r="A1981" s="147">
        <v>1963</v>
      </c>
      <c r="B1981" s="121">
        <v>203062569</v>
      </c>
      <c r="C1981" s="148" t="s">
        <v>159</v>
      </c>
      <c r="D1981" s="149" t="s">
        <v>32</v>
      </c>
      <c r="E1981" s="149" t="s">
        <v>44</v>
      </c>
      <c r="F1981" s="149" t="s">
        <v>152</v>
      </c>
      <c r="G1981" s="149" t="s">
        <v>109</v>
      </c>
      <c r="H1981" s="149">
        <v>0</v>
      </c>
      <c r="I1981" s="123" t="s">
        <v>2080</v>
      </c>
      <c r="J1981" s="150">
        <f>VLOOKUP(B1981,'12.2023'!A:C,3,0)</f>
        <v>0</v>
      </c>
      <c r="K1981" s="151">
        <f>VLOOKUP(B1981,'12.2023'!A:D,4,0)</f>
        <v>0</v>
      </c>
      <c r="L1981" s="150">
        <f>VLOOKUP(B1981,'12.2023'!A:E,5,0)</f>
        <v>46406</v>
      </c>
      <c r="M1981" s="150">
        <f>VLOOKUP(B1981,'12.2023'!A:F,6,0)</f>
        <v>46406</v>
      </c>
      <c r="N1981" s="150">
        <f t="shared" si="121"/>
        <v>0</v>
      </c>
      <c r="O1981" s="152">
        <f t="shared" si="122"/>
        <v>0</v>
      </c>
      <c r="P1981" s="128">
        <f t="shared" si="123"/>
        <v>0</v>
      </c>
      <c r="Q1981" s="153">
        <v>0</v>
      </c>
      <c r="R1981" s="128">
        <f t="shared" si="124"/>
        <v>0</v>
      </c>
      <c r="S1981" s="129">
        <v>11</v>
      </c>
    </row>
    <row r="1982" spans="1:19" hidden="1">
      <c r="A1982" s="147">
        <v>1964</v>
      </c>
      <c r="B1982" s="121">
        <v>203062570</v>
      </c>
      <c r="C1982" s="148" t="s">
        <v>159</v>
      </c>
      <c r="D1982" s="149" t="s">
        <v>32</v>
      </c>
      <c r="E1982" s="149" t="s">
        <v>44</v>
      </c>
      <c r="F1982" s="149" t="s">
        <v>152</v>
      </c>
      <c r="G1982" s="149" t="s">
        <v>109</v>
      </c>
      <c r="H1982" s="149">
        <v>0</v>
      </c>
      <c r="I1982" s="123" t="s">
        <v>2081</v>
      </c>
      <c r="J1982" s="150">
        <f>VLOOKUP(B1982,'12.2023'!A:C,3,0)</f>
        <v>0</v>
      </c>
      <c r="K1982" s="151">
        <f>VLOOKUP(B1982,'12.2023'!A:D,4,0)</f>
        <v>0</v>
      </c>
      <c r="L1982" s="150">
        <f>VLOOKUP(B1982,'12.2023'!A:E,5,0)</f>
        <v>369000</v>
      </c>
      <c r="M1982" s="150">
        <f>VLOOKUP(B1982,'12.2023'!A:F,6,0)</f>
        <v>369000</v>
      </c>
      <c r="N1982" s="150">
        <f t="shared" si="121"/>
        <v>0</v>
      </c>
      <c r="O1982" s="152">
        <f t="shared" si="122"/>
        <v>0</v>
      </c>
      <c r="P1982" s="128">
        <f t="shared" si="123"/>
        <v>0</v>
      </c>
      <c r="Q1982" s="153">
        <v>0</v>
      </c>
      <c r="R1982" s="128">
        <f t="shared" si="124"/>
        <v>0</v>
      </c>
      <c r="S1982" s="129">
        <v>11</v>
      </c>
    </row>
    <row r="1983" spans="1:19" hidden="1">
      <c r="A1983" s="147">
        <v>1965</v>
      </c>
      <c r="B1983" s="121">
        <v>203062571</v>
      </c>
      <c r="C1983" s="148" t="s">
        <v>159</v>
      </c>
      <c r="D1983" s="149" t="s">
        <v>32</v>
      </c>
      <c r="E1983" s="149" t="s">
        <v>44</v>
      </c>
      <c r="F1983" s="149" t="s">
        <v>152</v>
      </c>
      <c r="G1983" s="149" t="s">
        <v>109</v>
      </c>
      <c r="H1983" s="149">
        <v>0</v>
      </c>
      <c r="I1983" s="123" t="s">
        <v>2082</v>
      </c>
      <c r="J1983" s="150">
        <f>VLOOKUP(B1983,'12.2023'!A:C,3,0)</f>
        <v>0</v>
      </c>
      <c r="K1983" s="151">
        <f>VLOOKUP(B1983,'12.2023'!A:D,4,0)</f>
        <v>0</v>
      </c>
      <c r="L1983" s="150">
        <f>VLOOKUP(B1983,'12.2023'!A:E,5,0)</f>
        <v>59053.75</v>
      </c>
      <c r="M1983" s="150">
        <f>VLOOKUP(B1983,'12.2023'!A:F,6,0)</f>
        <v>59053.75</v>
      </c>
      <c r="N1983" s="150">
        <f t="shared" si="121"/>
        <v>0</v>
      </c>
      <c r="O1983" s="152">
        <f t="shared" si="122"/>
        <v>0</v>
      </c>
      <c r="P1983" s="128">
        <f t="shared" si="123"/>
        <v>0</v>
      </c>
      <c r="Q1983" s="153">
        <v>0</v>
      </c>
      <c r="R1983" s="128">
        <f t="shared" si="124"/>
        <v>0</v>
      </c>
      <c r="S1983" s="129">
        <v>11</v>
      </c>
    </row>
    <row r="1984" spans="1:19" hidden="1">
      <c r="A1984" s="147">
        <v>1966</v>
      </c>
      <c r="B1984" s="121">
        <v>203062572</v>
      </c>
      <c r="C1984" s="148" t="s">
        <v>159</v>
      </c>
      <c r="D1984" s="149" t="s">
        <v>32</v>
      </c>
      <c r="E1984" s="149" t="s">
        <v>44</v>
      </c>
      <c r="F1984" s="149" t="s">
        <v>152</v>
      </c>
      <c r="G1984" s="149" t="s">
        <v>109</v>
      </c>
      <c r="H1984" s="149">
        <v>0</v>
      </c>
      <c r="I1984" s="123" t="s">
        <v>2083</v>
      </c>
      <c r="J1984" s="150">
        <f>VLOOKUP(B1984,'12.2023'!A:C,3,0)</f>
        <v>0</v>
      </c>
      <c r="K1984" s="151">
        <f>VLOOKUP(B1984,'12.2023'!A:D,4,0)</f>
        <v>0</v>
      </c>
      <c r="L1984" s="150">
        <f>VLOOKUP(B1984,'12.2023'!A:E,5,0)</f>
        <v>61615</v>
      </c>
      <c r="M1984" s="150">
        <f>VLOOKUP(B1984,'12.2023'!A:F,6,0)</f>
        <v>61615</v>
      </c>
      <c r="N1984" s="150">
        <f t="shared" si="121"/>
        <v>0</v>
      </c>
      <c r="O1984" s="152">
        <f t="shared" si="122"/>
        <v>0</v>
      </c>
      <c r="P1984" s="128">
        <f t="shared" si="123"/>
        <v>0</v>
      </c>
      <c r="Q1984" s="153">
        <v>0</v>
      </c>
      <c r="R1984" s="128">
        <f t="shared" si="124"/>
        <v>0</v>
      </c>
      <c r="S1984" s="129">
        <v>11</v>
      </c>
    </row>
    <row r="1985" spans="1:19" hidden="1">
      <c r="A1985" s="147">
        <v>1967</v>
      </c>
      <c r="B1985" s="121">
        <v>203062573</v>
      </c>
      <c r="C1985" s="148" t="s">
        <v>159</v>
      </c>
      <c r="D1985" s="149" t="s">
        <v>32</v>
      </c>
      <c r="E1985" s="149" t="s">
        <v>44</v>
      </c>
      <c r="F1985" s="149" t="s">
        <v>152</v>
      </c>
      <c r="G1985" s="149" t="s">
        <v>109</v>
      </c>
      <c r="H1985" s="149">
        <v>0</v>
      </c>
      <c r="I1985" s="123" t="s">
        <v>2084</v>
      </c>
      <c r="J1985" s="150">
        <f>VLOOKUP(B1985,'12.2023'!A:C,3,0)</f>
        <v>0</v>
      </c>
      <c r="K1985" s="151">
        <f>VLOOKUP(B1985,'12.2023'!A:D,4,0)</f>
        <v>0</v>
      </c>
      <c r="L1985" s="150">
        <f>VLOOKUP(B1985,'12.2023'!A:E,5,0)</f>
        <v>161000</v>
      </c>
      <c r="M1985" s="150">
        <f>VLOOKUP(B1985,'12.2023'!A:F,6,0)</f>
        <v>161000</v>
      </c>
      <c r="N1985" s="150">
        <f t="shared" si="121"/>
        <v>0</v>
      </c>
      <c r="O1985" s="152">
        <f t="shared" si="122"/>
        <v>0</v>
      </c>
      <c r="P1985" s="128">
        <f t="shared" si="123"/>
        <v>0</v>
      </c>
      <c r="Q1985" s="153">
        <v>0</v>
      </c>
      <c r="R1985" s="128">
        <f t="shared" si="124"/>
        <v>0</v>
      </c>
      <c r="S1985" s="129">
        <v>11</v>
      </c>
    </row>
    <row r="1986" spans="1:19" hidden="1">
      <c r="A1986" s="147">
        <v>1968</v>
      </c>
      <c r="B1986" s="121">
        <v>203062574</v>
      </c>
      <c r="C1986" s="148" t="s">
        <v>159</v>
      </c>
      <c r="D1986" s="149" t="s">
        <v>32</v>
      </c>
      <c r="E1986" s="149" t="s">
        <v>44</v>
      </c>
      <c r="F1986" s="149" t="s">
        <v>152</v>
      </c>
      <c r="G1986" s="149" t="s">
        <v>109</v>
      </c>
      <c r="H1986" s="149">
        <v>0</v>
      </c>
      <c r="I1986" s="123" t="s">
        <v>2085</v>
      </c>
      <c r="J1986" s="150">
        <f>VLOOKUP(B1986,'12.2023'!A:C,3,0)</f>
        <v>0</v>
      </c>
      <c r="K1986" s="151">
        <f>VLOOKUP(B1986,'12.2023'!A:D,4,0)</f>
        <v>0</v>
      </c>
      <c r="L1986" s="150">
        <f>VLOOKUP(B1986,'12.2023'!A:E,5,0)</f>
        <v>54992</v>
      </c>
      <c r="M1986" s="150">
        <f>VLOOKUP(B1986,'12.2023'!A:F,6,0)</f>
        <v>54992</v>
      </c>
      <c r="N1986" s="150">
        <f t="shared" si="121"/>
        <v>0</v>
      </c>
      <c r="O1986" s="152">
        <f t="shared" si="122"/>
        <v>0</v>
      </c>
      <c r="P1986" s="128">
        <f t="shared" si="123"/>
        <v>0</v>
      </c>
      <c r="Q1986" s="153">
        <v>0</v>
      </c>
      <c r="R1986" s="128">
        <f t="shared" si="124"/>
        <v>0</v>
      </c>
      <c r="S1986" s="129">
        <v>11</v>
      </c>
    </row>
    <row r="1987" spans="1:19" hidden="1">
      <c r="A1987" s="147">
        <v>1969</v>
      </c>
      <c r="B1987" s="121">
        <v>203062575</v>
      </c>
      <c r="C1987" s="148" t="s">
        <v>159</v>
      </c>
      <c r="D1987" s="149" t="s">
        <v>32</v>
      </c>
      <c r="E1987" s="149" t="s">
        <v>44</v>
      </c>
      <c r="F1987" s="149" t="s">
        <v>152</v>
      </c>
      <c r="G1987" s="149" t="s">
        <v>109</v>
      </c>
      <c r="H1987" s="149">
        <v>0</v>
      </c>
      <c r="I1987" s="123" t="s">
        <v>2086</v>
      </c>
      <c r="J1987" s="150">
        <f>VLOOKUP(B1987,'12.2023'!A:C,3,0)</f>
        <v>0</v>
      </c>
      <c r="K1987" s="151">
        <f>VLOOKUP(B1987,'12.2023'!A:D,4,0)</f>
        <v>0</v>
      </c>
      <c r="L1987" s="150">
        <f>VLOOKUP(B1987,'12.2023'!A:E,5,0)</f>
        <v>54966</v>
      </c>
      <c r="M1987" s="150">
        <f>VLOOKUP(B1987,'12.2023'!A:F,6,0)</f>
        <v>54966</v>
      </c>
      <c r="N1987" s="150">
        <f t="shared" si="121"/>
        <v>0</v>
      </c>
      <c r="O1987" s="152">
        <f t="shared" si="122"/>
        <v>0</v>
      </c>
      <c r="P1987" s="128">
        <f t="shared" si="123"/>
        <v>0</v>
      </c>
      <c r="Q1987" s="153">
        <v>0</v>
      </c>
      <c r="R1987" s="128">
        <f t="shared" si="124"/>
        <v>0</v>
      </c>
      <c r="S1987" s="129">
        <v>11</v>
      </c>
    </row>
    <row r="1988" spans="1:19" hidden="1">
      <c r="A1988" s="147">
        <v>1970</v>
      </c>
      <c r="B1988" s="121">
        <v>203062576</v>
      </c>
      <c r="C1988" s="148" t="s">
        <v>159</v>
      </c>
      <c r="D1988" s="149" t="s">
        <v>32</v>
      </c>
      <c r="E1988" s="149" t="s">
        <v>44</v>
      </c>
      <c r="F1988" s="149" t="s">
        <v>152</v>
      </c>
      <c r="G1988" s="149" t="s">
        <v>109</v>
      </c>
      <c r="H1988" s="149">
        <v>0</v>
      </c>
      <c r="I1988" s="123" t="s">
        <v>2087</v>
      </c>
      <c r="J1988" s="150">
        <f>VLOOKUP(B1988,'12.2023'!A:C,3,0)</f>
        <v>0</v>
      </c>
      <c r="K1988" s="151">
        <f>VLOOKUP(B1988,'12.2023'!A:D,4,0)</f>
        <v>0</v>
      </c>
      <c r="L1988" s="150">
        <f>VLOOKUP(B1988,'12.2023'!A:E,5,0)</f>
        <v>46615</v>
      </c>
      <c r="M1988" s="150">
        <f>VLOOKUP(B1988,'12.2023'!A:F,6,0)</f>
        <v>46615</v>
      </c>
      <c r="N1988" s="150">
        <f t="shared" si="121"/>
        <v>0</v>
      </c>
      <c r="O1988" s="152">
        <f t="shared" si="122"/>
        <v>0</v>
      </c>
      <c r="P1988" s="128">
        <f t="shared" si="123"/>
        <v>0</v>
      </c>
      <c r="Q1988" s="153">
        <v>0</v>
      </c>
      <c r="R1988" s="128">
        <f t="shared" si="124"/>
        <v>0</v>
      </c>
      <c r="S1988" s="129">
        <v>11</v>
      </c>
    </row>
    <row r="1989" spans="1:19" hidden="1">
      <c r="A1989" s="147">
        <v>1971</v>
      </c>
      <c r="B1989" s="121">
        <v>203062577</v>
      </c>
      <c r="C1989" s="148" t="s">
        <v>159</v>
      </c>
      <c r="D1989" s="149" t="s">
        <v>32</v>
      </c>
      <c r="E1989" s="149" t="s">
        <v>44</v>
      </c>
      <c r="F1989" s="149" t="s">
        <v>152</v>
      </c>
      <c r="G1989" s="149" t="s">
        <v>109</v>
      </c>
      <c r="H1989" s="149">
        <v>0</v>
      </c>
      <c r="I1989" s="123" t="s">
        <v>2088</v>
      </c>
      <c r="J1989" s="150">
        <f>VLOOKUP(B1989,'12.2023'!A:C,3,0)</f>
        <v>0</v>
      </c>
      <c r="K1989" s="151">
        <f>VLOOKUP(B1989,'12.2023'!A:D,4,0)</f>
        <v>0</v>
      </c>
      <c r="L1989" s="150">
        <f>VLOOKUP(B1989,'12.2023'!A:E,5,0)</f>
        <v>0</v>
      </c>
      <c r="M1989" s="150">
        <f>VLOOKUP(B1989,'12.2023'!A:F,6,0)</f>
        <v>0</v>
      </c>
      <c r="N1989" s="150">
        <f t="shared" si="121"/>
        <v>0</v>
      </c>
      <c r="O1989" s="152">
        <f t="shared" si="122"/>
        <v>0</v>
      </c>
      <c r="P1989" s="128">
        <f t="shared" si="123"/>
        <v>0</v>
      </c>
      <c r="Q1989" s="153">
        <v>0</v>
      </c>
      <c r="R1989" s="128">
        <f t="shared" si="124"/>
        <v>0</v>
      </c>
      <c r="S1989" s="129">
        <v>11</v>
      </c>
    </row>
    <row r="1990" spans="1:19" hidden="1">
      <c r="A1990" s="147">
        <v>1972</v>
      </c>
      <c r="B1990" s="121">
        <v>203062578</v>
      </c>
      <c r="C1990" s="148" t="s">
        <v>159</v>
      </c>
      <c r="D1990" s="149" t="s">
        <v>32</v>
      </c>
      <c r="E1990" s="149" t="s">
        <v>44</v>
      </c>
      <c r="F1990" s="149" t="s">
        <v>152</v>
      </c>
      <c r="G1990" s="149" t="s">
        <v>109</v>
      </c>
      <c r="H1990" s="149">
        <v>0</v>
      </c>
      <c r="I1990" s="123" t="s">
        <v>2089</v>
      </c>
      <c r="J1990" s="150">
        <f>VLOOKUP(B1990,'12.2023'!A:C,3,0)</f>
        <v>0</v>
      </c>
      <c r="K1990" s="151">
        <f>VLOOKUP(B1990,'12.2023'!A:D,4,0)</f>
        <v>0</v>
      </c>
      <c r="L1990" s="150">
        <f>VLOOKUP(B1990,'12.2023'!A:E,5,0)</f>
        <v>0</v>
      </c>
      <c r="M1990" s="150">
        <f>VLOOKUP(B1990,'12.2023'!A:F,6,0)</f>
        <v>0</v>
      </c>
      <c r="N1990" s="150">
        <f t="shared" si="121"/>
        <v>0</v>
      </c>
      <c r="O1990" s="152">
        <f t="shared" si="122"/>
        <v>0</v>
      </c>
      <c r="P1990" s="128">
        <f t="shared" si="123"/>
        <v>0</v>
      </c>
      <c r="Q1990" s="153">
        <v>0</v>
      </c>
      <c r="R1990" s="128">
        <f t="shared" si="124"/>
        <v>0</v>
      </c>
      <c r="S1990" s="129">
        <v>11</v>
      </c>
    </row>
    <row r="1991" spans="1:19" hidden="1">
      <c r="A1991" s="147">
        <v>1973</v>
      </c>
      <c r="B1991" s="121">
        <v>203062579</v>
      </c>
      <c r="C1991" s="148" t="s">
        <v>159</v>
      </c>
      <c r="D1991" s="149" t="s">
        <v>32</v>
      </c>
      <c r="E1991" s="149" t="s">
        <v>44</v>
      </c>
      <c r="F1991" s="149" t="s">
        <v>152</v>
      </c>
      <c r="G1991" s="149" t="s">
        <v>109</v>
      </c>
      <c r="H1991" s="149">
        <v>0</v>
      </c>
      <c r="I1991" s="123" t="s">
        <v>2090</v>
      </c>
      <c r="J1991" s="150">
        <f>VLOOKUP(B1991,'12.2023'!A:C,3,0)</f>
        <v>0</v>
      </c>
      <c r="K1991" s="151">
        <f>VLOOKUP(B1991,'12.2023'!A:D,4,0)</f>
        <v>0</v>
      </c>
      <c r="L1991" s="150">
        <f>VLOOKUP(B1991,'12.2023'!A:E,5,0)</f>
        <v>0</v>
      </c>
      <c r="M1991" s="150">
        <f>VLOOKUP(B1991,'12.2023'!A:F,6,0)</f>
        <v>0</v>
      </c>
      <c r="N1991" s="150">
        <f t="shared" ref="N1991:N2054" si="125">IF((J1991+L1991)-(K1991+M1991)&lt;0,0,(J1991+L1991)-(K1991+M1991))</f>
        <v>0</v>
      </c>
      <c r="O1991" s="152">
        <f t="shared" ref="O1991:O2054" si="126">-IF((J1991+L1991)-(K1991+M1991)&lt;0,(J1991+L1991)-(K1991+M1991),0)</f>
        <v>0</v>
      </c>
      <c r="P1991" s="128">
        <f t="shared" ref="P1991:P2054" si="127">N1991-O1991</f>
        <v>0</v>
      </c>
      <c r="Q1991" s="153">
        <v>0</v>
      </c>
      <c r="R1991" s="128">
        <f t="shared" ref="R1991:R2054" si="128">P1991-Q1991</f>
        <v>0</v>
      </c>
      <c r="S1991" s="129">
        <v>11</v>
      </c>
    </row>
    <row r="1992" spans="1:19" hidden="1">
      <c r="A1992" s="147">
        <v>1974</v>
      </c>
      <c r="B1992" s="121">
        <v>203062580</v>
      </c>
      <c r="C1992" s="148" t="s">
        <v>159</v>
      </c>
      <c r="D1992" s="149" t="s">
        <v>32</v>
      </c>
      <c r="E1992" s="149" t="s">
        <v>44</v>
      </c>
      <c r="F1992" s="149" t="s">
        <v>152</v>
      </c>
      <c r="G1992" s="149" t="s">
        <v>109</v>
      </c>
      <c r="H1992" s="149">
        <v>0</v>
      </c>
      <c r="I1992" s="123" t="s">
        <v>2091</v>
      </c>
      <c r="J1992" s="150">
        <f>VLOOKUP(B1992,'12.2023'!A:C,3,0)</f>
        <v>0</v>
      </c>
      <c r="K1992" s="151">
        <f>VLOOKUP(B1992,'12.2023'!A:D,4,0)</f>
        <v>0</v>
      </c>
      <c r="L1992" s="150">
        <f>VLOOKUP(B1992,'12.2023'!A:E,5,0)</f>
        <v>0</v>
      </c>
      <c r="M1992" s="150">
        <f>VLOOKUP(B1992,'12.2023'!A:F,6,0)</f>
        <v>0</v>
      </c>
      <c r="N1992" s="150">
        <f t="shared" si="125"/>
        <v>0</v>
      </c>
      <c r="O1992" s="152">
        <f t="shared" si="126"/>
        <v>0</v>
      </c>
      <c r="P1992" s="128">
        <f t="shared" si="127"/>
        <v>0</v>
      </c>
      <c r="Q1992" s="153">
        <v>0</v>
      </c>
      <c r="R1992" s="128">
        <f t="shared" si="128"/>
        <v>0</v>
      </c>
      <c r="S1992" s="129">
        <v>11</v>
      </c>
    </row>
    <row r="1993" spans="1:19" hidden="1">
      <c r="A1993" s="147">
        <v>1975</v>
      </c>
      <c r="B1993" s="121">
        <v>203062581</v>
      </c>
      <c r="C1993" s="148" t="s">
        <v>159</v>
      </c>
      <c r="D1993" s="149" t="s">
        <v>32</v>
      </c>
      <c r="E1993" s="149" t="s">
        <v>44</v>
      </c>
      <c r="F1993" s="149" t="s">
        <v>152</v>
      </c>
      <c r="G1993" s="149" t="s">
        <v>109</v>
      </c>
      <c r="H1993" s="149">
        <v>0</v>
      </c>
      <c r="I1993" s="123" t="s">
        <v>2092</v>
      </c>
      <c r="J1993" s="150">
        <f>VLOOKUP(B1993,'12.2023'!A:C,3,0)</f>
        <v>0</v>
      </c>
      <c r="K1993" s="151">
        <f>VLOOKUP(B1993,'12.2023'!A:D,4,0)</f>
        <v>0</v>
      </c>
      <c r="L1993" s="150">
        <f>VLOOKUP(B1993,'12.2023'!A:E,5,0)</f>
        <v>47137.5</v>
      </c>
      <c r="M1993" s="150">
        <f>VLOOKUP(B1993,'12.2023'!A:F,6,0)</f>
        <v>47137.5</v>
      </c>
      <c r="N1993" s="150">
        <f t="shared" si="125"/>
        <v>0</v>
      </c>
      <c r="O1993" s="152">
        <f t="shared" si="126"/>
        <v>0</v>
      </c>
      <c r="P1993" s="128">
        <f t="shared" si="127"/>
        <v>0</v>
      </c>
      <c r="Q1993" s="153">
        <v>0</v>
      </c>
      <c r="R1993" s="128">
        <f t="shared" si="128"/>
        <v>0</v>
      </c>
      <c r="S1993" s="129">
        <v>11</v>
      </c>
    </row>
    <row r="1994" spans="1:19" hidden="1">
      <c r="A1994" s="147">
        <v>1976</v>
      </c>
      <c r="B1994" s="121">
        <v>203063200</v>
      </c>
      <c r="C1994" s="148" t="s">
        <v>159</v>
      </c>
      <c r="D1994" s="149" t="s">
        <v>32</v>
      </c>
      <c r="E1994" s="149" t="s">
        <v>44</v>
      </c>
      <c r="F1994" s="149" t="s">
        <v>152</v>
      </c>
      <c r="G1994" s="149" t="s">
        <v>109</v>
      </c>
      <c r="H1994" s="149">
        <v>0</v>
      </c>
      <c r="I1994" s="123" t="s">
        <v>2093</v>
      </c>
      <c r="J1994" s="150">
        <f>VLOOKUP(B1994,'12.2023'!A:C,3,0)</f>
        <v>0</v>
      </c>
      <c r="K1994" s="151">
        <f>VLOOKUP(B1994,'12.2023'!A:D,4,0)</f>
        <v>0</v>
      </c>
      <c r="L1994" s="150">
        <f>VLOOKUP(B1994,'12.2023'!A:E,5,0)</f>
        <v>13000</v>
      </c>
      <c r="M1994" s="150">
        <f>VLOOKUP(B1994,'12.2023'!A:F,6,0)</f>
        <v>13000</v>
      </c>
      <c r="N1994" s="150">
        <f t="shared" si="125"/>
        <v>0</v>
      </c>
      <c r="O1994" s="152">
        <f t="shared" si="126"/>
        <v>0</v>
      </c>
      <c r="P1994" s="128">
        <f t="shared" si="127"/>
        <v>0</v>
      </c>
      <c r="Q1994" s="153">
        <v>0</v>
      </c>
      <c r="R1994" s="128">
        <f t="shared" si="128"/>
        <v>0</v>
      </c>
      <c r="S1994" s="129">
        <v>11</v>
      </c>
    </row>
    <row r="1995" spans="1:19" hidden="1">
      <c r="A1995" s="147">
        <v>1977</v>
      </c>
      <c r="B1995" s="121">
        <v>203063201</v>
      </c>
      <c r="C1995" s="148" t="s">
        <v>159</v>
      </c>
      <c r="D1995" s="149" t="s">
        <v>32</v>
      </c>
      <c r="E1995" s="149" t="s">
        <v>44</v>
      </c>
      <c r="F1995" s="149" t="s">
        <v>152</v>
      </c>
      <c r="G1995" s="149" t="s">
        <v>109</v>
      </c>
      <c r="H1995" s="149">
        <v>0</v>
      </c>
      <c r="I1995" s="123" t="s">
        <v>2094</v>
      </c>
      <c r="J1995" s="150">
        <f>VLOOKUP(B1995,'12.2023'!A:C,3,0)</f>
        <v>0</v>
      </c>
      <c r="K1995" s="151">
        <f>VLOOKUP(B1995,'12.2023'!A:D,4,0)</f>
        <v>0</v>
      </c>
      <c r="L1995" s="150">
        <f>VLOOKUP(B1995,'12.2023'!A:E,5,0)</f>
        <v>13000</v>
      </c>
      <c r="M1995" s="150">
        <f>VLOOKUP(B1995,'12.2023'!A:F,6,0)</f>
        <v>13000</v>
      </c>
      <c r="N1995" s="150">
        <f t="shared" si="125"/>
        <v>0</v>
      </c>
      <c r="O1995" s="152">
        <f t="shared" si="126"/>
        <v>0</v>
      </c>
      <c r="P1995" s="128">
        <f t="shared" si="127"/>
        <v>0</v>
      </c>
      <c r="Q1995" s="153">
        <v>0</v>
      </c>
      <c r="R1995" s="128">
        <f t="shared" si="128"/>
        <v>0</v>
      </c>
      <c r="S1995" s="129">
        <v>11</v>
      </c>
    </row>
    <row r="1996" spans="1:19" hidden="1">
      <c r="A1996" s="147">
        <v>1978</v>
      </c>
      <c r="B1996" s="121">
        <v>203063202</v>
      </c>
      <c r="C1996" s="148" t="s">
        <v>159</v>
      </c>
      <c r="D1996" s="149" t="s">
        <v>32</v>
      </c>
      <c r="E1996" s="149" t="s">
        <v>44</v>
      </c>
      <c r="F1996" s="149" t="s">
        <v>152</v>
      </c>
      <c r="G1996" s="149" t="s">
        <v>109</v>
      </c>
      <c r="H1996" s="149">
        <v>0</v>
      </c>
      <c r="I1996" s="123" t="s">
        <v>2095</v>
      </c>
      <c r="J1996" s="150">
        <f>VLOOKUP(B1996,'12.2023'!A:C,3,0)</f>
        <v>0</v>
      </c>
      <c r="K1996" s="151">
        <f>VLOOKUP(B1996,'12.2023'!A:D,4,0)</f>
        <v>0</v>
      </c>
      <c r="L1996" s="150">
        <f>VLOOKUP(B1996,'12.2023'!A:E,5,0)</f>
        <v>13000</v>
      </c>
      <c r="M1996" s="150">
        <f>VLOOKUP(B1996,'12.2023'!A:F,6,0)</f>
        <v>13000</v>
      </c>
      <c r="N1996" s="150">
        <f t="shared" si="125"/>
        <v>0</v>
      </c>
      <c r="O1996" s="152">
        <f t="shared" si="126"/>
        <v>0</v>
      </c>
      <c r="P1996" s="128">
        <f t="shared" si="127"/>
        <v>0</v>
      </c>
      <c r="Q1996" s="153">
        <v>0</v>
      </c>
      <c r="R1996" s="128">
        <f t="shared" si="128"/>
        <v>0</v>
      </c>
      <c r="S1996" s="129">
        <v>11</v>
      </c>
    </row>
    <row r="1997" spans="1:19" hidden="1">
      <c r="A1997" s="147">
        <v>1979</v>
      </c>
      <c r="B1997" s="121">
        <v>203063203</v>
      </c>
      <c r="C1997" s="148" t="s">
        <v>159</v>
      </c>
      <c r="D1997" s="149" t="s">
        <v>32</v>
      </c>
      <c r="E1997" s="149" t="s">
        <v>44</v>
      </c>
      <c r="F1997" s="149" t="s">
        <v>152</v>
      </c>
      <c r="G1997" s="149" t="s">
        <v>109</v>
      </c>
      <c r="H1997" s="149">
        <v>0</v>
      </c>
      <c r="I1997" s="123" t="s">
        <v>2096</v>
      </c>
      <c r="J1997" s="150">
        <f>VLOOKUP(B1997,'12.2023'!A:C,3,0)</f>
        <v>0</v>
      </c>
      <c r="K1997" s="151">
        <f>VLOOKUP(B1997,'12.2023'!A:D,4,0)</f>
        <v>0</v>
      </c>
      <c r="L1997" s="150">
        <f>VLOOKUP(B1997,'12.2023'!A:E,5,0)</f>
        <v>13000</v>
      </c>
      <c r="M1997" s="150">
        <f>VLOOKUP(B1997,'12.2023'!A:F,6,0)</f>
        <v>13000</v>
      </c>
      <c r="N1997" s="150">
        <f t="shared" si="125"/>
        <v>0</v>
      </c>
      <c r="O1997" s="152">
        <f t="shared" si="126"/>
        <v>0</v>
      </c>
      <c r="P1997" s="128">
        <f t="shared" si="127"/>
        <v>0</v>
      </c>
      <c r="Q1997" s="153">
        <v>0</v>
      </c>
      <c r="R1997" s="128">
        <f t="shared" si="128"/>
        <v>0</v>
      </c>
      <c r="S1997" s="129">
        <v>11</v>
      </c>
    </row>
    <row r="1998" spans="1:19" hidden="1">
      <c r="A1998" s="147">
        <v>1980</v>
      </c>
      <c r="B1998" s="121">
        <v>203063204</v>
      </c>
      <c r="C1998" s="148" t="s">
        <v>159</v>
      </c>
      <c r="D1998" s="149" t="s">
        <v>32</v>
      </c>
      <c r="E1998" s="149" t="s">
        <v>44</v>
      </c>
      <c r="F1998" s="149" t="s">
        <v>152</v>
      </c>
      <c r="G1998" s="149" t="s">
        <v>109</v>
      </c>
      <c r="H1998" s="149">
        <v>0</v>
      </c>
      <c r="I1998" s="123" t="s">
        <v>2097</v>
      </c>
      <c r="J1998" s="150">
        <f>VLOOKUP(B1998,'12.2023'!A:C,3,0)</f>
        <v>0</v>
      </c>
      <c r="K1998" s="151">
        <f>VLOOKUP(B1998,'12.2023'!A:D,4,0)</f>
        <v>0</v>
      </c>
      <c r="L1998" s="150">
        <f>VLOOKUP(B1998,'12.2023'!A:E,5,0)</f>
        <v>13000</v>
      </c>
      <c r="M1998" s="150">
        <f>VLOOKUP(B1998,'12.2023'!A:F,6,0)</f>
        <v>13000</v>
      </c>
      <c r="N1998" s="150">
        <f t="shared" si="125"/>
        <v>0</v>
      </c>
      <c r="O1998" s="152">
        <f t="shared" si="126"/>
        <v>0</v>
      </c>
      <c r="P1998" s="128">
        <f t="shared" si="127"/>
        <v>0</v>
      </c>
      <c r="Q1998" s="153">
        <v>0</v>
      </c>
      <c r="R1998" s="128">
        <f t="shared" si="128"/>
        <v>0</v>
      </c>
      <c r="S1998" s="129">
        <v>11</v>
      </c>
    </row>
    <row r="1999" spans="1:19" hidden="1">
      <c r="A1999" s="147">
        <v>1981</v>
      </c>
      <c r="B1999" s="121">
        <v>203063205</v>
      </c>
      <c r="C1999" s="148" t="s">
        <v>159</v>
      </c>
      <c r="D1999" s="149" t="s">
        <v>32</v>
      </c>
      <c r="E1999" s="149" t="s">
        <v>44</v>
      </c>
      <c r="F1999" s="149" t="s">
        <v>152</v>
      </c>
      <c r="G1999" s="149" t="s">
        <v>109</v>
      </c>
      <c r="H1999" s="149">
        <v>0</v>
      </c>
      <c r="I1999" s="123" t="s">
        <v>2098</v>
      </c>
      <c r="J1999" s="150">
        <f>VLOOKUP(B1999,'12.2023'!A:C,3,0)</f>
        <v>0</v>
      </c>
      <c r="K1999" s="151">
        <f>VLOOKUP(B1999,'12.2023'!A:D,4,0)</f>
        <v>0</v>
      </c>
      <c r="L1999" s="150">
        <f>VLOOKUP(B1999,'12.2023'!A:E,5,0)</f>
        <v>13000</v>
      </c>
      <c r="M1999" s="150">
        <f>VLOOKUP(B1999,'12.2023'!A:F,6,0)</f>
        <v>13000</v>
      </c>
      <c r="N1999" s="150">
        <f t="shared" si="125"/>
        <v>0</v>
      </c>
      <c r="O1999" s="152">
        <f t="shared" si="126"/>
        <v>0</v>
      </c>
      <c r="P1999" s="128">
        <f t="shared" si="127"/>
        <v>0</v>
      </c>
      <c r="Q1999" s="153">
        <v>0</v>
      </c>
      <c r="R1999" s="128">
        <f t="shared" si="128"/>
        <v>0</v>
      </c>
      <c r="S1999" s="129">
        <v>11</v>
      </c>
    </row>
    <row r="2000" spans="1:19" hidden="1">
      <c r="A2000" s="147">
        <v>1982</v>
      </c>
      <c r="B2000" s="121">
        <v>203063206</v>
      </c>
      <c r="C2000" s="148" t="s">
        <v>159</v>
      </c>
      <c r="D2000" s="149" t="s">
        <v>32</v>
      </c>
      <c r="E2000" s="149" t="s">
        <v>44</v>
      </c>
      <c r="F2000" s="149" t="s">
        <v>152</v>
      </c>
      <c r="G2000" s="149" t="s">
        <v>109</v>
      </c>
      <c r="H2000" s="149">
        <v>0</v>
      </c>
      <c r="I2000" s="123" t="s">
        <v>2099</v>
      </c>
      <c r="J2000" s="150">
        <f>VLOOKUP(B2000,'12.2023'!A:C,3,0)</f>
        <v>0</v>
      </c>
      <c r="K2000" s="151">
        <f>VLOOKUP(B2000,'12.2023'!A:D,4,0)</f>
        <v>0</v>
      </c>
      <c r="L2000" s="150">
        <f>VLOOKUP(B2000,'12.2023'!A:E,5,0)</f>
        <v>13000</v>
      </c>
      <c r="M2000" s="150">
        <f>VLOOKUP(B2000,'12.2023'!A:F,6,0)</f>
        <v>13000</v>
      </c>
      <c r="N2000" s="150">
        <f t="shared" si="125"/>
        <v>0</v>
      </c>
      <c r="O2000" s="152">
        <f t="shared" si="126"/>
        <v>0</v>
      </c>
      <c r="P2000" s="128">
        <f t="shared" si="127"/>
        <v>0</v>
      </c>
      <c r="Q2000" s="153">
        <v>0</v>
      </c>
      <c r="R2000" s="128">
        <f t="shared" si="128"/>
        <v>0</v>
      </c>
      <c r="S2000" s="129">
        <v>11</v>
      </c>
    </row>
    <row r="2001" spans="1:19" hidden="1">
      <c r="A2001" s="147">
        <v>1983</v>
      </c>
      <c r="B2001" s="121">
        <v>203063207</v>
      </c>
      <c r="C2001" s="148" t="s">
        <v>159</v>
      </c>
      <c r="D2001" s="149" t="s">
        <v>32</v>
      </c>
      <c r="E2001" s="149" t="s">
        <v>44</v>
      </c>
      <c r="F2001" s="149" t="s">
        <v>152</v>
      </c>
      <c r="G2001" s="149" t="s">
        <v>109</v>
      </c>
      <c r="H2001" s="149">
        <v>0</v>
      </c>
      <c r="I2001" s="123" t="s">
        <v>2100</v>
      </c>
      <c r="J2001" s="150">
        <f>VLOOKUP(B2001,'12.2023'!A:C,3,0)</f>
        <v>0</v>
      </c>
      <c r="K2001" s="151">
        <f>VLOOKUP(B2001,'12.2023'!A:D,4,0)</f>
        <v>0</v>
      </c>
      <c r="L2001" s="150">
        <f>VLOOKUP(B2001,'12.2023'!A:E,5,0)</f>
        <v>6000</v>
      </c>
      <c r="M2001" s="150">
        <f>VLOOKUP(B2001,'12.2023'!A:F,6,0)</f>
        <v>6000</v>
      </c>
      <c r="N2001" s="150">
        <f t="shared" si="125"/>
        <v>0</v>
      </c>
      <c r="O2001" s="152">
        <f t="shared" si="126"/>
        <v>0</v>
      </c>
      <c r="P2001" s="128">
        <f t="shared" si="127"/>
        <v>0</v>
      </c>
      <c r="Q2001" s="153">
        <v>0</v>
      </c>
      <c r="R2001" s="128">
        <f t="shared" si="128"/>
        <v>0</v>
      </c>
      <c r="S2001" s="129">
        <v>11</v>
      </c>
    </row>
    <row r="2002" spans="1:19" hidden="1">
      <c r="A2002" s="147">
        <v>1984</v>
      </c>
      <c r="B2002" s="121">
        <v>203063208</v>
      </c>
      <c r="C2002" s="148" t="s">
        <v>159</v>
      </c>
      <c r="D2002" s="149" t="s">
        <v>32</v>
      </c>
      <c r="E2002" s="149" t="s">
        <v>44</v>
      </c>
      <c r="F2002" s="149" t="s">
        <v>152</v>
      </c>
      <c r="G2002" s="149" t="s">
        <v>109</v>
      </c>
      <c r="H2002" s="149">
        <v>0</v>
      </c>
      <c r="I2002" s="123" t="s">
        <v>2101</v>
      </c>
      <c r="J2002" s="150">
        <f>VLOOKUP(B2002,'12.2023'!A:C,3,0)</f>
        <v>0</v>
      </c>
      <c r="K2002" s="151">
        <f>VLOOKUP(B2002,'12.2023'!A:D,4,0)</f>
        <v>0</v>
      </c>
      <c r="L2002" s="150">
        <f>VLOOKUP(B2002,'12.2023'!A:E,5,0)</f>
        <v>0</v>
      </c>
      <c r="M2002" s="150">
        <f>VLOOKUP(B2002,'12.2023'!A:F,6,0)</f>
        <v>0</v>
      </c>
      <c r="N2002" s="150">
        <f t="shared" si="125"/>
        <v>0</v>
      </c>
      <c r="O2002" s="152">
        <f t="shared" si="126"/>
        <v>0</v>
      </c>
      <c r="P2002" s="128">
        <f t="shared" si="127"/>
        <v>0</v>
      </c>
      <c r="Q2002" s="153">
        <v>0</v>
      </c>
      <c r="R2002" s="128">
        <f t="shared" si="128"/>
        <v>0</v>
      </c>
      <c r="S2002" s="129">
        <v>11</v>
      </c>
    </row>
    <row r="2003" spans="1:19" hidden="1">
      <c r="A2003" s="147">
        <v>1985</v>
      </c>
      <c r="B2003" s="121">
        <v>203063209</v>
      </c>
      <c r="C2003" s="148" t="s">
        <v>159</v>
      </c>
      <c r="D2003" s="149" t="s">
        <v>32</v>
      </c>
      <c r="E2003" s="149" t="s">
        <v>44</v>
      </c>
      <c r="F2003" s="149" t="s">
        <v>152</v>
      </c>
      <c r="G2003" s="149" t="s">
        <v>109</v>
      </c>
      <c r="H2003" s="149">
        <v>0</v>
      </c>
      <c r="I2003" s="123" t="s">
        <v>2102</v>
      </c>
      <c r="J2003" s="150">
        <f>VLOOKUP(B2003,'12.2023'!A:C,3,0)</f>
        <v>0</v>
      </c>
      <c r="K2003" s="151">
        <f>VLOOKUP(B2003,'12.2023'!A:D,4,0)</f>
        <v>0</v>
      </c>
      <c r="L2003" s="150">
        <f>VLOOKUP(B2003,'12.2023'!A:E,5,0)</f>
        <v>13000</v>
      </c>
      <c r="M2003" s="150">
        <f>VLOOKUP(B2003,'12.2023'!A:F,6,0)</f>
        <v>13000</v>
      </c>
      <c r="N2003" s="150">
        <f t="shared" si="125"/>
        <v>0</v>
      </c>
      <c r="O2003" s="152">
        <f t="shared" si="126"/>
        <v>0</v>
      </c>
      <c r="P2003" s="128">
        <f t="shared" si="127"/>
        <v>0</v>
      </c>
      <c r="Q2003" s="153">
        <v>0</v>
      </c>
      <c r="R2003" s="128">
        <f t="shared" si="128"/>
        <v>0</v>
      </c>
      <c r="S2003" s="129">
        <v>11</v>
      </c>
    </row>
    <row r="2004" spans="1:19" hidden="1">
      <c r="A2004" s="147">
        <v>1986</v>
      </c>
      <c r="B2004" s="121">
        <v>203063210</v>
      </c>
      <c r="C2004" s="148" t="s">
        <v>159</v>
      </c>
      <c r="D2004" s="149" t="s">
        <v>32</v>
      </c>
      <c r="E2004" s="149" t="s">
        <v>44</v>
      </c>
      <c r="F2004" s="149" t="s">
        <v>152</v>
      </c>
      <c r="G2004" s="149" t="s">
        <v>109</v>
      </c>
      <c r="H2004" s="149">
        <v>0</v>
      </c>
      <c r="I2004" s="123" t="s">
        <v>2103</v>
      </c>
      <c r="J2004" s="150">
        <f>VLOOKUP(B2004,'12.2023'!A:C,3,0)</f>
        <v>0</v>
      </c>
      <c r="K2004" s="151">
        <f>VLOOKUP(B2004,'12.2023'!A:D,4,0)</f>
        <v>0</v>
      </c>
      <c r="L2004" s="150">
        <f>VLOOKUP(B2004,'12.2023'!A:E,5,0)</f>
        <v>24061.5</v>
      </c>
      <c r="M2004" s="150">
        <f>VLOOKUP(B2004,'12.2023'!A:F,6,0)</f>
        <v>24061.5</v>
      </c>
      <c r="N2004" s="150">
        <f t="shared" si="125"/>
        <v>0</v>
      </c>
      <c r="O2004" s="152">
        <f t="shared" si="126"/>
        <v>0</v>
      </c>
      <c r="P2004" s="128">
        <f t="shared" si="127"/>
        <v>0</v>
      </c>
      <c r="Q2004" s="153">
        <v>0</v>
      </c>
      <c r="R2004" s="128">
        <f t="shared" si="128"/>
        <v>0</v>
      </c>
      <c r="S2004" s="129">
        <v>11</v>
      </c>
    </row>
    <row r="2005" spans="1:19" hidden="1">
      <c r="A2005" s="147">
        <v>1987</v>
      </c>
      <c r="B2005" s="121">
        <v>203063211</v>
      </c>
      <c r="C2005" s="148" t="s">
        <v>159</v>
      </c>
      <c r="D2005" s="149" t="s">
        <v>32</v>
      </c>
      <c r="E2005" s="149" t="s">
        <v>44</v>
      </c>
      <c r="F2005" s="149" t="s">
        <v>152</v>
      </c>
      <c r="G2005" s="149" t="s">
        <v>109</v>
      </c>
      <c r="H2005" s="149">
        <v>0</v>
      </c>
      <c r="I2005" s="123" t="s">
        <v>2104</v>
      </c>
      <c r="J2005" s="150">
        <f>VLOOKUP(B2005,'12.2023'!A:C,3,0)</f>
        <v>0</v>
      </c>
      <c r="K2005" s="151">
        <f>VLOOKUP(B2005,'12.2023'!A:D,4,0)</f>
        <v>0</v>
      </c>
      <c r="L2005" s="150">
        <f>VLOOKUP(B2005,'12.2023'!A:E,5,0)</f>
        <v>21751</v>
      </c>
      <c r="M2005" s="150">
        <f>VLOOKUP(B2005,'12.2023'!A:F,6,0)</f>
        <v>21751</v>
      </c>
      <c r="N2005" s="150">
        <f t="shared" si="125"/>
        <v>0</v>
      </c>
      <c r="O2005" s="152">
        <f t="shared" si="126"/>
        <v>0</v>
      </c>
      <c r="P2005" s="128">
        <f t="shared" si="127"/>
        <v>0</v>
      </c>
      <c r="Q2005" s="153">
        <v>0</v>
      </c>
      <c r="R2005" s="128">
        <f t="shared" si="128"/>
        <v>0</v>
      </c>
      <c r="S2005" s="129">
        <v>11</v>
      </c>
    </row>
    <row r="2006" spans="1:19" hidden="1">
      <c r="A2006" s="147">
        <v>1988</v>
      </c>
      <c r="B2006" s="121">
        <v>203063212</v>
      </c>
      <c r="C2006" s="148" t="s">
        <v>159</v>
      </c>
      <c r="D2006" s="149" t="s">
        <v>32</v>
      </c>
      <c r="E2006" s="149" t="s">
        <v>44</v>
      </c>
      <c r="F2006" s="149" t="s">
        <v>152</v>
      </c>
      <c r="G2006" s="149" t="s">
        <v>109</v>
      </c>
      <c r="H2006" s="149">
        <v>0</v>
      </c>
      <c r="I2006" s="123" t="s">
        <v>2105</v>
      </c>
      <c r="J2006" s="150">
        <f>VLOOKUP(B2006,'12.2023'!A:C,3,0)</f>
        <v>0</v>
      </c>
      <c r="K2006" s="151">
        <f>VLOOKUP(B2006,'12.2023'!A:D,4,0)</f>
        <v>0</v>
      </c>
      <c r="L2006" s="150">
        <f>VLOOKUP(B2006,'12.2023'!A:E,5,0)</f>
        <v>36038</v>
      </c>
      <c r="M2006" s="150">
        <f>VLOOKUP(B2006,'12.2023'!A:F,6,0)</f>
        <v>36038</v>
      </c>
      <c r="N2006" s="150">
        <f t="shared" si="125"/>
        <v>0</v>
      </c>
      <c r="O2006" s="152">
        <f t="shared" si="126"/>
        <v>0</v>
      </c>
      <c r="P2006" s="128">
        <f t="shared" si="127"/>
        <v>0</v>
      </c>
      <c r="Q2006" s="153">
        <v>0</v>
      </c>
      <c r="R2006" s="128">
        <f t="shared" si="128"/>
        <v>0</v>
      </c>
      <c r="S2006" s="129">
        <v>11</v>
      </c>
    </row>
    <row r="2007" spans="1:19" hidden="1">
      <c r="A2007" s="147">
        <v>1989</v>
      </c>
      <c r="B2007" s="121">
        <v>203063213</v>
      </c>
      <c r="C2007" s="148" t="s">
        <v>159</v>
      </c>
      <c r="D2007" s="149" t="s">
        <v>32</v>
      </c>
      <c r="E2007" s="149" t="s">
        <v>44</v>
      </c>
      <c r="F2007" s="149" t="s">
        <v>152</v>
      </c>
      <c r="G2007" s="149" t="s">
        <v>109</v>
      </c>
      <c r="H2007" s="149">
        <v>0</v>
      </c>
      <c r="I2007" s="123" t="s">
        <v>2106</v>
      </c>
      <c r="J2007" s="150">
        <f>VLOOKUP(B2007,'12.2023'!A:C,3,0)</f>
        <v>0</v>
      </c>
      <c r="K2007" s="151">
        <f>VLOOKUP(B2007,'12.2023'!A:D,4,0)</f>
        <v>0</v>
      </c>
      <c r="L2007" s="150">
        <f>VLOOKUP(B2007,'12.2023'!A:E,5,0)</f>
        <v>37965</v>
      </c>
      <c r="M2007" s="150">
        <f>VLOOKUP(B2007,'12.2023'!A:F,6,0)</f>
        <v>37965</v>
      </c>
      <c r="N2007" s="150">
        <f t="shared" si="125"/>
        <v>0</v>
      </c>
      <c r="O2007" s="152">
        <f t="shared" si="126"/>
        <v>0</v>
      </c>
      <c r="P2007" s="128">
        <f t="shared" si="127"/>
        <v>0</v>
      </c>
      <c r="Q2007" s="153">
        <v>0</v>
      </c>
      <c r="R2007" s="128">
        <f t="shared" si="128"/>
        <v>0</v>
      </c>
      <c r="S2007" s="129">
        <v>11</v>
      </c>
    </row>
    <row r="2008" spans="1:19" hidden="1">
      <c r="A2008" s="147">
        <v>1990</v>
      </c>
      <c r="B2008" s="121">
        <v>203063214</v>
      </c>
      <c r="C2008" s="148" t="s">
        <v>159</v>
      </c>
      <c r="D2008" s="149" t="s">
        <v>32</v>
      </c>
      <c r="E2008" s="149" t="s">
        <v>44</v>
      </c>
      <c r="F2008" s="149" t="s">
        <v>152</v>
      </c>
      <c r="G2008" s="149" t="s">
        <v>109</v>
      </c>
      <c r="H2008" s="149">
        <v>0</v>
      </c>
      <c r="I2008" s="123" t="s">
        <v>2107</v>
      </c>
      <c r="J2008" s="150">
        <f>VLOOKUP(B2008,'12.2023'!A:C,3,0)</f>
        <v>0</v>
      </c>
      <c r="K2008" s="151">
        <f>VLOOKUP(B2008,'12.2023'!A:D,4,0)</f>
        <v>0</v>
      </c>
      <c r="L2008" s="150">
        <f>VLOOKUP(B2008,'12.2023'!A:E,5,0)</f>
        <v>47000</v>
      </c>
      <c r="M2008" s="150">
        <f>VLOOKUP(B2008,'12.2023'!A:F,6,0)</f>
        <v>47000</v>
      </c>
      <c r="N2008" s="150">
        <f t="shared" si="125"/>
        <v>0</v>
      </c>
      <c r="O2008" s="152">
        <f t="shared" si="126"/>
        <v>0</v>
      </c>
      <c r="P2008" s="128">
        <f t="shared" si="127"/>
        <v>0</v>
      </c>
      <c r="Q2008" s="153">
        <v>0</v>
      </c>
      <c r="R2008" s="128">
        <f t="shared" si="128"/>
        <v>0</v>
      </c>
      <c r="S2008" s="129">
        <v>11</v>
      </c>
    </row>
    <row r="2009" spans="1:19" hidden="1">
      <c r="A2009" s="147">
        <v>1991</v>
      </c>
      <c r="B2009" s="121">
        <v>203063215</v>
      </c>
      <c r="C2009" s="148" t="s">
        <v>159</v>
      </c>
      <c r="D2009" s="149" t="s">
        <v>32</v>
      </c>
      <c r="E2009" s="149" t="s">
        <v>44</v>
      </c>
      <c r="F2009" s="149" t="s">
        <v>152</v>
      </c>
      <c r="G2009" s="149" t="s">
        <v>109</v>
      </c>
      <c r="H2009" s="149">
        <v>0</v>
      </c>
      <c r="I2009" s="123" t="s">
        <v>2108</v>
      </c>
      <c r="J2009" s="150">
        <f>VLOOKUP(B2009,'12.2023'!A:C,3,0)</f>
        <v>0</v>
      </c>
      <c r="K2009" s="151">
        <f>VLOOKUP(B2009,'12.2023'!A:D,4,0)</f>
        <v>0</v>
      </c>
      <c r="L2009" s="150">
        <f>VLOOKUP(B2009,'12.2023'!A:E,5,0)</f>
        <v>21634</v>
      </c>
      <c r="M2009" s="150">
        <f>VLOOKUP(B2009,'12.2023'!A:F,6,0)</f>
        <v>21634</v>
      </c>
      <c r="N2009" s="150">
        <f t="shared" si="125"/>
        <v>0</v>
      </c>
      <c r="O2009" s="152">
        <f t="shared" si="126"/>
        <v>0</v>
      </c>
      <c r="P2009" s="128">
        <f t="shared" si="127"/>
        <v>0</v>
      </c>
      <c r="Q2009" s="153">
        <v>0</v>
      </c>
      <c r="R2009" s="128">
        <f t="shared" si="128"/>
        <v>0</v>
      </c>
      <c r="S2009" s="129">
        <v>11</v>
      </c>
    </row>
    <row r="2010" spans="1:19" hidden="1">
      <c r="A2010" s="147">
        <v>1992</v>
      </c>
      <c r="B2010" s="121">
        <v>203063216</v>
      </c>
      <c r="C2010" s="148" t="s">
        <v>159</v>
      </c>
      <c r="D2010" s="149" t="s">
        <v>32</v>
      </c>
      <c r="E2010" s="149" t="s">
        <v>44</v>
      </c>
      <c r="F2010" s="149" t="s">
        <v>152</v>
      </c>
      <c r="G2010" s="149" t="s">
        <v>109</v>
      </c>
      <c r="H2010" s="149">
        <v>0</v>
      </c>
      <c r="I2010" s="123" t="s">
        <v>2109</v>
      </c>
      <c r="J2010" s="150">
        <f>VLOOKUP(B2010,'12.2023'!A:C,3,0)</f>
        <v>0</v>
      </c>
      <c r="K2010" s="151">
        <f>VLOOKUP(B2010,'12.2023'!A:D,4,0)</f>
        <v>0</v>
      </c>
      <c r="L2010" s="150">
        <f>VLOOKUP(B2010,'12.2023'!A:E,5,0)</f>
        <v>21797</v>
      </c>
      <c r="M2010" s="150">
        <f>VLOOKUP(B2010,'12.2023'!A:F,6,0)</f>
        <v>21797</v>
      </c>
      <c r="N2010" s="150">
        <f t="shared" si="125"/>
        <v>0</v>
      </c>
      <c r="O2010" s="152">
        <f t="shared" si="126"/>
        <v>0</v>
      </c>
      <c r="P2010" s="128">
        <f t="shared" si="127"/>
        <v>0</v>
      </c>
      <c r="Q2010" s="153">
        <v>0</v>
      </c>
      <c r="R2010" s="128">
        <f t="shared" si="128"/>
        <v>0</v>
      </c>
      <c r="S2010" s="129">
        <v>11</v>
      </c>
    </row>
    <row r="2011" spans="1:19" hidden="1">
      <c r="A2011" s="147">
        <v>1993</v>
      </c>
      <c r="B2011" s="121">
        <v>203063217</v>
      </c>
      <c r="C2011" s="148" t="s">
        <v>159</v>
      </c>
      <c r="D2011" s="149" t="s">
        <v>32</v>
      </c>
      <c r="E2011" s="149" t="s">
        <v>44</v>
      </c>
      <c r="F2011" s="149" t="s">
        <v>152</v>
      </c>
      <c r="G2011" s="149" t="s">
        <v>109</v>
      </c>
      <c r="H2011" s="149">
        <v>0</v>
      </c>
      <c r="I2011" s="123" t="s">
        <v>2110</v>
      </c>
      <c r="J2011" s="150">
        <f>VLOOKUP(B2011,'12.2023'!A:C,3,0)</f>
        <v>0</v>
      </c>
      <c r="K2011" s="151">
        <f>VLOOKUP(B2011,'12.2023'!A:D,4,0)</f>
        <v>0</v>
      </c>
      <c r="L2011" s="150">
        <f>VLOOKUP(B2011,'12.2023'!A:E,5,0)</f>
        <v>35684</v>
      </c>
      <c r="M2011" s="150">
        <f>VLOOKUP(B2011,'12.2023'!A:F,6,0)</f>
        <v>35684</v>
      </c>
      <c r="N2011" s="150">
        <f t="shared" si="125"/>
        <v>0</v>
      </c>
      <c r="O2011" s="152">
        <f t="shared" si="126"/>
        <v>0</v>
      </c>
      <c r="P2011" s="128">
        <f t="shared" si="127"/>
        <v>0</v>
      </c>
      <c r="Q2011" s="153">
        <v>0</v>
      </c>
      <c r="R2011" s="128">
        <f t="shared" si="128"/>
        <v>0</v>
      </c>
      <c r="S2011" s="129">
        <v>11</v>
      </c>
    </row>
    <row r="2012" spans="1:19" hidden="1">
      <c r="A2012" s="147">
        <v>1994</v>
      </c>
      <c r="B2012" s="121">
        <v>203063218</v>
      </c>
      <c r="C2012" s="148" t="s">
        <v>159</v>
      </c>
      <c r="D2012" s="149" t="s">
        <v>32</v>
      </c>
      <c r="E2012" s="149" t="s">
        <v>44</v>
      </c>
      <c r="F2012" s="149" t="s">
        <v>152</v>
      </c>
      <c r="G2012" s="149" t="s">
        <v>109</v>
      </c>
      <c r="H2012" s="149">
        <v>0</v>
      </c>
      <c r="I2012" s="123" t="s">
        <v>2111</v>
      </c>
      <c r="J2012" s="150">
        <f>VLOOKUP(B2012,'12.2023'!A:C,3,0)</f>
        <v>0</v>
      </c>
      <c r="K2012" s="151">
        <f>VLOOKUP(B2012,'12.2023'!A:D,4,0)</f>
        <v>0</v>
      </c>
      <c r="L2012" s="150">
        <f>VLOOKUP(B2012,'12.2023'!A:E,5,0)</f>
        <v>33366</v>
      </c>
      <c r="M2012" s="150">
        <f>VLOOKUP(B2012,'12.2023'!A:F,6,0)</f>
        <v>33366</v>
      </c>
      <c r="N2012" s="150">
        <f t="shared" si="125"/>
        <v>0</v>
      </c>
      <c r="O2012" s="152">
        <f t="shared" si="126"/>
        <v>0</v>
      </c>
      <c r="P2012" s="128">
        <f t="shared" si="127"/>
        <v>0</v>
      </c>
      <c r="Q2012" s="153">
        <v>0</v>
      </c>
      <c r="R2012" s="128">
        <f t="shared" si="128"/>
        <v>0</v>
      </c>
      <c r="S2012" s="129">
        <v>11</v>
      </c>
    </row>
    <row r="2013" spans="1:19" hidden="1">
      <c r="A2013" s="147">
        <v>1995</v>
      </c>
      <c r="B2013" s="121">
        <v>203063219</v>
      </c>
      <c r="C2013" s="148" t="s">
        <v>159</v>
      </c>
      <c r="D2013" s="149" t="s">
        <v>32</v>
      </c>
      <c r="E2013" s="149" t="s">
        <v>44</v>
      </c>
      <c r="F2013" s="149" t="s">
        <v>152</v>
      </c>
      <c r="G2013" s="149" t="s">
        <v>109</v>
      </c>
      <c r="H2013" s="149">
        <v>0</v>
      </c>
      <c r="I2013" s="123" t="s">
        <v>2112</v>
      </c>
      <c r="J2013" s="150">
        <f>VLOOKUP(B2013,'12.2023'!A:C,3,0)</f>
        <v>0</v>
      </c>
      <c r="K2013" s="151">
        <f>VLOOKUP(B2013,'12.2023'!A:D,4,0)</f>
        <v>0</v>
      </c>
      <c r="L2013" s="150">
        <f>VLOOKUP(B2013,'12.2023'!A:E,5,0)</f>
        <v>33101</v>
      </c>
      <c r="M2013" s="150">
        <f>VLOOKUP(B2013,'12.2023'!A:F,6,0)</f>
        <v>33101</v>
      </c>
      <c r="N2013" s="150">
        <f t="shared" si="125"/>
        <v>0</v>
      </c>
      <c r="O2013" s="152">
        <f t="shared" si="126"/>
        <v>0</v>
      </c>
      <c r="P2013" s="128">
        <f t="shared" si="127"/>
        <v>0</v>
      </c>
      <c r="Q2013" s="153">
        <v>0</v>
      </c>
      <c r="R2013" s="128">
        <f t="shared" si="128"/>
        <v>0</v>
      </c>
      <c r="S2013" s="129">
        <v>11</v>
      </c>
    </row>
    <row r="2014" spans="1:19" hidden="1">
      <c r="A2014" s="147">
        <v>1996</v>
      </c>
      <c r="B2014" s="121">
        <v>203063220</v>
      </c>
      <c r="C2014" s="148" t="s">
        <v>159</v>
      </c>
      <c r="D2014" s="149" t="s">
        <v>32</v>
      </c>
      <c r="E2014" s="149" t="s">
        <v>44</v>
      </c>
      <c r="F2014" s="149" t="s">
        <v>152</v>
      </c>
      <c r="G2014" s="149" t="s">
        <v>109</v>
      </c>
      <c r="H2014" s="149">
        <v>0</v>
      </c>
      <c r="I2014" s="123" t="s">
        <v>2113</v>
      </c>
      <c r="J2014" s="150">
        <f>VLOOKUP(B2014,'12.2023'!A:C,3,0)</f>
        <v>0</v>
      </c>
      <c r="K2014" s="151">
        <f>VLOOKUP(B2014,'12.2023'!A:D,4,0)</f>
        <v>0</v>
      </c>
      <c r="L2014" s="150">
        <f>VLOOKUP(B2014,'12.2023'!A:E,5,0)</f>
        <v>34734</v>
      </c>
      <c r="M2014" s="150">
        <f>VLOOKUP(B2014,'12.2023'!A:F,6,0)</f>
        <v>34734</v>
      </c>
      <c r="N2014" s="150">
        <f t="shared" si="125"/>
        <v>0</v>
      </c>
      <c r="O2014" s="152">
        <f t="shared" si="126"/>
        <v>0</v>
      </c>
      <c r="P2014" s="128">
        <f t="shared" si="127"/>
        <v>0</v>
      </c>
      <c r="Q2014" s="153">
        <v>0</v>
      </c>
      <c r="R2014" s="128">
        <f t="shared" si="128"/>
        <v>0</v>
      </c>
      <c r="S2014" s="129">
        <v>11</v>
      </c>
    </row>
    <row r="2015" spans="1:19" hidden="1">
      <c r="A2015" s="147">
        <v>1997</v>
      </c>
      <c r="B2015" s="121">
        <v>203063221</v>
      </c>
      <c r="C2015" s="148" t="s">
        <v>159</v>
      </c>
      <c r="D2015" s="149" t="s">
        <v>32</v>
      </c>
      <c r="E2015" s="149" t="s">
        <v>44</v>
      </c>
      <c r="F2015" s="149" t="s">
        <v>152</v>
      </c>
      <c r="G2015" s="149" t="s">
        <v>109</v>
      </c>
      <c r="H2015" s="149">
        <v>0</v>
      </c>
      <c r="I2015" s="123" t="s">
        <v>2114</v>
      </c>
      <c r="J2015" s="150">
        <f>VLOOKUP(B2015,'12.2023'!A:C,3,0)</f>
        <v>0</v>
      </c>
      <c r="K2015" s="151">
        <f>VLOOKUP(B2015,'12.2023'!A:D,4,0)</f>
        <v>0</v>
      </c>
      <c r="L2015" s="150">
        <f>VLOOKUP(B2015,'12.2023'!A:E,5,0)</f>
        <v>37862</v>
      </c>
      <c r="M2015" s="150">
        <f>VLOOKUP(B2015,'12.2023'!A:F,6,0)</f>
        <v>37862</v>
      </c>
      <c r="N2015" s="150">
        <f t="shared" si="125"/>
        <v>0</v>
      </c>
      <c r="O2015" s="152">
        <f t="shared" si="126"/>
        <v>0</v>
      </c>
      <c r="P2015" s="128">
        <f t="shared" si="127"/>
        <v>0</v>
      </c>
      <c r="Q2015" s="153">
        <v>0</v>
      </c>
      <c r="R2015" s="128">
        <f t="shared" si="128"/>
        <v>0</v>
      </c>
      <c r="S2015" s="129">
        <v>11</v>
      </c>
    </row>
    <row r="2016" spans="1:19" hidden="1">
      <c r="A2016" s="147">
        <v>1998</v>
      </c>
      <c r="B2016" s="121">
        <v>203063222</v>
      </c>
      <c r="C2016" s="148" t="s">
        <v>159</v>
      </c>
      <c r="D2016" s="149" t="s">
        <v>32</v>
      </c>
      <c r="E2016" s="149" t="s">
        <v>44</v>
      </c>
      <c r="F2016" s="149" t="s">
        <v>152</v>
      </c>
      <c r="G2016" s="149" t="s">
        <v>109</v>
      </c>
      <c r="H2016" s="149">
        <v>0</v>
      </c>
      <c r="I2016" s="123" t="s">
        <v>2115</v>
      </c>
      <c r="J2016" s="150">
        <f>VLOOKUP(B2016,'12.2023'!A:C,3,0)</f>
        <v>0</v>
      </c>
      <c r="K2016" s="151">
        <f>VLOOKUP(B2016,'12.2023'!A:D,4,0)</f>
        <v>0</v>
      </c>
      <c r="L2016" s="150">
        <f>VLOOKUP(B2016,'12.2023'!A:E,5,0)</f>
        <v>29691</v>
      </c>
      <c r="M2016" s="150">
        <f>VLOOKUP(B2016,'12.2023'!A:F,6,0)</f>
        <v>29691</v>
      </c>
      <c r="N2016" s="150">
        <f t="shared" si="125"/>
        <v>0</v>
      </c>
      <c r="O2016" s="152">
        <f t="shared" si="126"/>
        <v>0</v>
      </c>
      <c r="P2016" s="128">
        <f t="shared" si="127"/>
        <v>0</v>
      </c>
      <c r="Q2016" s="153">
        <v>0</v>
      </c>
      <c r="R2016" s="128">
        <f t="shared" si="128"/>
        <v>0</v>
      </c>
      <c r="S2016" s="129">
        <v>11</v>
      </c>
    </row>
    <row r="2017" spans="1:19" hidden="1">
      <c r="A2017" s="147">
        <v>1999</v>
      </c>
      <c r="B2017" s="121">
        <v>203063223</v>
      </c>
      <c r="C2017" s="148" t="s">
        <v>159</v>
      </c>
      <c r="D2017" s="149" t="s">
        <v>32</v>
      </c>
      <c r="E2017" s="149" t="s">
        <v>44</v>
      </c>
      <c r="F2017" s="149" t="s">
        <v>152</v>
      </c>
      <c r="G2017" s="149" t="s">
        <v>109</v>
      </c>
      <c r="H2017" s="149">
        <v>0</v>
      </c>
      <c r="I2017" s="123" t="s">
        <v>2116</v>
      </c>
      <c r="J2017" s="150">
        <f>VLOOKUP(B2017,'12.2023'!A:C,3,0)</f>
        <v>0</v>
      </c>
      <c r="K2017" s="151">
        <f>VLOOKUP(B2017,'12.2023'!A:D,4,0)</f>
        <v>0</v>
      </c>
      <c r="L2017" s="150">
        <f>VLOOKUP(B2017,'12.2023'!A:E,5,0)</f>
        <v>44034</v>
      </c>
      <c r="M2017" s="150">
        <f>VLOOKUP(B2017,'12.2023'!A:F,6,0)</f>
        <v>44034</v>
      </c>
      <c r="N2017" s="150">
        <f t="shared" si="125"/>
        <v>0</v>
      </c>
      <c r="O2017" s="152">
        <f t="shared" si="126"/>
        <v>0</v>
      </c>
      <c r="P2017" s="128">
        <f t="shared" si="127"/>
        <v>0</v>
      </c>
      <c r="Q2017" s="153">
        <v>0</v>
      </c>
      <c r="R2017" s="128">
        <f t="shared" si="128"/>
        <v>0</v>
      </c>
      <c r="S2017" s="129">
        <v>11</v>
      </c>
    </row>
    <row r="2018" spans="1:19" hidden="1">
      <c r="A2018" s="147">
        <v>2000</v>
      </c>
      <c r="B2018" s="121">
        <v>203063224</v>
      </c>
      <c r="C2018" s="148" t="s">
        <v>159</v>
      </c>
      <c r="D2018" s="149" t="s">
        <v>32</v>
      </c>
      <c r="E2018" s="149" t="s">
        <v>44</v>
      </c>
      <c r="F2018" s="149" t="s">
        <v>152</v>
      </c>
      <c r="G2018" s="149" t="s">
        <v>109</v>
      </c>
      <c r="H2018" s="149">
        <v>0</v>
      </c>
      <c r="I2018" s="123" t="s">
        <v>2117</v>
      </c>
      <c r="J2018" s="150">
        <f>VLOOKUP(B2018,'12.2023'!A:C,3,0)</f>
        <v>0</v>
      </c>
      <c r="K2018" s="151">
        <f>VLOOKUP(B2018,'12.2023'!A:D,4,0)</f>
        <v>0</v>
      </c>
      <c r="L2018" s="150">
        <f>VLOOKUP(B2018,'12.2023'!A:E,5,0)</f>
        <v>42284</v>
      </c>
      <c r="M2018" s="150">
        <f>VLOOKUP(B2018,'12.2023'!A:F,6,0)</f>
        <v>42284</v>
      </c>
      <c r="N2018" s="150">
        <f t="shared" si="125"/>
        <v>0</v>
      </c>
      <c r="O2018" s="152">
        <f t="shared" si="126"/>
        <v>0</v>
      </c>
      <c r="P2018" s="128">
        <f t="shared" si="127"/>
        <v>0</v>
      </c>
      <c r="Q2018" s="153">
        <v>0</v>
      </c>
      <c r="R2018" s="128">
        <f t="shared" si="128"/>
        <v>0</v>
      </c>
      <c r="S2018" s="129">
        <v>11</v>
      </c>
    </row>
    <row r="2019" spans="1:19" hidden="1">
      <c r="A2019" s="147">
        <v>2001</v>
      </c>
      <c r="B2019" s="121">
        <v>203063225</v>
      </c>
      <c r="C2019" s="148" t="s">
        <v>159</v>
      </c>
      <c r="D2019" s="149" t="s">
        <v>32</v>
      </c>
      <c r="E2019" s="149" t="s">
        <v>44</v>
      </c>
      <c r="F2019" s="149" t="s">
        <v>152</v>
      </c>
      <c r="G2019" s="149" t="s">
        <v>109</v>
      </c>
      <c r="H2019" s="149">
        <v>0</v>
      </c>
      <c r="I2019" s="123" t="s">
        <v>2118</v>
      </c>
      <c r="J2019" s="150">
        <f>VLOOKUP(B2019,'12.2023'!A:C,3,0)</f>
        <v>0</v>
      </c>
      <c r="K2019" s="151">
        <f>VLOOKUP(B2019,'12.2023'!A:D,4,0)</f>
        <v>0</v>
      </c>
      <c r="L2019" s="150">
        <f>VLOOKUP(B2019,'12.2023'!A:E,5,0)</f>
        <v>0</v>
      </c>
      <c r="M2019" s="150">
        <f>VLOOKUP(B2019,'12.2023'!A:F,6,0)</f>
        <v>0</v>
      </c>
      <c r="N2019" s="150">
        <f t="shared" si="125"/>
        <v>0</v>
      </c>
      <c r="O2019" s="152">
        <f t="shared" si="126"/>
        <v>0</v>
      </c>
      <c r="P2019" s="128">
        <f t="shared" si="127"/>
        <v>0</v>
      </c>
      <c r="Q2019" s="153">
        <v>0</v>
      </c>
      <c r="R2019" s="128">
        <f t="shared" si="128"/>
        <v>0</v>
      </c>
      <c r="S2019" s="129">
        <v>11</v>
      </c>
    </row>
    <row r="2020" spans="1:19" hidden="1">
      <c r="A2020" s="147">
        <v>2002</v>
      </c>
      <c r="B2020" s="121">
        <v>203063226</v>
      </c>
      <c r="C2020" s="148" t="s">
        <v>159</v>
      </c>
      <c r="D2020" s="149" t="s">
        <v>32</v>
      </c>
      <c r="E2020" s="149" t="s">
        <v>44</v>
      </c>
      <c r="F2020" s="149" t="s">
        <v>152</v>
      </c>
      <c r="G2020" s="149" t="s">
        <v>109</v>
      </c>
      <c r="H2020" s="149">
        <v>0</v>
      </c>
      <c r="I2020" s="123" t="s">
        <v>2119</v>
      </c>
      <c r="J2020" s="150">
        <f>VLOOKUP(B2020,'12.2023'!A:C,3,0)</f>
        <v>0</v>
      </c>
      <c r="K2020" s="151">
        <f>VLOOKUP(B2020,'12.2023'!A:D,4,0)</f>
        <v>0</v>
      </c>
      <c r="L2020" s="150">
        <f>VLOOKUP(B2020,'12.2023'!A:E,5,0)</f>
        <v>44352</v>
      </c>
      <c r="M2020" s="150">
        <f>VLOOKUP(B2020,'12.2023'!A:F,6,0)</f>
        <v>44352</v>
      </c>
      <c r="N2020" s="150">
        <f t="shared" si="125"/>
        <v>0</v>
      </c>
      <c r="O2020" s="152">
        <f t="shared" si="126"/>
        <v>0</v>
      </c>
      <c r="P2020" s="128">
        <f t="shared" si="127"/>
        <v>0</v>
      </c>
      <c r="Q2020" s="153">
        <v>0</v>
      </c>
      <c r="R2020" s="128">
        <f t="shared" si="128"/>
        <v>0</v>
      </c>
      <c r="S2020" s="129">
        <v>11</v>
      </c>
    </row>
    <row r="2021" spans="1:19" hidden="1">
      <c r="A2021" s="147">
        <v>2003</v>
      </c>
      <c r="B2021" s="121">
        <v>203063227</v>
      </c>
      <c r="C2021" s="148" t="s">
        <v>159</v>
      </c>
      <c r="D2021" s="149" t="s">
        <v>32</v>
      </c>
      <c r="E2021" s="149" t="s">
        <v>44</v>
      </c>
      <c r="F2021" s="149" t="s">
        <v>152</v>
      </c>
      <c r="G2021" s="149" t="s">
        <v>109</v>
      </c>
      <c r="H2021" s="149">
        <v>0</v>
      </c>
      <c r="I2021" s="123" t="s">
        <v>2120</v>
      </c>
      <c r="J2021" s="150">
        <f>VLOOKUP(B2021,'12.2023'!A:C,3,0)</f>
        <v>0</v>
      </c>
      <c r="K2021" s="151">
        <f>VLOOKUP(B2021,'12.2023'!A:D,4,0)</f>
        <v>0</v>
      </c>
      <c r="L2021" s="150">
        <f>VLOOKUP(B2021,'12.2023'!A:E,5,0)</f>
        <v>0</v>
      </c>
      <c r="M2021" s="150">
        <f>VLOOKUP(B2021,'12.2023'!A:F,6,0)</f>
        <v>0</v>
      </c>
      <c r="N2021" s="150">
        <f t="shared" si="125"/>
        <v>0</v>
      </c>
      <c r="O2021" s="152">
        <f t="shared" si="126"/>
        <v>0</v>
      </c>
      <c r="P2021" s="128">
        <f t="shared" si="127"/>
        <v>0</v>
      </c>
      <c r="Q2021" s="153">
        <v>0</v>
      </c>
      <c r="R2021" s="128">
        <f t="shared" si="128"/>
        <v>0</v>
      </c>
      <c r="S2021" s="129">
        <v>11</v>
      </c>
    </row>
    <row r="2022" spans="1:19" hidden="1">
      <c r="A2022" s="147">
        <v>2004</v>
      </c>
      <c r="B2022" s="121">
        <v>203063228</v>
      </c>
      <c r="C2022" s="148" t="s">
        <v>159</v>
      </c>
      <c r="D2022" s="149" t="s">
        <v>32</v>
      </c>
      <c r="E2022" s="149" t="s">
        <v>44</v>
      </c>
      <c r="F2022" s="149" t="s">
        <v>152</v>
      </c>
      <c r="G2022" s="149" t="s">
        <v>109</v>
      </c>
      <c r="H2022" s="149">
        <v>0</v>
      </c>
      <c r="I2022" s="123" t="s">
        <v>2121</v>
      </c>
      <c r="J2022" s="150">
        <f>VLOOKUP(B2022,'12.2023'!A:C,3,0)</f>
        <v>0</v>
      </c>
      <c r="K2022" s="151">
        <f>VLOOKUP(B2022,'12.2023'!A:D,4,0)</f>
        <v>0</v>
      </c>
      <c r="L2022" s="150">
        <f>VLOOKUP(B2022,'12.2023'!A:E,5,0)</f>
        <v>0</v>
      </c>
      <c r="M2022" s="150">
        <f>VLOOKUP(B2022,'12.2023'!A:F,6,0)</f>
        <v>0</v>
      </c>
      <c r="N2022" s="150">
        <f t="shared" si="125"/>
        <v>0</v>
      </c>
      <c r="O2022" s="152">
        <f t="shared" si="126"/>
        <v>0</v>
      </c>
      <c r="P2022" s="128">
        <f t="shared" si="127"/>
        <v>0</v>
      </c>
      <c r="Q2022" s="153">
        <v>0</v>
      </c>
      <c r="R2022" s="128">
        <f t="shared" si="128"/>
        <v>0</v>
      </c>
      <c r="S2022" s="129">
        <v>11</v>
      </c>
    </row>
    <row r="2023" spans="1:19" hidden="1">
      <c r="A2023" s="147">
        <v>2005</v>
      </c>
      <c r="B2023" s="121">
        <v>203063229</v>
      </c>
      <c r="C2023" s="148" t="s">
        <v>159</v>
      </c>
      <c r="D2023" s="149" t="s">
        <v>32</v>
      </c>
      <c r="E2023" s="149" t="s">
        <v>44</v>
      </c>
      <c r="F2023" s="149" t="s">
        <v>152</v>
      </c>
      <c r="G2023" s="149" t="s">
        <v>109</v>
      </c>
      <c r="H2023" s="149">
        <v>0</v>
      </c>
      <c r="I2023" s="123" t="s">
        <v>2122</v>
      </c>
      <c r="J2023" s="150">
        <f>VLOOKUP(B2023,'12.2023'!A:C,3,0)</f>
        <v>0</v>
      </c>
      <c r="K2023" s="151">
        <f>VLOOKUP(B2023,'12.2023'!A:D,4,0)</f>
        <v>0</v>
      </c>
      <c r="L2023" s="150">
        <f>VLOOKUP(B2023,'12.2023'!A:E,5,0)</f>
        <v>13000</v>
      </c>
      <c r="M2023" s="150">
        <f>VLOOKUP(B2023,'12.2023'!A:F,6,0)</f>
        <v>13000</v>
      </c>
      <c r="N2023" s="150">
        <f t="shared" si="125"/>
        <v>0</v>
      </c>
      <c r="O2023" s="152">
        <f t="shared" si="126"/>
        <v>0</v>
      </c>
      <c r="P2023" s="128">
        <f t="shared" si="127"/>
        <v>0</v>
      </c>
      <c r="Q2023" s="153">
        <v>0</v>
      </c>
      <c r="R2023" s="128">
        <f t="shared" si="128"/>
        <v>0</v>
      </c>
      <c r="S2023" s="129">
        <v>11</v>
      </c>
    </row>
    <row r="2024" spans="1:19" hidden="1">
      <c r="A2024" s="147">
        <v>2006</v>
      </c>
      <c r="B2024" s="121">
        <v>203063230</v>
      </c>
      <c r="C2024" s="148" t="s">
        <v>159</v>
      </c>
      <c r="D2024" s="149" t="s">
        <v>32</v>
      </c>
      <c r="E2024" s="149" t="s">
        <v>44</v>
      </c>
      <c r="F2024" s="149" t="s">
        <v>152</v>
      </c>
      <c r="G2024" s="149" t="s">
        <v>109</v>
      </c>
      <c r="H2024" s="149">
        <v>0</v>
      </c>
      <c r="I2024" s="123" t="s">
        <v>2123</v>
      </c>
      <c r="J2024" s="150">
        <f>VLOOKUP(B2024,'12.2023'!A:C,3,0)</f>
        <v>0</v>
      </c>
      <c r="K2024" s="151">
        <f>VLOOKUP(B2024,'12.2023'!A:D,4,0)</f>
        <v>0</v>
      </c>
      <c r="L2024" s="150">
        <f>VLOOKUP(B2024,'12.2023'!A:E,5,0)</f>
        <v>0</v>
      </c>
      <c r="M2024" s="150">
        <f>VLOOKUP(B2024,'12.2023'!A:F,6,0)</f>
        <v>0</v>
      </c>
      <c r="N2024" s="150">
        <f t="shared" si="125"/>
        <v>0</v>
      </c>
      <c r="O2024" s="152">
        <f t="shared" si="126"/>
        <v>0</v>
      </c>
      <c r="P2024" s="128">
        <f t="shared" si="127"/>
        <v>0</v>
      </c>
      <c r="Q2024" s="153">
        <v>0</v>
      </c>
      <c r="R2024" s="128">
        <f t="shared" si="128"/>
        <v>0</v>
      </c>
      <c r="S2024" s="129">
        <v>11</v>
      </c>
    </row>
    <row r="2025" spans="1:19" hidden="1">
      <c r="A2025" s="147">
        <v>2007</v>
      </c>
      <c r="B2025" s="121">
        <v>203063231</v>
      </c>
      <c r="C2025" s="148" t="s">
        <v>159</v>
      </c>
      <c r="D2025" s="149" t="s">
        <v>32</v>
      </c>
      <c r="E2025" s="149" t="s">
        <v>44</v>
      </c>
      <c r="F2025" s="149" t="s">
        <v>152</v>
      </c>
      <c r="G2025" s="149" t="s">
        <v>109</v>
      </c>
      <c r="H2025" s="149">
        <v>0</v>
      </c>
      <c r="I2025" s="123" t="s">
        <v>2124</v>
      </c>
      <c r="J2025" s="150">
        <f>VLOOKUP(B2025,'12.2023'!A:C,3,0)</f>
        <v>0</v>
      </c>
      <c r="K2025" s="151">
        <f>VLOOKUP(B2025,'12.2023'!A:D,4,0)</f>
        <v>0</v>
      </c>
      <c r="L2025" s="150">
        <f>VLOOKUP(B2025,'12.2023'!A:E,5,0)</f>
        <v>13000</v>
      </c>
      <c r="M2025" s="150">
        <f>VLOOKUP(B2025,'12.2023'!A:F,6,0)</f>
        <v>13000</v>
      </c>
      <c r="N2025" s="150">
        <f t="shared" si="125"/>
        <v>0</v>
      </c>
      <c r="O2025" s="152">
        <f t="shared" si="126"/>
        <v>0</v>
      </c>
      <c r="P2025" s="128">
        <f t="shared" si="127"/>
        <v>0</v>
      </c>
      <c r="Q2025" s="153">
        <v>0</v>
      </c>
      <c r="R2025" s="128">
        <f t="shared" si="128"/>
        <v>0</v>
      </c>
      <c r="S2025" s="129">
        <v>11</v>
      </c>
    </row>
    <row r="2026" spans="1:19" hidden="1">
      <c r="A2026" s="147">
        <v>2008</v>
      </c>
      <c r="B2026" s="121">
        <v>203063232</v>
      </c>
      <c r="C2026" s="148" t="s">
        <v>159</v>
      </c>
      <c r="D2026" s="149" t="s">
        <v>32</v>
      </c>
      <c r="E2026" s="149" t="s">
        <v>44</v>
      </c>
      <c r="F2026" s="149" t="s">
        <v>152</v>
      </c>
      <c r="G2026" s="149" t="s">
        <v>109</v>
      </c>
      <c r="H2026" s="149">
        <v>0</v>
      </c>
      <c r="I2026" s="123" t="s">
        <v>2125</v>
      </c>
      <c r="J2026" s="150">
        <f>VLOOKUP(B2026,'12.2023'!A:C,3,0)</f>
        <v>0</v>
      </c>
      <c r="K2026" s="151">
        <f>VLOOKUP(B2026,'12.2023'!A:D,4,0)</f>
        <v>0</v>
      </c>
      <c r="L2026" s="150">
        <f>VLOOKUP(B2026,'12.2023'!A:E,5,0)</f>
        <v>13000</v>
      </c>
      <c r="M2026" s="150">
        <f>VLOOKUP(B2026,'12.2023'!A:F,6,0)</f>
        <v>13000</v>
      </c>
      <c r="N2026" s="150">
        <f t="shared" si="125"/>
        <v>0</v>
      </c>
      <c r="O2026" s="152">
        <f t="shared" si="126"/>
        <v>0</v>
      </c>
      <c r="P2026" s="128">
        <f t="shared" si="127"/>
        <v>0</v>
      </c>
      <c r="Q2026" s="153">
        <v>0</v>
      </c>
      <c r="R2026" s="128">
        <f t="shared" si="128"/>
        <v>0</v>
      </c>
      <c r="S2026" s="129">
        <v>11</v>
      </c>
    </row>
    <row r="2027" spans="1:19" hidden="1">
      <c r="A2027" s="147">
        <v>2009</v>
      </c>
      <c r="B2027" s="121">
        <v>203063233</v>
      </c>
      <c r="C2027" s="148" t="s">
        <v>159</v>
      </c>
      <c r="D2027" s="149" t="s">
        <v>32</v>
      </c>
      <c r="E2027" s="149" t="s">
        <v>44</v>
      </c>
      <c r="F2027" s="149" t="s">
        <v>152</v>
      </c>
      <c r="G2027" s="149" t="s">
        <v>109</v>
      </c>
      <c r="H2027" s="149">
        <v>0</v>
      </c>
      <c r="I2027" s="123" t="s">
        <v>2126</v>
      </c>
      <c r="J2027" s="150">
        <f>VLOOKUP(B2027,'12.2023'!A:C,3,0)</f>
        <v>0</v>
      </c>
      <c r="K2027" s="151">
        <f>VLOOKUP(B2027,'12.2023'!A:D,4,0)</f>
        <v>0</v>
      </c>
      <c r="L2027" s="150">
        <f>VLOOKUP(B2027,'12.2023'!A:E,5,0)</f>
        <v>6000</v>
      </c>
      <c r="M2027" s="150">
        <f>VLOOKUP(B2027,'12.2023'!A:F,6,0)</f>
        <v>6000</v>
      </c>
      <c r="N2027" s="150">
        <f t="shared" si="125"/>
        <v>0</v>
      </c>
      <c r="O2027" s="152">
        <f t="shared" si="126"/>
        <v>0</v>
      </c>
      <c r="P2027" s="128">
        <f t="shared" si="127"/>
        <v>0</v>
      </c>
      <c r="Q2027" s="153">
        <v>0</v>
      </c>
      <c r="R2027" s="128">
        <f t="shared" si="128"/>
        <v>0</v>
      </c>
      <c r="S2027" s="129">
        <v>11</v>
      </c>
    </row>
    <row r="2028" spans="1:19" hidden="1">
      <c r="A2028" s="147">
        <v>2010</v>
      </c>
      <c r="B2028" s="121">
        <v>203063234</v>
      </c>
      <c r="C2028" s="148" t="s">
        <v>159</v>
      </c>
      <c r="D2028" s="149" t="s">
        <v>32</v>
      </c>
      <c r="E2028" s="149" t="s">
        <v>44</v>
      </c>
      <c r="F2028" s="149" t="s">
        <v>152</v>
      </c>
      <c r="G2028" s="149" t="s">
        <v>109</v>
      </c>
      <c r="H2028" s="149">
        <v>0</v>
      </c>
      <c r="I2028" s="123" t="s">
        <v>2127</v>
      </c>
      <c r="J2028" s="150">
        <f>VLOOKUP(B2028,'12.2023'!A:C,3,0)</f>
        <v>0</v>
      </c>
      <c r="K2028" s="151">
        <f>VLOOKUP(B2028,'12.2023'!A:D,4,0)</f>
        <v>0</v>
      </c>
      <c r="L2028" s="150">
        <f>VLOOKUP(B2028,'12.2023'!A:E,5,0)</f>
        <v>13000</v>
      </c>
      <c r="M2028" s="150">
        <f>VLOOKUP(B2028,'12.2023'!A:F,6,0)</f>
        <v>13000</v>
      </c>
      <c r="N2028" s="150">
        <f t="shared" si="125"/>
        <v>0</v>
      </c>
      <c r="O2028" s="152">
        <f t="shared" si="126"/>
        <v>0</v>
      </c>
      <c r="P2028" s="128">
        <f t="shared" si="127"/>
        <v>0</v>
      </c>
      <c r="Q2028" s="153">
        <v>0</v>
      </c>
      <c r="R2028" s="128">
        <f t="shared" si="128"/>
        <v>0</v>
      </c>
      <c r="S2028" s="129">
        <v>11</v>
      </c>
    </row>
    <row r="2029" spans="1:19" hidden="1">
      <c r="A2029" s="147">
        <v>2011</v>
      </c>
      <c r="B2029" s="121">
        <v>203063235</v>
      </c>
      <c r="C2029" s="148" t="s">
        <v>159</v>
      </c>
      <c r="D2029" s="149" t="s">
        <v>32</v>
      </c>
      <c r="E2029" s="149" t="s">
        <v>44</v>
      </c>
      <c r="F2029" s="149" t="s">
        <v>152</v>
      </c>
      <c r="G2029" s="149" t="s">
        <v>109</v>
      </c>
      <c r="H2029" s="149">
        <v>0</v>
      </c>
      <c r="I2029" s="123" t="s">
        <v>2128</v>
      </c>
      <c r="J2029" s="150">
        <f>VLOOKUP(B2029,'12.2023'!A:C,3,0)</f>
        <v>0</v>
      </c>
      <c r="K2029" s="151">
        <f>VLOOKUP(B2029,'12.2023'!A:D,4,0)</f>
        <v>0</v>
      </c>
      <c r="L2029" s="150">
        <f>VLOOKUP(B2029,'12.2023'!A:E,5,0)</f>
        <v>5000</v>
      </c>
      <c r="M2029" s="150">
        <f>VLOOKUP(B2029,'12.2023'!A:F,6,0)</f>
        <v>5000</v>
      </c>
      <c r="N2029" s="150">
        <f t="shared" si="125"/>
        <v>0</v>
      </c>
      <c r="O2029" s="152">
        <f t="shared" si="126"/>
        <v>0</v>
      </c>
      <c r="P2029" s="128">
        <f t="shared" si="127"/>
        <v>0</v>
      </c>
      <c r="Q2029" s="153">
        <v>0</v>
      </c>
      <c r="R2029" s="128">
        <f t="shared" si="128"/>
        <v>0</v>
      </c>
      <c r="S2029" s="129">
        <v>11</v>
      </c>
    </row>
    <row r="2030" spans="1:19" hidden="1">
      <c r="A2030" s="147">
        <v>2012</v>
      </c>
      <c r="B2030" s="121">
        <v>203063236</v>
      </c>
      <c r="C2030" s="148" t="s">
        <v>159</v>
      </c>
      <c r="D2030" s="149" t="s">
        <v>32</v>
      </c>
      <c r="E2030" s="149" t="s">
        <v>44</v>
      </c>
      <c r="F2030" s="149" t="s">
        <v>152</v>
      </c>
      <c r="G2030" s="149" t="s">
        <v>109</v>
      </c>
      <c r="H2030" s="149">
        <v>0</v>
      </c>
      <c r="I2030" s="123" t="s">
        <v>2129</v>
      </c>
      <c r="J2030" s="150">
        <f>VLOOKUP(B2030,'12.2023'!A:C,3,0)</f>
        <v>0</v>
      </c>
      <c r="K2030" s="151">
        <f>VLOOKUP(B2030,'12.2023'!A:D,4,0)</f>
        <v>0</v>
      </c>
      <c r="L2030" s="150">
        <f>VLOOKUP(B2030,'12.2023'!A:E,5,0)</f>
        <v>8000</v>
      </c>
      <c r="M2030" s="150">
        <f>VLOOKUP(B2030,'12.2023'!A:F,6,0)</f>
        <v>8000</v>
      </c>
      <c r="N2030" s="150">
        <f t="shared" si="125"/>
        <v>0</v>
      </c>
      <c r="O2030" s="152">
        <f t="shared" si="126"/>
        <v>0</v>
      </c>
      <c r="P2030" s="128">
        <f t="shared" si="127"/>
        <v>0</v>
      </c>
      <c r="Q2030" s="153">
        <v>0</v>
      </c>
      <c r="R2030" s="128">
        <f t="shared" si="128"/>
        <v>0</v>
      </c>
      <c r="S2030" s="129">
        <v>11</v>
      </c>
    </row>
    <row r="2031" spans="1:19" hidden="1">
      <c r="A2031" s="147">
        <v>2013</v>
      </c>
      <c r="B2031" s="121">
        <v>203063237</v>
      </c>
      <c r="C2031" s="148" t="s">
        <v>159</v>
      </c>
      <c r="D2031" s="149" t="s">
        <v>32</v>
      </c>
      <c r="E2031" s="149" t="s">
        <v>44</v>
      </c>
      <c r="F2031" s="149" t="s">
        <v>152</v>
      </c>
      <c r="G2031" s="149" t="s">
        <v>109</v>
      </c>
      <c r="H2031" s="149">
        <v>0</v>
      </c>
      <c r="I2031" s="123" t="s">
        <v>2130</v>
      </c>
      <c r="J2031" s="150">
        <f>VLOOKUP(B2031,'12.2023'!A:C,3,0)</f>
        <v>0</v>
      </c>
      <c r="K2031" s="151">
        <f>VLOOKUP(B2031,'12.2023'!A:D,4,0)</f>
        <v>0</v>
      </c>
      <c r="L2031" s="150">
        <f>VLOOKUP(B2031,'12.2023'!A:E,5,0)</f>
        <v>13000</v>
      </c>
      <c r="M2031" s="150">
        <f>VLOOKUP(B2031,'12.2023'!A:F,6,0)</f>
        <v>13000</v>
      </c>
      <c r="N2031" s="150">
        <f t="shared" si="125"/>
        <v>0</v>
      </c>
      <c r="O2031" s="152">
        <f t="shared" si="126"/>
        <v>0</v>
      </c>
      <c r="P2031" s="128">
        <f t="shared" si="127"/>
        <v>0</v>
      </c>
      <c r="Q2031" s="153">
        <v>0</v>
      </c>
      <c r="R2031" s="128">
        <f t="shared" si="128"/>
        <v>0</v>
      </c>
      <c r="S2031" s="129">
        <v>11</v>
      </c>
    </row>
    <row r="2032" spans="1:19" hidden="1">
      <c r="A2032" s="147">
        <v>2014</v>
      </c>
      <c r="B2032" s="121">
        <v>203063238</v>
      </c>
      <c r="C2032" s="148" t="s">
        <v>159</v>
      </c>
      <c r="D2032" s="149" t="s">
        <v>32</v>
      </c>
      <c r="E2032" s="149" t="s">
        <v>44</v>
      </c>
      <c r="F2032" s="149" t="s">
        <v>152</v>
      </c>
      <c r="G2032" s="149" t="s">
        <v>109</v>
      </c>
      <c r="H2032" s="149">
        <v>0</v>
      </c>
      <c r="I2032" s="123" t="s">
        <v>2131</v>
      </c>
      <c r="J2032" s="150">
        <f>VLOOKUP(B2032,'12.2023'!A:C,3,0)</f>
        <v>0</v>
      </c>
      <c r="K2032" s="151">
        <f>VLOOKUP(B2032,'12.2023'!A:D,4,0)</f>
        <v>0</v>
      </c>
      <c r="L2032" s="150">
        <f>VLOOKUP(B2032,'12.2023'!A:E,5,0)</f>
        <v>13000</v>
      </c>
      <c r="M2032" s="150">
        <f>VLOOKUP(B2032,'12.2023'!A:F,6,0)</f>
        <v>13000</v>
      </c>
      <c r="N2032" s="150">
        <f t="shared" si="125"/>
        <v>0</v>
      </c>
      <c r="O2032" s="152">
        <f t="shared" si="126"/>
        <v>0</v>
      </c>
      <c r="P2032" s="128">
        <f t="shared" si="127"/>
        <v>0</v>
      </c>
      <c r="Q2032" s="153">
        <v>0</v>
      </c>
      <c r="R2032" s="128">
        <f t="shared" si="128"/>
        <v>0</v>
      </c>
      <c r="S2032" s="129">
        <v>11</v>
      </c>
    </row>
    <row r="2033" spans="1:19" hidden="1">
      <c r="A2033" s="147">
        <v>2015</v>
      </c>
      <c r="B2033" s="121">
        <v>203063239</v>
      </c>
      <c r="C2033" s="148" t="s">
        <v>159</v>
      </c>
      <c r="D2033" s="149" t="s">
        <v>32</v>
      </c>
      <c r="E2033" s="149" t="s">
        <v>44</v>
      </c>
      <c r="F2033" s="149" t="s">
        <v>152</v>
      </c>
      <c r="G2033" s="149" t="s">
        <v>109</v>
      </c>
      <c r="H2033" s="149">
        <v>0</v>
      </c>
      <c r="I2033" s="123" t="s">
        <v>2132</v>
      </c>
      <c r="J2033" s="150">
        <f>VLOOKUP(B2033,'12.2023'!A:C,3,0)</f>
        <v>0</v>
      </c>
      <c r="K2033" s="151">
        <f>VLOOKUP(B2033,'12.2023'!A:D,4,0)</f>
        <v>0</v>
      </c>
      <c r="L2033" s="150">
        <f>VLOOKUP(B2033,'12.2023'!A:E,5,0)</f>
        <v>13000</v>
      </c>
      <c r="M2033" s="150">
        <f>VLOOKUP(B2033,'12.2023'!A:F,6,0)</f>
        <v>13000</v>
      </c>
      <c r="N2033" s="150">
        <f t="shared" si="125"/>
        <v>0</v>
      </c>
      <c r="O2033" s="152">
        <f t="shared" si="126"/>
        <v>0</v>
      </c>
      <c r="P2033" s="128">
        <f t="shared" si="127"/>
        <v>0</v>
      </c>
      <c r="Q2033" s="153">
        <v>0</v>
      </c>
      <c r="R2033" s="128">
        <f t="shared" si="128"/>
        <v>0</v>
      </c>
      <c r="S2033" s="129">
        <v>11</v>
      </c>
    </row>
    <row r="2034" spans="1:19" hidden="1">
      <c r="A2034" s="147">
        <v>2016</v>
      </c>
      <c r="B2034" s="121">
        <v>203063240</v>
      </c>
      <c r="C2034" s="148" t="s">
        <v>159</v>
      </c>
      <c r="D2034" s="149" t="s">
        <v>32</v>
      </c>
      <c r="E2034" s="149" t="s">
        <v>44</v>
      </c>
      <c r="F2034" s="149" t="s">
        <v>152</v>
      </c>
      <c r="G2034" s="149" t="s">
        <v>109</v>
      </c>
      <c r="H2034" s="149">
        <v>0</v>
      </c>
      <c r="I2034" s="123" t="s">
        <v>2133</v>
      </c>
      <c r="J2034" s="150">
        <f>VLOOKUP(B2034,'12.2023'!A:C,3,0)</f>
        <v>0</v>
      </c>
      <c r="K2034" s="151">
        <f>VLOOKUP(B2034,'12.2023'!A:D,4,0)</f>
        <v>0</v>
      </c>
      <c r="L2034" s="150">
        <f>VLOOKUP(B2034,'12.2023'!A:E,5,0)</f>
        <v>13000</v>
      </c>
      <c r="M2034" s="150">
        <f>VLOOKUP(B2034,'12.2023'!A:F,6,0)</f>
        <v>13000</v>
      </c>
      <c r="N2034" s="150">
        <f t="shared" si="125"/>
        <v>0</v>
      </c>
      <c r="O2034" s="152">
        <f t="shared" si="126"/>
        <v>0</v>
      </c>
      <c r="P2034" s="128">
        <f t="shared" si="127"/>
        <v>0</v>
      </c>
      <c r="Q2034" s="153">
        <v>0</v>
      </c>
      <c r="R2034" s="128">
        <f t="shared" si="128"/>
        <v>0</v>
      </c>
      <c r="S2034" s="129">
        <v>11</v>
      </c>
    </row>
    <row r="2035" spans="1:19" hidden="1">
      <c r="A2035" s="147">
        <v>2017</v>
      </c>
      <c r="B2035" s="121">
        <v>203063241</v>
      </c>
      <c r="C2035" s="148" t="s">
        <v>159</v>
      </c>
      <c r="D2035" s="149" t="s">
        <v>32</v>
      </c>
      <c r="E2035" s="149" t="s">
        <v>44</v>
      </c>
      <c r="F2035" s="149" t="s">
        <v>152</v>
      </c>
      <c r="G2035" s="149" t="s">
        <v>109</v>
      </c>
      <c r="H2035" s="149">
        <v>0</v>
      </c>
      <c r="I2035" s="123" t="s">
        <v>2134</v>
      </c>
      <c r="J2035" s="150">
        <f>VLOOKUP(B2035,'12.2023'!A:C,3,0)</f>
        <v>0</v>
      </c>
      <c r="K2035" s="151">
        <f>VLOOKUP(B2035,'12.2023'!A:D,4,0)</f>
        <v>0</v>
      </c>
      <c r="L2035" s="150">
        <f>VLOOKUP(B2035,'12.2023'!A:E,5,0)</f>
        <v>13000</v>
      </c>
      <c r="M2035" s="150">
        <f>VLOOKUP(B2035,'12.2023'!A:F,6,0)</f>
        <v>13000</v>
      </c>
      <c r="N2035" s="150">
        <f t="shared" si="125"/>
        <v>0</v>
      </c>
      <c r="O2035" s="152">
        <f t="shared" si="126"/>
        <v>0</v>
      </c>
      <c r="P2035" s="128">
        <f t="shared" si="127"/>
        <v>0</v>
      </c>
      <c r="Q2035" s="153">
        <v>0</v>
      </c>
      <c r="R2035" s="128">
        <f t="shared" si="128"/>
        <v>0</v>
      </c>
      <c r="S2035" s="129">
        <v>11</v>
      </c>
    </row>
    <row r="2036" spans="1:19" hidden="1">
      <c r="A2036" s="147">
        <v>2018</v>
      </c>
      <c r="B2036" s="121">
        <v>203063242</v>
      </c>
      <c r="C2036" s="148" t="s">
        <v>159</v>
      </c>
      <c r="D2036" s="149" t="s">
        <v>32</v>
      </c>
      <c r="E2036" s="149" t="s">
        <v>44</v>
      </c>
      <c r="F2036" s="149" t="s">
        <v>152</v>
      </c>
      <c r="G2036" s="149" t="s">
        <v>109</v>
      </c>
      <c r="H2036" s="149">
        <v>0</v>
      </c>
      <c r="I2036" s="123" t="s">
        <v>2135</v>
      </c>
      <c r="J2036" s="150">
        <f>VLOOKUP(B2036,'12.2023'!A:C,3,0)</f>
        <v>0</v>
      </c>
      <c r="K2036" s="151">
        <f>VLOOKUP(B2036,'12.2023'!A:D,4,0)</f>
        <v>0</v>
      </c>
      <c r="L2036" s="150">
        <f>VLOOKUP(B2036,'12.2023'!A:E,5,0)</f>
        <v>48143</v>
      </c>
      <c r="M2036" s="150">
        <f>VLOOKUP(B2036,'12.2023'!A:F,6,0)</f>
        <v>48143</v>
      </c>
      <c r="N2036" s="150">
        <f t="shared" si="125"/>
        <v>0</v>
      </c>
      <c r="O2036" s="152">
        <f t="shared" si="126"/>
        <v>0</v>
      </c>
      <c r="P2036" s="128">
        <f t="shared" si="127"/>
        <v>0</v>
      </c>
      <c r="Q2036" s="153">
        <v>0</v>
      </c>
      <c r="R2036" s="128">
        <f t="shared" si="128"/>
        <v>0</v>
      </c>
      <c r="S2036" s="129">
        <v>11</v>
      </c>
    </row>
    <row r="2037" spans="1:19" hidden="1">
      <c r="A2037" s="147">
        <v>2019</v>
      </c>
      <c r="B2037" s="121">
        <v>203063243</v>
      </c>
      <c r="C2037" s="148" t="s">
        <v>159</v>
      </c>
      <c r="D2037" s="149" t="s">
        <v>32</v>
      </c>
      <c r="E2037" s="149" t="s">
        <v>44</v>
      </c>
      <c r="F2037" s="149" t="s">
        <v>152</v>
      </c>
      <c r="G2037" s="149" t="s">
        <v>109</v>
      </c>
      <c r="H2037" s="149">
        <v>0</v>
      </c>
      <c r="I2037" s="123" t="s">
        <v>2136</v>
      </c>
      <c r="J2037" s="150">
        <f>VLOOKUP(B2037,'12.2023'!A:C,3,0)</f>
        <v>0</v>
      </c>
      <c r="K2037" s="151">
        <f>VLOOKUP(B2037,'12.2023'!A:D,4,0)</f>
        <v>0</v>
      </c>
      <c r="L2037" s="150">
        <f>VLOOKUP(B2037,'12.2023'!A:E,5,0)</f>
        <v>51456</v>
      </c>
      <c r="M2037" s="150">
        <f>VLOOKUP(B2037,'12.2023'!A:F,6,0)</f>
        <v>51456</v>
      </c>
      <c r="N2037" s="150">
        <f t="shared" si="125"/>
        <v>0</v>
      </c>
      <c r="O2037" s="152">
        <f t="shared" si="126"/>
        <v>0</v>
      </c>
      <c r="P2037" s="128">
        <f t="shared" si="127"/>
        <v>0</v>
      </c>
      <c r="Q2037" s="153">
        <v>0</v>
      </c>
      <c r="R2037" s="128">
        <f t="shared" si="128"/>
        <v>0</v>
      </c>
      <c r="S2037" s="129">
        <v>11</v>
      </c>
    </row>
    <row r="2038" spans="1:19" hidden="1">
      <c r="A2038" s="147">
        <v>2020</v>
      </c>
      <c r="B2038" s="121">
        <v>203063244</v>
      </c>
      <c r="C2038" s="148" t="s">
        <v>159</v>
      </c>
      <c r="D2038" s="149" t="s">
        <v>32</v>
      </c>
      <c r="E2038" s="149" t="s">
        <v>44</v>
      </c>
      <c r="F2038" s="149" t="s">
        <v>152</v>
      </c>
      <c r="G2038" s="149" t="s">
        <v>109</v>
      </c>
      <c r="H2038" s="149">
        <v>0</v>
      </c>
      <c r="I2038" s="123" t="s">
        <v>2137</v>
      </c>
      <c r="J2038" s="150">
        <f>VLOOKUP(B2038,'12.2023'!A:C,3,0)</f>
        <v>0</v>
      </c>
      <c r="K2038" s="151">
        <f>VLOOKUP(B2038,'12.2023'!A:D,4,0)</f>
        <v>0</v>
      </c>
      <c r="L2038" s="150">
        <f>VLOOKUP(B2038,'12.2023'!A:E,5,0)</f>
        <v>13000</v>
      </c>
      <c r="M2038" s="150">
        <f>VLOOKUP(B2038,'12.2023'!A:F,6,0)</f>
        <v>13000</v>
      </c>
      <c r="N2038" s="150">
        <f t="shared" si="125"/>
        <v>0</v>
      </c>
      <c r="O2038" s="152">
        <f t="shared" si="126"/>
        <v>0</v>
      </c>
      <c r="P2038" s="128">
        <f t="shared" si="127"/>
        <v>0</v>
      </c>
      <c r="Q2038" s="153">
        <v>0</v>
      </c>
      <c r="R2038" s="128">
        <f t="shared" si="128"/>
        <v>0</v>
      </c>
      <c r="S2038" s="129">
        <v>11</v>
      </c>
    </row>
    <row r="2039" spans="1:19" hidden="1">
      <c r="A2039" s="147">
        <v>2021</v>
      </c>
      <c r="B2039" s="121">
        <v>203063245</v>
      </c>
      <c r="C2039" s="148" t="s">
        <v>159</v>
      </c>
      <c r="D2039" s="149" t="s">
        <v>32</v>
      </c>
      <c r="E2039" s="149" t="s">
        <v>44</v>
      </c>
      <c r="F2039" s="149" t="s">
        <v>152</v>
      </c>
      <c r="G2039" s="149" t="s">
        <v>109</v>
      </c>
      <c r="H2039" s="149">
        <v>0</v>
      </c>
      <c r="I2039" s="123" t="s">
        <v>2138</v>
      </c>
      <c r="J2039" s="150">
        <f>VLOOKUP(B2039,'12.2023'!A:C,3,0)</f>
        <v>0</v>
      </c>
      <c r="K2039" s="151">
        <f>VLOOKUP(B2039,'12.2023'!A:D,4,0)</f>
        <v>0</v>
      </c>
      <c r="L2039" s="150">
        <f>VLOOKUP(B2039,'12.2023'!A:E,5,0)</f>
        <v>11000</v>
      </c>
      <c r="M2039" s="150">
        <f>VLOOKUP(B2039,'12.2023'!A:F,6,0)</f>
        <v>11000</v>
      </c>
      <c r="N2039" s="150">
        <f t="shared" si="125"/>
        <v>0</v>
      </c>
      <c r="O2039" s="152">
        <f t="shared" si="126"/>
        <v>0</v>
      </c>
      <c r="P2039" s="128">
        <f t="shared" si="127"/>
        <v>0</v>
      </c>
      <c r="Q2039" s="153">
        <v>0</v>
      </c>
      <c r="R2039" s="128">
        <f t="shared" si="128"/>
        <v>0</v>
      </c>
      <c r="S2039" s="129">
        <v>11</v>
      </c>
    </row>
    <row r="2040" spans="1:19" hidden="1">
      <c r="A2040" s="147">
        <v>2022</v>
      </c>
      <c r="B2040" s="121">
        <v>203063246</v>
      </c>
      <c r="C2040" s="148" t="s">
        <v>159</v>
      </c>
      <c r="D2040" s="149" t="s">
        <v>32</v>
      </c>
      <c r="E2040" s="149" t="s">
        <v>44</v>
      </c>
      <c r="F2040" s="149" t="s">
        <v>152</v>
      </c>
      <c r="G2040" s="149" t="s">
        <v>109</v>
      </c>
      <c r="H2040" s="149">
        <v>0</v>
      </c>
      <c r="I2040" s="123" t="s">
        <v>2139</v>
      </c>
      <c r="J2040" s="150">
        <f>VLOOKUP(B2040,'12.2023'!A:C,3,0)</f>
        <v>0</v>
      </c>
      <c r="K2040" s="151">
        <f>VLOOKUP(B2040,'12.2023'!A:D,4,0)</f>
        <v>0</v>
      </c>
      <c r="L2040" s="150">
        <f>VLOOKUP(B2040,'12.2023'!A:E,5,0)</f>
        <v>13000</v>
      </c>
      <c r="M2040" s="150">
        <f>VLOOKUP(B2040,'12.2023'!A:F,6,0)</f>
        <v>13000</v>
      </c>
      <c r="N2040" s="150">
        <f t="shared" si="125"/>
        <v>0</v>
      </c>
      <c r="O2040" s="152">
        <f t="shared" si="126"/>
        <v>0</v>
      </c>
      <c r="P2040" s="128">
        <f t="shared" si="127"/>
        <v>0</v>
      </c>
      <c r="Q2040" s="153">
        <v>0</v>
      </c>
      <c r="R2040" s="128">
        <f t="shared" si="128"/>
        <v>0</v>
      </c>
      <c r="S2040" s="129">
        <v>11</v>
      </c>
    </row>
    <row r="2041" spans="1:19" hidden="1">
      <c r="A2041" s="147">
        <v>2023</v>
      </c>
      <c r="B2041" s="121">
        <v>203063247</v>
      </c>
      <c r="C2041" s="148" t="s">
        <v>159</v>
      </c>
      <c r="D2041" s="149" t="s">
        <v>32</v>
      </c>
      <c r="E2041" s="149" t="s">
        <v>44</v>
      </c>
      <c r="F2041" s="149" t="s">
        <v>152</v>
      </c>
      <c r="G2041" s="149" t="s">
        <v>109</v>
      </c>
      <c r="H2041" s="149">
        <v>0</v>
      </c>
      <c r="I2041" s="123" t="s">
        <v>2140</v>
      </c>
      <c r="J2041" s="150">
        <f>VLOOKUP(B2041,'12.2023'!A:C,3,0)</f>
        <v>0</v>
      </c>
      <c r="K2041" s="151">
        <f>VLOOKUP(B2041,'12.2023'!A:D,4,0)</f>
        <v>0</v>
      </c>
      <c r="L2041" s="150">
        <f>VLOOKUP(B2041,'12.2023'!A:E,5,0)</f>
        <v>13000</v>
      </c>
      <c r="M2041" s="150">
        <f>VLOOKUP(B2041,'12.2023'!A:F,6,0)</f>
        <v>13000</v>
      </c>
      <c r="N2041" s="150">
        <f t="shared" si="125"/>
        <v>0</v>
      </c>
      <c r="O2041" s="152">
        <f t="shared" si="126"/>
        <v>0</v>
      </c>
      <c r="P2041" s="128">
        <f t="shared" si="127"/>
        <v>0</v>
      </c>
      <c r="Q2041" s="153">
        <v>0</v>
      </c>
      <c r="R2041" s="128">
        <f t="shared" si="128"/>
        <v>0</v>
      </c>
      <c r="S2041" s="129">
        <v>11</v>
      </c>
    </row>
    <row r="2042" spans="1:19" hidden="1">
      <c r="A2042" s="147">
        <v>2024</v>
      </c>
      <c r="B2042" s="121">
        <v>203063248</v>
      </c>
      <c r="C2042" s="148" t="s">
        <v>159</v>
      </c>
      <c r="D2042" s="149" t="s">
        <v>32</v>
      </c>
      <c r="E2042" s="149" t="s">
        <v>44</v>
      </c>
      <c r="F2042" s="149" t="s">
        <v>152</v>
      </c>
      <c r="G2042" s="149" t="s">
        <v>109</v>
      </c>
      <c r="H2042" s="149">
        <v>0</v>
      </c>
      <c r="I2042" s="123" t="s">
        <v>2141</v>
      </c>
      <c r="J2042" s="150">
        <f>VLOOKUP(B2042,'12.2023'!A:C,3,0)</f>
        <v>0</v>
      </c>
      <c r="K2042" s="151">
        <f>VLOOKUP(B2042,'12.2023'!A:D,4,0)</f>
        <v>0</v>
      </c>
      <c r="L2042" s="150">
        <f>VLOOKUP(B2042,'12.2023'!A:E,5,0)</f>
        <v>13000</v>
      </c>
      <c r="M2042" s="150">
        <f>VLOOKUP(B2042,'12.2023'!A:F,6,0)</f>
        <v>13000</v>
      </c>
      <c r="N2042" s="150">
        <f t="shared" si="125"/>
        <v>0</v>
      </c>
      <c r="O2042" s="152">
        <f t="shared" si="126"/>
        <v>0</v>
      </c>
      <c r="P2042" s="128">
        <f t="shared" si="127"/>
        <v>0</v>
      </c>
      <c r="Q2042" s="153">
        <v>0</v>
      </c>
      <c r="R2042" s="128">
        <f t="shared" si="128"/>
        <v>0</v>
      </c>
      <c r="S2042" s="129">
        <v>11</v>
      </c>
    </row>
    <row r="2043" spans="1:19" hidden="1">
      <c r="A2043" s="147">
        <v>2025</v>
      </c>
      <c r="B2043" s="121">
        <v>203063249</v>
      </c>
      <c r="C2043" s="148" t="s">
        <v>159</v>
      </c>
      <c r="D2043" s="149" t="s">
        <v>32</v>
      </c>
      <c r="E2043" s="149" t="s">
        <v>44</v>
      </c>
      <c r="F2043" s="149" t="s">
        <v>152</v>
      </c>
      <c r="G2043" s="149" t="s">
        <v>109</v>
      </c>
      <c r="H2043" s="149">
        <v>0</v>
      </c>
      <c r="I2043" s="123" t="s">
        <v>2142</v>
      </c>
      <c r="J2043" s="150">
        <f>VLOOKUP(B2043,'12.2023'!A:C,3,0)</f>
        <v>0</v>
      </c>
      <c r="K2043" s="151">
        <f>VLOOKUP(B2043,'12.2023'!A:D,4,0)</f>
        <v>0</v>
      </c>
      <c r="L2043" s="150">
        <f>VLOOKUP(B2043,'12.2023'!A:E,5,0)</f>
        <v>13000</v>
      </c>
      <c r="M2043" s="150">
        <f>VLOOKUP(B2043,'12.2023'!A:F,6,0)</f>
        <v>13000</v>
      </c>
      <c r="N2043" s="150">
        <f t="shared" si="125"/>
        <v>0</v>
      </c>
      <c r="O2043" s="152">
        <f t="shared" si="126"/>
        <v>0</v>
      </c>
      <c r="P2043" s="128">
        <f t="shared" si="127"/>
        <v>0</v>
      </c>
      <c r="Q2043" s="153">
        <v>0</v>
      </c>
      <c r="R2043" s="128">
        <f t="shared" si="128"/>
        <v>0</v>
      </c>
      <c r="S2043" s="129">
        <v>11</v>
      </c>
    </row>
    <row r="2044" spans="1:19" hidden="1">
      <c r="A2044" s="147">
        <v>2026</v>
      </c>
      <c r="B2044" s="121">
        <v>203063250</v>
      </c>
      <c r="C2044" s="148" t="s">
        <v>159</v>
      </c>
      <c r="D2044" s="149" t="s">
        <v>32</v>
      </c>
      <c r="E2044" s="149" t="s">
        <v>44</v>
      </c>
      <c r="F2044" s="149" t="s">
        <v>152</v>
      </c>
      <c r="G2044" s="149" t="s">
        <v>109</v>
      </c>
      <c r="H2044" s="149">
        <v>0</v>
      </c>
      <c r="I2044" s="123" t="s">
        <v>2143</v>
      </c>
      <c r="J2044" s="150">
        <f>VLOOKUP(B2044,'12.2023'!A:C,3,0)</f>
        <v>0</v>
      </c>
      <c r="K2044" s="151">
        <f>VLOOKUP(B2044,'12.2023'!A:D,4,0)</f>
        <v>0</v>
      </c>
      <c r="L2044" s="150">
        <f>VLOOKUP(B2044,'12.2023'!A:E,5,0)</f>
        <v>13000</v>
      </c>
      <c r="M2044" s="150">
        <f>VLOOKUP(B2044,'12.2023'!A:F,6,0)</f>
        <v>13000</v>
      </c>
      <c r="N2044" s="150">
        <f t="shared" si="125"/>
        <v>0</v>
      </c>
      <c r="O2044" s="152">
        <f t="shared" si="126"/>
        <v>0</v>
      </c>
      <c r="P2044" s="128">
        <f t="shared" si="127"/>
        <v>0</v>
      </c>
      <c r="Q2044" s="153">
        <v>0</v>
      </c>
      <c r="R2044" s="128">
        <f t="shared" si="128"/>
        <v>0</v>
      </c>
      <c r="S2044" s="129">
        <v>11</v>
      </c>
    </row>
    <row r="2045" spans="1:19" hidden="1">
      <c r="A2045" s="147">
        <v>2027</v>
      </c>
      <c r="B2045" s="121">
        <v>203063251</v>
      </c>
      <c r="C2045" s="148" t="s">
        <v>159</v>
      </c>
      <c r="D2045" s="149" t="s">
        <v>32</v>
      </c>
      <c r="E2045" s="149" t="s">
        <v>44</v>
      </c>
      <c r="F2045" s="149" t="s">
        <v>152</v>
      </c>
      <c r="G2045" s="149" t="s">
        <v>109</v>
      </c>
      <c r="H2045" s="149">
        <v>0</v>
      </c>
      <c r="I2045" s="123" t="s">
        <v>2144</v>
      </c>
      <c r="J2045" s="150">
        <f>VLOOKUP(B2045,'12.2023'!A:C,3,0)</f>
        <v>0</v>
      </c>
      <c r="K2045" s="151">
        <f>VLOOKUP(B2045,'12.2023'!A:D,4,0)</f>
        <v>0</v>
      </c>
      <c r="L2045" s="150">
        <f>VLOOKUP(B2045,'12.2023'!A:E,5,0)</f>
        <v>13000</v>
      </c>
      <c r="M2045" s="150">
        <f>VLOOKUP(B2045,'12.2023'!A:F,6,0)</f>
        <v>13000</v>
      </c>
      <c r="N2045" s="150">
        <f t="shared" si="125"/>
        <v>0</v>
      </c>
      <c r="O2045" s="152">
        <f t="shared" si="126"/>
        <v>0</v>
      </c>
      <c r="P2045" s="128">
        <f t="shared" si="127"/>
        <v>0</v>
      </c>
      <c r="Q2045" s="153">
        <v>0</v>
      </c>
      <c r="R2045" s="128">
        <f t="shared" si="128"/>
        <v>0</v>
      </c>
      <c r="S2045" s="129">
        <v>11</v>
      </c>
    </row>
    <row r="2046" spans="1:19" hidden="1">
      <c r="A2046" s="147">
        <v>2028</v>
      </c>
      <c r="B2046" s="121">
        <v>203063252</v>
      </c>
      <c r="C2046" s="148" t="s">
        <v>159</v>
      </c>
      <c r="D2046" s="149" t="s">
        <v>32</v>
      </c>
      <c r="E2046" s="149" t="s">
        <v>44</v>
      </c>
      <c r="F2046" s="149" t="s">
        <v>152</v>
      </c>
      <c r="G2046" s="149" t="s">
        <v>109</v>
      </c>
      <c r="H2046" s="149">
        <v>0</v>
      </c>
      <c r="I2046" s="123" t="s">
        <v>2145</v>
      </c>
      <c r="J2046" s="150">
        <f>VLOOKUP(B2046,'12.2023'!A:C,3,0)</f>
        <v>0</v>
      </c>
      <c r="K2046" s="151">
        <f>VLOOKUP(B2046,'12.2023'!A:D,4,0)</f>
        <v>0</v>
      </c>
      <c r="L2046" s="150">
        <f>VLOOKUP(B2046,'12.2023'!A:E,5,0)</f>
        <v>13000</v>
      </c>
      <c r="M2046" s="150">
        <f>VLOOKUP(B2046,'12.2023'!A:F,6,0)</f>
        <v>13000</v>
      </c>
      <c r="N2046" s="150">
        <f t="shared" si="125"/>
        <v>0</v>
      </c>
      <c r="O2046" s="152">
        <f t="shared" si="126"/>
        <v>0</v>
      </c>
      <c r="P2046" s="128">
        <f t="shared" si="127"/>
        <v>0</v>
      </c>
      <c r="Q2046" s="153">
        <v>0</v>
      </c>
      <c r="R2046" s="128">
        <f t="shared" si="128"/>
        <v>0</v>
      </c>
      <c r="S2046" s="129">
        <v>11</v>
      </c>
    </row>
    <row r="2047" spans="1:19" hidden="1">
      <c r="A2047" s="147">
        <v>2029</v>
      </c>
      <c r="B2047" s="121">
        <v>203063253</v>
      </c>
      <c r="C2047" s="148" t="s">
        <v>159</v>
      </c>
      <c r="D2047" s="149" t="s">
        <v>32</v>
      </c>
      <c r="E2047" s="149" t="s">
        <v>44</v>
      </c>
      <c r="F2047" s="149" t="s">
        <v>152</v>
      </c>
      <c r="G2047" s="149" t="s">
        <v>109</v>
      </c>
      <c r="H2047" s="149">
        <v>0</v>
      </c>
      <c r="I2047" s="123" t="s">
        <v>2146</v>
      </c>
      <c r="J2047" s="150">
        <f>VLOOKUP(B2047,'12.2023'!A:C,3,0)</f>
        <v>0</v>
      </c>
      <c r="K2047" s="151">
        <f>VLOOKUP(B2047,'12.2023'!A:D,4,0)</f>
        <v>0</v>
      </c>
      <c r="L2047" s="150">
        <f>VLOOKUP(B2047,'12.2023'!A:E,5,0)</f>
        <v>13000</v>
      </c>
      <c r="M2047" s="150">
        <f>VLOOKUP(B2047,'12.2023'!A:F,6,0)</f>
        <v>13000</v>
      </c>
      <c r="N2047" s="150">
        <f t="shared" si="125"/>
        <v>0</v>
      </c>
      <c r="O2047" s="152">
        <f t="shared" si="126"/>
        <v>0</v>
      </c>
      <c r="P2047" s="128">
        <f t="shared" si="127"/>
        <v>0</v>
      </c>
      <c r="Q2047" s="153">
        <v>0</v>
      </c>
      <c r="R2047" s="128">
        <f t="shared" si="128"/>
        <v>0</v>
      </c>
      <c r="S2047" s="129">
        <v>11</v>
      </c>
    </row>
    <row r="2048" spans="1:19" hidden="1">
      <c r="A2048" s="147">
        <v>2030</v>
      </c>
      <c r="B2048" s="121">
        <v>203063254</v>
      </c>
      <c r="C2048" s="148" t="s">
        <v>159</v>
      </c>
      <c r="D2048" s="149" t="s">
        <v>32</v>
      </c>
      <c r="E2048" s="149" t="s">
        <v>44</v>
      </c>
      <c r="F2048" s="149" t="s">
        <v>152</v>
      </c>
      <c r="G2048" s="149" t="s">
        <v>109</v>
      </c>
      <c r="H2048" s="149">
        <v>0</v>
      </c>
      <c r="I2048" s="123" t="s">
        <v>2147</v>
      </c>
      <c r="J2048" s="150">
        <f>VLOOKUP(B2048,'12.2023'!A:C,3,0)</f>
        <v>0</v>
      </c>
      <c r="K2048" s="151">
        <f>VLOOKUP(B2048,'12.2023'!A:D,4,0)</f>
        <v>0</v>
      </c>
      <c r="L2048" s="150">
        <f>VLOOKUP(B2048,'12.2023'!A:E,5,0)</f>
        <v>13000</v>
      </c>
      <c r="M2048" s="150">
        <f>VLOOKUP(B2048,'12.2023'!A:F,6,0)</f>
        <v>13000</v>
      </c>
      <c r="N2048" s="150">
        <f t="shared" si="125"/>
        <v>0</v>
      </c>
      <c r="O2048" s="152">
        <f t="shared" si="126"/>
        <v>0</v>
      </c>
      <c r="P2048" s="128">
        <f t="shared" si="127"/>
        <v>0</v>
      </c>
      <c r="Q2048" s="153">
        <v>0</v>
      </c>
      <c r="R2048" s="128">
        <f t="shared" si="128"/>
        <v>0</v>
      </c>
      <c r="S2048" s="129">
        <v>11</v>
      </c>
    </row>
    <row r="2049" spans="1:19" hidden="1">
      <c r="A2049" s="147">
        <v>2031</v>
      </c>
      <c r="B2049" s="121">
        <v>203063255</v>
      </c>
      <c r="C2049" s="148" t="s">
        <v>159</v>
      </c>
      <c r="D2049" s="149" t="s">
        <v>32</v>
      </c>
      <c r="E2049" s="149" t="s">
        <v>44</v>
      </c>
      <c r="F2049" s="149" t="s">
        <v>152</v>
      </c>
      <c r="G2049" s="149" t="s">
        <v>109</v>
      </c>
      <c r="H2049" s="149">
        <v>0</v>
      </c>
      <c r="I2049" s="123" t="s">
        <v>2148</v>
      </c>
      <c r="J2049" s="150">
        <f>VLOOKUP(B2049,'12.2023'!A:C,3,0)</f>
        <v>0</v>
      </c>
      <c r="K2049" s="151">
        <f>VLOOKUP(B2049,'12.2023'!A:D,4,0)</f>
        <v>0</v>
      </c>
      <c r="L2049" s="150">
        <f>VLOOKUP(B2049,'12.2023'!A:E,5,0)</f>
        <v>13000</v>
      </c>
      <c r="M2049" s="150">
        <f>VLOOKUP(B2049,'12.2023'!A:F,6,0)</f>
        <v>13000</v>
      </c>
      <c r="N2049" s="150">
        <f t="shared" si="125"/>
        <v>0</v>
      </c>
      <c r="O2049" s="152">
        <f t="shared" si="126"/>
        <v>0</v>
      </c>
      <c r="P2049" s="128">
        <f t="shared" si="127"/>
        <v>0</v>
      </c>
      <c r="Q2049" s="153">
        <v>0</v>
      </c>
      <c r="R2049" s="128">
        <f t="shared" si="128"/>
        <v>0</v>
      </c>
      <c r="S2049" s="129">
        <v>11</v>
      </c>
    </row>
    <row r="2050" spans="1:19" hidden="1">
      <c r="A2050" s="147">
        <v>2032</v>
      </c>
      <c r="B2050" s="121">
        <v>203063256</v>
      </c>
      <c r="C2050" s="148" t="s">
        <v>159</v>
      </c>
      <c r="D2050" s="149" t="s">
        <v>32</v>
      </c>
      <c r="E2050" s="149" t="s">
        <v>44</v>
      </c>
      <c r="F2050" s="149" t="s">
        <v>152</v>
      </c>
      <c r="G2050" s="149" t="s">
        <v>109</v>
      </c>
      <c r="H2050" s="149">
        <v>0</v>
      </c>
      <c r="I2050" s="123" t="s">
        <v>2149</v>
      </c>
      <c r="J2050" s="150">
        <f>VLOOKUP(B2050,'12.2023'!A:C,3,0)</f>
        <v>0</v>
      </c>
      <c r="K2050" s="151">
        <f>VLOOKUP(B2050,'12.2023'!A:D,4,0)</f>
        <v>0</v>
      </c>
      <c r="L2050" s="150">
        <f>VLOOKUP(B2050,'12.2023'!A:E,5,0)</f>
        <v>13000</v>
      </c>
      <c r="M2050" s="150">
        <f>VLOOKUP(B2050,'12.2023'!A:F,6,0)</f>
        <v>13000</v>
      </c>
      <c r="N2050" s="150">
        <f t="shared" si="125"/>
        <v>0</v>
      </c>
      <c r="O2050" s="152">
        <f t="shared" si="126"/>
        <v>0</v>
      </c>
      <c r="P2050" s="128">
        <f t="shared" si="127"/>
        <v>0</v>
      </c>
      <c r="Q2050" s="153">
        <v>0</v>
      </c>
      <c r="R2050" s="128">
        <f t="shared" si="128"/>
        <v>0</v>
      </c>
      <c r="S2050" s="129">
        <v>11</v>
      </c>
    </row>
    <row r="2051" spans="1:19" hidden="1">
      <c r="A2051" s="147">
        <v>2033</v>
      </c>
      <c r="B2051" s="121">
        <v>203063257</v>
      </c>
      <c r="C2051" s="148" t="s">
        <v>159</v>
      </c>
      <c r="D2051" s="149" t="s">
        <v>32</v>
      </c>
      <c r="E2051" s="149" t="s">
        <v>44</v>
      </c>
      <c r="F2051" s="149" t="s">
        <v>152</v>
      </c>
      <c r="G2051" s="149" t="s">
        <v>109</v>
      </c>
      <c r="H2051" s="149">
        <v>0</v>
      </c>
      <c r="I2051" s="123" t="s">
        <v>2150</v>
      </c>
      <c r="J2051" s="150">
        <f>VLOOKUP(B2051,'12.2023'!A:C,3,0)</f>
        <v>0</v>
      </c>
      <c r="K2051" s="151">
        <f>VLOOKUP(B2051,'12.2023'!A:D,4,0)</f>
        <v>0</v>
      </c>
      <c r="L2051" s="150">
        <f>VLOOKUP(B2051,'12.2023'!A:E,5,0)</f>
        <v>115701</v>
      </c>
      <c r="M2051" s="150">
        <f>VLOOKUP(B2051,'12.2023'!A:F,6,0)</f>
        <v>115701</v>
      </c>
      <c r="N2051" s="150">
        <f t="shared" si="125"/>
        <v>0</v>
      </c>
      <c r="O2051" s="152">
        <f t="shared" si="126"/>
        <v>0</v>
      </c>
      <c r="P2051" s="128">
        <f t="shared" si="127"/>
        <v>0</v>
      </c>
      <c r="Q2051" s="153">
        <v>0</v>
      </c>
      <c r="R2051" s="128">
        <f t="shared" si="128"/>
        <v>0</v>
      </c>
      <c r="S2051" s="129">
        <v>11</v>
      </c>
    </row>
    <row r="2052" spans="1:19" hidden="1">
      <c r="A2052" s="147">
        <v>2034</v>
      </c>
      <c r="B2052" s="121">
        <v>203063258</v>
      </c>
      <c r="C2052" s="148" t="s">
        <v>159</v>
      </c>
      <c r="D2052" s="149" t="s">
        <v>32</v>
      </c>
      <c r="E2052" s="149" t="s">
        <v>44</v>
      </c>
      <c r="F2052" s="149" t="s">
        <v>152</v>
      </c>
      <c r="G2052" s="149" t="s">
        <v>109</v>
      </c>
      <c r="H2052" s="149">
        <v>0</v>
      </c>
      <c r="I2052" s="123" t="s">
        <v>2151</v>
      </c>
      <c r="J2052" s="150">
        <f>VLOOKUP(B2052,'12.2023'!A:C,3,0)</f>
        <v>0</v>
      </c>
      <c r="K2052" s="151">
        <f>VLOOKUP(B2052,'12.2023'!A:D,4,0)</f>
        <v>0</v>
      </c>
      <c r="L2052" s="150">
        <f>VLOOKUP(B2052,'12.2023'!A:E,5,0)</f>
        <v>6000</v>
      </c>
      <c r="M2052" s="150">
        <f>VLOOKUP(B2052,'12.2023'!A:F,6,0)</f>
        <v>6000</v>
      </c>
      <c r="N2052" s="150">
        <f t="shared" si="125"/>
        <v>0</v>
      </c>
      <c r="O2052" s="152">
        <f t="shared" si="126"/>
        <v>0</v>
      </c>
      <c r="P2052" s="128">
        <f t="shared" si="127"/>
        <v>0</v>
      </c>
      <c r="Q2052" s="153">
        <v>0</v>
      </c>
      <c r="R2052" s="128">
        <f t="shared" si="128"/>
        <v>0</v>
      </c>
      <c r="S2052" s="129">
        <v>11</v>
      </c>
    </row>
    <row r="2053" spans="1:19" hidden="1">
      <c r="A2053" s="147">
        <v>2035</v>
      </c>
      <c r="B2053" s="121">
        <v>203063259</v>
      </c>
      <c r="C2053" s="148" t="s">
        <v>159</v>
      </c>
      <c r="D2053" s="149" t="s">
        <v>32</v>
      </c>
      <c r="E2053" s="149" t="s">
        <v>44</v>
      </c>
      <c r="F2053" s="149" t="s">
        <v>152</v>
      </c>
      <c r="G2053" s="149" t="s">
        <v>109</v>
      </c>
      <c r="H2053" s="149">
        <v>0</v>
      </c>
      <c r="I2053" s="123" t="s">
        <v>2152</v>
      </c>
      <c r="J2053" s="150">
        <f>VLOOKUP(B2053,'12.2023'!A:C,3,0)</f>
        <v>0</v>
      </c>
      <c r="K2053" s="151">
        <f>VLOOKUP(B2053,'12.2023'!A:D,4,0)</f>
        <v>0</v>
      </c>
      <c r="L2053" s="150">
        <f>VLOOKUP(B2053,'12.2023'!A:E,5,0)</f>
        <v>58300</v>
      </c>
      <c r="M2053" s="150">
        <f>VLOOKUP(B2053,'12.2023'!A:F,6,0)</f>
        <v>58300</v>
      </c>
      <c r="N2053" s="150">
        <f t="shared" si="125"/>
        <v>0</v>
      </c>
      <c r="O2053" s="152">
        <f t="shared" si="126"/>
        <v>0</v>
      </c>
      <c r="P2053" s="128">
        <f t="shared" si="127"/>
        <v>0</v>
      </c>
      <c r="Q2053" s="153">
        <v>0</v>
      </c>
      <c r="R2053" s="128">
        <f t="shared" si="128"/>
        <v>0</v>
      </c>
      <c r="S2053" s="129">
        <v>11</v>
      </c>
    </row>
    <row r="2054" spans="1:19" hidden="1">
      <c r="A2054" s="147">
        <v>2036</v>
      </c>
      <c r="B2054" s="121">
        <v>203063260</v>
      </c>
      <c r="C2054" s="148" t="s">
        <v>159</v>
      </c>
      <c r="D2054" s="149" t="s">
        <v>32</v>
      </c>
      <c r="E2054" s="149" t="s">
        <v>44</v>
      </c>
      <c r="F2054" s="149" t="s">
        <v>152</v>
      </c>
      <c r="G2054" s="149" t="s">
        <v>109</v>
      </c>
      <c r="H2054" s="149">
        <v>0</v>
      </c>
      <c r="I2054" s="123" t="s">
        <v>2153</v>
      </c>
      <c r="J2054" s="150">
        <f>VLOOKUP(B2054,'12.2023'!A:C,3,0)</f>
        <v>0</v>
      </c>
      <c r="K2054" s="151">
        <f>VLOOKUP(B2054,'12.2023'!A:D,4,0)</f>
        <v>0</v>
      </c>
      <c r="L2054" s="150">
        <f>VLOOKUP(B2054,'12.2023'!A:E,5,0)</f>
        <v>13000</v>
      </c>
      <c r="M2054" s="150">
        <f>VLOOKUP(B2054,'12.2023'!A:F,6,0)</f>
        <v>13000</v>
      </c>
      <c r="N2054" s="150">
        <f t="shared" si="125"/>
        <v>0</v>
      </c>
      <c r="O2054" s="152">
        <f t="shared" si="126"/>
        <v>0</v>
      </c>
      <c r="P2054" s="128">
        <f t="shared" si="127"/>
        <v>0</v>
      </c>
      <c r="Q2054" s="153">
        <v>0</v>
      </c>
      <c r="R2054" s="128">
        <f t="shared" si="128"/>
        <v>0</v>
      </c>
      <c r="S2054" s="129">
        <v>11</v>
      </c>
    </row>
    <row r="2055" spans="1:19" hidden="1">
      <c r="A2055" s="147">
        <v>2037</v>
      </c>
      <c r="B2055" s="121">
        <v>203063261</v>
      </c>
      <c r="C2055" s="148" t="s">
        <v>159</v>
      </c>
      <c r="D2055" s="149" t="s">
        <v>32</v>
      </c>
      <c r="E2055" s="149" t="s">
        <v>44</v>
      </c>
      <c r="F2055" s="149" t="s">
        <v>152</v>
      </c>
      <c r="G2055" s="149" t="s">
        <v>109</v>
      </c>
      <c r="H2055" s="149">
        <v>0</v>
      </c>
      <c r="I2055" s="123" t="s">
        <v>2154</v>
      </c>
      <c r="J2055" s="150">
        <f>VLOOKUP(B2055,'12.2023'!A:C,3,0)</f>
        <v>0</v>
      </c>
      <c r="K2055" s="151">
        <f>VLOOKUP(B2055,'12.2023'!A:D,4,0)</f>
        <v>0</v>
      </c>
      <c r="L2055" s="150">
        <f>VLOOKUP(B2055,'12.2023'!A:E,5,0)</f>
        <v>13000</v>
      </c>
      <c r="M2055" s="150">
        <f>VLOOKUP(B2055,'12.2023'!A:F,6,0)</f>
        <v>13000</v>
      </c>
      <c r="N2055" s="150">
        <f t="shared" ref="N2055:N2118" si="129">IF((J2055+L2055)-(K2055+M2055)&lt;0,0,(J2055+L2055)-(K2055+M2055))</f>
        <v>0</v>
      </c>
      <c r="O2055" s="152">
        <f t="shared" ref="O2055:O2118" si="130">-IF((J2055+L2055)-(K2055+M2055)&lt;0,(J2055+L2055)-(K2055+M2055),0)</f>
        <v>0</v>
      </c>
      <c r="P2055" s="128">
        <f t="shared" ref="P2055:P2118" si="131">N2055-O2055</f>
        <v>0</v>
      </c>
      <c r="Q2055" s="153">
        <v>0</v>
      </c>
      <c r="R2055" s="128">
        <f t="shared" ref="R2055:R2118" si="132">P2055-Q2055</f>
        <v>0</v>
      </c>
      <c r="S2055" s="129">
        <v>11</v>
      </c>
    </row>
    <row r="2056" spans="1:19" hidden="1">
      <c r="A2056" s="147">
        <v>2038</v>
      </c>
      <c r="B2056" s="121">
        <v>203063262</v>
      </c>
      <c r="C2056" s="148" t="s">
        <v>159</v>
      </c>
      <c r="D2056" s="149" t="s">
        <v>32</v>
      </c>
      <c r="E2056" s="149" t="s">
        <v>44</v>
      </c>
      <c r="F2056" s="149" t="s">
        <v>152</v>
      </c>
      <c r="G2056" s="149" t="s">
        <v>109</v>
      </c>
      <c r="H2056" s="149">
        <v>0</v>
      </c>
      <c r="I2056" s="123" t="s">
        <v>2155</v>
      </c>
      <c r="J2056" s="150">
        <f>VLOOKUP(B2056,'12.2023'!A:C,3,0)</f>
        <v>0</v>
      </c>
      <c r="K2056" s="151">
        <f>VLOOKUP(B2056,'12.2023'!A:D,4,0)</f>
        <v>0</v>
      </c>
      <c r="L2056" s="150">
        <f>VLOOKUP(B2056,'12.2023'!A:E,5,0)</f>
        <v>13000</v>
      </c>
      <c r="M2056" s="150">
        <f>VLOOKUP(B2056,'12.2023'!A:F,6,0)</f>
        <v>13000</v>
      </c>
      <c r="N2056" s="150">
        <f t="shared" si="129"/>
        <v>0</v>
      </c>
      <c r="O2056" s="152">
        <f t="shared" si="130"/>
        <v>0</v>
      </c>
      <c r="P2056" s="128">
        <f t="shared" si="131"/>
        <v>0</v>
      </c>
      <c r="Q2056" s="153">
        <v>0</v>
      </c>
      <c r="R2056" s="128">
        <f t="shared" si="132"/>
        <v>0</v>
      </c>
      <c r="S2056" s="129">
        <v>11</v>
      </c>
    </row>
    <row r="2057" spans="1:19" hidden="1">
      <c r="A2057" s="147">
        <v>2039</v>
      </c>
      <c r="B2057" s="121">
        <v>203063263</v>
      </c>
      <c r="C2057" s="148" t="s">
        <v>159</v>
      </c>
      <c r="D2057" s="149" t="s">
        <v>32</v>
      </c>
      <c r="E2057" s="149" t="s">
        <v>44</v>
      </c>
      <c r="F2057" s="149" t="s">
        <v>152</v>
      </c>
      <c r="G2057" s="149" t="s">
        <v>109</v>
      </c>
      <c r="H2057" s="149">
        <v>0</v>
      </c>
      <c r="I2057" s="123" t="s">
        <v>2156</v>
      </c>
      <c r="J2057" s="150">
        <f>VLOOKUP(B2057,'12.2023'!A:C,3,0)</f>
        <v>0</v>
      </c>
      <c r="K2057" s="151">
        <f>VLOOKUP(B2057,'12.2023'!A:D,4,0)</f>
        <v>0</v>
      </c>
      <c r="L2057" s="150">
        <f>VLOOKUP(B2057,'12.2023'!A:E,5,0)</f>
        <v>13000</v>
      </c>
      <c r="M2057" s="150">
        <f>VLOOKUP(B2057,'12.2023'!A:F,6,0)</f>
        <v>13000</v>
      </c>
      <c r="N2057" s="150">
        <f t="shared" si="129"/>
        <v>0</v>
      </c>
      <c r="O2057" s="152">
        <f t="shared" si="130"/>
        <v>0</v>
      </c>
      <c r="P2057" s="128">
        <f t="shared" si="131"/>
        <v>0</v>
      </c>
      <c r="Q2057" s="153">
        <v>0</v>
      </c>
      <c r="R2057" s="128">
        <f t="shared" si="132"/>
        <v>0</v>
      </c>
      <c r="S2057" s="129">
        <v>11</v>
      </c>
    </row>
    <row r="2058" spans="1:19" hidden="1">
      <c r="A2058" s="147">
        <v>2040</v>
      </c>
      <c r="B2058" s="121">
        <v>203063264</v>
      </c>
      <c r="C2058" s="148" t="s">
        <v>159</v>
      </c>
      <c r="D2058" s="149" t="s">
        <v>32</v>
      </c>
      <c r="E2058" s="149" t="s">
        <v>44</v>
      </c>
      <c r="F2058" s="149" t="s">
        <v>152</v>
      </c>
      <c r="G2058" s="149" t="s">
        <v>109</v>
      </c>
      <c r="H2058" s="149">
        <v>0</v>
      </c>
      <c r="I2058" s="123" t="s">
        <v>2157</v>
      </c>
      <c r="J2058" s="150">
        <f>VLOOKUP(B2058,'12.2023'!A:C,3,0)</f>
        <v>0</v>
      </c>
      <c r="K2058" s="151">
        <f>VLOOKUP(B2058,'12.2023'!A:D,4,0)</f>
        <v>0</v>
      </c>
      <c r="L2058" s="150">
        <f>VLOOKUP(B2058,'12.2023'!A:E,5,0)</f>
        <v>13000</v>
      </c>
      <c r="M2058" s="150">
        <f>VLOOKUP(B2058,'12.2023'!A:F,6,0)</f>
        <v>13000</v>
      </c>
      <c r="N2058" s="150">
        <f t="shared" si="129"/>
        <v>0</v>
      </c>
      <c r="O2058" s="152">
        <f t="shared" si="130"/>
        <v>0</v>
      </c>
      <c r="P2058" s="128">
        <f t="shared" si="131"/>
        <v>0</v>
      </c>
      <c r="Q2058" s="153">
        <v>0</v>
      </c>
      <c r="R2058" s="128">
        <f t="shared" si="132"/>
        <v>0</v>
      </c>
      <c r="S2058" s="129">
        <v>11</v>
      </c>
    </row>
    <row r="2059" spans="1:19" hidden="1">
      <c r="A2059" s="147">
        <v>2041</v>
      </c>
      <c r="B2059" s="121">
        <v>203063265</v>
      </c>
      <c r="C2059" s="148" t="s">
        <v>159</v>
      </c>
      <c r="D2059" s="149" t="s">
        <v>32</v>
      </c>
      <c r="E2059" s="149" t="s">
        <v>44</v>
      </c>
      <c r="F2059" s="149" t="s">
        <v>152</v>
      </c>
      <c r="G2059" s="149" t="s">
        <v>109</v>
      </c>
      <c r="H2059" s="149">
        <v>0</v>
      </c>
      <c r="I2059" s="123" t="s">
        <v>2158</v>
      </c>
      <c r="J2059" s="150">
        <f>VLOOKUP(B2059,'12.2023'!A:C,3,0)</f>
        <v>0</v>
      </c>
      <c r="K2059" s="151">
        <f>VLOOKUP(B2059,'12.2023'!A:D,4,0)</f>
        <v>0</v>
      </c>
      <c r="L2059" s="150">
        <f>VLOOKUP(B2059,'12.2023'!A:E,5,0)</f>
        <v>13000</v>
      </c>
      <c r="M2059" s="150">
        <f>VLOOKUP(B2059,'12.2023'!A:F,6,0)</f>
        <v>13000</v>
      </c>
      <c r="N2059" s="150">
        <f t="shared" si="129"/>
        <v>0</v>
      </c>
      <c r="O2059" s="152">
        <f t="shared" si="130"/>
        <v>0</v>
      </c>
      <c r="P2059" s="128">
        <f t="shared" si="131"/>
        <v>0</v>
      </c>
      <c r="Q2059" s="153">
        <v>0</v>
      </c>
      <c r="R2059" s="128">
        <f t="shared" si="132"/>
        <v>0</v>
      </c>
      <c r="S2059" s="129">
        <v>11</v>
      </c>
    </row>
    <row r="2060" spans="1:19" hidden="1">
      <c r="A2060" s="147">
        <v>2042</v>
      </c>
      <c r="B2060" s="121">
        <v>203063266</v>
      </c>
      <c r="C2060" s="148" t="s">
        <v>159</v>
      </c>
      <c r="D2060" s="149" t="s">
        <v>32</v>
      </c>
      <c r="E2060" s="149" t="s">
        <v>44</v>
      </c>
      <c r="F2060" s="149" t="s">
        <v>152</v>
      </c>
      <c r="G2060" s="149" t="s">
        <v>109</v>
      </c>
      <c r="H2060" s="149">
        <v>0</v>
      </c>
      <c r="I2060" s="123" t="s">
        <v>2159</v>
      </c>
      <c r="J2060" s="150">
        <f>VLOOKUP(B2060,'12.2023'!A:C,3,0)</f>
        <v>0</v>
      </c>
      <c r="K2060" s="151">
        <f>VLOOKUP(B2060,'12.2023'!A:D,4,0)</f>
        <v>0</v>
      </c>
      <c r="L2060" s="150">
        <f>VLOOKUP(B2060,'12.2023'!A:E,5,0)</f>
        <v>13000</v>
      </c>
      <c r="M2060" s="150">
        <f>VLOOKUP(B2060,'12.2023'!A:F,6,0)</f>
        <v>13000</v>
      </c>
      <c r="N2060" s="150">
        <f t="shared" si="129"/>
        <v>0</v>
      </c>
      <c r="O2060" s="152">
        <f t="shared" si="130"/>
        <v>0</v>
      </c>
      <c r="P2060" s="128">
        <f t="shared" si="131"/>
        <v>0</v>
      </c>
      <c r="Q2060" s="153">
        <v>0</v>
      </c>
      <c r="R2060" s="128">
        <f t="shared" si="132"/>
        <v>0</v>
      </c>
      <c r="S2060" s="129">
        <v>11</v>
      </c>
    </row>
    <row r="2061" spans="1:19" hidden="1">
      <c r="A2061" s="147">
        <v>2043</v>
      </c>
      <c r="B2061" s="121">
        <v>203063267</v>
      </c>
      <c r="C2061" s="148" t="s">
        <v>159</v>
      </c>
      <c r="D2061" s="149" t="s">
        <v>32</v>
      </c>
      <c r="E2061" s="149" t="s">
        <v>44</v>
      </c>
      <c r="F2061" s="149" t="s">
        <v>152</v>
      </c>
      <c r="G2061" s="149" t="s">
        <v>109</v>
      </c>
      <c r="H2061" s="149">
        <v>0</v>
      </c>
      <c r="I2061" s="123" t="s">
        <v>2160</v>
      </c>
      <c r="J2061" s="150">
        <f>VLOOKUP(B2061,'12.2023'!A:C,3,0)</f>
        <v>0</v>
      </c>
      <c r="K2061" s="151">
        <f>VLOOKUP(B2061,'12.2023'!A:D,4,0)</f>
        <v>0</v>
      </c>
      <c r="L2061" s="150">
        <f>VLOOKUP(B2061,'12.2023'!A:E,5,0)</f>
        <v>13000</v>
      </c>
      <c r="M2061" s="150">
        <f>VLOOKUP(B2061,'12.2023'!A:F,6,0)</f>
        <v>13000</v>
      </c>
      <c r="N2061" s="150">
        <f t="shared" si="129"/>
        <v>0</v>
      </c>
      <c r="O2061" s="152">
        <f t="shared" si="130"/>
        <v>0</v>
      </c>
      <c r="P2061" s="128">
        <f t="shared" si="131"/>
        <v>0</v>
      </c>
      <c r="Q2061" s="153">
        <v>0</v>
      </c>
      <c r="R2061" s="128">
        <f t="shared" si="132"/>
        <v>0</v>
      </c>
      <c r="S2061" s="129">
        <v>11</v>
      </c>
    </row>
    <row r="2062" spans="1:19" hidden="1">
      <c r="A2062" s="147">
        <v>2044</v>
      </c>
      <c r="B2062" s="121">
        <v>203063268</v>
      </c>
      <c r="C2062" s="148" t="s">
        <v>159</v>
      </c>
      <c r="D2062" s="149" t="s">
        <v>32</v>
      </c>
      <c r="E2062" s="149" t="s">
        <v>44</v>
      </c>
      <c r="F2062" s="149" t="s">
        <v>152</v>
      </c>
      <c r="G2062" s="149" t="s">
        <v>109</v>
      </c>
      <c r="H2062" s="149">
        <v>0</v>
      </c>
      <c r="I2062" s="123" t="s">
        <v>2161</v>
      </c>
      <c r="J2062" s="150">
        <f>VLOOKUP(B2062,'12.2023'!A:C,3,0)</f>
        <v>0</v>
      </c>
      <c r="K2062" s="151">
        <f>VLOOKUP(B2062,'12.2023'!A:D,4,0)</f>
        <v>0</v>
      </c>
      <c r="L2062" s="150">
        <f>VLOOKUP(B2062,'12.2023'!A:E,5,0)</f>
        <v>13000</v>
      </c>
      <c r="M2062" s="150">
        <f>VLOOKUP(B2062,'12.2023'!A:F,6,0)</f>
        <v>13000</v>
      </c>
      <c r="N2062" s="150">
        <f t="shared" si="129"/>
        <v>0</v>
      </c>
      <c r="O2062" s="152">
        <f t="shared" si="130"/>
        <v>0</v>
      </c>
      <c r="P2062" s="128">
        <f t="shared" si="131"/>
        <v>0</v>
      </c>
      <c r="Q2062" s="153">
        <v>0</v>
      </c>
      <c r="R2062" s="128">
        <f t="shared" si="132"/>
        <v>0</v>
      </c>
      <c r="S2062" s="129">
        <v>11</v>
      </c>
    </row>
    <row r="2063" spans="1:19" hidden="1">
      <c r="A2063" s="147">
        <v>2045</v>
      </c>
      <c r="B2063" s="121">
        <v>203063269</v>
      </c>
      <c r="C2063" s="148" t="s">
        <v>159</v>
      </c>
      <c r="D2063" s="149" t="s">
        <v>32</v>
      </c>
      <c r="E2063" s="149" t="s">
        <v>44</v>
      </c>
      <c r="F2063" s="149" t="s">
        <v>152</v>
      </c>
      <c r="G2063" s="149" t="s">
        <v>109</v>
      </c>
      <c r="H2063" s="149">
        <v>0</v>
      </c>
      <c r="I2063" s="123" t="s">
        <v>2162</v>
      </c>
      <c r="J2063" s="150">
        <f>VLOOKUP(B2063,'12.2023'!A:C,3,0)</f>
        <v>0</v>
      </c>
      <c r="K2063" s="151">
        <f>VLOOKUP(B2063,'12.2023'!A:D,4,0)</f>
        <v>0</v>
      </c>
      <c r="L2063" s="150">
        <f>VLOOKUP(B2063,'12.2023'!A:E,5,0)</f>
        <v>13000</v>
      </c>
      <c r="M2063" s="150">
        <f>VLOOKUP(B2063,'12.2023'!A:F,6,0)</f>
        <v>13000</v>
      </c>
      <c r="N2063" s="150">
        <f t="shared" si="129"/>
        <v>0</v>
      </c>
      <c r="O2063" s="152">
        <f t="shared" si="130"/>
        <v>0</v>
      </c>
      <c r="P2063" s="128">
        <f t="shared" si="131"/>
        <v>0</v>
      </c>
      <c r="Q2063" s="153">
        <v>0</v>
      </c>
      <c r="R2063" s="128">
        <f t="shared" si="132"/>
        <v>0</v>
      </c>
      <c r="S2063" s="129">
        <v>11</v>
      </c>
    </row>
    <row r="2064" spans="1:19" hidden="1">
      <c r="A2064" s="147">
        <v>2046</v>
      </c>
      <c r="B2064" s="121">
        <v>203063270</v>
      </c>
      <c r="C2064" s="148" t="s">
        <v>159</v>
      </c>
      <c r="D2064" s="149" t="s">
        <v>32</v>
      </c>
      <c r="E2064" s="149" t="s">
        <v>44</v>
      </c>
      <c r="F2064" s="149" t="s">
        <v>152</v>
      </c>
      <c r="G2064" s="149" t="s">
        <v>109</v>
      </c>
      <c r="H2064" s="149">
        <v>0</v>
      </c>
      <c r="I2064" s="123" t="s">
        <v>2163</v>
      </c>
      <c r="J2064" s="150">
        <f>VLOOKUP(B2064,'12.2023'!A:C,3,0)</f>
        <v>0</v>
      </c>
      <c r="K2064" s="151">
        <f>VLOOKUP(B2064,'12.2023'!A:D,4,0)</f>
        <v>0</v>
      </c>
      <c r="L2064" s="150">
        <f>VLOOKUP(B2064,'12.2023'!A:E,5,0)</f>
        <v>13000</v>
      </c>
      <c r="M2064" s="150">
        <f>VLOOKUP(B2064,'12.2023'!A:F,6,0)</f>
        <v>13000</v>
      </c>
      <c r="N2064" s="150">
        <f t="shared" si="129"/>
        <v>0</v>
      </c>
      <c r="O2064" s="152">
        <f t="shared" si="130"/>
        <v>0</v>
      </c>
      <c r="P2064" s="128">
        <f t="shared" si="131"/>
        <v>0</v>
      </c>
      <c r="Q2064" s="153">
        <v>0</v>
      </c>
      <c r="R2064" s="128">
        <f t="shared" si="132"/>
        <v>0</v>
      </c>
      <c r="S2064" s="129">
        <v>11</v>
      </c>
    </row>
    <row r="2065" spans="1:19" hidden="1">
      <c r="A2065" s="147">
        <v>2047</v>
      </c>
      <c r="B2065" s="121">
        <v>203063271</v>
      </c>
      <c r="C2065" s="148" t="s">
        <v>159</v>
      </c>
      <c r="D2065" s="149" t="s">
        <v>32</v>
      </c>
      <c r="E2065" s="149" t="s">
        <v>44</v>
      </c>
      <c r="F2065" s="149" t="s">
        <v>152</v>
      </c>
      <c r="G2065" s="149" t="s">
        <v>109</v>
      </c>
      <c r="H2065" s="149">
        <v>0</v>
      </c>
      <c r="I2065" s="123" t="s">
        <v>2164</v>
      </c>
      <c r="J2065" s="150">
        <f>VLOOKUP(B2065,'12.2023'!A:C,3,0)</f>
        <v>0</v>
      </c>
      <c r="K2065" s="151">
        <f>VLOOKUP(B2065,'12.2023'!A:D,4,0)</f>
        <v>0</v>
      </c>
      <c r="L2065" s="150">
        <f>VLOOKUP(B2065,'12.2023'!A:E,5,0)</f>
        <v>13000</v>
      </c>
      <c r="M2065" s="150">
        <f>VLOOKUP(B2065,'12.2023'!A:F,6,0)</f>
        <v>13000</v>
      </c>
      <c r="N2065" s="150">
        <f t="shared" si="129"/>
        <v>0</v>
      </c>
      <c r="O2065" s="152">
        <f t="shared" si="130"/>
        <v>0</v>
      </c>
      <c r="P2065" s="128">
        <f t="shared" si="131"/>
        <v>0</v>
      </c>
      <c r="Q2065" s="153">
        <v>0</v>
      </c>
      <c r="R2065" s="128">
        <f t="shared" si="132"/>
        <v>0</v>
      </c>
      <c r="S2065" s="129">
        <v>11</v>
      </c>
    </row>
    <row r="2066" spans="1:19" hidden="1">
      <c r="A2066" s="147">
        <v>2048</v>
      </c>
      <c r="B2066" s="121">
        <v>203063272</v>
      </c>
      <c r="C2066" s="148" t="s">
        <v>159</v>
      </c>
      <c r="D2066" s="149" t="s">
        <v>32</v>
      </c>
      <c r="E2066" s="149" t="s">
        <v>44</v>
      </c>
      <c r="F2066" s="149" t="s">
        <v>152</v>
      </c>
      <c r="G2066" s="149" t="s">
        <v>109</v>
      </c>
      <c r="H2066" s="149">
        <v>0</v>
      </c>
      <c r="I2066" s="123" t="s">
        <v>2165</v>
      </c>
      <c r="J2066" s="150">
        <f>VLOOKUP(B2066,'12.2023'!A:C,3,0)</f>
        <v>0</v>
      </c>
      <c r="K2066" s="151">
        <f>VLOOKUP(B2066,'12.2023'!A:D,4,0)</f>
        <v>0</v>
      </c>
      <c r="L2066" s="150">
        <f>VLOOKUP(B2066,'12.2023'!A:E,5,0)</f>
        <v>47814</v>
      </c>
      <c r="M2066" s="150">
        <f>VLOOKUP(B2066,'12.2023'!A:F,6,0)</f>
        <v>47814</v>
      </c>
      <c r="N2066" s="150">
        <f t="shared" si="129"/>
        <v>0</v>
      </c>
      <c r="O2066" s="152">
        <f t="shared" si="130"/>
        <v>0</v>
      </c>
      <c r="P2066" s="128">
        <f t="shared" si="131"/>
        <v>0</v>
      </c>
      <c r="Q2066" s="153">
        <v>0</v>
      </c>
      <c r="R2066" s="128">
        <f t="shared" si="132"/>
        <v>0</v>
      </c>
      <c r="S2066" s="129">
        <v>11</v>
      </c>
    </row>
    <row r="2067" spans="1:19" hidden="1">
      <c r="A2067" s="147">
        <v>2049</v>
      </c>
      <c r="B2067" s="121">
        <v>203063273</v>
      </c>
      <c r="C2067" s="148" t="s">
        <v>159</v>
      </c>
      <c r="D2067" s="149" t="s">
        <v>32</v>
      </c>
      <c r="E2067" s="149" t="s">
        <v>44</v>
      </c>
      <c r="F2067" s="149" t="s">
        <v>152</v>
      </c>
      <c r="G2067" s="149" t="s">
        <v>109</v>
      </c>
      <c r="H2067" s="149">
        <v>0</v>
      </c>
      <c r="I2067" s="123" t="s">
        <v>2166</v>
      </c>
      <c r="J2067" s="150">
        <f>VLOOKUP(B2067,'12.2023'!A:C,3,0)</f>
        <v>0</v>
      </c>
      <c r="K2067" s="151">
        <f>VLOOKUP(B2067,'12.2023'!A:D,4,0)</f>
        <v>0</v>
      </c>
      <c r="L2067" s="150">
        <f>VLOOKUP(B2067,'12.2023'!A:E,5,0)</f>
        <v>16426</v>
      </c>
      <c r="M2067" s="150">
        <f>VLOOKUP(B2067,'12.2023'!A:F,6,0)</f>
        <v>16426</v>
      </c>
      <c r="N2067" s="150">
        <f t="shared" si="129"/>
        <v>0</v>
      </c>
      <c r="O2067" s="152">
        <f t="shared" si="130"/>
        <v>0</v>
      </c>
      <c r="P2067" s="128">
        <f t="shared" si="131"/>
        <v>0</v>
      </c>
      <c r="Q2067" s="153">
        <v>0</v>
      </c>
      <c r="R2067" s="128">
        <f t="shared" si="132"/>
        <v>0</v>
      </c>
      <c r="S2067" s="129">
        <v>11</v>
      </c>
    </row>
    <row r="2068" spans="1:19" hidden="1">
      <c r="A2068" s="147">
        <v>2050</v>
      </c>
      <c r="B2068" s="121">
        <v>203063274</v>
      </c>
      <c r="C2068" s="148" t="s">
        <v>159</v>
      </c>
      <c r="D2068" s="149" t="s">
        <v>32</v>
      </c>
      <c r="E2068" s="149" t="s">
        <v>44</v>
      </c>
      <c r="F2068" s="149" t="s">
        <v>152</v>
      </c>
      <c r="G2068" s="149" t="s">
        <v>109</v>
      </c>
      <c r="H2068" s="149">
        <v>0</v>
      </c>
      <c r="I2068" s="123" t="s">
        <v>2167</v>
      </c>
      <c r="J2068" s="150">
        <f>VLOOKUP(B2068,'12.2023'!A:C,3,0)</f>
        <v>0</v>
      </c>
      <c r="K2068" s="151">
        <f>VLOOKUP(B2068,'12.2023'!A:D,4,0)</f>
        <v>0</v>
      </c>
      <c r="L2068" s="150">
        <f>VLOOKUP(B2068,'12.2023'!A:E,5,0)</f>
        <v>29670</v>
      </c>
      <c r="M2068" s="150">
        <f>VLOOKUP(B2068,'12.2023'!A:F,6,0)</f>
        <v>29670</v>
      </c>
      <c r="N2068" s="150">
        <f t="shared" si="129"/>
        <v>0</v>
      </c>
      <c r="O2068" s="152">
        <f t="shared" si="130"/>
        <v>0</v>
      </c>
      <c r="P2068" s="128">
        <f t="shared" si="131"/>
        <v>0</v>
      </c>
      <c r="Q2068" s="153">
        <v>0</v>
      </c>
      <c r="R2068" s="128">
        <f t="shared" si="132"/>
        <v>0</v>
      </c>
      <c r="S2068" s="129">
        <v>11</v>
      </c>
    </row>
    <row r="2069" spans="1:19" hidden="1">
      <c r="A2069" s="147">
        <v>2051</v>
      </c>
      <c r="B2069" s="121">
        <v>203063275</v>
      </c>
      <c r="C2069" s="148" t="s">
        <v>159</v>
      </c>
      <c r="D2069" s="149" t="s">
        <v>32</v>
      </c>
      <c r="E2069" s="149" t="s">
        <v>44</v>
      </c>
      <c r="F2069" s="149" t="s">
        <v>152</v>
      </c>
      <c r="G2069" s="149" t="s">
        <v>109</v>
      </c>
      <c r="H2069" s="149">
        <v>0</v>
      </c>
      <c r="I2069" s="123" t="s">
        <v>2168</v>
      </c>
      <c r="J2069" s="150">
        <f>VLOOKUP(B2069,'12.2023'!A:C,3,0)</f>
        <v>0</v>
      </c>
      <c r="K2069" s="151">
        <f>VLOOKUP(B2069,'12.2023'!A:D,4,0)</f>
        <v>0</v>
      </c>
      <c r="L2069" s="150">
        <f>VLOOKUP(B2069,'12.2023'!A:E,5,0)</f>
        <v>31391</v>
      </c>
      <c r="M2069" s="150">
        <f>VLOOKUP(B2069,'12.2023'!A:F,6,0)</f>
        <v>31391</v>
      </c>
      <c r="N2069" s="150">
        <f t="shared" si="129"/>
        <v>0</v>
      </c>
      <c r="O2069" s="152">
        <f t="shared" si="130"/>
        <v>0</v>
      </c>
      <c r="P2069" s="128">
        <f t="shared" si="131"/>
        <v>0</v>
      </c>
      <c r="Q2069" s="153">
        <v>0</v>
      </c>
      <c r="R2069" s="128">
        <f t="shared" si="132"/>
        <v>0</v>
      </c>
      <c r="S2069" s="129">
        <v>11</v>
      </c>
    </row>
    <row r="2070" spans="1:19" hidden="1">
      <c r="A2070" s="147">
        <v>2052</v>
      </c>
      <c r="B2070" s="121">
        <v>203063276</v>
      </c>
      <c r="C2070" s="148" t="s">
        <v>159</v>
      </c>
      <c r="D2070" s="149" t="s">
        <v>32</v>
      </c>
      <c r="E2070" s="149" t="s">
        <v>44</v>
      </c>
      <c r="F2070" s="149" t="s">
        <v>152</v>
      </c>
      <c r="G2070" s="149" t="s">
        <v>109</v>
      </c>
      <c r="H2070" s="149">
        <v>0</v>
      </c>
      <c r="I2070" s="123" t="s">
        <v>2169</v>
      </c>
      <c r="J2070" s="150">
        <f>VLOOKUP(B2070,'12.2023'!A:C,3,0)</f>
        <v>0</v>
      </c>
      <c r="K2070" s="151">
        <f>VLOOKUP(B2070,'12.2023'!A:D,4,0)</f>
        <v>0</v>
      </c>
      <c r="L2070" s="150">
        <f>VLOOKUP(B2070,'12.2023'!A:E,5,0)</f>
        <v>34782</v>
      </c>
      <c r="M2070" s="150">
        <f>VLOOKUP(B2070,'12.2023'!A:F,6,0)</f>
        <v>34782</v>
      </c>
      <c r="N2070" s="150">
        <f t="shared" si="129"/>
        <v>0</v>
      </c>
      <c r="O2070" s="152">
        <f t="shared" si="130"/>
        <v>0</v>
      </c>
      <c r="P2070" s="128">
        <f t="shared" si="131"/>
        <v>0</v>
      </c>
      <c r="Q2070" s="153">
        <v>0</v>
      </c>
      <c r="R2070" s="128">
        <f t="shared" si="132"/>
        <v>0</v>
      </c>
      <c r="S2070" s="129">
        <v>11</v>
      </c>
    </row>
    <row r="2071" spans="1:19" hidden="1">
      <c r="A2071" s="147">
        <v>2053</v>
      </c>
      <c r="B2071" s="121">
        <v>203063277</v>
      </c>
      <c r="C2071" s="148" t="s">
        <v>159</v>
      </c>
      <c r="D2071" s="149" t="s">
        <v>32</v>
      </c>
      <c r="E2071" s="149" t="s">
        <v>44</v>
      </c>
      <c r="F2071" s="149" t="s">
        <v>152</v>
      </c>
      <c r="G2071" s="149" t="s">
        <v>109</v>
      </c>
      <c r="H2071" s="149">
        <v>0</v>
      </c>
      <c r="I2071" s="123" t="s">
        <v>2170</v>
      </c>
      <c r="J2071" s="150">
        <f>VLOOKUP(B2071,'12.2023'!A:C,3,0)</f>
        <v>0</v>
      </c>
      <c r="K2071" s="151">
        <f>VLOOKUP(B2071,'12.2023'!A:D,4,0)</f>
        <v>0</v>
      </c>
      <c r="L2071" s="150">
        <f>VLOOKUP(B2071,'12.2023'!A:E,5,0)</f>
        <v>40936</v>
      </c>
      <c r="M2071" s="150">
        <f>VLOOKUP(B2071,'12.2023'!A:F,6,0)</f>
        <v>40936</v>
      </c>
      <c r="N2071" s="150">
        <f t="shared" si="129"/>
        <v>0</v>
      </c>
      <c r="O2071" s="152">
        <f t="shared" si="130"/>
        <v>0</v>
      </c>
      <c r="P2071" s="128">
        <f t="shared" si="131"/>
        <v>0</v>
      </c>
      <c r="Q2071" s="153">
        <v>0</v>
      </c>
      <c r="R2071" s="128">
        <f t="shared" si="132"/>
        <v>0</v>
      </c>
      <c r="S2071" s="129">
        <v>11</v>
      </c>
    </row>
    <row r="2072" spans="1:19" hidden="1">
      <c r="A2072" s="147">
        <v>2054</v>
      </c>
      <c r="B2072" s="121">
        <v>203063278</v>
      </c>
      <c r="C2072" s="148" t="s">
        <v>159</v>
      </c>
      <c r="D2072" s="149" t="s">
        <v>32</v>
      </c>
      <c r="E2072" s="149" t="s">
        <v>44</v>
      </c>
      <c r="F2072" s="149" t="s">
        <v>152</v>
      </c>
      <c r="G2072" s="149" t="s">
        <v>109</v>
      </c>
      <c r="H2072" s="149">
        <v>0</v>
      </c>
      <c r="I2072" s="123" t="s">
        <v>2171</v>
      </c>
      <c r="J2072" s="150">
        <f>VLOOKUP(B2072,'12.2023'!A:C,3,0)</f>
        <v>0</v>
      </c>
      <c r="K2072" s="151">
        <f>VLOOKUP(B2072,'12.2023'!A:D,4,0)</f>
        <v>0</v>
      </c>
      <c r="L2072" s="150">
        <f>VLOOKUP(B2072,'12.2023'!A:E,5,0)</f>
        <v>12000</v>
      </c>
      <c r="M2072" s="150">
        <f>VLOOKUP(B2072,'12.2023'!A:F,6,0)</f>
        <v>12000</v>
      </c>
      <c r="N2072" s="150">
        <f t="shared" si="129"/>
        <v>0</v>
      </c>
      <c r="O2072" s="152">
        <f t="shared" si="130"/>
        <v>0</v>
      </c>
      <c r="P2072" s="128">
        <f t="shared" si="131"/>
        <v>0</v>
      </c>
      <c r="Q2072" s="153">
        <v>0</v>
      </c>
      <c r="R2072" s="128">
        <f t="shared" si="132"/>
        <v>0</v>
      </c>
      <c r="S2072" s="129">
        <v>11</v>
      </c>
    </row>
    <row r="2073" spans="1:19" hidden="1">
      <c r="A2073" s="147">
        <v>2055</v>
      </c>
      <c r="B2073" s="121">
        <v>203063279</v>
      </c>
      <c r="C2073" s="148" t="s">
        <v>159</v>
      </c>
      <c r="D2073" s="149" t="s">
        <v>32</v>
      </c>
      <c r="E2073" s="149" t="s">
        <v>44</v>
      </c>
      <c r="F2073" s="149" t="s">
        <v>152</v>
      </c>
      <c r="G2073" s="149" t="s">
        <v>109</v>
      </c>
      <c r="H2073" s="149">
        <v>0</v>
      </c>
      <c r="I2073" s="123" t="s">
        <v>2172</v>
      </c>
      <c r="J2073" s="150">
        <f>VLOOKUP(B2073,'12.2023'!A:C,3,0)</f>
        <v>0</v>
      </c>
      <c r="K2073" s="151">
        <f>VLOOKUP(B2073,'12.2023'!A:D,4,0)</f>
        <v>0</v>
      </c>
      <c r="L2073" s="150">
        <f>VLOOKUP(B2073,'12.2023'!A:E,5,0)</f>
        <v>12000</v>
      </c>
      <c r="M2073" s="150">
        <f>VLOOKUP(B2073,'12.2023'!A:F,6,0)</f>
        <v>12000</v>
      </c>
      <c r="N2073" s="150">
        <f t="shared" si="129"/>
        <v>0</v>
      </c>
      <c r="O2073" s="152">
        <f t="shared" si="130"/>
        <v>0</v>
      </c>
      <c r="P2073" s="128">
        <f t="shared" si="131"/>
        <v>0</v>
      </c>
      <c r="Q2073" s="153">
        <v>0</v>
      </c>
      <c r="R2073" s="128">
        <f t="shared" si="132"/>
        <v>0</v>
      </c>
      <c r="S2073" s="129">
        <v>11</v>
      </c>
    </row>
    <row r="2074" spans="1:19" hidden="1">
      <c r="A2074" s="147">
        <v>2056</v>
      </c>
      <c r="B2074" s="121">
        <v>203063280</v>
      </c>
      <c r="C2074" s="148" t="s">
        <v>159</v>
      </c>
      <c r="D2074" s="149" t="s">
        <v>32</v>
      </c>
      <c r="E2074" s="149" t="s">
        <v>44</v>
      </c>
      <c r="F2074" s="149" t="s">
        <v>152</v>
      </c>
      <c r="G2074" s="149" t="s">
        <v>109</v>
      </c>
      <c r="H2074" s="149">
        <v>0</v>
      </c>
      <c r="I2074" s="123" t="s">
        <v>2173</v>
      </c>
      <c r="J2074" s="150">
        <f>VLOOKUP(B2074,'12.2023'!A:C,3,0)</f>
        <v>0</v>
      </c>
      <c r="K2074" s="151">
        <f>VLOOKUP(B2074,'12.2023'!A:D,4,0)</f>
        <v>0</v>
      </c>
      <c r="L2074" s="150">
        <f>VLOOKUP(B2074,'12.2023'!A:E,5,0)</f>
        <v>12000</v>
      </c>
      <c r="M2074" s="150">
        <f>VLOOKUP(B2074,'12.2023'!A:F,6,0)</f>
        <v>12000</v>
      </c>
      <c r="N2074" s="150">
        <f t="shared" si="129"/>
        <v>0</v>
      </c>
      <c r="O2074" s="152">
        <f t="shared" si="130"/>
        <v>0</v>
      </c>
      <c r="P2074" s="128">
        <f t="shared" si="131"/>
        <v>0</v>
      </c>
      <c r="Q2074" s="153">
        <v>0</v>
      </c>
      <c r="R2074" s="128">
        <f t="shared" si="132"/>
        <v>0</v>
      </c>
      <c r="S2074" s="129">
        <v>11</v>
      </c>
    </row>
    <row r="2075" spans="1:19" hidden="1">
      <c r="A2075" s="147">
        <v>2057</v>
      </c>
      <c r="B2075" s="121">
        <v>203063281</v>
      </c>
      <c r="C2075" s="148" t="s">
        <v>159</v>
      </c>
      <c r="D2075" s="149" t="s">
        <v>32</v>
      </c>
      <c r="E2075" s="149" t="s">
        <v>44</v>
      </c>
      <c r="F2075" s="149" t="s">
        <v>152</v>
      </c>
      <c r="G2075" s="149" t="s">
        <v>109</v>
      </c>
      <c r="H2075" s="149">
        <v>0</v>
      </c>
      <c r="I2075" s="123" t="s">
        <v>2174</v>
      </c>
      <c r="J2075" s="150">
        <f>VLOOKUP(B2075,'12.2023'!A:C,3,0)</f>
        <v>0</v>
      </c>
      <c r="K2075" s="151">
        <f>VLOOKUP(B2075,'12.2023'!A:D,4,0)</f>
        <v>0</v>
      </c>
      <c r="L2075" s="150">
        <f>VLOOKUP(B2075,'12.2023'!A:E,5,0)</f>
        <v>29262</v>
      </c>
      <c r="M2075" s="150">
        <f>VLOOKUP(B2075,'12.2023'!A:F,6,0)</f>
        <v>29262</v>
      </c>
      <c r="N2075" s="150">
        <f t="shared" si="129"/>
        <v>0</v>
      </c>
      <c r="O2075" s="152">
        <f t="shared" si="130"/>
        <v>0</v>
      </c>
      <c r="P2075" s="128">
        <f t="shared" si="131"/>
        <v>0</v>
      </c>
      <c r="Q2075" s="153">
        <v>0</v>
      </c>
      <c r="R2075" s="128">
        <f t="shared" si="132"/>
        <v>0</v>
      </c>
      <c r="S2075" s="129">
        <v>11</v>
      </c>
    </row>
    <row r="2076" spans="1:19" hidden="1">
      <c r="A2076" s="147">
        <v>2058</v>
      </c>
      <c r="B2076" s="121">
        <v>203063282</v>
      </c>
      <c r="C2076" s="148" t="s">
        <v>159</v>
      </c>
      <c r="D2076" s="149" t="s">
        <v>32</v>
      </c>
      <c r="E2076" s="149" t="s">
        <v>44</v>
      </c>
      <c r="F2076" s="149" t="s">
        <v>152</v>
      </c>
      <c r="G2076" s="149" t="s">
        <v>109</v>
      </c>
      <c r="H2076" s="149">
        <v>0</v>
      </c>
      <c r="I2076" s="123" t="s">
        <v>2175</v>
      </c>
      <c r="J2076" s="150">
        <f>VLOOKUP(B2076,'12.2023'!A:C,3,0)</f>
        <v>0</v>
      </c>
      <c r="K2076" s="151">
        <f>VLOOKUP(B2076,'12.2023'!A:D,4,0)</f>
        <v>0</v>
      </c>
      <c r="L2076" s="150">
        <f>VLOOKUP(B2076,'12.2023'!A:E,5,0)</f>
        <v>26976</v>
      </c>
      <c r="M2076" s="150">
        <f>VLOOKUP(B2076,'12.2023'!A:F,6,0)</f>
        <v>26976</v>
      </c>
      <c r="N2076" s="150">
        <f t="shared" si="129"/>
        <v>0</v>
      </c>
      <c r="O2076" s="152">
        <f t="shared" si="130"/>
        <v>0</v>
      </c>
      <c r="P2076" s="128">
        <f t="shared" si="131"/>
        <v>0</v>
      </c>
      <c r="Q2076" s="153">
        <v>0</v>
      </c>
      <c r="R2076" s="128">
        <f t="shared" si="132"/>
        <v>0</v>
      </c>
      <c r="S2076" s="129">
        <v>11</v>
      </c>
    </row>
    <row r="2077" spans="1:19" hidden="1">
      <c r="A2077" s="147">
        <v>2059</v>
      </c>
      <c r="B2077" s="121">
        <v>203063283</v>
      </c>
      <c r="C2077" s="148" t="s">
        <v>159</v>
      </c>
      <c r="D2077" s="149" t="s">
        <v>32</v>
      </c>
      <c r="E2077" s="149" t="s">
        <v>44</v>
      </c>
      <c r="F2077" s="149" t="s">
        <v>152</v>
      </c>
      <c r="G2077" s="149" t="s">
        <v>109</v>
      </c>
      <c r="H2077" s="149">
        <v>0</v>
      </c>
      <c r="I2077" s="123" t="s">
        <v>2176</v>
      </c>
      <c r="J2077" s="150">
        <f>VLOOKUP(B2077,'12.2023'!A:C,3,0)</f>
        <v>0</v>
      </c>
      <c r="K2077" s="151">
        <f>VLOOKUP(B2077,'12.2023'!A:D,4,0)</f>
        <v>0</v>
      </c>
      <c r="L2077" s="150">
        <f>VLOOKUP(B2077,'12.2023'!A:E,5,0)</f>
        <v>0</v>
      </c>
      <c r="M2077" s="150">
        <f>VLOOKUP(B2077,'12.2023'!A:F,6,0)</f>
        <v>0</v>
      </c>
      <c r="N2077" s="150">
        <f t="shared" si="129"/>
        <v>0</v>
      </c>
      <c r="O2077" s="152">
        <f t="shared" si="130"/>
        <v>0</v>
      </c>
      <c r="P2077" s="128">
        <f t="shared" si="131"/>
        <v>0</v>
      </c>
      <c r="Q2077" s="153">
        <v>0</v>
      </c>
      <c r="R2077" s="128">
        <f t="shared" si="132"/>
        <v>0</v>
      </c>
      <c r="S2077" s="129">
        <v>11</v>
      </c>
    </row>
    <row r="2078" spans="1:19" hidden="1">
      <c r="A2078" s="147">
        <v>2060</v>
      </c>
      <c r="B2078" s="121">
        <v>203063284</v>
      </c>
      <c r="C2078" s="148" t="s">
        <v>159</v>
      </c>
      <c r="D2078" s="149" t="s">
        <v>32</v>
      </c>
      <c r="E2078" s="149" t="s">
        <v>44</v>
      </c>
      <c r="F2078" s="149" t="s">
        <v>152</v>
      </c>
      <c r="G2078" s="149" t="s">
        <v>109</v>
      </c>
      <c r="H2078" s="149">
        <v>0</v>
      </c>
      <c r="I2078" s="123" t="s">
        <v>2177</v>
      </c>
      <c r="J2078" s="150">
        <f>VLOOKUP(B2078,'12.2023'!A:C,3,0)</f>
        <v>0</v>
      </c>
      <c r="K2078" s="151">
        <f>VLOOKUP(B2078,'12.2023'!A:D,4,0)</f>
        <v>0</v>
      </c>
      <c r="L2078" s="150">
        <f>VLOOKUP(B2078,'12.2023'!A:E,5,0)</f>
        <v>27362</v>
      </c>
      <c r="M2078" s="150">
        <f>VLOOKUP(B2078,'12.2023'!A:F,6,0)</f>
        <v>27362</v>
      </c>
      <c r="N2078" s="150">
        <f t="shared" si="129"/>
        <v>0</v>
      </c>
      <c r="O2078" s="152">
        <f t="shared" si="130"/>
        <v>0</v>
      </c>
      <c r="P2078" s="128">
        <f t="shared" si="131"/>
        <v>0</v>
      </c>
      <c r="Q2078" s="153">
        <v>0</v>
      </c>
      <c r="R2078" s="128">
        <f t="shared" si="132"/>
        <v>0</v>
      </c>
      <c r="S2078" s="129">
        <v>11</v>
      </c>
    </row>
    <row r="2079" spans="1:19" hidden="1">
      <c r="A2079" s="147">
        <v>2061</v>
      </c>
      <c r="B2079" s="121">
        <v>203063285</v>
      </c>
      <c r="C2079" s="148" t="s">
        <v>159</v>
      </c>
      <c r="D2079" s="149" t="s">
        <v>32</v>
      </c>
      <c r="E2079" s="149" t="s">
        <v>44</v>
      </c>
      <c r="F2079" s="149" t="s">
        <v>152</v>
      </c>
      <c r="G2079" s="149" t="s">
        <v>109</v>
      </c>
      <c r="H2079" s="149">
        <v>0</v>
      </c>
      <c r="I2079" s="123" t="s">
        <v>2178</v>
      </c>
      <c r="J2079" s="150">
        <f>VLOOKUP(B2079,'12.2023'!A:C,3,0)</f>
        <v>0</v>
      </c>
      <c r="K2079" s="151">
        <f>VLOOKUP(B2079,'12.2023'!A:D,4,0)</f>
        <v>0</v>
      </c>
      <c r="L2079" s="150">
        <f>VLOOKUP(B2079,'12.2023'!A:E,5,0)</f>
        <v>41919</v>
      </c>
      <c r="M2079" s="150">
        <f>VLOOKUP(B2079,'12.2023'!A:F,6,0)</f>
        <v>41919</v>
      </c>
      <c r="N2079" s="150">
        <f t="shared" si="129"/>
        <v>0</v>
      </c>
      <c r="O2079" s="152">
        <f t="shared" si="130"/>
        <v>0</v>
      </c>
      <c r="P2079" s="128">
        <f t="shared" si="131"/>
        <v>0</v>
      </c>
      <c r="Q2079" s="153">
        <v>0</v>
      </c>
      <c r="R2079" s="128">
        <f t="shared" si="132"/>
        <v>0</v>
      </c>
      <c r="S2079" s="129">
        <v>11</v>
      </c>
    </row>
    <row r="2080" spans="1:19" hidden="1">
      <c r="A2080" s="147">
        <v>2062</v>
      </c>
      <c r="B2080" s="121">
        <v>203063286</v>
      </c>
      <c r="C2080" s="148" t="s">
        <v>159</v>
      </c>
      <c r="D2080" s="149" t="s">
        <v>32</v>
      </c>
      <c r="E2080" s="149" t="s">
        <v>44</v>
      </c>
      <c r="F2080" s="149" t="s">
        <v>152</v>
      </c>
      <c r="G2080" s="149" t="s">
        <v>109</v>
      </c>
      <c r="H2080" s="149">
        <v>0</v>
      </c>
      <c r="I2080" s="123" t="s">
        <v>2179</v>
      </c>
      <c r="J2080" s="150">
        <f>VLOOKUP(B2080,'12.2023'!A:C,3,0)</f>
        <v>0</v>
      </c>
      <c r="K2080" s="151">
        <f>VLOOKUP(B2080,'12.2023'!A:D,4,0)</f>
        <v>0</v>
      </c>
      <c r="L2080" s="150">
        <f>VLOOKUP(B2080,'12.2023'!A:E,5,0)</f>
        <v>31756</v>
      </c>
      <c r="M2080" s="150">
        <f>VLOOKUP(B2080,'12.2023'!A:F,6,0)</f>
        <v>31756</v>
      </c>
      <c r="N2080" s="150">
        <f t="shared" si="129"/>
        <v>0</v>
      </c>
      <c r="O2080" s="152">
        <f t="shared" si="130"/>
        <v>0</v>
      </c>
      <c r="P2080" s="128">
        <f t="shared" si="131"/>
        <v>0</v>
      </c>
      <c r="Q2080" s="153">
        <v>0</v>
      </c>
      <c r="R2080" s="128">
        <f t="shared" si="132"/>
        <v>0</v>
      </c>
      <c r="S2080" s="129">
        <v>11</v>
      </c>
    </row>
    <row r="2081" spans="1:19" hidden="1">
      <c r="A2081" s="147">
        <v>2063</v>
      </c>
      <c r="B2081" s="121">
        <v>203063288</v>
      </c>
      <c r="C2081" s="148" t="s">
        <v>159</v>
      </c>
      <c r="D2081" s="149" t="s">
        <v>32</v>
      </c>
      <c r="E2081" s="149" t="s">
        <v>44</v>
      </c>
      <c r="F2081" s="149" t="s">
        <v>152</v>
      </c>
      <c r="G2081" s="149" t="s">
        <v>109</v>
      </c>
      <c r="H2081" s="149">
        <v>0</v>
      </c>
      <c r="I2081" s="123" t="s">
        <v>2180</v>
      </c>
      <c r="J2081" s="150">
        <f>VLOOKUP(B2081,'12.2023'!A:C,3,0)</f>
        <v>0</v>
      </c>
      <c r="K2081" s="151">
        <f>VLOOKUP(B2081,'12.2023'!A:D,4,0)</f>
        <v>0</v>
      </c>
      <c r="L2081" s="150">
        <f>VLOOKUP(B2081,'12.2023'!A:E,5,0)</f>
        <v>182302</v>
      </c>
      <c r="M2081" s="150">
        <f>VLOOKUP(B2081,'12.2023'!A:F,6,0)</f>
        <v>182302</v>
      </c>
      <c r="N2081" s="150">
        <f t="shared" si="129"/>
        <v>0</v>
      </c>
      <c r="O2081" s="152">
        <f t="shared" si="130"/>
        <v>0</v>
      </c>
      <c r="P2081" s="128">
        <f t="shared" si="131"/>
        <v>0</v>
      </c>
      <c r="Q2081" s="153">
        <v>0</v>
      </c>
      <c r="R2081" s="128">
        <f t="shared" si="132"/>
        <v>0</v>
      </c>
      <c r="S2081" s="129">
        <v>11</v>
      </c>
    </row>
    <row r="2082" spans="1:19" hidden="1">
      <c r="A2082" s="147">
        <v>2064</v>
      </c>
      <c r="B2082" s="121">
        <v>203063289</v>
      </c>
      <c r="C2082" s="148" t="s">
        <v>159</v>
      </c>
      <c r="D2082" s="149" t="s">
        <v>32</v>
      </c>
      <c r="E2082" s="149" t="s">
        <v>44</v>
      </c>
      <c r="F2082" s="149" t="s">
        <v>152</v>
      </c>
      <c r="G2082" s="149" t="s">
        <v>109</v>
      </c>
      <c r="H2082" s="149">
        <v>0</v>
      </c>
      <c r="I2082" s="123" t="s">
        <v>2181</v>
      </c>
      <c r="J2082" s="150">
        <f>VLOOKUP(B2082,'12.2023'!A:C,3,0)</f>
        <v>0</v>
      </c>
      <c r="K2082" s="151">
        <f>VLOOKUP(B2082,'12.2023'!A:D,4,0)</f>
        <v>0</v>
      </c>
      <c r="L2082" s="150">
        <f>VLOOKUP(B2082,'12.2023'!A:E,5,0)</f>
        <v>36525</v>
      </c>
      <c r="M2082" s="150">
        <f>VLOOKUP(B2082,'12.2023'!A:F,6,0)</f>
        <v>36525</v>
      </c>
      <c r="N2082" s="150">
        <f t="shared" si="129"/>
        <v>0</v>
      </c>
      <c r="O2082" s="152">
        <f t="shared" si="130"/>
        <v>0</v>
      </c>
      <c r="P2082" s="128">
        <f t="shared" si="131"/>
        <v>0</v>
      </c>
      <c r="Q2082" s="153">
        <v>0</v>
      </c>
      <c r="R2082" s="128">
        <f t="shared" si="132"/>
        <v>0</v>
      </c>
      <c r="S2082" s="129">
        <v>11</v>
      </c>
    </row>
    <row r="2083" spans="1:19" hidden="1">
      <c r="A2083" s="147">
        <v>2065</v>
      </c>
      <c r="B2083" s="121">
        <v>203063290</v>
      </c>
      <c r="C2083" s="148" t="s">
        <v>159</v>
      </c>
      <c r="D2083" s="149" t="s">
        <v>32</v>
      </c>
      <c r="E2083" s="149" t="s">
        <v>44</v>
      </c>
      <c r="F2083" s="149" t="s">
        <v>152</v>
      </c>
      <c r="G2083" s="149" t="s">
        <v>109</v>
      </c>
      <c r="H2083" s="149">
        <v>0</v>
      </c>
      <c r="I2083" s="123" t="s">
        <v>2182</v>
      </c>
      <c r="J2083" s="150">
        <f>VLOOKUP(B2083,'12.2023'!A:C,3,0)</f>
        <v>0</v>
      </c>
      <c r="K2083" s="151">
        <f>VLOOKUP(B2083,'12.2023'!A:D,4,0)</f>
        <v>0</v>
      </c>
      <c r="L2083" s="150">
        <f>VLOOKUP(B2083,'12.2023'!A:E,5,0)</f>
        <v>23691</v>
      </c>
      <c r="M2083" s="150">
        <f>VLOOKUP(B2083,'12.2023'!A:F,6,0)</f>
        <v>23691</v>
      </c>
      <c r="N2083" s="150">
        <f t="shared" si="129"/>
        <v>0</v>
      </c>
      <c r="O2083" s="152">
        <f t="shared" si="130"/>
        <v>0</v>
      </c>
      <c r="P2083" s="128">
        <f t="shared" si="131"/>
        <v>0</v>
      </c>
      <c r="Q2083" s="153">
        <v>0</v>
      </c>
      <c r="R2083" s="128">
        <f t="shared" si="132"/>
        <v>0</v>
      </c>
      <c r="S2083" s="129">
        <v>11</v>
      </c>
    </row>
    <row r="2084" spans="1:19" hidden="1">
      <c r="A2084" s="147">
        <v>2066</v>
      </c>
      <c r="B2084" s="121">
        <v>203063291</v>
      </c>
      <c r="C2084" s="148" t="s">
        <v>159</v>
      </c>
      <c r="D2084" s="149" t="s">
        <v>32</v>
      </c>
      <c r="E2084" s="149" t="s">
        <v>44</v>
      </c>
      <c r="F2084" s="149" t="s">
        <v>152</v>
      </c>
      <c r="G2084" s="149" t="s">
        <v>109</v>
      </c>
      <c r="H2084" s="149">
        <v>0</v>
      </c>
      <c r="I2084" s="123" t="s">
        <v>2183</v>
      </c>
      <c r="J2084" s="150">
        <f>VLOOKUP(B2084,'12.2023'!A:C,3,0)</f>
        <v>0</v>
      </c>
      <c r="K2084" s="151">
        <f>VLOOKUP(B2084,'12.2023'!A:D,4,0)</f>
        <v>0</v>
      </c>
      <c r="L2084" s="150">
        <f>VLOOKUP(B2084,'12.2023'!A:E,5,0)</f>
        <v>11000</v>
      </c>
      <c r="M2084" s="150">
        <f>VLOOKUP(B2084,'12.2023'!A:F,6,0)</f>
        <v>11000</v>
      </c>
      <c r="N2084" s="150">
        <f t="shared" si="129"/>
        <v>0</v>
      </c>
      <c r="O2084" s="152">
        <f t="shared" si="130"/>
        <v>0</v>
      </c>
      <c r="P2084" s="128">
        <f t="shared" si="131"/>
        <v>0</v>
      </c>
      <c r="Q2084" s="153">
        <v>0</v>
      </c>
      <c r="R2084" s="128">
        <f t="shared" si="132"/>
        <v>0</v>
      </c>
      <c r="S2084" s="129">
        <v>11</v>
      </c>
    </row>
    <row r="2085" spans="1:19" hidden="1">
      <c r="A2085" s="147">
        <v>2067</v>
      </c>
      <c r="B2085" s="121">
        <v>203063292</v>
      </c>
      <c r="C2085" s="148" t="s">
        <v>159</v>
      </c>
      <c r="D2085" s="149" t="s">
        <v>32</v>
      </c>
      <c r="E2085" s="149" t="s">
        <v>44</v>
      </c>
      <c r="F2085" s="149" t="s">
        <v>152</v>
      </c>
      <c r="G2085" s="149" t="s">
        <v>109</v>
      </c>
      <c r="H2085" s="149">
        <v>0</v>
      </c>
      <c r="I2085" s="123" t="s">
        <v>2184</v>
      </c>
      <c r="J2085" s="150">
        <f>VLOOKUP(B2085,'12.2023'!A:C,3,0)</f>
        <v>0</v>
      </c>
      <c r="K2085" s="151">
        <f>VLOOKUP(B2085,'12.2023'!A:D,4,0)</f>
        <v>0</v>
      </c>
      <c r="L2085" s="150">
        <f>VLOOKUP(B2085,'12.2023'!A:E,5,0)</f>
        <v>11000</v>
      </c>
      <c r="M2085" s="150">
        <f>VLOOKUP(B2085,'12.2023'!A:F,6,0)</f>
        <v>11000</v>
      </c>
      <c r="N2085" s="150">
        <f t="shared" si="129"/>
        <v>0</v>
      </c>
      <c r="O2085" s="152">
        <f t="shared" si="130"/>
        <v>0</v>
      </c>
      <c r="P2085" s="128">
        <f t="shared" si="131"/>
        <v>0</v>
      </c>
      <c r="Q2085" s="153">
        <v>0</v>
      </c>
      <c r="R2085" s="128">
        <f t="shared" si="132"/>
        <v>0</v>
      </c>
      <c r="S2085" s="129">
        <v>11</v>
      </c>
    </row>
    <row r="2086" spans="1:19" hidden="1">
      <c r="A2086" s="147">
        <v>2068</v>
      </c>
      <c r="B2086" s="121">
        <v>203063293</v>
      </c>
      <c r="C2086" s="148" t="s">
        <v>159</v>
      </c>
      <c r="D2086" s="149" t="s">
        <v>32</v>
      </c>
      <c r="E2086" s="149" t="s">
        <v>44</v>
      </c>
      <c r="F2086" s="149" t="s">
        <v>152</v>
      </c>
      <c r="G2086" s="149" t="s">
        <v>109</v>
      </c>
      <c r="H2086" s="149">
        <v>0</v>
      </c>
      <c r="I2086" s="123" t="s">
        <v>2185</v>
      </c>
      <c r="J2086" s="150">
        <f>VLOOKUP(B2086,'12.2023'!A:C,3,0)</f>
        <v>0</v>
      </c>
      <c r="K2086" s="151">
        <f>VLOOKUP(B2086,'12.2023'!A:D,4,0)</f>
        <v>0</v>
      </c>
      <c r="L2086" s="150">
        <f>VLOOKUP(B2086,'12.2023'!A:E,5,0)</f>
        <v>11000</v>
      </c>
      <c r="M2086" s="150">
        <f>VLOOKUP(B2086,'12.2023'!A:F,6,0)</f>
        <v>11000</v>
      </c>
      <c r="N2086" s="150">
        <f t="shared" si="129"/>
        <v>0</v>
      </c>
      <c r="O2086" s="152">
        <f t="shared" si="130"/>
        <v>0</v>
      </c>
      <c r="P2086" s="128">
        <f t="shared" si="131"/>
        <v>0</v>
      </c>
      <c r="Q2086" s="153">
        <v>0</v>
      </c>
      <c r="R2086" s="128">
        <f t="shared" si="132"/>
        <v>0</v>
      </c>
      <c r="S2086" s="129">
        <v>11</v>
      </c>
    </row>
    <row r="2087" spans="1:19" hidden="1">
      <c r="A2087" s="147">
        <v>2069</v>
      </c>
      <c r="B2087" s="121">
        <v>203063294</v>
      </c>
      <c r="C2087" s="148" t="s">
        <v>159</v>
      </c>
      <c r="D2087" s="149" t="s">
        <v>32</v>
      </c>
      <c r="E2087" s="149" t="s">
        <v>44</v>
      </c>
      <c r="F2087" s="149" t="s">
        <v>152</v>
      </c>
      <c r="G2087" s="149" t="s">
        <v>109</v>
      </c>
      <c r="H2087" s="149">
        <v>0</v>
      </c>
      <c r="I2087" s="123" t="s">
        <v>2186</v>
      </c>
      <c r="J2087" s="150">
        <f>VLOOKUP(B2087,'12.2023'!A:C,3,0)</f>
        <v>0</v>
      </c>
      <c r="K2087" s="151">
        <f>VLOOKUP(B2087,'12.2023'!A:D,4,0)</f>
        <v>0</v>
      </c>
      <c r="L2087" s="150">
        <f>VLOOKUP(B2087,'12.2023'!A:E,5,0)</f>
        <v>11000</v>
      </c>
      <c r="M2087" s="150">
        <f>VLOOKUP(B2087,'12.2023'!A:F,6,0)</f>
        <v>11000</v>
      </c>
      <c r="N2087" s="150">
        <f t="shared" si="129"/>
        <v>0</v>
      </c>
      <c r="O2087" s="152">
        <f t="shared" si="130"/>
        <v>0</v>
      </c>
      <c r="P2087" s="128">
        <f t="shared" si="131"/>
        <v>0</v>
      </c>
      <c r="Q2087" s="153">
        <v>0</v>
      </c>
      <c r="R2087" s="128">
        <f t="shared" si="132"/>
        <v>0</v>
      </c>
      <c r="S2087" s="129">
        <v>11</v>
      </c>
    </row>
    <row r="2088" spans="1:19" hidden="1">
      <c r="A2088" s="147">
        <v>2070</v>
      </c>
      <c r="B2088" s="121">
        <v>203063295</v>
      </c>
      <c r="C2088" s="148" t="s">
        <v>159</v>
      </c>
      <c r="D2088" s="149" t="s">
        <v>32</v>
      </c>
      <c r="E2088" s="149" t="s">
        <v>44</v>
      </c>
      <c r="F2088" s="149" t="s">
        <v>152</v>
      </c>
      <c r="G2088" s="149" t="s">
        <v>109</v>
      </c>
      <c r="H2088" s="149">
        <v>0</v>
      </c>
      <c r="I2088" s="123" t="s">
        <v>2187</v>
      </c>
      <c r="J2088" s="150">
        <f>VLOOKUP(B2088,'12.2023'!A:C,3,0)</f>
        <v>0</v>
      </c>
      <c r="K2088" s="151">
        <f>VLOOKUP(B2088,'12.2023'!A:D,4,0)</f>
        <v>0</v>
      </c>
      <c r="L2088" s="150">
        <f>VLOOKUP(B2088,'12.2023'!A:E,5,0)</f>
        <v>11000</v>
      </c>
      <c r="M2088" s="150">
        <f>VLOOKUP(B2088,'12.2023'!A:F,6,0)</f>
        <v>11000</v>
      </c>
      <c r="N2088" s="150">
        <f t="shared" si="129"/>
        <v>0</v>
      </c>
      <c r="O2088" s="152">
        <f t="shared" si="130"/>
        <v>0</v>
      </c>
      <c r="P2088" s="128">
        <f t="shared" si="131"/>
        <v>0</v>
      </c>
      <c r="Q2088" s="153">
        <v>0</v>
      </c>
      <c r="R2088" s="128">
        <f t="shared" si="132"/>
        <v>0</v>
      </c>
      <c r="S2088" s="129">
        <v>11</v>
      </c>
    </row>
    <row r="2089" spans="1:19" hidden="1">
      <c r="A2089" s="147">
        <v>2071</v>
      </c>
      <c r="B2089" s="121">
        <v>203063296</v>
      </c>
      <c r="C2089" s="148" t="s">
        <v>159</v>
      </c>
      <c r="D2089" s="149" t="s">
        <v>32</v>
      </c>
      <c r="E2089" s="149" t="s">
        <v>44</v>
      </c>
      <c r="F2089" s="149" t="s">
        <v>152</v>
      </c>
      <c r="G2089" s="149" t="s">
        <v>109</v>
      </c>
      <c r="H2089" s="149">
        <v>0</v>
      </c>
      <c r="I2089" s="123" t="s">
        <v>2188</v>
      </c>
      <c r="J2089" s="150">
        <f>VLOOKUP(B2089,'12.2023'!A:C,3,0)</f>
        <v>0</v>
      </c>
      <c r="K2089" s="151">
        <f>VLOOKUP(B2089,'12.2023'!A:D,4,0)</f>
        <v>0</v>
      </c>
      <c r="L2089" s="150">
        <f>VLOOKUP(B2089,'12.2023'!A:E,5,0)</f>
        <v>11000</v>
      </c>
      <c r="M2089" s="150">
        <f>VLOOKUP(B2089,'12.2023'!A:F,6,0)</f>
        <v>11000</v>
      </c>
      <c r="N2089" s="150">
        <f t="shared" si="129"/>
        <v>0</v>
      </c>
      <c r="O2089" s="152">
        <f t="shared" si="130"/>
        <v>0</v>
      </c>
      <c r="P2089" s="128">
        <f t="shared" si="131"/>
        <v>0</v>
      </c>
      <c r="Q2089" s="153">
        <v>0</v>
      </c>
      <c r="R2089" s="128">
        <f t="shared" si="132"/>
        <v>0</v>
      </c>
      <c r="S2089" s="129">
        <v>11</v>
      </c>
    </row>
    <row r="2090" spans="1:19" hidden="1">
      <c r="A2090" s="147">
        <v>2072</v>
      </c>
      <c r="B2090" s="121">
        <v>203063297</v>
      </c>
      <c r="C2090" s="148" t="s">
        <v>159</v>
      </c>
      <c r="D2090" s="149" t="s">
        <v>32</v>
      </c>
      <c r="E2090" s="149" t="s">
        <v>44</v>
      </c>
      <c r="F2090" s="149" t="s">
        <v>152</v>
      </c>
      <c r="G2090" s="149" t="s">
        <v>109</v>
      </c>
      <c r="H2090" s="149">
        <v>0</v>
      </c>
      <c r="I2090" s="123" t="s">
        <v>2189</v>
      </c>
      <c r="J2090" s="150">
        <f>VLOOKUP(B2090,'12.2023'!A:C,3,0)</f>
        <v>0</v>
      </c>
      <c r="K2090" s="151">
        <f>VLOOKUP(B2090,'12.2023'!A:D,4,0)</f>
        <v>0</v>
      </c>
      <c r="L2090" s="150">
        <f>VLOOKUP(B2090,'12.2023'!A:E,5,0)</f>
        <v>11000</v>
      </c>
      <c r="M2090" s="150">
        <f>VLOOKUP(B2090,'12.2023'!A:F,6,0)</f>
        <v>11000</v>
      </c>
      <c r="N2090" s="150">
        <f t="shared" si="129"/>
        <v>0</v>
      </c>
      <c r="O2090" s="152">
        <f t="shared" si="130"/>
        <v>0</v>
      </c>
      <c r="P2090" s="128">
        <f t="shared" si="131"/>
        <v>0</v>
      </c>
      <c r="Q2090" s="153">
        <v>0</v>
      </c>
      <c r="R2090" s="128">
        <f t="shared" si="132"/>
        <v>0</v>
      </c>
      <c r="S2090" s="129">
        <v>11</v>
      </c>
    </row>
    <row r="2091" spans="1:19" hidden="1">
      <c r="A2091" s="147">
        <v>2073</v>
      </c>
      <c r="B2091" s="121">
        <v>203063298</v>
      </c>
      <c r="C2091" s="148" t="s">
        <v>159</v>
      </c>
      <c r="D2091" s="149" t="s">
        <v>32</v>
      </c>
      <c r="E2091" s="149" t="s">
        <v>44</v>
      </c>
      <c r="F2091" s="149" t="s">
        <v>152</v>
      </c>
      <c r="G2091" s="149" t="s">
        <v>109</v>
      </c>
      <c r="H2091" s="149">
        <v>0</v>
      </c>
      <c r="I2091" s="123" t="s">
        <v>2190</v>
      </c>
      <c r="J2091" s="150">
        <f>VLOOKUP(B2091,'12.2023'!A:C,3,0)</f>
        <v>0</v>
      </c>
      <c r="K2091" s="151">
        <f>VLOOKUP(B2091,'12.2023'!A:D,4,0)</f>
        <v>0</v>
      </c>
      <c r="L2091" s="150">
        <f>VLOOKUP(B2091,'12.2023'!A:E,5,0)</f>
        <v>11000</v>
      </c>
      <c r="M2091" s="150">
        <f>VLOOKUP(B2091,'12.2023'!A:F,6,0)</f>
        <v>11000</v>
      </c>
      <c r="N2091" s="150">
        <f t="shared" si="129"/>
        <v>0</v>
      </c>
      <c r="O2091" s="152">
        <f t="shared" si="130"/>
        <v>0</v>
      </c>
      <c r="P2091" s="128">
        <f t="shared" si="131"/>
        <v>0</v>
      </c>
      <c r="Q2091" s="153">
        <v>0</v>
      </c>
      <c r="R2091" s="128">
        <f t="shared" si="132"/>
        <v>0</v>
      </c>
      <c r="S2091" s="129">
        <v>11</v>
      </c>
    </row>
    <row r="2092" spans="1:19" hidden="1">
      <c r="A2092" s="147">
        <v>2074</v>
      </c>
      <c r="B2092" s="121">
        <v>203063299</v>
      </c>
      <c r="C2092" s="148" t="s">
        <v>159</v>
      </c>
      <c r="D2092" s="149" t="s">
        <v>32</v>
      </c>
      <c r="E2092" s="149" t="s">
        <v>44</v>
      </c>
      <c r="F2092" s="149" t="s">
        <v>152</v>
      </c>
      <c r="G2092" s="149" t="s">
        <v>109</v>
      </c>
      <c r="H2092" s="149">
        <v>0</v>
      </c>
      <c r="I2092" s="123" t="s">
        <v>2191</v>
      </c>
      <c r="J2092" s="150">
        <f>VLOOKUP(B2092,'12.2023'!A:C,3,0)</f>
        <v>0</v>
      </c>
      <c r="K2092" s="151">
        <f>VLOOKUP(B2092,'12.2023'!A:D,4,0)</f>
        <v>0</v>
      </c>
      <c r="L2092" s="150">
        <f>VLOOKUP(B2092,'12.2023'!A:E,5,0)</f>
        <v>11000</v>
      </c>
      <c r="M2092" s="150">
        <f>VLOOKUP(B2092,'12.2023'!A:F,6,0)</f>
        <v>11000</v>
      </c>
      <c r="N2092" s="150">
        <f t="shared" si="129"/>
        <v>0</v>
      </c>
      <c r="O2092" s="152">
        <f t="shared" si="130"/>
        <v>0</v>
      </c>
      <c r="P2092" s="128">
        <f t="shared" si="131"/>
        <v>0</v>
      </c>
      <c r="Q2092" s="153">
        <v>0</v>
      </c>
      <c r="R2092" s="128">
        <f t="shared" si="132"/>
        <v>0</v>
      </c>
      <c r="S2092" s="129">
        <v>11</v>
      </c>
    </row>
    <row r="2093" spans="1:19" hidden="1">
      <c r="A2093" s="147">
        <v>2075</v>
      </c>
      <c r="B2093" s="121">
        <v>203063300</v>
      </c>
      <c r="C2093" s="148" t="s">
        <v>159</v>
      </c>
      <c r="D2093" s="149" t="s">
        <v>32</v>
      </c>
      <c r="E2093" s="149" t="s">
        <v>44</v>
      </c>
      <c r="F2093" s="149" t="s">
        <v>152</v>
      </c>
      <c r="G2093" s="149" t="s">
        <v>109</v>
      </c>
      <c r="H2093" s="149">
        <v>0</v>
      </c>
      <c r="I2093" s="123" t="s">
        <v>2192</v>
      </c>
      <c r="J2093" s="150">
        <f>VLOOKUP(B2093,'12.2023'!A:C,3,0)</f>
        <v>0</v>
      </c>
      <c r="K2093" s="151">
        <f>VLOOKUP(B2093,'12.2023'!A:D,4,0)</f>
        <v>0</v>
      </c>
      <c r="L2093" s="150">
        <f>VLOOKUP(B2093,'12.2023'!A:E,5,0)</f>
        <v>11000</v>
      </c>
      <c r="M2093" s="150">
        <f>VLOOKUP(B2093,'12.2023'!A:F,6,0)</f>
        <v>11000</v>
      </c>
      <c r="N2093" s="150">
        <f t="shared" si="129"/>
        <v>0</v>
      </c>
      <c r="O2093" s="152">
        <f t="shared" si="130"/>
        <v>0</v>
      </c>
      <c r="P2093" s="128">
        <f t="shared" si="131"/>
        <v>0</v>
      </c>
      <c r="Q2093" s="153">
        <v>0</v>
      </c>
      <c r="R2093" s="128">
        <f t="shared" si="132"/>
        <v>0</v>
      </c>
      <c r="S2093" s="129">
        <v>11</v>
      </c>
    </row>
    <row r="2094" spans="1:19" hidden="1">
      <c r="A2094" s="147">
        <v>2076</v>
      </c>
      <c r="B2094" s="121">
        <v>203063301</v>
      </c>
      <c r="C2094" s="148" t="s">
        <v>159</v>
      </c>
      <c r="D2094" s="149" t="s">
        <v>32</v>
      </c>
      <c r="E2094" s="149" t="s">
        <v>44</v>
      </c>
      <c r="F2094" s="149" t="s">
        <v>152</v>
      </c>
      <c r="G2094" s="149" t="s">
        <v>109</v>
      </c>
      <c r="H2094" s="149">
        <v>0</v>
      </c>
      <c r="I2094" s="123" t="s">
        <v>2193</v>
      </c>
      <c r="J2094" s="150">
        <f>VLOOKUP(B2094,'12.2023'!A:C,3,0)</f>
        <v>0</v>
      </c>
      <c r="K2094" s="151">
        <f>VLOOKUP(B2094,'12.2023'!A:D,4,0)</f>
        <v>0</v>
      </c>
      <c r="L2094" s="150">
        <f>VLOOKUP(B2094,'12.2023'!A:E,5,0)</f>
        <v>11000</v>
      </c>
      <c r="M2094" s="150">
        <f>VLOOKUP(B2094,'12.2023'!A:F,6,0)</f>
        <v>11000</v>
      </c>
      <c r="N2094" s="150">
        <f t="shared" si="129"/>
        <v>0</v>
      </c>
      <c r="O2094" s="152">
        <f t="shared" si="130"/>
        <v>0</v>
      </c>
      <c r="P2094" s="128">
        <f t="shared" si="131"/>
        <v>0</v>
      </c>
      <c r="Q2094" s="153">
        <v>0</v>
      </c>
      <c r="R2094" s="128">
        <f t="shared" si="132"/>
        <v>0</v>
      </c>
      <c r="S2094" s="129">
        <v>11</v>
      </c>
    </row>
    <row r="2095" spans="1:19" hidden="1">
      <c r="A2095" s="147">
        <v>2077</v>
      </c>
      <c r="B2095" s="121">
        <v>203063302</v>
      </c>
      <c r="C2095" s="148" t="s">
        <v>159</v>
      </c>
      <c r="D2095" s="149" t="s">
        <v>32</v>
      </c>
      <c r="E2095" s="149" t="s">
        <v>44</v>
      </c>
      <c r="F2095" s="149" t="s">
        <v>152</v>
      </c>
      <c r="G2095" s="149" t="s">
        <v>109</v>
      </c>
      <c r="H2095" s="149">
        <v>0</v>
      </c>
      <c r="I2095" s="123" t="s">
        <v>2194</v>
      </c>
      <c r="J2095" s="150">
        <f>VLOOKUP(B2095,'12.2023'!A:C,3,0)</f>
        <v>0</v>
      </c>
      <c r="K2095" s="151">
        <f>VLOOKUP(B2095,'12.2023'!A:D,4,0)</f>
        <v>0</v>
      </c>
      <c r="L2095" s="150">
        <f>VLOOKUP(B2095,'12.2023'!A:E,5,0)</f>
        <v>11000</v>
      </c>
      <c r="M2095" s="150">
        <f>VLOOKUP(B2095,'12.2023'!A:F,6,0)</f>
        <v>11000</v>
      </c>
      <c r="N2095" s="150">
        <f t="shared" si="129"/>
        <v>0</v>
      </c>
      <c r="O2095" s="152">
        <f t="shared" si="130"/>
        <v>0</v>
      </c>
      <c r="P2095" s="128">
        <f t="shared" si="131"/>
        <v>0</v>
      </c>
      <c r="Q2095" s="153">
        <v>0</v>
      </c>
      <c r="R2095" s="128">
        <f t="shared" si="132"/>
        <v>0</v>
      </c>
      <c r="S2095" s="129">
        <v>11</v>
      </c>
    </row>
    <row r="2096" spans="1:19" hidden="1">
      <c r="A2096" s="147">
        <v>2078</v>
      </c>
      <c r="B2096" s="121">
        <v>203063303</v>
      </c>
      <c r="C2096" s="148" t="s">
        <v>159</v>
      </c>
      <c r="D2096" s="149" t="s">
        <v>32</v>
      </c>
      <c r="E2096" s="149" t="s">
        <v>44</v>
      </c>
      <c r="F2096" s="149" t="s">
        <v>152</v>
      </c>
      <c r="G2096" s="149" t="s">
        <v>109</v>
      </c>
      <c r="H2096" s="149">
        <v>0</v>
      </c>
      <c r="I2096" s="123" t="s">
        <v>2195</v>
      </c>
      <c r="J2096" s="150">
        <f>VLOOKUP(B2096,'12.2023'!A:C,3,0)</f>
        <v>0</v>
      </c>
      <c r="K2096" s="151">
        <f>VLOOKUP(B2096,'12.2023'!A:D,4,0)</f>
        <v>0</v>
      </c>
      <c r="L2096" s="150">
        <f>VLOOKUP(B2096,'12.2023'!A:E,5,0)</f>
        <v>11000</v>
      </c>
      <c r="M2096" s="150">
        <f>VLOOKUP(B2096,'12.2023'!A:F,6,0)</f>
        <v>11000</v>
      </c>
      <c r="N2096" s="150">
        <f t="shared" si="129"/>
        <v>0</v>
      </c>
      <c r="O2096" s="152">
        <f t="shared" si="130"/>
        <v>0</v>
      </c>
      <c r="P2096" s="128">
        <f t="shared" si="131"/>
        <v>0</v>
      </c>
      <c r="Q2096" s="153">
        <v>0</v>
      </c>
      <c r="R2096" s="128">
        <f t="shared" si="132"/>
        <v>0</v>
      </c>
      <c r="S2096" s="129">
        <v>11</v>
      </c>
    </row>
    <row r="2097" spans="1:19" hidden="1">
      <c r="A2097" s="147">
        <v>2079</v>
      </c>
      <c r="B2097" s="121">
        <v>203063304</v>
      </c>
      <c r="C2097" s="148" t="s">
        <v>159</v>
      </c>
      <c r="D2097" s="149" t="s">
        <v>32</v>
      </c>
      <c r="E2097" s="149" t="s">
        <v>44</v>
      </c>
      <c r="F2097" s="149" t="s">
        <v>152</v>
      </c>
      <c r="G2097" s="149" t="s">
        <v>109</v>
      </c>
      <c r="H2097" s="149">
        <v>0</v>
      </c>
      <c r="I2097" s="123" t="s">
        <v>2196</v>
      </c>
      <c r="J2097" s="150">
        <f>VLOOKUP(B2097,'12.2023'!A:C,3,0)</f>
        <v>0</v>
      </c>
      <c r="K2097" s="151">
        <f>VLOOKUP(B2097,'12.2023'!A:D,4,0)</f>
        <v>0</v>
      </c>
      <c r="L2097" s="150">
        <f>VLOOKUP(B2097,'12.2023'!A:E,5,0)</f>
        <v>11000</v>
      </c>
      <c r="M2097" s="150">
        <f>VLOOKUP(B2097,'12.2023'!A:F,6,0)</f>
        <v>11000</v>
      </c>
      <c r="N2097" s="150">
        <f t="shared" si="129"/>
        <v>0</v>
      </c>
      <c r="O2097" s="152">
        <f t="shared" si="130"/>
        <v>0</v>
      </c>
      <c r="P2097" s="128">
        <f t="shared" si="131"/>
        <v>0</v>
      </c>
      <c r="Q2097" s="153">
        <v>0</v>
      </c>
      <c r="R2097" s="128">
        <f t="shared" si="132"/>
        <v>0</v>
      </c>
      <c r="S2097" s="129">
        <v>11</v>
      </c>
    </row>
    <row r="2098" spans="1:19" hidden="1">
      <c r="A2098" s="147">
        <v>2080</v>
      </c>
      <c r="B2098" s="121">
        <v>203063305</v>
      </c>
      <c r="C2098" s="148" t="s">
        <v>159</v>
      </c>
      <c r="D2098" s="149" t="s">
        <v>32</v>
      </c>
      <c r="E2098" s="149" t="s">
        <v>44</v>
      </c>
      <c r="F2098" s="149" t="s">
        <v>152</v>
      </c>
      <c r="G2098" s="149" t="s">
        <v>109</v>
      </c>
      <c r="H2098" s="149">
        <v>0</v>
      </c>
      <c r="I2098" s="123" t="s">
        <v>2197</v>
      </c>
      <c r="J2098" s="150">
        <f>VLOOKUP(B2098,'12.2023'!A:C,3,0)</f>
        <v>0</v>
      </c>
      <c r="K2098" s="151">
        <f>VLOOKUP(B2098,'12.2023'!A:D,4,0)</f>
        <v>0</v>
      </c>
      <c r="L2098" s="150">
        <f>VLOOKUP(B2098,'12.2023'!A:E,5,0)</f>
        <v>39600</v>
      </c>
      <c r="M2098" s="150">
        <f>VLOOKUP(B2098,'12.2023'!A:F,6,0)</f>
        <v>39600</v>
      </c>
      <c r="N2098" s="150">
        <f t="shared" si="129"/>
        <v>0</v>
      </c>
      <c r="O2098" s="152">
        <f t="shared" si="130"/>
        <v>0</v>
      </c>
      <c r="P2098" s="128">
        <f t="shared" si="131"/>
        <v>0</v>
      </c>
      <c r="Q2098" s="153">
        <v>0</v>
      </c>
      <c r="R2098" s="128">
        <f t="shared" si="132"/>
        <v>0</v>
      </c>
      <c r="S2098" s="129">
        <v>11</v>
      </c>
    </row>
    <row r="2099" spans="1:19" hidden="1">
      <c r="A2099" s="147">
        <v>2081</v>
      </c>
      <c r="B2099" s="121">
        <v>203063306</v>
      </c>
      <c r="C2099" s="148" t="s">
        <v>159</v>
      </c>
      <c r="D2099" s="149" t="s">
        <v>32</v>
      </c>
      <c r="E2099" s="149" t="s">
        <v>44</v>
      </c>
      <c r="F2099" s="149" t="s">
        <v>152</v>
      </c>
      <c r="G2099" s="149" t="s">
        <v>109</v>
      </c>
      <c r="H2099" s="149">
        <v>0</v>
      </c>
      <c r="I2099" s="123" t="s">
        <v>2198</v>
      </c>
      <c r="J2099" s="150">
        <f>VLOOKUP(B2099,'12.2023'!A:C,3,0)</f>
        <v>0</v>
      </c>
      <c r="K2099" s="151">
        <f>VLOOKUP(B2099,'12.2023'!A:D,4,0)</f>
        <v>0</v>
      </c>
      <c r="L2099" s="150">
        <f>VLOOKUP(B2099,'12.2023'!A:E,5,0)</f>
        <v>10000</v>
      </c>
      <c r="M2099" s="150">
        <f>VLOOKUP(B2099,'12.2023'!A:F,6,0)</f>
        <v>10000</v>
      </c>
      <c r="N2099" s="150">
        <f t="shared" si="129"/>
        <v>0</v>
      </c>
      <c r="O2099" s="152">
        <f t="shared" si="130"/>
        <v>0</v>
      </c>
      <c r="P2099" s="128">
        <f t="shared" si="131"/>
        <v>0</v>
      </c>
      <c r="Q2099" s="153">
        <v>0</v>
      </c>
      <c r="R2099" s="128">
        <f t="shared" si="132"/>
        <v>0</v>
      </c>
      <c r="S2099" s="129">
        <v>11</v>
      </c>
    </row>
    <row r="2100" spans="1:19" hidden="1">
      <c r="A2100" s="147">
        <v>2082</v>
      </c>
      <c r="B2100" s="121">
        <v>203063307</v>
      </c>
      <c r="C2100" s="148" t="s">
        <v>159</v>
      </c>
      <c r="D2100" s="149" t="s">
        <v>32</v>
      </c>
      <c r="E2100" s="149" t="s">
        <v>44</v>
      </c>
      <c r="F2100" s="149" t="s">
        <v>152</v>
      </c>
      <c r="G2100" s="149" t="s">
        <v>109</v>
      </c>
      <c r="H2100" s="149">
        <v>0</v>
      </c>
      <c r="I2100" s="123" t="s">
        <v>2199</v>
      </c>
      <c r="J2100" s="150">
        <f>VLOOKUP(B2100,'12.2023'!A:C,3,0)</f>
        <v>0</v>
      </c>
      <c r="K2100" s="151">
        <f>VLOOKUP(B2100,'12.2023'!A:D,4,0)</f>
        <v>0</v>
      </c>
      <c r="L2100" s="150">
        <f>VLOOKUP(B2100,'12.2023'!A:E,5,0)</f>
        <v>11000</v>
      </c>
      <c r="M2100" s="150">
        <f>VLOOKUP(B2100,'12.2023'!A:F,6,0)</f>
        <v>11000</v>
      </c>
      <c r="N2100" s="150">
        <f t="shared" si="129"/>
        <v>0</v>
      </c>
      <c r="O2100" s="152">
        <f t="shared" si="130"/>
        <v>0</v>
      </c>
      <c r="P2100" s="128">
        <f t="shared" si="131"/>
        <v>0</v>
      </c>
      <c r="Q2100" s="153">
        <v>0</v>
      </c>
      <c r="R2100" s="128">
        <f t="shared" si="132"/>
        <v>0</v>
      </c>
      <c r="S2100" s="129">
        <v>11</v>
      </c>
    </row>
    <row r="2101" spans="1:19" hidden="1">
      <c r="A2101" s="147">
        <v>2083</v>
      </c>
      <c r="B2101" s="121">
        <v>203063308</v>
      </c>
      <c r="C2101" s="148" t="s">
        <v>159</v>
      </c>
      <c r="D2101" s="149" t="s">
        <v>32</v>
      </c>
      <c r="E2101" s="149" t="s">
        <v>44</v>
      </c>
      <c r="F2101" s="149" t="s">
        <v>152</v>
      </c>
      <c r="G2101" s="149" t="s">
        <v>109</v>
      </c>
      <c r="H2101" s="149">
        <v>0</v>
      </c>
      <c r="I2101" s="123" t="s">
        <v>2200</v>
      </c>
      <c r="J2101" s="150">
        <f>VLOOKUP(B2101,'12.2023'!A:C,3,0)</f>
        <v>0</v>
      </c>
      <c r="K2101" s="151">
        <f>VLOOKUP(B2101,'12.2023'!A:D,4,0)</f>
        <v>0</v>
      </c>
      <c r="L2101" s="150">
        <f>VLOOKUP(B2101,'12.2023'!A:E,5,0)</f>
        <v>11000</v>
      </c>
      <c r="M2101" s="150">
        <f>VLOOKUP(B2101,'12.2023'!A:F,6,0)</f>
        <v>11000</v>
      </c>
      <c r="N2101" s="150">
        <f t="shared" si="129"/>
        <v>0</v>
      </c>
      <c r="O2101" s="152">
        <f t="shared" si="130"/>
        <v>0</v>
      </c>
      <c r="P2101" s="128">
        <f t="shared" si="131"/>
        <v>0</v>
      </c>
      <c r="Q2101" s="153">
        <v>0</v>
      </c>
      <c r="R2101" s="128">
        <f t="shared" si="132"/>
        <v>0</v>
      </c>
      <c r="S2101" s="129">
        <v>11</v>
      </c>
    </row>
    <row r="2102" spans="1:19" hidden="1">
      <c r="A2102" s="147">
        <v>2084</v>
      </c>
      <c r="B2102" s="121">
        <v>203063309</v>
      </c>
      <c r="C2102" s="148" t="s">
        <v>159</v>
      </c>
      <c r="D2102" s="149" t="s">
        <v>32</v>
      </c>
      <c r="E2102" s="149" t="s">
        <v>44</v>
      </c>
      <c r="F2102" s="149" t="s">
        <v>152</v>
      </c>
      <c r="G2102" s="149" t="s">
        <v>109</v>
      </c>
      <c r="H2102" s="149">
        <v>0</v>
      </c>
      <c r="I2102" s="123" t="s">
        <v>2201</v>
      </c>
      <c r="J2102" s="150">
        <f>VLOOKUP(B2102,'12.2023'!A:C,3,0)</f>
        <v>0</v>
      </c>
      <c r="K2102" s="151">
        <f>VLOOKUP(B2102,'12.2023'!A:D,4,0)</f>
        <v>0</v>
      </c>
      <c r="L2102" s="150">
        <f>VLOOKUP(B2102,'12.2023'!A:E,5,0)</f>
        <v>39600</v>
      </c>
      <c r="M2102" s="150">
        <f>VLOOKUP(B2102,'12.2023'!A:F,6,0)</f>
        <v>39600</v>
      </c>
      <c r="N2102" s="150">
        <f t="shared" si="129"/>
        <v>0</v>
      </c>
      <c r="O2102" s="152">
        <f t="shared" si="130"/>
        <v>0</v>
      </c>
      <c r="P2102" s="128">
        <f t="shared" si="131"/>
        <v>0</v>
      </c>
      <c r="Q2102" s="153">
        <v>0</v>
      </c>
      <c r="R2102" s="128">
        <f t="shared" si="132"/>
        <v>0</v>
      </c>
      <c r="S2102" s="129">
        <v>11</v>
      </c>
    </row>
    <row r="2103" spans="1:19" hidden="1">
      <c r="A2103" s="147">
        <v>2085</v>
      </c>
      <c r="B2103" s="121">
        <v>203063310</v>
      </c>
      <c r="C2103" s="148" t="s">
        <v>159</v>
      </c>
      <c r="D2103" s="149" t="s">
        <v>32</v>
      </c>
      <c r="E2103" s="149" t="s">
        <v>44</v>
      </c>
      <c r="F2103" s="149" t="s">
        <v>152</v>
      </c>
      <c r="G2103" s="149" t="s">
        <v>109</v>
      </c>
      <c r="H2103" s="149">
        <v>0</v>
      </c>
      <c r="I2103" s="123" t="s">
        <v>2202</v>
      </c>
      <c r="J2103" s="150">
        <f>VLOOKUP(B2103,'12.2023'!A:C,3,0)</f>
        <v>0</v>
      </c>
      <c r="K2103" s="151">
        <f>VLOOKUP(B2103,'12.2023'!A:D,4,0)</f>
        <v>0</v>
      </c>
      <c r="L2103" s="150">
        <f>VLOOKUP(B2103,'12.2023'!A:E,5,0)</f>
        <v>39600</v>
      </c>
      <c r="M2103" s="150">
        <f>VLOOKUP(B2103,'12.2023'!A:F,6,0)</f>
        <v>39600</v>
      </c>
      <c r="N2103" s="150">
        <f t="shared" si="129"/>
        <v>0</v>
      </c>
      <c r="O2103" s="152">
        <f t="shared" si="130"/>
        <v>0</v>
      </c>
      <c r="P2103" s="128">
        <f t="shared" si="131"/>
        <v>0</v>
      </c>
      <c r="Q2103" s="153">
        <v>0</v>
      </c>
      <c r="R2103" s="128">
        <f t="shared" si="132"/>
        <v>0</v>
      </c>
      <c r="S2103" s="129">
        <v>11</v>
      </c>
    </row>
    <row r="2104" spans="1:19" hidden="1">
      <c r="A2104" s="147">
        <v>2086</v>
      </c>
      <c r="B2104" s="121">
        <v>203063311</v>
      </c>
      <c r="C2104" s="148" t="s">
        <v>159</v>
      </c>
      <c r="D2104" s="149" t="s">
        <v>32</v>
      </c>
      <c r="E2104" s="149" t="s">
        <v>44</v>
      </c>
      <c r="F2104" s="149" t="s">
        <v>152</v>
      </c>
      <c r="G2104" s="149" t="s">
        <v>109</v>
      </c>
      <c r="H2104" s="149">
        <v>0</v>
      </c>
      <c r="I2104" s="123" t="s">
        <v>2203</v>
      </c>
      <c r="J2104" s="150">
        <f>VLOOKUP(B2104,'12.2023'!A:C,3,0)</f>
        <v>0</v>
      </c>
      <c r="K2104" s="151">
        <f>VLOOKUP(B2104,'12.2023'!A:D,4,0)</f>
        <v>0</v>
      </c>
      <c r="L2104" s="150">
        <f>VLOOKUP(B2104,'12.2023'!A:E,5,0)</f>
        <v>11000</v>
      </c>
      <c r="M2104" s="150">
        <f>VLOOKUP(B2104,'12.2023'!A:F,6,0)</f>
        <v>11000</v>
      </c>
      <c r="N2104" s="150">
        <f t="shared" si="129"/>
        <v>0</v>
      </c>
      <c r="O2104" s="152">
        <f t="shared" si="130"/>
        <v>0</v>
      </c>
      <c r="P2104" s="128">
        <f t="shared" si="131"/>
        <v>0</v>
      </c>
      <c r="Q2104" s="153">
        <v>0</v>
      </c>
      <c r="R2104" s="128">
        <f t="shared" si="132"/>
        <v>0</v>
      </c>
      <c r="S2104" s="129">
        <v>11</v>
      </c>
    </row>
    <row r="2105" spans="1:19" hidden="1">
      <c r="A2105" s="147">
        <v>2087</v>
      </c>
      <c r="B2105" s="121">
        <v>203063312</v>
      </c>
      <c r="C2105" s="148" t="s">
        <v>159</v>
      </c>
      <c r="D2105" s="149" t="s">
        <v>32</v>
      </c>
      <c r="E2105" s="149" t="s">
        <v>44</v>
      </c>
      <c r="F2105" s="149" t="s">
        <v>152</v>
      </c>
      <c r="G2105" s="149" t="s">
        <v>109</v>
      </c>
      <c r="H2105" s="149">
        <v>0</v>
      </c>
      <c r="I2105" s="123" t="s">
        <v>2204</v>
      </c>
      <c r="J2105" s="150">
        <f>VLOOKUP(B2105,'12.2023'!A:C,3,0)</f>
        <v>0</v>
      </c>
      <c r="K2105" s="151">
        <f>VLOOKUP(B2105,'12.2023'!A:D,4,0)</f>
        <v>0</v>
      </c>
      <c r="L2105" s="150">
        <f>VLOOKUP(B2105,'12.2023'!A:E,5,0)</f>
        <v>23754</v>
      </c>
      <c r="M2105" s="150">
        <f>VLOOKUP(B2105,'12.2023'!A:F,6,0)</f>
        <v>23754</v>
      </c>
      <c r="N2105" s="150">
        <f t="shared" si="129"/>
        <v>0</v>
      </c>
      <c r="O2105" s="152">
        <f t="shared" si="130"/>
        <v>0</v>
      </c>
      <c r="P2105" s="128">
        <f t="shared" si="131"/>
        <v>0</v>
      </c>
      <c r="Q2105" s="153">
        <v>0</v>
      </c>
      <c r="R2105" s="128">
        <f t="shared" si="132"/>
        <v>0</v>
      </c>
      <c r="S2105" s="129">
        <v>11</v>
      </c>
    </row>
    <row r="2106" spans="1:19" hidden="1">
      <c r="A2106" s="147">
        <v>2088</v>
      </c>
      <c r="B2106" s="121">
        <v>203063313</v>
      </c>
      <c r="C2106" s="148" t="s">
        <v>159</v>
      </c>
      <c r="D2106" s="149" t="s">
        <v>32</v>
      </c>
      <c r="E2106" s="149" t="s">
        <v>44</v>
      </c>
      <c r="F2106" s="149" t="s">
        <v>152</v>
      </c>
      <c r="G2106" s="149" t="s">
        <v>109</v>
      </c>
      <c r="H2106" s="149">
        <v>0</v>
      </c>
      <c r="I2106" s="123" t="s">
        <v>2205</v>
      </c>
      <c r="J2106" s="150">
        <f>VLOOKUP(B2106,'12.2023'!A:C,3,0)</f>
        <v>0</v>
      </c>
      <c r="K2106" s="151">
        <f>VLOOKUP(B2106,'12.2023'!A:D,4,0)</f>
        <v>0</v>
      </c>
      <c r="L2106" s="150">
        <f>VLOOKUP(B2106,'12.2023'!A:E,5,0)</f>
        <v>10000</v>
      </c>
      <c r="M2106" s="150">
        <f>VLOOKUP(B2106,'12.2023'!A:F,6,0)</f>
        <v>10000</v>
      </c>
      <c r="N2106" s="150">
        <f t="shared" si="129"/>
        <v>0</v>
      </c>
      <c r="O2106" s="152">
        <f t="shared" si="130"/>
        <v>0</v>
      </c>
      <c r="P2106" s="128">
        <f t="shared" si="131"/>
        <v>0</v>
      </c>
      <c r="Q2106" s="153">
        <v>0</v>
      </c>
      <c r="R2106" s="128">
        <f t="shared" si="132"/>
        <v>0</v>
      </c>
      <c r="S2106" s="129">
        <v>11</v>
      </c>
    </row>
    <row r="2107" spans="1:19" hidden="1">
      <c r="A2107" s="147">
        <v>2089</v>
      </c>
      <c r="B2107" s="121">
        <v>203063314</v>
      </c>
      <c r="C2107" s="148" t="s">
        <v>159</v>
      </c>
      <c r="D2107" s="149" t="s">
        <v>32</v>
      </c>
      <c r="E2107" s="149" t="s">
        <v>44</v>
      </c>
      <c r="F2107" s="149" t="s">
        <v>152</v>
      </c>
      <c r="G2107" s="149" t="s">
        <v>109</v>
      </c>
      <c r="H2107" s="149">
        <v>0</v>
      </c>
      <c r="I2107" s="123" t="s">
        <v>2206</v>
      </c>
      <c r="J2107" s="150">
        <f>VLOOKUP(B2107,'12.2023'!A:C,3,0)</f>
        <v>0</v>
      </c>
      <c r="K2107" s="151">
        <f>VLOOKUP(B2107,'12.2023'!A:D,4,0)</f>
        <v>0</v>
      </c>
      <c r="L2107" s="150">
        <f>VLOOKUP(B2107,'12.2023'!A:E,5,0)</f>
        <v>10000</v>
      </c>
      <c r="M2107" s="150">
        <f>VLOOKUP(B2107,'12.2023'!A:F,6,0)</f>
        <v>10000</v>
      </c>
      <c r="N2107" s="150">
        <f t="shared" si="129"/>
        <v>0</v>
      </c>
      <c r="O2107" s="152">
        <f t="shared" si="130"/>
        <v>0</v>
      </c>
      <c r="P2107" s="128">
        <f t="shared" si="131"/>
        <v>0</v>
      </c>
      <c r="Q2107" s="153">
        <v>0</v>
      </c>
      <c r="R2107" s="128">
        <f t="shared" si="132"/>
        <v>0</v>
      </c>
      <c r="S2107" s="129">
        <v>11</v>
      </c>
    </row>
    <row r="2108" spans="1:19" hidden="1">
      <c r="A2108" s="147">
        <v>2090</v>
      </c>
      <c r="B2108" s="121">
        <v>203063315</v>
      </c>
      <c r="C2108" s="148" t="s">
        <v>159</v>
      </c>
      <c r="D2108" s="149" t="s">
        <v>32</v>
      </c>
      <c r="E2108" s="149" t="s">
        <v>44</v>
      </c>
      <c r="F2108" s="149" t="s">
        <v>152</v>
      </c>
      <c r="G2108" s="149" t="s">
        <v>109</v>
      </c>
      <c r="H2108" s="149">
        <v>0</v>
      </c>
      <c r="I2108" s="123" t="s">
        <v>2207</v>
      </c>
      <c r="J2108" s="150">
        <f>VLOOKUP(B2108,'12.2023'!A:C,3,0)</f>
        <v>0</v>
      </c>
      <c r="K2108" s="151">
        <f>VLOOKUP(B2108,'12.2023'!A:D,4,0)</f>
        <v>0</v>
      </c>
      <c r="L2108" s="150">
        <f>VLOOKUP(B2108,'12.2023'!A:E,5,0)</f>
        <v>2000</v>
      </c>
      <c r="M2108" s="150">
        <f>VLOOKUP(B2108,'12.2023'!A:F,6,0)</f>
        <v>2000</v>
      </c>
      <c r="N2108" s="150">
        <f t="shared" si="129"/>
        <v>0</v>
      </c>
      <c r="O2108" s="152">
        <f t="shared" si="130"/>
        <v>0</v>
      </c>
      <c r="P2108" s="128">
        <f t="shared" si="131"/>
        <v>0</v>
      </c>
      <c r="Q2108" s="153">
        <v>0</v>
      </c>
      <c r="R2108" s="128">
        <f t="shared" si="132"/>
        <v>0</v>
      </c>
      <c r="S2108" s="129">
        <v>11</v>
      </c>
    </row>
    <row r="2109" spans="1:19" hidden="1">
      <c r="A2109" s="147">
        <v>2091</v>
      </c>
      <c r="B2109" s="121">
        <v>203063316</v>
      </c>
      <c r="C2109" s="148" t="s">
        <v>159</v>
      </c>
      <c r="D2109" s="149" t="s">
        <v>32</v>
      </c>
      <c r="E2109" s="149" t="s">
        <v>44</v>
      </c>
      <c r="F2109" s="149" t="s">
        <v>152</v>
      </c>
      <c r="G2109" s="149" t="s">
        <v>109</v>
      </c>
      <c r="H2109" s="149">
        <v>0</v>
      </c>
      <c r="I2109" s="123" t="s">
        <v>2208</v>
      </c>
      <c r="J2109" s="150">
        <f>VLOOKUP(B2109,'12.2023'!A:C,3,0)</f>
        <v>0</v>
      </c>
      <c r="K2109" s="151">
        <f>VLOOKUP(B2109,'12.2023'!A:D,4,0)</f>
        <v>0</v>
      </c>
      <c r="L2109" s="150">
        <f>VLOOKUP(B2109,'12.2023'!A:E,5,0)</f>
        <v>10000</v>
      </c>
      <c r="M2109" s="150">
        <f>VLOOKUP(B2109,'12.2023'!A:F,6,0)</f>
        <v>10000</v>
      </c>
      <c r="N2109" s="150">
        <f t="shared" si="129"/>
        <v>0</v>
      </c>
      <c r="O2109" s="152">
        <f t="shared" si="130"/>
        <v>0</v>
      </c>
      <c r="P2109" s="128">
        <f t="shared" si="131"/>
        <v>0</v>
      </c>
      <c r="Q2109" s="153">
        <v>0</v>
      </c>
      <c r="R2109" s="128">
        <f t="shared" si="132"/>
        <v>0</v>
      </c>
      <c r="S2109" s="129">
        <v>11</v>
      </c>
    </row>
    <row r="2110" spans="1:19" hidden="1">
      <c r="A2110" s="147">
        <v>2092</v>
      </c>
      <c r="B2110" s="121">
        <v>203063317</v>
      </c>
      <c r="C2110" s="148" t="s">
        <v>159</v>
      </c>
      <c r="D2110" s="149" t="s">
        <v>32</v>
      </c>
      <c r="E2110" s="149" t="s">
        <v>44</v>
      </c>
      <c r="F2110" s="149" t="s">
        <v>152</v>
      </c>
      <c r="G2110" s="149" t="s">
        <v>109</v>
      </c>
      <c r="H2110" s="149">
        <v>0</v>
      </c>
      <c r="I2110" s="123" t="s">
        <v>2209</v>
      </c>
      <c r="J2110" s="150">
        <f>VLOOKUP(B2110,'12.2023'!A:C,3,0)</f>
        <v>0</v>
      </c>
      <c r="K2110" s="151">
        <f>VLOOKUP(B2110,'12.2023'!A:D,4,0)</f>
        <v>0</v>
      </c>
      <c r="L2110" s="150">
        <f>VLOOKUP(B2110,'12.2023'!A:E,5,0)</f>
        <v>36000</v>
      </c>
      <c r="M2110" s="150">
        <f>VLOOKUP(B2110,'12.2023'!A:F,6,0)</f>
        <v>36000</v>
      </c>
      <c r="N2110" s="150">
        <f t="shared" si="129"/>
        <v>0</v>
      </c>
      <c r="O2110" s="152">
        <f t="shared" si="130"/>
        <v>0</v>
      </c>
      <c r="P2110" s="128">
        <f t="shared" si="131"/>
        <v>0</v>
      </c>
      <c r="Q2110" s="153">
        <v>0</v>
      </c>
      <c r="R2110" s="128">
        <f t="shared" si="132"/>
        <v>0</v>
      </c>
      <c r="S2110" s="129">
        <v>11</v>
      </c>
    </row>
    <row r="2111" spans="1:19" hidden="1">
      <c r="A2111" s="147">
        <v>2093</v>
      </c>
      <c r="B2111" s="121">
        <v>203063318</v>
      </c>
      <c r="C2111" s="148" t="s">
        <v>159</v>
      </c>
      <c r="D2111" s="149" t="s">
        <v>32</v>
      </c>
      <c r="E2111" s="149" t="s">
        <v>44</v>
      </c>
      <c r="F2111" s="149" t="s">
        <v>152</v>
      </c>
      <c r="G2111" s="149" t="s">
        <v>109</v>
      </c>
      <c r="H2111" s="149">
        <v>0</v>
      </c>
      <c r="I2111" s="123" t="s">
        <v>2210</v>
      </c>
      <c r="J2111" s="150">
        <f>VLOOKUP(B2111,'12.2023'!A:C,3,0)</f>
        <v>0</v>
      </c>
      <c r="K2111" s="151">
        <f>VLOOKUP(B2111,'12.2023'!A:D,4,0)</f>
        <v>0</v>
      </c>
      <c r="L2111" s="150">
        <f>VLOOKUP(B2111,'12.2023'!A:E,5,0)</f>
        <v>36000</v>
      </c>
      <c r="M2111" s="150">
        <f>VLOOKUP(B2111,'12.2023'!A:F,6,0)</f>
        <v>36000</v>
      </c>
      <c r="N2111" s="150">
        <f t="shared" si="129"/>
        <v>0</v>
      </c>
      <c r="O2111" s="152">
        <f t="shared" si="130"/>
        <v>0</v>
      </c>
      <c r="P2111" s="128">
        <f t="shared" si="131"/>
        <v>0</v>
      </c>
      <c r="Q2111" s="153">
        <v>0</v>
      </c>
      <c r="R2111" s="128">
        <f t="shared" si="132"/>
        <v>0</v>
      </c>
      <c r="S2111" s="129">
        <v>11</v>
      </c>
    </row>
    <row r="2112" spans="1:19" hidden="1">
      <c r="A2112" s="147">
        <v>2094</v>
      </c>
      <c r="B2112" s="121">
        <v>203063319</v>
      </c>
      <c r="C2112" s="148" t="s">
        <v>159</v>
      </c>
      <c r="D2112" s="149" t="s">
        <v>32</v>
      </c>
      <c r="E2112" s="149" t="s">
        <v>44</v>
      </c>
      <c r="F2112" s="149" t="s">
        <v>152</v>
      </c>
      <c r="G2112" s="149" t="s">
        <v>109</v>
      </c>
      <c r="H2112" s="149">
        <v>0</v>
      </c>
      <c r="I2112" s="123" t="s">
        <v>2211</v>
      </c>
      <c r="J2112" s="150">
        <f>VLOOKUP(B2112,'12.2023'!A:C,3,0)</f>
        <v>0</v>
      </c>
      <c r="K2112" s="151">
        <f>VLOOKUP(B2112,'12.2023'!A:D,4,0)</f>
        <v>0</v>
      </c>
      <c r="L2112" s="150">
        <f>VLOOKUP(B2112,'12.2023'!A:E,5,0)</f>
        <v>36000</v>
      </c>
      <c r="M2112" s="150">
        <f>VLOOKUP(B2112,'12.2023'!A:F,6,0)</f>
        <v>36000</v>
      </c>
      <c r="N2112" s="150">
        <f t="shared" si="129"/>
        <v>0</v>
      </c>
      <c r="O2112" s="152">
        <f t="shared" si="130"/>
        <v>0</v>
      </c>
      <c r="P2112" s="128">
        <f t="shared" si="131"/>
        <v>0</v>
      </c>
      <c r="Q2112" s="153">
        <v>0</v>
      </c>
      <c r="R2112" s="128">
        <f t="shared" si="132"/>
        <v>0</v>
      </c>
      <c r="S2112" s="129">
        <v>11</v>
      </c>
    </row>
    <row r="2113" spans="1:19" hidden="1">
      <c r="A2113" s="147">
        <v>2095</v>
      </c>
      <c r="B2113" s="121">
        <v>203063320</v>
      </c>
      <c r="C2113" s="148" t="s">
        <v>159</v>
      </c>
      <c r="D2113" s="149" t="s">
        <v>32</v>
      </c>
      <c r="E2113" s="149" t="s">
        <v>44</v>
      </c>
      <c r="F2113" s="149" t="s">
        <v>152</v>
      </c>
      <c r="G2113" s="149" t="s">
        <v>109</v>
      </c>
      <c r="H2113" s="149">
        <v>0</v>
      </c>
      <c r="I2113" s="123" t="s">
        <v>2212</v>
      </c>
      <c r="J2113" s="150">
        <f>VLOOKUP(B2113,'12.2023'!A:C,3,0)</f>
        <v>0</v>
      </c>
      <c r="K2113" s="151">
        <f>VLOOKUP(B2113,'12.2023'!A:D,4,0)</f>
        <v>0</v>
      </c>
      <c r="L2113" s="150">
        <f>VLOOKUP(B2113,'12.2023'!A:E,5,0)</f>
        <v>2000</v>
      </c>
      <c r="M2113" s="150">
        <f>VLOOKUP(B2113,'12.2023'!A:F,6,0)</f>
        <v>2000</v>
      </c>
      <c r="N2113" s="150">
        <f t="shared" si="129"/>
        <v>0</v>
      </c>
      <c r="O2113" s="152">
        <f t="shared" si="130"/>
        <v>0</v>
      </c>
      <c r="P2113" s="128">
        <f t="shared" si="131"/>
        <v>0</v>
      </c>
      <c r="Q2113" s="153">
        <v>0</v>
      </c>
      <c r="R2113" s="128">
        <f t="shared" si="132"/>
        <v>0</v>
      </c>
      <c r="S2113" s="129">
        <v>11</v>
      </c>
    </row>
    <row r="2114" spans="1:19" hidden="1">
      <c r="A2114" s="147">
        <v>2096</v>
      </c>
      <c r="B2114" s="121">
        <v>203063321</v>
      </c>
      <c r="C2114" s="148" t="s">
        <v>159</v>
      </c>
      <c r="D2114" s="149" t="s">
        <v>32</v>
      </c>
      <c r="E2114" s="149" t="s">
        <v>44</v>
      </c>
      <c r="F2114" s="149" t="s">
        <v>152</v>
      </c>
      <c r="G2114" s="149" t="s">
        <v>109</v>
      </c>
      <c r="H2114" s="149">
        <v>0</v>
      </c>
      <c r="I2114" s="123" t="s">
        <v>2213</v>
      </c>
      <c r="J2114" s="150">
        <f>VLOOKUP(B2114,'12.2023'!A:C,3,0)</f>
        <v>0</v>
      </c>
      <c r="K2114" s="151">
        <f>VLOOKUP(B2114,'12.2023'!A:D,4,0)</f>
        <v>0</v>
      </c>
      <c r="L2114" s="150">
        <f>VLOOKUP(B2114,'12.2023'!A:E,5,0)</f>
        <v>4000</v>
      </c>
      <c r="M2114" s="150">
        <f>VLOOKUP(B2114,'12.2023'!A:F,6,0)</f>
        <v>4000</v>
      </c>
      <c r="N2114" s="150">
        <f t="shared" si="129"/>
        <v>0</v>
      </c>
      <c r="O2114" s="152">
        <f t="shared" si="130"/>
        <v>0</v>
      </c>
      <c r="P2114" s="128">
        <f t="shared" si="131"/>
        <v>0</v>
      </c>
      <c r="Q2114" s="153">
        <v>0</v>
      </c>
      <c r="R2114" s="128">
        <f t="shared" si="132"/>
        <v>0</v>
      </c>
      <c r="S2114" s="129">
        <v>11</v>
      </c>
    </row>
    <row r="2115" spans="1:19" hidden="1">
      <c r="A2115" s="147">
        <v>2097</v>
      </c>
      <c r="B2115" s="121">
        <v>203063322</v>
      </c>
      <c r="C2115" s="148" t="s">
        <v>159</v>
      </c>
      <c r="D2115" s="149" t="s">
        <v>32</v>
      </c>
      <c r="E2115" s="149" t="s">
        <v>44</v>
      </c>
      <c r="F2115" s="149" t="s">
        <v>152</v>
      </c>
      <c r="G2115" s="149" t="s">
        <v>109</v>
      </c>
      <c r="H2115" s="149">
        <v>0</v>
      </c>
      <c r="I2115" s="123" t="s">
        <v>2214</v>
      </c>
      <c r="J2115" s="150">
        <f>VLOOKUP(B2115,'12.2023'!A:C,3,0)</f>
        <v>0</v>
      </c>
      <c r="K2115" s="151">
        <f>VLOOKUP(B2115,'12.2023'!A:D,4,0)</f>
        <v>0</v>
      </c>
      <c r="L2115" s="150">
        <f>VLOOKUP(B2115,'12.2023'!A:E,5,0)</f>
        <v>32839</v>
      </c>
      <c r="M2115" s="150">
        <f>VLOOKUP(B2115,'12.2023'!A:F,6,0)</f>
        <v>32839</v>
      </c>
      <c r="N2115" s="150">
        <f t="shared" si="129"/>
        <v>0</v>
      </c>
      <c r="O2115" s="152">
        <f t="shared" si="130"/>
        <v>0</v>
      </c>
      <c r="P2115" s="128">
        <f t="shared" si="131"/>
        <v>0</v>
      </c>
      <c r="Q2115" s="153">
        <v>0</v>
      </c>
      <c r="R2115" s="128">
        <f t="shared" si="132"/>
        <v>0</v>
      </c>
      <c r="S2115" s="129">
        <v>11</v>
      </c>
    </row>
    <row r="2116" spans="1:19" hidden="1">
      <c r="A2116" s="147">
        <v>2098</v>
      </c>
      <c r="B2116" s="121">
        <v>203063323</v>
      </c>
      <c r="C2116" s="148" t="s">
        <v>159</v>
      </c>
      <c r="D2116" s="149" t="s">
        <v>32</v>
      </c>
      <c r="E2116" s="149" t="s">
        <v>44</v>
      </c>
      <c r="F2116" s="149" t="s">
        <v>152</v>
      </c>
      <c r="G2116" s="149" t="s">
        <v>109</v>
      </c>
      <c r="H2116" s="149">
        <v>0</v>
      </c>
      <c r="I2116" s="123" t="s">
        <v>2215</v>
      </c>
      <c r="J2116" s="150">
        <f>VLOOKUP(B2116,'12.2023'!A:C,3,0)</f>
        <v>0</v>
      </c>
      <c r="K2116" s="151">
        <f>VLOOKUP(B2116,'12.2023'!A:D,4,0)</f>
        <v>0</v>
      </c>
      <c r="L2116" s="150">
        <f>VLOOKUP(B2116,'12.2023'!A:E,5,0)</f>
        <v>33756</v>
      </c>
      <c r="M2116" s="150">
        <f>VLOOKUP(B2116,'12.2023'!A:F,6,0)</f>
        <v>33756</v>
      </c>
      <c r="N2116" s="150">
        <f t="shared" si="129"/>
        <v>0</v>
      </c>
      <c r="O2116" s="152">
        <f t="shared" si="130"/>
        <v>0</v>
      </c>
      <c r="P2116" s="128">
        <f t="shared" si="131"/>
        <v>0</v>
      </c>
      <c r="Q2116" s="153">
        <v>0</v>
      </c>
      <c r="R2116" s="128">
        <f t="shared" si="132"/>
        <v>0</v>
      </c>
      <c r="S2116" s="129">
        <v>11</v>
      </c>
    </row>
    <row r="2117" spans="1:19" hidden="1">
      <c r="A2117" s="147">
        <v>2099</v>
      </c>
      <c r="B2117" s="121">
        <v>203063324</v>
      </c>
      <c r="C2117" s="148" t="s">
        <v>159</v>
      </c>
      <c r="D2117" s="149" t="s">
        <v>32</v>
      </c>
      <c r="E2117" s="149" t="s">
        <v>44</v>
      </c>
      <c r="F2117" s="149" t="s">
        <v>152</v>
      </c>
      <c r="G2117" s="149" t="s">
        <v>109</v>
      </c>
      <c r="H2117" s="149">
        <v>0</v>
      </c>
      <c r="I2117" s="123" t="s">
        <v>2216</v>
      </c>
      <c r="J2117" s="150">
        <f>VLOOKUP(B2117,'12.2023'!A:C,3,0)</f>
        <v>0</v>
      </c>
      <c r="K2117" s="151">
        <f>VLOOKUP(B2117,'12.2023'!A:D,4,0)</f>
        <v>0</v>
      </c>
      <c r="L2117" s="150">
        <f>VLOOKUP(B2117,'12.2023'!A:E,5,0)</f>
        <v>9000</v>
      </c>
      <c r="M2117" s="150">
        <f>VLOOKUP(B2117,'12.2023'!A:F,6,0)</f>
        <v>9000</v>
      </c>
      <c r="N2117" s="150">
        <f t="shared" si="129"/>
        <v>0</v>
      </c>
      <c r="O2117" s="152">
        <f t="shared" si="130"/>
        <v>0</v>
      </c>
      <c r="P2117" s="128">
        <f t="shared" si="131"/>
        <v>0</v>
      </c>
      <c r="Q2117" s="153">
        <v>0</v>
      </c>
      <c r="R2117" s="128">
        <f t="shared" si="132"/>
        <v>0</v>
      </c>
      <c r="S2117" s="129">
        <v>11</v>
      </c>
    </row>
    <row r="2118" spans="1:19" hidden="1">
      <c r="A2118" s="147">
        <v>2100</v>
      </c>
      <c r="B2118" s="121">
        <v>203063325</v>
      </c>
      <c r="C2118" s="148" t="s">
        <v>159</v>
      </c>
      <c r="D2118" s="149" t="s">
        <v>32</v>
      </c>
      <c r="E2118" s="149" t="s">
        <v>44</v>
      </c>
      <c r="F2118" s="149" t="s">
        <v>152</v>
      </c>
      <c r="G2118" s="149" t="s">
        <v>109</v>
      </c>
      <c r="H2118" s="149">
        <v>0</v>
      </c>
      <c r="I2118" s="123" t="s">
        <v>2217</v>
      </c>
      <c r="J2118" s="150">
        <f>VLOOKUP(B2118,'12.2023'!A:C,3,0)</f>
        <v>0</v>
      </c>
      <c r="K2118" s="151">
        <f>VLOOKUP(B2118,'12.2023'!A:D,4,0)</f>
        <v>0</v>
      </c>
      <c r="L2118" s="150">
        <f>VLOOKUP(B2118,'12.2023'!A:E,5,0)</f>
        <v>5000</v>
      </c>
      <c r="M2118" s="150">
        <f>VLOOKUP(B2118,'12.2023'!A:F,6,0)</f>
        <v>5000</v>
      </c>
      <c r="N2118" s="150">
        <f t="shared" si="129"/>
        <v>0</v>
      </c>
      <c r="O2118" s="152">
        <f t="shared" si="130"/>
        <v>0</v>
      </c>
      <c r="P2118" s="128">
        <f t="shared" si="131"/>
        <v>0</v>
      </c>
      <c r="Q2118" s="153">
        <v>0</v>
      </c>
      <c r="R2118" s="128">
        <f t="shared" si="132"/>
        <v>0</v>
      </c>
      <c r="S2118" s="129">
        <v>11</v>
      </c>
    </row>
    <row r="2119" spans="1:19" hidden="1">
      <c r="A2119" s="147">
        <v>2101</v>
      </c>
      <c r="B2119" s="121">
        <v>203063326</v>
      </c>
      <c r="C2119" s="148" t="s">
        <v>159</v>
      </c>
      <c r="D2119" s="149" t="s">
        <v>32</v>
      </c>
      <c r="E2119" s="149" t="s">
        <v>44</v>
      </c>
      <c r="F2119" s="149" t="s">
        <v>152</v>
      </c>
      <c r="G2119" s="149" t="s">
        <v>109</v>
      </c>
      <c r="H2119" s="149">
        <v>0</v>
      </c>
      <c r="I2119" s="123" t="s">
        <v>2218</v>
      </c>
      <c r="J2119" s="150">
        <f>VLOOKUP(B2119,'12.2023'!A:C,3,0)</f>
        <v>0</v>
      </c>
      <c r="K2119" s="151">
        <f>VLOOKUP(B2119,'12.2023'!A:D,4,0)</f>
        <v>0</v>
      </c>
      <c r="L2119" s="150">
        <f>VLOOKUP(B2119,'12.2023'!A:E,5,0)</f>
        <v>18733</v>
      </c>
      <c r="M2119" s="150">
        <f>VLOOKUP(B2119,'12.2023'!A:F,6,0)</f>
        <v>18733</v>
      </c>
      <c r="N2119" s="150">
        <f t="shared" ref="N2119:N2182" si="133">IF((J2119+L2119)-(K2119+M2119)&lt;0,0,(J2119+L2119)-(K2119+M2119))</f>
        <v>0</v>
      </c>
      <c r="O2119" s="152">
        <f t="shared" ref="O2119:O2182" si="134">-IF((J2119+L2119)-(K2119+M2119)&lt;0,(J2119+L2119)-(K2119+M2119),0)</f>
        <v>0</v>
      </c>
      <c r="P2119" s="128">
        <f t="shared" ref="P2119:P2182" si="135">N2119-O2119</f>
        <v>0</v>
      </c>
      <c r="Q2119" s="153">
        <v>0</v>
      </c>
      <c r="R2119" s="128">
        <f t="shared" ref="R2119:R2182" si="136">P2119-Q2119</f>
        <v>0</v>
      </c>
      <c r="S2119" s="129">
        <v>11</v>
      </c>
    </row>
    <row r="2120" spans="1:19" hidden="1">
      <c r="A2120" s="147">
        <v>2102</v>
      </c>
      <c r="B2120" s="121">
        <v>203063327</v>
      </c>
      <c r="C2120" s="148" t="s">
        <v>159</v>
      </c>
      <c r="D2120" s="149" t="s">
        <v>32</v>
      </c>
      <c r="E2120" s="149" t="s">
        <v>44</v>
      </c>
      <c r="F2120" s="149" t="s">
        <v>152</v>
      </c>
      <c r="G2120" s="149" t="s">
        <v>109</v>
      </c>
      <c r="H2120" s="149">
        <v>0</v>
      </c>
      <c r="I2120" s="123" t="s">
        <v>2219</v>
      </c>
      <c r="J2120" s="150">
        <f>VLOOKUP(B2120,'12.2023'!A:C,3,0)</f>
        <v>0</v>
      </c>
      <c r="K2120" s="151">
        <f>VLOOKUP(B2120,'12.2023'!A:D,4,0)</f>
        <v>0</v>
      </c>
      <c r="L2120" s="150">
        <f>VLOOKUP(B2120,'12.2023'!A:E,5,0)</f>
        <v>98323</v>
      </c>
      <c r="M2120" s="150">
        <f>VLOOKUP(B2120,'12.2023'!A:F,6,0)</f>
        <v>98323</v>
      </c>
      <c r="N2120" s="150">
        <f t="shared" si="133"/>
        <v>0</v>
      </c>
      <c r="O2120" s="152">
        <f t="shared" si="134"/>
        <v>0</v>
      </c>
      <c r="P2120" s="128">
        <f t="shared" si="135"/>
        <v>0</v>
      </c>
      <c r="Q2120" s="153">
        <v>0</v>
      </c>
      <c r="R2120" s="128">
        <f t="shared" si="136"/>
        <v>0</v>
      </c>
      <c r="S2120" s="129">
        <v>11</v>
      </c>
    </row>
    <row r="2121" spans="1:19" hidden="1">
      <c r="A2121" s="147">
        <v>2103</v>
      </c>
      <c r="B2121" s="121">
        <v>203063328</v>
      </c>
      <c r="C2121" s="148" t="s">
        <v>159</v>
      </c>
      <c r="D2121" s="149" t="s">
        <v>32</v>
      </c>
      <c r="E2121" s="149" t="s">
        <v>44</v>
      </c>
      <c r="F2121" s="149" t="s">
        <v>152</v>
      </c>
      <c r="G2121" s="149" t="s">
        <v>109</v>
      </c>
      <c r="H2121" s="149">
        <v>0</v>
      </c>
      <c r="I2121" s="123" t="s">
        <v>2220</v>
      </c>
      <c r="J2121" s="150">
        <f>VLOOKUP(B2121,'12.2023'!A:C,3,0)</f>
        <v>0</v>
      </c>
      <c r="K2121" s="151">
        <f>VLOOKUP(B2121,'12.2023'!A:D,4,0)</f>
        <v>0</v>
      </c>
      <c r="L2121" s="150">
        <f>VLOOKUP(B2121,'12.2023'!A:E,5,0)</f>
        <v>57058</v>
      </c>
      <c r="M2121" s="150">
        <f>VLOOKUP(B2121,'12.2023'!A:F,6,0)</f>
        <v>57058</v>
      </c>
      <c r="N2121" s="150">
        <f t="shared" si="133"/>
        <v>0</v>
      </c>
      <c r="O2121" s="152">
        <f t="shared" si="134"/>
        <v>0</v>
      </c>
      <c r="P2121" s="128">
        <f t="shared" si="135"/>
        <v>0</v>
      </c>
      <c r="Q2121" s="153">
        <v>0</v>
      </c>
      <c r="R2121" s="128">
        <f t="shared" si="136"/>
        <v>0</v>
      </c>
      <c r="S2121" s="129">
        <v>11</v>
      </c>
    </row>
    <row r="2122" spans="1:19" hidden="1">
      <c r="A2122" s="147">
        <v>2104</v>
      </c>
      <c r="B2122" s="121">
        <v>203063329</v>
      </c>
      <c r="C2122" s="148" t="s">
        <v>159</v>
      </c>
      <c r="D2122" s="149" t="s">
        <v>32</v>
      </c>
      <c r="E2122" s="149" t="s">
        <v>44</v>
      </c>
      <c r="F2122" s="149" t="s">
        <v>152</v>
      </c>
      <c r="G2122" s="149" t="s">
        <v>109</v>
      </c>
      <c r="H2122" s="149">
        <v>0</v>
      </c>
      <c r="I2122" s="123" t="s">
        <v>2221</v>
      </c>
      <c r="J2122" s="150">
        <f>VLOOKUP(B2122,'12.2023'!A:C,3,0)</f>
        <v>0</v>
      </c>
      <c r="K2122" s="151">
        <f>VLOOKUP(B2122,'12.2023'!A:D,4,0)</f>
        <v>0</v>
      </c>
      <c r="L2122" s="150">
        <f>VLOOKUP(B2122,'12.2023'!A:E,5,0)</f>
        <v>28202</v>
      </c>
      <c r="M2122" s="150">
        <f>VLOOKUP(B2122,'12.2023'!A:F,6,0)</f>
        <v>28202</v>
      </c>
      <c r="N2122" s="150">
        <f t="shared" si="133"/>
        <v>0</v>
      </c>
      <c r="O2122" s="152">
        <f t="shared" si="134"/>
        <v>0</v>
      </c>
      <c r="P2122" s="128">
        <f t="shared" si="135"/>
        <v>0</v>
      </c>
      <c r="Q2122" s="153">
        <v>0</v>
      </c>
      <c r="R2122" s="128">
        <f t="shared" si="136"/>
        <v>0</v>
      </c>
      <c r="S2122" s="129">
        <v>11</v>
      </c>
    </row>
    <row r="2123" spans="1:19" hidden="1">
      <c r="A2123" s="147">
        <v>2105</v>
      </c>
      <c r="B2123" s="121">
        <v>203063330</v>
      </c>
      <c r="C2123" s="148" t="s">
        <v>159</v>
      </c>
      <c r="D2123" s="149" t="s">
        <v>32</v>
      </c>
      <c r="E2123" s="149" t="s">
        <v>44</v>
      </c>
      <c r="F2123" s="149" t="s">
        <v>152</v>
      </c>
      <c r="G2123" s="149" t="s">
        <v>109</v>
      </c>
      <c r="H2123" s="149">
        <v>0</v>
      </c>
      <c r="I2123" s="123" t="s">
        <v>2222</v>
      </c>
      <c r="J2123" s="150">
        <f>VLOOKUP(B2123,'12.2023'!A:C,3,0)</f>
        <v>0</v>
      </c>
      <c r="K2123" s="151">
        <f>VLOOKUP(B2123,'12.2023'!A:D,4,0)</f>
        <v>0</v>
      </c>
      <c r="L2123" s="150">
        <f>VLOOKUP(B2123,'12.2023'!A:E,5,0)</f>
        <v>26299</v>
      </c>
      <c r="M2123" s="150">
        <f>VLOOKUP(B2123,'12.2023'!A:F,6,0)</f>
        <v>26299</v>
      </c>
      <c r="N2123" s="150">
        <f t="shared" si="133"/>
        <v>0</v>
      </c>
      <c r="O2123" s="152">
        <f t="shared" si="134"/>
        <v>0</v>
      </c>
      <c r="P2123" s="128">
        <f t="shared" si="135"/>
        <v>0</v>
      </c>
      <c r="Q2123" s="153">
        <v>0</v>
      </c>
      <c r="R2123" s="128">
        <f t="shared" si="136"/>
        <v>0</v>
      </c>
      <c r="S2123" s="129">
        <v>11</v>
      </c>
    </row>
    <row r="2124" spans="1:19" hidden="1">
      <c r="A2124" s="147">
        <v>2106</v>
      </c>
      <c r="B2124" s="121">
        <v>203063331</v>
      </c>
      <c r="C2124" s="148" t="s">
        <v>159</v>
      </c>
      <c r="D2124" s="149" t="s">
        <v>32</v>
      </c>
      <c r="E2124" s="149" t="s">
        <v>44</v>
      </c>
      <c r="F2124" s="149" t="s">
        <v>152</v>
      </c>
      <c r="G2124" s="149" t="s">
        <v>109</v>
      </c>
      <c r="H2124" s="149">
        <v>0</v>
      </c>
      <c r="I2124" s="123" t="s">
        <v>2223</v>
      </c>
      <c r="J2124" s="150">
        <f>VLOOKUP(B2124,'12.2023'!A:C,3,0)</f>
        <v>0</v>
      </c>
      <c r="K2124" s="151">
        <f>VLOOKUP(B2124,'12.2023'!A:D,4,0)</f>
        <v>0</v>
      </c>
      <c r="L2124" s="150">
        <f>VLOOKUP(B2124,'12.2023'!A:E,5,0)</f>
        <v>59859</v>
      </c>
      <c r="M2124" s="150">
        <f>VLOOKUP(B2124,'12.2023'!A:F,6,0)</f>
        <v>59859</v>
      </c>
      <c r="N2124" s="150">
        <f t="shared" si="133"/>
        <v>0</v>
      </c>
      <c r="O2124" s="152">
        <f t="shared" si="134"/>
        <v>0</v>
      </c>
      <c r="P2124" s="128">
        <f t="shared" si="135"/>
        <v>0</v>
      </c>
      <c r="Q2124" s="153">
        <v>0</v>
      </c>
      <c r="R2124" s="128">
        <f t="shared" si="136"/>
        <v>0</v>
      </c>
      <c r="S2124" s="129">
        <v>11</v>
      </c>
    </row>
    <row r="2125" spans="1:19" hidden="1">
      <c r="A2125" s="147">
        <v>2107</v>
      </c>
      <c r="B2125" s="121">
        <v>203063332</v>
      </c>
      <c r="C2125" s="148" t="s">
        <v>159</v>
      </c>
      <c r="D2125" s="149" t="s">
        <v>32</v>
      </c>
      <c r="E2125" s="149" t="s">
        <v>44</v>
      </c>
      <c r="F2125" s="149" t="s">
        <v>152</v>
      </c>
      <c r="G2125" s="149" t="s">
        <v>109</v>
      </c>
      <c r="H2125" s="149">
        <v>0</v>
      </c>
      <c r="I2125" s="123" t="s">
        <v>2224</v>
      </c>
      <c r="J2125" s="150">
        <f>VLOOKUP(B2125,'12.2023'!A:C,3,0)</f>
        <v>0</v>
      </c>
      <c r="K2125" s="151">
        <f>VLOOKUP(B2125,'12.2023'!A:D,4,0)</f>
        <v>0</v>
      </c>
      <c r="L2125" s="150">
        <f>VLOOKUP(B2125,'12.2023'!A:E,5,0)</f>
        <v>26672</v>
      </c>
      <c r="M2125" s="150">
        <f>VLOOKUP(B2125,'12.2023'!A:F,6,0)</f>
        <v>26672</v>
      </c>
      <c r="N2125" s="150">
        <f t="shared" si="133"/>
        <v>0</v>
      </c>
      <c r="O2125" s="152">
        <f t="shared" si="134"/>
        <v>0</v>
      </c>
      <c r="P2125" s="128">
        <f t="shared" si="135"/>
        <v>0</v>
      </c>
      <c r="Q2125" s="153">
        <v>0</v>
      </c>
      <c r="R2125" s="128">
        <f t="shared" si="136"/>
        <v>0</v>
      </c>
      <c r="S2125" s="129">
        <v>11</v>
      </c>
    </row>
    <row r="2126" spans="1:19" hidden="1">
      <c r="A2126" s="147">
        <v>2108</v>
      </c>
      <c r="B2126" s="121">
        <v>203063333</v>
      </c>
      <c r="C2126" s="148" t="s">
        <v>159</v>
      </c>
      <c r="D2126" s="149" t="s">
        <v>32</v>
      </c>
      <c r="E2126" s="149" t="s">
        <v>44</v>
      </c>
      <c r="F2126" s="149" t="s">
        <v>152</v>
      </c>
      <c r="G2126" s="149" t="s">
        <v>109</v>
      </c>
      <c r="H2126" s="149">
        <v>0</v>
      </c>
      <c r="I2126" s="123" t="s">
        <v>2225</v>
      </c>
      <c r="J2126" s="150">
        <f>VLOOKUP(B2126,'12.2023'!A:C,3,0)</f>
        <v>0</v>
      </c>
      <c r="K2126" s="151">
        <f>VLOOKUP(B2126,'12.2023'!A:D,4,0)</f>
        <v>0</v>
      </c>
      <c r="L2126" s="150">
        <f>VLOOKUP(B2126,'12.2023'!A:E,5,0)</f>
        <v>8000</v>
      </c>
      <c r="M2126" s="150">
        <f>VLOOKUP(B2126,'12.2023'!A:F,6,0)</f>
        <v>8000</v>
      </c>
      <c r="N2126" s="150">
        <f t="shared" si="133"/>
        <v>0</v>
      </c>
      <c r="O2126" s="152">
        <f t="shared" si="134"/>
        <v>0</v>
      </c>
      <c r="P2126" s="128">
        <f t="shared" si="135"/>
        <v>0</v>
      </c>
      <c r="Q2126" s="153">
        <v>0</v>
      </c>
      <c r="R2126" s="128">
        <f t="shared" si="136"/>
        <v>0</v>
      </c>
      <c r="S2126" s="129">
        <v>11</v>
      </c>
    </row>
    <row r="2127" spans="1:19" hidden="1">
      <c r="A2127" s="147">
        <v>2109</v>
      </c>
      <c r="B2127" s="121">
        <v>203063334</v>
      </c>
      <c r="C2127" s="148" t="s">
        <v>159</v>
      </c>
      <c r="D2127" s="149" t="s">
        <v>32</v>
      </c>
      <c r="E2127" s="149" t="s">
        <v>44</v>
      </c>
      <c r="F2127" s="149" t="s">
        <v>152</v>
      </c>
      <c r="G2127" s="149" t="s">
        <v>109</v>
      </c>
      <c r="H2127" s="149">
        <v>0</v>
      </c>
      <c r="I2127" s="123" t="s">
        <v>2226</v>
      </c>
      <c r="J2127" s="150">
        <f>VLOOKUP(B2127,'12.2023'!A:C,3,0)</f>
        <v>0</v>
      </c>
      <c r="K2127" s="151">
        <f>VLOOKUP(B2127,'12.2023'!A:D,4,0)</f>
        <v>0</v>
      </c>
      <c r="L2127" s="150">
        <f>VLOOKUP(B2127,'12.2023'!A:E,5,0)</f>
        <v>8000</v>
      </c>
      <c r="M2127" s="150">
        <f>VLOOKUP(B2127,'12.2023'!A:F,6,0)</f>
        <v>8000</v>
      </c>
      <c r="N2127" s="150">
        <f t="shared" si="133"/>
        <v>0</v>
      </c>
      <c r="O2127" s="152">
        <f t="shared" si="134"/>
        <v>0</v>
      </c>
      <c r="P2127" s="128">
        <f t="shared" si="135"/>
        <v>0</v>
      </c>
      <c r="Q2127" s="153">
        <v>0</v>
      </c>
      <c r="R2127" s="128">
        <f t="shared" si="136"/>
        <v>0</v>
      </c>
      <c r="S2127" s="129">
        <v>11</v>
      </c>
    </row>
    <row r="2128" spans="1:19" hidden="1">
      <c r="A2128" s="147">
        <v>2110</v>
      </c>
      <c r="B2128" s="121">
        <v>203063335</v>
      </c>
      <c r="C2128" s="148" t="s">
        <v>159</v>
      </c>
      <c r="D2128" s="149" t="s">
        <v>32</v>
      </c>
      <c r="E2128" s="149" t="s">
        <v>44</v>
      </c>
      <c r="F2128" s="149" t="s">
        <v>152</v>
      </c>
      <c r="G2128" s="149" t="s">
        <v>109</v>
      </c>
      <c r="H2128" s="149">
        <v>0</v>
      </c>
      <c r="I2128" s="123" t="s">
        <v>2227</v>
      </c>
      <c r="J2128" s="150">
        <f>VLOOKUP(B2128,'12.2023'!A:C,3,0)</f>
        <v>0</v>
      </c>
      <c r="K2128" s="151">
        <f>VLOOKUP(B2128,'12.2023'!A:D,4,0)</f>
        <v>0</v>
      </c>
      <c r="L2128" s="150">
        <f>VLOOKUP(B2128,'12.2023'!A:E,5,0)</f>
        <v>8000</v>
      </c>
      <c r="M2128" s="150">
        <f>VLOOKUP(B2128,'12.2023'!A:F,6,0)</f>
        <v>8000</v>
      </c>
      <c r="N2128" s="150">
        <f t="shared" si="133"/>
        <v>0</v>
      </c>
      <c r="O2128" s="152">
        <f t="shared" si="134"/>
        <v>0</v>
      </c>
      <c r="P2128" s="128">
        <f t="shared" si="135"/>
        <v>0</v>
      </c>
      <c r="Q2128" s="153">
        <v>0</v>
      </c>
      <c r="R2128" s="128">
        <f t="shared" si="136"/>
        <v>0</v>
      </c>
      <c r="S2128" s="129">
        <v>11</v>
      </c>
    </row>
    <row r="2129" spans="1:19" hidden="1">
      <c r="A2129" s="147">
        <v>2111</v>
      </c>
      <c r="B2129" s="121">
        <v>203063336</v>
      </c>
      <c r="C2129" s="148" t="s">
        <v>159</v>
      </c>
      <c r="D2129" s="149" t="s">
        <v>32</v>
      </c>
      <c r="E2129" s="149" t="s">
        <v>44</v>
      </c>
      <c r="F2129" s="149" t="s">
        <v>152</v>
      </c>
      <c r="G2129" s="149" t="s">
        <v>109</v>
      </c>
      <c r="H2129" s="149">
        <v>0</v>
      </c>
      <c r="I2129" s="123" t="s">
        <v>2228</v>
      </c>
      <c r="J2129" s="150">
        <f>VLOOKUP(B2129,'12.2023'!A:C,3,0)</f>
        <v>0</v>
      </c>
      <c r="K2129" s="151">
        <f>VLOOKUP(B2129,'12.2023'!A:D,4,0)</f>
        <v>0</v>
      </c>
      <c r="L2129" s="150">
        <f>VLOOKUP(B2129,'12.2023'!A:E,5,0)</f>
        <v>8000</v>
      </c>
      <c r="M2129" s="150">
        <f>VLOOKUP(B2129,'12.2023'!A:F,6,0)</f>
        <v>8000</v>
      </c>
      <c r="N2129" s="150">
        <f t="shared" si="133"/>
        <v>0</v>
      </c>
      <c r="O2129" s="152">
        <f t="shared" si="134"/>
        <v>0</v>
      </c>
      <c r="P2129" s="128">
        <f t="shared" si="135"/>
        <v>0</v>
      </c>
      <c r="Q2129" s="153">
        <v>0</v>
      </c>
      <c r="R2129" s="128">
        <f t="shared" si="136"/>
        <v>0</v>
      </c>
      <c r="S2129" s="129">
        <v>11</v>
      </c>
    </row>
    <row r="2130" spans="1:19" hidden="1">
      <c r="A2130" s="147">
        <v>2112</v>
      </c>
      <c r="B2130" s="121">
        <v>203063337</v>
      </c>
      <c r="C2130" s="148" t="s">
        <v>159</v>
      </c>
      <c r="D2130" s="149" t="s">
        <v>32</v>
      </c>
      <c r="E2130" s="149" t="s">
        <v>44</v>
      </c>
      <c r="F2130" s="149" t="s">
        <v>152</v>
      </c>
      <c r="G2130" s="149" t="s">
        <v>109</v>
      </c>
      <c r="H2130" s="149">
        <v>0</v>
      </c>
      <c r="I2130" s="123" t="s">
        <v>2229</v>
      </c>
      <c r="J2130" s="150">
        <f>VLOOKUP(B2130,'12.2023'!A:C,3,0)</f>
        <v>0</v>
      </c>
      <c r="K2130" s="151">
        <f>VLOOKUP(B2130,'12.2023'!A:D,4,0)</f>
        <v>0</v>
      </c>
      <c r="L2130" s="150">
        <f>VLOOKUP(B2130,'12.2023'!A:E,5,0)</f>
        <v>1000</v>
      </c>
      <c r="M2130" s="150">
        <f>VLOOKUP(B2130,'12.2023'!A:F,6,0)</f>
        <v>1000</v>
      </c>
      <c r="N2130" s="150">
        <f t="shared" si="133"/>
        <v>0</v>
      </c>
      <c r="O2130" s="152">
        <f t="shared" si="134"/>
        <v>0</v>
      </c>
      <c r="P2130" s="128">
        <f t="shared" si="135"/>
        <v>0</v>
      </c>
      <c r="Q2130" s="153">
        <v>0</v>
      </c>
      <c r="R2130" s="128">
        <f t="shared" si="136"/>
        <v>0</v>
      </c>
      <c r="S2130" s="129">
        <v>11</v>
      </c>
    </row>
    <row r="2131" spans="1:19" hidden="1">
      <c r="A2131" s="147">
        <v>2113</v>
      </c>
      <c r="B2131" s="121">
        <v>203063338</v>
      </c>
      <c r="C2131" s="148" t="s">
        <v>159</v>
      </c>
      <c r="D2131" s="149" t="s">
        <v>32</v>
      </c>
      <c r="E2131" s="149" t="s">
        <v>44</v>
      </c>
      <c r="F2131" s="149" t="s">
        <v>152</v>
      </c>
      <c r="G2131" s="149" t="s">
        <v>109</v>
      </c>
      <c r="H2131" s="149">
        <v>0</v>
      </c>
      <c r="I2131" s="123" t="s">
        <v>2230</v>
      </c>
      <c r="J2131" s="150">
        <f>VLOOKUP(B2131,'12.2023'!A:C,3,0)</f>
        <v>0</v>
      </c>
      <c r="K2131" s="151">
        <f>VLOOKUP(B2131,'12.2023'!A:D,4,0)</f>
        <v>0</v>
      </c>
      <c r="L2131" s="150">
        <f>VLOOKUP(B2131,'12.2023'!A:E,5,0)</f>
        <v>8000</v>
      </c>
      <c r="M2131" s="150">
        <f>VLOOKUP(B2131,'12.2023'!A:F,6,0)</f>
        <v>8000</v>
      </c>
      <c r="N2131" s="150">
        <f t="shared" si="133"/>
        <v>0</v>
      </c>
      <c r="O2131" s="152">
        <f t="shared" si="134"/>
        <v>0</v>
      </c>
      <c r="P2131" s="128">
        <f t="shared" si="135"/>
        <v>0</v>
      </c>
      <c r="Q2131" s="153">
        <v>0</v>
      </c>
      <c r="R2131" s="128">
        <f t="shared" si="136"/>
        <v>0</v>
      </c>
      <c r="S2131" s="129">
        <v>11</v>
      </c>
    </row>
    <row r="2132" spans="1:19" hidden="1">
      <c r="A2132" s="147">
        <v>2114</v>
      </c>
      <c r="B2132" s="121">
        <v>203063339</v>
      </c>
      <c r="C2132" s="148" t="s">
        <v>159</v>
      </c>
      <c r="D2132" s="149" t="s">
        <v>32</v>
      </c>
      <c r="E2132" s="149" t="s">
        <v>44</v>
      </c>
      <c r="F2132" s="149" t="s">
        <v>152</v>
      </c>
      <c r="G2132" s="149" t="s">
        <v>109</v>
      </c>
      <c r="H2132" s="149">
        <v>0</v>
      </c>
      <c r="I2132" s="123" t="s">
        <v>2231</v>
      </c>
      <c r="J2132" s="150">
        <f>VLOOKUP(B2132,'12.2023'!A:C,3,0)</f>
        <v>0</v>
      </c>
      <c r="K2132" s="151">
        <f>VLOOKUP(B2132,'12.2023'!A:D,4,0)</f>
        <v>0</v>
      </c>
      <c r="L2132" s="150">
        <f>VLOOKUP(B2132,'12.2023'!A:E,5,0)</f>
        <v>7000</v>
      </c>
      <c r="M2132" s="150">
        <f>VLOOKUP(B2132,'12.2023'!A:F,6,0)</f>
        <v>7000</v>
      </c>
      <c r="N2132" s="150">
        <f t="shared" si="133"/>
        <v>0</v>
      </c>
      <c r="O2132" s="152">
        <f t="shared" si="134"/>
        <v>0</v>
      </c>
      <c r="P2132" s="128">
        <f t="shared" si="135"/>
        <v>0</v>
      </c>
      <c r="Q2132" s="153">
        <v>0</v>
      </c>
      <c r="R2132" s="128">
        <f t="shared" si="136"/>
        <v>0</v>
      </c>
      <c r="S2132" s="129">
        <v>11</v>
      </c>
    </row>
    <row r="2133" spans="1:19" hidden="1">
      <c r="A2133" s="147">
        <v>2115</v>
      </c>
      <c r="B2133" s="121">
        <v>203063340</v>
      </c>
      <c r="C2133" s="148" t="s">
        <v>159</v>
      </c>
      <c r="D2133" s="149" t="s">
        <v>32</v>
      </c>
      <c r="E2133" s="149" t="s">
        <v>44</v>
      </c>
      <c r="F2133" s="149" t="s">
        <v>152</v>
      </c>
      <c r="G2133" s="149" t="s">
        <v>109</v>
      </c>
      <c r="H2133" s="149">
        <v>0</v>
      </c>
      <c r="I2133" s="123" t="s">
        <v>2232</v>
      </c>
      <c r="J2133" s="150">
        <f>VLOOKUP(B2133,'12.2023'!A:C,3,0)</f>
        <v>0</v>
      </c>
      <c r="K2133" s="151">
        <f>VLOOKUP(B2133,'12.2023'!A:D,4,0)</f>
        <v>0</v>
      </c>
      <c r="L2133" s="150">
        <f>VLOOKUP(B2133,'12.2023'!A:E,5,0)</f>
        <v>52566</v>
      </c>
      <c r="M2133" s="150">
        <f>VLOOKUP(B2133,'12.2023'!A:F,6,0)</f>
        <v>52566</v>
      </c>
      <c r="N2133" s="150">
        <f t="shared" si="133"/>
        <v>0</v>
      </c>
      <c r="O2133" s="152">
        <f t="shared" si="134"/>
        <v>0</v>
      </c>
      <c r="P2133" s="128">
        <f t="shared" si="135"/>
        <v>0</v>
      </c>
      <c r="Q2133" s="153">
        <v>0</v>
      </c>
      <c r="R2133" s="128">
        <f t="shared" si="136"/>
        <v>0</v>
      </c>
      <c r="S2133" s="129">
        <v>11</v>
      </c>
    </row>
    <row r="2134" spans="1:19" hidden="1">
      <c r="A2134" s="147">
        <v>2116</v>
      </c>
      <c r="B2134" s="121">
        <v>203063341</v>
      </c>
      <c r="C2134" s="148" t="s">
        <v>159</v>
      </c>
      <c r="D2134" s="149" t="s">
        <v>32</v>
      </c>
      <c r="E2134" s="149" t="s">
        <v>44</v>
      </c>
      <c r="F2134" s="149" t="s">
        <v>152</v>
      </c>
      <c r="G2134" s="149" t="s">
        <v>109</v>
      </c>
      <c r="H2134" s="149">
        <v>0</v>
      </c>
      <c r="I2134" s="123" t="s">
        <v>2233</v>
      </c>
      <c r="J2134" s="150">
        <f>VLOOKUP(B2134,'12.2023'!A:C,3,0)</f>
        <v>0</v>
      </c>
      <c r="K2134" s="151">
        <f>VLOOKUP(B2134,'12.2023'!A:D,4,0)</f>
        <v>0</v>
      </c>
      <c r="L2134" s="150">
        <f>VLOOKUP(B2134,'12.2023'!A:E,5,0)</f>
        <v>8000</v>
      </c>
      <c r="M2134" s="150">
        <f>VLOOKUP(B2134,'12.2023'!A:F,6,0)</f>
        <v>8000</v>
      </c>
      <c r="N2134" s="150">
        <f t="shared" si="133"/>
        <v>0</v>
      </c>
      <c r="O2134" s="152">
        <f t="shared" si="134"/>
        <v>0</v>
      </c>
      <c r="P2134" s="128">
        <f t="shared" si="135"/>
        <v>0</v>
      </c>
      <c r="Q2134" s="153">
        <v>0</v>
      </c>
      <c r="R2134" s="128">
        <f t="shared" si="136"/>
        <v>0</v>
      </c>
      <c r="S2134" s="129">
        <v>11</v>
      </c>
    </row>
    <row r="2135" spans="1:19" hidden="1">
      <c r="A2135" s="147">
        <v>2117</v>
      </c>
      <c r="B2135" s="121">
        <v>203063342</v>
      </c>
      <c r="C2135" s="148" t="s">
        <v>159</v>
      </c>
      <c r="D2135" s="149" t="s">
        <v>32</v>
      </c>
      <c r="E2135" s="149" t="s">
        <v>44</v>
      </c>
      <c r="F2135" s="149" t="s">
        <v>152</v>
      </c>
      <c r="G2135" s="149" t="s">
        <v>109</v>
      </c>
      <c r="H2135" s="149">
        <v>0</v>
      </c>
      <c r="I2135" s="123" t="s">
        <v>2234</v>
      </c>
      <c r="J2135" s="150">
        <f>VLOOKUP(B2135,'12.2023'!A:C,3,0)</f>
        <v>0</v>
      </c>
      <c r="K2135" s="151">
        <f>VLOOKUP(B2135,'12.2023'!A:D,4,0)</f>
        <v>0</v>
      </c>
      <c r="L2135" s="150">
        <f>VLOOKUP(B2135,'12.2023'!A:E,5,0)</f>
        <v>8000</v>
      </c>
      <c r="M2135" s="150">
        <f>VLOOKUP(B2135,'12.2023'!A:F,6,0)</f>
        <v>8000</v>
      </c>
      <c r="N2135" s="150">
        <f t="shared" si="133"/>
        <v>0</v>
      </c>
      <c r="O2135" s="152">
        <f t="shared" si="134"/>
        <v>0</v>
      </c>
      <c r="P2135" s="128">
        <f t="shared" si="135"/>
        <v>0</v>
      </c>
      <c r="Q2135" s="153">
        <v>0</v>
      </c>
      <c r="R2135" s="128">
        <f t="shared" si="136"/>
        <v>0</v>
      </c>
      <c r="S2135" s="129">
        <v>11</v>
      </c>
    </row>
    <row r="2136" spans="1:19" hidden="1">
      <c r="A2136" s="147">
        <v>2118</v>
      </c>
      <c r="B2136" s="121">
        <v>203063343</v>
      </c>
      <c r="C2136" s="148" t="s">
        <v>159</v>
      </c>
      <c r="D2136" s="149" t="s">
        <v>32</v>
      </c>
      <c r="E2136" s="149" t="s">
        <v>44</v>
      </c>
      <c r="F2136" s="149" t="s">
        <v>152</v>
      </c>
      <c r="G2136" s="149" t="s">
        <v>109</v>
      </c>
      <c r="H2136" s="149">
        <v>0</v>
      </c>
      <c r="I2136" s="123" t="s">
        <v>2235</v>
      </c>
      <c r="J2136" s="150">
        <f>VLOOKUP(B2136,'12.2023'!A:C,3,0)</f>
        <v>0</v>
      </c>
      <c r="K2136" s="151">
        <f>VLOOKUP(B2136,'12.2023'!A:D,4,0)</f>
        <v>0</v>
      </c>
      <c r="L2136" s="150">
        <f>VLOOKUP(B2136,'12.2023'!A:E,5,0)</f>
        <v>3311.98</v>
      </c>
      <c r="M2136" s="150">
        <f>VLOOKUP(B2136,'12.2023'!A:F,6,0)</f>
        <v>3311.98</v>
      </c>
      <c r="N2136" s="150">
        <f t="shared" si="133"/>
        <v>0</v>
      </c>
      <c r="O2136" s="152">
        <f t="shared" si="134"/>
        <v>0</v>
      </c>
      <c r="P2136" s="128">
        <f t="shared" si="135"/>
        <v>0</v>
      </c>
      <c r="Q2136" s="153">
        <v>0</v>
      </c>
      <c r="R2136" s="128">
        <f t="shared" si="136"/>
        <v>0</v>
      </c>
      <c r="S2136" s="129">
        <v>11</v>
      </c>
    </row>
    <row r="2137" spans="1:19" hidden="1">
      <c r="A2137" s="147">
        <v>2119</v>
      </c>
      <c r="B2137" s="121">
        <v>203063344</v>
      </c>
      <c r="C2137" s="148" t="s">
        <v>159</v>
      </c>
      <c r="D2137" s="149" t="s">
        <v>32</v>
      </c>
      <c r="E2137" s="149" t="s">
        <v>44</v>
      </c>
      <c r="F2137" s="149" t="s">
        <v>152</v>
      </c>
      <c r="G2137" s="149" t="s">
        <v>109</v>
      </c>
      <c r="H2137" s="149">
        <v>0</v>
      </c>
      <c r="I2137" s="123" t="s">
        <v>2236</v>
      </c>
      <c r="J2137" s="150">
        <f>VLOOKUP(B2137,'12.2023'!A:C,3,0)</f>
        <v>0</v>
      </c>
      <c r="K2137" s="151">
        <f>VLOOKUP(B2137,'12.2023'!A:D,4,0)</f>
        <v>0</v>
      </c>
      <c r="L2137" s="150">
        <f>VLOOKUP(B2137,'12.2023'!A:E,5,0)</f>
        <v>65833</v>
      </c>
      <c r="M2137" s="150">
        <f>VLOOKUP(B2137,'12.2023'!A:F,6,0)</f>
        <v>65833</v>
      </c>
      <c r="N2137" s="150">
        <f t="shared" si="133"/>
        <v>0</v>
      </c>
      <c r="O2137" s="152">
        <f t="shared" si="134"/>
        <v>0</v>
      </c>
      <c r="P2137" s="128">
        <f t="shared" si="135"/>
        <v>0</v>
      </c>
      <c r="Q2137" s="153">
        <v>0</v>
      </c>
      <c r="R2137" s="128">
        <f t="shared" si="136"/>
        <v>0</v>
      </c>
      <c r="S2137" s="129">
        <v>11</v>
      </c>
    </row>
    <row r="2138" spans="1:19" hidden="1">
      <c r="A2138" s="147">
        <v>2120</v>
      </c>
      <c r="B2138" s="121">
        <v>203063345</v>
      </c>
      <c r="C2138" s="148" t="s">
        <v>159</v>
      </c>
      <c r="D2138" s="149" t="s">
        <v>32</v>
      </c>
      <c r="E2138" s="149" t="s">
        <v>44</v>
      </c>
      <c r="F2138" s="149" t="s">
        <v>152</v>
      </c>
      <c r="G2138" s="149" t="s">
        <v>109</v>
      </c>
      <c r="H2138" s="149">
        <v>0</v>
      </c>
      <c r="I2138" s="123" t="s">
        <v>2237</v>
      </c>
      <c r="J2138" s="150">
        <f>VLOOKUP(B2138,'12.2023'!A:C,3,0)</f>
        <v>0</v>
      </c>
      <c r="K2138" s="151">
        <f>VLOOKUP(B2138,'12.2023'!A:D,4,0)</f>
        <v>0</v>
      </c>
      <c r="L2138" s="150">
        <f>VLOOKUP(B2138,'12.2023'!A:E,5,0)</f>
        <v>29815</v>
      </c>
      <c r="M2138" s="150">
        <f>VLOOKUP(B2138,'12.2023'!A:F,6,0)</f>
        <v>29815</v>
      </c>
      <c r="N2138" s="150">
        <f t="shared" si="133"/>
        <v>0</v>
      </c>
      <c r="O2138" s="152">
        <f t="shared" si="134"/>
        <v>0</v>
      </c>
      <c r="P2138" s="128">
        <f t="shared" si="135"/>
        <v>0</v>
      </c>
      <c r="Q2138" s="153">
        <v>0</v>
      </c>
      <c r="R2138" s="128">
        <f t="shared" si="136"/>
        <v>0</v>
      </c>
      <c r="S2138" s="129">
        <v>11</v>
      </c>
    </row>
    <row r="2139" spans="1:19" hidden="1">
      <c r="A2139" s="147">
        <v>2121</v>
      </c>
      <c r="B2139" s="121">
        <v>203063346</v>
      </c>
      <c r="C2139" s="148" t="s">
        <v>159</v>
      </c>
      <c r="D2139" s="149" t="s">
        <v>32</v>
      </c>
      <c r="E2139" s="149" t="s">
        <v>44</v>
      </c>
      <c r="F2139" s="149" t="s">
        <v>152</v>
      </c>
      <c r="G2139" s="149" t="s">
        <v>109</v>
      </c>
      <c r="H2139" s="149">
        <v>0</v>
      </c>
      <c r="I2139" s="123" t="s">
        <v>2238</v>
      </c>
      <c r="J2139" s="150">
        <f>VLOOKUP(B2139,'12.2023'!A:C,3,0)</f>
        <v>0</v>
      </c>
      <c r="K2139" s="151">
        <f>VLOOKUP(B2139,'12.2023'!A:D,4,0)</f>
        <v>0</v>
      </c>
      <c r="L2139" s="150">
        <f>VLOOKUP(B2139,'12.2023'!A:E,5,0)</f>
        <v>7625</v>
      </c>
      <c r="M2139" s="150">
        <f>VLOOKUP(B2139,'12.2023'!A:F,6,0)</f>
        <v>7625</v>
      </c>
      <c r="N2139" s="150">
        <f t="shared" si="133"/>
        <v>0</v>
      </c>
      <c r="O2139" s="152">
        <f t="shared" si="134"/>
        <v>0</v>
      </c>
      <c r="P2139" s="128">
        <f t="shared" si="135"/>
        <v>0</v>
      </c>
      <c r="Q2139" s="153">
        <v>0</v>
      </c>
      <c r="R2139" s="128">
        <f t="shared" si="136"/>
        <v>0</v>
      </c>
      <c r="S2139" s="129">
        <v>11</v>
      </c>
    </row>
    <row r="2140" spans="1:19" hidden="1">
      <c r="A2140" s="147">
        <v>2122</v>
      </c>
      <c r="B2140" s="121">
        <v>203063347</v>
      </c>
      <c r="C2140" s="148" t="s">
        <v>159</v>
      </c>
      <c r="D2140" s="149" t="s">
        <v>32</v>
      </c>
      <c r="E2140" s="149" t="s">
        <v>44</v>
      </c>
      <c r="F2140" s="149" t="s">
        <v>152</v>
      </c>
      <c r="G2140" s="149" t="s">
        <v>109</v>
      </c>
      <c r="H2140" s="149">
        <v>0</v>
      </c>
      <c r="I2140" s="123" t="s">
        <v>2239</v>
      </c>
      <c r="J2140" s="150">
        <f>VLOOKUP(B2140,'12.2023'!A:C,3,0)</f>
        <v>0</v>
      </c>
      <c r="K2140" s="151">
        <f>VLOOKUP(B2140,'12.2023'!A:D,4,0)</f>
        <v>0</v>
      </c>
      <c r="L2140" s="150">
        <f>VLOOKUP(B2140,'12.2023'!A:E,5,0)</f>
        <v>71535</v>
      </c>
      <c r="M2140" s="150">
        <f>VLOOKUP(B2140,'12.2023'!A:F,6,0)</f>
        <v>71535</v>
      </c>
      <c r="N2140" s="150">
        <f t="shared" si="133"/>
        <v>0</v>
      </c>
      <c r="O2140" s="152">
        <f t="shared" si="134"/>
        <v>0</v>
      </c>
      <c r="P2140" s="128">
        <f t="shared" si="135"/>
        <v>0</v>
      </c>
      <c r="Q2140" s="153">
        <v>0</v>
      </c>
      <c r="R2140" s="128">
        <f t="shared" si="136"/>
        <v>0</v>
      </c>
      <c r="S2140" s="129">
        <v>11</v>
      </c>
    </row>
    <row r="2141" spans="1:19" hidden="1">
      <c r="A2141" s="147">
        <v>2123</v>
      </c>
      <c r="B2141" s="121">
        <v>203063348</v>
      </c>
      <c r="C2141" s="148" t="s">
        <v>159</v>
      </c>
      <c r="D2141" s="149" t="s">
        <v>32</v>
      </c>
      <c r="E2141" s="149" t="s">
        <v>44</v>
      </c>
      <c r="F2141" s="149" t="s">
        <v>152</v>
      </c>
      <c r="G2141" s="149" t="s">
        <v>109</v>
      </c>
      <c r="H2141" s="149">
        <v>0</v>
      </c>
      <c r="I2141" s="123" t="s">
        <v>2240</v>
      </c>
      <c r="J2141" s="150">
        <f>VLOOKUP(B2141,'12.2023'!A:C,3,0)</f>
        <v>0</v>
      </c>
      <c r="K2141" s="151">
        <f>VLOOKUP(B2141,'12.2023'!A:D,4,0)</f>
        <v>0</v>
      </c>
      <c r="L2141" s="150">
        <f>VLOOKUP(B2141,'12.2023'!A:E,5,0)</f>
        <v>55901</v>
      </c>
      <c r="M2141" s="150">
        <f>VLOOKUP(B2141,'12.2023'!A:F,6,0)</f>
        <v>55901</v>
      </c>
      <c r="N2141" s="150">
        <f t="shared" si="133"/>
        <v>0</v>
      </c>
      <c r="O2141" s="152">
        <f t="shared" si="134"/>
        <v>0</v>
      </c>
      <c r="P2141" s="128">
        <f t="shared" si="135"/>
        <v>0</v>
      </c>
      <c r="Q2141" s="153">
        <v>0</v>
      </c>
      <c r="R2141" s="128">
        <f t="shared" si="136"/>
        <v>0</v>
      </c>
      <c r="S2141" s="129">
        <v>11</v>
      </c>
    </row>
    <row r="2142" spans="1:19" hidden="1">
      <c r="A2142" s="147">
        <v>2124</v>
      </c>
      <c r="B2142" s="121">
        <v>203063349</v>
      </c>
      <c r="C2142" s="148" t="s">
        <v>159</v>
      </c>
      <c r="D2142" s="149" t="s">
        <v>32</v>
      </c>
      <c r="E2142" s="149" t="s">
        <v>44</v>
      </c>
      <c r="F2142" s="149" t="s">
        <v>152</v>
      </c>
      <c r="G2142" s="149" t="s">
        <v>109</v>
      </c>
      <c r="H2142" s="149">
        <v>0</v>
      </c>
      <c r="I2142" s="123" t="s">
        <v>2241</v>
      </c>
      <c r="J2142" s="150">
        <f>VLOOKUP(B2142,'12.2023'!A:C,3,0)</f>
        <v>0</v>
      </c>
      <c r="K2142" s="151">
        <f>VLOOKUP(B2142,'12.2023'!A:D,4,0)</f>
        <v>0</v>
      </c>
      <c r="L2142" s="150">
        <f>VLOOKUP(B2142,'12.2023'!A:E,5,0)</f>
        <v>7000</v>
      </c>
      <c r="M2142" s="150">
        <f>VLOOKUP(B2142,'12.2023'!A:F,6,0)</f>
        <v>7000</v>
      </c>
      <c r="N2142" s="150">
        <f t="shared" si="133"/>
        <v>0</v>
      </c>
      <c r="O2142" s="152">
        <f t="shared" si="134"/>
        <v>0</v>
      </c>
      <c r="P2142" s="128">
        <f t="shared" si="135"/>
        <v>0</v>
      </c>
      <c r="Q2142" s="153">
        <v>0</v>
      </c>
      <c r="R2142" s="128">
        <f t="shared" si="136"/>
        <v>0</v>
      </c>
      <c r="S2142" s="129">
        <v>11</v>
      </c>
    </row>
    <row r="2143" spans="1:19" hidden="1">
      <c r="A2143" s="147">
        <v>2125</v>
      </c>
      <c r="B2143" s="121">
        <v>203063350</v>
      </c>
      <c r="C2143" s="148" t="s">
        <v>159</v>
      </c>
      <c r="D2143" s="149" t="s">
        <v>32</v>
      </c>
      <c r="E2143" s="149" t="s">
        <v>44</v>
      </c>
      <c r="F2143" s="149" t="s">
        <v>152</v>
      </c>
      <c r="G2143" s="149" t="s">
        <v>109</v>
      </c>
      <c r="H2143" s="149">
        <v>0</v>
      </c>
      <c r="I2143" s="123" t="s">
        <v>2242</v>
      </c>
      <c r="J2143" s="150">
        <f>VLOOKUP(B2143,'12.2023'!A:C,3,0)</f>
        <v>0</v>
      </c>
      <c r="K2143" s="151">
        <f>VLOOKUP(B2143,'12.2023'!A:D,4,0)</f>
        <v>0</v>
      </c>
      <c r="L2143" s="150">
        <f>VLOOKUP(B2143,'12.2023'!A:E,5,0)</f>
        <v>7000</v>
      </c>
      <c r="M2143" s="150">
        <f>VLOOKUP(B2143,'12.2023'!A:F,6,0)</f>
        <v>7000</v>
      </c>
      <c r="N2143" s="150">
        <f t="shared" si="133"/>
        <v>0</v>
      </c>
      <c r="O2143" s="152">
        <f t="shared" si="134"/>
        <v>0</v>
      </c>
      <c r="P2143" s="128">
        <f t="shared" si="135"/>
        <v>0</v>
      </c>
      <c r="Q2143" s="153">
        <v>0</v>
      </c>
      <c r="R2143" s="128">
        <f t="shared" si="136"/>
        <v>0</v>
      </c>
      <c r="S2143" s="129">
        <v>11</v>
      </c>
    </row>
    <row r="2144" spans="1:19" hidden="1">
      <c r="A2144" s="147">
        <v>2126</v>
      </c>
      <c r="B2144" s="121">
        <v>203063351</v>
      </c>
      <c r="C2144" s="148" t="s">
        <v>159</v>
      </c>
      <c r="D2144" s="149" t="s">
        <v>32</v>
      </c>
      <c r="E2144" s="149" t="s">
        <v>44</v>
      </c>
      <c r="F2144" s="149" t="s">
        <v>152</v>
      </c>
      <c r="G2144" s="149" t="s">
        <v>109</v>
      </c>
      <c r="H2144" s="149">
        <v>0</v>
      </c>
      <c r="I2144" s="123" t="s">
        <v>2243</v>
      </c>
      <c r="J2144" s="150">
        <f>VLOOKUP(B2144,'12.2023'!A:C,3,0)</f>
        <v>0</v>
      </c>
      <c r="K2144" s="151">
        <f>VLOOKUP(B2144,'12.2023'!A:D,4,0)</f>
        <v>0</v>
      </c>
      <c r="L2144" s="150">
        <f>VLOOKUP(B2144,'12.2023'!A:E,5,0)</f>
        <v>25906</v>
      </c>
      <c r="M2144" s="150">
        <f>VLOOKUP(B2144,'12.2023'!A:F,6,0)</f>
        <v>25906</v>
      </c>
      <c r="N2144" s="150">
        <f t="shared" si="133"/>
        <v>0</v>
      </c>
      <c r="O2144" s="152">
        <f t="shared" si="134"/>
        <v>0</v>
      </c>
      <c r="P2144" s="128">
        <f t="shared" si="135"/>
        <v>0</v>
      </c>
      <c r="Q2144" s="153">
        <v>0</v>
      </c>
      <c r="R2144" s="128">
        <f t="shared" si="136"/>
        <v>0</v>
      </c>
      <c r="S2144" s="129">
        <v>11</v>
      </c>
    </row>
    <row r="2145" spans="1:19" hidden="1">
      <c r="A2145" s="147">
        <v>2127</v>
      </c>
      <c r="B2145" s="121">
        <v>203063352</v>
      </c>
      <c r="C2145" s="148" t="s">
        <v>159</v>
      </c>
      <c r="D2145" s="149" t="s">
        <v>32</v>
      </c>
      <c r="E2145" s="149" t="s">
        <v>44</v>
      </c>
      <c r="F2145" s="149" t="s">
        <v>152</v>
      </c>
      <c r="G2145" s="149" t="s">
        <v>109</v>
      </c>
      <c r="H2145" s="149">
        <v>0</v>
      </c>
      <c r="I2145" s="123" t="s">
        <v>2244</v>
      </c>
      <c r="J2145" s="150">
        <f>VLOOKUP(B2145,'12.2023'!A:C,3,0)</f>
        <v>0</v>
      </c>
      <c r="K2145" s="151">
        <f>VLOOKUP(B2145,'12.2023'!A:D,4,0)</f>
        <v>0</v>
      </c>
      <c r="L2145" s="150">
        <f>VLOOKUP(B2145,'12.2023'!A:E,5,0)</f>
        <v>31293</v>
      </c>
      <c r="M2145" s="150">
        <f>VLOOKUP(B2145,'12.2023'!A:F,6,0)</f>
        <v>31293</v>
      </c>
      <c r="N2145" s="150">
        <f t="shared" si="133"/>
        <v>0</v>
      </c>
      <c r="O2145" s="152">
        <f t="shared" si="134"/>
        <v>0</v>
      </c>
      <c r="P2145" s="128">
        <f t="shared" si="135"/>
        <v>0</v>
      </c>
      <c r="Q2145" s="153">
        <v>0</v>
      </c>
      <c r="R2145" s="128">
        <f t="shared" si="136"/>
        <v>0</v>
      </c>
      <c r="S2145" s="129">
        <v>11</v>
      </c>
    </row>
    <row r="2146" spans="1:19" hidden="1">
      <c r="A2146" s="147">
        <v>2128</v>
      </c>
      <c r="B2146" s="121">
        <v>203063353</v>
      </c>
      <c r="C2146" s="148" t="s">
        <v>159</v>
      </c>
      <c r="D2146" s="149" t="s">
        <v>32</v>
      </c>
      <c r="E2146" s="149" t="s">
        <v>44</v>
      </c>
      <c r="F2146" s="149" t="s">
        <v>152</v>
      </c>
      <c r="G2146" s="149" t="s">
        <v>109</v>
      </c>
      <c r="H2146" s="149">
        <v>0</v>
      </c>
      <c r="I2146" s="123" t="s">
        <v>2245</v>
      </c>
      <c r="J2146" s="150">
        <f>VLOOKUP(B2146,'12.2023'!A:C,3,0)</f>
        <v>0</v>
      </c>
      <c r="K2146" s="151">
        <f>VLOOKUP(B2146,'12.2023'!A:D,4,0)</f>
        <v>0</v>
      </c>
      <c r="L2146" s="150">
        <f>VLOOKUP(B2146,'12.2023'!A:E,5,0)</f>
        <v>20543</v>
      </c>
      <c r="M2146" s="150">
        <f>VLOOKUP(B2146,'12.2023'!A:F,6,0)</f>
        <v>20543</v>
      </c>
      <c r="N2146" s="150">
        <f t="shared" si="133"/>
        <v>0</v>
      </c>
      <c r="O2146" s="152">
        <f t="shared" si="134"/>
        <v>0</v>
      </c>
      <c r="P2146" s="128">
        <f t="shared" si="135"/>
        <v>0</v>
      </c>
      <c r="Q2146" s="153">
        <v>0</v>
      </c>
      <c r="R2146" s="128">
        <f t="shared" si="136"/>
        <v>0</v>
      </c>
      <c r="S2146" s="129">
        <v>11</v>
      </c>
    </row>
    <row r="2147" spans="1:19" hidden="1">
      <c r="A2147" s="147">
        <v>2129</v>
      </c>
      <c r="B2147" s="121">
        <v>203063354</v>
      </c>
      <c r="C2147" s="148" t="s">
        <v>159</v>
      </c>
      <c r="D2147" s="149" t="s">
        <v>32</v>
      </c>
      <c r="E2147" s="149" t="s">
        <v>44</v>
      </c>
      <c r="F2147" s="149" t="s">
        <v>152</v>
      </c>
      <c r="G2147" s="149" t="s">
        <v>109</v>
      </c>
      <c r="H2147" s="149">
        <v>0</v>
      </c>
      <c r="I2147" s="123" t="s">
        <v>2246</v>
      </c>
      <c r="J2147" s="150">
        <f>VLOOKUP(B2147,'12.2023'!A:C,3,0)</f>
        <v>0</v>
      </c>
      <c r="K2147" s="151">
        <f>VLOOKUP(B2147,'12.2023'!A:D,4,0)</f>
        <v>0</v>
      </c>
      <c r="L2147" s="150">
        <f>VLOOKUP(B2147,'12.2023'!A:E,5,0)</f>
        <v>26205</v>
      </c>
      <c r="M2147" s="150">
        <f>VLOOKUP(B2147,'12.2023'!A:F,6,0)</f>
        <v>26205</v>
      </c>
      <c r="N2147" s="150">
        <f t="shared" si="133"/>
        <v>0</v>
      </c>
      <c r="O2147" s="152">
        <f t="shared" si="134"/>
        <v>0</v>
      </c>
      <c r="P2147" s="128">
        <f t="shared" si="135"/>
        <v>0</v>
      </c>
      <c r="Q2147" s="153">
        <v>0</v>
      </c>
      <c r="R2147" s="128">
        <f t="shared" si="136"/>
        <v>0</v>
      </c>
      <c r="S2147" s="129">
        <v>11</v>
      </c>
    </row>
    <row r="2148" spans="1:19" hidden="1">
      <c r="A2148" s="147">
        <v>2130</v>
      </c>
      <c r="B2148" s="121">
        <v>203063355</v>
      </c>
      <c r="C2148" s="148" t="s">
        <v>159</v>
      </c>
      <c r="D2148" s="149" t="s">
        <v>32</v>
      </c>
      <c r="E2148" s="149" t="s">
        <v>44</v>
      </c>
      <c r="F2148" s="149" t="s">
        <v>152</v>
      </c>
      <c r="G2148" s="149" t="s">
        <v>109</v>
      </c>
      <c r="H2148" s="149">
        <v>0</v>
      </c>
      <c r="I2148" s="123" t="s">
        <v>2247</v>
      </c>
      <c r="J2148" s="150">
        <f>VLOOKUP(B2148,'12.2023'!A:C,3,0)</f>
        <v>0</v>
      </c>
      <c r="K2148" s="151">
        <f>VLOOKUP(B2148,'12.2023'!A:D,4,0)</f>
        <v>0</v>
      </c>
      <c r="L2148" s="150">
        <f>VLOOKUP(B2148,'12.2023'!A:E,5,0)</f>
        <v>54065</v>
      </c>
      <c r="M2148" s="150">
        <f>VLOOKUP(B2148,'12.2023'!A:F,6,0)</f>
        <v>54065</v>
      </c>
      <c r="N2148" s="150">
        <f t="shared" si="133"/>
        <v>0</v>
      </c>
      <c r="O2148" s="152">
        <f t="shared" si="134"/>
        <v>0</v>
      </c>
      <c r="P2148" s="128">
        <f t="shared" si="135"/>
        <v>0</v>
      </c>
      <c r="Q2148" s="153">
        <v>0</v>
      </c>
      <c r="R2148" s="128">
        <f t="shared" si="136"/>
        <v>0</v>
      </c>
      <c r="S2148" s="129">
        <v>11</v>
      </c>
    </row>
    <row r="2149" spans="1:19" hidden="1">
      <c r="A2149" s="147">
        <v>2131</v>
      </c>
      <c r="B2149" s="121">
        <v>203063356</v>
      </c>
      <c r="C2149" s="148" t="s">
        <v>159</v>
      </c>
      <c r="D2149" s="149" t="s">
        <v>32</v>
      </c>
      <c r="E2149" s="149" t="s">
        <v>44</v>
      </c>
      <c r="F2149" s="149" t="s">
        <v>152</v>
      </c>
      <c r="G2149" s="149" t="s">
        <v>109</v>
      </c>
      <c r="H2149" s="149">
        <v>0</v>
      </c>
      <c r="I2149" s="123" t="s">
        <v>2248</v>
      </c>
      <c r="J2149" s="150">
        <f>VLOOKUP(B2149,'12.2023'!A:C,3,0)</f>
        <v>0</v>
      </c>
      <c r="K2149" s="151">
        <f>VLOOKUP(B2149,'12.2023'!A:D,4,0)</f>
        <v>0</v>
      </c>
      <c r="L2149" s="150">
        <f>VLOOKUP(B2149,'12.2023'!A:E,5,0)</f>
        <v>58243</v>
      </c>
      <c r="M2149" s="150">
        <f>VLOOKUP(B2149,'12.2023'!A:F,6,0)</f>
        <v>58243</v>
      </c>
      <c r="N2149" s="150">
        <f t="shared" si="133"/>
        <v>0</v>
      </c>
      <c r="O2149" s="152">
        <f t="shared" si="134"/>
        <v>0</v>
      </c>
      <c r="P2149" s="128">
        <f t="shared" si="135"/>
        <v>0</v>
      </c>
      <c r="Q2149" s="153">
        <v>0</v>
      </c>
      <c r="R2149" s="128">
        <f t="shared" si="136"/>
        <v>0</v>
      </c>
      <c r="S2149" s="129">
        <v>11</v>
      </c>
    </row>
    <row r="2150" spans="1:19" hidden="1">
      <c r="A2150" s="147">
        <v>2132</v>
      </c>
      <c r="B2150" s="121">
        <v>203063357</v>
      </c>
      <c r="C2150" s="148" t="s">
        <v>159</v>
      </c>
      <c r="D2150" s="149" t="s">
        <v>32</v>
      </c>
      <c r="E2150" s="149" t="s">
        <v>44</v>
      </c>
      <c r="F2150" s="149" t="s">
        <v>152</v>
      </c>
      <c r="G2150" s="149" t="s">
        <v>109</v>
      </c>
      <c r="H2150" s="149">
        <v>0</v>
      </c>
      <c r="I2150" s="123" t="s">
        <v>2249</v>
      </c>
      <c r="J2150" s="150">
        <f>VLOOKUP(B2150,'12.2023'!A:C,3,0)</f>
        <v>0</v>
      </c>
      <c r="K2150" s="151">
        <f>VLOOKUP(B2150,'12.2023'!A:D,4,0)</f>
        <v>0</v>
      </c>
      <c r="L2150" s="150">
        <f>VLOOKUP(B2150,'12.2023'!A:E,5,0)</f>
        <v>44842</v>
      </c>
      <c r="M2150" s="150">
        <f>VLOOKUP(B2150,'12.2023'!A:F,6,0)</f>
        <v>44842</v>
      </c>
      <c r="N2150" s="150">
        <f t="shared" si="133"/>
        <v>0</v>
      </c>
      <c r="O2150" s="152">
        <f t="shared" si="134"/>
        <v>0</v>
      </c>
      <c r="P2150" s="128">
        <f t="shared" si="135"/>
        <v>0</v>
      </c>
      <c r="Q2150" s="153">
        <v>0</v>
      </c>
      <c r="R2150" s="128">
        <f t="shared" si="136"/>
        <v>0</v>
      </c>
      <c r="S2150" s="129">
        <v>11</v>
      </c>
    </row>
    <row r="2151" spans="1:19" hidden="1">
      <c r="A2151" s="147">
        <v>2133</v>
      </c>
      <c r="B2151" s="121">
        <v>203063358</v>
      </c>
      <c r="C2151" s="148" t="s">
        <v>159</v>
      </c>
      <c r="D2151" s="149" t="s">
        <v>32</v>
      </c>
      <c r="E2151" s="149" t="s">
        <v>44</v>
      </c>
      <c r="F2151" s="149" t="s">
        <v>152</v>
      </c>
      <c r="G2151" s="149" t="s">
        <v>109</v>
      </c>
      <c r="H2151" s="149">
        <v>0</v>
      </c>
      <c r="I2151" s="123" t="s">
        <v>2250</v>
      </c>
      <c r="J2151" s="150">
        <f>VLOOKUP(B2151,'12.2023'!A:C,3,0)</f>
        <v>0</v>
      </c>
      <c r="K2151" s="151">
        <f>VLOOKUP(B2151,'12.2023'!A:D,4,0)</f>
        <v>0</v>
      </c>
      <c r="L2151" s="150">
        <f>VLOOKUP(B2151,'12.2023'!A:E,5,0)</f>
        <v>26729</v>
      </c>
      <c r="M2151" s="150">
        <f>VLOOKUP(B2151,'12.2023'!A:F,6,0)</f>
        <v>26729</v>
      </c>
      <c r="N2151" s="150">
        <f t="shared" si="133"/>
        <v>0</v>
      </c>
      <c r="O2151" s="152">
        <f t="shared" si="134"/>
        <v>0</v>
      </c>
      <c r="P2151" s="128">
        <f t="shared" si="135"/>
        <v>0</v>
      </c>
      <c r="Q2151" s="153">
        <v>0</v>
      </c>
      <c r="R2151" s="128">
        <f t="shared" si="136"/>
        <v>0</v>
      </c>
      <c r="S2151" s="129">
        <v>11</v>
      </c>
    </row>
    <row r="2152" spans="1:19" hidden="1">
      <c r="A2152" s="147">
        <v>2134</v>
      </c>
      <c r="B2152" s="121">
        <v>203063359</v>
      </c>
      <c r="C2152" s="148" t="s">
        <v>159</v>
      </c>
      <c r="D2152" s="149" t="s">
        <v>32</v>
      </c>
      <c r="E2152" s="149" t="s">
        <v>44</v>
      </c>
      <c r="F2152" s="149" t="s">
        <v>152</v>
      </c>
      <c r="G2152" s="149" t="s">
        <v>109</v>
      </c>
      <c r="H2152" s="149">
        <v>0</v>
      </c>
      <c r="I2152" s="123" t="s">
        <v>2251</v>
      </c>
      <c r="J2152" s="150">
        <f>VLOOKUP(B2152,'12.2023'!A:C,3,0)</f>
        <v>0</v>
      </c>
      <c r="K2152" s="151">
        <f>VLOOKUP(B2152,'12.2023'!A:D,4,0)</f>
        <v>0</v>
      </c>
      <c r="L2152" s="150">
        <f>VLOOKUP(B2152,'12.2023'!A:E,5,0)</f>
        <v>42800</v>
      </c>
      <c r="M2152" s="150">
        <f>VLOOKUP(B2152,'12.2023'!A:F,6,0)</f>
        <v>42800</v>
      </c>
      <c r="N2152" s="150">
        <f t="shared" si="133"/>
        <v>0</v>
      </c>
      <c r="O2152" s="152">
        <f t="shared" si="134"/>
        <v>0</v>
      </c>
      <c r="P2152" s="128">
        <f t="shared" si="135"/>
        <v>0</v>
      </c>
      <c r="Q2152" s="153">
        <v>0</v>
      </c>
      <c r="R2152" s="128">
        <f t="shared" si="136"/>
        <v>0</v>
      </c>
      <c r="S2152" s="129">
        <v>11</v>
      </c>
    </row>
    <row r="2153" spans="1:19" hidden="1">
      <c r="A2153" s="147">
        <v>2135</v>
      </c>
      <c r="B2153" s="121">
        <v>203063360</v>
      </c>
      <c r="C2153" s="148" t="s">
        <v>159</v>
      </c>
      <c r="D2153" s="149" t="s">
        <v>32</v>
      </c>
      <c r="E2153" s="149" t="s">
        <v>44</v>
      </c>
      <c r="F2153" s="149" t="s">
        <v>152</v>
      </c>
      <c r="G2153" s="149" t="s">
        <v>109</v>
      </c>
      <c r="H2153" s="149">
        <v>0</v>
      </c>
      <c r="I2153" s="123" t="s">
        <v>2252</v>
      </c>
      <c r="J2153" s="150">
        <f>VLOOKUP(B2153,'12.2023'!A:C,3,0)</f>
        <v>0</v>
      </c>
      <c r="K2153" s="151">
        <f>VLOOKUP(B2153,'12.2023'!A:D,4,0)</f>
        <v>0</v>
      </c>
      <c r="L2153" s="150">
        <f>VLOOKUP(B2153,'12.2023'!A:E,5,0)</f>
        <v>7218</v>
      </c>
      <c r="M2153" s="150">
        <f>VLOOKUP(B2153,'12.2023'!A:F,6,0)</f>
        <v>7218</v>
      </c>
      <c r="N2153" s="150">
        <f t="shared" si="133"/>
        <v>0</v>
      </c>
      <c r="O2153" s="152">
        <f t="shared" si="134"/>
        <v>0</v>
      </c>
      <c r="P2153" s="128">
        <f t="shared" si="135"/>
        <v>0</v>
      </c>
      <c r="Q2153" s="153">
        <v>0</v>
      </c>
      <c r="R2153" s="128">
        <f t="shared" si="136"/>
        <v>0</v>
      </c>
      <c r="S2153" s="129">
        <v>11</v>
      </c>
    </row>
    <row r="2154" spans="1:19" hidden="1">
      <c r="A2154" s="147">
        <v>2136</v>
      </c>
      <c r="B2154" s="121">
        <v>203063361</v>
      </c>
      <c r="C2154" s="148" t="s">
        <v>159</v>
      </c>
      <c r="D2154" s="149" t="s">
        <v>32</v>
      </c>
      <c r="E2154" s="149" t="s">
        <v>44</v>
      </c>
      <c r="F2154" s="149" t="s">
        <v>152</v>
      </c>
      <c r="G2154" s="149" t="s">
        <v>109</v>
      </c>
      <c r="H2154" s="149">
        <v>0</v>
      </c>
      <c r="I2154" s="123" t="s">
        <v>2253</v>
      </c>
      <c r="J2154" s="150">
        <f>VLOOKUP(B2154,'12.2023'!A:C,3,0)</f>
        <v>0</v>
      </c>
      <c r="K2154" s="151">
        <f>VLOOKUP(B2154,'12.2023'!A:D,4,0)</f>
        <v>0</v>
      </c>
      <c r="L2154" s="150">
        <f>VLOOKUP(B2154,'12.2023'!A:E,5,0)</f>
        <v>51209</v>
      </c>
      <c r="M2154" s="150">
        <f>VLOOKUP(B2154,'12.2023'!A:F,6,0)</f>
        <v>51209</v>
      </c>
      <c r="N2154" s="150">
        <f t="shared" si="133"/>
        <v>0</v>
      </c>
      <c r="O2154" s="152">
        <f t="shared" si="134"/>
        <v>0</v>
      </c>
      <c r="P2154" s="128">
        <f t="shared" si="135"/>
        <v>0</v>
      </c>
      <c r="Q2154" s="153">
        <v>0</v>
      </c>
      <c r="R2154" s="128">
        <f t="shared" si="136"/>
        <v>0</v>
      </c>
      <c r="S2154" s="129">
        <v>11</v>
      </c>
    </row>
    <row r="2155" spans="1:19" hidden="1">
      <c r="A2155" s="147">
        <v>2137</v>
      </c>
      <c r="B2155" s="121">
        <v>203063362</v>
      </c>
      <c r="C2155" s="148" t="s">
        <v>159</v>
      </c>
      <c r="D2155" s="149" t="s">
        <v>32</v>
      </c>
      <c r="E2155" s="149" t="s">
        <v>44</v>
      </c>
      <c r="F2155" s="149" t="s">
        <v>152</v>
      </c>
      <c r="G2155" s="149" t="s">
        <v>109</v>
      </c>
      <c r="H2155" s="149">
        <v>0</v>
      </c>
      <c r="I2155" s="123" t="s">
        <v>2254</v>
      </c>
      <c r="J2155" s="150">
        <f>VLOOKUP(B2155,'12.2023'!A:C,3,0)</f>
        <v>0</v>
      </c>
      <c r="K2155" s="151">
        <f>VLOOKUP(B2155,'12.2023'!A:D,4,0)</f>
        <v>0</v>
      </c>
      <c r="L2155" s="150">
        <f>VLOOKUP(B2155,'12.2023'!A:E,5,0)</f>
        <v>1000</v>
      </c>
      <c r="M2155" s="150">
        <f>VLOOKUP(B2155,'12.2023'!A:F,6,0)</f>
        <v>1000</v>
      </c>
      <c r="N2155" s="150">
        <f t="shared" si="133"/>
        <v>0</v>
      </c>
      <c r="O2155" s="152">
        <f t="shared" si="134"/>
        <v>0</v>
      </c>
      <c r="P2155" s="128">
        <f t="shared" si="135"/>
        <v>0</v>
      </c>
      <c r="Q2155" s="153">
        <v>0</v>
      </c>
      <c r="R2155" s="128">
        <f t="shared" si="136"/>
        <v>0</v>
      </c>
      <c r="S2155" s="129">
        <v>11</v>
      </c>
    </row>
    <row r="2156" spans="1:19" hidden="1">
      <c r="A2156" s="147">
        <v>2138</v>
      </c>
      <c r="B2156" s="121">
        <v>203063363</v>
      </c>
      <c r="C2156" s="148" t="s">
        <v>159</v>
      </c>
      <c r="D2156" s="149" t="s">
        <v>32</v>
      </c>
      <c r="E2156" s="149" t="s">
        <v>44</v>
      </c>
      <c r="F2156" s="149" t="s">
        <v>152</v>
      </c>
      <c r="G2156" s="149" t="s">
        <v>109</v>
      </c>
      <c r="H2156" s="149">
        <v>0</v>
      </c>
      <c r="I2156" s="123" t="s">
        <v>2255</v>
      </c>
      <c r="J2156" s="150">
        <f>VLOOKUP(B2156,'12.2023'!A:C,3,0)</f>
        <v>0</v>
      </c>
      <c r="K2156" s="151">
        <f>VLOOKUP(B2156,'12.2023'!A:D,4,0)</f>
        <v>0</v>
      </c>
      <c r="L2156" s="150">
        <f>VLOOKUP(B2156,'12.2023'!A:E,5,0)</f>
        <v>3000</v>
      </c>
      <c r="M2156" s="150">
        <f>VLOOKUP(B2156,'12.2023'!A:F,6,0)</f>
        <v>3000</v>
      </c>
      <c r="N2156" s="150">
        <f t="shared" si="133"/>
        <v>0</v>
      </c>
      <c r="O2156" s="152">
        <f t="shared" si="134"/>
        <v>0</v>
      </c>
      <c r="P2156" s="128">
        <f t="shared" si="135"/>
        <v>0</v>
      </c>
      <c r="Q2156" s="153">
        <v>0</v>
      </c>
      <c r="R2156" s="128">
        <f t="shared" si="136"/>
        <v>0</v>
      </c>
      <c r="S2156" s="129">
        <v>11</v>
      </c>
    </row>
    <row r="2157" spans="1:19" hidden="1">
      <c r="A2157" s="147">
        <v>2139</v>
      </c>
      <c r="B2157" s="121">
        <v>203063364</v>
      </c>
      <c r="C2157" s="148" t="s">
        <v>159</v>
      </c>
      <c r="D2157" s="149" t="s">
        <v>32</v>
      </c>
      <c r="E2157" s="149" t="s">
        <v>44</v>
      </c>
      <c r="F2157" s="149" t="s">
        <v>152</v>
      </c>
      <c r="G2157" s="149" t="s">
        <v>109</v>
      </c>
      <c r="H2157" s="149">
        <v>0</v>
      </c>
      <c r="I2157" s="123" t="s">
        <v>2256</v>
      </c>
      <c r="J2157" s="150">
        <f>VLOOKUP(B2157,'12.2023'!A:C,3,0)</f>
        <v>0</v>
      </c>
      <c r="K2157" s="151">
        <f>VLOOKUP(B2157,'12.2023'!A:D,4,0)</f>
        <v>0</v>
      </c>
      <c r="L2157" s="150">
        <f>VLOOKUP(B2157,'12.2023'!A:E,5,0)</f>
        <v>6000</v>
      </c>
      <c r="M2157" s="150">
        <f>VLOOKUP(B2157,'12.2023'!A:F,6,0)</f>
        <v>6000</v>
      </c>
      <c r="N2157" s="150">
        <f t="shared" si="133"/>
        <v>0</v>
      </c>
      <c r="O2157" s="152">
        <f t="shared" si="134"/>
        <v>0</v>
      </c>
      <c r="P2157" s="128">
        <f t="shared" si="135"/>
        <v>0</v>
      </c>
      <c r="Q2157" s="153">
        <v>0</v>
      </c>
      <c r="R2157" s="128">
        <f t="shared" si="136"/>
        <v>0</v>
      </c>
      <c r="S2157" s="129">
        <v>11</v>
      </c>
    </row>
    <row r="2158" spans="1:19" hidden="1">
      <c r="A2158" s="147">
        <v>2140</v>
      </c>
      <c r="B2158" s="121">
        <v>203063365</v>
      </c>
      <c r="C2158" s="148" t="s">
        <v>159</v>
      </c>
      <c r="D2158" s="149" t="s">
        <v>32</v>
      </c>
      <c r="E2158" s="149" t="s">
        <v>44</v>
      </c>
      <c r="F2158" s="149" t="s">
        <v>152</v>
      </c>
      <c r="G2158" s="149" t="s">
        <v>109</v>
      </c>
      <c r="H2158" s="149">
        <v>0</v>
      </c>
      <c r="I2158" s="123" t="s">
        <v>2257</v>
      </c>
      <c r="J2158" s="150">
        <f>VLOOKUP(B2158,'12.2023'!A:C,3,0)</f>
        <v>0</v>
      </c>
      <c r="K2158" s="151">
        <f>VLOOKUP(B2158,'12.2023'!A:D,4,0)</f>
        <v>0</v>
      </c>
      <c r="L2158" s="150">
        <f>VLOOKUP(B2158,'12.2023'!A:E,5,0)</f>
        <v>2000</v>
      </c>
      <c r="M2158" s="150">
        <f>VLOOKUP(B2158,'12.2023'!A:F,6,0)</f>
        <v>2000</v>
      </c>
      <c r="N2158" s="150">
        <f t="shared" si="133"/>
        <v>0</v>
      </c>
      <c r="O2158" s="152">
        <f t="shared" si="134"/>
        <v>0</v>
      </c>
      <c r="P2158" s="128">
        <f t="shared" si="135"/>
        <v>0</v>
      </c>
      <c r="Q2158" s="153">
        <v>0</v>
      </c>
      <c r="R2158" s="128">
        <f t="shared" si="136"/>
        <v>0</v>
      </c>
      <c r="S2158" s="129">
        <v>11</v>
      </c>
    </row>
    <row r="2159" spans="1:19" hidden="1">
      <c r="A2159" s="147">
        <v>2141</v>
      </c>
      <c r="B2159" s="121">
        <v>203063366</v>
      </c>
      <c r="C2159" s="148" t="s">
        <v>159</v>
      </c>
      <c r="D2159" s="149" t="s">
        <v>32</v>
      </c>
      <c r="E2159" s="149" t="s">
        <v>44</v>
      </c>
      <c r="F2159" s="149" t="s">
        <v>152</v>
      </c>
      <c r="G2159" s="149" t="s">
        <v>109</v>
      </c>
      <c r="H2159" s="149">
        <v>0</v>
      </c>
      <c r="I2159" s="123" t="s">
        <v>2258</v>
      </c>
      <c r="J2159" s="150">
        <f>VLOOKUP(B2159,'12.2023'!A:C,3,0)</f>
        <v>0</v>
      </c>
      <c r="K2159" s="151">
        <f>VLOOKUP(B2159,'12.2023'!A:D,4,0)</f>
        <v>0</v>
      </c>
      <c r="L2159" s="150">
        <f>VLOOKUP(B2159,'12.2023'!A:E,5,0)</f>
        <v>20877</v>
      </c>
      <c r="M2159" s="150">
        <f>VLOOKUP(B2159,'12.2023'!A:F,6,0)</f>
        <v>20877</v>
      </c>
      <c r="N2159" s="150">
        <f t="shared" si="133"/>
        <v>0</v>
      </c>
      <c r="O2159" s="152">
        <f t="shared" si="134"/>
        <v>0</v>
      </c>
      <c r="P2159" s="128">
        <f t="shared" si="135"/>
        <v>0</v>
      </c>
      <c r="Q2159" s="153">
        <v>0</v>
      </c>
      <c r="R2159" s="128">
        <f t="shared" si="136"/>
        <v>0</v>
      </c>
      <c r="S2159" s="129">
        <v>11</v>
      </c>
    </row>
    <row r="2160" spans="1:19" hidden="1">
      <c r="A2160" s="147">
        <v>2142</v>
      </c>
      <c r="B2160" s="121">
        <v>203063367</v>
      </c>
      <c r="C2160" s="148" t="s">
        <v>159</v>
      </c>
      <c r="D2160" s="149" t="s">
        <v>32</v>
      </c>
      <c r="E2160" s="149" t="s">
        <v>44</v>
      </c>
      <c r="F2160" s="149" t="s">
        <v>152</v>
      </c>
      <c r="G2160" s="149" t="s">
        <v>109</v>
      </c>
      <c r="H2160" s="149">
        <v>0</v>
      </c>
      <c r="I2160" s="123" t="s">
        <v>2259</v>
      </c>
      <c r="J2160" s="150">
        <f>VLOOKUP(B2160,'12.2023'!A:C,3,0)</f>
        <v>0</v>
      </c>
      <c r="K2160" s="151">
        <f>VLOOKUP(B2160,'12.2023'!A:D,4,0)</f>
        <v>0</v>
      </c>
      <c r="L2160" s="150">
        <f>VLOOKUP(B2160,'12.2023'!A:E,5,0)</f>
        <v>4828</v>
      </c>
      <c r="M2160" s="150">
        <f>VLOOKUP(B2160,'12.2023'!A:F,6,0)</f>
        <v>4828</v>
      </c>
      <c r="N2160" s="150">
        <f t="shared" si="133"/>
        <v>0</v>
      </c>
      <c r="O2160" s="152">
        <f t="shared" si="134"/>
        <v>0</v>
      </c>
      <c r="P2160" s="128">
        <f t="shared" si="135"/>
        <v>0</v>
      </c>
      <c r="Q2160" s="153">
        <v>0</v>
      </c>
      <c r="R2160" s="128">
        <f t="shared" si="136"/>
        <v>0</v>
      </c>
      <c r="S2160" s="129">
        <v>11</v>
      </c>
    </row>
    <row r="2161" spans="1:19" hidden="1">
      <c r="A2161" s="147">
        <v>2143</v>
      </c>
      <c r="B2161" s="121">
        <v>203063368</v>
      </c>
      <c r="C2161" s="148" t="s">
        <v>159</v>
      </c>
      <c r="D2161" s="149" t="s">
        <v>32</v>
      </c>
      <c r="E2161" s="149" t="s">
        <v>44</v>
      </c>
      <c r="F2161" s="149" t="s">
        <v>152</v>
      </c>
      <c r="G2161" s="149" t="s">
        <v>109</v>
      </c>
      <c r="H2161" s="149">
        <v>0</v>
      </c>
      <c r="I2161" s="123" t="s">
        <v>2260</v>
      </c>
      <c r="J2161" s="150">
        <f>VLOOKUP(B2161,'12.2023'!A:C,3,0)</f>
        <v>0</v>
      </c>
      <c r="K2161" s="151">
        <f>VLOOKUP(B2161,'12.2023'!A:D,4,0)</f>
        <v>0</v>
      </c>
      <c r="L2161" s="150">
        <f>VLOOKUP(B2161,'12.2023'!A:E,5,0)</f>
        <v>7398</v>
      </c>
      <c r="M2161" s="150">
        <f>VLOOKUP(B2161,'12.2023'!A:F,6,0)</f>
        <v>7398</v>
      </c>
      <c r="N2161" s="150">
        <f t="shared" si="133"/>
        <v>0</v>
      </c>
      <c r="O2161" s="152">
        <f t="shared" si="134"/>
        <v>0</v>
      </c>
      <c r="P2161" s="128">
        <f t="shared" si="135"/>
        <v>0</v>
      </c>
      <c r="Q2161" s="153">
        <v>0</v>
      </c>
      <c r="R2161" s="128">
        <f t="shared" si="136"/>
        <v>0</v>
      </c>
      <c r="S2161" s="129">
        <v>11</v>
      </c>
    </row>
    <row r="2162" spans="1:19" hidden="1">
      <c r="A2162" s="147">
        <v>2144</v>
      </c>
      <c r="B2162" s="121">
        <v>203063369</v>
      </c>
      <c r="C2162" s="148" t="s">
        <v>159</v>
      </c>
      <c r="D2162" s="149" t="s">
        <v>32</v>
      </c>
      <c r="E2162" s="149" t="s">
        <v>44</v>
      </c>
      <c r="F2162" s="149" t="s">
        <v>152</v>
      </c>
      <c r="G2162" s="149" t="s">
        <v>109</v>
      </c>
      <c r="H2162" s="149">
        <v>0</v>
      </c>
      <c r="I2162" s="123" t="s">
        <v>2261</v>
      </c>
      <c r="J2162" s="150">
        <f>VLOOKUP(B2162,'12.2023'!A:C,3,0)</f>
        <v>0</v>
      </c>
      <c r="K2162" s="151">
        <f>VLOOKUP(B2162,'12.2023'!A:D,4,0)</f>
        <v>0</v>
      </c>
      <c r="L2162" s="150">
        <f>VLOOKUP(B2162,'12.2023'!A:E,5,0)</f>
        <v>3462</v>
      </c>
      <c r="M2162" s="150">
        <f>VLOOKUP(B2162,'12.2023'!A:F,6,0)</f>
        <v>3462</v>
      </c>
      <c r="N2162" s="150">
        <f t="shared" si="133"/>
        <v>0</v>
      </c>
      <c r="O2162" s="152">
        <f t="shared" si="134"/>
        <v>0</v>
      </c>
      <c r="P2162" s="128">
        <f t="shared" si="135"/>
        <v>0</v>
      </c>
      <c r="Q2162" s="153">
        <v>0</v>
      </c>
      <c r="R2162" s="128">
        <f t="shared" si="136"/>
        <v>0</v>
      </c>
      <c r="S2162" s="129">
        <v>11</v>
      </c>
    </row>
    <row r="2163" spans="1:19" hidden="1">
      <c r="A2163" s="147">
        <v>2145</v>
      </c>
      <c r="B2163" s="121">
        <v>203063370</v>
      </c>
      <c r="C2163" s="148" t="s">
        <v>159</v>
      </c>
      <c r="D2163" s="149" t="s">
        <v>32</v>
      </c>
      <c r="E2163" s="149" t="s">
        <v>44</v>
      </c>
      <c r="F2163" s="149" t="s">
        <v>152</v>
      </c>
      <c r="G2163" s="149" t="s">
        <v>109</v>
      </c>
      <c r="H2163" s="149">
        <v>0</v>
      </c>
      <c r="I2163" s="123" t="s">
        <v>2262</v>
      </c>
      <c r="J2163" s="150">
        <f>VLOOKUP(B2163,'12.2023'!A:C,3,0)</f>
        <v>0</v>
      </c>
      <c r="K2163" s="151">
        <f>VLOOKUP(B2163,'12.2023'!A:D,4,0)</f>
        <v>0</v>
      </c>
      <c r="L2163" s="150">
        <f>VLOOKUP(B2163,'12.2023'!A:E,5,0)</f>
        <v>10608</v>
      </c>
      <c r="M2163" s="150">
        <f>VLOOKUP(B2163,'12.2023'!A:F,6,0)</f>
        <v>10608</v>
      </c>
      <c r="N2163" s="150">
        <f t="shared" si="133"/>
        <v>0</v>
      </c>
      <c r="O2163" s="152">
        <f t="shared" si="134"/>
        <v>0</v>
      </c>
      <c r="P2163" s="128">
        <f t="shared" si="135"/>
        <v>0</v>
      </c>
      <c r="Q2163" s="153">
        <v>0</v>
      </c>
      <c r="R2163" s="128">
        <f t="shared" si="136"/>
        <v>0</v>
      </c>
      <c r="S2163" s="129">
        <v>11</v>
      </c>
    </row>
    <row r="2164" spans="1:19" hidden="1">
      <c r="A2164" s="147">
        <v>2146</v>
      </c>
      <c r="B2164" s="121">
        <v>203063371</v>
      </c>
      <c r="C2164" s="148" t="s">
        <v>159</v>
      </c>
      <c r="D2164" s="149" t="s">
        <v>32</v>
      </c>
      <c r="E2164" s="149" t="s">
        <v>44</v>
      </c>
      <c r="F2164" s="149" t="s">
        <v>152</v>
      </c>
      <c r="G2164" s="149" t="s">
        <v>109</v>
      </c>
      <c r="H2164" s="149">
        <v>0</v>
      </c>
      <c r="I2164" s="123" t="s">
        <v>2263</v>
      </c>
      <c r="J2164" s="150">
        <f>VLOOKUP(B2164,'12.2023'!A:C,3,0)</f>
        <v>0</v>
      </c>
      <c r="K2164" s="151">
        <f>VLOOKUP(B2164,'12.2023'!A:D,4,0)</f>
        <v>0</v>
      </c>
      <c r="L2164" s="150">
        <f>VLOOKUP(B2164,'12.2023'!A:E,5,0)</f>
        <v>10762</v>
      </c>
      <c r="M2164" s="150">
        <f>VLOOKUP(B2164,'12.2023'!A:F,6,0)</f>
        <v>10762</v>
      </c>
      <c r="N2164" s="150">
        <f t="shared" si="133"/>
        <v>0</v>
      </c>
      <c r="O2164" s="152">
        <f t="shared" si="134"/>
        <v>0</v>
      </c>
      <c r="P2164" s="128">
        <f t="shared" si="135"/>
        <v>0</v>
      </c>
      <c r="Q2164" s="153">
        <v>0</v>
      </c>
      <c r="R2164" s="128">
        <f t="shared" si="136"/>
        <v>0</v>
      </c>
      <c r="S2164" s="129">
        <v>11</v>
      </c>
    </row>
    <row r="2165" spans="1:19" hidden="1">
      <c r="A2165" s="147">
        <v>2147</v>
      </c>
      <c r="B2165" s="121">
        <v>203063372</v>
      </c>
      <c r="C2165" s="148" t="s">
        <v>159</v>
      </c>
      <c r="D2165" s="149" t="s">
        <v>32</v>
      </c>
      <c r="E2165" s="149" t="s">
        <v>44</v>
      </c>
      <c r="F2165" s="149" t="s">
        <v>152</v>
      </c>
      <c r="G2165" s="149" t="s">
        <v>109</v>
      </c>
      <c r="H2165" s="149">
        <v>0</v>
      </c>
      <c r="I2165" s="123" t="s">
        <v>2264</v>
      </c>
      <c r="J2165" s="150">
        <f>VLOOKUP(B2165,'12.2023'!A:C,3,0)</f>
        <v>0</v>
      </c>
      <c r="K2165" s="151">
        <f>VLOOKUP(B2165,'12.2023'!A:D,4,0)</f>
        <v>0</v>
      </c>
      <c r="L2165" s="150">
        <f>VLOOKUP(B2165,'12.2023'!A:E,5,0)</f>
        <v>16174</v>
      </c>
      <c r="M2165" s="150">
        <f>VLOOKUP(B2165,'12.2023'!A:F,6,0)</f>
        <v>16174</v>
      </c>
      <c r="N2165" s="150">
        <f t="shared" si="133"/>
        <v>0</v>
      </c>
      <c r="O2165" s="152">
        <f t="shared" si="134"/>
        <v>0</v>
      </c>
      <c r="P2165" s="128">
        <f t="shared" si="135"/>
        <v>0</v>
      </c>
      <c r="Q2165" s="153">
        <v>0</v>
      </c>
      <c r="R2165" s="128">
        <f t="shared" si="136"/>
        <v>0</v>
      </c>
      <c r="S2165" s="129">
        <v>11</v>
      </c>
    </row>
    <row r="2166" spans="1:19" hidden="1">
      <c r="A2166" s="147">
        <v>2148</v>
      </c>
      <c r="B2166" s="121">
        <v>203063373</v>
      </c>
      <c r="C2166" s="148" t="s">
        <v>159</v>
      </c>
      <c r="D2166" s="149" t="s">
        <v>32</v>
      </c>
      <c r="E2166" s="149" t="s">
        <v>44</v>
      </c>
      <c r="F2166" s="149" t="s">
        <v>152</v>
      </c>
      <c r="G2166" s="149" t="s">
        <v>109</v>
      </c>
      <c r="H2166" s="149">
        <v>0</v>
      </c>
      <c r="I2166" s="123" t="s">
        <v>2265</v>
      </c>
      <c r="J2166" s="150">
        <f>VLOOKUP(B2166,'12.2023'!A:C,3,0)</f>
        <v>0</v>
      </c>
      <c r="K2166" s="151">
        <f>VLOOKUP(B2166,'12.2023'!A:D,4,0)</f>
        <v>0</v>
      </c>
      <c r="L2166" s="150">
        <f>VLOOKUP(B2166,'12.2023'!A:E,5,0)</f>
        <v>61547</v>
      </c>
      <c r="M2166" s="150">
        <f>VLOOKUP(B2166,'12.2023'!A:F,6,0)</f>
        <v>61547</v>
      </c>
      <c r="N2166" s="150">
        <f t="shared" si="133"/>
        <v>0</v>
      </c>
      <c r="O2166" s="152">
        <f t="shared" si="134"/>
        <v>0</v>
      </c>
      <c r="P2166" s="128">
        <f t="shared" si="135"/>
        <v>0</v>
      </c>
      <c r="Q2166" s="153">
        <v>0</v>
      </c>
      <c r="R2166" s="128">
        <f t="shared" si="136"/>
        <v>0</v>
      </c>
      <c r="S2166" s="129">
        <v>11</v>
      </c>
    </row>
    <row r="2167" spans="1:19" hidden="1">
      <c r="A2167" s="147">
        <v>2149</v>
      </c>
      <c r="B2167" s="121">
        <v>203063374</v>
      </c>
      <c r="C2167" s="148" t="s">
        <v>159</v>
      </c>
      <c r="D2167" s="149" t="s">
        <v>32</v>
      </c>
      <c r="E2167" s="149" t="s">
        <v>44</v>
      </c>
      <c r="F2167" s="149" t="s">
        <v>152</v>
      </c>
      <c r="G2167" s="149" t="s">
        <v>109</v>
      </c>
      <c r="H2167" s="149">
        <v>0</v>
      </c>
      <c r="I2167" s="123" t="s">
        <v>2266</v>
      </c>
      <c r="J2167" s="150">
        <f>VLOOKUP(B2167,'12.2023'!A:C,3,0)</f>
        <v>0</v>
      </c>
      <c r="K2167" s="151">
        <f>VLOOKUP(B2167,'12.2023'!A:D,4,0)</f>
        <v>0</v>
      </c>
      <c r="L2167" s="150">
        <f>VLOOKUP(B2167,'12.2023'!A:E,5,0)</f>
        <v>26155</v>
      </c>
      <c r="M2167" s="150">
        <f>VLOOKUP(B2167,'12.2023'!A:F,6,0)</f>
        <v>26155</v>
      </c>
      <c r="N2167" s="150">
        <f t="shared" si="133"/>
        <v>0</v>
      </c>
      <c r="O2167" s="152">
        <f t="shared" si="134"/>
        <v>0</v>
      </c>
      <c r="P2167" s="128">
        <f t="shared" si="135"/>
        <v>0</v>
      </c>
      <c r="Q2167" s="153">
        <v>0</v>
      </c>
      <c r="R2167" s="128">
        <f t="shared" si="136"/>
        <v>0</v>
      </c>
      <c r="S2167" s="129">
        <v>11</v>
      </c>
    </row>
    <row r="2168" spans="1:19" hidden="1">
      <c r="A2168" s="147">
        <v>2150</v>
      </c>
      <c r="B2168" s="121">
        <v>203063375</v>
      </c>
      <c r="C2168" s="148" t="s">
        <v>159</v>
      </c>
      <c r="D2168" s="149" t="s">
        <v>32</v>
      </c>
      <c r="E2168" s="149" t="s">
        <v>44</v>
      </c>
      <c r="F2168" s="149" t="s">
        <v>152</v>
      </c>
      <c r="G2168" s="149" t="s">
        <v>109</v>
      </c>
      <c r="H2168" s="149">
        <v>0</v>
      </c>
      <c r="I2168" s="123" t="s">
        <v>2267</v>
      </c>
      <c r="J2168" s="150">
        <f>VLOOKUP(B2168,'12.2023'!A:C,3,0)</f>
        <v>0</v>
      </c>
      <c r="K2168" s="151">
        <f>VLOOKUP(B2168,'12.2023'!A:D,4,0)</f>
        <v>0</v>
      </c>
      <c r="L2168" s="150">
        <f>VLOOKUP(B2168,'12.2023'!A:E,5,0)</f>
        <v>14173</v>
      </c>
      <c r="M2168" s="150">
        <f>VLOOKUP(B2168,'12.2023'!A:F,6,0)</f>
        <v>14173</v>
      </c>
      <c r="N2168" s="150">
        <f t="shared" si="133"/>
        <v>0</v>
      </c>
      <c r="O2168" s="152">
        <f t="shared" si="134"/>
        <v>0</v>
      </c>
      <c r="P2168" s="128">
        <f t="shared" si="135"/>
        <v>0</v>
      </c>
      <c r="Q2168" s="153">
        <v>0</v>
      </c>
      <c r="R2168" s="128">
        <f t="shared" si="136"/>
        <v>0</v>
      </c>
      <c r="S2168" s="129">
        <v>11</v>
      </c>
    </row>
    <row r="2169" spans="1:19" hidden="1">
      <c r="A2169" s="147">
        <v>2151</v>
      </c>
      <c r="B2169" s="121">
        <v>203063376</v>
      </c>
      <c r="C2169" s="148" t="s">
        <v>159</v>
      </c>
      <c r="D2169" s="149" t="s">
        <v>32</v>
      </c>
      <c r="E2169" s="149" t="s">
        <v>44</v>
      </c>
      <c r="F2169" s="149" t="s">
        <v>152</v>
      </c>
      <c r="G2169" s="149" t="s">
        <v>109</v>
      </c>
      <c r="H2169" s="149">
        <v>0</v>
      </c>
      <c r="I2169" s="123" t="s">
        <v>2268</v>
      </c>
      <c r="J2169" s="150">
        <f>VLOOKUP(B2169,'12.2023'!A:C,3,0)</f>
        <v>0</v>
      </c>
      <c r="K2169" s="151">
        <f>VLOOKUP(B2169,'12.2023'!A:D,4,0)</f>
        <v>0</v>
      </c>
      <c r="L2169" s="150">
        <f>VLOOKUP(B2169,'12.2023'!A:E,5,0)</f>
        <v>12159</v>
      </c>
      <c r="M2169" s="150">
        <f>VLOOKUP(B2169,'12.2023'!A:F,6,0)</f>
        <v>12159</v>
      </c>
      <c r="N2169" s="150">
        <f t="shared" si="133"/>
        <v>0</v>
      </c>
      <c r="O2169" s="152">
        <f t="shared" si="134"/>
        <v>0</v>
      </c>
      <c r="P2169" s="128">
        <f t="shared" si="135"/>
        <v>0</v>
      </c>
      <c r="Q2169" s="153">
        <v>0</v>
      </c>
      <c r="R2169" s="128">
        <f t="shared" si="136"/>
        <v>0</v>
      </c>
      <c r="S2169" s="129">
        <v>11</v>
      </c>
    </row>
    <row r="2170" spans="1:19" hidden="1">
      <c r="A2170" s="147">
        <v>2152</v>
      </c>
      <c r="B2170" s="121">
        <v>203063377</v>
      </c>
      <c r="C2170" s="148" t="s">
        <v>159</v>
      </c>
      <c r="D2170" s="149" t="s">
        <v>32</v>
      </c>
      <c r="E2170" s="149" t="s">
        <v>44</v>
      </c>
      <c r="F2170" s="149" t="s">
        <v>152</v>
      </c>
      <c r="G2170" s="149" t="s">
        <v>109</v>
      </c>
      <c r="H2170" s="149">
        <v>0</v>
      </c>
      <c r="I2170" s="123" t="s">
        <v>2269</v>
      </c>
      <c r="J2170" s="150">
        <f>VLOOKUP(B2170,'12.2023'!A:C,3,0)</f>
        <v>0</v>
      </c>
      <c r="K2170" s="151">
        <f>VLOOKUP(B2170,'12.2023'!A:D,4,0)</f>
        <v>0</v>
      </c>
      <c r="L2170" s="150">
        <f>VLOOKUP(B2170,'12.2023'!A:E,5,0)</f>
        <v>12428</v>
      </c>
      <c r="M2170" s="150">
        <f>VLOOKUP(B2170,'12.2023'!A:F,6,0)</f>
        <v>12428</v>
      </c>
      <c r="N2170" s="150">
        <f t="shared" si="133"/>
        <v>0</v>
      </c>
      <c r="O2170" s="152">
        <f t="shared" si="134"/>
        <v>0</v>
      </c>
      <c r="P2170" s="128">
        <f t="shared" si="135"/>
        <v>0</v>
      </c>
      <c r="Q2170" s="153">
        <v>0</v>
      </c>
      <c r="R2170" s="128">
        <f t="shared" si="136"/>
        <v>0</v>
      </c>
      <c r="S2170" s="129">
        <v>11</v>
      </c>
    </row>
    <row r="2171" spans="1:19" hidden="1">
      <c r="A2171" s="147">
        <v>2153</v>
      </c>
      <c r="B2171" s="121">
        <v>203063378</v>
      </c>
      <c r="C2171" s="148" t="s">
        <v>159</v>
      </c>
      <c r="D2171" s="149" t="s">
        <v>32</v>
      </c>
      <c r="E2171" s="149" t="s">
        <v>44</v>
      </c>
      <c r="F2171" s="149" t="s">
        <v>152</v>
      </c>
      <c r="G2171" s="149" t="s">
        <v>109</v>
      </c>
      <c r="H2171" s="149">
        <v>0</v>
      </c>
      <c r="I2171" s="123" t="s">
        <v>2270</v>
      </c>
      <c r="J2171" s="150">
        <f>VLOOKUP(B2171,'12.2023'!A:C,3,0)</f>
        <v>0</v>
      </c>
      <c r="K2171" s="151">
        <f>VLOOKUP(B2171,'12.2023'!A:D,4,0)</f>
        <v>0</v>
      </c>
      <c r="L2171" s="150">
        <f>VLOOKUP(B2171,'12.2023'!A:E,5,0)</f>
        <v>13519</v>
      </c>
      <c r="M2171" s="150">
        <f>VLOOKUP(B2171,'12.2023'!A:F,6,0)</f>
        <v>13519</v>
      </c>
      <c r="N2171" s="150">
        <f t="shared" si="133"/>
        <v>0</v>
      </c>
      <c r="O2171" s="152">
        <f t="shared" si="134"/>
        <v>0</v>
      </c>
      <c r="P2171" s="128">
        <f t="shared" si="135"/>
        <v>0</v>
      </c>
      <c r="Q2171" s="153">
        <v>0</v>
      </c>
      <c r="R2171" s="128">
        <f t="shared" si="136"/>
        <v>0</v>
      </c>
      <c r="S2171" s="129">
        <v>11</v>
      </c>
    </row>
    <row r="2172" spans="1:19" hidden="1">
      <c r="A2172" s="147">
        <v>2154</v>
      </c>
      <c r="B2172" s="121">
        <v>203063379</v>
      </c>
      <c r="C2172" s="148" t="s">
        <v>159</v>
      </c>
      <c r="D2172" s="149" t="s">
        <v>32</v>
      </c>
      <c r="E2172" s="149" t="s">
        <v>44</v>
      </c>
      <c r="F2172" s="149" t="s">
        <v>152</v>
      </c>
      <c r="G2172" s="149" t="s">
        <v>109</v>
      </c>
      <c r="H2172" s="149">
        <v>0</v>
      </c>
      <c r="I2172" s="123" t="s">
        <v>2271</v>
      </c>
      <c r="J2172" s="150">
        <f>VLOOKUP(B2172,'12.2023'!A:C,3,0)</f>
        <v>0</v>
      </c>
      <c r="K2172" s="151">
        <f>VLOOKUP(B2172,'12.2023'!A:D,4,0)</f>
        <v>0</v>
      </c>
      <c r="L2172" s="150">
        <f>VLOOKUP(B2172,'12.2023'!A:E,5,0)</f>
        <v>19351</v>
      </c>
      <c r="M2172" s="150">
        <f>VLOOKUP(B2172,'12.2023'!A:F,6,0)</f>
        <v>19351</v>
      </c>
      <c r="N2172" s="150">
        <f t="shared" si="133"/>
        <v>0</v>
      </c>
      <c r="O2172" s="152">
        <f t="shared" si="134"/>
        <v>0</v>
      </c>
      <c r="P2172" s="128">
        <f t="shared" si="135"/>
        <v>0</v>
      </c>
      <c r="Q2172" s="153">
        <v>0</v>
      </c>
      <c r="R2172" s="128">
        <f t="shared" si="136"/>
        <v>0</v>
      </c>
      <c r="S2172" s="129">
        <v>11</v>
      </c>
    </row>
    <row r="2173" spans="1:19" hidden="1">
      <c r="A2173" s="147">
        <v>2155</v>
      </c>
      <c r="B2173" s="121">
        <v>203063380</v>
      </c>
      <c r="C2173" s="148" t="s">
        <v>159</v>
      </c>
      <c r="D2173" s="149" t="s">
        <v>32</v>
      </c>
      <c r="E2173" s="149" t="s">
        <v>44</v>
      </c>
      <c r="F2173" s="149" t="s">
        <v>152</v>
      </c>
      <c r="G2173" s="149" t="s">
        <v>109</v>
      </c>
      <c r="H2173" s="149">
        <v>0</v>
      </c>
      <c r="I2173" s="123" t="s">
        <v>2272</v>
      </c>
      <c r="J2173" s="150">
        <f>VLOOKUP(B2173,'12.2023'!A:C,3,0)</f>
        <v>0</v>
      </c>
      <c r="K2173" s="151">
        <f>VLOOKUP(B2173,'12.2023'!A:D,4,0)</f>
        <v>0</v>
      </c>
      <c r="L2173" s="150">
        <f>VLOOKUP(B2173,'12.2023'!A:E,5,0)</f>
        <v>19233</v>
      </c>
      <c r="M2173" s="150">
        <f>VLOOKUP(B2173,'12.2023'!A:F,6,0)</f>
        <v>19233</v>
      </c>
      <c r="N2173" s="150">
        <f t="shared" si="133"/>
        <v>0</v>
      </c>
      <c r="O2173" s="152">
        <f t="shared" si="134"/>
        <v>0</v>
      </c>
      <c r="P2173" s="128">
        <f t="shared" si="135"/>
        <v>0</v>
      </c>
      <c r="Q2173" s="153">
        <v>0</v>
      </c>
      <c r="R2173" s="128">
        <f t="shared" si="136"/>
        <v>0</v>
      </c>
      <c r="S2173" s="129">
        <v>11</v>
      </c>
    </row>
    <row r="2174" spans="1:19" hidden="1">
      <c r="A2174" s="147">
        <v>2156</v>
      </c>
      <c r="B2174" s="121">
        <v>203063381</v>
      </c>
      <c r="C2174" s="148" t="s">
        <v>159</v>
      </c>
      <c r="D2174" s="149" t="s">
        <v>32</v>
      </c>
      <c r="E2174" s="149" t="s">
        <v>44</v>
      </c>
      <c r="F2174" s="149" t="s">
        <v>152</v>
      </c>
      <c r="G2174" s="149" t="s">
        <v>109</v>
      </c>
      <c r="H2174" s="149">
        <v>0</v>
      </c>
      <c r="I2174" s="123" t="s">
        <v>2273</v>
      </c>
      <c r="J2174" s="150">
        <f>VLOOKUP(B2174,'12.2023'!A:C,3,0)</f>
        <v>0</v>
      </c>
      <c r="K2174" s="151">
        <f>VLOOKUP(B2174,'12.2023'!A:D,4,0)</f>
        <v>0</v>
      </c>
      <c r="L2174" s="150">
        <f>VLOOKUP(B2174,'12.2023'!A:E,5,0)</f>
        <v>19073</v>
      </c>
      <c r="M2174" s="150">
        <f>VLOOKUP(B2174,'12.2023'!A:F,6,0)</f>
        <v>19073</v>
      </c>
      <c r="N2174" s="150">
        <f t="shared" si="133"/>
        <v>0</v>
      </c>
      <c r="O2174" s="152">
        <f t="shared" si="134"/>
        <v>0</v>
      </c>
      <c r="P2174" s="128">
        <f t="shared" si="135"/>
        <v>0</v>
      </c>
      <c r="Q2174" s="153">
        <v>0</v>
      </c>
      <c r="R2174" s="128">
        <f t="shared" si="136"/>
        <v>0</v>
      </c>
      <c r="S2174" s="129">
        <v>11</v>
      </c>
    </row>
    <row r="2175" spans="1:19" hidden="1">
      <c r="A2175" s="147">
        <v>2157</v>
      </c>
      <c r="B2175" s="121">
        <v>203063382</v>
      </c>
      <c r="C2175" s="148" t="s">
        <v>159</v>
      </c>
      <c r="D2175" s="149" t="s">
        <v>32</v>
      </c>
      <c r="E2175" s="149" t="s">
        <v>44</v>
      </c>
      <c r="F2175" s="149" t="s">
        <v>152</v>
      </c>
      <c r="G2175" s="149" t="s">
        <v>109</v>
      </c>
      <c r="H2175" s="149">
        <v>0</v>
      </c>
      <c r="I2175" s="123" t="s">
        <v>2274</v>
      </c>
      <c r="J2175" s="150">
        <f>VLOOKUP(B2175,'12.2023'!A:C,3,0)</f>
        <v>0</v>
      </c>
      <c r="K2175" s="151">
        <f>VLOOKUP(B2175,'12.2023'!A:D,4,0)</f>
        <v>0</v>
      </c>
      <c r="L2175" s="150">
        <f>VLOOKUP(B2175,'12.2023'!A:E,5,0)</f>
        <v>16585</v>
      </c>
      <c r="M2175" s="150">
        <f>VLOOKUP(B2175,'12.2023'!A:F,6,0)</f>
        <v>16585</v>
      </c>
      <c r="N2175" s="150">
        <f t="shared" si="133"/>
        <v>0</v>
      </c>
      <c r="O2175" s="152">
        <f t="shared" si="134"/>
        <v>0</v>
      </c>
      <c r="P2175" s="128">
        <f t="shared" si="135"/>
        <v>0</v>
      </c>
      <c r="Q2175" s="153">
        <v>0</v>
      </c>
      <c r="R2175" s="128">
        <f t="shared" si="136"/>
        <v>0</v>
      </c>
      <c r="S2175" s="129">
        <v>11</v>
      </c>
    </row>
    <row r="2176" spans="1:19" hidden="1">
      <c r="A2176" s="147">
        <v>2158</v>
      </c>
      <c r="B2176" s="121">
        <v>203063383</v>
      </c>
      <c r="C2176" s="148" t="s">
        <v>159</v>
      </c>
      <c r="D2176" s="149" t="s">
        <v>32</v>
      </c>
      <c r="E2176" s="149" t="s">
        <v>44</v>
      </c>
      <c r="F2176" s="149" t="s">
        <v>152</v>
      </c>
      <c r="G2176" s="149" t="s">
        <v>109</v>
      </c>
      <c r="H2176" s="149">
        <v>0</v>
      </c>
      <c r="I2176" s="123" t="s">
        <v>2275</v>
      </c>
      <c r="J2176" s="150">
        <f>VLOOKUP(B2176,'12.2023'!A:C,3,0)</f>
        <v>0</v>
      </c>
      <c r="K2176" s="151">
        <f>VLOOKUP(B2176,'12.2023'!A:D,4,0)</f>
        <v>0</v>
      </c>
      <c r="L2176" s="150">
        <f>VLOOKUP(B2176,'12.2023'!A:E,5,0)</f>
        <v>18478</v>
      </c>
      <c r="M2176" s="150">
        <f>VLOOKUP(B2176,'12.2023'!A:F,6,0)</f>
        <v>18478</v>
      </c>
      <c r="N2176" s="150">
        <f t="shared" si="133"/>
        <v>0</v>
      </c>
      <c r="O2176" s="152">
        <f t="shared" si="134"/>
        <v>0</v>
      </c>
      <c r="P2176" s="128">
        <f t="shared" si="135"/>
        <v>0</v>
      </c>
      <c r="Q2176" s="153">
        <v>0</v>
      </c>
      <c r="R2176" s="128">
        <f t="shared" si="136"/>
        <v>0</v>
      </c>
      <c r="S2176" s="129">
        <v>11</v>
      </c>
    </row>
    <row r="2177" spans="1:19" hidden="1">
      <c r="A2177" s="147">
        <v>2159</v>
      </c>
      <c r="B2177" s="121">
        <v>203063384</v>
      </c>
      <c r="C2177" s="148" t="s">
        <v>159</v>
      </c>
      <c r="D2177" s="149" t="s">
        <v>32</v>
      </c>
      <c r="E2177" s="149" t="s">
        <v>44</v>
      </c>
      <c r="F2177" s="149" t="s">
        <v>152</v>
      </c>
      <c r="G2177" s="149" t="s">
        <v>109</v>
      </c>
      <c r="H2177" s="149">
        <v>0</v>
      </c>
      <c r="I2177" s="123" t="s">
        <v>2276</v>
      </c>
      <c r="J2177" s="150">
        <f>VLOOKUP(B2177,'12.2023'!A:C,3,0)</f>
        <v>0</v>
      </c>
      <c r="K2177" s="151">
        <f>VLOOKUP(B2177,'12.2023'!A:D,4,0)</f>
        <v>0</v>
      </c>
      <c r="L2177" s="150">
        <f>VLOOKUP(B2177,'12.2023'!A:E,5,0)</f>
        <v>36725.270000000004</v>
      </c>
      <c r="M2177" s="150">
        <f>VLOOKUP(B2177,'12.2023'!A:F,6,0)</f>
        <v>36725.270000000004</v>
      </c>
      <c r="N2177" s="150">
        <f t="shared" si="133"/>
        <v>0</v>
      </c>
      <c r="O2177" s="152">
        <f t="shared" si="134"/>
        <v>0</v>
      </c>
      <c r="P2177" s="128">
        <f t="shared" si="135"/>
        <v>0</v>
      </c>
      <c r="Q2177" s="153">
        <v>0</v>
      </c>
      <c r="R2177" s="128">
        <f t="shared" si="136"/>
        <v>0</v>
      </c>
      <c r="S2177" s="129">
        <v>11</v>
      </c>
    </row>
    <row r="2178" spans="1:19" hidden="1">
      <c r="A2178" s="147">
        <v>2160</v>
      </c>
      <c r="B2178" s="121">
        <v>203063385</v>
      </c>
      <c r="C2178" s="148" t="s">
        <v>159</v>
      </c>
      <c r="D2178" s="149" t="s">
        <v>32</v>
      </c>
      <c r="E2178" s="149" t="s">
        <v>44</v>
      </c>
      <c r="F2178" s="149" t="s">
        <v>152</v>
      </c>
      <c r="G2178" s="149" t="s">
        <v>109</v>
      </c>
      <c r="H2178" s="149">
        <v>0</v>
      </c>
      <c r="I2178" s="123" t="s">
        <v>2277</v>
      </c>
      <c r="J2178" s="150">
        <f>VLOOKUP(B2178,'12.2023'!A:C,3,0)</f>
        <v>0</v>
      </c>
      <c r="K2178" s="151">
        <f>VLOOKUP(B2178,'12.2023'!A:D,4,0)</f>
        <v>0</v>
      </c>
      <c r="L2178" s="150">
        <f>VLOOKUP(B2178,'12.2023'!A:E,5,0)</f>
        <v>18227</v>
      </c>
      <c r="M2178" s="150">
        <f>VLOOKUP(B2178,'12.2023'!A:F,6,0)</f>
        <v>18227</v>
      </c>
      <c r="N2178" s="150">
        <f t="shared" si="133"/>
        <v>0</v>
      </c>
      <c r="O2178" s="152">
        <f t="shared" si="134"/>
        <v>0</v>
      </c>
      <c r="P2178" s="128">
        <f t="shared" si="135"/>
        <v>0</v>
      </c>
      <c r="Q2178" s="153">
        <v>0</v>
      </c>
      <c r="R2178" s="128">
        <f t="shared" si="136"/>
        <v>0</v>
      </c>
      <c r="S2178" s="129">
        <v>11</v>
      </c>
    </row>
    <row r="2179" spans="1:19" hidden="1">
      <c r="A2179" s="147">
        <v>2161</v>
      </c>
      <c r="B2179" s="121">
        <v>203063386</v>
      </c>
      <c r="C2179" s="148" t="s">
        <v>159</v>
      </c>
      <c r="D2179" s="149" t="s">
        <v>32</v>
      </c>
      <c r="E2179" s="149" t="s">
        <v>44</v>
      </c>
      <c r="F2179" s="149" t="s">
        <v>152</v>
      </c>
      <c r="G2179" s="149" t="s">
        <v>109</v>
      </c>
      <c r="H2179" s="149">
        <v>0</v>
      </c>
      <c r="I2179" s="123" t="s">
        <v>2278</v>
      </c>
      <c r="J2179" s="150">
        <f>VLOOKUP(B2179,'12.2023'!A:C,3,0)</f>
        <v>0</v>
      </c>
      <c r="K2179" s="151">
        <f>VLOOKUP(B2179,'12.2023'!A:D,4,0)</f>
        <v>0</v>
      </c>
      <c r="L2179" s="150">
        <f>VLOOKUP(B2179,'12.2023'!A:E,5,0)</f>
        <v>0</v>
      </c>
      <c r="M2179" s="150">
        <f>VLOOKUP(B2179,'12.2023'!A:F,6,0)</f>
        <v>0</v>
      </c>
      <c r="N2179" s="150">
        <f t="shared" si="133"/>
        <v>0</v>
      </c>
      <c r="O2179" s="152">
        <f t="shared" si="134"/>
        <v>0</v>
      </c>
      <c r="P2179" s="128">
        <f t="shared" si="135"/>
        <v>0</v>
      </c>
      <c r="Q2179" s="153">
        <v>0</v>
      </c>
      <c r="R2179" s="128">
        <f t="shared" si="136"/>
        <v>0</v>
      </c>
      <c r="S2179" s="129">
        <v>11</v>
      </c>
    </row>
    <row r="2180" spans="1:19" hidden="1">
      <c r="A2180" s="147">
        <v>2162</v>
      </c>
      <c r="B2180" s="121">
        <v>203063387</v>
      </c>
      <c r="C2180" s="148" t="s">
        <v>159</v>
      </c>
      <c r="D2180" s="149" t="s">
        <v>32</v>
      </c>
      <c r="E2180" s="149" t="s">
        <v>44</v>
      </c>
      <c r="F2180" s="149" t="s">
        <v>152</v>
      </c>
      <c r="G2180" s="149" t="s">
        <v>109</v>
      </c>
      <c r="H2180" s="149">
        <v>0</v>
      </c>
      <c r="I2180" s="123" t="s">
        <v>2279</v>
      </c>
      <c r="J2180" s="150">
        <f>VLOOKUP(B2180,'12.2023'!A:C,3,0)</f>
        <v>0</v>
      </c>
      <c r="K2180" s="151">
        <f>VLOOKUP(B2180,'12.2023'!A:D,4,0)</f>
        <v>0</v>
      </c>
      <c r="L2180" s="150">
        <f>VLOOKUP(B2180,'12.2023'!A:E,5,0)</f>
        <v>11926</v>
      </c>
      <c r="M2180" s="150">
        <f>VLOOKUP(B2180,'12.2023'!A:F,6,0)</f>
        <v>11926</v>
      </c>
      <c r="N2180" s="150">
        <f t="shared" si="133"/>
        <v>0</v>
      </c>
      <c r="O2180" s="152">
        <f t="shared" si="134"/>
        <v>0</v>
      </c>
      <c r="P2180" s="128">
        <f t="shared" si="135"/>
        <v>0</v>
      </c>
      <c r="Q2180" s="153">
        <v>0</v>
      </c>
      <c r="R2180" s="128">
        <f t="shared" si="136"/>
        <v>0</v>
      </c>
      <c r="S2180" s="129">
        <v>11</v>
      </c>
    </row>
    <row r="2181" spans="1:19" hidden="1">
      <c r="A2181" s="147">
        <v>2163</v>
      </c>
      <c r="B2181" s="121">
        <v>203063388</v>
      </c>
      <c r="C2181" s="148" t="s">
        <v>159</v>
      </c>
      <c r="D2181" s="149" t="s">
        <v>32</v>
      </c>
      <c r="E2181" s="149" t="s">
        <v>44</v>
      </c>
      <c r="F2181" s="149" t="s">
        <v>152</v>
      </c>
      <c r="G2181" s="149" t="s">
        <v>109</v>
      </c>
      <c r="H2181" s="149">
        <v>0</v>
      </c>
      <c r="I2181" s="123" t="s">
        <v>2280</v>
      </c>
      <c r="J2181" s="150">
        <f>VLOOKUP(B2181,'12.2023'!A:C,3,0)</f>
        <v>0</v>
      </c>
      <c r="K2181" s="151">
        <f>VLOOKUP(B2181,'12.2023'!A:D,4,0)</f>
        <v>0</v>
      </c>
      <c r="L2181" s="150">
        <f>VLOOKUP(B2181,'12.2023'!A:E,5,0)</f>
        <v>20831</v>
      </c>
      <c r="M2181" s="150">
        <f>VLOOKUP(B2181,'12.2023'!A:F,6,0)</f>
        <v>20831</v>
      </c>
      <c r="N2181" s="150">
        <f t="shared" si="133"/>
        <v>0</v>
      </c>
      <c r="O2181" s="152">
        <f t="shared" si="134"/>
        <v>0</v>
      </c>
      <c r="P2181" s="128">
        <f t="shared" si="135"/>
        <v>0</v>
      </c>
      <c r="Q2181" s="153">
        <v>0</v>
      </c>
      <c r="R2181" s="128">
        <f t="shared" si="136"/>
        <v>0</v>
      </c>
      <c r="S2181" s="129">
        <v>11</v>
      </c>
    </row>
    <row r="2182" spans="1:19" hidden="1">
      <c r="A2182" s="147">
        <v>2164</v>
      </c>
      <c r="B2182" s="121">
        <v>203063389</v>
      </c>
      <c r="C2182" s="148" t="s">
        <v>159</v>
      </c>
      <c r="D2182" s="149" t="s">
        <v>32</v>
      </c>
      <c r="E2182" s="149" t="s">
        <v>44</v>
      </c>
      <c r="F2182" s="149" t="s">
        <v>152</v>
      </c>
      <c r="G2182" s="149" t="s">
        <v>109</v>
      </c>
      <c r="H2182" s="149">
        <v>0</v>
      </c>
      <c r="I2182" s="123" t="s">
        <v>2281</v>
      </c>
      <c r="J2182" s="150">
        <f>VLOOKUP(B2182,'12.2023'!A:C,3,0)</f>
        <v>0</v>
      </c>
      <c r="K2182" s="151">
        <f>VLOOKUP(B2182,'12.2023'!A:D,4,0)</f>
        <v>0</v>
      </c>
      <c r="L2182" s="150">
        <f>VLOOKUP(B2182,'12.2023'!A:E,5,0)</f>
        <v>73721.17</v>
      </c>
      <c r="M2182" s="150">
        <f>VLOOKUP(B2182,'12.2023'!A:F,6,0)</f>
        <v>73721.17</v>
      </c>
      <c r="N2182" s="150">
        <f t="shared" si="133"/>
        <v>0</v>
      </c>
      <c r="O2182" s="152">
        <f t="shared" si="134"/>
        <v>0</v>
      </c>
      <c r="P2182" s="128">
        <f t="shared" si="135"/>
        <v>0</v>
      </c>
      <c r="Q2182" s="153">
        <v>0</v>
      </c>
      <c r="R2182" s="128">
        <f t="shared" si="136"/>
        <v>0</v>
      </c>
      <c r="S2182" s="129">
        <v>11</v>
      </c>
    </row>
    <row r="2183" spans="1:19" hidden="1">
      <c r="A2183" s="147">
        <v>2165</v>
      </c>
      <c r="B2183" s="121">
        <v>203063390</v>
      </c>
      <c r="C2183" s="148" t="s">
        <v>159</v>
      </c>
      <c r="D2183" s="149" t="s">
        <v>32</v>
      </c>
      <c r="E2183" s="149" t="s">
        <v>44</v>
      </c>
      <c r="F2183" s="149" t="s">
        <v>152</v>
      </c>
      <c r="G2183" s="149" t="s">
        <v>109</v>
      </c>
      <c r="H2183" s="149">
        <v>0</v>
      </c>
      <c r="I2183" s="123" t="s">
        <v>2282</v>
      </c>
      <c r="J2183" s="150">
        <f>VLOOKUP(B2183,'12.2023'!A:C,3,0)</f>
        <v>0</v>
      </c>
      <c r="K2183" s="151">
        <f>VLOOKUP(B2183,'12.2023'!A:D,4,0)</f>
        <v>0</v>
      </c>
      <c r="L2183" s="150">
        <f>VLOOKUP(B2183,'12.2023'!A:E,5,0)</f>
        <v>35476</v>
      </c>
      <c r="M2183" s="150">
        <f>VLOOKUP(B2183,'12.2023'!A:F,6,0)</f>
        <v>35476</v>
      </c>
      <c r="N2183" s="150">
        <f t="shared" ref="N2183:N2246" si="137">IF((J2183+L2183)-(K2183+M2183)&lt;0,0,(J2183+L2183)-(K2183+M2183))</f>
        <v>0</v>
      </c>
      <c r="O2183" s="152">
        <f t="shared" ref="O2183:O2246" si="138">-IF((J2183+L2183)-(K2183+M2183)&lt;0,(J2183+L2183)-(K2183+M2183),0)</f>
        <v>0</v>
      </c>
      <c r="P2183" s="128">
        <f t="shared" ref="P2183:P2246" si="139">N2183-O2183</f>
        <v>0</v>
      </c>
      <c r="Q2183" s="153">
        <v>0</v>
      </c>
      <c r="R2183" s="128">
        <f t="shared" ref="R2183:R2246" si="140">P2183-Q2183</f>
        <v>0</v>
      </c>
      <c r="S2183" s="129">
        <v>11</v>
      </c>
    </row>
    <row r="2184" spans="1:19" hidden="1">
      <c r="A2184" s="147">
        <v>2166</v>
      </c>
      <c r="B2184" s="121">
        <v>203063391</v>
      </c>
      <c r="C2184" s="148" t="s">
        <v>159</v>
      </c>
      <c r="D2184" s="149" t="s">
        <v>32</v>
      </c>
      <c r="E2184" s="149" t="s">
        <v>44</v>
      </c>
      <c r="F2184" s="149" t="s">
        <v>152</v>
      </c>
      <c r="G2184" s="149" t="s">
        <v>109</v>
      </c>
      <c r="H2184" s="149">
        <v>0</v>
      </c>
      <c r="I2184" s="123" t="s">
        <v>2283</v>
      </c>
      <c r="J2184" s="150">
        <f>VLOOKUP(B2184,'12.2023'!A:C,3,0)</f>
        <v>0</v>
      </c>
      <c r="K2184" s="151">
        <f>VLOOKUP(B2184,'12.2023'!A:D,4,0)</f>
        <v>0</v>
      </c>
      <c r="L2184" s="150">
        <f>VLOOKUP(B2184,'12.2023'!A:E,5,0)</f>
        <v>35480</v>
      </c>
      <c r="M2184" s="150">
        <f>VLOOKUP(B2184,'12.2023'!A:F,6,0)</f>
        <v>35480</v>
      </c>
      <c r="N2184" s="150">
        <f t="shared" si="137"/>
        <v>0</v>
      </c>
      <c r="O2184" s="152">
        <f t="shared" si="138"/>
        <v>0</v>
      </c>
      <c r="P2184" s="128">
        <f t="shared" si="139"/>
        <v>0</v>
      </c>
      <c r="Q2184" s="153">
        <v>0</v>
      </c>
      <c r="R2184" s="128">
        <f t="shared" si="140"/>
        <v>0</v>
      </c>
      <c r="S2184" s="129">
        <v>11</v>
      </c>
    </row>
    <row r="2185" spans="1:19" hidden="1">
      <c r="A2185" s="147">
        <v>2167</v>
      </c>
      <c r="B2185" s="121">
        <v>203063392</v>
      </c>
      <c r="C2185" s="148" t="s">
        <v>159</v>
      </c>
      <c r="D2185" s="149" t="s">
        <v>32</v>
      </c>
      <c r="E2185" s="149" t="s">
        <v>44</v>
      </c>
      <c r="F2185" s="149" t="s">
        <v>152</v>
      </c>
      <c r="G2185" s="149" t="s">
        <v>109</v>
      </c>
      <c r="H2185" s="149">
        <v>0</v>
      </c>
      <c r="I2185" s="123" t="s">
        <v>2284</v>
      </c>
      <c r="J2185" s="150">
        <f>VLOOKUP(B2185,'12.2023'!A:C,3,0)</f>
        <v>0</v>
      </c>
      <c r="K2185" s="151">
        <f>VLOOKUP(B2185,'12.2023'!A:D,4,0)</f>
        <v>0</v>
      </c>
      <c r="L2185" s="150">
        <f>VLOOKUP(B2185,'12.2023'!A:E,5,0)</f>
        <v>5000</v>
      </c>
      <c r="M2185" s="150">
        <f>VLOOKUP(B2185,'12.2023'!A:F,6,0)</f>
        <v>5000</v>
      </c>
      <c r="N2185" s="150">
        <f t="shared" si="137"/>
        <v>0</v>
      </c>
      <c r="O2185" s="152">
        <f t="shared" si="138"/>
        <v>0</v>
      </c>
      <c r="P2185" s="128">
        <f t="shared" si="139"/>
        <v>0</v>
      </c>
      <c r="Q2185" s="153">
        <v>0</v>
      </c>
      <c r="R2185" s="128">
        <f t="shared" si="140"/>
        <v>0</v>
      </c>
      <c r="S2185" s="129">
        <v>11</v>
      </c>
    </row>
    <row r="2186" spans="1:19" hidden="1">
      <c r="A2186" s="147">
        <v>2168</v>
      </c>
      <c r="B2186" s="121">
        <v>203063393</v>
      </c>
      <c r="C2186" s="148" t="s">
        <v>159</v>
      </c>
      <c r="D2186" s="149" t="s">
        <v>32</v>
      </c>
      <c r="E2186" s="149" t="s">
        <v>44</v>
      </c>
      <c r="F2186" s="149" t="s">
        <v>152</v>
      </c>
      <c r="G2186" s="149" t="s">
        <v>109</v>
      </c>
      <c r="H2186" s="149">
        <v>0</v>
      </c>
      <c r="I2186" s="123" t="s">
        <v>2285</v>
      </c>
      <c r="J2186" s="150">
        <f>VLOOKUP(B2186,'12.2023'!A:C,3,0)</f>
        <v>0</v>
      </c>
      <c r="K2186" s="151">
        <f>VLOOKUP(B2186,'12.2023'!A:D,4,0)</f>
        <v>0</v>
      </c>
      <c r="L2186" s="150">
        <f>VLOOKUP(B2186,'12.2023'!A:E,5,0)</f>
        <v>5000</v>
      </c>
      <c r="M2186" s="150">
        <f>VLOOKUP(B2186,'12.2023'!A:F,6,0)</f>
        <v>5000</v>
      </c>
      <c r="N2186" s="150">
        <f t="shared" si="137"/>
        <v>0</v>
      </c>
      <c r="O2186" s="152">
        <f t="shared" si="138"/>
        <v>0</v>
      </c>
      <c r="P2186" s="128">
        <f t="shared" si="139"/>
        <v>0</v>
      </c>
      <c r="Q2186" s="153">
        <v>0</v>
      </c>
      <c r="R2186" s="128">
        <f t="shared" si="140"/>
        <v>0</v>
      </c>
      <c r="S2186" s="129">
        <v>11</v>
      </c>
    </row>
    <row r="2187" spans="1:19" hidden="1">
      <c r="A2187" s="147">
        <v>2169</v>
      </c>
      <c r="B2187" s="121">
        <v>203063394</v>
      </c>
      <c r="C2187" s="148" t="s">
        <v>159</v>
      </c>
      <c r="D2187" s="149" t="s">
        <v>32</v>
      </c>
      <c r="E2187" s="149" t="s">
        <v>44</v>
      </c>
      <c r="F2187" s="149" t="s">
        <v>152</v>
      </c>
      <c r="G2187" s="149" t="s">
        <v>109</v>
      </c>
      <c r="H2187" s="149">
        <v>0</v>
      </c>
      <c r="I2187" s="123" t="s">
        <v>2286</v>
      </c>
      <c r="J2187" s="150">
        <f>VLOOKUP(B2187,'12.2023'!A:C,3,0)</f>
        <v>0</v>
      </c>
      <c r="K2187" s="151">
        <f>VLOOKUP(B2187,'12.2023'!A:D,4,0)</f>
        <v>0</v>
      </c>
      <c r="L2187" s="150">
        <f>VLOOKUP(B2187,'12.2023'!A:E,5,0)</f>
        <v>5000</v>
      </c>
      <c r="M2187" s="150">
        <f>VLOOKUP(B2187,'12.2023'!A:F,6,0)</f>
        <v>5000</v>
      </c>
      <c r="N2187" s="150">
        <f t="shared" si="137"/>
        <v>0</v>
      </c>
      <c r="O2187" s="152">
        <f t="shared" si="138"/>
        <v>0</v>
      </c>
      <c r="P2187" s="128">
        <f t="shared" si="139"/>
        <v>0</v>
      </c>
      <c r="Q2187" s="153">
        <v>0</v>
      </c>
      <c r="R2187" s="128">
        <f t="shared" si="140"/>
        <v>0</v>
      </c>
      <c r="S2187" s="129">
        <v>11</v>
      </c>
    </row>
    <row r="2188" spans="1:19" hidden="1">
      <c r="A2188" s="147">
        <v>2170</v>
      </c>
      <c r="B2188" s="121">
        <v>203063395</v>
      </c>
      <c r="C2188" s="148" t="s">
        <v>159</v>
      </c>
      <c r="D2188" s="149" t="s">
        <v>32</v>
      </c>
      <c r="E2188" s="149" t="s">
        <v>44</v>
      </c>
      <c r="F2188" s="149" t="s">
        <v>152</v>
      </c>
      <c r="G2188" s="149" t="s">
        <v>109</v>
      </c>
      <c r="H2188" s="149">
        <v>0</v>
      </c>
      <c r="I2188" s="123" t="s">
        <v>2287</v>
      </c>
      <c r="J2188" s="150">
        <f>VLOOKUP(B2188,'12.2023'!A:C,3,0)</f>
        <v>0</v>
      </c>
      <c r="K2188" s="151">
        <f>VLOOKUP(B2188,'12.2023'!A:D,4,0)</f>
        <v>0</v>
      </c>
      <c r="L2188" s="150">
        <f>VLOOKUP(B2188,'12.2023'!A:E,5,0)</f>
        <v>5000</v>
      </c>
      <c r="M2188" s="150">
        <f>VLOOKUP(B2188,'12.2023'!A:F,6,0)</f>
        <v>5000</v>
      </c>
      <c r="N2188" s="150">
        <f t="shared" si="137"/>
        <v>0</v>
      </c>
      <c r="O2188" s="152">
        <f t="shared" si="138"/>
        <v>0</v>
      </c>
      <c r="P2188" s="128">
        <f t="shared" si="139"/>
        <v>0</v>
      </c>
      <c r="Q2188" s="153">
        <v>0</v>
      </c>
      <c r="R2188" s="128">
        <f t="shared" si="140"/>
        <v>0</v>
      </c>
      <c r="S2188" s="129">
        <v>11</v>
      </c>
    </row>
    <row r="2189" spans="1:19" hidden="1">
      <c r="A2189" s="147">
        <v>2171</v>
      </c>
      <c r="B2189" s="121">
        <v>203063396</v>
      </c>
      <c r="C2189" s="148" t="s">
        <v>159</v>
      </c>
      <c r="D2189" s="149" t="s">
        <v>32</v>
      </c>
      <c r="E2189" s="149" t="s">
        <v>44</v>
      </c>
      <c r="F2189" s="149" t="s">
        <v>152</v>
      </c>
      <c r="G2189" s="149" t="s">
        <v>109</v>
      </c>
      <c r="H2189" s="149">
        <v>0</v>
      </c>
      <c r="I2189" s="123" t="s">
        <v>2288</v>
      </c>
      <c r="J2189" s="150">
        <f>VLOOKUP(B2189,'12.2023'!A:C,3,0)</f>
        <v>0</v>
      </c>
      <c r="K2189" s="151">
        <f>VLOOKUP(B2189,'12.2023'!A:D,4,0)</f>
        <v>0</v>
      </c>
      <c r="L2189" s="150">
        <f>VLOOKUP(B2189,'12.2023'!A:E,5,0)</f>
        <v>5000</v>
      </c>
      <c r="M2189" s="150">
        <f>VLOOKUP(B2189,'12.2023'!A:F,6,0)</f>
        <v>5000</v>
      </c>
      <c r="N2189" s="150">
        <f t="shared" si="137"/>
        <v>0</v>
      </c>
      <c r="O2189" s="152">
        <f t="shared" si="138"/>
        <v>0</v>
      </c>
      <c r="P2189" s="128">
        <f t="shared" si="139"/>
        <v>0</v>
      </c>
      <c r="Q2189" s="153">
        <v>0</v>
      </c>
      <c r="R2189" s="128">
        <f t="shared" si="140"/>
        <v>0</v>
      </c>
      <c r="S2189" s="129">
        <v>11</v>
      </c>
    </row>
    <row r="2190" spans="1:19" hidden="1">
      <c r="A2190" s="147">
        <v>2172</v>
      </c>
      <c r="B2190" s="121">
        <v>203063397</v>
      </c>
      <c r="C2190" s="148" t="s">
        <v>159</v>
      </c>
      <c r="D2190" s="149" t="s">
        <v>32</v>
      </c>
      <c r="E2190" s="149" t="s">
        <v>44</v>
      </c>
      <c r="F2190" s="149" t="s">
        <v>152</v>
      </c>
      <c r="G2190" s="149" t="s">
        <v>109</v>
      </c>
      <c r="H2190" s="149">
        <v>0</v>
      </c>
      <c r="I2190" s="123" t="s">
        <v>2289</v>
      </c>
      <c r="J2190" s="150">
        <f>VLOOKUP(B2190,'12.2023'!A:C,3,0)</f>
        <v>0</v>
      </c>
      <c r="K2190" s="151">
        <f>VLOOKUP(B2190,'12.2023'!A:D,4,0)</f>
        <v>0</v>
      </c>
      <c r="L2190" s="150">
        <f>VLOOKUP(B2190,'12.2023'!A:E,5,0)</f>
        <v>5000</v>
      </c>
      <c r="M2190" s="150">
        <f>VLOOKUP(B2190,'12.2023'!A:F,6,0)</f>
        <v>5000</v>
      </c>
      <c r="N2190" s="150">
        <f t="shared" si="137"/>
        <v>0</v>
      </c>
      <c r="O2190" s="152">
        <f t="shared" si="138"/>
        <v>0</v>
      </c>
      <c r="P2190" s="128">
        <f t="shared" si="139"/>
        <v>0</v>
      </c>
      <c r="Q2190" s="153">
        <v>0</v>
      </c>
      <c r="R2190" s="128">
        <f t="shared" si="140"/>
        <v>0</v>
      </c>
      <c r="S2190" s="129">
        <v>11</v>
      </c>
    </row>
    <row r="2191" spans="1:19" hidden="1">
      <c r="A2191" s="147">
        <v>2173</v>
      </c>
      <c r="B2191" s="121">
        <v>203063398</v>
      </c>
      <c r="C2191" s="148" t="s">
        <v>159</v>
      </c>
      <c r="D2191" s="149" t="s">
        <v>32</v>
      </c>
      <c r="E2191" s="149" t="s">
        <v>44</v>
      </c>
      <c r="F2191" s="149" t="s">
        <v>152</v>
      </c>
      <c r="G2191" s="149" t="s">
        <v>109</v>
      </c>
      <c r="H2191" s="149">
        <v>0</v>
      </c>
      <c r="I2191" s="123" t="s">
        <v>2290</v>
      </c>
      <c r="J2191" s="150">
        <f>VLOOKUP(B2191,'12.2023'!A:C,3,0)</f>
        <v>0</v>
      </c>
      <c r="K2191" s="151">
        <f>VLOOKUP(B2191,'12.2023'!A:D,4,0)</f>
        <v>0</v>
      </c>
      <c r="L2191" s="150">
        <f>VLOOKUP(B2191,'12.2023'!A:E,5,0)</f>
        <v>5000</v>
      </c>
      <c r="M2191" s="150">
        <f>VLOOKUP(B2191,'12.2023'!A:F,6,0)</f>
        <v>5000</v>
      </c>
      <c r="N2191" s="150">
        <f t="shared" si="137"/>
        <v>0</v>
      </c>
      <c r="O2191" s="152">
        <f t="shared" si="138"/>
        <v>0</v>
      </c>
      <c r="P2191" s="128">
        <f t="shared" si="139"/>
        <v>0</v>
      </c>
      <c r="Q2191" s="153">
        <v>0</v>
      </c>
      <c r="R2191" s="128">
        <f t="shared" si="140"/>
        <v>0</v>
      </c>
      <c r="S2191" s="129">
        <v>11</v>
      </c>
    </row>
    <row r="2192" spans="1:19" hidden="1">
      <c r="A2192" s="147">
        <v>2174</v>
      </c>
      <c r="B2192" s="121">
        <v>203063399</v>
      </c>
      <c r="C2192" s="148" t="s">
        <v>159</v>
      </c>
      <c r="D2192" s="149" t="s">
        <v>32</v>
      </c>
      <c r="E2192" s="149" t="s">
        <v>44</v>
      </c>
      <c r="F2192" s="149" t="s">
        <v>152</v>
      </c>
      <c r="G2192" s="149" t="s">
        <v>109</v>
      </c>
      <c r="H2192" s="149">
        <v>0</v>
      </c>
      <c r="I2192" s="123" t="s">
        <v>2291</v>
      </c>
      <c r="J2192" s="150">
        <f>VLOOKUP(B2192,'12.2023'!A:C,3,0)</f>
        <v>0</v>
      </c>
      <c r="K2192" s="151">
        <f>VLOOKUP(B2192,'12.2023'!A:D,4,0)</f>
        <v>0</v>
      </c>
      <c r="L2192" s="150">
        <f>VLOOKUP(B2192,'12.2023'!A:E,5,0)</f>
        <v>42000</v>
      </c>
      <c r="M2192" s="150">
        <f>VLOOKUP(B2192,'12.2023'!A:F,6,0)</f>
        <v>42000</v>
      </c>
      <c r="N2192" s="150">
        <f t="shared" si="137"/>
        <v>0</v>
      </c>
      <c r="O2192" s="152">
        <f t="shared" si="138"/>
        <v>0</v>
      </c>
      <c r="P2192" s="128">
        <f t="shared" si="139"/>
        <v>0</v>
      </c>
      <c r="Q2192" s="153">
        <v>0</v>
      </c>
      <c r="R2192" s="128">
        <f t="shared" si="140"/>
        <v>0</v>
      </c>
      <c r="S2192" s="129">
        <v>11</v>
      </c>
    </row>
    <row r="2193" spans="1:19" hidden="1">
      <c r="A2193" s="147">
        <v>2175</v>
      </c>
      <c r="B2193" s="121">
        <v>203063400</v>
      </c>
      <c r="C2193" s="148" t="s">
        <v>159</v>
      </c>
      <c r="D2193" s="149" t="s">
        <v>32</v>
      </c>
      <c r="E2193" s="149" t="s">
        <v>44</v>
      </c>
      <c r="F2193" s="149" t="s">
        <v>152</v>
      </c>
      <c r="G2193" s="149" t="s">
        <v>109</v>
      </c>
      <c r="H2193" s="149">
        <v>0</v>
      </c>
      <c r="I2193" s="123" t="s">
        <v>2292</v>
      </c>
      <c r="J2193" s="150">
        <f>VLOOKUP(B2193,'12.2023'!A:C,3,0)</f>
        <v>0</v>
      </c>
      <c r="K2193" s="151">
        <f>VLOOKUP(B2193,'12.2023'!A:D,4,0)</f>
        <v>0</v>
      </c>
      <c r="L2193" s="150">
        <f>VLOOKUP(B2193,'12.2023'!A:E,5,0)</f>
        <v>5000</v>
      </c>
      <c r="M2193" s="150">
        <f>VLOOKUP(B2193,'12.2023'!A:F,6,0)</f>
        <v>5000</v>
      </c>
      <c r="N2193" s="150">
        <f t="shared" si="137"/>
        <v>0</v>
      </c>
      <c r="O2193" s="152">
        <f t="shared" si="138"/>
        <v>0</v>
      </c>
      <c r="P2193" s="128">
        <f t="shared" si="139"/>
        <v>0</v>
      </c>
      <c r="Q2193" s="153">
        <v>0</v>
      </c>
      <c r="R2193" s="128">
        <f t="shared" si="140"/>
        <v>0</v>
      </c>
      <c r="S2193" s="129">
        <v>11</v>
      </c>
    </row>
    <row r="2194" spans="1:19" hidden="1">
      <c r="A2194" s="147">
        <v>2176</v>
      </c>
      <c r="B2194" s="121">
        <v>203063401</v>
      </c>
      <c r="C2194" s="148" t="s">
        <v>159</v>
      </c>
      <c r="D2194" s="149" t="s">
        <v>32</v>
      </c>
      <c r="E2194" s="149" t="s">
        <v>44</v>
      </c>
      <c r="F2194" s="149" t="s">
        <v>152</v>
      </c>
      <c r="G2194" s="149" t="s">
        <v>109</v>
      </c>
      <c r="H2194" s="149">
        <v>0</v>
      </c>
      <c r="I2194" s="123" t="s">
        <v>2293</v>
      </c>
      <c r="J2194" s="150">
        <f>VLOOKUP(B2194,'12.2023'!A:C,3,0)</f>
        <v>0</v>
      </c>
      <c r="K2194" s="151">
        <f>VLOOKUP(B2194,'12.2023'!A:D,4,0)</f>
        <v>0</v>
      </c>
      <c r="L2194" s="150">
        <f>VLOOKUP(B2194,'12.2023'!A:E,5,0)</f>
        <v>21900</v>
      </c>
      <c r="M2194" s="150">
        <f>VLOOKUP(B2194,'12.2023'!A:F,6,0)</f>
        <v>21900</v>
      </c>
      <c r="N2194" s="150">
        <f t="shared" si="137"/>
        <v>0</v>
      </c>
      <c r="O2194" s="152">
        <f t="shared" si="138"/>
        <v>0</v>
      </c>
      <c r="P2194" s="128">
        <f t="shared" si="139"/>
        <v>0</v>
      </c>
      <c r="Q2194" s="153">
        <v>0</v>
      </c>
      <c r="R2194" s="128">
        <f t="shared" si="140"/>
        <v>0</v>
      </c>
      <c r="S2194" s="129">
        <v>11</v>
      </c>
    </row>
    <row r="2195" spans="1:19" hidden="1">
      <c r="A2195" s="147">
        <v>2177</v>
      </c>
      <c r="B2195" s="121">
        <v>203063402</v>
      </c>
      <c r="C2195" s="148" t="s">
        <v>159</v>
      </c>
      <c r="D2195" s="149" t="s">
        <v>32</v>
      </c>
      <c r="E2195" s="149" t="s">
        <v>44</v>
      </c>
      <c r="F2195" s="149" t="s">
        <v>152</v>
      </c>
      <c r="G2195" s="149" t="s">
        <v>109</v>
      </c>
      <c r="H2195" s="149">
        <v>0</v>
      </c>
      <c r="I2195" s="123" t="s">
        <v>2294</v>
      </c>
      <c r="J2195" s="150">
        <f>VLOOKUP(B2195,'12.2023'!A:C,3,0)</f>
        <v>0</v>
      </c>
      <c r="K2195" s="151">
        <f>VLOOKUP(B2195,'12.2023'!A:D,4,0)</f>
        <v>0</v>
      </c>
      <c r="L2195" s="150">
        <f>VLOOKUP(B2195,'12.2023'!A:E,5,0)</f>
        <v>45955</v>
      </c>
      <c r="M2195" s="150">
        <f>VLOOKUP(B2195,'12.2023'!A:F,6,0)</f>
        <v>45955</v>
      </c>
      <c r="N2195" s="150">
        <f t="shared" si="137"/>
        <v>0</v>
      </c>
      <c r="O2195" s="152">
        <f t="shared" si="138"/>
        <v>0</v>
      </c>
      <c r="P2195" s="128">
        <f t="shared" si="139"/>
        <v>0</v>
      </c>
      <c r="Q2195" s="153">
        <v>0</v>
      </c>
      <c r="R2195" s="128">
        <f t="shared" si="140"/>
        <v>0</v>
      </c>
      <c r="S2195" s="129">
        <v>11</v>
      </c>
    </row>
    <row r="2196" spans="1:19" hidden="1">
      <c r="A2196" s="147">
        <v>2178</v>
      </c>
      <c r="B2196" s="121">
        <v>203063403</v>
      </c>
      <c r="C2196" s="148" t="s">
        <v>159</v>
      </c>
      <c r="D2196" s="149" t="s">
        <v>32</v>
      </c>
      <c r="E2196" s="149" t="s">
        <v>44</v>
      </c>
      <c r="F2196" s="149" t="s">
        <v>152</v>
      </c>
      <c r="G2196" s="149" t="s">
        <v>109</v>
      </c>
      <c r="H2196" s="149">
        <v>0</v>
      </c>
      <c r="I2196" s="123" t="s">
        <v>2295</v>
      </c>
      <c r="J2196" s="150">
        <f>VLOOKUP(B2196,'12.2023'!A:C,3,0)</f>
        <v>0</v>
      </c>
      <c r="K2196" s="151">
        <f>VLOOKUP(B2196,'12.2023'!A:D,4,0)</f>
        <v>0</v>
      </c>
      <c r="L2196" s="150">
        <f>VLOOKUP(B2196,'12.2023'!A:E,5,0)</f>
        <v>12400</v>
      </c>
      <c r="M2196" s="150">
        <f>VLOOKUP(B2196,'12.2023'!A:F,6,0)</f>
        <v>12400</v>
      </c>
      <c r="N2196" s="150">
        <f t="shared" si="137"/>
        <v>0</v>
      </c>
      <c r="O2196" s="152">
        <f t="shared" si="138"/>
        <v>0</v>
      </c>
      <c r="P2196" s="128">
        <f t="shared" si="139"/>
        <v>0</v>
      </c>
      <c r="Q2196" s="153">
        <v>0</v>
      </c>
      <c r="R2196" s="128">
        <f t="shared" si="140"/>
        <v>0</v>
      </c>
      <c r="S2196" s="129">
        <v>11</v>
      </c>
    </row>
    <row r="2197" spans="1:19" hidden="1">
      <c r="A2197" s="147">
        <v>2179</v>
      </c>
      <c r="B2197" s="121">
        <v>203063404</v>
      </c>
      <c r="C2197" s="148" t="s">
        <v>159</v>
      </c>
      <c r="D2197" s="149" t="s">
        <v>32</v>
      </c>
      <c r="E2197" s="149" t="s">
        <v>44</v>
      </c>
      <c r="F2197" s="149" t="s">
        <v>152</v>
      </c>
      <c r="G2197" s="149" t="s">
        <v>109</v>
      </c>
      <c r="H2197" s="149">
        <v>0</v>
      </c>
      <c r="I2197" s="123" t="s">
        <v>2296</v>
      </c>
      <c r="J2197" s="150">
        <f>VLOOKUP(B2197,'12.2023'!A:C,3,0)</f>
        <v>0</v>
      </c>
      <c r="K2197" s="151">
        <f>VLOOKUP(B2197,'12.2023'!A:D,4,0)</f>
        <v>0</v>
      </c>
      <c r="L2197" s="150">
        <f>VLOOKUP(B2197,'12.2023'!A:E,5,0)</f>
        <v>8272</v>
      </c>
      <c r="M2197" s="150">
        <f>VLOOKUP(B2197,'12.2023'!A:F,6,0)</f>
        <v>8272</v>
      </c>
      <c r="N2197" s="150">
        <f t="shared" si="137"/>
        <v>0</v>
      </c>
      <c r="O2197" s="152">
        <f t="shared" si="138"/>
        <v>0</v>
      </c>
      <c r="P2197" s="128">
        <f t="shared" si="139"/>
        <v>0</v>
      </c>
      <c r="Q2197" s="153">
        <v>0</v>
      </c>
      <c r="R2197" s="128">
        <f t="shared" si="140"/>
        <v>0</v>
      </c>
      <c r="S2197" s="129">
        <v>11</v>
      </c>
    </row>
    <row r="2198" spans="1:19" hidden="1">
      <c r="A2198" s="147">
        <v>2180</v>
      </c>
      <c r="B2198" s="121">
        <v>203063405</v>
      </c>
      <c r="C2198" s="148" t="s">
        <v>159</v>
      </c>
      <c r="D2198" s="149" t="s">
        <v>32</v>
      </c>
      <c r="E2198" s="149" t="s">
        <v>44</v>
      </c>
      <c r="F2198" s="149" t="s">
        <v>152</v>
      </c>
      <c r="G2198" s="149" t="s">
        <v>109</v>
      </c>
      <c r="H2198" s="149">
        <v>0</v>
      </c>
      <c r="I2198" s="123" t="s">
        <v>2297</v>
      </c>
      <c r="J2198" s="150">
        <f>VLOOKUP(B2198,'12.2023'!A:C,3,0)</f>
        <v>0</v>
      </c>
      <c r="K2198" s="151">
        <f>VLOOKUP(B2198,'12.2023'!A:D,4,0)</f>
        <v>0</v>
      </c>
      <c r="L2198" s="150">
        <f>VLOOKUP(B2198,'12.2023'!A:E,5,0)</f>
        <v>600</v>
      </c>
      <c r="M2198" s="150">
        <f>VLOOKUP(B2198,'12.2023'!A:F,6,0)</f>
        <v>600</v>
      </c>
      <c r="N2198" s="150">
        <f t="shared" si="137"/>
        <v>0</v>
      </c>
      <c r="O2198" s="152">
        <f t="shared" si="138"/>
        <v>0</v>
      </c>
      <c r="P2198" s="128">
        <f t="shared" si="139"/>
        <v>0</v>
      </c>
      <c r="Q2198" s="153">
        <v>0</v>
      </c>
      <c r="R2198" s="128">
        <f t="shared" si="140"/>
        <v>0</v>
      </c>
      <c r="S2198" s="129">
        <v>11</v>
      </c>
    </row>
    <row r="2199" spans="1:19" hidden="1">
      <c r="A2199" s="147">
        <v>2181</v>
      </c>
      <c r="B2199" s="121">
        <v>203063406</v>
      </c>
      <c r="C2199" s="148" t="s">
        <v>159</v>
      </c>
      <c r="D2199" s="149" t="s">
        <v>32</v>
      </c>
      <c r="E2199" s="149" t="s">
        <v>44</v>
      </c>
      <c r="F2199" s="149" t="s">
        <v>152</v>
      </c>
      <c r="G2199" s="149" t="s">
        <v>109</v>
      </c>
      <c r="H2199" s="149">
        <v>0</v>
      </c>
      <c r="I2199" s="123" t="s">
        <v>2298</v>
      </c>
      <c r="J2199" s="150">
        <f>VLOOKUP(B2199,'12.2023'!A:C,3,0)</f>
        <v>0</v>
      </c>
      <c r="K2199" s="151">
        <f>VLOOKUP(B2199,'12.2023'!A:D,4,0)</f>
        <v>0</v>
      </c>
      <c r="L2199" s="150">
        <f>VLOOKUP(B2199,'12.2023'!A:E,5,0)</f>
        <v>4200</v>
      </c>
      <c r="M2199" s="150">
        <f>VLOOKUP(B2199,'12.2023'!A:F,6,0)</f>
        <v>4200</v>
      </c>
      <c r="N2199" s="150">
        <f t="shared" si="137"/>
        <v>0</v>
      </c>
      <c r="O2199" s="152">
        <f t="shared" si="138"/>
        <v>0</v>
      </c>
      <c r="P2199" s="128">
        <f t="shared" si="139"/>
        <v>0</v>
      </c>
      <c r="Q2199" s="153">
        <v>0</v>
      </c>
      <c r="R2199" s="128">
        <f t="shared" si="140"/>
        <v>0</v>
      </c>
      <c r="S2199" s="129">
        <v>11</v>
      </c>
    </row>
    <row r="2200" spans="1:19" hidden="1">
      <c r="A2200" s="147">
        <v>2182</v>
      </c>
      <c r="B2200" s="121">
        <v>203063407</v>
      </c>
      <c r="C2200" s="148" t="s">
        <v>159</v>
      </c>
      <c r="D2200" s="149" t="s">
        <v>32</v>
      </c>
      <c r="E2200" s="149" t="s">
        <v>44</v>
      </c>
      <c r="F2200" s="149" t="s">
        <v>152</v>
      </c>
      <c r="G2200" s="149" t="s">
        <v>109</v>
      </c>
      <c r="H2200" s="149">
        <v>0</v>
      </c>
      <c r="I2200" s="123" t="s">
        <v>2299</v>
      </c>
      <c r="J2200" s="150">
        <f>VLOOKUP(B2200,'12.2023'!A:C,3,0)</f>
        <v>0</v>
      </c>
      <c r="K2200" s="151">
        <f>VLOOKUP(B2200,'12.2023'!A:D,4,0)</f>
        <v>0</v>
      </c>
      <c r="L2200" s="150">
        <f>VLOOKUP(B2200,'12.2023'!A:E,5,0)</f>
        <v>14539</v>
      </c>
      <c r="M2200" s="150">
        <f>VLOOKUP(B2200,'12.2023'!A:F,6,0)</f>
        <v>14539</v>
      </c>
      <c r="N2200" s="150">
        <f t="shared" si="137"/>
        <v>0</v>
      </c>
      <c r="O2200" s="152">
        <f t="shared" si="138"/>
        <v>0</v>
      </c>
      <c r="P2200" s="128">
        <f t="shared" si="139"/>
        <v>0</v>
      </c>
      <c r="Q2200" s="153">
        <v>0</v>
      </c>
      <c r="R2200" s="128">
        <f t="shared" si="140"/>
        <v>0</v>
      </c>
      <c r="S2200" s="129">
        <v>11</v>
      </c>
    </row>
    <row r="2201" spans="1:19" hidden="1">
      <c r="A2201" s="147">
        <v>2183</v>
      </c>
      <c r="B2201" s="121">
        <v>203063408</v>
      </c>
      <c r="C2201" s="148" t="s">
        <v>159</v>
      </c>
      <c r="D2201" s="149" t="s">
        <v>32</v>
      </c>
      <c r="E2201" s="149" t="s">
        <v>44</v>
      </c>
      <c r="F2201" s="149" t="s">
        <v>152</v>
      </c>
      <c r="G2201" s="149" t="s">
        <v>109</v>
      </c>
      <c r="H2201" s="149">
        <v>0</v>
      </c>
      <c r="I2201" s="123" t="s">
        <v>2300</v>
      </c>
      <c r="J2201" s="150">
        <f>VLOOKUP(B2201,'12.2023'!A:C,3,0)</f>
        <v>0</v>
      </c>
      <c r="K2201" s="151">
        <f>VLOOKUP(B2201,'12.2023'!A:D,4,0)</f>
        <v>0</v>
      </c>
      <c r="L2201" s="150">
        <f>VLOOKUP(B2201,'12.2023'!A:E,5,0)</f>
        <v>29780</v>
      </c>
      <c r="M2201" s="150">
        <f>VLOOKUP(B2201,'12.2023'!A:F,6,0)</f>
        <v>29780</v>
      </c>
      <c r="N2201" s="150">
        <f t="shared" si="137"/>
        <v>0</v>
      </c>
      <c r="O2201" s="152">
        <f t="shared" si="138"/>
        <v>0</v>
      </c>
      <c r="P2201" s="128">
        <f t="shared" si="139"/>
        <v>0</v>
      </c>
      <c r="Q2201" s="153">
        <v>0</v>
      </c>
      <c r="R2201" s="128">
        <f t="shared" si="140"/>
        <v>0</v>
      </c>
      <c r="S2201" s="129">
        <v>11</v>
      </c>
    </row>
    <row r="2202" spans="1:19" hidden="1">
      <c r="A2202" s="147">
        <v>2184</v>
      </c>
      <c r="B2202" s="121">
        <v>203063409</v>
      </c>
      <c r="C2202" s="148" t="s">
        <v>159</v>
      </c>
      <c r="D2202" s="149" t="s">
        <v>32</v>
      </c>
      <c r="E2202" s="149" t="s">
        <v>44</v>
      </c>
      <c r="F2202" s="149" t="s">
        <v>152</v>
      </c>
      <c r="G2202" s="149" t="s">
        <v>109</v>
      </c>
      <c r="H2202" s="149">
        <v>0</v>
      </c>
      <c r="I2202" s="123" t="s">
        <v>2301</v>
      </c>
      <c r="J2202" s="150">
        <f>VLOOKUP(B2202,'12.2023'!A:C,3,0)</f>
        <v>0</v>
      </c>
      <c r="K2202" s="151">
        <f>VLOOKUP(B2202,'12.2023'!A:D,4,0)</f>
        <v>0</v>
      </c>
      <c r="L2202" s="150">
        <f>VLOOKUP(B2202,'12.2023'!A:E,5,0)</f>
        <v>31964</v>
      </c>
      <c r="M2202" s="150">
        <f>VLOOKUP(B2202,'12.2023'!A:F,6,0)</f>
        <v>31964</v>
      </c>
      <c r="N2202" s="150">
        <f t="shared" si="137"/>
        <v>0</v>
      </c>
      <c r="O2202" s="152">
        <f t="shared" si="138"/>
        <v>0</v>
      </c>
      <c r="P2202" s="128">
        <f t="shared" si="139"/>
        <v>0</v>
      </c>
      <c r="Q2202" s="153">
        <v>0</v>
      </c>
      <c r="R2202" s="128">
        <f t="shared" si="140"/>
        <v>0</v>
      </c>
      <c r="S2202" s="129">
        <v>11</v>
      </c>
    </row>
    <row r="2203" spans="1:19" hidden="1">
      <c r="A2203" s="147">
        <v>2185</v>
      </c>
      <c r="B2203" s="121">
        <v>203063410</v>
      </c>
      <c r="C2203" s="148" t="s">
        <v>159</v>
      </c>
      <c r="D2203" s="149" t="s">
        <v>32</v>
      </c>
      <c r="E2203" s="149" t="s">
        <v>44</v>
      </c>
      <c r="F2203" s="149" t="s">
        <v>152</v>
      </c>
      <c r="G2203" s="149" t="s">
        <v>109</v>
      </c>
      <c r="H2203" s="149">
        <v>0</v>
      </c>
      <c r="I2203" s="123" t="s">
        <v>2302</v>
      </c>
      <c r="J2203" s="150">
        <f>VLOOKUP(B2203,'12.2023'!A:C,3,0)</f>
        <v>0</v>
      </c>
      <c r="K2203" s="151">
        <f>VLOOKUP(B2203,'12.2023'!A:D,4,0)</f>
        <v>0</v>
      </c>
      <c r="L2203" s="150">
        <f>VLOOKUP(B2203,'12.2023'!A:E,5,0)</f>
        <v>17404</v>
      </c>
      <c r="M2203" s="150">
        <f>VLOOKUP(B2203,'12.2023'!A:F,6,0)</f>
        <v>17404</v>
      </c>
      <c r="N2203" s="150">
        <f t="shared" si="137"/>
        <v>0</v>
      </c>
      <c r="O2203" s="152">
        <f t="shared" si="138"/>
        <v>0</v>
      </c>
      <c r="P2203" s="128">
        <f t="shared" si="139"/>
        <v>0</v>
      </c>
      <c r="Q2203" s="153">
        <v>0</v>
      </c>
      <c r="R2203" s="128">
        <f t="shared" si="140"/>
        <v>0</v>
      </c>
      <c r="S2203" s="129">
        <v>11</v>
      </c>
    </row>
    <row r="2204" spans="1:19" hidden="1">
      <c r="A2204" s="147">
        <v>2186</v>
      </c>
      <c r="B2204" s="121">
        <v>203063411</v>
      </c>
      <c r="C2204" s="148" t="s">
        <v>159</v>
      </c>
      <c r="D2204" s="149" t="s">
        <v>32</v>
      </c>
      <c r="E2204" s="149" t="s">
        <v>44</v>
      </c>
      <c r="F2204" s="149" t="s">
        <v>152</v>
      </c>
      <c r="G2204" s="149" t="s">
        <v>109</v>
      </c>
      <c r="H2204" s="149">
        <v>0</v>
      </c>
      <c r="I2204" s="123" t="s">
        <v>2303</v>
      </c>
      <c r="J2204" s="150">
        <f>VLOOKUP(B2204,'12.2023'!A:C,3,0)</f>
        <v>0</v>
      </c>
      <c r="K2204" s="151">
        <f>VLOOKUP(B2204,'12.2023'!A:D,4,0)</f>
        <v>0</v>
      </c>
      <c r="L2204" s="150">
        <f>VLOOKUP(B2204,'12.2023'!A:E,5,0)</f>
        <v>24755</v>
      </c>
      <c r="M2204" s="150">
        <f>VLOOKUP(B2204,'12.2023'!A:F,6,0)</f>
        <v>24755</v>
      </c>
      <c r="N2204" s="150">
        <f t="shared" si="137"/>
        <v>0</v>
      </c>
      <c r="O2204" s="152">
        <f t="shared" si="138"/>
        <v>0</v>
      </c>
      <c r="P2204" s="128">
        <f t="shared" si="139"/>
        <v>0</v>
      </c>
      <c r="Q2204" s="153">
        <v>0</v>
      </c>
      <c r="R2204" s="128">
        <f t="shared" si="140"/>
        <v>0</v>
      </c>
      <c r="S2204" s="129">
        <v>11</v>
      </c>
    </row>
    <row r="2205" spans="1:19" hidden="1">
      <c r="A2205" s="147">
        <v>2187</v>
      </c>
      <c r="B2205" s="121">
        <v>203063412</v>
      </c>
      <c r="C2205" s="148" t="s">
        <v>159</v>
      </c>
      <c r="D2205" s="149" t="s">
        <v>32</v>
      </c>
      <c r="E2205" s="149" t="s">
        <v>44</v>
      </c>
      <c r="F2205" s="149" t="s">
        <v>152</v>
      </c>
      <c r="G2205" s="149" t="s">
        <v>109</v>
      </c>
      <c r="H2205" s="149">
        <v>0</v>
      </c>
      <c r="I2205" s="123" t="s">
        <v>2304</v>
      </c>
      <c r="J2205" s="150">
        <f>VLOOKUP(B2205,'12.2023'!A:C,3,0)</f>
        <v>0</v>
      </c>
      <c r="K2205" s="151">
        <f>VLOOKUP(B2205,'12.2023'!A:D,4,0)</f>
        <v>0</v>
      </c>
      <c r="L2205" s="150">
        <f>VLOOKUP(B2205,'12.2023'!A:E,5,0)</f>
        <v>5062</v>
      </c>
      <c r="M2205" s="150">
        <f>VLOOKUP(B2205,'12.2023'!A:F,6,0)</f>
        <v>5062</v>
      </c>
      <c r="N2205" s="150">
        <f t="shared" si="137"/>
        <v>0</v>
      </c>
      <c r="O2205" s="152">
        <f t="shared" si="138"/>
        <v>0</v>
      </c>
      <c r="P2205" s="128">
        <f t="shared" si="139"/>
        <v>0</v>
      </c>
      <c r="Q2205" s="153">
        <v>0</v>
      </c>
      <c r="R2205" s="128">
        <f t="shared" si="140"/>
        <v>0</v>
      </c>
      <c r="S2205" s="129">
        <v>11</v>
      </c>
    </row>
    <row r="2206" spans="1:19" hidden="1">
      <c r="A2206" s="147">
        <v>2188</v>
      </c>
      <c r="B2206" s="121">
        <v>203063413</v>
      </c>
      <c r="C2206" s="148" t="s">
        <v>159</v>
      </c>
      <c r="D2206" s="149" t="s">
        <v>32</v>
      </c>
      <c r="E2206" s="149" t="s">
        <v>44</v>
      </c>
      <c r="F2206" s="149" t="s">
        <v>152</v>
      </c>
      <c r="G2206" s="149" t="s">
        <v>109</v>
      </c>
      <c r="H2206" s="149">
        <v>0</v>
      </c>
      <c r="I2206" s="123" t="s">
        <v>2305</v>
      </c>
      <c r="J2206" s="150">
        <f>VLOOKUP(B2206,'12.2023'!A:C,3,0)</f>
        <v>0</v>
      </c>
      <c r="K2206" s="151">
        <f>VLOOKUP(B2206,'12.2023'!A:D,4,0)</f>
        <v>0</v>
      </c>
      <c r="L2206" s="150">
        <f>VLOOKUP(B2206,'12.2023'!A:E,5,0)</f>
        <v>12134</v>
      </c>
      <c r="M2206" s="150">
        <f>VLOOKUP(B2206,'12.2023'!A:F,6,0)</f>
        <v>12134</v>
      </c>
      <c r="N2206" s="150">
        <f t="shared" si="137"/>
        <v>0</v>
      </c>
      <c r="O2206" s="152">
        <f t="shared" si="138"/>
        <v>0</v>
      </c>
      <c r="P2206" s="128">
        <f t="shared" si="139"/>
        <v>0</v>
      </c>
      <c r="Q2206" s="153">
        <v>0</v>
      </c>
      <c r="R2206" s="128">
        <f t="shared" si="140"/>
        <v>0</v>
      </c>
      <c r="S2206" s="129">
        <v>11</v>
      </c>
    </row>
    <row r="2207" spans="1:19" hidden="1">
      <c r="A2207" s="147">
        <v>2189</v>
      </c>
      <c r="B2207" s="121">
        <v>203063414</v>
      </c>
      <c r="C2207" s="148" t="s">
        <v>159</v>
      </c>
      <c r="D2207" s="149" t="s">
        <v>32</v>
      </c>
      <c r="E2207" s="149" t="s">
        <v>44</v>
      </c>
      <c r="F2207" s="149" t="s">
        <v>152</v>
      </c>
      <c r="G2207" s="149" t="s">
        <v>109</v>
      </c>
      <c r="H2207" s="149">
        <v>0</v>
      </c>
      <c r="I2207" s="123" t="s">
        <v>2306</v>
      </c>
      <c r="J2207" s="150">
        <f>VLOOKUP(B2207,'12.2023'!A:C,3,0)</f>
        <v>0</v>
      </c>
      <c r="K2207" s="151">
        <f>VLOOKUP(B2207,'12.2023'!A:D,4,0)</f>
        <v>0</v>
      </c>
      <c r="L2207" s="150">
        <f>VLOOKUP(B2207,'12.2023'!A:E,5,0)</f>
        <v>6328</v>
      </c>
      <c r="M2207" s="150">
        <f>VLOOKUP(B2207,'12.2023'!A:F,6,0)</f>
        <v>6328</v>
      </c>
      <c r="N2207" s="150">
        <f t="shared" si="137"/>
        <v>0</v>
      </c>
      <c r="O2207" s="152">
        <f t="shared" si="138"/>
        <v>0</v>
      </c>
      <c r="P2207" s="128">
        <f t="shared" si="139"/>
        <v>0</v>
      </c>
      <c r="Q2207" s="153">
        <v>0</v>
      </c>
      <c r="R2207" s="128">
        <f t="shared" si="140"/>
        <v>0</v>
      </c>
      <c r="S2207" s="129">
        <v>11</v>
      </c>
    </row>
    <row r="2208" spans="1:19" hidden="1">
      <c r="A2208" s="147">
        <v>2190</v>
      </c>
      <c r="B2208" s="121">
        <v>203063415</v>
      </c>
      <c r="C2208" s="148" t="s">
        <v>159</v>
      </c>
      <c r="D2208" s="149" t="s">
        <v>32</v>
      </c>
      <c r="E2208" s="149" t="s">
        <v>44</v>
      </c>
      <c r="F2208" s="149" t="s">
        <v>152</v>
      </c>
      <c r="G2208" s="149" t="s">
        <v>109</v>
      </c>
      <c r="H2208" s="149">
        <v>0</v>
      </c>
      <c r="I2208" s="123" t="s">
        <v>2307</v>
      </c>
      <c r="J2208" s="150">
        <f>VLOOKUP(B2208,'12.2023'!A:C,3,0)</f>
        <v>0</v>
      </c>
      <c r="K2208" s="151">
        <f>VLOOKUP(B2208,'12.2023'!A:D,4,0)</f>
        <v>0</v>
      </c>
      <c r="L2208" s="150">
        <f>VLOOKUP(B2208,'12.2023'!A:E,5,0)</f>
        <v>20213</v>
      </c>
      <c r="M2208" s="150">
        <f>VLOOKUP(B2208,'12.2023'!A:F,6,0)</f>
        <v>20213</v>
      </c>
      <c r="N2208" s="150">
        <f t="shared" si="137"/>
        <v>0</v>
      </c>
      <c r="O2208" s="152">
        <f t="shared" si="138"/>
        <v>0</v>
      </c>
      <c r="P2208" s="128">
        <f t="shared" si="139"/>
        <v>0</v>
      </c>
      <c r="Q2208" s="153">
        <v>0</v>
      </c>
      <c r="R2208" s="128">
        <f t="shared" si="140"/>
        <v>0</v>
      </c>
      <c r="S2208" s="129">
        <v>11</v>
      </c>
    </row>
    <row r="2209" spans="1:19" hidden="1">
      <c r="A2209" s="147">
        <v>2191</v>
      </c>
      <c r="B2209" s="121">
        <v>203063416</v>
      </c>
      <c r="C2209" s="148" t="s">
        <v>159</v>
      </c>
      <c r="D2209" s="149" t="s">
        <v>32</v>
      </c>
      <c r="E2209" s="149" t="s">
        <v>44</v>
      </c>
      <c r="F2209" s="149" t="s">
        <v>152</v>
      </c>
      <c r="G2209" s="149" t="s">
        <v>109</v>
      </c>
      <c r="H2209" s="149">
        <v>0</v>
      </c>
      <c r="I2209" s="123" t="s">
        <v>2308</v>
      </c>
      <c r="J2209" s="150">
        <f>VLOOKUP(B2209,'12.2023'!A:C,3,0)</f>
        <v>0</v>
      </c>
      <c r="K2209" s="151">
        <f>VLOOKUP(B2209,'12.2023'!A:D,4,0)</f>
        <v>0</v>
      </c>
      <c r="L2209" s="150">
        <f>VLOOKUP(B2209,'12.2023'!A:E,5,0)</f>
        <v>26401</v>
      </c>
      <c r="M2209" s="150">
        <f>VLOOKUP(B2209,'12.2023'!A:F,6,0)</f>
        <v>26401</v>
      </c>
      <c r="N2209" s="150">
        <f t="shared" si="137"/>
        <v>0</v>
      </c>
      <c r="O2209" s="152">
        <f t="shared" si="138"/>
        <v>0</v>
      </c>
      <c r="P2209" s="128">
        <f t="shared" si="139"/>
        <v>0</v>
      </c>
      <c r="Q2209" s="153">
        <v>0</v>
      </c>
      <c r="R2209" s="128">
        <f t="shared" si="140"/>
        <v>0</v>
      </c>
      <c r="S2209" s="129">
        <v>11</v>
      </c>
    </row>
    <row r="2210" spans="1:19" hidden="1">
      <c r="A2210" s="147">
        <v>2192</v>
      </c>
      <c r="B2210" s="121">
        <v>203063417</v>
      </c>
      <c r="C2210" s="148" t="s">
        <v>159</v>
      </c>
      <c r="D2210" s="149" t="s">
        <v>32</v>
      </c>
      <c r="E2210" s="149" t="s">
        <v>44</v>
      </c>
      <c r="F2210" s="149" t="s">
        <v>152</v>
      </c>
      <c r="G2210" s="149" t="s">
        <v>109</v>
      </c>
      <c r="H2210" s="149">
        <v>0</v>
      </c>
      <c r="I2210" s="123" t="s">
        <v>2309</v>
      </c>
      <c r="J2210" s="150">
        <f>VLOOKUP(B2210,'12.2023'!A:C,3,0)</f>
        <v>0</v>
      </c>
      <c r="K2210" s="151">
        <f>VLOOKUP(B2210,'12.2023'!A:D,4,0)</f>
        <v>0</v>
      </c>
      <c r="L2210" s="150">
        <f>VLOOKUP(B2210,'12.2023'!A:E,5,0)</f>
        <v>0</v>
      </c>
      <c r="M2210" s="150">
        <f>VLOOKUP(B2210,'12.2023'!A:F,6,0)</f>
        <v>0</v>
      </c>
      <c r="N2210" s="150">
        <f t="shared" si="137"/>
        <v>0</v>
      </c>
      <c r="O2210" s="152">
        <f t="shared" si="138"/>
        <v>0</v>
      </c>
      <c r="P2210" s="128">
        <f t="shared" si="139"/>
        <v>0</v>
      </c>
      <c r="Q2210" s="153">
        <v>0</v>
      </c>
      <c r="R2210" s="128">
        <f t="shared" si="140"/>
        <v>0</v>
      </c>
      <c r="S2210" s="129">
        <v>11</v>
      </c>
    </row>
    <row r="2211" spans="1:19" hidden="1">
      <c r="A2211" s="147">
        <v>2193</v>
      </c>
      <c r="B2211" s="121">
        <v>203063418</v>
      </c>
      <c r="C2211" s="148" t="s">
        <v>159</v>
      </c>
      <c r="D2211" s="149" t="s">
        <v>32</v>
      </c>
      <c r="E2211" s="149" t="s">
        <v>44</v>
      </c>
      <c r="F2211" s="149" t="s">
        <v>152</v>
      </c>
      <c r="G2211" s="149" t="s">
        <v>109</v>
      </c>
      <c r="H2211" s="149">
        <v>0</v>
      </c>
      <c r="I2211" s="123" t="s">
        <v>2310</v>
      </c>
      <c r="J2211" s="150">
        <f>VLOOKUP(B2211,'12.2023'!A:C,3,0)</f>
        <v>0</v>
      </c>
      <c r="K2211" s="151">
        <f>VLOOKUP(B2211,'12.2023'!A:D,4,0)</f>
        <v>0</v>
      </c>
      <c r="L2211" s="150">
        <f>VLOOKUP(B2211,'12.2023'!A:E,5,0)</f>
        <v>0</v>
      </c>
      <c r="M2211" s="150">
        <f>VLOOKUP(B2211,'12.2023'!A:F,6,0)</f>
        <v>0</v>
      </c>
      <c r="N2211" s="150">
        <f t="shared" si="137"/>
        <v>0</v>
      </c>
      <c r="O2211" s="152">
        <f t="shared" si="138"/>
        <v>0</v>
      </c>
      <c r="P2211" s="128">
        <f t="shared" si="139"/>
        <v>0</v>
      </c>
      <c r="Q2211" s="153">
        <v>0</v>
      </c>
      <c r="R2211" s="128">
        <f t="shared" si="140"/>
        <v>0</v>
      </c>
      <c r="S2211" s="129">
        <v>11</v>
      </c>
    </row>
    <row r="2212" spans="1:19" hidden="1">
      <c r="A2212" s="147">
        <v>2194</v>
      </c>
      <c r="B2212" s="121">
        <v>203063419</v>
      </c>
      <c r="C2212" s="148" t="s">
        <v>159</v>
      </c>
      <c r="D2212" s="149" t="s">
        <v>32</v>
      </c>
      <c r="E2212" s="149" t="s">
        <v>44</v>
      </c>
      <c r="F2212" s="149" t="s">
        <v>152</v>
      </c>
      <c r="G2212" s="149" t="s">
        <v>109</v>
      </c>
      <c r="H2212" s="149">
        <v>0</v>
      </c>
      <c r="I2212" s="123" t="s">
        <v>2311</v>
      </c>
      <c r="J2212" s="150">
        <f>VLOOKUP(B2212,'12.2023'!A:C,3,0)</f>
        <v>0</v>
      </c>
      <c r="K2212" s="151">
        <f>VLOOKUP(B2212,'12.2023'!A:D,4,0)</f>
        <v>0</v>
      </c>
      <c r="L2212" s="150">
        <f>VLOOKUP(B2212,'12.2023'!A:E,5,0)</f>
        <v>18121</v>
      </c>
      <c r="M2212" s="150">
        <f>VLOOKUP(B2212,'12.2023'!A:F,6,0)</f>
        <v>18121</v>
      </c>
      <c r="N2212" s="150">
        <f t="shared" si="137"/>
        <v>0</v>
      </c>
      <c r="O2212" s="152">
        <f t="shared" si="138"/>
        <v>0</v>
      </c>
      <c r="P2212" s="128">
        <f t="shared" si="139"/>
        <v>0</v>
      </c>
      <c r="Q2212" s="153">
        <v>0</v>
      </c>
      <c r="R2212" s="128">
        <f t="shared" si="140"/>
        <v>0</v>
      </c>
      <c r="S2212" s="129">
        <v>11</v>
      </c>
    </row>
    <row r="2213" spans="1:19" hidden="1">
      <c r="A2213" s="147">
        <v>2195</v>
      </c>
      <c r="B2213" s="121">
        <v>203063420</v>
      </c>
      <c r="C2213" s="148" t="s">
        <v>159</v>
      </c>
      <c r="D2213" s="149" t="s">
        <v>32</v>
      </c>
      <c r="E2213" s="149" t="s">
        <v>44</v>
      </c>
      <c r="F2213" s="149" t="s">
        <v>152</v>
      </c>
      <c r="G2213" s="149" t="s">
        <v>109</v>
      </c>
      <c r="H2213" s="149">
        <v>0</v>
      </c>
      <c r="I2213" s="123" t="s">
        <v>2312</v>
      </c>
      <c r="J2213" s="150">
        <f>VLOOKUP(B2213,'12.2023'!A:C,3,0)</f>
        <v>0</v>
      </c>
      <c r="K2213" s="151">
        <f>VLOOKUP(B2213,'12.2023'!A:D,4,0)</f>
        <v>0</v>
      </c>
      <c r="L2213" s="150">
        <f>VLOOKUP(B2213,'12.2023'!A:E,5,0)</f>
        <v>815</v>
      </c>
      <c r="M2213" s="150">
        <f>VLOOKUP(B2213,'12.2023'!A:F,6,0)</f>
        <v>815</v>
      </c>
      <c r="N2213" s="150">
        <f t="shared" si="137"/>
        <v>0</v>
      </c>
      <c r="O2213" s="152">
        <f t="shared" si="138"/>
        <v>0</v>
      </c>
      <c r="P2213" s="128">
        <f t="shared" si="139"/>
        <v>0</v>
      </c>
      <c r="Q2213" s="153">
        <v>0</v>
      </c>
      <c r="R2213" s="128">
        <f t="shared" si="140"/>
        <v>0</v>
      </c>
      <c r="S2213" s="129">
        <v>11</v>
      </c>
    </row>
    <row r="2214" spans="1:19" hidden="1">
      <c r="A2214" s="147">
        <v>2196</v>
      </c>
      <c r="B2214" s="121">
        <v>203063421</v>
      </c>
      <c r="C2214" s="148" t="s">
        <v>159</v>
      </c>
      <c r="D2214" s="149" t="s">
        <v>32</v>
      </c>
      <c r="E2214" s="149" t="s">
        <v>44</v>
      </c>
      <c r="F2214" s="149" t="s">
        <v>152</v>
      </c>
      <c r="G2214" s="149" t="s">
        <v>109</v>
      </c>
      <c r="H2214" s="149">
        <v>0</v>
      </c>
      <c r="I2214" s="123" t="s">
        <v>2313</v>
      </c>
      <c r="J2214" s="150">
        <f>VLOOKUP(B2214,'12.2023'!A:C,3,0)</f>
        <v>0</v>
      </c>
      <c r="K2214" s="151">
        <f>VLOOKUP(B2214,'12.2023'!A:D,4,0)</f>
        <v>0</v>
      </c>
      <c r="L2214" s="150">
        <f>VLOOKUP(B2214,'12.2023'!A:E,5,0)</f>
        <v>7488</v>
      </c>
      <c r="M2214" s="150">
        <f>VLOOKUP(B2214,'12.2023'!A:F,6,0)</f>
        <v>7488</v>
      </c>
      <c r="N2214" s="150">
        <f t="shared" si="137"/>
        <v>0</v>
      </c>
      <c r="O2214" s="152">
        <f t="shared" si="138"/>
        <v>0</v>
      </c>
      <c r="P2214" s="128">
        <f t="shared" si="139"/>
        <v>0</v>
      </c>
      <c r="Q2214" s="153">
        <v>0</v>
      </c>
      <c r="R2214" s="128">
        <f t="shared" si="140"/>
        <v>0</v>
      </c>
      <c r="S2214" s="129">
        <v>11</v>
      </c>
    </row>
    <row r="2215" spans="1:19" hidden="1">
      <c r="A2215" s="147">
        <v>2197</v>
      </c>
      <c r="B2215" s="121">
        <v>203063422</v>
      </c>
      <c r="C2215" s="148" t="s">
        <v>159</v>
      </c>
      <c r="D2215" s="149" t="s">
        <v>32</v>
      </c>
      <c r="E2215" s="149" t="s">
        <v>44</v>
      </c>
      <c r="F2215" s="149" t="s">
        <v>152</v>
      </c>
      <c r="G2215" s="149" t="s">
        <v>109</v>
      </c>
      <c r="H2215" s="149">
        <v>0</v>
      </c>
      <c r="I2215" s="123" t="s">
        <v>2314</v>
      </c>
      <c r="J2215" s="150">
        <f>VLOOKUP(B2215,'12.2023'!A:C,3,0)</f>
        <v>0</v>
      </c>
      <c r="K2215" s="151">
        <f>VLOOKUP(B2215,'12.2023'!A:D,4,0)</f>
        <v>0</v>
      </c>
      <c r="L2215" s="150">
        <f>VLOOKUP(B2215,'12.2023'!A:E,5,0)</f>
        <v>7894</v>
      </c>
      <c r="M2215" s="150">
        <f>VLOOKUP(B2215,'12.2023'!A:F,6,0)</f>
        <v>7894</v>
      </c>
      <c r="N2215" s="150">
        <f t="shared" si="137"/>
        <v>0</v>
      </c>
      <c r="O2215" s="152">
        <f t="shared" si="138"/>
        <v>0</v>
      </c>
      <c r="P2215" s="128">
        <f t="shared" si="139"/>
        <v>0</v>
      </c>
      <c r="Q2215" s="153">
        <v>0</v>
      </c>
      <c r="R2215" s="128">
        <f t="shared" si="140"/>
        <v>0</v>
      </c>
      <c r="S2215" s="129">
        <v>11</v>
      </c>
    </row>
    <row r="2216" spans="1:19" hidden="1">
      <c r="A2216" s="147">
        <v>2198</v>
      </c>
      <c r="B2216" s="121">
        <v>203063423</v>
      </c>
      <c r="C2216" s="148" t="s">
        <v>159</v>
      </c>
      <c r="D2216" s="149" t="s">
        <v>32</v>
      </c>
      <c r="E2216" s="149" t="s">
        <v>44</v>
      </c>
      <c r="F2216" s="149" t="s">
        <v>152</v>
      </c>
      <c r="G2216" s="149" t="s">
        <v>109</v>
      </c>
      <c r="H2216" s="149">
        <v>0</v>
      </c>
      <c r="I2216" s="123" t="s">
        <v>2315</v>
      </c>
      <c r="J2216" s="150">
        <f>VLOOKUP(B2216,'12.2023'!A:C,3,0)</f>
        <v>0</v>
      </c>
      <c r="K2216" s="151">
        <f>VLOOKUP(B2216,'12.2023'!A:D,4,0)</f>
        <v>0</v>
      </c>
      <c r="L2216" s="150">
        <f>VLOOKUP(B2216,'12.2023'!A:E,5,0)</f>
        <v>25753.119999999999</v>
      </c>
      <c r="M2216" s="150">
        <f>VLOOKUP(B2216,'12.2023'!A:F,6,0)</f>
        <v>25753.119999999999</v>
      </c>
      <c r="N2216" s="150">
        <f t="shared" si="137"/>
        <v>0</v>
      </c>
      <c r="O2216" s="152">
        <f t="shared" si="138"/>
        <v>0</v>
      </c>
      <c r="P2216" s="128">
        <f t="shared" si="139"/>
        <v>0</v>
      </c>
      <c r="Q2216" s="153">
        <v>0</v>
      </c>
      <c r="R2216" s="128">
        <f t="shared" si="140"/>
        <v>0</v>
      </c>
      <c r="S2216" s="129">
        <v>11</v>
      </c>
    </row>
    <row r="2217" spans="1:19" hidden="1">
      <c r="A2217" s="147">
        <v>2199</v>
      </c>
      <c r="B2217" s="121">
        <v>203063424</v>
      </c>
      <c r="C2217" s="148" t="s">
        <v>159</v>
      </c>
      <c r="D2217" s="149" t="s">
        <v>32</v>
      </c>
      <c r="E2217" s="149" t="s">
        <v>44</v>
      </c>
      <c r="F2217" s="149" t="s">
        <v>152</v>
      </c>
      <c r="G2217" s="149" t="s">
        <v>109</v>
      </c>
      <c r="H2217" s="149">
        <v>0</v>
      </c>
      <c r="I2217" s="123" t="s">
        <v>2316</v>
      </c>
      <c r="J2217" s="150">
        <f>VLOOKUP(B2217,'12.2023'!A:C,3,0)</f>
        <v>0</v>
      </c>
      <c r="K2217" s="151">
        <f>VLOOKUP(B2217,'12.2023'!A:D,4,0)</f>
        <v>0</v>
      </c>
      <c r="L2217" s="150">
        <f>VLOOKUP(B2217,'12.2023'!A:E,5,0)</f>
        <v>20929.78</v>
      </c>
      <c r="M2217" s="150">
        <f>VLOOKUP(B2217,'12.2023'!A:F,6,0)</f>
        <v>20929.78</v>
      </c>
      <c r="N2217" s="150">
        <f t="shared" si="137"/>
        <v>0</v>
      </c>
      <c r="O2217" s="152">
        <f t="shared" si="138"/>
        <v>0</v>
      </c>
      <c r="P2217" s="128">
        <f t="shared" si="139"/>
        <v>0</v>
      </c>
      <c r="Q2217" s="153">
        <v>0</v>
      </c>
      <c r="R2217" s="128">
        <f t="shared" si="140"/>
        <v>0</v>
      </c>
      <c r="S2217" s="129">
        <v>11</v>
      </c>
    </row>
    <row r="2218" spans="1:19" hidden="1">
      <c r="A2218" s="147">
        <v>2200</v>
      </c>
      <c r="B2218" s="121">
        <v>203063425</v>
      </c>
      <c r="C2218" s="148" t="s">
        <v>159</v>
      </c>
      <c r="D2218" s="149" t="s">
        <v>32</v>
      </c>
      <c r="E2218" s="149" t="s">
        <v>44</v>
      </c>
      <c r="F2218" s="149" t="s">
        <v>152</v>
      </c>
      <c r="G2218" s="149" t="s">
        <v>109</v>
      </c>
      <c r="H2218" s="149">
        <v>0</v>
      </c>
      <c r="I2218" s="123" t="s">
        <v>2317</v>
      </c>
      <c r="J2218" s="150">
        <f>VLOOKUP(B2218,'12.2023'!A:C,3,0)</f>
        <v>0</v>
      </c>
      <c r="K2218" s="151">
        <f>VLOOKUP(B2218,'12.2023'!A:D,4,0)</f>
        <v>0</v>
      </c>
      <c r="L2218" s="150">
        <f>VLOOKUP(B2218,'12.2023'!A:E,5,0)</f>
        <v>16161</v>
      </c>
      <c r="M2218" s="150">
        <f>VLOOKUP(B2218,'12.2023'!A:F,6,0)</f>
        <v>16161</v>
      </c>
      <c r="N2218" s="150">
        <f t="shared" si="137"/>
        <v>0</v>
      </c>
      <c r="O2218" s="152">
        <f t="shared" si="138"/>
        <v>0</v>
      </c>
      <c r="P2218" s="128">
        <f t="shared" si="139"/>
        <v>0</v>
      </c>
      <c r="Q2218" s="153">
        <v>0</v>
      </c>
      <c r="R2218" s="128">
        <f t="shared" si="140"/>
        <v>0</v>
      </c>
      <c r="S2218" s="129">
        <v>11</v>
      </c>
    </row>
    <row r="2219" spans="1:19" hidden="1">
      <c r="A2219" s="147">
        <v>2201</v>
      </c>
      <c r="B2219" s="121">
        <v>203063426</v>
      </c>
      <c r="C2219" s="148" t="s">
        <v>159</v>
      </c>
      <c r="D2219" s="149" t="s">
        <v>32</v>
      </c>
      <c r="E2219" s="149" t="s">
        <v>44</v>
      </c>
      <c r="F2219" s="149" t="s">
        <v>152</v>
      </c>
      <c r="G2219" s="149" t="s">
        <v>109</v>
      </c>
      <c r="H2219" s="149">
        <v>0</v>
      </c>
      <c r="I2219" s="123" t="s">
        <v>2318</v>
      </c>
      <c r="J2219" s="150">
        <f>VLOOKUP(B2219,'12.2023'!A:C,3,0)</f>
        <v>0</v>
      </c>
      <c r="K2219" s="151">
        <f>VLOOKUP(B2219,'12.2023'!A:D,4,0)</f>
        <v>0</v>
      </c>
      <c r="L2219" s="150">
        <f>VLOOKUP(B2219,'12.2023'!A:E,5,0)</f>
        <v>12259</v>
      </c>
      <c r="M2219" s="150">
        <f>VLOOKUP(B2219,'12.2023'!A:F,6,0)</f>
        <v>12259</v>
      </c>
      <c r="N2219" s="150">
        <f t="shared" si="137"/>
        <v>0</v>
      </c>
      <c r="O2219" s="152">
        <f t="shared" si="138"/>
        <v>0</v>
      </c>
      <c r="P2219" s="128">
        <f t="shared" si="139"/>
        <v>0</v>
      </c>
      <c r="Q2219" s="153">
        <v>0</v>
      </c>
      <c r="R2219" s="128">
        <f t="shared" si="140"/>
        <v>0</v>
      </c>
      <c r="S2219" s="129">
        <v>11</v>
      </c>
    </row>
    <row r="2220" spans="1:19" hidden="1">
      <c r="A2220" s="147">
        <v>2202</v>
      </c>
      <c r="B2220" s="121">
        <v>203063427</v>
      </c>
      <c r="C2220" s="148" t="s">
        <v>159</v>
      </c>
      <c r="D2220" s="149" t="s">
        <v>32</v>
      </c>
      <c r="E2220" s="149" t="s">
        <v>44</v>
      </c>
      <c r="F2220" s="149" t="s">
        <v>152</v>
      </c>
      <c r="G2220" s="149" t="s">
        <v>109</v>
      </c>
      <c r="H2220" s="149">
        <v>0</v>
      </c>
      <c r="I2220" s="123" t="s">
        <v>2319</v>
      </c>
      <c r="J2220" s="150">
        <f>VLOOKUP(B2220,'12.2023'!A:C,3,0)</f>
        <v>0</v>
      </c>
      <c r="K2220" s="151">
        <f>VLOOKUP(B2220,'12.2023'!A:D,4,0)</f>
        <v>0</v>
      </c>
      <c r="L2220" s="150">
        <f>VLOOKUP(B2220,'12.2023'!A:E,5,0)</f>
        <v>12259</v>
      </c>
      <c r="M2220" s="150">
        <f>VLOOKUP(B2220,'12.2023'!A:F,6,0)</f>
        <v>12259</v>
      </c>
      <c r="N2220" s="150">
        <f t="shared" si="137"/>
        <v>0</v>
      </c>
      <c r="O2220" s="152">
        <f t="shared" si="138"/>
        <v>0</v>
      </c>
      <c r="P2220" s="128">
        <f t="shared" si="139"/>
        <v>0</v>
      </c>
      <c r="Q2220" s="153">
        <v>0</v>
      </c>
      <c r="R2220" s="128">
        <f t="shared" si="140"/>
        <v>0</v>
      </c>
      <c r="S2220" s="129">
        <v>11</v>
      </c>
    </row>
    <row r="2221" spans="1:19" hidden="1">
      <c r="A2221" s="147">
        <v>2203</v>
      </c>
      <c r="B2221" s="121">
        <v>203063428</v>
      </c>
      <c r="C2221" s="148" t="s">
        <v>159</v>
      </c>
      <c r="D2221" s="149" t="s">
        <v>32</v>
      </c>
      <c r="E2221" s="149" t="s">
        <v>44</v>
      </c>
      <c r="F2221" s="149" t="s">
        <v>152</v>
      </c>
      <c r="G2221" s="149" t="s">
        <v>109</v>
      </c>
      <c r="H2221" s="149">
        <v>0</v>
      </c>
      <c r="I2221" s="123" t="s">
        <v>2320</v>
      </c>
      <c r="J2221" s="150">
        <f>VLOOKUP(B2221,'12.2023'!A:C,3,0)</f>
        <v>0</v>
      </c>
      <c r="K2221" s="151">
        <f>VLOOKUP(B2221,'12.2023'!A:D,4,0)</f>
        <v>0</v>
      </c>
      <c r="L2221" s="150">
        <f>VLOOKUP(B2221,'12.2023'!A:E,5,0)</f>
        <v>6201</v>
      </c>
      <c r="M2221" s="150">
        <f>VLOOKUP(B2221,'12.2023'!A:F,6,0)</f>
        <v>6201</v>
      </c>
      <c r="N2221" s="150">
        <f t="shared" si="137"/>
        <v>0</v>
      </c>
      <c r="O2221" s="152">
        <f t="shared" si="138"/>
        <v>0</v>
      </c>
      <c r="P2221" s="128">
        <f t="shared" si="139"/>
        <v>0</v>
      </c>
      <c r="Q2221" s="153">
        <v>0</v>
      </c>
      <c r="R2221" s="128">
        <f t="shared" si="140"/>
        <v>0</v>
      </c>
      <c r="S2221" s="129">
        <v>11</v>
      </c>
    </row>
    <row r="2222" spans="1:19" hidden="1">
      <c r="A2222" s="147">
        <v>2204</v>
      </c>
      <c r="B2222" s="121">
        <v>203063429</v>
      </c>
      <c r="C2222" s="148" t="s">
        <v>159</v>
      </c>
      <c r="D2222" s="149" t="s">
        <v>32</v>
      </c>
      <c r="E2222" s="149" t="s">
        <v>44</v>
      </c>
      <c r="F2222" s="149" t="s">
        <v>152</v>
      </c>
      <c r="G2222" s="149" t="s">
        <v>109</v>
      </c>
      <c r="H2222" s="149">
        <v>0</v>
      </c>
      <c r="I2222" s="123" t="s">
        <v>2321</v>
      </c>
      <c r="J2222" s="150">
        <f>VLOOKUP(B2222,'12.2023'!A:C,3,0)</f>
        <v>0</v>
      </c>
      <c r="K2222" s="151">
        <f>VLOOKUP(B2222,'12.2023'!A:D,4,0)</f>
        <v>0</v>
      </c>
      <c r="L2222" s="150">
        <f>VLOOKUP(B2222,'12.2023'!A:E,5,0)</f>
        <v>6304</v>
      </c>
      <c r="M2222" s="150">
        <f>VLOOKUP(B2222,'12.2023'!A:F,6,0)</f>
        <v>6304</v>
      </c>
      <c r="N2222" s="150">
        <f t="shared" si="137"/>
        <v>0</v>
      </c>
      <c r="O2222" s="152">
        <f t="shared" si="138"/>
        <v>0</v>
      </c>
      <c r="P2222" s="128">
        <f t="shared" si="139"/>
        <v>0</v>
      </c>
      <c r="Q2222" s="153">
        <v>0</v>
      </c>
      <c r="R2222" s="128">
        <f t="shared" si="140"/>
        <v>0</v>
      </c>
      <c r="S2222" s="129">
        <v>11</v>
      </c>
    </row>
    <row r="2223" spans="1:19" hidden="1">
      <c r="A2223" s="147">
        <v>2205</v>
      </c>
      <c r="B2223" s="121">
        <v>203063430</v>
      </c>
      <c r="C2223" s="148" t="s">
        <v>159</v>
      </c>
      <c r="D2223" s="149" t="s">
        <v>32</v>
      </c>
      <c r="E2223" s="149" t="s">
        <v>44</v>
      </c>
      <c r="F2223" s="149" t="s">
        <v>152</v>
      </c>
      <c r="G2223" s="149" t="s">
        <v>109</v>
      </c>
      <c r="H2223" s="149">
        <v>0</v>
      </c>
      <c r="I2223" s="123" t="s">
        <v>2322</v>
      </c>
      <c r="J2223" s="150">
        <f>VLOOKUP(B2223,'12.2023'!A:C,3,0)</f>
        <v>0</v>
      </c>
      <c r="K2223" s="151">
        <f>VLOOKUP(B2223,'12.2023'!A:D,4,0)</f>
        <v>0</v>
      </c>
      <c r="L2223" s="150">
        <f>VLOOKUP(B2223,'12.2023'!A:E,5,0)</f>
        <v>9642</v>
      </c>
      <c r="M2223" s="150">
        <f>VLOOKUP(B2223,'12.2023'!A:F,6,0)</f>
        <v>9642</v>
      </c>
      <c r="N2223" s="150">
        <f t="shared" si="137"/>
        <v>0</v>
      </c>
      <c r="O2223" s="152">
        <f t="shared" si="138"/>
        <v>0</v>
      </c>
      <c r="P2223" s="128">
        <f t="shared" si="139"/>
        <v>0</v>
      </c>
      <c r="Q2223" s="153">
        <v>0</v>
      </c>
      <c r="R2223" s="128">
        <f t="shared" si="140"/>
        <v>0</v>
      </c>
      <c r="S2223" s="129">
        <v>11</v>
      </c>
    </row>
    <row r="2224" spans="1:19" hidden="1">
      <c r="A2224" s="147">
        <v>2206</v>
      </c>
      <c r="B2224" s="121">
        <v>203063431</v>
      </c>
      <c r="C2224" s="148" t="s">
        <v>159</v>
      </c>
      <c r="D2224" s="149" t="s">
        <v>32</v>
      </c>
      <c r="E2224" s="149" t="s">
        <v>44</v>
      </c>
      <c r="F2224" s="149" t="s">
        <v>152</v>
      </c>
      <c r="G2224" s="149" t="s">
        <v>109</v>
      </c>
      <c r="H2224" s="149">
        <v>0</v>
      </c>
      <c r="I2224" s="123" t="s">
        <v>2323</v>
      </c>
      <c r="J2224" s="150">
        <f>VLOOKUP(B2224,'12.2023'!A:C,3,0)</f>
        <v>0</v>
      </c>
      <c r="K2224" s="151">
        <f>VLOOKUP(B2224,'12.2023'!A:D,4,0)</f>
        <v>0</v>
      </c>
      <c r="L2224" s="150">
        <f>VLOOKUP(B2224,'12.2023'!A:E,5,0)</f>
        <v>19496.3</v>
      </c>
      <c r="M2224" s="150">
        <f>VLOOKUP(B2224,'12.2023'!A:F,6,0)</f>
        <v>19496.3</v>
      </c>
      <c r="N2224" s="150">
        <f t="shared" si="137"/>
        <v>0</v>
      </c>
      <c r="O2224" s="152">
        <f t="shared" si="138"/>
        <v>0</v>
      </c>
      <c r="P2224" s="128">
        <f t="shared" si="139"/>
        <v>0</v>
      </c>
      <c r="Q2224" s="153">
        <v>0</v>
      </c>
      <c r="R2224" s="128">
        <f t="shared" si="140"/>
        <v>0</v>
      </c>
      <c r="S2224" s="129">
        <v>11</v>
      </c>
    </row>
    <row r="2225" spans="1:19" hidden="1">
      <c r="A2225" s="147">
        <v>2207</v>
      </c>
      <c r="B2225" s="121">
        <v>203063432</v>
      </c>
      <c r="C2225" s="148" t="s">
        <v>159</v>
      </c>
      <c r="D2225" s="149" t="s">
        <v>32</v>
      </c>
      <c r="E2225" s="149" t="s">
        <v>44</v>
      </c>
      <c r="F2225" s="149" t="s">
        <v>152</v>
      </c>
      <c r="G2225" s="149" t="s">
        <v>109</v>
      </c>
      <c r="H2225" s="149">
        <v>0</v>
      </c>
      <c r="I2225" s="123" t="s">
        <v>2324</v>
      </c>
      <c r="J2225" s="150">
        <f>VLOOKUP(B2225,'12.2023'!A:C,3,0)</f>
        <v>0</v>
      </c>
      <c r="K2225" s="151">
        <f>VLOOKUP(B2225,'12.2023'!A:D,4,0)</f>
        <v>0</v>
      </c>
      <c r="L2225" s="150">
        <f>VLOOKUP(B2225,'12.2023'!A:E,5,0)</f>
        <v>6480</v>
      </c>
      <c r="M2225" s="150">
        <f>VLOOKUP(B2225,'12.2023'!A:F,6,0)</f>
        <v>6480</v>
      </c>
      <c r="N2225" s="150">
        <f t="shared" si="137"/>
        <v>0</v>
      </c>
      <c r="O2225" s="152">
        <f t="shared" si="138"/>
        <v>0</v>
      </c>
      <c r="P2225" s="128">
        <f t="shared" si="139"/>
        <v>0</v>
      </c>
      <c r="Q2225" s="153">
        <v>0</v>
      </c>
      <c r="R2225" s="128">
        <f t="shared" si="140"/>
        <v>0</v>
      </c>
      <c r="S2225" s="129">
        <v>11</v>
      </c>
    </row>
    <row r="2226" spans="1:19" hidden="1">
      <c r="A2226" s="147">
        <v>2208</v>
      </c>
      <c r="B2226" s="121">
        <v>203063433</v>
      </c>
      <c r="C2226" s="148" t="s">
        <v>159</v>
      </c>
      <c r="D2226" s="149" t="s">
        <v>32</v>
      </c>
      <c r="E2226" s="149" t="s">
        <v>44</v>
      </c>
      <c r="F2226" s="149" t="s">
        <v>152</v>
      </c>
      <c r="G2226" s="149" t="s">
        <v>109</v>
      </c>
      <c r="H2226" s="149">
        <v>0</v>
      </c>
      <c r="I2226" s="123" t="s">
        <v>2325</v>
      </c>
      <c r="J2226" s="150">
        <f>VLOOKUP(B2226,'12.2023'!A:C,3,0)</f>
        <v>0</v>
      </c>
      <c r="K2226" s="151">
        <f>VLOOKUP(B2226,'12.2023'!A:D,4,0)</f>
        <v>0</v>
      </c>
      <c r="L2226" s="150">
        <f>VLOOKUP(B2226,'12.2023'!A:E,5,0)</f>
        <v>16410</v>
      </c>
      <c r="M2226" s="150">
        <f>VLOOKUP(B2226,'12.2023'!A:F,6,0)</f>
        <v>16410</v>
      </c>
      <c r="N2226" s="150">
        <f t="shared" si="137"/>
        <v>0</v>
      </c>
      <c r="O2226" s="152">
        <f t="shared" si="138"/>
        <v>0</v>
      </c>
      <c r="P2226" s="128">
        <f t="shared" si="139"/>
        <v>0</v>
      </c>
      <c r="Q2226" s="153">
        <v>0</v>
      </c>
      <c r="R2226" s="128">
        <f t="shared" si="140"/>
        <v>0</v>
      </c>
      <c r="S2226" s="129">
        <v>11</v>
      </c>
    </row>
    <row r="2227" spans="1:19" hidden="1">
      <c r="A2227" s="147">
        <v>2209</v>
      </c>
      <c r="B2227" s="121">
        <v>203063434</v>
      </c>
      <c r="C2227" s="148" t="s">
        <v>159</v>
      </c>
      <c r="D2227" s="149" t="s">
        <v>32</v>
      </c>
      <c r="E2227" s="149" t="s">
        <v>44</v>
      </c>
      <c r="F2227" s="149" t="s">
        <v>152</v>
      </c>
      <c r="G2227" s="149" t="s">
        <v>109</v>
      </c>
      <c r="H2227" s="149">
        <v>0</v>
      </c>
      <c r="I2227" s="123" t="s">
        <v>2326</v>
      </c>
      <c r="J2227" s="150">
        <f>VLOOKUP(B2227,'12.2023'!A:C,3,0)</f>
        <v>0</v>
      </c>
      <c r="K2227" s="151">
        <f>VLOOKUP(B2227,'12.2023'!A:D,4,0)</f>
        <v>0</v>
      </c>
      <c r="L2227" s="150">
        <f>VLOOKUP(B2227,'12.2023'!A:E,5,0)</f>
        <v>19600</v>
      </c>
      <c r="M2227" s="150">
        <f>VLOOKUP(B2227,'12.2023'!A:F,6,0)</f>
        <v>19600</v>
      </c>
      <c r="N2227" s="150">
        <f t="shared" si="137"/>
        <v>0</v>
      </c>
      <c r="O2227" s="152">
        <f t="shared" si="138"/>
        <v>0</v>
      </c>
      <c r="P2227" s="128">
        <f t="shared" si="139"/>
        <v>0</v>
      </c>
      <c r="Q2227" s="153">
        <v>0</v>
      </c>
      <c r="R2227" s="128">
        <f t="shared" si="140"/>
        <v>0</v>
      </c>
      <c r="S2227" s="129">
        <v>11</v>
      </c>
    </row>
    <row r="2228" spans="1:19" hidden="1">
      <c r="A2228" s="147">
        <v>2210</v>
      </c>
      <c r="B2228" s="121">
        <v>203063435</v>
      </c>
      <c r="C2228" s="148" t="s">
        <v>159</v>
      </c>
      <c r="D2228" s="149" t="s">
        <v>32</v>
      </c>
      <c r="E2228" s="149" t="s">
        <v>44</v>
      </c>
      <c r="F2228" s="149" t="s">
        <v>152</v>
      </c>
      <c r="G2228" s="149" t="s">
        <v>109</v>
      </c>
      <c r="H2228" s="149">
        <v>0</v>
      </c>
      <c r="I2228" s="123" t="s">
        <v>2327</v>
      </c>
      <c r="J2228" s="150">
        <f>VLOOKUP(B2228,'12.2023'!A:C,3,0)</f>
        <v>0</v>
      </c>
      <c r="K2228" s="151">
        <f>VLOOKUP(B2228,'12.2023'!A:D,4,0)</f>
        <v>0</v>
      </c>
      <c r="L2228" s="150">
        <f>VLOOKUP(B2228,'12.2023'!A:E,5,0)</f>
        <v>3000</v>
      </c>
      <c r="M2228" s="150">
        <f>VLOOKUP(B2228,'12.2023'!A:F,6,0)</f>
        <v>3000</v>
      </c>
      <c r="N2228" s="150">
        <f t="shared" si="137"/>
        <v>0</v>
      </c>
      <c r="O2228" s="152">
        <f t="shared" si="138"/>
        <v>0</v>
      </c>
      <c r="P2228" s="128">
        <f t="shared" si="139"/>
        <v>0</v>
      </c>
      <c r="Q2228" s="153">
        <v>0</v>
      </c>
      <c r="R2228" s="128">
        <f t="shared" si="140"/>
        <v>0</v>
      </c>
      <c r="S2228" s="129">
        <v>11</v>
      </c>
    </row>
    <row r="2229" spans="1:19" hidden="1">
      <c r="A2229" s="147">
        <v>2211</v>
      </c>
      <c r="B2229" s="121">
        <v>203063436</v>
      </c>
      <c r="C2229" s="148" t="s">
        <v>159</v>
      </c>
      <c r="D2229" s="149" t="s">
        <v>32</v>
      </c>
      <c r="E2229" s="149" t="s">
        <v>44</v>
      </c>
      <c r="F2229" s="149" t="s">
        <v>152</v>
      </c>
      <c r="G2229" s="149" t="s">
        <v>109</v>
      </c>
      <c r="H2229" s="149">
        <v>0</v>
      </c>
      <c r="I2229" s="123" t="s">
        <v>2328</v>
      </c>
      <c r="J2229" s="150">
        <f>VLOOKUP(B2229,'12.2023'!A:C,3,0)</f>
        <v>0</v>
      </c>
      <c r="K2229" s="151">
        <f>VLOOKUP(B2229,'12.2023'!A:D,4,0)</f>
        <v>0</v>
      </c>
      <c r="L2229" s="150">
        <f>VLOOKUP(B2229,'12.2023'!A:E,5,0)</f>
        <v>3000</v>
      </c>
      <c r="M2229" s="150">
        <f>VLOOKUP(B2229,'12.2023'!A:F,6,0)</f>
        <v>3000</v>
      </c>
      <c r="N2229" s="150">
        <f t="shared" si="137"/>
        <v>0</v>
      </c>
      <c r="O2229" s="152">
        <f t="shared" si="138"/>
        <v>0</v>
      </c>
      <c r="P2229" s="128">
        <f t="shared" si="139"/>
        <v>0</v>
      </c>
      <c r="Q2229" s="153">
        <v>0</v>
      </c>
      <c r="R2229" s="128">
        <f t="shared" si="140"/>
        <v>0</v>
      </c>
      <c r="S2229" s="129">
        <v>11</v>
      </c>
    </row>
    <row r="2230" spans="1:19" hidden="1">
      <c r="A2230" s="147">
        <v>2212</v>
      </c>
      <c r="B2230" s="121">
        <v>203063437</v>
      </c>
      <c r="C2230" s="148" t="s">
        <v>159</v>
      </c>
      <c r="D2230" s="149" t="s">
        <v>32</v>
      </c>
      <c r="E2230" s="149" t="s">
        <v>44</v>
      </c>
      <c r="F2230" s="149" t="s">
        <v>152</v>
      </c>
      <c r="G2230" s="149" t="s">
        <v>109</v>
      </c>
      <c r="H2230" s="149">
        <v>0</v>
      </c>
      <c r="I2230" s="123" t="s">
        <v>2329</v>
      </c>
      <c r="J2230" s="150">
        <f>VLOOKUP(B2230,'12.2023'!A:C,3,0)</f>
        <v>0</v>
      </c>
      <c r="K2230" s="151">
        <f>VLOOKUP(B2230,'12.2023'!A:D,4,0)</f>
        <v>0</v>
      </c>
      <c r="L2230" s="150">
        <f>VLOOKUP(B2230,'12.2023'!A:E,5,0)</f>
        <v>3000</v>
      </c>
      <c r="M2230" s="150">
        <f>VLOOKUP(B2230,'12.2023'!A:F,6,0)</f>
        <v>3000</v>
      </c>
      <c r="N2230" s="150">
        <f t="shared" si="137"/>
        <v>0</v>
      </c>
      <c r="O2230" s="152">
        <f t="shared" si="138"/>
        <v>0</v>
      </c>
      <c r="P2230" s="128">
        <f t="shared" si="139"/>
        <v>0</v>
      </c>
      <c r="Q2230" s="153">
        <v>0</v>
      </c>
      <c r="R2230" s="128">
        <f t="shared" si="140"/>
        <v>0</v>
      </c>
      <c r="S2230" s="129">
        <v>11</v>
      </c>
    </row>
    <row r="2231" spans="1:19" hidden="1">
      <c r="A2231" s="147">
        <v>2213</v>
      </c>
      <c r="B2231" s="121">
        <v>203063438</v>
      </c>
      <c r="C2231" s="148" t="s">
        <v>159</v>
      </c>
      <c r="D2231" s="149" t="s">
        <v>32</v>
      </c>
      <c r="E2231" s="149" t="s">
        <v>44</v>
      </c>
      <c r="F2231" s="149" t="s">
        <v>152</v>
      </c>
      <c r="G2231" s="149" t="s">
        <v>109</v>
      </c>
      <c r="H2231" s="149">
        <v>0</v>
      </c>
      <c r="I2231" s="123" t="s">
        <v>2330</v>
      </c>
      <c r="J2231" s="150">
        <f>VLOOKUP(B2231,'12.2023'!A:C,3,0)</f>
        <v>0</v>
      </c>
      <c r="K2231" s="151">
        <f>VLOOKUP(B2231,'12.2023'!A:D,4,0)</f>
        <v>0</v>
      </c>
      <c r="L2231" s="150">
        <f>VLOOKUP(B2231,'12.2023'!A:E,5,0)</f>
        <v>3000</v>
      </c>
      <c r="M2231" s="150">
        <f>VLOOKUP(B2231,'12.2023'!A:F,6,0)</f>
        <v>3000</v>
      </c>
      <c r="N2231" s="150">
        <f t="shared" si="137"/>
        <v>0</v>
      </c>
      <c r="O2231" s="152">
        <f t="shared" si="138"/>
        <v>0</v>
      </c>
      <c r="P2231" s="128">
        <f t="shared" si="139"/>
        <v>0</v>
      </c>
      <c r="Q2231" s="153">
        <v>0</v>
      </c>
      <c r="R2231" s="128">
        <f t="shared" si="140"/>
        <v>0</v>
      </c>
      <c r="S2231" s="129">
        <v>11</v>
      </c>
    </row>
    <row r="2232" spans="1:19" hidden="1">
      <c r="A2232" s="147">
        <v>2214</v>
      </c>
      <c r="B2232" s="121">
        <v>203063439</v>
      </c>
      <c r="C2232" s="148" t="s">
        <v>159</v>
      </c>
      <c r="D2232" s="149" t="s">
        <v>32</v>
      </c>
      <c r="E2232" s="149" t="s">
        <v>44</v>
      </c>
      <c r="F2232" s="149" t="s">
        <v>152</v>
      </c>
      <c r="G2232" s="149" t="s">
        <v>109</v>
      </c>
      <c r="H2232" s="149">
        <v>0</v>
      </c>
      <c r="I2232" s="123" t="s">
        <v>2331</v>
      </c>
      <c r="J2232" s="150">
        <f>VLOOKUP(B2232,'12.2023'!A:C,3,0)</f>
        <v>0</v>
      </c>
      <c r="K2232" s="151">
        <f>VLOOKUP(B2232,'12.2023'!A:D,4,0)</f>
        <v>0</v>
      </c>
      <c r="L2232" s="150">
        <f>VLOOKUP(B2232,'12.2023'!A:E,5,0)</f>
        <v>3000</v>
      </c>
      <c r="M2232" s="150">
        <f>VLOOKUP(B2232,'12.2023'!A:F,6,0)</f>
        <v>3000</v>
      </c>
      <c r="N2232" s="150">
        <f t="shared" si="137"/>
        <v>0</v>
      </c>
      <c r="O2232" s="152">
        <f t="shared" si="138"/>
        <v>0</v>
      </c>
      <c r="P2232" s="128">
        <f t="shared" si="139"/>
        <v>0</v>
      </c>
      <c r="Q2232" s="153">
        <v>0</v>
      </c>
      <c r="R2232" s="128">
        <f t="shared" si="140"/>
        <v>0</v>
      </c>
      <c r="S2232" s="129">
        <v>11</v>
      </c>
    </row>
    <row r="2233" spans="1:19" hidden="1">
      <c r="A2233" s="147">
        <v>2215</v>
      </c>
      <c r="B2233" s="121">
        <v>203063440</v>
      </c>
      <c r="C2233" s="148" t="s">
        <v>159</v>
      </c>
      <c r="D2233" s="149" t="s">
        <v>32</v>
      </c>
      <c r="E2233" s="149" t="s">
        <v>44</v>
      </c>
      <c r="F2233" s="149" t="s">
        <v>152</v>
      </c>
      <c r="G2233" s="149" t="s">
        <v>109</v>
      </c>
      <c r="H2233" s="149">
        <v>0</v>
      </c>
      <c r="I2233" s="123" t="s">
        <v>2332</v>
      </c>
      <c r="J2233" s="150">
        <f>VLOOKUP(B2233,'12.2023'!A:C,3,0)</f>
        <v>0</v>
      </c>
      <c r="K2233" s="151">
        <f>VLOOKUP(B2233,'12.2023'!A:D,4,0)</f>
        <v>0</v>
      </c>
      <c r="L2233" s="150">
        <f>VLOOKUP(B2233,'12.2023'!A:E,5,0)</f>
        <v>3000</v>
      </c>
      <c r="M2233" s="150">
        <f>VLOOKUP(B2233,'12.2023'!A:F,6,0)</f>
        <v>3000</v>
      </c>
      <c r="N2233" s="150">
        <f t="shared" si="137"/>
        <v>0</v>
      </c>
      <c r="O2233" s="152">
        <f t="shared" si="138"/>
        <v>0</v>
      </c>
      <c r="P2233" s="128">
        <f t="shared" si="139"/>
        <v>0</v>
      </c>
      <c r="Q2233" s="153">
        <v>0</v>
      </c>
      <c r="R2233" s="128">
        <f t="shared" si="140"/>
        <v>0</v>
      </c>
      <c r="S2233" s="129">
        <v>11</v>
      </c>
    </row>
    <row r="2234" spans="1:19" hidden="1">
      <c r="A2234" s="147">
        <v>2216</v>
      </c>
      <c r="B2234" s="121">
        <v>203063441</v>
      </c>
      <c r="C2234" s="148" t="s">
        <v>159</v>
      </c>
      <c r="D2234" s="149" t="s">
        <v>32</v>
      </c>
      <c r="E2234" s="149" t="s">
        <v>44</v>
      </c>
      <c r="F2234" s="149" t="s">
        <v>152</v>
      </c>
      <c r="G2234" s="149" t="s">
        <v>109</v>
      </c>
      <c r="H2234" s="149">
        <v>0</v>
      </c>
      <c r="I2234" s="123" t="s">
        <v>2333</v>
      </c>
      <c r="J2234" s="150">
        <f>VLOOKUP(B2234,'12.2023'!A:C,3,0)</f>
        <v>0</v>
      </c>
      <c r="K2234" s="151">
        <f>VLOOKUP(B2234,'12.2023'!A:D,4,0)</f>
        <v>0</v>
      </c>
      <c r="L2234" s="150">
        <f>VLOOKUP(B2234,'12.2023'!A:E,5,0)</f>
        <v>39038</v>
      </c>
      <c r="M2234" s="150">
        <f>VLOOKUP(B2234,'12.2023'!A:F,6,0)</f>
        <v>39038</v>
      </c>
      <c r="N2234" s="150">
        <f t="shared" si="137"/>
        <v>0</v>
      </c>
      <c r="O2234" s="152">
        <f t="shared" si="138"/>
        <v>0</v>
      </c>
      <c r="P2234" s="128">
        <f t="shared" si="139"/>
        <v>0</v>
      </c>
      <c r="Q2234" s="153">
        <v>0</v>
      </c>
      <c r="R2234" s="128">
        <f t="shared" si="140"/>
        <v>0</v>
      </c>
      <c r="S2234" s="129">
        <v>11</v>
      </c>
    </row>
    <row r="2235" spans="1:19" hidden="1">
      <c r="A2235" s="147">
        <v>2217</v>
      </c>
      <c r="B2235" s="121">
        <v>203063442</v>
      </c>
      <c r="C2235" s="148" t="s">
        <v>159</v>
      </c>
      <c r="D2235" s="149" t="s">
        <v>32</v>
      </c>
      <c r="E2235" s="149" t="s">
        <v>44</v>
      </c>
      <c r="F2235" s="149" t="s">
        <v>152</v>
      </c>
      <c r="G2235" s="149" t="s">
        <v>109</v>
      </c>
      <c r="H2235" s="149">
        <v>0</v>
      </c>
      <c r="I2235" s="123" t="s">
        <v>3289</v>
      </c>
      <c r="J2235" s="150">
        <f>VLOOKUP(B2235,'12.2023'!A:C,3,0)</f>
        <v>0</v>
      </c>
      <c r="K2235" s="151">
        <f>VLOOKUP(B2235,'12.2023'!A:D,4,0)</f>
        <v>0</v>
      </c>
      <c r="L2235" s="150">
        <f>VLOOKUP(B2235,'12.2023'!A:E,5,0)</f>
        <v>2783</v>
      </c>
      <c r="M2235" s="150">
        <f>VLOOKUP(B2235,'12.2023'!A:F,6,0)</f>
        <v>2783</v>
      </c>
      <c r="N2235" s="150">
        <f t="shared" si="137"/>
        <v>0</v>
      </c>
      <c r="O2235" s="152">
        <f t="shared" si="138"/>
        <v>0</v>
      </c>
      <c r="P2235" s="128">
        <f t="shared" si="139"/>
        <v>0</v>
      </c>
      <c r="Q2235" s="153">
        <v>0</v>
      </c>
      <c r="R2235" s="128">
        <f t="shared" si="140"/>
        <v>0</v>
      </c>
      <c r="S2235" s="129">
        <v>11</v>
      </c>
    </row>
    <row r="2236" spans="1:19" hidden="1">
      <c r="A2236" s="147">
        <v>2218</v>
      </c>
      <c r="B2236" s="121">
        <v>203063443</v>
      </c>
      <c r="C2236" s="148" t="s">
        <v>159</v>
      </c>
      <c r="D2236" s="149" t="s">
        <v>32</v>
      </c>
      <c r="E2236" s="149" t="s">
        <v>44</v>
      </c>
      <c r="F2236" s="149" t="s">
        <v>152</v>
      </c>
      <c r="G2236" s="149" t="s">
        <v>109</v>
      </c>
      <c r="H2236" s="149">
        <v>0</v>
      </c>
      <c r="I2236" s="123" t="s">
        <v>3290</v>
      </c>
      <c r="J2236" s="150">
        <f>VLOOKUP(B2236,'12.2023'!A:C,3,0)</f>
        <v>0</v>
      </c>
      <c r="K2236" s="151">
        <f>VLOOKUP(B2236,'12.2023'!A:D,4,0)</f>
        <v>0</v>
      </c>
      <c r="L2236" s="150">
        <f>VLOOKUP(B2236,'12.2023'!A:E,5,0)</f>
        <v>19159</v>
      </c>
      <c r="M2236" s="150">
        <f>VLOOKUP(B2236,'12.2023'!A:F,6,0)</f>
        <v>19159</v>
      </c>
      <c r="N2236" s="150">
        <f t="shared" si="137"/>
        <v>0</v>
      </c>
      <c r="O2236" s="152">
        <f t="shared" si="138"/>
        <v>0</v>
      </c>
      <c r="P2236" s="128">
        <f t="shared" si="139"/>
        <v>0</v>
      </c>
      <c r="Q2236" s="153">
        <v>0</v>
      </c>
      <c r="R2236" s="128">
        <f t="shared" si="140"/>
        <v>0</v>
      </c>
      <c r="S2236" s="129">
        <v>11</v>
      </c>
    </row>
    <row r="2237" spans="1:19" hidden="1">
      <c r="A2237" s="147">
        <v>2219</v>
      </c>
      <c r="B2237" s="121">
        <v>203063444</v>
      </c>
      <c r="C2237" s="148" t="s">
        <v>159</v>
      </c>
      <c r="D2237" s="149" t="s">
        <v>32</v>
      </c>
      <c r="E2237" s="149" t="s">
        <v>44</v>
      </c>
      <c r="F2237" s="149" t="s">
        <v>152</v>
      </c>
      <c r="G2237" s="149" t="s">
        <v>109</v>
      </c>
      <c r="H2237" s="149">
        <v>0</v>
      </c>
      <c r="I2237" s="123" t="s">
        <v>3308</v>
      </c>
      <c r="J2237" s="155">
        <v>0</v>
      </c>
      <c r="K2237" s="155">
        <v>0</v>
      </c>
      <c r="L2237" s="150">
        <f>VLOOKUP(B2237,'12.2023'!A:E,5,0)</f>
        <v>11950</v>
      </c>
      <c r="M2237" s="150">
        <f>VLOOKUP(B2237,'12.2023'!A:F,6,0)</f>
        <v>11950</v>
      </c>
      <c r="N2237" s="150">
        <f t="shared" si="137"/>
        <v>0</v>
      </c>
      <c r="O2237" s="152">
        <f t="shared" si="138"/>
        <v>0</v>
      </c>
      <c r="P2237" s="128">
        <f t="shared" si="139"/>
        <v>0</v>
      </c>
      <c r="Q2237" s="153">
        <v>0</v>
      </c>
      <c r="R2237" s="128">
        <f t="shared" si="140"/>
        <v>0</v>
      </c>
      <c r="S2237" s="129">
        <v>11</v>
      </c>
    </row>
    <row r="2238" spans="1:19" hidden="1">
      <c r="A2238" s="147">
        <v>2220</v>
      </c>
      <c r="B2238" s="121">
        <v>203063445</v>
      </c>
      <c r="C2238" s="148" t="s">
        <v>159</v>
      </c>
      <c r="D2238" s="149" t="s">
        <v>32</v>
      </c>
      <c r="E2238" s="149" t="s">
        <v>44</v>
      </c>
      <c r="F2238" s="149" t="s">
        <v>152</v>
      </c>
      <c r="G2238" s="149" t="s">
        <v>109</v>
      </c>
      <c r="H2238" s="149">
        <v>0</v>
      </c>
      <c r="I2238" s="123" t="s">
        <v>3309</v>
      </c>
      <c r="J2238" s="155">
        <v>0</v>
      </c>
      <c r="K2238" s="155">
        <v>0</v>
      </c>
      <c r="L2238" s="150">
        <f>VLOOKUP(B2238,'12.2023'!A:E,5,0)</f>
        <v>6884</v>
      </c>
      <c r="M2238" s="150">
        <f>VLOOKUP(B2238,'12.2023'!A:F,6,0)</f>
        <v>6884</v>
      </c>
      <c r="N2238" s="150">
        <f t="shared" si="137"/>
        <v>0</v>
      </c>
      <c r="O2238" s="152">
        <f t="shared" si="138"/>
        <v>0</v>
      </c>
      <c r="P2238" s="128">
        <f t="shared" si="139"/>
        <v>0</v>
      </c>
      <c r="Q2238" s="153">
        <v>0</v>
      </c>
      <c r="R2238" s="128">
        <f t="shared" si="140"/>
        <v>0</v>
      </c>
      <c r="S2238" s="129">
        <v>11</v>
      </c>
    </row>
    <row r="2239" spans="1:19" hidden="1">
      <c r="A2239" s="147">
        <v>2221</v>
      </c>
      <c r="B2239" s="121">
        <v>203063446</v>
      </c>
      <c r="C2239" s="148" t="s">
        <v>159</v>
      </c>
      <c r="D2239" s="149" t="s">
        <v>32</v>
      </c>
      <c r="E2239" s="149" t="s">
        <v>44</v>
      </c>
      <c r="F2239" s="149" t="s">
        <v>152</v>
      </c>
      <c r="G2239" s="149" t="s">
        <v>109</v>
      </c>
      <c r="H2239" s="149">
        <v>0</v>
      </c>
      <c r="I2239" s="123" t="s">
        <v>3310</v>
      </c>
      <c r="J2239" s="155">
        <v>0</v>
      </c>
      <c r="K2239" s="155">
        <v>0</v>
      </c>
      <c r="L2239" s="150">
        <f>VLOOKUP(B2239,'12.2023'!A:E,5,0)</f>
        <v>3000</v>
      </c>
      <c r="M2239" s="150">
        <f>VLOOKUP(B2239,'12.2023'!A:F,6,0)</f>
        <v>3000</v>
      </c>
      <c r="N2239" s="150">
        <f t="shared" si="137"/>
        <v>0</v>
      </c>
      <c r="O2239" s="152">
        <f t="shared" si="138"/>
        <v>0</v>
      </c>
      <c r="P2239" s="128">
        <f t="shared" si="139"/>
        <v>0</v>
      </c>
      <c r="Q2239" s="153">
        <v>0</v>
      </c>
      <c r="R2239" s="128">
        <f t="shared" si="140"/>
        <v>0</v>
      </c>
      <c r="S2239" s="129">
        <v>11</v>
      </c>
    </row>
    <row r="2240" spans="1:19" hidden="1">
      <c r="A2240" s="147">
        <v>2222</v>
      </c>
      <c r="B2240" s="121">
        <v>203063447</v>
      </c>
      <c r="C2240" s="148" t="s">
        <v>159</v>
      </c>
      <c r="D2240" s="149" t="s">
        <v>32</v>
      </c>
      <c r="E2240" s="149" t="s">
        <v>44</v>
      </c>
      <c r="F2240" s="149" t="s">
        <v>152</v>
      </c>
      <c r="G2240" s="149" t="s">
        <v>109</v>
      </c>
      <c r="H2240" s="149">
        <v>0</v>
      </c>
      <c r="I2240" s="123" t="s">
        <v>3331</v>
      </c>
      <c r="J2240" s="150">
        <f>VLOOKUP(B2240,'12.2023'!A:C,3,0)</f>
        <v>0</v>
      </c>
      <c r="K2240" s="151">
        <f>VLOOKUP(B2240,'12.2023'!A:D,4,0)</f>
        <v>0</v>
      </c>
      <c r="L2240" s="150">
        <f>VLOOKUP(B2240,'12.2023'!A:E,5,0)</f>
        <v>6389</v>
      </c>
      <c r="M2240" s="150">
        <f>VLOOKUP(B2240,'12.2023'!A:F,6,0)</f>
        <v>6389</v>
      </c>
      <c r="N2240" s="150">
        <f t="shared" si="137"/>
        <v>0</v>
      </c>
      <c r="O2240" s="152">
        <f t="shared" si="138"/>
        <v>0</v>
      </c>
      <c r="P2240" s="128">
        <f t="shared" si="139"/>
        <v>0</v>
      </c>
      <c r="Q2240" s="153">
        <v>0</v>
      </c>
      <c r="R2240" s="128">
        <f t="shared" si="140"/>
        <v>0</v>
      </c>
      <c r="S2240" s="129">
        <v>11</v>
      </c>
    </row>
    <row r="2241" spans="1:19" hidden="1">
      <c r="A2241" s="147">
        <v>2223</v>
      </c>
      <c r="B2241" s="121">
        <v>203063448</v>
      </c>
      <c r="C2241" s="148" t="s">
        <v>159</v>
      </c>
      <c r="D2241" s="149" t="s">
        <v>32</v>
      </c>
      <c r="E2241" s="149" t="s">
        <v>44</v>
      </c>
      <c r="F2241" s="149" t="s">
        <v>152</v>
      </c>
      <c r="G2241" s="149" t="s">
        <v>109</v>
      </c>
      <c r="H2241" s="149">
        <v>0</v>
      </c>
      <c r="I2241" s="123" t="s">
        <v>3332</v>
      </c>
      <c r="J2241" s="150">
        <f>VLOOKUP(B2241,'12.2023'!A:C,3,0)</f>
        <v>0</v>
      </c>
      <c r="K2241" s="151">
        <f>VLOOKUP(B2241,'12.2023'!A:D,4,0)</f>
        <v>0</v>
      </c>
      <c r="L2241" s="150">
        <f>VLOOKUP(B2241,'12.2023'!A:E,5,0)</f>
        <v>2000</v>
      </c>
      <c r="M2241" s="150">
        <f>VLOOKUP(B2241,'12.2023'!A:F,6,0)</f>
        <v>2000</v>
      </c>
      <c r="N2241" s="150">
        <f t="shared" si="137"/>
        <v>0</v>
      </c>
      <c r="O2241" s="152">
        <f t="shared" si="138"/>
        <v>0</v>
      </c>
      <c r="P2241" s="128">
        <f t="shared" si="139"/>
        <v>0</v>
      </c>
      <c r="Q2241" s="153">
        <v>0</v>
      </c>
      <c r="R2241" s="128">
        <f t="shared" si="140"/>
        <v>0</v>
      </c>
      <c r="S2241" s="129">
        <v>11</v>
      </c>
    </row>
    <row r="2242" spans="1:19" hidden="1">
      <c r="A2242" s="147">
        <v>2224</v>
      </c>
      <c r="B2242" s="121">
        <v>203063449</v>
      </c>
      <c r="C2242" s="148" t="s">
        <v>159</v>
      </c>
      <c r="D2242" s="149" t="s">
        <v>32</v>
      </c>
      <c r="E2242" s="149" t="s">
        <v>44</v>
      </c>
      <c r="F2242" s="149" t="s">
        <v>152</v>
      </c>
      <c r="G2242" s="149" t="s">
        <v>109</v>
      </c>
      <c r="H2242" s="149">
        <v>0</v>
      </c>
      <c r="I2242" s="123" t="s">
        <v>3333</v>
      </c>
      <c r="J2242" s="150">
        <f>VLOOKUP(B2242,'12.2023'!A:C,3,0)</f>
        <v>0</v>
      </c>
      <c r="K2242" s="151">
        <f>VLOOKUP(B2242,'12.2023'!A:D,4,0)</f>
        <v>0</v>
      </c>
      <c r="L2242" s="150">
        <f>VLOOKUP(B2242,'12.2023'!A:E,5,0)</f>
        <v>5679</v>
      </c>
      <c r="M2242" s="150">
        <f>VLOOKUP(B2242,'12.2023'!A:F,6,0)</f>
        <v>5679</v>
      </c>
      <c r="N2242" s="150">
        <f t="shared" si="137"/>
        <v>0</v>
      </c>
      <c r="O2242" s="152">
        <f t="shared" si="138"/>
        <v>0</v>
      </c>
      <c r="P2242" s="128">
        <f t="shared" si="139"/>
        <v>0</v>
      </c>
      <c r="Q2242" s="153">
        <v>0</v>
      </c>
      <c r="R2242" s="128">
        <f t="shared" si="140"/>
        <v>0</v>
      </c>
      <c r="S2242" s="129">
        <v>11</v>
      </c>
    </row>
    <row r="2243" spans="1:19" hidden="1">
      <c r="A2243" s="147"/>
      <c r="B2243" s="121">
        <v>203063450</v>
      </c>
      <c r="C2243" s="148" t="s">
        <v>159</v>
      </c>
      <c r="D2243" s="149" t="s">
        <v>32</v>
      </c>
      <c r="E2243" s="149" t="s">
        <v>44</v>
      </c>
      <c r="F2243" s="149" t="s">
        <v>152</v>
      </c>
      <c r="G2243" s="149" t="s">
        <v>109</v>
      </c>
      <c r="H2243" s="149">
        <v>0</v>
      </c>
      <c r="I2243" s="123" t="s">
        <v>4164</v>
      </c>
      <c r="J2243" s="150">
        <f>VLOOKUP(B2243,'12.2023'!A:C,3,0)</f>
        <v>0</v>
      </c>
      <c r="K2243" s="151">
        <f>VLOOKUP(B2243,'12.2023'!A:D,4,0)</f>
        <v>0</v>
      </c>
      <c r="L2243" s="150">
        <f>VLOOKUP(B2243,'12.2023'!A:E,5,0)</f>
        <v>7345</v>
      </c>
      <c r="M2243" s="150">
        <f>VLOOKUP(B2243,'12.2023'!A:F,6,0)</f>
        <v>7345</v>
      </c>
      <c r="N2243" s="150">
        <f t="shared" si="137"/>
        <v>0</v>
      </c>
      <c r="O2243" s="152">
        <f t="shared" si="138"/>
        <v>0</v>
      </c>
      <c r="P2243" s="128">
        <f t="shared" si="139"/>
        <v>0</v>
      </c>
      <c r="Q2243" s="153">
        <v>0</v>
      </c>
      <c r="R2243" s="128">
        <f t="shared" si="140"/>
        <v>0</v>
      </c>
      <c r="S2243" s="129">
        <v>11</v>
      </c>
    </row>
    <row r="2244" spans="1:19" hidden="1">
      <c r="A2244" s="147"/>
      <c r="B2244" s="121">
        <v>203063451</v>
      </c>
      <c r="C2244" s="148" t="s">
        <v>159</v>
      </c>
      <c r="D2244" s="149" t="s">
        <v>32</v>
      </c>
      <c r="E2244" s="149" t="s">
        <v>44</v>
      </c>
      <c r="F2244" s="149" t="s">
        <v>152</v>
      </c>
      <c r="G2244" s="149" t="s">
        <v>109</v>
      </c>
      <c r="H2244" s="149">
        <v>0</v>
      </c>
      <c r="I2244" s="123" t="s">
        <v>4165</v>
      </c>
      <c r="J2244" s="150">
        <f>VLOOKUP(B2244,'12.2023'!A:C,3,0)</f>
        <v>0</v>
      </c>
      <c r="K2244" s="151">
        <f>VLOOKUP(B2244,'12.2023'!A:D,4,0)</f>
        <v>0</v>
      </c>
      <c r="L2244" s="150">
        <f>VLOOKUP(B2244,'12.2023'!A:E,5,0)</f>
        <v>2164</v>
      </c>
      <c r="M2244" s="150">
        <f>VLOOKUP(B2244,'12.2023'!A:F,6,0)</f>
        <v>2164</v>
      </c>
      <c r="N2244" s="150">
        <f t="shared" si="137"/>
        <v>0</v>
      </c>
      <c r="O2244" s="152">
        <f t="shared" si="138"/>
        <v>0</v>
      </c>
      <c r="P2244" s="128">
        <f t="shared" si="139"/>
        <v>0</v>
      </c>
      <c r="Q2244" s="153">
        <v>0</v>
      </c>
      <c r="R2244" s="128">
        <f t="shared" si="140"/>
        <v>0</v>
      </c>
      <c r="S2244" s="129">
        <v>11</v>
      </c>
    </row>
    <row r="2245" spans="1:19" hidden="1">
      <c r="A2245" s="147"/>
      <c r="B2245" s="121">
        <v>203063452</v>
      </c>
      <c r="C2245" s="148" t="s">
        <v>159</v>
      </c>
      <c r="D2245" s="149" t="s">
        <v>32</v>
      </c>
      <c r="E2245" s="149" t="s">
        <v>44</v>
      </c>
      <c r="F2245" s="149" t="s">
        <v>152</v>
      </c>
      <c r="G2245" s="149" t="s">
        <v>109</v>
      </c>
      <c r="H2245" s="149">
        <v>0</v>
      </c>
      <c r="I2245" s="123" t="s">
        <v>4166</v>
      </c>
      <c r="J2245" s="150">
        <f>VLOOKUP(B2245,'12.2023'!A:C,3,0)</f>
        <v>0</v>
      </c>
      <c r="K2245" s="151">
        <f>VLOOKUP(B2245,'12.2023'!A:D,4,0)</f>
        <v>0</v>
      </c>
      <c r="L2245" s="150">
        <f>VLOOKUP(B2245,'12.2023'!A:E,5,0)</f>
        <v>1059</v>
      </c>
      <c r="M2245" s="150">
        <f>VLOOKUP(B2245,'12.2023'!A:F,6,0)</f>
        <v>1059</v>
      </c>
      <c r="N2245" s="150">
        <f t="shared" si="137"/>
        <v>0</v>
      </c>
      <c r="O2245" s="152">
        <f t="shared" si="138"/>
        <v>0</v>
      </c>
      <c r="P2245" s="128">
        <f t="shared" si="139"/>
        <v>0</v>
      </c>
      <c r="Q2245" s="153">
        <v>0</v>
      </c>
      <c r="R2245" s="128">
        <f t="shared" si="140"/>
        <v>0</v>
      </c>
      <c r="S2245" s="129">
        <v>11</v>
      </c>
    </row>
    <row r="2246" spans="1:19" hidden="1">
      <c r="A2246" s="147"/>
      <c r="B2246" s="121">
        <v>203063453</v>
      </c>
      <c r="C2246" s="148" t="s">
        <v>159</v>
      </c>
      <c r="D2246" s="149" t="s">
        <v>32</v>
      </c>
      <c r="E2246" s="149" t="s">
        <v>44</v>
      </c>
      <c r="F2246" s="149" t="s">
        <v>152</v>
      </c>
      <c r="G2246" s="149" t="s">
        <v>109</v>
      </c>
      <c r="H2246" s="149">
        <v>0</v>
      </c>
      <c r="I2246" s="123" t="s">
        <v>4167</v>
      </c>
      <c r="J2246" s="150">
        <f>VLOOKUP(B2246,'12.2023'!A:C,3,0)</f>
        <v>0</v>
      </c>
      <c r="K2246" s="151">
        <f>VLOOKUP(B2246,'12.2023'!A:D,4,0)</f>
        <v>0</v>
      </c>
      <c r="L2246" s="150">
        <f>VLOOKUP(B2246,'12.2023'!A:E,5,0)</f>
        <v>7700</v>
      </c>
      <c r="M2246" s="150">
        <f>VLOOKUP(B2246,'12.2023'!A:F,6,0)</f>
        <v>7700</v>
      </c>
      <c r="N2246" s="150">
        <f t="shared" si="137"/>
        <v>0</v>
      </c>
      <c r="O2246" s="152">
        <f t="shared" si="138"/>
        <v>0</v>
      </c>
      <c r="P2246" s="128">
        <f t="shared" si="139"/>
        <v>0</v>
      </c>
      <c r="Q2246" s="153">
        <v>0</v>
      </c>
      <c r="R2246" s="128">
        <f t="shared" si="140"/>
        <v>0</v>
      </c>
      <c r="S2246" s="129">
        <v>11</v>
      </c>
    </row>
    <row r="2247" spans="1:19" hidden="1">
      <c r="A2247" s="147"/>
      <c r="B2247" s="121">
        <v>203063454</v>
      </c>
      <c r="C2247" s="148" t="s">
        <v>159</v>
      </c>
      <c r="D2247" s="149" t="s">
        <v>32</v>
      </c>
      <c r="E2247" s="149" t="s">
        <v>44</v>
      </c>
      <c r="F2247" s="149" t="s">
        <v>152</v>
      </c>
      <c r="G2247" s="149" t="s">
        <v>109</v>
      </c>
      <c r="H2247" s="149">
        <v>0</v>
      </c>
      <c r="I2247" s="123" t="s">
        <v>4168</v>
      </c>
      <c r="J2247" s="150">
        <f>VLOOKUP(B2247,'12.2023'!A:C,3,0)</f>
        <v>0</v>
      </c>
      <c r="K2247" s="151">
        <f>VLOOKUP(B2247,'12.2023'!A:D,4,0)</f>
        <v>0</v>
      </c>
      <c r="L2247" s="150">
        <f>VLOOKUP(B2247,'12.2023'!A:E,5,0)</f>
        <v>0</v>
      </c>
      <c r="M2247" s="150">
        <f>VLOOKUP(B2247,'12.2023'!A:F,6,0)</f>
        <v>0</v>
      </c>
      <c r="N2247" s="150">
        <f t="shared" ref="N2247:N2310" si="141">IF((J2247+L2247)-(K2247+M2247)&lt;0,0,(J2247+L2247)-(K2247+M2247))</f>
        <v>0</v>
      </c>
      <c r="O2247" s="152">
        <f t="shared" ref="O2247:O2310" si="142">-IF((J2247+L2247)-(K2247+M2247)&lt;0,(J2247+L2247)-(K2247+M2247),0)</f>
        <v>0</v>
      </c>
      <c r="P2247" s="128">
        <f t="shared" ref="P2247:P2310" si="143">N2247-O2247</f>
        <v>0</v>
      </c>
      <c r="Q2247" s="153">
        <v>0</v>
      </c>
      <c r="R2247" s="128">
        <f t="shared" ref="R2247:R2310" si="144">P2247-Q2247</f>
        <v>0</v>
      </c>
      <c r="S2247" s="129">
        <v>11</v>
      </c>
    </row>
    <row r="2248" spans="1:19" hidden="1">
      <c r="A2248" s="147"/>
      <c r="B2248" s="121">
        <v>203063455</v>
      </c>
      <c r="C2248" s="148" t="s">
        <v>159</v>
      </c>
      <c r="D2248" s="148" t="s">
        <v>32</v>
      </c>
      <c r="E2248" s="149" t="s">
        <v>44</v>
      </c>
      <c r="F2248" s="149" t="s">
        <v>152</v>
      </c>
      <c r="G2248" s="149" t="s">
        <v>109</v>
      </c>
      <c r="H2248" s="149">
        <v>0</v>
      </c>
      <c r="I2248" s="123" t="s">
        <v>4276</v>
      </c>
      <c r="J2248" s="150">
        <f>VLOOKUP(B2248,'12.2023'!A:C,3,0)</f>
        <v>0</v>
      </c>
      <c r="K2248" s="151">
        <f>VLOOKUP(B2248,'12.2023'!A:D,4,0)</f>
        <v>0</v>
      </c>
      <c r="L2248" s="150">
        <f>VLOOKUP(B2248,'12.2023'!A:E,5,0)</f>
        <v>919</v>
      </c>
      <c r="M2248" s="150">
        <f>VLOOKUP(B2248,'12.2023'!A:F,6,0)</f>
        <v>919</v>
      </c>
      <c r="N2248" s="150">
        <f t="shared" si="141"/>
        <v>0</v>
      </c>
      <c r="O2248" s="152">
        <f t="shared" si="142"/>
        <v>0</v>
      </c>
      <c r="P2248" s="128">
        <f t="shared" si="143"/>
        <v>0</v>
      </c>
      <c r="Q2248" s="153">
        <v>0</v>
      </c>
      <c r="R2248" s="128">
        <f t="shared" si="144"/>
        <v>0</v>
      </c>
      <c r="S2248" s="129">
        <v>11</v>
      </c>
    </row>
    <row r="2249" spans="1:19" hidden="1">
      <c r="A2249" s="147"/>
      <c r="B2249" s="121">
        <v>203063456</v>
      </c>
      <c r="C2249" s="148" t="s">
        <v>159</v>
      </c>
      <c r="D2249" s="148" t="s">
        <v>32</v>
      </c>
      <c r="E2249" s="149" t="s">
        <v>44</v>
      </c>
      <c r="F2249" s="149" t="s">
        <v>152</v>
      </c>
      <c r="G2249" s="149" t="s">
        <v>109</v>
      </c>
      <c r="H2249" s="149">
        <v>0</v>
      </c>
      <c r="I2249" s="123" t="s">
        <v>4277</v>
      </c>
      <c r="J2249" s="150">
        <f>VLOOKUP(B2249,'12.2023'!A:C,3,0)</f>
        <v>0</v>
      </c>
      <c r="K2249" s="151">
        <f>VLOOKUP(B2249,'12.2023'!A:D,4,0)</f>
        <v>0</v>
      </c>
      <c r="L2249" s="150">
        <f>VLOOKUP(B2249,'12.2023'!A:E,5,0)</f>
        <v>919</v>
      </c>
      <c r="M2249" s="150">
        <f>VLOOKUP(B2249,'12.2023'!A:F,6,0)</f>
        <v>919</v>
      </c>
      <c r="N2249" s="150">
        <f t="shared" si="141"/>
        <v>0</v>
      </c>
      <c r="O2249" s="152">
        <f t="shared" si="142"/>
        <v>0</v>
      </c>
      <c r="P2249" s="128">
        <f t="shared" si="143"/>
        <v>0</v>
      </c>
      <c r="Q2249" s="153">
        <v>0</v>
      </c>
      <c r="R2249" s="128">
        <f t="shared" si="144"/>
        <v>0</v>
      </c>
      <c r="S2249" s="129">
        <v>11</v>
      </c>
    </row>
    <row r="2250" spans="1:19" hidden="1">
      <c r="A2250" s="147"/>
      <c r="B2250" s="121">
        <v>203063457</v>
      </c>
      <c r="C2250" s="148" t="s">
        <v>159</v>
      </c>
      <c r="D2250" s="148" t="s">
        <v>32</v>
      </c>
      <c r="E2250" s="149" t="s">
        <v>44</v>
      </c>
      <c r="F2250" s="149" t="s">
        <v>152</v>
      </c>
      <c r="G2250" s="149" t="s">
        <v>109</v>
      </c>
      <c r="H2250" s="149">
        <v>0</v>
      </c>
      <c r="I2250" s="123" t="s">
        <v>4278</v>
      </c>
      <c r="J2250" s="150">
        <f>VLOOKUP(B2250,'12.2023'!A:C,3,0)</f>
        <v>0</v>
      </c>
      <c r="K2250" s="151">
        <f>VLOOKUP(B2250,'12.2023'!A:D,4,0)</f>
        <v>0</v>
      </c>
      <c r="L2250" s="150">
        <f>VLOOKUP(B2250,'12.2023'!A:E,5,0)</f>
        <v>919</v>
      </c>
      <c r="M2250" s="150">
        <f>VLOOKUP(B2250,'12.2023'!A:F,6,0)</f>
        <v>919</v>
      </c>
      <c r="N2250" s="150">
        <f t="shared" si="141"/>
        <v>0</v>
      </c>
      <c r="O2250" s="152">
        <f t="shared" si="142"/>
        <v>0</v>
      </c>
      <c r="P2250" s="128">
        <f t="shared" si="143"/>
        <v>0</v>
      </c>
      <c r="Q2250" s="153">
        <v>0</v>
      </c>
      <c r="R2250" s="128">
        <f t="shared" si="144"/>
        <v>0</v>
      </c>
      <c r="S2250" s="129">
        <v>11</v>
      </c>
    </row>
    <row r="2251" spans="1:19" hidden="1">
      <c r="A2251" s="147"/>
      <c r="B2251" s="121">
        <v>203063458</v>
      </c>
      <c r="C2251" s="148" t="s">
        <v>159</v>
      </c>
      <c r="D2251" s="148" t="s">
        <v>32</v>
      </c>
      <c r="E2251" s="149" t="s">
        <v>44</v>
      </c>
      <c r="F2251" s="149" t="s">
        <v>152</v>
      </c>
      <c r="G2251" s="149" t="s">
        <v>109</v>
      </c>
      <c r="H2251" s="149">
        <v>0</v>
      </c>
      <c r="I2251" s="148" t="s">
        <v>4279</v>
      </c>
      <c r="J2251" s="150">
        <f>VLOOKUP(B2251,'12.2023'!A:C,3,0)</f>
        <v>0</v>
      </c>
      <c r="K2251" s="151">
        <f>VLOOKUP(B2251,'12.2023'!A:D,4,0)</f>
        <v>0</v>
      </c>
      <c r="L2251" s="150">
        <f>VLOOKUP(B2251,'12.2023'!A:E,5,0)</f>
        <v>919</v>
      </c>
      <c r="M2251" s="150">
        <f>VLOOKUP(B2251,'12.2023'!A:F,6,0)</f>
        <v>919</v>
      </c>
      <c r="N2251" s="150">
        <f t="shared" si="141"/>
        <v>0</v>
      </c>
      <c r="O2251" s="152">
        <f t="shared" si="142"/>
        <v>0</v>
      </c>
      <c r="P2251" s="128">
        <f t="shared" si="143"/>
        <v>0</v>
      </c>
      <c r="Q2251" s="153">
        <v>0</v>
      </c>
      <c r="R2251" s="128">
        <f t="shared" si="144"/>
        <v>0</v>
      </c>
      <c r="S2251" s="129">
        <v>11</v>
      </c>
    </row>
    <row r="2252" spans="1:19" hidden="1">
      <c r="A2252" s="147"/>
      <c r="B2252" s="121">
        <v>203063459</v>
      </c>
      <c r="C2252" s="148" t="s">
        <v>159</v>
      </c>
      <c r="D2252" s="148" t="s">
        <v>32</v>
      </c>
      <c r="E2252" s="149" t="s">
        <v>44</v>
      </c>
      <c r="F2252" s="149" t="s">
        <v>152</v>
      </c>
      <c r="G2252" s="149" t="s">
        <v>109</v>
      </c>
      <c r="H2252" s="149">
        <v>0</v>
      </c>
      <c r="I2252" s="123" t="s">
        <v>4280</v>
      </c>
      <c r="J2252" s="150">
        <f>VLOOKUP(B2252,'12.2023'!A:C,3,0)</f>
        <v>0</v>
      </c>
      <c r="K2252" s="151">
        <f>VLOOKUP(B2252,'12.2023'!A:D,4,0)</f>
        <v>0</v>
      </c>
      <c r="L2252" s="150">
        <f>VLOOKUP(B2252,'12.2023'!A:E,5,0)</f>
        <v>5220</v>
      </c>
      <c r="M2252" s="150">
        <f>VLOOKUP(B2252,'12.2023'!A:F,6,0)</f>
        <v>5220</v>
      </c>
      <c r="N2252" s="150">
        <f t="shared" si="141"/>
        <v>0</v>
      </c>
      <c r="O2252" s="152">
        <f t="shared" si="142"/>
        <v>0</v>
      </c>
      <c r="P2252" s="128">
        <f t="shared" si="143"/>
        <v>0</v>
      </c>
      <c r="Q2252" s="153">
        <v>0</v>
      </c>
      <c r="R2252" s="128">
        <f t="shared" si="144"/>
        <v>0</v>
      </c>
      <c r="S2252" s="129">
        <v>11</v>
      </c>
    </row>
    <row r="2253" spans="1:19" hidden="1">
      <c r="A2253" s="147"/>
      <c r="B2253" s="121">
        <v>203063460</v>
      </c>
      <c r="C2253" s="148" t="s">
        <v>159</v>
      </c>
      <c r="D2253" s="148" t="s">
        <v>32</v>
      </c>
      <c r="E2253" s="149" t="s">
        <v>44</v>
      </c>
      <c r="F2253" s="149" t="s">
        <v>152</v>
      </c>
      <c r="G2253" s="149" t="s">
        <v>109</v>
      </c>
      <c r="H2253" s="149">
        <v>0</v>
      </c>
      <c r="I2253" s="123" t="s">
        <v>4281</v>
      </c>
      <c r="J2253" s="150">
        <f>VLOOKUP(B2253,'12.2023'!A:C,3,0)</f>
        <v>0</v>
      </c>
      <c r="K2253" s="151">
        <f>VLOOKUP(B2253,'12.2023'!A:D,4,0)</f>
        <v>0</v>
      </c>
      <c r="L2253" s="150">
        <f>VLOOKUP(B2253,'12.2023'!A:E,5,0)</f>
        <v>0</v>
      </c>
      <c r="M2253" s="150">
        <f>VLOOKUP(B2253,'12.2023'!A:F,6,0)</f>
        <v>0</v>
      </c>
      <c r="N2253" s="150">
        <f t="shared" si="141"/>
        <v>0</v>
      </c>
      <c r="O2253" s="152">
        <f t="shared" si="142"/>
        <v>0</v>
      </c>
      <c r="P2253" s="128">
        <f t="shared" si="143"/>
        <v>0</v>
      </c>
      <c r="Q2253" s="153">
        <v>0</v>
      </c>
      <c r="R2253" s="128">
        <f t="shared" si="144"/>
        <v>0</v>
      </c>
      <c r="S2253" s="129">
        <v>11</v>
      </c>
    </row>
    <row r="2254" spans="1:19" hidden="1">
      <c r="A2254" s="147"/>
      <c r="B2254" s="121">
        <v>203063461</v>
      </c>
      <c r="C2254" s="148" t="s">
        <v>159</v>
      </c>
      <c r="D2254" s="148" t="s">
        <v>32</v>
      </c>
      <c r="E2254" s="149" t="s">
        <v>44</v>
      </c>
      <c r="F2254" s="149" t="s">
        <v>152</v>
      </c>
      <c r="G2254" s="149" t="s">
        <v>109</v>
      </c>
      <c r="H2254" s="149">
        <v>0</v>
      </c>
      <c r="I2254" s="123" t="s">
        <v>4293</v>
      </c>
      <c r="J2254" s="150">
        <f>VLOOKUP(B2254,'12.2023'!A:C,3,0)</f>
        <v>0</v>
      </c>
      <c r="K2254" s="151">
        <f>VLOOKUP(B2254,'12.2023'!A:D,4,0)</f>
        <v>0</v>
      </c>
      <c r="L2254" s="150">
        <f>VLOOKUP(B2254,'12.2023'!A:E,5,0)</f>
        <v>0</v>
      </c>
      <c r="M2254" s="150">
        <f>VLOOKUP(B2254,'12.2023'!A:F,6,0)</f>
        <v>0</v>
      </c>
      <c r="N2254" s="150">
        <f t="shared" si="141"/>
        <v>0</v>
      </c>
      <c r="O2254" s="152">
        <f t="shared" si="142"/>
        <v>0</v>
      </c>
      <c r="P2254" s="128">
        <f t="shared" si="143"/>
        <v>0</v>
      </c>
      <c r="Q2254" s="153">
        <v>0</v>
      </c>
      <c r="R2254" s="128">
        <f t="shared" si="144"/>
        <v>0</v>
      </c>
      <c r="S2254" s="129">
        <v>11</v>
      </c>
    </row>
    <row r="2255" spans="1:19" hidden="1">
      <c r="A2255" s="147"/>
      <c r="B2255" s="121">
        <v>203063462</v>
      </c>
      <c r="C2255" s="148" t="s">
        <v>159</v>
      </c>
      <c r="D2255" s="148" t="s">
        <v>32</v>
      </c>
      <c r="E2255" s="149" t="s">
        <v>44</v>
      </c>
      <c r="F2255" s="149" t="s">
        <v>152</v>
      </c>
      <c r="G2255" s="149" t="s">
        <v>109</v>
      </c>
      <c r="H2255" s="149">
        <v>0</v>
      </c>
      <c r="I2255" s="123" t="s">
        <v>4294</v>
      </c>
      <c r="J2255" s="150">
        <f>VLOOKUP(B2255,'12.2023'!A:C,3,0)</f>
        <v>0</v>
      </c>
      <c r="K2255" s="151">
        <f>VLOOKUP(B2255,'12.2023'!A:D,4,0)</f>
        <v>0</v>
      </c>
      <c r="L2255" s="150">
        <f>VLOOKUP(B2255,'12.2023'!A:E,5,0)</f>
        <v>0</v>
      </c>
      <c r="M2255" s="150">
        <f>VLOOKUP(B2255,'12.2023'!A:F,6,0)</f>
        <v>0</v>
      </c>
      <c r="N2255" s="150">
        <f t="shared" si="141"/>
        <v>0</v>
      </c>
      <c r="O2255" s="152">
        <f t="shared" si="142"/>
        <v>0</v>
      </c>
      <c r="P2255" s="128">
        <f t="shared" si="143"/>
        <v>0</v>
      </c>
      <c r="Q2255" s="153">
        <v>0</v>
      </c>
      <c r="R2255" s="128">
        <f t="shared" si="144"/>
        <v>0</v>
      </c>
      <c r="S2255" s="129">
        <v>11</v>
      </c>
    </row>
    <row r="2256" spans="1:19" hidden="1">
      <c r="A2256" s="147">
        <v>2225</v>
      </c>
      <c r="B2256" s="121">
        <v>203070001</v>
      </c>
      <c r="C2256" s="148" t="s">
        <v>159</v>
      </c>
      <c r="D2256" s="149" t="s">
        <v>32</v>
      </c>
      <c r="E2256" s="149" t="s">
        <v>34</v>
      </c>
      <c r="F2256" s="149" t="s">
        <v>140</v>
      </c>
      <c r="G2256" s="149" t="s">
        <v>41</v>
      </c>
      <c r="H2256" s="149">
        <v>0</v>
      </c>
      <c r="I2256" s="123" t="s">
        <v>2334</v>
      </c>
      <c r="J2256" s="150">
        <f>VLOOKUP(B2256,'12.2023'!A:C,3,0)</f>
        <v>0</v>
      </c>
      <c r="K2256" s="151">
        <f>VLOOKUP(B2256,'12.2023'!A:D,4,0)</f>
        <v>0</v>
      </c>
      <c r="L2256" s="150">
        <f>VLOOKUP(B2256,'12.2023'!A:E,5,0)</f>
        <v>11036528.130000001</v>
      </c>
      <c r="M2256" s="150">
        <f>VLOOKUP(B2256,'12.2023'!A:F,6,0)</f>
        <v>11036528.12999</v>
      </c>
      <c r="N2256" s="150">
        <f t="shared" si="141"/>
        <v>1.0000541806221008E-5</v>
      </c>
      <c r="O2256" s="152">
        <f t="shared" si="142"/>
        <v>0</v>
      </c>
      <c r="P2256" s="128">
        <f t="shared" si="143"/>
        <v>1.0000541806221008E-5</v>
      </c>
      <c r="Q2256" s="153">
        <v>0</v>
      </c>
      <c r="R2256" s="128">
        <f t="shared" si="144"/>
        <v>1.0000541806221008E-5</v>
      </c>
      <c r="S2256" s="129">
        <v>17</v>
      </c>
    </row>
    <row r="2257" spans="1:19" hidden="1">
      <c r="A2257" s="147">
        <v>2226</v>
      </c>
      <c r="B2257" s="121">
        <v>203080101</v>
      </c>
      <c r="C2257" s="148" t="s">
        <v>159</v>
      </c>
      <c r="D2257" s="149" t="s">
        <v>32</v>
      </c>
      <c r="E2257" s="149" t="s">
        <v>34</v>
      </c>
      <c r="F2257" s="149" t="s">
        <v>140</v>
      </c>
      <c r="G2257" s="149" t="s">
        <v>41</v>
      </c>
      <c r="H2257" s="149">
        <v>0</v>
      </c>
      <c r="I2257" s="123" t="s">
        <v>2335</v>
      </c>
      <c r="J2257" s="150">
        <f>VLOOKUP(B2257,'12.2023'!A:C,3,0)</f>
        <v>0</v>
      </c>
      <c r="K2257" s="151">
        <f>VLOOKUP(B2257,'12.2023'!A:D,4,0)</f>
        <v>0</v>
      </c>
      <c r="L2257" s="150">
        <f>VLOOKUP(B2257,'12.2023'!A:E,5,0)</f>
        <v>126500</v>
      </c>
      <c r="M2257" s="150">
        <f>VLOOKUP(B2257,'12.2023'!A:F,6,0)</f>
        <v>126500</v>
      </c>
      <c r="N2257" s="150">
        <f t="shared" si="141"/>
        <v>0</v>
      </c>
      <c r="O2257" s="152">
        <f t="shared" si="142"/>
        <v>0</v>
      </c>
      <c r="P2257" s="128">
        <f t="shared" si="143"/>
        <v>0</v>
      </c>
      <c r="Q2257" s="153">
        <v>0</v>
      </c>
      <c r="R2257" s="128">
        <f t="shared" si="144"/>
        <v>0</v>
      </c>
      <c r="S2257" s="129">
        <v>17</v>
      </c>
    </row>
    <row r="2258" spans="1:19" hidden="1">
      <c r="A2258" s="147">
        <v>2227</v>
      </c>
      <c r="B2258" s="121">
        <v>203080102</v>
      </c>
      <c r="C2258" s="148" t="s">
        <v>159</v>
      </c>
      <c r="D2258" s="149" t="s">
        <v>32</v>
      </c>
      <c r="E2258" s="149" t="s">
        <v>34</v>
      </c>
      <c r="F2258" s="149" t="s">
        <v>140</v>
      </c>
      <c r="G2258" s="149" t="s">
        <v>41</v>
      </c>
      <c r="H2258" s="149">
        <v>0</v>
      </c>
      <c r="I2258" s="123" t="s">
        <v>2336</v>
      </c>
      <c r="J2258" s="150">
        <f>VLOOKUP(B2258,'12.2023'!A:C,3,0)</f>
        <v>0</v>
      </c>
      <c r="K2258" s="151">
        <f>VLOOKUP(B2258,'12.2023'!A:D,4,0)</f>
        <v>0</v>
      </c>
      <c r="L2258" s="150">
        <f>VLOOKUP(B2258,'12.2023'!A:E,5,0)</f>
        <v>126500</v>
      </c>
      <c r="M2258" s="150">
        <f>VLOOKUP(B2258,'12.2023'!A:F,6,0)</f>
        <v>126500</v>
      </c>
      <c r="N2258" s="150">
        <f t="shared" si="141"/>
        <v>0</v>
      </c>
      <c r="O2258" s="152">
        <f t="shared" si="142"/>
        <v>0</v>
      </c>
      <c r="P2258" s="128">
        <f t="shared" si="143"/>
        <v>0</v>
      </c>
      <c r="Q2258" s="153">
        <v>0</v>
      </c>
      <c r="R2258" s="128">
        <f t="shared" si="144"/>
        <v>0</v>
      </c>
      <c r="S2258" s="129">
        <v>17</v>
      </c>
    </row>
    <row r="2259" spans="1:19" hidden="1">
      <c r="A2259" s="147">
        <v>2228</v>
      </c>
      <c r="B2259" s="121">
        <v>203080103</v>
      </c>
      <c r="C2259" s="148" t="s">
        <v>159</v>
      </c>
      <c r="D2259" s="149" t="s">
        <v>32</v>
      </c>
      <c r="E2259" s="149" t="s">
        <v>34</v>
      </c>
      <c r="F2259" s="149" t="s">
        <v>140</v>
      </c>
      <c r="G2259" s="149" t="s">
        <v>41</v>
      </c>
      <c r="H2259" s="149">
        <v>0</v>
      </c>
      <c r="I2259" s="123" t="s">
        <v>2337</v>
      </c>
      <c r="J2259" s="150">
        <f>VLOOKUP(B2259,'12.2023'!A:C,3,0)</f>
        <v>0</v>
      </c>
      <c r="K2259" s="151">
        <f>VLOOKUP(B2259,'12.2023'!A:D,4,0)</f>
        <v>0</v>
      </c>
      <c r="L2259" s="150">
        <f>VLOOKUP(B2259,'12.2023'!A:E,5,0)</f>
        <v>115000</v>
      </c>
      <c r="M2259" s="150">
        <f>VLOOKUP(B2259,'12.2023'!A:F,6,0)</f>
        <v>115000</v>
      </c>
      <c r="N2259" s="150">
        <f t="shared" si="141"/>
        <v>0</v>
      </c>
      <c r="O2259" s="152">
        <f t="shared" si="142"/>
        <v>0</v>
      </c>
      <c r="P2259" s="128">
        <f t="shared" si="143"/>
        <v>0</v>
      </c>
      <c r="Q2259" s="153">
        <v>0</v>
      </c>
      <c r="R2259" s="128">
        <f t="shared" si="144"/>
        <v>0</v>
      </c>
      <c r="S2259" s="129">
        <v>17</v>
      </c>
    </row>
    <row r="2260" spans="1:19" hidden="1">
      <c r="A2260" s="147">
        <v>2229</v>
      </c>
      <c r="B2260" s="121">
        <v>203080104</v>
      </c>
      <c r="C2260" s="148" t="s">
        <v>159</v>
      </c>
      <c r="D2260" s="149" t="s">
        <v>32</v>
      </c>
      <c r="E2260" s="149" t="s">
        <v>44</v>
      </c>
      <c r="F2260" s="149" t="s">
        <v>152</v>
      </c>
      <c r="G2260" s="149" t="s">
        <v>45</v>
      </c>
      <c r="H2260" s="149">
        <v>0</v>
      </c>
      <c r="I2260" s="148" t="s">
        <v>2338</v>
      </c>
      <c r="J2260" s="150">
        <f>VLOOKUP(B2260,'12.2023'!A:C,3,0)</f>
        <v>0</v>
      </c>
      <c r="K2260" s="151">
        <f>VLOOKUP(B2260,'12.2023'!A:D,4,0)</f>
        <v>0</v>
      </c>
      <c r="L2260" s="150">
        <f>VLOOKUP(B2260,'12.2023'!A:E,5,0)</f>
        <v>112500</v>
      </c>
      <c r="M2260" s="150">
        <f>VLOOKUP(B2260,'12.2023'!A:F,6,0)</f>
        <v>112500</v>
      </c>
      <c r="N2260" s="150">
        <f t="shared" si="141"/>
        <v>0</v>
      </c>
      <c r="O2260" s="152">
        <f t="shared" si="142"/>
        <v>0</v>
      </c>
      <c r="P2260" s="128">
        <f t="shared" si="143"/>
        <v>0</v>
      </c>
      <c r="Q2260" s="153">
        <v>0</v>
      </c>
      <c r="R2260" s="128">
        <f t="shared" si="144"/>
        <v>0</v>
      </c>
      <c r="S2260" s="129">
        <v>11</v>
      </c>
    </row>
    <row r="2261" spans="1:19" hidden="1">
      <c r="A2261" s="147">
        <v>2230</v>
      </c>
      <c r="B2261" s="121">
        <v>203080105</v>
      </c>
      <c r="C2261" s="148" t="s">
        <v>159</v>
      </c>
      <c r="D2261" s="149" t="s">
        <v>32</v>
      </c>
      <c r="E2261" s="149" t="s">
        <v>34</v>
      </c>
      <c r="F2261" s="149" t="s">
        <v>140</v>
      </c>
      <c r="G2261" s="149" t="s">
        <v>41</v>
      </c>
      <c r="H2261" s="149">
        <v>0</v>
      </c>
      <c r="I2261" s="123" t="s">
        <v>2339</v>
      </c>
      <c r="J2261" s="150">
        <f>VLOOKUP(B2261,'12.2023'!A:C,3,0)</f>
        <v>0</v>
      </c>
      <c r="K2261" s="151">
        <f>VLOOKUP(B2261,'12.2023'!A:D,4,0)</f>
        <v>0</v>
      </c>
      <c r="L2261" s="150">
        <f>VLOOKUP(B2261,'12.2023'!A:E,5,0)</f>
        <v>63250</v>
      </c>
      <c r="M2261" s="150">
        <f>VLOOKUP(B2261,'12.2023'!A:F,6,0)</f>
        <v>63250</v>
      </c>
      <c r="N2261" s="150">
        <f t="shared" si="141"/>
        <v>0</v>
      </c>
      <c r="O2261" s="152">
        <f t="shared" si="142"/>
        <v>0</v>
      </c>
      <c r="P2261" s="128">
        <f t="shared" si="143"/>
        <v>0</v>
      </c>
      <c r="Q2261" s="153">
        <v>0</v>
      </c>
      <c r="R2261" s="128">
        <f t="shared" si="144"/>
        <v>0</v>
      </c>
      <c r="S2261" s="129">
        <v>17</v>
      </c>
    </row>
    <row r="2262" spans="1:19" hidden="1">
      <c r="A2262" s="147">
        <v>2231</v>
      </c>
      <c r="B2262" s="121">
        <v>203080106</v>
      </c>
      <c r="C2262" s="148" t="s">
        <v>159</v>
      </c>
      <c r="D2262" s="149" t="s">
        <v>32</v>
      </c>
      <c r="E2262" s="149" t="s">
        <v>34</v>
      </c>
      <c r="F2262" s="149" t="s">
        <v>140</v>
      </c>
      <c r="G2262" s="149" t="s">
        <v>41</v>
      </c>
      <c r="H2262" s="149">
        <v>0</v>
      </c>
      <c r="I2262" s="123" t="s">
        <v>2340</v>
      </c>
      <c r="J2262" s="150">
        <f>VLOOKUP(B2262,'12.2023'!A:C,3,0)</f>
        <v>0</v>
      </c>
      <c r="K2262" s="151">
        <f>VLOOKUP(B2262,'12.2023'!A:D,4,0)</f>
        <v>0</v>
      </c>
      <c r="L2262" s="150">
        <f>VLOOKUP(B2262,'12.2023'!A:E,5,0)</f>
        <v>69000</v>
      </c>
      <c r="M2262" s="150">
        <f>VLOOKUP(B2262,'12.2023'!A:F,6,0)</f>
        <v>69000</v>
      </c>
      <c r="N2262" s="150">
        <f t="shared" si="141"/>
        <v>0</v>
      </c>
      <c r="O2262" s="152">
        <f t="shared" si="142"/>
        <v>0</v>
      </c>
      <c r="P2262" s="128">
        <f t="shared" si="143"/>
        <v>0</v>
      </c>
      <c r="Q2262" s="153">
        <v>0</v>
      </c>
      <c r="R2262" s="128">
        <f t="shared" si="144"/>
        <v>0</v>
      </c>
      <c r="S2262" s="129">
        <v>17</v>
      </c>
    </row>
    <row r="2263" spans="1:19" hidden="1">
      <c r="A2263" s="147">
        <v>2232</v>
      </c>
      <c r="B2263" s="121">
        <v>203080107</v>
      </c>
      <c r="C2263" s="148" t="s">
        <v>159</v>
      </c>
      <c r="D2263" s="149" t="s">
        <v>32</v>
      </c>
      <c r="E2263" s="149" t="s">
        <v>44</v>
      </c>
      <c r="F2263" s="149" t="s">
        <v>152</v>
      </c>
      <c r="G2263" s="149" t="s">
        <v>45</v>
      </c>
      <c r="H2263" s="149">
        <v>0</v>
      </c>
      <c r="I2263" s="123" t="s">
        <v>2341</v>
      </c>
      <c r="J2263" s="150">
        <f>VLOOKUP(B2263,'12.2023'!A:C,3,0)</f>
        <v>0</v>
      </c>
      <c r="K2263" s="151">
        <f>VLOOKUP(B2263,'12.2023'!A:D,4,0)</f>
        <v>0</v>
      </c>
      <c r="L2263" s="150">
        <f>VLOOKUP(B2263,'12.2023'!A:E,5,0)</f>
        <v>170199.5</v>
      </c>
      <c r="M2263" s="150">
        <f>VLOOKUP(B2263,'12.2023'!A:F,6,0)</f>
        <v>169625</v>
      </c>
      <c r="N2263" s="150">
        <f t="shared" si="141"/>
        <v>574.5</v>
      </c>
      <c r="O2263" s="152">
        <f t="shared" si="142"/>
        <v>0</v>
      </c>
      <c r="P2263" s="128">
        <f t="shared" si="143"/>
        <v>574.5</v>
      </c>
      <c r="Q2263" s="153">
        <v>0</v>
      </c>
      <c r="R2263" s="128">
        <f t="shared" si="144"/>
        <v>574.5</v>
      </c>
      <c r="S2263" s="129">
        <v>11</v>
      </c>
    </row>
    <row r="2264" spans="1:19" hidden="1">
      <c r="A2264" s="147">
        <v>2233</v>
      </c>
      <c r="B2264" s="121">
        <v>203080201</v>
      </c>
      <c r="C2264" s="148" t="s">
        <v>159</v>
      </c>
      <c r="D2264" s="149" t="s">
        <v>32</v>
      </c>
      <c r="E2264" s="149" t="s">
        <v>34</v>
      </c>
      <c r="F2264" s="149" t="s">
        <v>140</v>
      </c>
      <c r="G2264" s="149" t="s">
        <v>41</v>
      </c>
      <c r="H2264" s="149">
        <v>0</v>
      </c>
      <c r="I2264" s="123" t="s">
        <v>2342</v>
      </c>
      <c r="J2264" s="150">
        <f>VLOOKUP(B2264,'12.2023'!A:C,3,0)</f>
        <v>0</v>
      </c>
      <c r="K2264" s="151">
        <f>VLOOKUP(B2264,'12.2023'!A:D,4,0)</f>
        <v>0</v>
      </c>
      <c r="L2264" s="150">
        <f>VLOOKUP(B2264,'12.2023'!A:E,5,0)</f>
        <v>161000</v>
      </c>
      <c r="M2264" s="150">
        <f>VLOOKUP(B2264,'12.2023'!A:F,6,0)</f>
        <v>161000</v>
      </c>
      <c r="N2264" s="150">
        <f t="shared" si="141"/>
        <v>0</v>
      </c>
      <c r="O2264" s="152">
        <f t="shared" si="142"/>
        <v>0</v>
      </c>
      <c r="P2264" s="128">
        <f t="shared" si="143"/>
        <v>0</v>
      </c>
      <c r="Q2264" s="153">
        <v>0</v>
      </c>
      <c r="R2264" s="128">
        <f t="shared" si="144"/>
        <v>0</v>
      </c>
      <c r="S2264" s="129">
        <v>17</v>
      </c>
    </row>
    <row r="2265" spans="1:19" hidden="1">
      <c r="A2265" s="147">
        <v>2234</v>
      </c>
      <c r="B2265" s="121">
        <v>203080202</v>
      </c>
      <c r="C2265" s="148" t="s">
        <v>159</v>
      </c>
      <c r="D2265" s="149" t="s">
        <v>32</v>
      </c>
      <c r="E2265" s="149" t="s">
        <v>34</v>
      </c>
      <c r="F2265" s="149" t="s">
        <v>140</v>
      </c>
      <c r="G2265" s="149" t="s">
        <v>41</v>
      </c>
      <c r="H2265" s="149">
        <v>0</v>
      </c>
      <c r="I2265" s="123" t="s">
        <v>2343</v>
      </c>
      <c r="J2265" s="150">
        <f>VLOOKUP(B2265,'12.2023'!A:C,3,0)</f>
        <v>0</v>
      </c>
      <c r="K2265" s="151">
        <f>VLOOKUP(B2265,'12.2023'!A:D,4,0)</f>
        <v>0</v>
      </c>
      <c r="L2265" s="150">
        <f>VLOOKUP(B2265,'12.2023'!A:E,5,0)</f>
        <v>34500</v>
      </c>
      <c r="M2265" s="150">
        <f>VLOOKUP(B2265,'12.2023'!A:F,6,0)</f>
        <v>34500</v>
      </c>
      <c r="N2265" s="150">
        <f t="shared" si="141"/>
        <v>0</v>
      </c>
      <c r="O2265" s="152">
        <f t="shared" si="142"/>
        <v>0</v>
      </c>
      <c r="P2265" s="128">
        <f t="shared" si="143"/>
        <v>0</v>
      </c>
      <c r="Q2265" s="153">
        <v>0</v>
      </c>
      <c r="R2265" s="128">
        <f t="shared" si="144"/>
        <v>0</v>
      </c>
      <c r="S2265" s="129">
        <v>17</v>
      </c>
    </row>
    <row r="2266" spans="1:19" hidden="1">
      <c r="A2266" s="147">
        <v>2235</v>
      </c>
      <c r="B2266" s="121">
        <v>203080203</v>
      </c>
      <c r="C2266" s="148" t="s">
        <v>159</v>
      </c>
      <c r="D2266" s="149" t="s">
        <v>32</v>
      </c>
      <c r="E2266" s="149" t="s">
        <v>34</v>
      </c>
      <c r="F2266" s="149" t="s">
        <v>140</v>
      </c>
      <c r="G2266" s="149" t="s">
        <v>41</v>
      </c>
      <c r="H2266" s="149">
        <v>0</v>
      </c>
      <c r="I2266" s="123" t="s">
        <v>2344</v>
      </c>
      <c r="J2266" s="150">
        <f>VLOOKUP(B2266,'12.2023'!A:C,3,0)</f>
        <v>0</v>
      </c>
      <c r="K2266" s="151">
        <f>VLOOKUP(B2266,'12.2023'!A:D,4,0)</f>
        <v>0</v>
      </c>
      <c r="L2266" s="150">
        <f>VLOOKUP(B2266,'12.2023'!A:E,5,0)</f>
        <v>64500</v>
      </c>
      <c r="M2266" s="150">
        <f>VLOOKUP(B2266,'12.2023'!A:F,6,0)</f>
        <v>64500</v>
      </c>
      <c r="N2266" s="150">
        <f t="shared" si="141"/>
        <v>0</v>
      </c>
      <c r="O2266" s="152">
        <f t="shared" si="142"/>
        <v>0</v>
      </c>
      <c r="P2266" s="128">
        <f t="shared" si="143"/>
        <v>0</v>
      </c>
      <c r="Q2266" s="153">
        <v>0</v>
      </c>
      <c r="R2266" s="128">
        <f t="shared" si="144"/>
        <v>0</v>
      </c>
      <c r="S2266" s="129">
        <v>17</v>
      </c>
    </row>
    <row r="2267" spans="1:19" hidden="1">
      <c r="A2267" s="147">
        <v>2236</v>
      </c>
      <c r="B2267" s="121">
        <v>203080204</v>
      </c>
      <c r="C2267" s="148" t="s">
        <v>159</v>
      </c>
      <c r="D2267" s="149" t="s">
        <v>32</v>
      </c>
      <c r="E2267" s="149" t="s">
        <v>34</v>
      </c>
      <c r="F2267" s="149" t="s">
        <v>140</v>
      </c>
      <c r="G2267" s="149" t="s">
        <v>41</v>
      </c>
      <c r="H2267" s="149">
        <v>0</v>
      </c>
      <c r="I2267" s="123" t="s">
        <v>2345</v>
      </c>
      <c r="J2267" s="150">
        <f>VLOOKUP(B2267,'12.2023'!A:C,3,0)</f>
        <v>0</v>
      </c>
      <c r="K2267" s="151">
        <f>VLOOKUP(B2267,'12.2023'!A:D,4,0)</f>
        <v>0</v>
      </c>
      <c r="L2267" s="150">
        <f>VLOOKUP(B2267,'12.2023'!A:E,5,0)</f>
        <v>70320</v>
      </c>
      <c r="M2267" s="150">
        <f>VLOOKUP(B2267,'12.2023'!A:F,6,0)</f>
        <v>70320</v>
      </c>
      <c r="N2267" s="150">
        <f t="shared" si="141"/>
        <v>0</v>
      </c>
      <c r="O2267" s="152">
        <f t="shared" si="142"/>
        <v>0</v>
      </c>
      <c r="P2267" s="128">
        <f t="shared" si="143"/>
        <v>0</v>
      </c>
      <c r="Q2267" s="153">
        <v>0</v>
      </c>
      <c r="R2267" s="128">
        <f t="shared" si="144"/>
        <v>0</v>
      </c>
      <c r="S2267" s="129">
        <v>17</v>
      </c>
    </row>
    <row r="2268" spans="1:19" hidden="1">
      <c r="A2268" s="147">
        <v>2237</v>
      </c>
      <c r="B2268" s="121">
        <v>203080301</v>
      </c>
      <c r="C2268" s="148" t="s">
        <v>159</v>
      </c>
      <c r="D2268" s="149" t="s">
        <v>32</v>
      </c>
      <c r="E2268" s="149" t="s">
        <v>34</v>
      </c>
      <c r="F2268" s="149" t="s">
        <v>140</v>
      </c>
      <c r="G2268" s="149" t="s">
        <v>41</v>
      </c>
      <c r="H2268" s="149">
        <v>0</v>
      </c>
      <c r="I2268" s="123" t="s">
        <v>2346</v>
      </c>
      <c r="J2268" s="150">
        <f>VLOOKUP(B2268,'12.2023'!A:C,3,0)</f>
        <v>0</v>
      </c>
      <c r="K2268" s="151">
        <f>VLOOKUP(B2268,'12.2023'!A:D,4,0)</f>
        <v>0</v>
      </c>
      <c r="L2268" s="150">
        <f>VLOOKUP(B2268,'12.2023'!A:E,5,0)</f>
        <v>170307.04</v>
      </c>
      <c r="M2268" s="150">
        <f>VLOOKUP(B2268,'12.2023'!A:F,6,0)</f>
        <v>170307.32</v>
      </c>
      <c r="N2268" s="150">
        <f t="shared" si="141"/>
        <v>0</v>
      </c>
      <c r="O2268" s="152">
        <f t="shared" si="142"/>
        <v>0.27999999999883585</v>
      </c>
      <c r="P2268" s="128">
        <f t="shared" si="143"/>
        <v>-0.27999999999883585</v>
      </c>
      <c r="Q2268" s="153">
        <v>0</v>
      </c>
      <c r="R2268" s="128">
        <f t="shared" si="144"/>
        <v>-0.27999999999883585</v>
      </c>
      <c r="S2268" s="129">
        <v>17</v>
      </c>
    </row>
    <row r="2269" spans="1:19" hidden="1">
      <c r="A2269" s="147">
        <v>2238</v>
      </c>
      <c r="B2269" s="121">
        <v>203080302</v>
      </c>
      <c r="C2269" s="148" t="s">
        <v>159</v>
      </c>
      <c r="D2269" s="149" t="s">
        <v>32</v>
      </c>
      <c r="E2269" s="149" t="s">
        <v>34</v>
      </c>
      <c r="F2269" s="149" t="s">
        <v>140</v>
      </c>
      <c r="G2269" s="149" t="s">
        <v>41</v>
      </c>
      <c r="H2269" s="149">
        <v>0</v>
      </c>
      <c r="I2269" s="123" t="s">
        <v>2347</v>
      </c>
      <c r="J2269" s="150">
        <f>VLOOKUP(B2269,'12.2023'!A:C,3,0)</f>
        <v>0</v>
      </c>
      <c r="K2269" s="151">
        <f>VLOOKUP(B2269,'12.2023'!A:D,4,0)</f>
        <v>0</v>
      </c>
      <c r="L2269" s="150">
        <f>VLOOKUP(B2269,'12.2023'!A:E,5,0)</f>
        <v>0</v>
      </c>
      <c r="M2269" s="150">
        <f>VLOOKUP(B2269,'12.2023'!A:F,6,0)</f>
        <v>0</v>
      </c>
      <c r="N2269" s="150">
        <f t="shared" si="141"/>
        <v>0</v>
      </c>
      <c r="O2269" s="152">
        <f t="shared" si="142"/>
        <v>0</v>
      </c>
      <c r="P2269" s="128">
        <f t="shared" si="143"/>
        <v>0</v>
      </c>
      <c r="Q2269" s="153">
        <v>0</v>
      </c>
      <c r="R2269" s="128">
        <f t="shared" si="144"/>
        <v>0</v>
      </c>
      <c r="S2269" s="129">
        <v>17</v>
      </c>
    </row>
    <row r="2270" spans="1:19" hidden="1">
      <c r="A2270" s="147">
        <v>2239</v>
      </c>
      <c r="B2270" s="121">
        <v>203080401</v>
      </c>
      <c r="C2270" s="148" t="s">
        <v>159</v>
      </c>
      <c r="D2270" s="149" t="s">
        <v>32</v>
      </c>
      <c r="E2270" s="149" t="s">
        <v>34</v>
      </c>
      <c r="F2270" s="149" t="s">
        <v>140</v>
      </c>
      <c r="G2270" s="149" t="s">
        <v>41</v>
      </c>
      <c r="H2270" s="149">
        <v>0</v>
      </c>
      <c r="I2270" s="123" t="s">
        <v>2348</v>
      </c>
      <c r="J2270" s="150">
        <f>VLOOKUP(B2270,'12.2023'!A:C,3,0)</f>
        <v>0</v>
      </c>
      <c r="K2270" s="151">
        <f>VLOOKUP(B2270,'12.2023'!A:D,4,0)</f>
        <v>0</v>
      </c>
      <c r="L2270" s="150">
        <f>VLOOKUP(B2270,'12.2023'!A:E,5,0)</f>
        <v>0</v>
      </c>
      <c r="M2270" s="150">
        <f>VLOOKUP(B2270,'12.2023'!A:F,6,0)</f>
        <v>0</v>
      </c>
      <c r="N2270" s="150">
        <f t="shared" si="141"/>
        <v>0</v>
      </c>
      <c r="O2270" s="152">
        <f t="shared" si="142"/>
        <v>0</v>
      </c>
      <c r="P2270" s="128">
        <f t="shared" si="143"/>
        <v>0</v>
      </c>
      <c r="Q2270" s="153">
        <v>0</v>
      </c>
      <c r="R2270" s="128">
        <f t="shared" si="144"/>
        <v>0</v>
      </c>
      <c r="S2270" s="129">
        <v>17</v>
      </c>
    </row>
    <row r="2271" spans="1:19" hidden="1">
      <c r="A2271" s="147">
        <v>2240</v>
      </c>
      <c r="B2271" s="121">
        <v>203080501</v>
      </c>
      <c r="C2271" s="148" t="s">
        <v>159</v>
      </c>
      <c r="D2271" s="149" t="s">
        <v>32</v>
      </c>
      <c r="E2271" s="149" t="s">
        <v>34</v>
      </c>
      <c r="F2271" s="149" t="s">
        <v>140</v>
      </c>
      <c r="G2271" s="149" t="s">
        <v>41</v>
      </c>
      <c r="H2271" s="149">
        <v>0</v>
      </c>
      <c r="I2271" s="123" t="s">
        <v>2349</v>
      </c>
      <c r="J2271" s="150">
        <f>VLOOKUP(B2271,'12.2023'!A:C,3,0)</f>
        <v>0</v>
      </c>
      <c r="K2271" s="151">
        <f>VLOOKUP(B2271,'12.2023'!A:D,4,0)</f>
        <v>0</v>
      </c>
      <c r="L2271" s="150">
        <f>VLOOKUP(B2271,'12.2023'!A:E,5,0)</f>
        <v>255000</v>
      </c>
      <c r="M2271" s="150">
        <f>VLOOKUP(B2271,'12.2023'!A:F,6,0)</f>
        <v>255000</v>
      </c>
      <c r="N2271" s="150">
        <f t="shared" si="141"/>
        <v>0</v>
      </c>
      <c r="O2271" s="152">
        <f t="shared" si="142"/>
        <v>0</v>
      </c>
      <c r="P2271" s="128">
        <f t="shared" si="143"/>
        <v>0</v>
      </c>
      <c r="Q2271" s="153">
        <v>0</v>
      </c>
      <c r="R2271" s="128">
        <f t="shared" si="144"/>
        <v>0</v>
      </c>
      <c r="S2271" s="129">
        <v>17</v>
      </c>
    </row>
    <row r="2272" spans="1:19" hidden="1">
      <c r="A2272" s="147">
        <v>2241</v>
      </c>
      <c r="B2272" s="121">
        <v>203080502</v>
      </c>
      <c r="C2272" s="148" t="s">
        <v>159</v>
      </c>
      <c r="D2272" s="149" t="s">
        <v>32</v>
      </c>
      <c r="E2272" s="149" t="s">
        <v>34</v>
      </c>
      <c r="F2272" s="149" t="s">
        <v>140</v>
      </c>
      <c r="G2272" s="149" t="s">
        <v>41</v>
      </c>
      <c r="H2272" s="149">
        <v>0</v>
      </c>
      <c r="I2272" s="123" t="s">
        <v>2350</v>
      </c>
      <c r="J2272" s="150">
        <f>VLOOKUP(B2272,'12.2023'!A:C,3,0)</f>
        <v>0</v>
      </c>
      <c r="K2272" s="151">
        <f>VLOOKUP(B2272,'12.2023'!A:D,4,0)</f>
        <v>0</v>
      </c>
      <c r="L2272" s="150">
        <f>VLOOKUP(B2272,'12.2023'!A:E,5,0)</f>
        <v>21750</v>
      </c>
      <c r="M2272" s="150">
        <f>VLOOKUP(B2272,'12.2023'!A:F,6,0)</f>
        <v>21750</v>
      </c>
      <c r="N2272" s="150">
        <f t="shared" si="141"/>
        <v>0</v>
      </c>
      <c r="O2272" s="152">
        <f t="shared" si="142"/>
        <v>0</v>
      </c>
      <c r="P2272" s="128">
        <f t="shared" si="143"/>
        <v>0</v>
      </c>
      <c r="Q2272" s="153">
        <v>0</v>
      </c>
      <c r="R2272" s="128">
        <f t="shared" si="144"/>
        <v>0</v>
      </c>
      <c r="S2272" s="129">
        <v>17</v>
      </c>
    </row>
    <row r="2273" spans="1:19" hidden="1">
      <c r="A2273" s="147">
        <v>2242</v>
      </c>
      <c r="B2273" s="121">
        <v>203080601</v>
      </c>
      <c r="C2273" s="148" t="s">
        <v>159</v>
      </c>
      <c r="D2273" s="149" t="s">
        <v>32</v>
      </c>
      <c r="E2273" s="149" t="s">
        <v>34</v>
      </c>
      <c r="F2273" s="149" t="s">
        <v>140</v>
      </c>
      <c r="G2273" s="149" t="s">
        <v>41</v>
      </c>
      <c r="H2273" s="149">
        <v>0</v>
      </c>
      <c r="I2273" s="123" t="s">
        <v>2351</v>
      </c>
      <c r="J2273" s="150">
        <f>VLOOKUP(B2273,'12.2023'!A:C,3,0)</f>
        <v>0</v>
      </c>
      <c r="K2273" s="151">
        <f>VLOOKUP(B2273,'12.2023'!A:D,4,0)</f>
        <v>0</v>
      </c>
      <c r="L2273" s="150">
        <f>VLOOKUP(B2273,'12.2023'!A:E,5,0)</f>
        <v>0</v>
      </c>
      <c r="M2273" s="150">
        <f>VLOOKUP(B2273,'12.2023'!A:F,6,0)</f>
        <v>0</v>
      </c>
      <c r="N2273" s="150">
        <f t="shared" si="141"/>
        <v>0</v>
      </c>
      <c r="O2273" s="152">
        <f t="shared" si="142"/>
        <v>0</v>
      </c>
      <c r="P2273" s="128">
        <f t="shared" si="143"/>
        <v>0</v>
      </c>
      <c r="Q2273" s="153">
        <v>0</v>
      </c>
      <c r="R2273" s="128">
        <f t="shared" si="144"/>
        <v>0</v>
      </c>
      <c r="S2273" s="129">
        <v>17</v>
      </c>
    </row>
    <row r="2274" spans="1:19" hidden="1">
      <c r="A2274" s="147">
        <v>2243</v>
      </c>
      <c r="B2274" s="121">
        <v>203080602</v>
      </c>
      <c r="C2274" s="148" t="s">
        <v>159</v>
      </c>
      <c r="D2274" s="149" t="s">
        <v>32</v>
      </c>
      <c r="E2274" s="149" t="s">
        <v>34</v>
      </c>
      <c r="F2274" s="149" t="s">
        <v>140</v>
      </c>
      <c r="G2274" s="149" t="s">
        <v>41</v>
      </c>
      <c r="H2274" s="149">
        <v>0</v>
      </c>
      <c r="I2274" s="123" t="s">
        <v>2352</v>
      </c>
      <c r="J2274" s="150">
        <f>VLOOKUP(B2274,'12.2023'!A:C,3,0)</f>
        <v>0</v>
      </c>
      <c r="K2274" s="151">
        <f>VLOOKUP(B2274,'12.2023'!A:D,4,0)</f>
        <v>0</v>
      </c>
      <c r="L2274" s="150">
        <f>VLOOKUP(B2274,'12.2023'!A:E,5,0)</f>
        <v>0</v>
      </c>
      <c r="M2274" s="150">
        <f>VLOOKUP(B2274,'12.2023'!A:F,6,0)</f>
        <v>0</v>
      </c>
      <c r="N2274" s="150">
        <f t="shared" si="141"/>
        <v>0</v>
      </c>
      <c r="O2274" s="152">
        <f t="shared" si="142"/>
        <v>0</v>
      </c>
      <c r="P2274" s="128">
        <f t="shared" si="143"/>
        <v>0</v>
      </c>
      <c r="Q2274" s="153">
        <v>0</v>
      </c>
      <c r="R2274" s="128">
        <f t="shared" si="144"/>
        <v>0</v>
      </c>
      <c r="S2274" s="129">
        <v>17</v>
      </c>
    </row>
    <row r="2275" spans="1:19" hidden="1">
      <c r="A2275" s="147">
        <v>2244</v>
      </c>
      <c r="B2275" s="121">
        <v>203080603</v>
      </c>
      <c r="C2275" s="148" t="s">
        <v>159</v>
      </c>
      <c r="D2275" s="149" t="s">
        <v>32</v>
      </c>
      <c r="E2275" s="149" t="s">
        <v>34</v>
      </c>
      <c r="F2275" s="149" t="s">
        <v>140</v>
      </c>
      <c r="G2275" s="149" t="s">
        <v>41</v>
      </c>
      <c r="H2275" s="149">
        <v>0</v>
      </c>
      <c r="I2275" s="123" t="s">
        <v>2353</v>
      </c>
      <c r="J2275" s="150">
        <f>VLOOKUP(B2275,'12.2023'!A:C,3,0)</f>
        <v>0</v>
      </c>
      <c r="K2275" s="151">
        <f>VLOOKUP(B2275,'12.2023'!A:D,4,0)</f>
        <v>0</v>
      </c>
      <c r="L2275" s="150">
        <f>VLOOKUP(B2275,'12.2023'!A:E,5,0)</f>
        <v>26000</v>
      </c>
      <c r="M2275" s="150">
        <f>VLOOKUP(B2275,'12.2023'!A:F,6,0)</f>
        <v>26000</v>
      </c>
      <c r="N2275" s="150">
        <f t="shared" si="141"/>
        <v>0</v>
      </c>
      <c r="O2275" s="152">
        <f t="shared" si="142"/>
        <v>0</v>
      </c>
      <c r="P2275" s="128">
        <f t="shared" si="143"/>
        <v>0</v>
      </c>
      <c r="Q2275" s="153">
        <v>0</v>
      </c>
      <c r="R2275" s="128">
        <f t="shared" si="144"/>
        <v>0</v>
      </c>
      <c r="S2275" s="129">
        <v>17</v>
      </c>
    </row>
    <row r="2276" spans="1:19" hidden="1">
      <c r="A2276" s="147">
        <v>2245</v>
      </c>
      <c r="B2276" s="121">
        <v>203080701</v>
      </c>
      <c r="C2276" s="148" t="s">
        <v>159</v>
      </c>
      <c r="D2276" s="149" t="s">
        <v>32</v>
      </c>
      <c r="E2276" s="149" t="s">
        <v>34</v>
      </c>
      <c r="F2276" s="149" t="s">
        <v>140</v>
      </c>
      <c r="G2276" s="149" t="s">
        <v>41</v>
      </c>
      <c r="H2276" s="149">
        <v>0</v>
      </c>
      <c r="I2276" s="123" t="s">
        <v>2354</v>
      </c>
      <c r="J2276" s="150">
        <f>VLOOKUP(B2276,'12.2023'!A:C,3,0)</f>
        <v>0</v>
      </c>
      <c r="K2276" s="151">
        <f>VLOOKUP(B2276,'12.2023'!A:D,4,0)</f>
        <v>0</v>
      </c>
      <c r="L2276" s="150">
        <f>VLOOKUP(B2276,'12.2023'!A:E,5,0)</f>
        <v>0</v>
      </c>
      <c r="M2276" s="150">
        <f>VLOOKUP(B2276,'12.2023'!A:F,6,0)</f>
        <v>0</v>
      </c>
      <c r="N2276" s="150">
        <f t="shared" si="141"/>
        <v>0</v>
      </c>
      <c r="O2276" s="152">
        <f t="shared" si="142"/>
        <v>0</v>
      </c>
      <c r="P2276" s="128">
        <f t="shared" si="143"/>
        <v>0</v>
      </c>
      <c r="Q2276" s="153">
        <v>0</v>
      </c>
      <c r="R2276" s="128">
        <f t="shared" si="144"/>
        <v>0</v>
      </c>
      <c r="S2276" s="129">
        <v>17</v>
      </c>
    </row>
    <row r="2277" spans="1:19" hidden="1">
      <c r="A2277" s="147">
        <v>2246</v>
      </c>
      <c r="B2277" s="121">
        <v>203080702</v>
      </c>
      <c r="C2277" s="148" t="s">
        <v>159</v>
      </c>
      <c r="D2277" s="149" t="s">
        <v>32</v>
      </c>
      <c r="E2277" s="149" t="s">
        <v>34</v>
      </c>
      <c r="F2277" s="149" t="s">
        <v>140</v>
      </c>
      <c r="G2277" s="149" t="s">
        <v>41</v>
      </c>
      <c r="H2277" s="149">
        <v>0</v>
      </c>
      <c r="I2277" s="123" t="s">
        <v>2355</v>
      </c>
      <c r="J2277" s="150">
        <f>VLOOKUP(B2277,'12.2023'!A:C,3,0)</f>
        <v>0</v>
      </c>
      <c r="K2277" s="151">
        <f>VLOOKUP(B2277,'12.2023'!A:D,4,0)</f>
        <v>0</v>
      </c>
      <c r="L2277" s="150">
        <f>VLOOKUP(B2277,'12.2023'!A:E,5,0)</f>
        <v>0</v>
      </c>
      <c r="M2277" s="150">
        <f>VLOOKUP(B2277,'12.2023'!A:F,6,0)</f>
        <v>0</v>
      </c>
      <c r="N2277" s="150">
        <f t="shared" si="141"/>
        <v>0</v>
      </c>
      <c r="O2277" s="152">
        <f t="shared" si="142"/>
        <v>0</v>
      </c>
      <c r="P2277" s="128">
        <f t="shared" si="143"/>
        <v>0</v>
      </c>
      <c r="Q2277" s="153">
        <v>0</v>
      </c>
      <c r="R2277" s="128">
        <f t="shared" si="144"/>
        <v>0</v>
      </c>
      <c r="S2277" s="129">
        <v>17</v>
      </c>
    </row>
    <row r="2278" spans="1:19" hidden="1">
      <c r="A2278" s="147">
        <v>2247</v>
      </c>
      <c r="B2278" s="121">
        <v>203080703</v>
      </c>
      <c r="C2278" s="148" t="s">
        <v>159</v>
      </c>
      <c r="D2278" s="149" t="s">
        <v>32</v>
      </c>
      <c r="E2278" s="149" t="s">
        <v>34</v>
      </c>
      <c r="F2278" s="149" t="s">
        <v>140</v>
      </c>
      <c r="G2278" s="149" t="s">
        <v>41</v>
      </c>
      <c r="H2278" s="149">
        <v>0</v>
      </c>
      <c r="I2278" s="123" t="s">
        <v>2356</v>
      </c>
      <c r="J2278" s="150">
        <f>VLOOKUP(B2278,'12.2023'!A:C,3,0)</f>
        <v>0</v>
      </c>
      <c r="K2278" s="151">
        <f>VLOOKUP(B2278,'12.2023'!A:D,4,0)</f>
        <v>0</v>
      </c>
      <c r="L2278" s="150">
        <f>VLOOKUP(B2278,'12.2023'!A:E,5,0)</f>
        <v>173250</v>
      </c>
      <c r="M2278" s="150">
        <f>VLOOKUP(B2278,'12.2023'!A:F,6,0)</f>
        <v>173250</v>
      </c>
      <c r="N2278" s="150">
        <f t="shared" si="141"/>
        <v>0</v>
      </c>
      <c r="O2278" s="152">
        <f t="shared" si="142"/>
        <v>0</v>
      </c>
      <c r="P2278" s="128">
        <f t="shared" si="143"/>
        <v>0</v>
      </c>
      <c r="Q2278" s="153">
        <v>0</v>
      </c>
      <c r="R2278" s="128">
        <f t="shared" si="144"/>
        <v>0</v>
      </c>
      <c r="S2278" s="129">
        <v>17</v>
      </c>
    </row>
    <row r="2279" spans="1:19" hidden="1">
      <c r="A2279" s="147">
        <v>2248</v>
      </c>
      <c r="B2279" s="121">
        <v>203080704</v>
      </c>
      <c r="C2279" s="148" t="s">
        <v>159</v>
      </c>
      <c r="D2279" s="149" t="s">
        <v>32</v>
      </c>
      <c r="E2279" s="149" t="s">
        <v>34</v>
      </c>
      <c r="F2279" s="149" t="s">
        <v>140</v>
      </c>
      <c r="G2279" s="149" t="s">
        <v>41</v>
      </c>
      <c r="H2279" s="149">
        <v>0</v>
      </c>
      <c r="I2279" s="123" t="s">
        <v>2357</v>
      </c>
      <c r="J2279" s="150">
        <f>VLOOKUP(B2279,'12.2023'!A:C,3,0)</f>
        <v>0</v>
      </c>
      <c r="K2279" s="151">
        <f>VLOOKUP(B2279,'12.2023'!A:D,4,0)</f>
        <v>0</v>
      </c>
      <c r="L2279" s="150">
        <f>VLOOKUP(B2279,'12.2023'!A:E,5,0)</f>
        <v>30000</v>
      </c>
      <c r="M2279" s="150">
        <f>VLOOKUP(B2279,'12.2023'!A:F,6,0)</f>
        <v>30000</v>
      </c>
      <c r="N2279" s="150">
        <f t="shared" si="141"/>
        <v>0</v>
      </c>
      <c r="O2279" s="152">
        <f t="shared" si="142"/>
        <v>0</v>
      </c>
      <c r="P2279" s="128">
        <f t="shared" si="143"/>
        <v>0</v>
      </c>
      <c r="Q2279" s="153">
        <v>0</v>
      </c>
      <c r="R2279" s="128">
        <f t="shared" si="144"/>
        <v>0</v>
      </c>
      <c r="S2279" s="129">
        <v>17</v>
      </c>
    </row>
    <row r="2280" spans="1:19" hidden="1">
      <c r="A2280" s="147">
        <v>2249</v>
      </c>
      <c r="B2280" s="121">
        <v>203080705</v>
      </c>
      <c r="C2280" s="148" t="s">
        <v>159</v>
      </c>
      <c r="D2280" s="149" t="s">
        <v>32</v>
      </c>
      <c r="E2280" s="149" t="s">
        <v>34</v>
      </c>
      <c r="F2280" s="149" t="s">
        <v>140</v>
      </c>
      <c r="G2280" s="149" t="s">
        <v>41</v>
      </c>
      <c r="H2280" s="149">
        <v>0</v>
      </c>
      <c r="I2280" s="123" t="s">
        <v>2358</v>
      </c>
      <c r="J2280" s="150">
        <f>VLOOKUP(B2280,'12.2023'!A:C,3,0)</f>
        <v>0</v>
      </c>
      <c r="K2280" s="151">
        <f>VLOOKUP(B2280,'12.2023'!A:D,4,0)</f>
        <v>0</v>
      </c>
      <c r="L2280" s="150">
        <f>VLOOKUP(B2280,'12.2023'!A:E,5,0)</f>
        <v>0</v>
      </c>
      <c r="M2280" s="150">
        <f>VLOOKUP(B2280,'12.2023'!A:F,6,0)</f>
        <v>0</v>
      </c>
      <c r="N2280" s="150">
        <f t="shared" si="141"/>
        <v>0</v>
      </c>
      <c r="O2280" s="152">
        <f t="shared" si="142"/>
        <v>0</v>
      </c>
      <c r="P2280" s="128">
        <f t="shared" si="143"/>
        <v>0</v>
      </c>
      <c r="Q2280" s="153">
        <v>0</v>
      </c>
      <c r="R2280" s="128">
        <f t="shared" si="144"/>
        <v>0</v>
      </c>
      <c r="S2280" s="129">
        <v>17</v>
      </c>
    </row>
    <row r="2281" spans="1:19" hidden="1">
      <c r="A2281" s="147">
        <v>2250</v>
      </c>
      <c r="B2281" s="121">
        <v>203080801</v>
      </c>
      <c r="C2281" s="148" t="s">
        <v>159</v>
      </c>
      <c r="D2281" s="149" t="s">
        <v>32</v>
      </c>
      <c r="E2281" s="149" t="s">
        <v>34</v>
      </c>
      <c r="F2281" s="149" t="s">
        <v>140</v>
      </c>
      <c r="G2281" s="149" t="s">
        <v>41</v>
      </c>
      <c r="H2281" s="149">
        <v>0</v>
      </c>
      <c r="I2281" s="123" t="s">
        <v>2359</v>
      </c>
      <c r="J2281" s="150">
        <f>VLOOKUP(B2281,'12.2023'!A:C,3,0)</f>
        <v>0</v>
      </c>
      <c r="K2281" s="151">
        <f>VLOOKUP(B2281,'12.2023'!A:D,4,0)</f>
        <v>0</v>
      </c>
      <c r="L2281" s="150">
        <f>VLOOKUP(B2281,'12.2023'!A:E,5,0)</f>
        <v>0</v>
      </c>
      <c r="M2281" s="150">
        <f>VLOOKUP(B2281,'12.2023'!A:F,6,0)</f>
        <v>0</v>
      </c>
      <c r="N2281" s="150">
        <f t="shared" si="141"/>
        <v>0</v>
      </c>
      <c r="O2281" s="152">
        <f t="shared" si="142"/>
        <v>0</v>
      </c>
      <c r="P2281" s="128">
        <f t="shared" si="143"/>
        <v>0</v>
      </c>
      <c r="Q2281" s="153">
        <v>0</v>
      </c>
      <c r="R2281" s="128">
        <f t="shared" si="144"/>
        <v>0</v>
      </c>
      <c r="S2281" s="129">
        <v>17</v>
      </c>
    </row>
    <row r="2282" spans="1:19" hidden="1">
      <c r="A2282" s="147">
        <v>2251</v>
      </c>
      <c r="B2282" s="121">
        <v>203080802</v>
      </c>
      <c r="C2282" s="148" t="s">
        <v>159</v>
      </c>
      <c r="D2282" s="149" t="s">
        <v>32</v>
      </c>
      <c r="E2282" s="149" t="s">
        <v>34</v>
      </c>
      <c r="F2282" s="149" t="s">
        <v>140</v>
      </c>
      <c r="G2282" s="149" t="s">
        <v>41</v>
      </c>
      <c r="H2282" s="149">
        <v>0</v>
      </c>
      <c r="I2282" s="123" t="s">
        <v>2360</v>
      </c>
      <c r="J2282" s="150">
        <f>VLOOKUP(B2282,'12.2023'!A:C,3,0)</f>
        <v>0</v>
      </c>
      <c r="K2282" s="151">
        <f>VLOOKUP(B2282,'12.2023'!A:D,4,0)</f>
        <v>0</v>
      </c>
      <c r="L2282" s="150">
        <f>VLOOKUP(B2282,'12.2023'!A:E,5,0)</f>
        <v>80000</v>
      </c>
      <c r="M2282" s="150">
        <f>VLOOKUP(B2282,'12.2023'!A:F,6,0)</f>
        <v>80000</v>
      </c>
      <c r="N2282" s="150">
        <f t="shared" si="141"/>
        <v>0</v>
      </c>
      <c r="O2282" s="152">
        <f t="shared" si="142"/>
        <v>0</v>
      </c>
      <c r="P2282" s="128">
        <f t="shared" si="143"/>
        <v>0</v>
      </c>
      <c r="Q2282" s="153">
        <v>0</v>
      </c>
      <c r="R2282" s="128">
        <f t="shared" si="144"/>
        <v>0</v>
      </c>
      <c r="S2282" s="129">
        <v>17</v>
      </c>
    </row>
    <row r="2283" spans="1:19" hidden="1">
      <c r="A2283" s="147">
        <v>2252</v>
      </c>
      <c r="B2283" s="121">
        <v>203080903</v>
      </c>
      <c r="C2283" s="148" t="s">
        <v>159</v>
      </c>
      <c r="D2283" s="149" t="s">
        <v>32</v>
      </c>
      <c r="E2283" s="149" t="s">
        <v>34</v>
      </c>
      <c r="F2283" s="149" t="s">
        <v>140</v>
      </c>
      <c r="G2283" s="149" t="s">
        <v>41</v>
      </c>
      <c r="H2283" s="149">
        <v>0</v>
      </c>
      <c r="I2283" s="123" t="s">
        <v>2361</v>
      </c>
      <c r="J2283" s="150">
        <f>VLOOKUP(B2283,'12.2023'!A:C,3,0)</f>
        <v>0</v>
      </c>
      <c r="K2283" s="151">
        <f>VLOOKUP(B2283,'12.2023'!A:D,4,0)</f>
        <v>0</v>
      </c>
      <c r="L2283" s="150">
        <f>VLOOKUP(B2283,'12.2023'!A:E,5,0)</f>
        <v>11250</v>
      </c>
      <c r="M2283" s="150">
        <f>VLOOKUP(B2283,'12.2023'!A:F,6,0)</f>
        <v>11250</v>
      </c>
      <c r="N2283" s="150">
        <f t="shared" si="141"/>
        <v>0</v>
      </c>
      <c r="O2283" s="152">
        <f t="shared" si="142"/>
        <v>0</v>
      </c>
      <c r="P2283" s="128">
        <f t="shared" si="143"/>
        <v>0</v>
      </c>
      <c r="Q2283" s="153">
        <v>0</v>
      </c>
      <c r="R2283" s="128">
        <f t="shared" si="144"/>
        <v>0</v>
      </c>
      <c r="S2283" s="129">
        <v>17</v>
      </c>
    </row>
    <row r="2284" spans="1:19" hidden="1">
      <c r="A2284" s="147">
        <v>2253</v>
      </c>
      <c r="B2284" s="121">
        <v>203080904</v>
      </c>
      <c r="C2284" s="148" t="s">
        <v>159</v>
      </c>
      <c r="D2284" s="149" t="s">
        <v>32</v>
      </c>
      <c r="E2284" s="149" t="s">
        <v>34</v>
      </c>
      <c r="F2284" s="149" t="s">
        <v>140</v>
      </c>
      <c r="G2284" s="149" t="s">
        <v>41</v>
      </c>
      <c r="H2284" s="149">
        <v>0</v>
      </c>
      <c r="I2284" s="123" t="s">
        <v>2362</v>
      </c>
      <c r="J2284" s="150">
        <f>VLOOKUP(B2284,'12.2023'!A:C,3,0)</f>
        <v>0</v>
      </c>
      <c r="K2284" s="151">
        <f>VLOOKUP(B2284,'12.2023'!A:D,4,0)</f>
        <v>0</v>
      </c>
      <c r="L2284" s="150">
        <f>VLOOKUP(B2284,'12.2023'!A:E,5,0)</f>
        <v>27625</v>
      </c>
      <c r="M2284" s="150">
        <f>VLOOKUP(B2284,'12.2023'!A:F,6,0)</f>
        <v>27625</v>
      </c>
      <c r="N2284" s="150">
        <f t="shared" si="141"/>
        <v>0</v>
      </c>
      <c r="O2284" s="152">
        <f t="shared" si="142"/>
        <v>0</v>
      </c>
      <c r="P2284" s="128">
        <f t="shared" si="143"/>
        <v>0</v>
      </c>
      <c r="Q2284" s="153">
        <v>0</v>
      </c>
      <c r="R2284" s="128">
        <f t="shared" si="144"/>
        <v>0</v>
      </c>
      <c r="S2284" s="129">
        <v>17</v>
      </c>
    </row>
    <row r="2285" spans="1:19" hidden="1">
      <c r="A2285" s="147">
        <v>2254</v>
      </c>
      <c r="B2285" s="121">
        <v>203080905</v>
      </c>
      <c r="C2285" s="148" t="s">
        <v>159</v>
      </c>
      <c r="D2285" s="149" t="s">
        <v>32</v>
      </c>
      <c r="E2285" s="149" t="s">
        <v>34</v>
      </c>
      <c r="F2285" s="149" t="s">
        <v>140</v>
      </c>
      <c r="G2285" s="149" t="s">
        <v>41</v>
      </c>
      <c r="H2285" s="149">
        <v>0</v>
      </c>
      <c r="I2285" s="123" t="s">
        <v>2363</v>
      </c>
      <c r="J2285" s="150">
        <f>VLOOKUP(B2285,'12.2023'!A:C,3,0)</f>
        <v>0</v>
      </c>
      <c r="K2285" s="151">
        <f>VLOOKUP(B2285,'12.2023'!A:D,4,0)</f>
        <v>0</v>
      </c>
      <c r="L2285" s="150">
        <f>VLOOKUP(B2285,'12.2023'!A:E,5,0)</f>
        <v>25000</v>
      </c>
      <c r="M2285" s="150">
        <f>VLOOKUP(B2285,'12.2023'!A:F,6,0)</f>
        <v>25000</v>
      </c>
      <c r="N2285" s="150">
        <f t="shared" si="141"/>
        <v>0</v>
      </c>
      <c r="O2285" s="152">
        <f t="shared" si="142"/>
        <v>0</v>
      </c>
      <c r="P2285" s="128">
        <f t="shared" si="143"/>
        <v>0</v>
      </c>
      <c r="Q2285" s="153">
        <v>0</v>
      </c>
      <c r="R2285" s="128">
        <f t="shared" si="144"/>
        <v>0</v>
      </c>
      <c r="S2285" s="129">
        <v>17</v>
      </c>
    </row>
    <row r="2286" spans="1:19" hidden="1">
      <c r="A2286" s="147">
        <v>2255</v>
      </c>
      <c r="B2286" s="121">
        <v>203080906</v>
      </c>
      <c r="C2286" s="148" t="s">
        <v>159</v>
      </c>
      <c r="D2286" s="149" t="s">
        <v>32</v>
      </c>
      <c r="E2286" s="149" t="s">
        <v>34</v>
      </c>
      <c r="F2286" s="149" t="s">
        <v>140</v>
      </c>
      <c r="G2286" s="149" t="s">
        <v>41</v>
      </c>
      <c r="H2286" s="149">
        <v>0</v>
      </c>
      <c r="I2286" s="123" t="s">
        <v>2364</v>
      </c>
      <c r="J2286" s="150">
        <f>VLOOKUP(B2286,'12.2023'!A:C,3,0)</f>
        <v>0</v>
      </c>
      <c r="K2286" s="151">
        <f>VLOOKUP(B2286,'12.2023'!A:D,4,0)</f>
        <v>0</v>
      </c>
      <c r="L2286" s="150">
        <f>VLOOKUP(B2286,'12.2023'!A:E,5,0)</f>
        <v>26000</v>
      </c>
      <c r="M2286" s="150">
        <f>VLOOKUP(B2286,'12.2023'!A:F,6,0)</f>
        <v>26000</v>
      </c>
      <c r="N2286" s="150">
        <f t="shared" si="141"/>
        <v>0</v>
      </c>
      <c r="O2286" s="152">
        <f t="shared" si="142"/>
        <v>0</v>
      </c>
      <c r="P2286" s="128">
        <f t="shared" si="143"/>
        <v>0</v>
      </c>
      <c r="Q2286" s="153">
        <v>0</v>
      </c>
      <c r="R2286" s="128">
        <f t="shared" si="144"/>
        <v>0</v>
      </c>
      <c r="S2286" s="129">
        <v>17</v>
      </c>
    </row>
    <row r="2287" spans="1:19" hidden="1">
      <c r="A2287" s="147">
        <v>2256</v>
      </c>
      <c r="B2287" s="121">
        <v>203081001</v>
      </c>
      <c r="C2287" s="148" t="s">
        <v>159</v>
      </c>
      <c r="D2287" s="149" t="s">
        <v>32</v>
      </c>
      <c r="E2287" s="149" t="s">
        <v>34</v>
      </c>
      <c r="F2287" s="149" t="s">
        <v>140</v>
      </c>
      <c r="G2287" s="149" t="s">
        <v>41</v>
      </c>
      <c r="H2287" s="149">
        <v>0</v>
      </c>
      <c r="I2287" s="123" t="s">
        <v>2365</v>
      </c>
      <c r="J2287" s="150">
        <f>VLOOKUP(B2287,'12.2023'!A:C,3,0)</f>
        <v>0</v>
      </c>
      <c r="K2287" s="151">
        <f>VLOOKUP(B2287,'12.2023'!A:D,4,0)</f>
        <v>0</v>
      </c>
      <c r="L2287" s="150">
        <f>VLOOKUP(B2287,'12.2023'!A:E,5,0)</f>
        <v>0</v>
      </c>
      <c r="M2287" s="150">
        <f>VLOOKUP(B2287,'12.2023'!A:F,6,0)</f>
        <v>0</v>
      </c>
      <c r="N2287" s="150">
        <f t="shared" si="141"/>
        <v>0</v>
      </c>
      <c r="O2287" s="152">
        <f t="shared" si="142"/>
        <v>0</v>
      </c>
      <c r="P2287" s="128">
        <f t="shared" si="143"/>
        <v>0</v>
      </c>
      <c r="Q2287" s="153">
        <v>0</v>
      </c>
      <c r="R2287" s="128">
        <f t="shared" si="144"/>
        <v>0</v>
      </c>
      <c r="S2287" s="129">
        <v>17</v>
      </c>
    </row>
    <row r="2288" spans="1:19" hidden="1">
      <c r="A2288" s="147">
        <v>2257</v>
      </c>
      <c r="B2288" s="121">
        <v>203081002</v>
      </c>
      <c r="C2288" s="148" t="s">
        <v>159</v>
      </c>
      <c r="D2288" s="149" t="s">
        <v>32</v>
      </c>
      <c r="E2288" s="149" t="s">
        <v>34</v>
      </c>
      <c r="F2288" s="149" t="s">
        <v>140</v>
      </c>
      <c r="G2288" s="149" t="s">
        <v>41</v>
      </c>
      <c r="H2288" s="149">
        <v>0</v>
      </c>
      <c r="I2288" s="123" t="s">
        <v>2366</v>
      </c>
      <c r="J2288" s="150">
        <f>VLOOKUP(B2288,'12.2023'!A:C,3,0)</f>
        <v>0</v>
      </c>
      <c r="K2288" s="151">
        <f>VLOOKUP(B2288,'12.2023'!A:D,4,0)</f>
        <v>0</v>
      </c>
      <c r="L2288" s="150">
        <f>VLOOKUP(B2288,'12.2023'!A:E,5,0)</f>
        <v>0</v>
      </c>
      <c r="M2288" s="150">
        <f>VLOOKUP(B2288,'12.2023'!A:F,6,0)</f>
        <v>0</v>
      </c>
      <c r="N2288" s="150">
        <f t="shared" si="141"/>
        <v>0</v>
      </c>
      <c r="O2288" s="152">
        <f t="shared" si="142"/>
        <v>0</v>
      </c>
      <c r="P2288" s="128">
        <f t="shared" si="143"/>
        <v>0</v>
      </c>
      <c r="Q2288" s="153">
        <v>0</v>
      </c>
      <c r="R2288" s="128">
        <f t="shared" si="144"/>
        <v>0</v>
      </c>
      <c r="S2288" s="129">
        <v>17</v>
      </c>
    </row>
    <row r="2289" spans="1:19" hidden="1">
      <c r="A2289" s="147">
        <v>2258</v>
      </c>
      <c r="B2289" s="121">
        <v>203081101</v>
      </c>
      <c r="C2289" s="148" t="s">
        <v>159</v>
      </c>
      <c r="D2289" s="149" t="s">
        <v>32</v>
      </c>
      <c r="E2289" s="149" t="s">
        <v>34</v>
      </c>
      <c r="F2289" s="149" t="s">
        <v>140</v>
      </c>
      <c r="G2289" s="149" t="s">
        <v>41</v>
      </c>
      <c r="H2289" s="149">
        <v>0</v>
      </c>
      <c r="I2289" s="123" t="s">
        <v>2367</v>
      </c>
      <c r="J2289" s="150">
        <f>VLOOKUP(B2289,'12.2023'!A:C,3,0)</f>
        <v>0</v>
      </c>
      <c r="K2289" s="151">
        <f>VLOOKUP(B2289,'12.2023'!A:D,4,0)</f>
        <v>0</v>
      </c>
      <c r="L2289" s="150">
        <f>VLOOKUP(B2289,'12.2023'!A:E,5,0)</f>
        <v>80000</v>
      </c>
      <c r="M2289" s="150">
        <f>VLOOKUP(B2289,'12.2023'!A:F,6,0)</f>
        <v>80000</v>
      </c>
      <c r="N2289" s="150">
        <f t="shared" si="141"/>
        <v>0</v>
      </c>
      <c r="O2289" s="152">
        <f t="shared" si="142"/>
        <v>0</v>
      </c>
      <c r="P2289" s="128">
        <f t="shared" si="143"/>
        <v>0</v>
      </c>
      <c r="Q2289" s="153">
        <v>0</v>
      </c>
      <c r="R2289" s="128">
        <f t="shared" si="144"/>
        <v>0</v>
      </c>
      <c r="S2289" s="129">
        <v>17</v>
      </c>
    </row>
    <row r="2290" spans="1:19" hidden="1">
      <c r="A2290" s="147">
        <v>2259</v>
      </c>
      <c r="B2290" s="121">
        <v>203081102</v>
      </c>
      <c r="C2290" s="148" t="s">
        <v>159</v>
      </c>
      <c r="D2290" s="149" t="s">
        <v>32</v>
      </c>
      <c r="E2290" s="149" t="s">
        <v>34</v>
      </c>
      <c r="F2290" s="149" t="s">
        <v>140</v>
      </c>
      <c r="G2290" s="149" t="s">
        <v>41</v>
      </c>
      <c r="H2290" s="149">
        <v>0</v>
      </c>
      <c r="I2290" s="123" t="s">
        <v>2368</v>
      </c>
      <c r="J2290" s="150">
        <f>VLOOKUP(B2290,'12.2023'!A:C,3,0)</f>
        <v>0</v>
      </c>
      <c r="K2290" s="151">
        <f>VLOOKUP(B2290,'12.2023'!A:D,4,0)</f>
        <v>0</v>
      </c>
      <c r="L2290" s="150">
        <f>VLOOKUP(B2290,'12.2023'!A:E,5,0)</f>
        <v>87667</v>
      </c>
      <c r="M2290" s="150">
        <f>VLOOKUP(B2290,'12.2023'!A:F,6,0)</f>
        <v>87667</v>
      </c>
      <c r="N2290" s="150">
        <f t="shared" si="141"/>
        <v>0</v>
      </c>
      <c r="O2290" s="152">
        <f t="shared" si="142"/>
        <v>0</v>
      </c>
      <c r="P2290" s="128">
        <f t="shared" si="143"/>
        <v>0</v>
      </c>
      <c r="Q2290" s="153">
        <v>0</v>
      </c>
      <c r="R2290" s="128">
        <f t="shared" si="144"/>
        <v>0</v>
      </c>
      <c r="S2290" s="129">
        <v>17</v>
      </c>
    </row>
    <row r="2291" spans="1:19" hidden="1">
      <c r="A2291" s="147">
        <v>2260</v>
      </c>
      <c r="B2291" s="121">
        <v>203081103</v>
      </c>
      <c r="C2291" s="148" t="s">
        <v>159</v>
      </c>
      <c r="D2291" s="149" t="s">
        <v>32</v>
      </c>
      <c r="E2291" s="149" t="s">
        <v>34</v>
      </c>
      <c r="F2291" s="149" t="s">
        <v>140</v>
      </c>
      <c r="G2291" s="149" t="s">
        <v>41</v>
      </c>
      <c r="H2291" s="149">
        <v>0</v>
      </c>
      <c r="I2291" s="123" t="s">
        <v>2369</v>
      </c>
      <c r="J2291" s="150">
        <f>VLOOKUP(B2291,'12.2023'!A:C,3,0)</f>
        <v>0</v>
      </c>
      <c r="K2291" s="151">
        <f>VLOOKUP(B2291,'12.2023'!A:D,4,0)</f>
        <v>0</v>
      </c>
      <c r="L2291" s="150">
        <f>VLOOKUP(B2291,'12.2023'!A:E,5,0)</f>
        <v>132500</v>
      </c>
      <c r="M2291" s="150">
        <f>VLOOKUP(B2291,'12.2023'!A:F,6,0)</f>
        <v>132500</v>
      </c>
      <c r="N2291" s="150">
        <f t="shared" si="141"/>
        <v>0</v>
      </c>
      <c r="O2291" s="152">
        <f t="shared" si="142"/>
        <v>0</v>
      </c>
      <c r="P2291" s="128">
        <f t="shared" si="143"/>
        <v>0</v>
      </c>
      <c r="Q2291" s="153">
        <v>0</v>
      </c>
      <c r="R2291" s="128">
        <f t="shared" si="144"/>
        <v>0</v>
      </c>
      <c r="S2291" s="129">
        <v>17</v>
      </c>
    </row>
    <row r="2292" spans="1:19" hidden="1">
      <c r="A2292" s="147">
        <v>2261</v>
      </c>
      <c r="B2292" s="121">
        <v>203081104</v>
      </c>
      <c r="C2292" s="148" t="s">
        <v>159</v>
      </c>
      <c r="D2292" s="149" t="s">
        <v>32</v>
      </c>
      <c r="E2292" s="149" t="s">
        <v>34</v>
      </c>
      <c r="F2292" s="149" t="s">
        <v>140</v>
      </c>
      <c r="G2292" s="149" t="s">
        <v>41</v>
      </c>
      <c r="H2292" s="149">
        <v>0</v>
      </c>
      <c r="I2292" s="123" t="s">
        <v>2370</v>
      </c>
      <c r="J2292" s="150">
        <f>VLOOKUP(B2292,'12.2023'!A:C,3,0)</f>
        <v>0</v>
      </c>
      <c r="K2292" s="151">
        <f>VLOOKUP(B2292,'12.2023'!A:D,4,0)</f>
        <v>0</v>
      </c>
      <c r="L2292" s="150">
        <f>VLOOKUP(B2292,'12.2023'!A:E,5,0)</f>
        <v>16300</v>
      </c>
      <c r="M2292" s="150">
        <f>VLOOKUP(B2292,'12.2023'!A:F,6,0)</f>
        <v>16300</v>
      </c>
      <c r="N2292" s="150">
        <f t="shared" si="141"/>
        <v>0</v>
      </c>
      <c r="O2292" s="152">
        <f t="shared" si="142"/>
        <v>0</v>
      </c>
      <c r="P2292" s="128">
        <f t="shared" si="143"/>
        <v>0</v>
      </c>
      <c r="Q2292" s="153">
        <v>0</v>
      </c>
      <c r="R2292" s="128">
        <f t="shared" si="144"/>
        <v>0</v>
      </c>
      <c r="S2292" s="129">
        <v>17</v>
      </c>
    </row>
    <row r="2293" spans="1:19" hidden="1">
      <c r="A2293" s="147">
        <v>2262</v>
      </c>
      <c r="B2293" s="121">
        <v>203081105</v>
      </c>
      <c r="C2293" s="148" t="s">
        <v>159</v>
      </c>
      <c r="D2293" s="149" t="s">
        <v>32</v>
      </c>
      <c r="E2293" s="149" t="s">
        <v>34</v>
      </c>
      <c r="F2293" s="149" t="s">
        <v>140</v>
      </c>
      <c r="G2293" s="149" t="s">
        <v>41</v>
      </c>
      <c r="H2293" s="149">
        <v>0</v>
      </c>
      <c r="I2293" s="123" t="s">
        <v>3291</v>
      </c>
      <c r="J2293" s="150">
        <f>VLOOKUP(B2293,'12.2023'!A:C,3,0)</f>
        <v>0</v>
      </c>
      <c r="K2293" s="151">
        <f>VLOOKUP(B2293,'12.2023'!A:D,4,0)</f>
        <v>0</v>
      </c>
      <c r="L2293" s="150">
        <f>VLOOKUP(B2293,'12.2023'!A:E,5,0)</f>
        <v>15150</v>
      </c>
      <c r="M2293" s="150">
        <f>VLOOKUP(B2293,'12.2023'!A:F,6,0)</f>
        <v>15150</v>
      </c>
      <c r="N2293" s="150">
        <f t="shared" si="141"/>
        <v>0</v>
      </c>
      <c r="O2293" s="152">
        <f t="shared" si="142"/>
        <v>0</v>
      </c>
      <c r="P2293" s="128">
        <f t="shared" si="143"/>
        <v>0</v>
      </c>
      <c r="Q2293" s="153">
        <v>0</v>
      </c>
      <c r="R2293" s="128">
        <f t="shared" si="144"/>
        <v>0</v>
      </c>
      <c r="S2293" s="129">
        <v>17</v>
      </c>
    </row>
    <row r="2294" spans="1:19" hidden="1">
      <c r="A2294" s="147">
        <v>2263</v>
      </c>
      <c r="B2294" s="121">
        <v>204020101</v>
      </c>
      <c r="C2294" s="148" t="s">
        <v>159</v>
      </c>
      <c r="D2294" s="149" t="s">
        <v>32</v>
      </c>
      <c r="E2294" s="149" t="s">
        <v>33</v>
      </c>
      <c r="F2294" s="149" t="s">
        <v>83</v>
      </c>
      <c r="G2294" s="149" t="s">
        <v>49</v>
      </c>
      <c r="H2294" s="149">
        <v>0</v>
      </c>
      <c r="I2294" s="123" t="s">
        <v>2371</v>
      </c>
      <c r="J2294" s="150">
        <f>VLOOKUP(B2294,'12.2023'!A:C,3,0)</f>
        <v>0</v>
      </c>
      <c r="K2294" s="151">
        <f>VLOOKUP(B2294,'12.2023'!A:D,4,0)</f>
        <v>445379.59</v>
      </c>
      <c r="L2294" s="150">
        <f>VLOOKUP(B2294,'12.2023'!A:E,5,0)</f>
        <v>0</v>
      </c>
      <c r="M2294" s="150">
        <f>VLOOKUP(B2294,'12.2023'!A:F,6,0)</f>
        <v>13351.470000000001</v>
      </c>
      <c r="N2294" s="150">
        <f t="shared" si="141"/>
        <v>0</v>
      </c>
      <c r="O2294" s="152">
        <f t="shared" si="142"/>
        <v>458731.06000000006</v>
      </c>
      <c r="P2294" s="128">
        <f t="shared" si="143"/>
        <v>-458731.06000000006</v>
      </c>
      <c r="Q2294" s="153">
        <v>0</v>
      </c>
      <c r="R2294" s="128">
        <f t="shared" si="144"/>
        <v>-458731.06000000006</v>
      </c>
      <c r="S2294" s="129">
        <v>13</v>
      </c>
    </row>
    <row r="2295" spans="1:19" hidden="1">
      <c r="A2295" s="147">
        <v>2264</v>
      </c>
      <c r="B2295" s="121">
        <v>204020102</v>
      </c>
      <c r="C2295" s="148" t="s">
        <v>159</v>
      </c>
      <c r="D2295" s="149" t="s">
        <v>32</v>
      </c>
      <c r="E2295" s="149" t="s">
        <v>33</v>
      </c>
      <c r="F2295" s="149" t="s">
        <v>83</v>
      </c>
      <c r="G2295" s="149" t="s">
        <v>49</v>
      </c>
      <c r="H2295" s="149">
        <v>0</v>
      </c>
      <c r="I2295" s="123" t="s">
        <v>2372</v>
      </c>
      <c r="J2295" s="150">
        <f>VLOOKUP(B2295,'12.2023'!A:C,3,0)</f>
        <v>0</v>
      </c>
      <c r="K2295" s="151">
        <f>VLOOKUP(B2295,'12.2023'!A:D,4,0)</f>
        <v>695872.20000000007</v>
      </c>
      <c r="L2295" s="150">
        <f>VLOOKUP(B2295,'12.2023'!A:E,5,0)</f>
        <v>0</v>
      </c>
      <c r="M2295" s="150">
        <f>VLOOKUP(B2295,'12.2023'!A:F,6,0)</f>
        <v>108455.41</v>
      </c>
      <c r="N2295" s="150">
        <f t="shared" si="141"/>
        <v>0</v>
      </c>
      <c r="O2295" s="152">
        <f t="shared" si="142"/>
        <v>804327.6100000001</v>
      </c>
      <c r="P2295" s="128">
        <f t="shared" si="143"/>
        <v>-804327.6100000001</v>
      </c>
      <c r="Q2295" s="153">
        <v>0</v>
      </c>
      <c r="R2295" s="128">
        <f t="shared" si="144"/>
        <v>-804327.6100000001</v>
      </c>
      <c r="S2295" s="129">
        <v>13</v>
      </c>
    </row>
    <row r="2296" spans="1:19" hidden="1">
      <c r="A2296" s="147">
        <v>2265</v>
      </c>
      <c r="B2296" s="121">
        <v>204020103</v>
      </c>
      <c r="C2296" s="148" t="s">
        <v>159</v>
      </c>
      <c r="D2296" s="149" t="s">
        <v>32</v>
      </c>
      <c r="E2296" s="149" t="s">
        <v>33</v>
      </c>
      <c r="F2296" s="149" t="s">
        <v>83</v>
      </c>
      <c r="G2296" s="149" t="s">
        <v>49</v>
      </c>
      <c r="H2296" s="149">
        <v>0</v>
      </c>
      <c r="I2296" s="123" t="s">
        <v>2373</v>
      </c>
      <c r="J2296" s="150">
        <f>VLOOKUP(B2296,'12.2023'!A:C,3,0)</f>
        <v>0</v>
      </c>
      <c r="K2296" s="151">
        <f>VLOOKUP(B2296,'12.2023'!A:D,4,0)</f>
        <v>236067.85</v>
      </c>
      <c r="L2296" s="150">
        <f>VLOOKUP(B2296,'12.2023'!A:E,5,0)</f>
        <v>129570.36</v>
      </c>
      <c r="M2296" s="150">
        <f>VLOOKUP(B2296,'12.2023'!A:F,6,0)</f>
        <v>48265.37</v>
      </c>
      <c r="N2296" s="150">
        <f t="shared" si="141"/>
        <v>0</v>
      </c>
      <c r="O2296" s="152">
        <f t="shared" si="142"/>
        <v>154762.86000000004</v>
      </c>
      <c r="P2296" s="128">
        <f t="shared" si="143"/>
        <v>-154762.86000000004</v>
      </c>
      <c r="Q2296" s="153">
        <v>0</v>
      </c>
      <c r="R2296" s="128">
        <f t="shared" si="144"/>
        <v>-154762.86000000004</v>
      </c>
      <c r="S2296" s="129">
        <v>13</v>
      </c>
    </row>
    <row r="2297" spans="1:19" hidden="1">
      <c r="A2297" s="147">
        <v>2267</v>
      </c>
      <c r="B2297" s="121">
        <v>204020201</v>
      </c>
      <c r="C2297" s="148" t="s">
        <v>159</v>
      </c>
      <c r="D2297" s="149" t="s">
        <v>32</v>
      </c>
      <c r="E2297" s="149" t="s">
        <v>33</v>
      </c>
      <c r="F2297" s="149" t="s">
        <v>83</v>
      </c>
      <c r="G2297" s="149" t="s">
        <v>49</v>
      </c>
      <c r="H2297" s="149">
        <v>0</v>
      </c>
      <c r="I2297" s="123" t="s">
        <v>2374</v>
      </c>
      <c r="J2297" s="150">
        <f>VLOOKUP(B2297,'12.2023'!A:C,3,0)</f>
        <v>0</v>
      </c>
      <c r="K2297" s="151">
        <f>VLOOKUP(B2297,'12.2023'!A:D,4,0)</f>
        <v>844800.58000000007</v>
      </c>
      <c r="L2297" s="150">
        <f>VLOOKUP(B2297,'12.2023'!A:E,5,0)</f>
        <v>0</v>
      </c>
      <c r="M2297" s="150">
        <f>VLOOKUP(B2297,'12.2023'!A:F,6,0)</f>
        <v>14418.17</v>
      </c>
      <c r="N2297" s="150">
        <f t="shared" si="141"/>
        <v>0</v>
      </c>
      <c r="O2297" s="152">
        <f t="shared" si="142"/>
        <v>859218.75000000012</v>
      </c>
      <c r="P2297" s="128">
        <f t="shared" si="143"/>
        <v>-859218.75000000012</v>
      </c>
      <c r="Q2297" s="153">
        <v>0</v>
      </c>
      <c r="R2297" s="128">
        <f t="shared" si="144"/>
        <v>-859218.75000000012</v>
      </c>
      <c r="S2297" s="129">
        <v>13</v>
      </c>
    </row>
    <row r="2298" spans="1:19" hidden="1">
      <c r="A2298" s="147">
        <v>2268</v>
      </c>
      <c r="B2298" s="121">
        <v>204020202</v>
      </c>
      <c r="C2298" s="148" t="s">
        <v>159</v>
      </c>
      <c r="D2298" s="149" t="s">
        <v>32</v>
      </c>
      <c r="E2298" s="149" t="s">
        <v>33</v>
      </c>
      <c r="F2298" s="149" t="s">
        <v>83</v>
      </c>
      <c r="G2298" s="149" t="s">
        <v>49</v>
      </c>
      <c r="H2298" s="149">
        <v>0</v>
      </c>
      <c r="I2298" s="123" t="s">
        <v>2375</v>
      </c>
      <c r="J2298" s="150">
        <f>VLOOKUP(B2298,'12.2023'!A:C,3,0)</f>
        <v>0</v>
      </c>
      <c r="K2298" s="151">
        <f>VLOOKUP(B2298,'12.2023'!A:D,4,0)</f>
        <v>3416447.43</v>
      </c>
      <c r="L2298" s="150">
        <f>VLOOKUP(B2298,'12.2023'!A:E,5,0)</f>
        <v>30500</v>
      </c>
      <c r="M2298" s="150">
        <f>VLOOKUP(B2298,'12.2023'!A:F,6,0)</f>
        <v>425504.51</v>
      </c>
      <c r="N2298" s="150">
        <f t="shared" si="141"/>
        <v>0</v>
      </c>
      <c r="O2298" s="152">
        <f t="shared" si="142"/>
        <v>3811451.9400000004</v>
      </c>
      <c r="P2298" s="128">
        <f t="shared" si="143"/>
        <v>-3811451.9400000004</v>
      </c>
      <c r="Q2298" s="153">
        <v>0</v>
      </c>
      <c r="R2298" s="128">
        <f t="shared" si="144"/>
        <v>-3811451.9400000004</v>
      </c>
      <c r="S2298" s="129">
        <v>13</v>
      </c>
    </row>
    <row r="2299" spans="1:19" hidden="1">
      <c r="A2299" s="147">
        <v>2269</v>
      </c>
      <c r="B2299" s="121">
        <v>204020203</v>
      </c>
      <c r="C2299" s="148" t="s">
        <v>159</v>
      </c>
      <c r="D2299" s="149" t="s">
        <v>32</v>
      </c>
      <c r="E2299" s="149" t="s">
        <v>33</v>
      </c>
      <c r="F2299" s="149" t="s">
        <v>83</v>
      </c>
      <c r="G2299" s="149" t="s">
        <v>49</v>
      </c>
      <c r="H2299" s="149">
        <v>0</v>
      </c>
      <c r="I2299" s="123" t="s">
        <v>2376</v>
      </c>
      <c r="J2299" s="150">
        <f>VLOOKUP(B2299,'12.2023'!A:C,3,0)</f>
        <v>0</v>
      </c>
      <c r="K2299" s="151">
        <f>VLOOKUP(B2299,'12.2023'!A:D,4,0)</f>
        <v>1654638.3900000001</v>
      </c>
      <c r="L2299" s="150">
        <f>VLOOKUP(B2299,'12.2023'!A:E,5,0)</f>
        <v>0</v>
      </c>
      <c r="M2299" s="150">
        <f>VLOOKUP(B2299,'12.2023'!A:F,6,0)</f>
        <v>175211.21</v>
      </c>
      <c r="N2299" s="150">
        <f t="shared" si="141"/>
        <v>0</v>
      </c>
      <c r="O2299" s="152">
        <f t="shared" si="142"/>
        <v>1829849.6</v>
      </c>
      <c r="P2299" s="128">
        <f t="shared" si="143"/>
        <v>-1829849.6</v>
      </c>
      <c r="Q2299" s="153">
        <v>0</v>
      </c>
      <c r="R2299" s="128">
        <f t="shared" si="144"/>
        <v>-1829849.6</v>
      </c>
      <c r="S2299" s="129">
        <v>13</v>
      </c>
    </row>
    <row r="2300" spans="1:19" hidden="1">
      <c r="A2300" s="147">
        <v>2270</v>
      </c>
      <c r="B2300" s="121">
        <v>204020204</v>
      </c>
      <c r="C2300" s="148" t="s">
        <v>159</v>
      </c>
      <c r="D2300" s="149" t="s">
        <v>32</v>
      </c>
      <c r="E2300" s="149" t="s">
        <v>33</v>
      </c>
      <c r="F2300" s="149" t="s">
        <v>83</v>
      </c>
      <c r="G2300" s="149" t="s">
        <v>49</v>
      </c>
      <c r="H2300" s="149">
        <v>0</v>
      </c>
      <c r="I2300" s="123" t="s">
        <v>2377</v>
      </c>
      <c r="J2300" s="150">
        <f>VLOOKUP(B2300,'12.2023'!A:C,3,0)</f>
        <v>0</v>
      </c>
      <c r="K2300" s="151">
        <f>VLOOKUP(B2300,'12.2023'!A:D,4,0)</f>
        <v>1175357.3500000001</v>
      </c>
      <c r="L2300" s="150">
        <f>VLOOKUP(B2300,'12.2023'!A:E,5,0)</f>
        <v>4735</v>
      </c>
      <c r="M2300" s="150">
        <f>VLOOKUP(B2300,'12.2023'!A:F,6,0)</f>
        <v>361072.43</v>
      </c>
      <c r="N2300" s="150">
        <f t="shared" si="141"/>
        <v>0</v>
      </c>
      <c r="O2300" s="152">
        <f t="shared" si="142"/>
        <v>1531694.78</v>
      </c>
      <c r="P2300" s="128">
        <f t="shared" si="143"/>
        <v>-1531694.78</v>
      </c>
      <c r="Q2300" s="153">
        <v>0</v>
      </c>
      <c r="R2300" s="128">
        <f t="shared" si="144"/>
        <v>-1531694.78</v>
      </c>
      <c r="S2300" s="129">
        <v>13</v>
      </c>
    </row>
    <row r="2301" spans="1:19" hidden="1">
      <c r="A2301" s="147">
        <v>2271</v>
      </c>
      <c r="B2301" s="121">
        <v>204020205</v>
      </c>
      <c r="C2301" s="148" t="s">
        <v>159</v>
      </c>
      <c r="D2301" s="149" t="s">
        <v>32</v>
      </c>
      <c r="E2301" s="149" t="s">
        <v>33</v>
      </c>
      <c r="F2301" s="149" t="s">
        <v>83</v>
      </c>
      <c r="G2301" s="149" t="s">
        <v>49</v>
      </c>
      <c r="H2301" s="149">
        <v>0</v>
      </c>
      <c r="I2301" s="123" t="s">
        <v>2378</v>
      </c>
      <c r="J2301" s="150">
        <f>VLOOKUP(B2301,'12.2023'!A:C,3,0)</f>
        <v>0</v>
      </c>
      <c r="K2301" s="151">
        <f>VLOOKUP(B2301,'12.2023'!A:D,4,0)</f>
        <v>152119.56</v>
      </c>
      <c r="L2301" s="150">
        <f>VLOOKUP(B2301,'12.2023'!A:E,5,0)</f>
        <v>0</v>
      </c>
      <c r="M2301" s="150">
        <f>VLOOKUP(B2301,'12.2023'!A:F,6,0)</f>
        <v>31634.73</v>
      </c>
      <c r="N2301" s="150">
        <f t="shared" si="141"/>
        <v>0</v>
      </c>
      <c r="O2301" s="152">
        <f t="shared" si="142"/>
        <v>183754.29</v>
      </c>
      <c r="P2301" s="128">
        <f t="shared" si="143"/>
        <v>-183754.29</v>
      </c>
      <c r="Q2301" s="153">
        <v>0</v>
      </c>
      <c r="R2301" s="128">
        <f t="shared" si="144"/>
        <v>-183754.29</v>
      </c>
      <c r="S2301" s="129">
        <v>13</v>
      </c>
    </row>
    <row r="2302" spans="1:19" hidden="1">
      <c r="A2302" s="147">
        <v>2272</v>
      </c>
      <c r="B2302" s="121">
        <v>204020206</v>
      </c>
      <c r="C2302" s="148" t="s">
        <v>159</v>
      </c>
      <c r="D2302" s="149" t="s">
        <v>32</v>
      </c>
      <c r="E2302" s="149" t="s">
        <v>33</v>
      </c>
      <c r="F2302" s="149" t="s">
        <v>83</v>
      </c>
      <c r="G2302" s="149" t="s">
        <v>49</v>
      </c>
      <c r="H2302" s="149">
        <v>0</v>
      </c>
      <c r="I2302" s="123" t="s">
        <v>2379</v>
      </c>
      <c r="J2302" s="150">
        <f>VLOOKUP(B2302,'12.2023'!A:C,3,0)</f>
        <v>0</v>
      </c>
      <c r="K2302" s="151">
        <f>VLOOKUP(B2302,'12.2023'!A:D,4,0)</f>
        <v>49000</v>
      </c>
      <c r="L2302" s="150">
        <f>VLOOKUP(B2302,'12.2023'!A:E,5,0)</f>
        <v>0</v>
      </c>
      <c r="M2302" s="150">
        <f>VLOOKUP(B2302,'12.2023'!A:F,6,0)</f>
        <v>29570</v>
      </c>
      <c r="N2302" s="150">
        <f t="shared" si="141"/>
        <v>0</v>
      </c>
      <c r="O2302" s="152">
        <f t="shared" si="142"/>
        <v>78570</v>
      </c>
      <c r="P2302" s="128">
        <f t="shared" si="143"/>
        <v>-78570</v>
      </c>
      <c r="Q2302" s="153">
        <v>0</v>
      </c>
      <c r="R2302" s="128">
        <f t="shared" si="144"/>
        <v>-78570</v>
      </c>
      <c r="S2302" s="129">
        <v>13</v>
      </c>
    </row>
    <row r="2303" spans="1:19" hidden="1">
      <c r="A2303" s="147">
        <v>2273</v>
      </c>
      <c r="B2303" s="121">
        <v>204020207</v>
      </c>
      <c r="C2303" s="148" t="s">
        <v>159</v>
      </c>
      <c r="D2303" s="149" t="s">
        <v>32</v>
      </c>
      <c r="E2303" s="149" t="s">
        <v>33</v>
      </c>
      <c r="F2303" s="149" t="s">
        <v>83</v>
      </c>
      <c r="G2303" s="149" t="s">
        <v>49</v>
      </c>
      <c r="H2303" s="149">
        <v>0</v>
      </c>
      <c r="I2303" s="123" t="s">
        <v>2380</v>
      </c>
      <c r="J2303" s="150">
        <f>VLOOKUP(B2303,'12.2023'!A:C,3,0)</f>
        <v>0</v>
      </c>
      <c r="K2303" s="151">
        <f>VLOOKUP(B2303,'12.2023'!A:D,4,0)</f>
        <v>15588.65</v>
      </c>
      <c r="L2303" s="150">
        <f>VLOOKUP(B2303,'12.2023'!A:E,5,0)</f>
        <v>0</v>
      </c>
      <c r="M2303" s="150">
        <f>VLOOKUP(B2303,'12.2023'!A:F,6,0)</f>
        <v>36098.36</v>
      </c>
      <c r="N2303" s="150">
        <f t="shared" si="141"/>
        <v>0</v>
      </c>
      <c r="O2303" s="152">
        <f t="shared" si="142"/>
        <v>51687.01</v>
      </c>
      <c r="P2303" s="128">
        <f t="shared" si="143"/>
        <v>-51687.01</v>
      </c>
      <c r="Q2303" s="153">
        <v>0</v>
      </c>
      <c r="R2303" s="128">
        <f t="shared" si="144"/>
        <v>-51687.01</v>
      </c>
      <c r="S2303" s="129">
        <v>13</v>
      </c>
    </row>
    <row r="2304" spans="1:19" hidden="1">
      <c r="A2304" s="147">
        <v>2274</v>
      </c>
      <c r="B2304" s="121">
        <v>204020208</v>
      </c>
      <c r="C2304" s="148" t="s">
        <v>159</v>
      </c>
      <c r="D2304" s="149" t="s">
        <v>32</v>
      </c>
      <c r="E2304" s="149" t="s">
        <v>33</v>
      </c>
      <c r="F2304" s="149" t="s">
        <v>83</v>
      </c>
      <c r="G2304" s="149" t="s">
        <v>49</v>
      </c>
      <c r="H2304" s="149">
        <v>0</v>
      </c>
      <c r="I2304" s="123" t="s">
        <v>2381</v>
      </c>
      <c r="J2304" s="150">
        <f>VLOOKUP(B2304,'12.2023'!A:C,3,0)</f>
        <v>0</v>
      </c>
      <c r="K2304" s="151">
        <f>VLOOKUP(B2304,'12.2023'!A:D,4,0)</f>
        <v>55014.19</v>
      </c>
      <c r="L2304" s="150">
        <f>VLOOKUP(B2304,'12.2023'!A:E,5,0)</f>
        <v>0</v>
      </c>
      <c r="M2304" s="150">
        <f>VLOOKUP(B2304,'12.2023'!A:F,6,0)</f>
        <v>131684.11000000002</v>
      </c>
      <c r="N2304" s="150">
        <f t="shared" si="141"/>
        <v>0</v>
      </c>
      <c r="O2304" s="152">
        <f t="shared" si="142"/>
        <v>186698.30000000002</v>
      </c>
      <c r="P2304" s="128">
        <f t="shared" si="143"/>
        <v>-186698.30000000002</v>
      </c>
      <c r="Q2304" s="153">
        <v>0</v>
      </c>
      <c r="R2304" s="128">
        <f t="shared" si="144"/>
        <v>-186698.30000000002</v>
      </c>
      <c r="S2304" s="129">
        <v>13</v>
      </c>
    </row>
    <row r="2305" spans="1:19" hidden="1">
      <c r="A2305" s="147"/>
      <c r="B2305" s="121">
        <v>204020210</v>
      </c>
      <c r="C2305" s="148" t="s">
        <v>159</v>
      </c>
      <c r="D2305" s="149" t="s">
        <v>32</v>
      </c>
      <c r="E2305" s="149" t="s">
        <v>33</v>
      </c>
      <c r="F2305" s="149" t="s">
        <v>83</v>
      </c>
      <c r="G2305" s="149" t="s">
        <v>49</v>
      </c>
      <c r="H2305" s="149">
        <v>0</v>
      </c>
      <c r="I2305" s="123" t="s">
        <v>4169</v>
      </c>
      <c r="J2305" s="150">
        <f>VLOOKUP(B2305,'12.2023'!A:C,3,0)</f>
        <v>0</v>
      </c>
      <c r="K2305" s="151">
        <f>VLOOKUP(B2305,'12.2023'!A:D,4,0)</f>
        <v>0</v>
      </c>
      <c r="L2305" s="150">
        <f>VLOOKUP(B2305,'12.2023'!A:E,5,0)</f>
        <v>0</v>
      </c>
      <c r="M2305" s="150">
        <f>VLOOKUP(B2305,'12.2023'!A:F,6,0)</f>
        <v>8952.66</v>
      </c>
      <c r="N2305" s="150">
        <f t="shared" si="141"/>
        <v>0</v>
      </c>
      <c r="O2305" s="152">
        <f t="shared" si="142"/>
        <v>8952.66</v>
      </c>
      <c r="P2305" s="128">
        <f t="shared" si="143"/>
        <v>-8952.66</v>
      </c>
      <c r="Q2305" s="153">
        <v>0</v>
      </c>
      <c r="R2305" s="128">
        <f t="shared" si="144"/>
        <v>-8952.66</v>
      </c>
      <c r="S2305" s="129">
        <v>13</v>
      </c>
    </row>
    <row r="2306" spans="1:19" hidden="1">
      <c r="A2306" s="147">
        <v>2276</v>
      </c>
      <c r="B2306" s="121">
        <v>204020401</v>
      </c>
      <c r="C2306" s="148" t="s">
        <v>159</v>
      </c>
      <c r="D2306" s="149" t="s">
        <v>32</v>
      </c>
      <c r="E2306" s="149" t="s">
        <v>33</v>
      </c>
      <c r="F2306" s="149" t="s">
        <v>83</v>
      </c>
      <c r="G2306" s="149" t="s">
        <v>49</v>
      </c>
      <c r="H2306" s="149">
        <v>0</v>
      </c>
      <c r="I2306" s="123" t="s">
        <v>2382</v>
      </c>
      <c r="J2306" s="150">
        <f>VLOOKUP(B2306,'12.2023'!A:C,3,0)</f>
        <v>0</v>
      </c>
      <c r="K2306" s="151">
        <f>VLOOKUP(B2306,'12.2023'!A:D,4,0)</f>
        <v>116723.26000000001</v>
      </c>
      <c r="L2306" s="150">
        <f>VLOOKUP(B2306,'12.2023'!A:E,5,0)</f>
        <v>0</v>
      </c>
      <c r="M2306" s="150">
        <f>VLOOKUP(B2306,'12.2023'!A:F,6,0)</f>
        <v>17199.79</v>
      </c>
      <c r="N2306" s="150">
        <f t="shared" si="141"/>
        <v>0</v>
      </c>
      <c r="O2306" s="152">
        <f t="shared" si="142"/>
        <v>133923.05000000002</v>
      </c>
      <c r="P2306" s="128">
        <f t="shared" si="143"/>
        <v>-133923.05000000002</v>
      </c>
      <c r="Q2306" s="153">
        <v>0</v>
      </c>
      <c r="R2306" s="128">
        <f t="shared" si="144"/>
        <v>-133923.05000000002</v>
      </c>
      <c r="S2306" s="129">
        <v>13</v>
      </c>
    </row>
    <row r="2307" spans="1:19" hidden="1">
      <c r="A2307" s="147">
        <v>2277</v>
      </c>
      <c r="B2307" s="121">
        <v>204020402</v>
      </c>
      <c r="C2307" s="148" t="s">
        <v>159</v>
      </c>
      <c r="D2307" s="149" t="s">
        <v>32</v>
      </c>
      <c r="E2307" s="149" t="s">
        <v>33</v>
      </c>
      <c r="F2307" s="149" t="s">
        <v>83</v>
      </c>
      <c r="G2307" s="149" t="s">
        <v>49</v>
      </c>
      <c r="H2307" s="149">
        <v>0</v>
      </c>
      <c r="I2307" s="123" t="s">
        <v>2383</v>
      </c>
      <c r="J2307" s="150">
        <f>VLOOKUP(B2307,'12.2023'!A:C,3,0)</f>
        <v>0</v>
      </c>
      <c r="K2307" s="151">
        <f>VLOOKUP(B2307,'12.2023'!A:D,4,0)</f>
        <v>1159750.06</v>
      </c>
      <c r="L2307" s="150">
        <f>VLOOKUP(B2307,'12.2023'!A:E,5,0)</f>
        <v>0</v>
      </c>
      <c r="M2307" s="150">
        <f>VLOOKUP(B2307,'12.2023'!A:F,6,0)</f>
        <v>314818.64</v>
      </c>
      <c r="N2307" s="150">
        <f t="shared" si="141"/>
        <v>0</v>
      </c>
      <c r="O2307" s="152">
        <f t="shared" si="142"/>
        <v>1474568.7000000002</v>
      </c>
      <c r="P2307" s="128">
        <f t="shared" si="143"/>
        <v>-1474568.7000000002</v>
      </c>
      <c r="Q2307" s="153">
        <v>0</v>
      </c>
      <c r="R2307" s="128">
        <f t="shared" si="144"/>
        <v>-1474568.7000000002</v>
      </c>
      <c r="S2307" s="129">
        <v>13</v>
      </c>
    </row>
    <row r="2308" spans="1:19" hidden="1">
      <c r="A2308" s="147">
        <v>2278</v>
      </c>
      <c r="B2308" s="121">
        <v>204020403</v>
      </c>
      <c r="C2308" s="148" t="s">
        <v>159</v>
      </c>
      <c r="D2308" s="149" t="s">
        <v>32</v>
      </c>
      <c r="E2308" s="149" t="s">
        <v>33</v>
      </c>
      <c r="F2308" s="149" t="s">
        <v>83</v>
      </c>
      <c r="G2308" s="149" t="s">
        <v>49</v>
      </c>
      <c r="H2308" s="149">
        <v>0</v>
      </c>
      <c r="I2308" s="123" t="s">
        <v>2384</v>
      </c>
      <c r="J2308" s="150">
        <f>VLOOKUP(B2308,'12.2023'!A:C,3,0)</f>
        <v>0</v>
      </c>
      <c r="K2308" s="151">
        <f>VLOOKUP(B2308,'12.2023'!A:D,4,0)</f>
        <v>0</v>
      </c>
      <c r="L2308" s="150">
        <f>VLOOKUP(B2308,'12.2023'!A:E,5,0)</f>
        <v>0</v>
      </c>
      <c r="M2308" s="150">
        <f>VLOOKUP(B2308,'12.2023'!A:F,6,0)</f>
        <v>0</v>
      </c>
      <c r="N2308" s="150">
        <f t="shared" si="141"/>
        <v>0</v>
      </c>
      <c r="O2308" s="152">
        <f t="shared" si="142"/>
        <v>0</v>
      </c>
      <c r="P2308" s="128">
        <f t="shared" si="143"/>
        <v>0</v>
      </c>
      <c r="Q2308" s="153">
        <v>0</v>
      </c>
      <c r="R2308" s="128">
        <f t="shared" si="144"/>
        <v>0</v>
      </c>
      <c r="S2308" s="129">
        <v>13</v>
      </c>
    </row>
    <row r="2309" spans="1:19" hidden="1">
      <c r="A2309" s="147">
        <v>2279</v>
      </c>
      <c r="B2309" s="121">
        <v>204020404</v>
      </c>
      <c r="C2309" s="148" t="s">
        <v>159</v>
      </c>
      <c r="D2309" s="149" t="s">
        <v>32</v>
      </c>
      <c r="E2309" s="149" t="s">
        <v>33</v>
      </c>
      <c r="F2309" s="149" t="s">
        <v>83</v>
      </c>
      <c r="G2309" s="149" t="s">
        <v>49</v>
      </c>
      <c r="H2309" s="149">
        <v>0</v>
      </c>
      <c r="I2309" s="123" t="s">
        <v>2385</v>
      </c>
      <c r="J2309" s="150">
        <f>VLOOKUP(B2309,'12.2023'!A:C,3,0)</f>
        <v>0</v>
      </c>
      <c r="K2309" s="151">
        <f>VLOOKUP(B2309,'12.2023'!A:D,4,0)</f>
        <v>83305.09</v>
      </c>
      <c r="L2309" s="150">
        <f>VLOOKUP(B2309,'12.2023'!A:E,5,0)</f>
        <v>7102.2</v>
      </c>
      <c r="M2309" s="150">
        <f>VLOOKUP(B2309,'12.2023'!A:F,6,0)</f>
        <v>84865.36</v>
      </c>
      <c r="N2309" s="150">
        <f t="shared" si="141"/>
        <v>0</v>
      </c>
      <c r="O2309" s="152">
        <f t="shared" si="142"/>
        <v>161068.25</v>
      </c>
      <c r="P2309" s="128">
        <f t="shared" si="143"/>
        <v>-161068.25</v>
      </c>
      <c r="Q2309" s="153">
        <v>0</v>
      </c>
      <c r="R2309" s="128">
        <f t="shared" si="144"/>
        <v>-161068.25</v>
      </c>
      <c r="S2309" s="129">
        <v>13</v>
      </c>
    </row>
    <row r="2310" spans="1:19" hidden="1">
      <c r="A2310" s="147">
        <v>2280</v>
      </c>
      <c r="B2310" s="121">
        <v>204020405</v>
      </c>
      <c r="C2310" s="148" t="s">
        <v>159</v>
      </c>
      <c r="D2310" s="149" t="s">
        <v>32</v>
      </c>
      <c r="E2310" s="149" t="s">
        <v>33</v>
      </c>
      <c r="F2310" s="149" t="s">
        <v>83</v>
      </c>
      <c r="G2310" s="149" t="s">
        <v>49</v>
      </c>
      <c r="H2310" s="149">
        <v>0</v>
      </c>
      <c r="I2310" s="123" t="s">
        <v>2386</v>
      </c>
      <c r="J2310" s="150">
        <f>VLOOKUP(B2310,'12.2023'!A:C,3,0)</f>
        <v>0</v>
      </c>
      <c r="K2310" s="151">
        <f>VLOOKUP(B2310,'12.2023'!A:D,4,0)</f>
        <v>28751.96</v>
      </c>
      <c r="L2310" s="150">
        <f>VLOOKUP(B2310,'12.2023'!A:E,5,0)</f>
        <v>0</v>
      </c>
      <c r="M2310" s="150">
        <f>VLOOKUP(B2310,'12.2023'!A:F,6,0)</f>
        <v>14430.380000000001</v>
      </c>
      <c r="N2310" s="150">
        <f t="shared" si="141"/>
        <v>0</v>
      </c>
      <c r="O2310" s="152">
        <f t="shared" si="142"/>
        <v>43182.34</v>
      </c>
      <c r="P2310" s="128">
        <f t="shared" si="143"/>
        <v>-43182.34</v>
      </c>
      <c r="Q2310" s="153">
        <v>0</v>
      </c>
      <c r="R2310" s="128">
        <f t="shared" si="144"/>
        <v>-43182.34</v>
      </c>
      <c r="S2310" s="129">
        <v>13</v>
      </c>
    </row>
    <row r="2311" spans="1:19" hidden="1">
      <c r="A2311" s="147">
        <v>2281</v>
      </c>
      <c r="B2311" s="121">
        <v>204020501</v>
      </c>
      <c r="C2311" s="148" t="s">
        <v>159</v>
      </c>
      <c r="D2311" s="149" t="s">
        <v>32</v>
      </c>
      <c r="E2311" s="149" t="s">
        <v>33</v>
      </c>
      <c r="F2311" s="149" t="s">
        <v>83</v>
      </c>
      <c r="G2311" s="149" t="s">
        <v>49</v>
      </c>
      <c r="H2311" s="149">
        <v>0</v>
      </c>
      <c r="I2311" s="123" t="s">
        <v>2387</v>
      </c>
      <c r="J2311" s="150">
        <f>VLOOKUP(B2311,'12.2023'!A:C,3,0)</f>
        <v>0</v>
      </c>
      <c r="K2311" s="151">
        <f>VLOOKUP(B2311,'12.2023'!A:D,4,0)</f>
        <v>714326.36</v>
      </c>
      <c r="L2311" s="150">
        <f>VLOOKUP(B2311,'12.2023'!A:E,5,0)</f>
        <v>0</v>
      </c>
      <c r="M2311" s="150">
        <f>VLOOKUP(B2311,'12.2023'!A:F,6,0)</f>
        <v>4378.6400000000003</v>
      </c>
      <c r="N2311" s="150">
        <f t="shared" ref="N2311:N2374" si="145">IF((J2311+L2311)-(K2311+M2311)&lt;0,0,(J2311+L2311)-(K2311+M2311))</f>
        <v>0</v>
      </c>
      <c r="O2311" s="152">
        <f t="shared" ref="O2311:O2374" si="146">-IF((J2311+L2311)-(K2311+M2311)&lt;0,(J2311+L2311)-(K2311+M2311),0)</f>
        <v>718705</v>
      </c>
      <c r="P2311" s="128">
        <f t="shared" ref="P2311:P2374" si="147">N2311-O2311</f>
        <v>-718705</v>
      </c>
      <c r="Q2311" s="153">
        <v>0</v>
      </c>
      <c r="R2311" s="128">
        <f t="shared" ref="R2311:R2374" si="148">P2311-Q2311</f>
        <v>-718705</v>
      </c>
      <c r="S2311" s="129">
        <v>13</v>
      </c>
    </row>
    <row r="2312" spans="1:19" hidden="1">
      <c r="A2312" s="147">
        <v>2282</v>
      </c>
      <c r="B2312" s="121">
        <v>204020502</v>
      </c>
      <c r="C2312" s="148" t="s">
        <v>159</v>
      </c>
      <c r="D2312" s="149" t="s">
        <v>32</v>
      </c>
      <c r="E2312" s="149" t="s">
        <v>33</v>
      </c>
      <c r="F2312" s="149" t="s">
        <v>83</v>
      </c>
      <c r="G2312" s="149" t="s">
        <v>49</v>
      </c>
      <c r="H2312" s="149">
        <v>0</v>
      </c>
      <c r="I2312" s="123" t="s">
        <v>2388</v>
      </c>
      <c r="J2312" s="150">
        <f>VLOOKUP(B2312,'12.2023'!A:C,3,0)</f>
        <v>0</v>
      </c>
      <c r="K2312" s="151">
        <f>VLOOKUP(B2312,'12.2023'!A:D,4,0)</f>
        <v>453333.7</v>
      </c>
      <c r="L2312" s="150">
        <f>VLOOKUP(B2312,'12.2023'!A:E,5,0)</f>
        <v>0</v>
      </c>
      <c r="M2312" s="150">
        <f>VLOOKUP(B2312,'12.2023'!A:F,6,0)</f>
        <v>57450.74</v>
      </c>
      <c r="N2312" s="150">
        <f t="shared" si="145"/>
        <v>0</v>
      </c>
      <c r="O2312" s="152">
        <f t="shared" si="146"/>
        <v>510784.44</v>
      </c>
      <c r="P2312" s="128">
        <f t="shared" si="147"/>
        <v>-510784.44</v>
      </c>
      <c r="Q2312" s="153">
        <v>0</v>
      </c>
      <c r="R2312" s="128">
        <f t="shared" si="148"/>
        <v>-510784.44</v>
      </c>
      <c r="S2312" s="129">
        <v>13</v>
      </c>
    </row>
    <row r="2313" spans="1:19" hidden="1">
      <c r="A2313" s="147"/>
      <c r="B2313" s="121">
        <v>204020601</v>
      </c>
      <c r="C2313" s="148" t="s">
        <v>159</v>
      </c>
      <c r="D2313" s="149" t="s">
        <v>32</v>
      </c>
      <c r="E2313" s="149" t="s">
        <v>33</v>
      </c>
      <c r="F2313" s="149" t="s">
        <v>156</v>
      </c>
      <c r="G2313" s="149" t="s">
        <v>3261</v>
      </c>
      <c r="H2313" s="149">
        <v>0</v>
      </c>
      <c r="I2313" s="123" t="s">
        <v>4170</v>
      </c>
      <c r="J2313" s="150">
        <f>VLOOKUP(B2313,'12.2023'!A:C,3,0)</f>
        <v>0</v>
      </c>
      <c r="K2313" s="151">
        <f>VLOOKUP(B2313,'12.2023'!A:D,4,0)</f>
        <v>49469.120000000003</v>
      </c>
      <c r="L2313" s="150">
        <f>VLOOKUP(B2313,'12.2023'!A:E,5,0)</f>
        <v>14917</v>
      </c>
      <c r="M2313" s="150">
        <f>VLOOKUP(B2313,'12.2023'!A:F,6,0)</f>
        <v>234749.94</v>
      </c>
      <c r="N2313" s="150">
        <f t="shared" si="145"/>
        <v>0</v>
      </c>
      <c r="O2313" s="152">
        <f t="shared" si="146"/>
        <v>269302.06</v>
      </c>
      <c r="P2313" s="128">
        <f t="shared" si="147"/>
        <v>-269302.06</v>
      </c>
      <c r="Q2313" s="153">
        <v>0</v>
      </c>
      <c r="R2313" s="128">
        <f t="shared" si="148"/>
        <v>-269302.06</v>
      </c>
      <c r="S2313" s="129">
        <v>14</v>
      </c>
    </row>
    <row r="2314" spans="1:19" hidden="1">
      <c r="A2314" s="147"/>
      <c r="B2314" s="121">
        <v>204020602</v>
      </c>
      <c r="C2314" s="148" t="s">
        <v>159</v>
      </c>
      <c r="D2314" s="149" t="s">
        <v>32</v>
      </c>
      <c r="E2314" s="149" t="s">
        <v>33</v>
      </c>
      <c r="F2314" s="149" t="s">
        <v>156</v>
      </c>
      <c r="G2314" s="149" t="s">
        <v>3261</v>
      </c>
      <c r="H2314" s="149">
        <v>0</v>
      </c>
      <c r="I2314" s="123" t="s">
        <v>4171</v>
      </c>
      <c r="J2314" s="150">
        <f>VLOOKUP(B2314,'12.2023'!A:C,3,0)</f>
        <v>0</v>
      </c>
      <c r="K2314" s="151">
        <f>VLOOKUP(B2314,'12.2023'!A:D,4,0)</f>
        <v>1578935.75</v>
      </c>
      <c r="L2314" s="150">
        <f>VLOOKUP(B2314,'12.2023'!A:E,5,0)</f>
        <v>0</v>
      </c>
      <c r="M2314" s="150">
        <f>VLOOKUP(B2314,'12.2023'!A:F,6,0)</f>
        <v>555129.34</v>
      </c>
      <c r="N2314" s="150">
        <f t="shared" si="145"/>
        <v>0</v>
      </c>
      <c r="O2314" s="152">
        <f t="shared" si="146"/>
        <v>2134065.09</v>
      </c>
      <c r="P2314" s="128">
        <f t="shared" si="147"/>
        <v>-2134065.09</v>
      </c>
      <c r="Q2314" s="153">
        <v>0</v>
      </c>
      <c r="R2314" s="128">
        <f t="shared" si="148"/>
        <v>-2134065.09</v>
      </c>
      <c r="S2314" s="129">
        <v>14</v>
      </c>
    </row>
    <row r="2315" spans="1:19" hidden="1">
      <c r="A2315" s="147">
        <v>2283</v>
      </c>
      <c r="B2315" s="121">
        <v>204030116</v>
      </c>
      <c r="C2315" s="148" t="s">
        <v>159</v>
      </c>
      <c r="D2315" s="149" t="s">
        <v>32</v>
      </c>
      <c r="E2315" s="149" t="s">
        <v>34</v>
      </c>
      <c r="F2315" s="149" t="s">
        <v>142</v>
      </c>
      <c r="G2315" s="149" t="s">
        <v>142</v>
      </c>
      <c r="H2315" s="149">
        <v>0</v>
      </c>
      <c r="I2315" s="123" t="s">
        <v>2389</v>
      </c>
      <c r="J2315" s="150">
        <f>VLOOKUP(B2315,'12.2023'!A:C,3,0)</f>
        <v>0</v>
      </c>
      <c r="K2315" s="151">
        <f>VLOOKUP(B2315,'12.2023'!A:D,4,0)</f>
        <v>0</v>
      </c>
      <c r="L2315" s="150">
        <f>VLOOKUP(B2315,'12.2023'!A:E,5,0)</f>
        <v>0</v>
      </c>
      <c r="M2315" s="150">
        <f>VLOOKUP(B2315,'12.2023'!A:F,6,0)</f>
        <v>0</v>
      </c>
      <c r="N2315" s="150">
        <f t="shared" si="145"/>
        <v>0</v>
      </c>
      <c r="O2315" s="152">
        <f t="shared" si="146"/>
        <v>0</v>
      </c>
      <c r="P2315" s="128">
        <f t="shared" si="147"/>
        <v>0</v>
      </c>
      <c r="Q2315" s="153">
        <v>0</v>
      </c>
      <c r="R2315" s="128">
        <f t="shared" si="148"/>
        <v>0</v>
      </c>
      <c r="S2315" s="129">
        <v>18</v>
      </c>
    </row>
    <row r="2316" spans="1:19" hidden="1">
      <c r="A2316" s="147">
        <v>2284</v>
      </c>
      <c r="B2316" s="121">
        <v>204030117</v>
      </c>
      <c r="C2316" s="148" t="s">
        <v>159</v>
      </c>
      <c r="D2316" s="149" t="s">
        <v>32</v>
      </c>
      <c r="E2316" s="149" t="s">
        <v>34</v>
      </c>
      <c r="F2316" s="149" t="s">
        <v>142</v>
      </c>
      <c r="G2316" s="149" t="s">
        <v>142</v>
      </c>
      <c r="H2316" s="149">
        <v>0</v>
      </c>
      <c r="I2316" s="123" t="s">
        <v>2390</v>
      </c>
      <c r="J2316" s="150">
        <f>VLOOKUP(B2316,'12.2023'!A:C,3,0)</f>
        <v>0</v>
      </c>
      <c r="K2316" s="151">
        <f>VLOOKUP(B2316,'12.2023'!A:D,4,0)</f>
        <v>0</v>
      </c>
      <c r="L2316" s="150">
        <f>VLOOKUP(B2316,'12.2023'!A:E,5,0)</f>
        <v>0</v>
      </c>
      <c r="M2316" s="150">
        <f>VLOOKUP(B2316,'12.2023'!A:F,6,0)</f>
        <v>0</v>
      </c>
      <c r="N2316" s="150">
        <f t="shared" si="145"/>
        <v>0</v>
      </c>
      <c r="O2316" s="152">
        <f t="shared" si="146"/>
        <v>0</v>
      </c>
      <c r="P2316" s="128">
        <f t="shared" si="147"/>
        <v>0</v>
      </c>
      <c r="Q2316" s="153">
        <v>0</v>
      </c>
      <c r="R2316" s="128">
        <f t="shared" si="148"/>
        <v>0</v>
      </c>
      <c r="S2316" s="129">
        <v>18</v>
      </c>
    </row>
    <row r="2317" spans="1:19" hidden="1">
      <c r="A2317" s="147">
        <v>2285</v>
      </c>
      <c r="B2317" s="121">
        <v>204030118</v>
      </c>
      <c r="C2317" s="148" t="s">
        <v>159</v>
      </c>
      <c r="D2317" s="149" t="s">
        <v>32</v>
      </c>
      <c r="E2317" s="149" t="s">
        <v>34</v>
      </c>
      <c r="F2317" s="149" t="s">
        <v>142</v>
      </c>
      <c r="G2317" s="149" t="s">
        <v>142</v>
      </c>
      <c r="H2317" s="149">
        <v>0</v>
      </c>
      <c r="I2317" s="123" t="s">
        <v>2391</v>
      </c>
      <c r="J2317" s="150">
        <f>VLOOKUP(B2317,'12.2023'!A:C,3,0)</f>
        <v>0</v>
      </c>
      <c r="K2317" s="151">
        <f>VLOOKUP(B2317,'12.2023'!A:D,4,0)</f>
        <v>0</v>
      </c>
      <c r="L2317" s="150">
        <f>VLOOKUP(B2317,'12.2023'!A:E,5,0)</f>
        <v>0</v>
      </c>
      <c r="M2317" s="150">
        <f>VLOOKUP(B2317,'12.2023'!A:F,6,0)</f>
        <v>0</v>
      </c>
      <c r="N2317" s="150">
        <f t="shared" si="145"/>
        <v>0</v>
      </c>
      <c r="O2317" s="152">
        <f t="shared" si="146"/>
        <v>0</v>
      </c>
      <c r="P2317" s="128">
        <f t="shared" si="147"/>
        <v>0</v>
      </c>
      <c r="Q2317" s="153">
        <v>0</v>
      </c>
      <c r="R2317" s="128">
        <f t="shared" si="148"/>
        <v>0</v>
      </c>
      <c r="S2317" s="129">
        <v>18</v>
      </c>
    </row>
    <row r="2318" spans="1:19" hidden="1">
      <c r="A2318" s="147">
        <v>2286</v>
      </c>
      <c r="B2318" s="121">
        <v>204030119</v>
      </c>
      <c r="C2318" s="148" t="s">
        <v>159</v>
      </c>
      <c r="D2318" s="149" t="s">
        <v>32</v>
      </c>
      <c r="E2318" s="149" t="s">
        <v>34</v>
      </c>
      <c r="F2318" s="149" t="s">
        <v>142</v>
      </c>
      <c r="G2318" s="149" t="s">
        <v>142</v>
      </c>
      <c r="H2318" s="149">
        <v>0</v>
      </c>
      <c r="I2318" s="123" t="s">
        <v>2392</v>
      </c>
      <c r="J2318" s="150">
        <f>VLOOKUP(B2318,'12.2023'!A:C,3,0)</f>
        <v>0</v>
      </c>
      <c r="K2318" s="151">
        <f>VLOOKUP(B2318,'12.2023'!A:D,4,0)</f>
        <v>0</v>
      </c>
      <c r="L2318" s="150">
        <f>VLOOKUP(B2318,'12.2023'!A:E,5,0)</f>
        <v>0</v>
      </c>
      <c r="M2318" s="150">
        <f>VLOOKUP(B2318,'12.2023'!A:F,6,0)</f>
        <v>0</v>
      </c>
      <c r="N2318" s="150">
        <f t="shared" si="145"/>
        <v>0</v>
      </c>
      <c r="O2318" s="152">
        <f t="shared" si="146"/>
        <v>0</v>
      </c>
      <c r="P2318" s="128">
        <f t="shared" si="147"/>
        <v>0</v>
      </c>
      <c r="Q2318" s="153">
        <v>0</v>
      </c>
      <c r="R2318" s="128">
        <f t="shared" si="148"/>
        <v>0</v>
      </c>
      <c r="S2318" s="129">
        <v>18</v>
      </c>
    </row>
    <row r="2319" spans="1:19" hidden="1">
      <c r="A2319" s="147">
        <v>2287</v>
      </c>
      <c r="B2319" s="121">
        <v>204030120</v>
      </c>
      <c r="C2319" s="148" t="s">
        <v>159</v>
      </c>
      <c r="D2319" s="149" t="s">
        <v>32</v>
      </c>
      <c r="E2319" s="149" t="s">
        <v>34</v>
      </c>
      <c r="F2319" s="149" t="s">
        <v>142</v>
      </c>
      <c r="G2319" s="149" t="s">
        <v>142</v>
      </c>
      <c r="H2319" s="149">
        <v>0</v>
      </c>
      <c r="I2319" s="123" t="s">
        <v>2393</v>
      </c>
      <c r="J2319" s="150">
        <f>VLOOKUP(B2319,'12.2023'!A:C,3,0)</f>
        <v>0</v>
      </c>
      <c r="K2319" s="151">
        <f>VLOOKUP(B2319,'12.2023'!A:D,4,0)</f>
        <v>0</v>
      </c>
      <c r="L2319" s="150">
        <f>VLOOKUP(B2319,'12.2023'!A:E,5,0)</f>
        <v>0</v>
      </c>
      <c r="M2319" s="150">
        <f>VLOOKUP(B2319,'12.2023'!A:F,6,0)</f>
        <v>0</v>
      </c>
      <c r="N2319" s="150">
        <f t="shared" si="145"/>
        <v>0</v>
      </c>
      <c r="O2319" s="152">
        <f t="shared" si="146"/>
        <v>0</v>
      </c>
      <c r="P2319" s="128">
        <f t="shared" si="147"/>
        <v>0</v>
      </c>
      <c r="Q2319" s="153">
        <v>0</v>
      </c>
      <c r="R2319" s="128">
        <f t="shared" si="148"/>
        <v>0</v>
      </c>
      <c r="S2319" s="129">
        <v>18</v>
      </c>
    </row>
    <row r="2320" spans="1:19" hidden="1">
      <c r="A2320" s="147">
        <v>2288</v>
      </c>
      <c r="B2320" s="121">
        <v>204030121</v>
      </c>
      <c r="C2320" s="148" t="s">
        <v>159</v>
      </c>
      <c r="D2320" s="149" t="s">
        <v>32</v>
      </c>
      <c r="E2320" s="149" t="s">
        <v>34</v>
      </c>
      <c r="F2320" s="149" t="s">
        <v>142</v>
      </c>
      <c r="G2320" s="149" t="s">
        <v>142</v>
      </c>
      <c r="H2320" s="149">
        <v>0</v>
      </c>
      <c r="I2320" s="123" t="s">
        <v>2394</v>
      </c>
      <c r="J2320" s="150">
        <f>VLOOKUP(B2320,'12.2023'!A:C,3,0)</f>
        <v>0</v>
      </c>
      <c r="K2320" s="151">
        <f>VLOOKUP(B2320,'12.2023'!A:D,4,0)</f>
        <v>0</v>
      </c>
      <c r="L2320" s="150">
        <f>VLOOKUP(B2320,'12.2023'!A:E,5,0)</f>
        <v>0</v>
      </c>
      <c r="M2320" s="150">
        <f>VLOOKUP(B2320,'12.2023'!A:F,6,0)</f>
        <v>0</v>
      </c>
      <c r="N2320" s="150">
        <f t="shared" si="145"/>
        <v>0</v>
      </c>
      <c r="O2320" s="152">
        <f t="shared" si="146"/>
        <v>0</v>
      </c>
      <c r="P2320" s="128">
        <f t="shared" si="147"/>
        <v>0</v>
      </c>
      <c r="Q2320" s="153">
        <v>0</v>
      </c>
      <c r="R2320" s="128">
        <f t="shared" si="148"/>
        <v>0</v>
      </c>
      <c r="S2320" s="129">
        <v>18</v>
      </c>
    </row>
    <row r="2321" spans="1:19" hidden="1">
      <c r="A2321" s="147">
        <v>2289</v>
      </c>
      <c r="B2321" s="121">
        <v>204030122</v>
      </c>
      <c r="C2321" s="148" t="s">
        <v>159</v>
      </c>
      <c r="D2321" s="149" t="s">
        <v>32</v>
      </c>
      <c r="E2321" s="149" t="s">
        <v>34</v>
      </c>
      <c r="F2321" s="149" t="s">
        <v>142</v>
      </c>
      <c r="G2321" s="149" t="s">
        <v>142</v>
      </c>
      <c r="H2321" s="149">
        <v>0</v>
      </c>
      <c r="I2321" s="123" t="s">
        <v>2395</v>
      </c>
      <c r="J2321" s="150">
        <f>VLOOKUP(B2321,'12.2023'!A:C,3,0)</f>
        <v>0</v>
      </c>
      <c r="K2321" s="151">
        <f>VLOOKUP(B2321,'12.2023'!A:D,4,0)</f>
        <v>0</v>
      </c>
      <c r="L2321" s="150">
        <f>VLOOKUP(B2321,'12.2023'!A:E,5,0)</f>
        <v>0</v>
      </c>
      <c r="M2321" s="150">
        <f>VLOOKUP(B2321,'12.2023'!A:F,6,0)</f>
        <v>0</v>
      </c>
      <c r="N2321" s="150">
        <f t="shared" si="145"/>
        <v>0</v>
      </c>
      <c r="O2321" s="152">
        <f t="shared" si="146"/>
        <v>0</v>
      </c>
      <c r="P2321" s="128">
        <f t="shared" si="147"/>
        <v>0</v>
      </c>
      <c r="Q2321" s="153">
        <v>0</v>
      </c>
      <c r="R2321" s="128">
        <f t="shared" si="148"/>
        <v>0</v>
      </c>
      <c r="S2321" s="129">
        <v>18</v>
      </c>
    </row>
    <row r="2322" spans="1:19" hidden="1">
      <c r="A2322" s="147">
        <v>2290</v>
      </c>
      <c r="B2322" s="121">
        <v>204030123</v>
      </c>
      <c r="C2322" s="148" t="s">
        <v>159</v>
      </c>
      <c r="D2322" s="149" t="s">
        <v>32</v>
      </c>
      <c r="E2322" s="149" t="s">
        <v>34</v>
      </c>
      <c r="F2322" s="149" t="s">
        <v>142</v>
      </c>
      <c r="G2322" s="149" t="s">
        <v>142</v>
      </c>
      <c r="H2322" s="149">
        <v>0</v>
      </c>
      <c r="I2322" s="123" t="s">
        <v>2396</v>
      </c>
      <c r="J2322" s="150">
        <f>VLOOKUP(B2322,'12.2023'!A:C,3,0)</f>
        <v>0</v>
      </c>
      <c r="K2322" s="151">
        <f>VLOOKUP(B2322,'12.2023'!A:D,4,0)</f>
        <v>0</v>
      </c>
      <c r="L2322" s="150">
        <f>VLOOKUP(B2322,'12.2023'!A:E,5,0)</f>
        <v>0</v>
      </c>
      <c r="M2322" s="150">
        <f>VLOOKUP(B2322,'12.2023'!A:F,6,0)</f>
        <v>0</v>
      </c>
      <c r="N2322" s="150">
        <f t="shared" si="145"/>
        <v>0</v>
      </c>
      <c r="O2322" s="152">
        <f t="shared" si="146"/>
        <v>0</v>
      </c>
      <c r="P2322" s="128">
        <f t="shared" si="147"/>
        <v>0</v>
      </c>
      <c r="Q2322" s="153">
        <v>0</v>
      </c>
      <c r="R2322" s="128">
        <f t="shared" si="148"/>
        <v>0</v>
      </c>
      <c r="S2322" s="129">
        <v>18</v>
      </c>
    </row>
    <row r="2323" spans="1:19" hidden="1">
      <c r="A2323" s="147">
        <v>2291</v>
      </c>
      <c r="B2323" s="121">
        <v>204030124</v>
      </c>
      <c r="C2323" s="148" t="s">
        <v>159</v>
      </c>
      <c r="D2323" s="149" t="s">
        <v>32</v>
      </c>
      <c r="E2323" s="149" t="s">
        <v>34</v>
      </c>
      <c r="F2323" s="149" t="s">
        <v>142</v>
      </c>
      <c r="G2323" s="149" t="s">
        <v>142</v>
      </c>
      <c r="H2323" s="149">
        <v>0</v>
      </c>
      <c r="I2323" s="123" t="s">
        <v>2397</v>
      </c>
      <c r="J2323" s="150">
        <f>VLOOKUP(B2323,'12.2023'!A:C,3,0)</f>
        <v>0</v>
      </c>
      <c r="K2323" s="151">
        <f>VLOOKUP(B2323,'12.2023'!A:D,4,0)</f>
        <v>0</v>
      </c>
      <c r="L2323" s="150">
        <f>VLOOKUP(B2323,'12.2023'!A:E,5,0)</f>
        <v>0</v>
      </c>
      <c r="M2323" s="150">
        <f>VLOOKUP(B2323,'12.2023'!A:F,6,0)</f>
        <v>0</v>
      </c>
      <c r="N2323" s="150">
        <f t="shared" si="145"/>
        <v>0</v>
      </c>
      <c r="O2323" s="152">
        <f t="shared" si="146"/>
        <v>0</v>
      </c>
      <c r="P2323" s="128">
        <f t="shared" si="147"/>
        <v>0</v>
      </c>
      <c r="Q2323" s="153">
        <v>0</v>
      </c>
      <c r="R2323" s="128">
        <f t="shared" si="148"/>
        <v>0</v>
      </c>
      <c r="S2323" s="129">
        <v>18</v>
      </c>
    </row>
    <row r="2324" spans="1:19" hidden="1">
      <c r="A2324" s="147">
        <v>2292</v>
      </c>
      <c r="B2324" s="121">
        <v>204030125</v>
      </c>
      <c r="C2324" s="148" t="s">
        <v>159</v>
      </c>
      <c r="D2324" s="149" t="s">
        <v>32</v>
      </c>
      <c r="E2324" s="149" t="s">
        <v>34</v>
      </c>
      <c r="F2324" s="149" t="s">
        <v>142</v>
      </c>
      <c r="G2324" s="149" t="s">
        <v>142</v>
      </c>
      <c r="H2324" s="149">
        <v>0</v>
      </c>
      <c r="I2324" s="123" t="s">
        <v>2398</v>
      </c>
      <c r="J2324" s="150">
        <f>VLOOKUP(B2324,'12.2023'!A:C,3,0)</f>
        <v>0</v>
      </c>
      <c r="K2324" s="151">
        <f>VLOOKUP(B2324,'12.2023'!A:D,4,0)</f>
        <v>0</v>
      </c>
      <c r="L2324" s="150">
        <f>VLOOKUP(B2324,'12.2023'!A:E,5,0)</f>
        <v>0</v>
      </c>
      <c r="M2324" s="150">
        <f>VLOOKUP(B2324,'12.2023'!A:F,6,0)</f>
        <v>0</v>
      </c>
      <c r="N2324" s="150">
        <f t="shared" si="145"/>
        <v>0</v>
      </c>
      <c r="O2324" s="152">
        <f t="shared" si="146"/>
        <v>0</v>
      </c>
      <c r="P2324" s="128">
        <f t="shared" si="147"/>
        <v>0</v>
      </c>
      <c r="Q2324" s="153">
        <v>0</v>
      </c>
      <c r="R2324" s="128">
        <f t="shared" si="148"/>
        <v>0</v>
      </c>
      <c r="S2324" s="129">
        <v>18</v>
      </c>
    </row>
    <row r="2325" spans="1:19" hidden="1">
      <c r="A2325" s="147">
        <v>2293</v>
      </c>
      <c r="B2325" s="121">
        <v>204030126</v>
      </c>
      <c r="C2325" s="148" t="s">
        <v>159</v>
      </c>
      <c r="D2325" s="149" t="s">
        <v>32</v>
      </c>
      <c r="E2325" s="149" t="s">
        <v>34</v>
      </c>
      <c r="F2325" s="149" t="s">
        <v>142</v>
      </c>
      <c r="G2325" s="149" t="s">
        <v>142</v>
      </c>
      <c r="H2325" s="149">
        <v>0</v>
      </c>
      <c r="I2325" s="123" t="s">
        <v>2399</v>
      </c>
      <c r="J2325" s="150">
        <f>VLOOKUP(B2325,'12.2023'!A:C,3,0)</f>
        <v>0</v>
      </c>
      <c r="K2325" s="151">
        <f>VLOOKUP(B2325,'12.2023'!A:D,4,0)</f>
        <v>0</v>
      </c>
      <c r="L2325" s="150">
        <f>VLOOKUP(B2325,'12.2023'!A:E,5,0)</f>
        <v>0</v>
      </c>
      <c r="M2325" s="150">
        <f>VLOOKUP(B2325,'12.2023'!A:F,6,0)</f>
        <v>0</v>
      </c>
      <c r="N2325" s="150">
        <f t="shared" si="145"/>
        <v>0</v>
      </c>
      <c r="O2325" s="152">
        <f t="shared" si="146"/>
        <v>0</v>
      </c>
      <c r="P2325" s="128">
        <f t="shared" si="147"/>
        <v>0</v>
      </c>
      <c r="Q2325" s="153">
        <v>0</v>
      </c>
      <c r="R2325" s="128">
        <f t="shared" si="148"/>
        <v>0</v>
      </c>
      <c r="S2325" s="129">
        <v>18</v>
      </c>
    </row>
    <row r="2326" spans="1:19" hidden="1">
      <c r="A2326" s="147">
        <v>2294</v>
      </c>
      <c r="B2326" s="121">
        <v>204030127</v>
      </c>
      <c r="C2326" s="148" t="s">
        <v>159</v>
      </c>
      <c r="D2326" s="149" t="s">
        <v>32</v>
      </c>
      <c r="E2326" s="149" t="s">
        <v>34</v>
      </c>
      <c r="F2326" s="149" t="s">
        <v>142</v>
      </c>
      <c r="G2326" s="149" t="s">
        <v>142</v>
      </c>
      <c r="H2326" s="149">
        <v>0</v>
      </c>
      <c r="I2326" s="123" t="s">
        <v>2400</v>
      </c>
      <c r="J2326" s="150">
        <f>VLOOKUP(B2326,'12.2023'!A:C,3,0)</f>
        <v>0</v>
      </c>
      <c r="K2326" s="151">
        <f>VLOOKUP(B2326,'12.2023'!A:D,4,0)</f>
        <v>925391</v>
      </c>
      <c r="L2326" s="150">
        <f>VLOOKUP(B2326,'12.2023'!A:E,5,0)</f>
        <v>925391</v>
      </c>
      <c r="M2326" s="150">
        <f>VLOOKUP(B2326,'12.2023'!A:F,6,0)</f>
        <v>0</v>
      </c>
      <c r="N2326" s="150">
        <f t="shared" si="145"/>
        <v>0</v>
      </c>
      <c r="O2326" s="152">
        <f t="shared" si="146"/>
        <v>0</v>
      </c>
      <c r="P2326" s="128">
        <f t="shared" si="147"/>
        <v>0</v>
      </c>
      <c r="Q2326" s="153">
        <v>0</v>
      </c>
      <c r="R2326" s="128">
        <f t="shared" si="148"/>
        <v>0</v>
      </c>
      <c r="S2326" s="129">
        <v>18</v>
      </c>
    </row>
    <row r="2327" spans="1:19" hidden="1">
      <c r="A2327" s="147">
        <v>2295</v>
      </c>
      <c r="B2327" s="121">
        <v>204030128</v>
      </c>
      <c r="C2327" s="148" t="s">
        <v>159</v>
      </c>
      <c r="D2327" s="149" t="s">
        <v>32</v>
      </c>
      <c r="E2327" s="149" t="s">
        <v>34</v>
      </c>
      <c r="F2327" s="149" t="s">
        <v>142</v>
      </c>
      <c r="G2327" s="149" t="s">
        <v>142</v>
      </c>
      <c r="H2327" s="149">
        <v>0</v>
      </c>
      <c r="I2327" s="123" t="s">
        <v>2401</v>
      </c>
      <c r="J2327" s="150">
        <f>VLOOKUP(B2327,'12.2023'!A:C,3,0)</f>
        <v>0</v>
      </c>
      <c r="K2327" s="151">
        <f>VLOOKUP(B2327,'12.2023'!A:D,4,0)</f>
        <v>0</v>
      </c>
      <c r="L2327" s="150">
        <f>VLOOKUP(B2327,'12.2023'!A:E,5,0)</f>
        <v>0</v>
      </c>
      <c r="M2327" s="150">
        <f>VLOOKUP(B2327,'12.2023'!A:F,6,0)</f>
        <v>0</v>
      </c>
      <c r="N2327" s="150">
        <f t="shared" si="145"/>
        <v>0</v>
      </c>
      <c r="O2327" s="152">
        <f t="shared" si="146"/>
        <v>0</v>
      </c>
      <c r="P2327" s="128">
        <f t="shared" si="147"/>
        <v>0</v>
      </c>
      <c r="Q2327" s="153">
        <v>0</v>
      </c>
      <c r="R2327" s="128">
        <f t="shared" si="148"/>
        <v>0</v>
      </c>
      <c r="S2327" s="129">
        <v>18</v>
      </c>
    </row>
    <row r="2328" spans="1:19" hidden="1">
      <c r="A2328" s="147">
        <v>2296</v>
      </c>
      <c r="B2328" s="121">
        <v>204030129</v>
      </c>
      <c r="C2328" s="148" t="s">
        <v>159</v>
      </c>
      <c r="D2328" s="149" t="s">
        <v>32</v>
      </c>
      <c r="E2328" s="149" t="s">
        <v>34</v>
      </c>
      <c r="F2328" s="149" t="s">
        <v>142</v>
      </c>
      <c r="G2328" s="149" t="s">
        <v>142</v>
      </c>
      <c r="H2328" s="149">
        <v>0</v>
      </c>
      <c r="I2328" s="123" t="s">
        <v>2402</v>
      </c>
      <c r="J2328" s="150">
        <f>VLOOKUP(B2328,'12.2023'!A:C,3,0)</f>
        <v>0</v>
      </c>
      <c r="K2328" s="151">
        <f>VLOOKUP(B2328,'12.2023'!A:D,4,0)</f>
        <v>2676118.7000000002</v>
      </c>
      <c r="L2328" s="150">
        <f>VLOOKUP(B2328,'12.2023'!A:E,5,0)</f>
        <v>2676118.7000000002</v>
      </c>
      <c r="M2328" s="150">
        <f>VLOOKUP(B2328,'12.2023'!A:F,6,0)</f>
        <v>0</v>
      </c>
      <c r="N2328" s="150">
        <f t="shared" si="145"/>
        <v>0</v>
      </c>
      <c r="O2328" s="152">
        <f t="shared" si="146"/>
        <v>0</v>
      </c>
      <c r="P2328" s="128">
        <f t="shared" si="147"/>
        <v>0</v>
      </c>
      <c r="Q2328" s="153">
        <v>0</v>
      </c>
      <c r="R2328" s="128">
        <f t="shared" si="148"/>
        <v>0</v>
      </c>
      <c r="S2328" s="129">
        <v>18</v>
      </c>
    </row>
    <row r="2329" spans="1:19" hidden="1">
      <c r="A2329" s="147">
        <v>2297</v>
      </c>
      <c r="B2329" s="121">
        <v>204030130</v>
      </c>
      <c r="C2329" s="148" t="s">
        <v>159</v>
      </c>
      <c r="D2329" s="149" t="s">
        <v>32</v>
      </c>
      <c r="E2329" s="149" t="s">
        <v>34</v>
      </c>
      <c r="F2329" s="149" t="s">
        <v>142</v>
      </c>
      <c r="G2329" s="149" t="s">
        <v>142</v>
      </c>
      <c r="H2329" s="149">
        <v>0</v>
      </c>
      <c r="I2329" s="123" t="s">
        <v>2403</v>
      </c>
      <c r="J2329" s="150">
        <f>VLOOKUP(B2329,'12.2023'!A:C,3,0)</f>
        <v>0</v>
      </c>
      <c r="K2329" s="151">
        <f>VLOOKUP(B2329,'12.2023'!A:D,4,0)</f>
        <v>0</v>
      </c>
      <c r="L2329" s="150">
        <f>VLOOKUP(B2329,'12.2023'!A:E,5,0)</f>
        <v>0</v>
      </c>
      <c r="M2329" s="150">
        <f>VLOOKUP(B2329,'12.2023'!A:F,6,0)</f>
        <v>0</v>
      </c>
      <c r="N2329" s="150">
        <f t="shared" si="145"/>
        <v>0</v>
      </c>
      <c r="O2329" s="152">
        <f t="shared" si="146"/>
        <v>0</v>
      </c>
      <c r="P2329" s="128">
        <f t="shared" si="147"/>
        <v>0</v>
      </c>
      <c r="Q2329" s="153">
        <v>0</v>
      </c>
      <c r="R2329" s="128">
        <f t="shared" si="148"/>
        <v>0</v>
      </c>
      <c r="S2329" s="129">
        <v>18</v>
      </c>
    </row>
    <row r="2330" spans="1:19" hidden="1">
      <c r="A2330" s="147">
        <v>2298</v>
      </c>
      <c r="B2330" s="121">
        <v>204030131</v>
      </c>
      <c r="C2330" s="148" t="s">
        <v>159</v>
      </c>
      <c r="D2330" s="149" t="s">
        <v>32</v>
      </c>
      <c r="E2330" s="149" t="s">
        <v>34</v>
      </c>
      <c r="F2330" s="149" t="s">
        <v>142</v>
      </c>
      <c r="G2330" s="149" t="s">
        <v>142</v>
      </c>
      <c r="H2330" s="149">
        <v>0</v>
      </c>
      <c r="I2330" s="123" t="s">
        <v>2404</v>
      </c>
      <c r="J2330" s="150">
        <f>VLOOKUP(B2330,'12.2023'!A:C,3,0)</f>
        <v>0</v>
      </c>
      <c r="K2330" s="151">
        <f>VLOOKUP(B2330,'12.2023'!A:D,4,0)</f>
        <v>0</v>
      </c>
      <c r="L2330" s="150">
        <f>VLOOKUP(B2330,'12.2023'!A:E,5,0)</f>
        <v>0</v>
      </c>
      <c r="M2330" s="150">
        <f>VLOOKUP(B2330,'12.2023'!A:F,6,0)</f>
        <v>0</v>
      </c>
      <c r="N2330" s="150">
        <f t="shared" si="145"/>
        <v>0</v>
      </c>
      <c r="O2330" s="152">
        <f t="shared" si="146"/>
        <v>0</v>
      </c>
      <c r="P2330" s="128">
        <f t="shared" si="147"/>
        <v>0</v>
      </c>
      <c r="Q2330" s="153">
        <v>0</v>
      </c>
      <c r="R2330" s="128">
        <f t="shared" si="148"/>
        <v>0</v>
      </c>
      <c r="S2330" s="129">
        <v>18</v>
      </c>
    </row>
    <row r="2331" spans="1:19" hidden="1">
      <c r="A2331" s="147">
        <v>2299</v>
      </c>
      <c r="B2331" s="121">
        <v>204030132</v>
      </c>
      <c r="C2331" s="148" t="s">
        <v>159</v>
      </c>
      <c r="D2331" s="149" t="s">
        <v>32</v>
      </c>
      <c r="E2331" s="149" t="s">
        <v>34</v>
      </c>
      <c r="F2331" s="149" t="s">
        <v>142</v>
      </c>
      <c r="G2331" s="149" t="s">
        <v>142</v>
      </c>
      <c r="H2331" s="149">
        <v>0</v>
      </c>
      <c r="I2331" s="123" t="s">
        <v>2405</v>
      </c>
      <c r="J2331" s="150">
        <f>VLOOKUP(B2331,'12.2023'!A:C,3,0)</f>
        <v>0</v>
      </c>
      <c r="K2331" s="151">
        <f>VLOOKUP(B2331,'12.2023'!A:D,4,0)</f>
        <v>801260.49</v>
      </c>
      <c r="L2331" s="150">
        <f>VLOOKUP(B2331,'12.2023'!A:E,5,0)</f>
        <v>3477379.19</v>
      </c>
      <c r="M2331" s="150">
        <f>VLOOKUP(B2331,'12.2023'!A:F,6,0)</f>
        <v>2676118.7000000002</v>
      </c>
      <c r="N2331" s="150">
        <f t="shared" si="145"/>
        <v>0</v>
      </c>
      <c r="O2331" s="152">
        <f t="shared" si="146"/>
        <v>4.6566128730773926E-10</v>
      </c>
      <c r="P2331" s="128">
        <f t="shared" si="147"/>
        <v>-4.6566128730773926E-10</v>
      </c>
      <c r="Q2331" s="153">
        <v>0</v>
      </c>
      <c r="R2331" s="128">
        <f t="shared" si="148"/>
        <v>-4.6566128730773926E-10</v>
      </c>
      <c r="S2331" s="129">
        <v>18</v>
      </c>
    </row>
    <row r="2332" spans="1:19" hidden="1">
      <c r="A2332" s="147">
        <v>2300</v>
      </c>
      <c r="B2332" s="121">
        <v>204030133</v>
      </c>
      <c r="C2332" s="148" t="s">
        <v>159</v>
      </c>
      <c r="D2332" s="149" t="s">
        <v>32</v>
      </c>
      <c r="E2332" s="149" t="s">
        <v>34</v>
      </c>
      <c r="F2332" s="149" t="s">
        <v>142</v>
      </c>
      <c r="G2332" s="149" t="s">
        <v>142</v>
      </c>
      <c r="H2332" s="149">
        <v>0</v>
      </c>
      <c r="I2332" s="123" t="s">
        <v>2406</v>
      </c>
      <c r="J2332" s="150">
        <f>VLOOKUP(B2332,'12.2023'!A:C,3,0)</f>
        <v>0</v>
      </c>
      <c r="K2332" s="151">
        <f>VLOOKUP(B2332,'12.2023'!A:D,4,0)</f>
        <v>0</v>
      </c>
      <c r="L2332" s="150">
        <f>VLOOKUP(B2332,'12.2023'!A:E,5,0)</f>
        <v>717046.07000000007</v>
      </c>
      <c r="M2332" s="150">
        <f>VLOOKUP(B2332,'12.2023'!A:F,6,0)</f>
        <v>717046.07000000007</v>
      </c>
      <c r="N2332" s="150">
        <f t="shared" si="145"/>
        <v>0</v>
      </c>
      <c r="O2332" s="152">
        <f t="shared" si="146"/>
        <v>0</v>
      </c>
      <c r="P2332" s="128">
        <f t="shared" si="147"/>
        <v>0</v>
      </c>
      <c r="Q2332" s="153">
        <v>0</v>
      </c>
      <c r="R2332" s="128">
        <f t="shared" si="148"/>
        <v>0</v>
      </c>
      <c r="S2332" s="129">
        <v>18</v>
      </c>
    </row>
    <row r="2333" spans="1:19" hidden="1">
      <c r="A2333" s="147">
        <v>2301</v>
      </c>
      <c r="B2333" s="121">
        <v>204030134</v>
      </c>
      <c r="C2333" s="148" t="s">
        <v>159</v>
      </c>
      <c r="D2333" s="149" t="s">
        <v>32</v>
      </c>
      <c r="E2333" s="149" t="s">
        <v>34</v>
      </c>
      <c r="F2333" s="149" t="s">
        <v>142</v>
      </c>
      <c r="G2333" s="149" t="s">
        <v>142</v>
      </c>
      <c r="H2333" s="149">
        <v>0</v>
      </c>
      <c r="I2333" s="123" t="s">
        <v>2407</v>
      </c>
      <c r="J2333" s="150">
        <f>VLOOKUP(B2333,'12.2023'!A:C,3,0)</f>
        <v>0</v>
      </c>
      <c r="K2333" s="151">
        <f>VLOOKUP(B2333,'12.2023'!A:D,4,0)</f>
        <v>0</v>
      </c>
      <c r="L2333" s="150">
        <f>VLOOKUP(B2333,'12.2023'!A:E,5,0)</f>
        <v>2490224.9300000002</v>
      </c>
      <c r="M2333" s="150">
        <f>VLOOKUP(B2333,'12.2023'!A:F,6,0)</f>
        <v>2490224.9300000002</v>
      </c>
      <c r="N2333" s="150">
        <f t="shared" si="145"/>
        <v>0</v>
      </c>
      <c r="O2333" s="152">
        <f t="shared" si="146"/>
        <v>0</v>
      </c>
      <c r="P2333" s="128">
        <f t="shared" si="147"/>
        <v>0</v>
      </c>
      <c r="Q2333" s="153">
        <v>0</v>
      </c>
      <c r="R2333" s="128">
        <f t="shared" si="148"/>
        <v>0</v>
      </c>
      <c r="S2333" s="129">
        <v>18</v>
      </c>
    </row>
    <row r="2334" spans="1:19" hidden="1">
      <c r="A2334" s="147">
        <v>2302</v>
      </c>
      <c r="B2334" s="121">
        <v>204030135</v>
      </c>
      <c r="C2334" s="148" t="s">
        <v>159</v>
      </c>
      <c r="D2334" s="149" t="s">
        <v>32</v>
      </c>
      <c r="E2334" s="149" t="s">
        <v>34</v>
      </c>
      <c r="F2334" s="149" t="s">
        <v>142</v>
      </c>
      <c r="G2334" s="149" t="s">
        <v>142</v>
      </c>
      <c r="H2334" s="149">
        <v>0</v>
      </c>
      <c r="I2334" s="123" t="s">
        <v>2408</v>
      </c>
      <c r="J2334" s="150">
        <f>VLOOKUP(B2334,'12.2023'!A:C,3,0)</f>
        <v>0</v>
      </c>
      <c r="K2334" s="151">
        <f>VLOOKUP(B2334,'12.2023'!A:D,4,0)</f>
        <v>0</v>
      </c>
      <c r="L2334" s="150">
        <f>VLOOKUP(B2334,'12.2023'!A:E,5,0)</f>
        <v>2091788.53</v>
      </c>
      <c r="M2334" s="150">
        <f>VLOOKUP(B2334,'12.2023'!A:F,6,0)</f>
        <v>2091788.5299900002</v>
      </c>
      <c r="N2334" s="150">
        <f t="shared" si="145"/>
        <v>9.9998433142900467E-6</v>
      </c>
      <c r="O2334" s="152">
        <f t="shared" si="146"/>
        <v>0</v>
      </c>
      <c r="P2334" s="128">
        <f t="shared" si="147"/>
        <v>9.9998433142900467E-6</v>
      </c>
      <c r="Q2334" s="153">
        <v>0</v>
      </c>
      <c r="R2334" s="128">
        <f t="shared" si="148"/>
        <v>9.9998433142900467E-6</v>
      </c>
      <c r="S2334" s="129">
        <v>18</v>
      </c>
    </row>
    <row r="2335" spans="1:19" hidden="1">
      <c r="A2335" s="147">
        <v>2303</v>
      </c>
      <c r="B2335" s="121">
        <v>204030136</v>
      </c>
      <c r="C2335" s="148" t="s">
        <v>159</v>
      </c>
      <c r="D2335" s="149" t="s">
        <v>32</v>
      </c>
      <c r="E2335" s="149" t="s">
        <v>34</v>
      </c>
      <c r="F2335" s="149" t="s">
        <v>142</v>
      </c>
      <c r="G2335" s="149" t="s">
        <v>142</v>
      </c>
      <c r="H2335" s="149">
        <v>0</v>
      </c>
      <c r="I2335" s="123" t="s">
        <v>2409</v>
      </c>
      <c r="J2335" s="150">
        <f>VLOOKUP(B2335,'12.2023'!A:C,3,0)</f>
        <v>0</v>
      </c>
      <c r="K2335" s="151">
        <f>VLOOKUP(B2335,'12.2023'!A:D,4,0)</f>
        <v>0</v>
      </c>
      <c r="L2335" s="150">
        <f>VLOOKUP(B2335,'12.2023'!A:E,5,0)</f>
        <v>2721222.2299900004</v>
      </c>
      <c r="M2335" s="150">
        <f>VLOOKUP(B2335,'12.2023'!A:F,6,0)</f>
        <v>2721222.23</v>
      </c>
      <c r="N2335" s="150">
        <f t="shared" si="145"/>
        <v>0</v>
      </c>
      <c r="O2335" s="152">
        <f t="shared" si="146"/>
        <v>9.9996104836463928E-6</v>
      </c>
      <c r="P2335" s="128">
        <f t="shared" si="147"/>
        <v>-9.9996104836463928E-6</v>
      </c>
      <c r="Q2335" s="153">
        <v>0</v>
      </c>
      <c r="R2335" s="128">
        <f t="shared" si="148"/>
        <v>-9.9996104836463928E-6</v>
      </c>
      <c r="S2335" s="129">
        <v>18</v>
      </c>
    </row>
    <row r="2336" spans="1:19" hidden="1">
      <c r="A2336" s="147">
        <v>2304</v>
      </c>
      <c r="B2336" s="121">
        <v>204030137</v>
      </c>
      <c r="C2336" s="148" t="s">
        <v>159</v>
      </c>
      <c r="D2336" s="149" t="s">
        <v>32</v>
      </c>
      <c r="E2336" s="149" t="s">
        <v>34</v>
      </c>
      <c r="F2336" s="149" t="s">
        <v>142</v>
      </c>
      <c r="G2336" s="149" t="s">
        <v>142</v>
      </c>
      <c r="H2336" s="149">
        <v>0</v>
      </c>
      <c r="I2336" s="123" t="s">
        <v>2410</v>
      </c>
      <c r="J2336" s="150">
        <f>VLOOKUP(B2336,'12.2023'!A:C,3,0)</f>
        <v>0</v>
      </c>
      <c r="K2336" s="151">
        <f>VLOOKUP(B2336,'12.2023'!A:D,4,0)</f>
        <v>0</v>
      </c>
      <c r="L2336" s="150">
        <f>VLOOKUP(B2336,'12.2023'!A:E,5,0)</f>
        <v>1530388.5999799999</v>
      </c>
      <c r="M2336" s="150">
        <f>VLOOKUP(B2336,'12.2023'!A:F,6,0)</f>
        <v>1530388.5999799999</v>
      </c>
      <c r="N2336" s="150">
        <f t="shared" si="145"/>
        <v>0</v>
      </c>
      <c r="O2336" s="152">
        <f t="shared" si="146"/>
        <v>0</v>
      </c>
      <c r="P2336" s="128">
        <f t="shared" si="147"/>
        <v>0</v>
      </c>
      <c r="Q2336" s="153">
        <v>0</v>
      </c>
      <c r="R2336" s="128">
        <f t="shared" si="148"/>
        <v>0</v>
      </c>
      <c r="S2336" s="129">
        <v>18</v>
      </c>
    </row>
    <row r="2337" spans="1:19" hidden="1">
      <c r="A2337" s="147">
        <v>2305</v>
      </c>
      <c r="B2337" s="121">
        <v>204030138</v>
      </c>
      <c r="C2337" s="148" t="s">
        <v>159</v>
      </c>
      <c r="D2337" s="149" t="s">
        <v>32</v>
      </c>
      <c r="E2337" s="149" t="s">
        <v>34</v>
      </c>
      <c r="F2337" s="149" t="s">
        <v>142</v>
      </c>
      <c r="G2337" s="149" t="s">
        <v>142</v>
      </c>
      <c r="H2337" s="149">
        <v>0</v>
      </c>
      <c r="I2337" s="123" t="s">
        <v>2411</v>
      </c>
      <c r="J2337" s="150">
        <f>VLOOKUP(B2337,'12.2023'!A:C,3,0)</f>
        <v>0</v>
      </c>
      <c r="K2337" s="151">
        <f>VLOOKUP(B2337,'12.2023'!A:D,4,0)</f>
        <v>0</v>
      </c>
      <c r="L2337" s="150">
        <f>VLOOKUP(B2337,'12.2023'!A:E,5,0)</f>
        <v>0</v>
      </c>
      <c r="M2337" s="150">
        <f>VLOOKUP(B2337,'12.2023'!A:F,6,0)</f>
        <v>2333997.56</v>
      </c>
      <c r="N2337" s="150">
        <f t="shared" si="145"/>
        <v>0</v>
      </c>
      <c r="O2337" s="152">
        <f t="shared" si="146"/>
        <v>2333997.56</v>
      </c>
      <c r="P2337" s="128">
        <f t="shared" si="147"/>
        <v>-2333997.56</v>
      </c>
      <c r="Q2337" s="153">
        <v>0</v>
      </c>
      <c r="R2337" s="128">
        <f t="shared" si="148"/>
        <v>-2333997.56</v>
      </c>
      <c r="S2337" s="129">
        <v>18</v>
      </c>
    </row>
    <row r="2338" spans="1:19" hidden="1">
      <c r="A2338" s="147">
        <v>2306</v>
      </c>
      <c r="B2338" s="121">
        <v>204030139</v>
      </c>
      <c r="C2338" s="148" t="s">
        <v>159</v>
      </c>
      <c r="D2338" s="149" t="s">
        <v>32</v>
      </c>
      <c r="E2338" s="149" t="s">
        <v>34</v>
      </c>
      <c r="F2338" s="149" t="s">
        <v>142</v>
      </c>
      <c r="G2338" s="149" t="s">
        <v>142</v>
      </c>
      <c r="H2338" s="149">
        <v>0</v>
      </c>
      <c r="I2338" s="123" t="s">
        <v>2412</v>
      </c>
      <c r="J2338" s="150">
        <f>VLOOKUP(B2338,'12.2023'!A:C,3,0)</f>
        <v>0</v>
      </c>
      <c r="K2338" s="151">
        <f>VLOOKUP(B2338,'12.2023'!A:D,4,0)</f>
        <v>0</v>
      </c>
      <c r="L2338" s="150">
        <f>VLOOKUP(B2338,'12.2023'!A:E,5,0)</f>
        <v>425000</v>
      </c>
      <c r="M2338" s="150">
        <f>VLOOKUP(B2338,'12.2023'!A:F,6,0)</f>
        <v>425000</v>
      </c>
      <c r="N2338" s="150">
        <f t="shared" si="145"/>
        <v>0</v>
      </c>
      <c r="O2338" s="152">
        <f t="shared" si="146"/>
        <v>0</v>
      </c>
      <c r="P2338" s="128">
        <f t="shared" si="147"/>
        <v>0</v>
      </c>
      <c r="Q2338" s="153">
        <v>0</v>
      </c>
      <c r="R2338" s="128">
        <f t="shared" si="148"/>
        <v>0</v>
      </c>
      <c r="S2338" s="129">
        <v>18</v>
      </c>
    </row>
    <row r="2339" spans="1:19" hidden="1">
      <c r="A2339" s="147">
        <v>2307</v>
      </c>
      <c r="B2339" s="121">
        <v>204030140</v>
      </c>
      <c r="C2339" s="148" t="s">
        <v>159</v>
      </c>
      <c r="D2339" s="149" t="s">
        <v>32</v>
      </c>
      <c r="E2339" s="149" t="s">
        <v>34</v>
      </c>
      <c r="F2339" s="149" t="s">
        <v>142</v>
      </c>
      <c r="G2339" s="149" t="s">
        <v>142</v>
      </c>
      <c r="H2339" s="149">
        <v>0</v>
      </c>
      <c r="I2339" s="123" t="s">
        <v>2413</v>
      </c>
      <c r="J2339" s="150">
        <f>VLOOKUP(B2339,'12.2023'!A:C,3,0)</f>
        <v>0</v>
      </c>
      <c r="K2339" s="151">
        <f>VLOOKUP(B2339,'12.2023'!A:D,4,0)</f>
        <v>0</v>
      </c>
      <c r="L2339" s="150">
        <f>VLOOKUP(B2339,'12.2023'!A:E,5,0)</f>
        <v>0</v>
      </c>
      <c r="M2339" s="150">
        <f>VLOOKUP(B2339,'12.2023'!A:F,6,0)</f>
        <v>1147500</v>
      </c>
      <c r="N2339" s="150">
        <f t="shared" si="145"/>
        <v>0</v>
      </c>
      <c r="O2339" s="152">
        <f t="shared" si="146"/>
        <v>1147500</v>
      </c>
      <c r="P2339" s="128">
        <f t="shared" si="147"/>
        <v>-1147500</v>
      </c>
      <c r="Q2339" s="153">
        <v>0</v>
      </c>
      <c r="R2339" s="128">
        <f t="shared" si="148"/>
        <v>-1147500</v>
      </c>
      <c r="S2339" s="129">
        <v>18</v>
      </c>
    </row>
    <row r="2340" spans="1:19" hidden="1">
      <c r="A2340" s="147">
        <v>2308</v>
      </c>
      <c r="B2340" s="121">
        <v>204030141</v>
      </c>
      <c r="C2340" s="148" t="s">
        <v>159</v>
      </c>
      <c r="D2340" s="149" t="s">
        <v>32</v>
      </c>
      <c r="E2340" s="149" t="s">
        <v>34</v>
      </c>
      <c r="F2340" s="149" t="s">
        <v>142</v>
      </c>
      <c r="G2340" s="149" t="s">
        <v>142</v>
      </c>
      <c r="H2340" s="149">
        <v>0</v>
      </c>
      <c r="I2340" s="123" t="s">
        <v>2414</v>
      </c>
      <c r="J2340" s="150">
        <f>VLOOKUP(B2340,'12.2023'!A:C,3,0)</f>
        <v>0</v>
      </c>
      <c r="K2340" s="151">
        <f>VLOOKUP(B2340,'12.2023'!A:D,4,0)</f>
        <v>0</v>
      </c>
      <c r="L2340" s="150">
        <f>VLOOKUP(B2340,'12.2023'!A:E,5,0)</f>
        <v>0</v>
      </c>
      <c r="M2340" s="150">
        <f>VLOOKUP(B2340,'12.2023'!A:F,6,0)</f>
        <v>1823913.04</v>
      </c>
      <c r="N2340" s="150">
        <f t="shared" si="145"/>
        <v>0</v>
      </c>
      <c r="O2340" s="152">
        <f t="shared" si="146"/>
        <v>1823913.04</v>
      </c>
      <c r="P2340" s="128">
        <f t="shared" si="147"/>
        <v>-1823913.04</v>
      </c>
      <c r="Q2340" s="153">
        <v>0</v>
      </c>
      <c r="R2340" s="128">
        <f t="shared" si="148"/>
        <v>-1823913.04</v>
      </c>
      <c r="S2340" s="129">
        <v>18</v>
      </c>
    </row>
    <row r="2341" spans="1:19" hidden="1">
      <c r="A2341" s="147">
        <v>2309</v>
      </c>
      <c r="B2341" s="121">
        <v>204030142</v>
      </c>
      <c r="C2341" s="148" t="s">
        <v>159</v>
      </c>
      <c r="D2341" s="149" t="s">
        <v>32</v>
      </c>
      <c r="E2341" s="149" t="s">
        <v>34</v>
      </c>
      <c r="F2341" s="149" t="s">
        <v>142</v>
      </c>
      <c r="G2341" s="149" t="s">
        <v>142</v>
      </c>
      <c r="H2341" s="149">
        <v>0</v>
      </c>
      <c r="I2341" s="123" t="s">
        <v>2415</v>
      </c>
      <c r="J2341" s="150">
        <f>VLOOKUP(B2341,'12.2023'!A:C,3,0)</f>
        <v>0</v>
      </c>
      <c r="K2341" s="151">
        <f>VLOOKUP(B2341,'12.2023'!A:D,4,0)</f>
        <v>0</v>
      </c>
      <c r="L2341" s="150">
        <f>VLOOKUP(B2341,'12.2023'!A:E,5,0)</f>
        <v>0</v>
      </c>
      <c r="M2341" s="150">
        <f>VLOOKUP(B2341,'12.2023'!A:F,6,0)</f>
        <v>310073.2</v>
      </c>
      <c r="N2341" s="150">
        <f t="shared" si="145"/>
        <v>0</v>
      </c>
      <c r="O2341" s="152">
        <f t="shared" si="146"/>
        <v>310073.2</v>
      </c>
      <c r="P2341" s="128">
        <f t="shared" si="147"/>
        <v>-310073.2</v>
      </c>
      <c r="Q2341" s="153">
        <v>0</v>
      </c>
      <c r="R2341" s="128">
        <f t="shared" si="148"/>
        <v>-310073.2</v>
      </c>
      <c r="S2341" s="129">
        <v>18</v>
      </c>
    </row>
    <row r="2342" spans="1:19" hidden="1">
      <c r="A2342" s="147">
        <v>2310</v>
      </c>
      <c r="B2342" s="121">
        <v>204030143</v>
      </c>
      <c r="C2342" s="148" t="s">
        <v>159</v>
      </c>
      <c r="D2342" s="149" t="s">
        <v>32</v>
      </c>
      <c r="E2342" s="149" t="s">
        <v>34</v>
      </c>
      <c r="F2342" s="149" t="s">
        <v>142</v>
      </c>
      <c r="G2342" s="149" t="s">
        <v>142</v>
      </c>
      <c r="H2342" s="149">
        <v>0</v>
      </c>
      <c r="I2342" s="123" t="s">
        <v>3311</v>
      </c>
      <c r="J2342" s="155">
        <v>0</v>
      </c>
      <c r="K2342" s="155">
        <v>0</v>
      </c>
      <c r="L2342" s="150">
        <f>VLOOKUP(B2342,'12.2023'!A:E,5,0)</f>
        <v>0</v>
      </c>
      <c r="M2342" s="150">
        <f>VLOOKUP(B2342,'12.2023'!A:F,6,0)</f>
        <v>829518</v>
      </c>
      <c r="N2342" s="150">
        <f t="shared" si="145"/>
        <v>0</v>
      </c>
      <c r="O2342" s="152">
        <f t="shared" si="146"/>
        <v>829518</v>
      </c>
      <c r="P2342" s="128">
        <f t="shared" si="147"/>
        <v>-829518</v>
      </c>
      <c r="Q2342" s="153">
        <v>0</v>
      </c>
      <c r="R2342" s="128">
        <f t="shared" si="148"/>
        <v>-829518</v>
      </c>
      <c r="S2342" s="129">
        <v>18</v>
      </c>
    </row>
    <row r="2343" spans="1:19" hidden="1">
      <c r="A2343" s="147"/>
      <c r="B2343" s="121">
        <v>204030144</v>
      </c>
      <c r="C2343" s="148" t="s">
        <v>159</v>
      </c>
      <c r="D2343" s="149" t="s">
        <v>32</v>
      </c>
      <c r="E2343" s="149" t="s">
        <v>34</v>
      </c>
      <c r="F2343" s="149" t="s">
        <v>142</v>
      </c>
      <c r="G2343" s="149" t="s">
        <v>142</v>
      </c>
      <c r="H2343" s="149">
        <v>0</v>
      </c>
      <c r="I2343" s="123" t="s">
        <v>4172</v>
      </c>
      <c r="J2343" s="150">
        <f>VLOOKUP(B2343,'12.2023'!A:C,3,0)</f>
        <v>0</v>
      </c>
      <c r="K2343" s="151">
        <f>VLOOKUP(B2343,'12.2023'!A:D,4,0)</f>
        <v>0</v>
      </c>
      <c r="L2343" s="150">
        <f>VLOOKUP(B2343,'12.2023'!A:E,5,0)</f>
        <v>0</v>
      </c>
      <c r="M2343" s="150">
        <f>VLOOKUP(B2343,'12.2023'!A:F,6,0)</f>
        <v>524514.6</v>
      </c>
      <c r="N2343" s="150">
        <f t="shared" si="145"/>
        <v>0</v>
      </c>
      <c r="O2343" s="152">
        <f t="shared" si="146"/>
        <v>524514.6</v>
      </c>
      <c r="P2343" s="128">
        <f t="shared" si="147"/>
        <v>-524514.6</v>
      </c>
      <c r="Q2343" s="153">
        <v>0</v>
      </c>
      <c r="R2343" s="128">
        <f t="shared" si="148"/>
        <v>-524514.6</v>
      </c>
      <c r="S2343" s="129">
        <v>18</v>
      </c>
    </row>
    <row r="2344" spans="1:19" hidden="1">
      <c r="A2344" s="147">
        <v>2311</v>
      </c>
      <c r="B2344" s="121">
        <v>204030201</v>
      </c>
      <c r="C2344" s="148" t="s">
        <v>159</v>
      </c>
      <c r="D2344" s="149" t="s">
        <v>32</v>
      </c>
      <c r="E2344" s="149" t="s">
        <v>34</v>
      </c>
      <c r="F2344" s="149" t="s">
        <v>142</v>
      </c>
      <c r="G2344" s="149" t="s">
        <v>142</v>
      </c>
      <c r="H2344" s="149">
        <v>0</v>
      </c>
      <c r="I2344" s="123" t="s">
        <v>2416</v>
      </c>
      <c r="J2344" s="150">
        <f>VLOOKUP(B2344,'12.2023'!A:C,3,0)</f>
        <v>0</v>
      </c>
      <c r="K2344" s="151">
        <f>VLOOKUP(B2344,'12.2023'!A:D,4,0)</f>
        <v>0</v>
      </c>
      <c r="L2344" s="150">
        <f>VLOOKUP(B2344,'12.2023'!A:E,5,0)</f>
        <v>200000</v>
      </c>
      <c r="M2344" s="150">
        <f>VLOOKUP(B2344,'12.2023'!A:F,6,0)</f>
        <v>20000000</v>
      </c>
      <c r="N2344" s="150">
        <f t="shared" si="145"/>
        <v>0</v>
      </c>
      <c r="O2344" s="152">
        <f t="shared" si="146"/>
        <v>19800000</v>
      </c>
      <c r="P2344" s="128">
        <f t="shared" si="147"/>
        <v>-19800000</v>
      </c>
      <c r="Q2344" s="153">
        <v>0</v>
      </c>
      <c r="R2344" s="128">
        <f t="shared" si="148"/>
        <v>-19800000</v>
      </c>
      <c r="S2344" s="129">
        <v>18</v>
      </c>
    </row>
    <row r="2345" spans="1:19" hidden="1">
      <c r="A2345" s="147">
        <v>2312</v>
      </c>
      <c r="B2345" s="121">
        <v>204030202</v>
      </c>
      <c r="C2345" s="148" t="s">
        <v>159</v>
      </c>
      <c r="D2345" s="149" t="s">
        <v>32</v>
      </c>
      <c r="E2345" s="149" t="s">
        <v>34</v>
      </c>
      <c r="F2345" s="149" t="s">
        <v>142</v>
      </c>
      <c r="G2345" s="149" t="s">
        <v>142</v>
      </c>
      <c r="H2345" s="149">
        <v>0</v>
      </c>
      <c r="I2345" s="123" t="s">
        <v>2417</v>
      </c>
      <c r="J2345" s="150">
        <f>VLOOKUP(B2345,'12.2023'!A:C,3,0)</f>
        <v>0</v>
      </c>
      <c r="K2345" s="151">
        <f>VLOOKUP(B2345,'12.2023'!A:D,4,0)</f>
        <v>0</v>
      </c>
      <c r="L2345" s="150">
        <f>VLOOKUP(B2345,'12.2023'!A:E,5,0)</f>
        <v>1257717.06</v>
      </c>
      <c r="M2345" s="150">
        <f>VLOOKUP(B2345,'12.2023'!A:F,6,0)</f>
        <v>1876956.08</v>
      </c>
      <c r="N2345" s="150">
        <f t="shared" si="145"/>
        <v>0</v>
      </c>
      <c r="O2345" s="152">
        <f t="shared" si="146"/>
        <v>619239.02</v>
      </c>
      <c r="P2345" s="128">
        <f t="shared" si="147"/>
        <v>-619239.02</v>
      </c>
      <c r="Q2345" s="153">
        <v>0</v>
      </c>
      <c r="R2345" s="128">
        <f t="shared" si="148"/>
        <v>-619239.02</v>
      </c>
      <c r="S2345" s="129">
        <v>18</v>
      </c>
    </row>
    <row r="2346" spans="1:19" hidden="1">
      <c r="A2346" s="147">
        <v>2313</v>
      </c>
      <c r="B2346" s="121">
        <v>204030203</v>
      </c>
      <c r="C2346" s="148" t="s">
        <v>159</v>
      </c>
      <c r="D2346" s="149" t="s">
        <v>32</v>
      </c>
      <c r="E2346" s="149" t="s">
        <v>34</v>
      </c>
      <c r="F2346" s="149" t="s">
        <v>142</v>
      </c>
      <c r="G2346" s="149" t="s">
        <v>142</v>
      </c>
      <c r="H2346" s="149">
        <v>0</v>
      </c>
      <c r="I2346" s="123" t="s">
        <v>2418</v>
      </c>
      <c r="J2346" s="150">
        <f>VLOOKUP(B2346,'12.2023'!A:C,3,0)</f>
        <v>0</v>
      </c>
      <c r="K2346" s="151">
        <f>VLOOKUP(B2346,'12.2023'!A:D,4,0)</f>
        <v>0</v>
      </c>
      <c r="L2346" s="150">
        <f>VLOOKUP(B2346,'12.2023'!A:E,5,0)</f>
        <v>0</v>
      </c>
      <c r="M2346" s="150">
        <f>VLOOKUP(B2346,'12.2023'!A:F,6,0)</f>
        <v>0</v>
      </c>
      <c r="N2346" s="150">
        <f t="shared" si="145"/>
        <v>0</v>
      </c>
      <c r="O2346" s="152">
        <f t="shared" si="146"/>
        <v>0</v>
      </c>
      <c r="P2346" s="128">
        <f t="shared" si="147"/>
        <v>0</v>
      </c>
      <c r="Q2346" s="153">
        <v>0</v>
      </c>
      <c r="R2346" s="128">
        <f t="shared" si="148"/>
        <v>0</v>
      </c>
      <c r="S2346" s="129">
        <v>18</v>
      </c>
    </row>
    <row r="2347" spans="1:19" hidden="1">
      <c r="A2347" s="147">
        <v>2314</v>
      </c>
      <c r="B2347" s="121">
        <v>204030204</v>
      </c>
      <c r="C2347" s="148" t="s">
        <v>159</v>
      </c>
      <c r="D2347" s="149" t="s">
        <v>32</v>
      </c>
      <c r="E2347" s="149" t="s">
        <v>34</v>
      </c>
      <c r="F2347" s="149" t="s">
        <v>142</v>
      </c>
      <c r="G2347" s="149" t="s">
        <v>142</v>
      </c>
      <c r="H2347" s="149">
        <v>0</v>
      </c>
      <c r="I2347" s="123" t="s">
        <v>2419</v>
      </c>
      <c r="J2347" s="150">
        <f>VLOOKUP(B2347,'12.2023'!A:C,3,0)</f>
        <v>0</v>
      </c>
      <c r="K2347" s="151">
        <f>VLOOKUP(B2347,'12.2023'!A:D,4,0)</f>
        <v>0</v>
      </c>
      <c r="L2347" s="150">
        <f>VLOOKUP(B2347,'12.2023'!A:E,5,0)</f>
        <v>0</v>
      </c>
      <c r="M2347" s="150">
        <f>VLOOKUP(B2347,'12.2023'!A:F,6,0)</f>
        <v>0</v>
      </c>
      <c r="N2347" s="150">
        <f t="shared" si="145"/>
        <v>0</v>
      </c>
      <c r="O2347" s="152">
        <f t="shared" si="146"/>
        <v>0</v>
      </c>
      <c r="P2347" s="128">
        <f t="shared" si="147"/>
        <v>0</v>
      </c>
      <c r="Q2347" s="153">
        <v>0</v>
      </c>
      <c r="R2347" s="128">
        <f t="shared" si="148"/>
        <v>0</v>
      </c>
      <c r="S2347" s="129">
        <v>18</v>
      </c>
    </row>
    <row r="2348" spans="1:19" hidden="1">
      <c r="A2348" s="147">
        <v>2315</v>
      </c>
      <c r="B2348" s="121">
        <v>204030301</v>
      </c>
      <c r="C2348" s="148" t="s">
        <v>159</v>
      </c>
      <c r="D2348" s="149" t="s">
        <v>32</v>
      </c>
      <c r="E2348" s="149" t="s">
        <v>34</v>
      </c>
      <c r="F2348" s="149" t="s">
        <v>142</v>
      </c>
      <c r="G2348" s="149" t="s">
        <v>142</v>
      </c>
      <c r="H2348" s="149">
        <v>0</v>
      </c>
      <c r="I2348" s="123" t="s">
        <v>2420</v>
      </c>
      <c r="J2348" s="150">
        <f>VLOOKUP(B2348,'12.2023'!A:C,3,0)</f>
        <v>0</v>
      </c>
      <c r="K2348" s="151">
        <f>VLOOKUP(B2348,'12.2023'!A:D,4,0)</f>
        <v>0</v>
      </c>
      <c r="L2348" s="150">
        <f>VLOOKUP(B2348,'12.2023'!A:E,5,0)</f>
        <v>0</v>
      </c>
      <c r="M2348" s="150">
        <f>VLOOKUP(B2348,'12.2023'!A:F,6,0)</f>
        <v>0</v>
      </c>
      <c r="N2348" s="150">
        <f t="shared" si="145"/>
        <v>0</v>
      </c>
      <c r="O2348" s="152">
        <f t="shared" si="146"/>
        <v>0</v>
      </c>
      <c r="P2348" s="128">
        <f t="shared" si="147"/>
        <v>0</v>
      </c>
      <c r="Q2348" s="153">
        <v>0</v>
      </c>
      <c r="R2348" s="128">
        <f t="shared" si="148"/>
        <v>0</v>
      </c>
      <c r="S2348" s="129">
        <v>18</v>
      </c>
    </row>
    <row r="2349" spans="1:19" hidden="1">
      <c r="A2349" s="147">
        <v>2316</v>
      </c>
      <c r="B2349" s="121">
        <v>204030302</v>
      </c>
      <c r="C2349" s="148" t="s">
        <v>159</v>
      </c>
      <c r="D2349" s="149" t="s">
        <v>32</v>
      </c>
      <c r="E2349" s="149" t="s">
        <v>34</v>
      </c>
      <c r="F2349" s="149" t="s">
        <v>142</v>
      </c>
      <c r="G2349" s="149" t="s">
        <v>142</v>
      </c>
      <c r="H2349" s="149">
        <v>0</v>
      </c>
      <c r="I2349" s="123" t="s">
        <v>2421</v>
      </c>
      <c r="J2349" s="150">
        <f>VLOOKUP(B2349,'12.2023'!A:C,3,0)</f>
        <v>0</v>
      </c>
      <c r="K2349" s="151">
        <f>VLOOKUP(B2349,'12.2023'!A:D,4,0)</f>
        <v>0</v>
      </c>
      <c r="L2349" s="150">
        <f>VLOOKUP(B2349,'12.2023'!A:E,5,0)</f>
        <v>0</v>
      </c>
      <c r="M2349" s="150">
        <f>VLOOKUP(B2349,'12.2023'!A:F,6,0)</f>
        <v>0</v>
      </c>
      <c r="N2349" s="150">
        <f t="shared" si="145"/>
        <v>0</v>
      </c>
      <c r="O2349" s="152">
        <f t="shared" si="146"/>
        <v>0</v>
      </c>
      <c r="P2349" s="128">
        <f t="shared" si="147"/>
        <v>0</v>
      </c>
      <c r="Q2349" s="153">
        <v>0</v>
      </c>
      <c r="R2349" s="128">
        <f t="shared" si="148"/>
        <v>0</v>
      </c>
      <c r="S2349" s="129">
        <v>18</v>
      </c>
    </row>
    <row r="2350" spans="1:19" hidden="1">
      <c r="A2350" s="147">
        <v>2317</v>
      </c>
      <c r="B2350" s="121">
        <v>204030303</v>
      </c>
      <c r="C2350" s="148" t="s">
        <v>159</v>
      </c>
      <c r="D2350" s="149" t="s">
        <v>32</v>
      </c>
      <c r="E2350" s="149" t="s">
        <v>34</v>
      </c>
      <c r="F2350" s="149" t="s">
        <v>142</v>
      </c>
      <c r="G2350" s="149" t="s">
        <v>142</v>
      </c>
      <c r="H2350" s="149">
        <v>0</v>
      </c>
      <c r="I2350" s="123" t="s">
        <v>2422</v>
      </c>
      <c r="J2350" s="150">
        <f>VLOOKUP(B2350,'12.2023'!A:C,3,0)</f>
        <v>0</v>
      </c>
      <c r="K2350" s="151">
        <f>VLOOKUP(B2350,'12.2023'!A:D,4,0)</f>
        <v>0</v>
      </c>
      <c r="L2350" s="150">
        <f>VLOOKUP(B2350,'12.2023'!A:E,5,0)</f>
        <v>0</v>
      </c>
      <c r="M2350" s="150">
        <f>VLOOKUP(B2350,'12.2023'!A:F,6,0)</f>
        <v>0</v>
      </c>
      <c r="N2350" s="150">
        <f t="shared" si="145"/>
        <v>0</v>
      </c>
      <c r="O2350" s="152">
        <f t="shared" si="146"/>
        <v>0</v>
      </c>
      <c r="P2350" s="128">
        <f t="shared" si="147"/>
        <v>0</v>
      </c>
      <c r="Q2350" s="153">
        <v>0</v>
      </c>
      <c r="R2350" s="128">
        <f t="shared" si="148"/>
        <v>0</v>
      </c>
      <c r="S2350" s="129">
        <v>18</v>
      </c>
    </row>
    <row r="2351" spans="1:19" hidden="1">
      <c r="A2351" s="147">
        <v>2318</v>
      </c>
      <c r="B2351" s="121">
        <v>204030304</v>
      </c>
      <c r="C2351" s="148" t="s">
        <v>159</v>
      </c>
      <c r="D2351" s="149" t="s">
        <v>32</v>
      </c>
      <c r="E2351" s="149" t="s">
        <v>34</v>
      </c>
      <c r="F2351" s="149" t="s">
        <v>142</v>
      </c>
      <c r="G2351" s="149" t="s">
        <v>142</v>
      </c>
      <c r="H2351" s="149">
        <v>0</v>
      </c>
      <c r="I2351" s="123" t="s">
        <v>2423</v>
      </c>
      <c r="J2351" s="150">
        <f>VLOOKUP(B2351,'12.2023'!A:C,3,0)</f>
        <v>0</v>
      </c>
      <c r="K2351" s="151">
        <f>VLOOKUP(B2351,'12.2023'!A:D,4,0)</f>
        <v>0</v>
      </c>
      <c r="L2351" s="150">
        <f>VLOOKUP(B2351,'12.2023'!A:E,5,0)</f>
        <v>0</v>
      </c>
      <c r="M2351" s="150">
        <f>VLOOKUP(B2351,'12.2023'!A:F,6,0)</f>
        <v>0</v>
      </c>
      <c r="N2351" s="150">
        <f t="shared" si="145"/>
        <v>0</v>
      </c>
      <c r="O2351" s="152">
        <f t="shared" si="146"/>
        <v>0</v>
      </c>
      <c r="P2351" s="128">
        <f t="shared" si="147"/>
        <v>0</v>
      </c>
      <c r="Q2351" s="153">
        <v>0</v>
      </c>
      <c r="R2351" s="128">
        <f t="shared" si="148"/>
        <v>0</v>
      </c>
      <c r="S2351" s="129">
        <v>18</v>
      </c>
    </row>
    <row r="2352" spans="1:19" hidden="1">
      <c r="A2352" s="147">
        <v>2319</v>
      </c>
      <c r="B2352" s="121">
        <v>204030305</v>
      </c>
      <c r="C2352" s="148" t="s">
        <v>159</v>
      </c>
      <c r="D2352" s="149" t="s">
        <v>32</v>
      </c>
      <c r="E2352" s="149" t="s">
        <v>34</v>
      </c>
      <c r="F2352" s="149" t="s">
        <v>142</v>
      </c>
      <c r="G2352" s="149" t="s">
        <v>142</v>
      </c>
      <c r="H2352" s="149">
        <v>0</v>
      </c>
      <c r="I2352" s="123" t="s">
        <v>2424</v>
      </c>
      <c r="J2352" s="150">
        <f>VLOOKUP(B2352,'12.2023'!A:C,3,0)</f>
        <v>0</v>
      </c>
      <c r="K2352" s="151">
        <f>VLOOKUP(B2352,'12.2023'!A:D,4,0)</f>
        <v>0</v>
      </c>
      <c r="L2352" s="150">
        <f>VLOOKUP(B2352,'12.2023'!A:E,5,0)</f>
        <v>0</v>
      </c>
      <c r="M2352" s="150">
        <f>VLOOKUP(B2352,'12.2023'!A:F,6,0)</f>
        <v>0</v>
      </c>
      <c r="N2352" s="150">
        <f t="shared" si="145"/>
        <v>0</v>
      </c>
      <c r="O2352" s="152">
        <f t="shared" si="146"/>
        <v>0</v>
      </c>
      <c r="P2352" s="128">
        <f t="shared" si="147"/>
        <v>0</v>
      </c>
      <c r="Q2352" s="153">
        <v>0</v>
      </c>
      <c r="R2352" s="128">
        <f t="shared" si="148"/>
        <v>0</v>
      </c>
      <c r="S2352" s="129">
        <v>18</v>
      </c>
    </row>
    <row r="2353" spans="1:19" hidden="1">
      <c r="A2353" s="147">
        <v>2320</v>
      </c>
      <c r="B2353" s="121">
        <v>204030306</v>
      </c>
      <c r="C2353" s="148" t="s">
        <v>159</v>
      </c>
      <c r="D2353" s="149" t="s">
        <v>32</v>
      </c>
      <c r="E2353" s="149" t="s">
        <v>34</v>
      </c>
      <c r="F2353" s="149" t="s">
        <v>142</v>
      </c>
      <c r="G2353" s="149" t="s">
        <v>142</v>
      </c>
      <c r="H2353" s="149">
        <v>0</v>
      </c>
      <c r="I2353" s="123" t="s">
        <v>2425</v>
      </c>
      <c r="J2353" s="150">
        <f>VLOOKUP(B2353,'12.2023'!A:C,3,0)</f>
        <v>0</v>
      </c>
      <c r="K2353" s="151">
        <f>VLOOKUP(B2353,'12.2023'!A:D,4,0)</f>
        <v>0</v>
      </c>
      <c r="L2353" s="150">
        <f>VLOOKUP(B2353,'12.2023'!A:E,5,0)</f>
        <v>0</v>
      </c>
      <c r="M2353" s="150">
        <f>VLOOKUP(B2353,'12.2023'!A:F,6,0)</f>
        <v>0</v>
      </c>
      <c r="N2353" s="150">
        <f t="shared" si="145"/>
        <v>0</v>
      </c>
      <c r="O2353" s="152">
        <f t="shared" si="146"/>
        <v>0</v>
      </c>
      <c r="P2353" s="128">
        <f t="shared" si="147"/>
        <v>0</v>
      </c>
      <c r="Q2353" s="153">
        <v>0</v>
      </c>
      <c r="R2353" s="128">
        <f t="shared" si="148"/>
        <v>0</v>
      </c>
      <c r="S2353" s="129">
        <v>18</v>
      </c>
    </row>
    <row r="2354" spans="1:19" hidden="1">
      <c r="A2354" s="147">
        <v>2321</v>
      </c>
      <c r="B2354" s="121">
        <v>204030307</v>
      </c>
      <c r="C2354" s="148" t="s">
        <v>159</v>
      </c>
      <c r="D2354" s="149" t="s">
        <v>32</v>
      </c>
      <c r="E2354" s="149" t="s">
        <v>34</v>
      </c>
      <c r="F2354" s="149" t="s">
        <v>142</v>
      </c>
      <c r="G2354" s="149" t="s">
        <v>142</v>
      </c>
      <c r="H2354" s="149">
        <v>0</v>
      </c>
      <c r="I2354" s="123" t="s">
        <v>2426</v>
      </c>
      <c r="J2354" s="150">
        <f>VLOOKUP(B2354,'12.2023'!A:C,3,0)</f>
        <v>0</v>
      </c>
      <c r="K2354" s="151">
        <f>VLOOKUP(B2354,'12.2023'!A:D,4,0)</f>
        <v>0</v>
      </c>
      <c r="L2354" s="150">
        <f>VLOOKUP(B2354,'12.2023'!A:E,5,0)</f>
        <v>0</v>
      </c>
      <c r="M2354" s="150">
        <f>VLOOKUP(B2354,'12.2023'!A:F,6,0)</f>
        <v>0</v>
      </c>
      <c r="N2354" s="150">
        <f t="shared" si="145"/>
        <v>0</v>
      </c>
      <c r="O2354" s="152">
        <f t="shared" si="146"/>
        <v>0</v>
      </c>
      <c r="P2354" s="128">
        <f t="shared" si="147"/>
        <v>0</v>
      </c>
      <c r="Q2354" s="153">
        <v>0</v>
      </c>
      <c r="R2354" s="128">
        <f t="shared" si="148"/>
        <v>0</v>
      </c>
      <c r="S2354" s="129">
        <v>18</v>
      </c>
    </row>
    <row r="2355" spans="1:19" hidden="1">
      <c r="A2355" s="147">
        <v>2322</v>
      </c>
      <c r="B2355" s="121">
        <v>204030308</v>
      </c>
      <c r="C2355" s="148" t="s">
        <v>159</v>
      </c>
      <c r="D2355" s="149" t="s">
        <v>32</v>
      </c>
      <c r="E2355" s="149" t="s">
        <v>34</v>
      </c>
      <c r="F2355" s="149" t="s">
        <v>142</v>
      </c>
      <c r="G2355" s="149" t="s">
        <v>142</v>
      </c>
      <c r="H2355" s="149">
        <v>0</v>
      </c>
      <c r="I2355" s="123" t="s">
        <v>2427</v>
      </c>
      <c r="J2355" s="150">
        <f>VLOOKUP(B2355,'12.2023'!A:C,3,0)</f>
        <v>0</v>
      </c>
      <c r="K2355" s="151">
        <f>VLOOKUP(B2355,'12.2023'!A:D,4,0)</f>
        <v>0</v>
      </c>
      <c r="L2355" s="150">
        <f>VLOOKUP(B2355,'12.2023'!A:E,5,0)</f>
        <v>0</v>
      </c>
      <c r="M2355" s="150">
        <f>VLOOKUP(B2355,'12.2023'!A:F,6,0)</f>
        <v>0</v>
      </c>
      <c r="N2355" s="150">
        <f t="shared" si="145"/>
        <v>0</v>
      </c>
      <c r="O2355" s="152">
        <f t="shared" si="146"/>
        <v>0</v>
      </c>
      <c r="P2355" s="128">
        <f t="shared" si="147"/>
        <v>0</v>
      </c>
      <c r="Q2355" s="153">
        <v>0</v>
      </c>
      <c r="R2355" s="128">
        <f t="shared" si="148"/>
        <v>0</v>
      </c>
      <c r="S2355" s="129">
        <v>18</v>
      </c>
    </row>
    <row r="2356" spans="1:19" hidden="1">
      <c r="A2356" s="147">
        <v>2323</v>
      </c>
      <c r="B2356" s="121">
        <v>204040101</v>
      </c>
      <c r="C2356" s="148" t="s">
        <v>159</v>
      </c>
      <c r="D2356" s="149" t="s">
        <v>32</v>
      </c>
      <c r="E2356" s="149" t="s">
        <v>34</v>
      </c>
      <c r="F2356" s="149" t="s">
        <v>142</v>
      </c>
      <c r="G2356" s="149" t="s">
        <v>142</v>
      </c>
      <c r="H2356" s="149">
        <v>0</v>
      </c>
      <c r="I2356" s="123" t="s">
        <v>2428</v>
      </c>
      <c r="J2356" s="150">
        <f>VLOOKUP(B2356,'12.2023'!A:C,3,0)</f>
        <v>0</v>
      </c>
      <c r="K2356" s="151">
        <f>VLOOKUP(B2356,'12.2023'!A:D,4,0)</f>
        <v>179200</v>
      </c>
      <c r="L2356" s="150">
        <f>VLOOKUP(B2356,'12.2023'!A:E,5,0)</f>
        <v>179200</v>
      </c>
      <c r="M2356" s="150">
        <f>VLOOKUP(B2356,'12.2023'!A:F,6,0)</f>
        <v>0</v>
      </c>
      <c r="N2356" s="150">
        <f t="shared" si="145"/>
        <v>0</v>
      </c>
      <c r="O2356" s="152">
        <f t="shared" si="146"/>
        <v>0</v>
      </c>
      <c r="P2356" s="128">
        <f t="shared" si="147"/>
        <v>0</v>
      </c>
      <c r="Q2356" s="153">
        <v>0</v>
      </c>
      <c r="R2356" s="128">
        <f t="shared" si="148"/>
        <v>0</v>
      </c>
      <c r="S2356" s="129">
        <v>18</v>
      </c>
    </row>
    <row r="2357" spans="1:19" hidden="1">
      <c r="A2357" s="147">
        <v>2324</v>
      </c>
      <c r="B2357" s="121">
        <v>204040102</v>
      </c>
      <c r="C2357" s="148" t="s">
        <v>159</v>
      </c>
      <c r="D2357" s="149" t="s">
        <v>32</v>
      </c>
      <c r="E2357" s="149" t="s">
        <v>34</v>
      </c>
      <c r="F2357" s="149" t="s">
        <v>142</v>
      </c>
      <c r="G2357" s="149" t="s">
        <v>142</v>
      </c>
      <c r="H2357" s="149">
        <v>0</v>
      </c>
      <c r="I2357" s="123" t="s">
        <v>2429</v>
      </c>
      <c r="J2357" s="150">
        <f>VLOOKUP(B2357,'12.2023'!A:C,3,0)</f>
        <v>0</v>
      </c>
      <c r="K2357" s="151">
        <f>VLOOKUP(B2357,'12.2023'!A:D,4,0)</f>
        <v>179200</v>
      </c>
      <c r="L2357" s="150">
        <f>VLOOKUP(B2357,'12.2023'!A:E,5,0)</f>
        <v>179200</v>
      </c>
      <c r="M2357" s="150">
        <f>VLOOKUP(B2357,'12.2023'!A:F,6,0)</f>
        <v>0</v>
      </c>
      <c r="N2357" s="150">
        <f t="shared" si="145"/>
        <v>0</v>
      </c>
      <c r="O2357" s="152">
        <f t="shared" si="146"/>
        <v>0</v>
      </c>
      <c r="P2357" s="128">
        <f t="shared" si="147"/>
        <v>0</v>
      </c>
      <c r="Q2357" s="153">
        <v>0</v>
      </c>
      <c r="R2357" s="128">
        <f t="shared" si="148"/>
        <v>0</v>
      </c>
      <c r="S2357" s="129">
        <v>18</v>
      </c>
    </row>
    <row r="2358" spans="1:19" hidden="1">
      <c r="A2358" s="147">
        <v>2325</v>
      </c>
      <c r="B2358" s="121">
        <v>204040103</v>
      </c>
      <c r="C2358" s="148" t="s">
        <v>159</v>
      </c>
      <c r="D2358" s="149" t="s">
        <v>32</v>
      </c>
      <c r="E2358" s="149" t="s">
        <v>34</v>
      </c>
      <c r="F2358" s="149" t="s">
        <v>142</v>
      </c>
      <c r="G2358" s="149" t="s">
        <v>142</v>
      </c>
      <c r="H2358" s="149">
        <v>0</v>
      </c>
      <c r="I2358" s="123" t="s">
        <v>2430</v>
      </c>
      <c r="J2358" s="150">
        <f>VLOOKUP(B2358,'12.2023'!A:C,3,0)</f>
        <v>0</v>
      </c>
      <c r="K2358" s="151">
        <f>VLOOKUP(B2358,'12.2023'!A:D,4,0)</f>
        <v>179200</v>
      </c>
      <c r="L2358" s="150">
        <f>VLOOKUP(B2358,'12.2023'!A:E,5,0)</f>
        <v>179200</v>
      </c>
      <c r="M2358" s="150">
        <f>VLOOKUP(B2358,'12.2023'!A:F,6,0)</f>
        <v>0</v>
      </c>
      <c r="N2358" s="150">
        <f t="shared" si="145"/>
        <v>0</v>
      </c>
      <c r="O2358" s="152">
        <f t="shared" si="146"/>
        <v>0</v>
      </c>
      <c r="P2358" s="128">
        <f t="shared" si="147"/>
        <v>0</v>
      </c>
      <c r="Q2358" s="153">
        <v>0</v>
      </c>
      <c r="R2358" s="128">
        <f t="shared" si="148"/>
        <v>0</v>
      </c>
      <c r="S2358" s="129">
        <v>18</v>
      </c>
    </row>
    <row r="2359" spans="1:19" hidden="1">
      <c r="A2359" s="147">
        <v>2326</v>
      </c>
      <c r="B2359" s="121">
        <v>204040104</v>
      </c>
      <c r="C2359" s="148" t="s">
        <v>159</v>
      </c>
      <c r="D2359" s="149" t="s">
        <v>32</v>
      </c>
      <c r="E2359" s="149" t="s">
        <v>34</v>
      </c>
      <c r="F2359" s="149" t="s">
        <v>142</v>
      </c>
      <c r="G2359" s="149" t="s">
        <v>142</v>
      </c>
      <c r="H2359" s="149">
        <v>0</v>
      </c>
      <c r="I2359" s="123" t="s">
        <v>2431</v>
      </c>
      <c r="J2359" s="150">
        <f>VLOOKUP(B2359,'12.2023'!A:C,3,0)</f>
        <v>0</v>
      </c>
      <c r="K2359" s="151">
        <f>VLOOKUP(B2359,'12.2023'!A:D,4,0)</f>
        <v>179200</v>
      </c>
      <c r="L2359" s="150">
        <f>VLOOKUP(B2359,'12.2023'!A:E,5,0)</f>
        <v>179200</v>
      </c>
      <c r="M2359" s="150">
        <f>VLOOKUP(B2359,'12.2023'!A:F,6,0)</f>
        <v>0</v>
      </c>
      <c r="N2359" s="150">
        <f t="shared" si="145"/>
        <v>0</v>
      </c>
      <c r="O2359" s="152">
        <f t="shared" si="146"/>
        <v>0</v>
      </c>
      <c r="P2359" s="128">
        <f t="shared" si="147"/>
        <v>0</v>
      </c>
      <c r="Q2359" s="153">
        <v>0</v>
      </c>
      <c r="R2359" s="128">
        <f t="shared" si="148"/>
        <v>0</v>
      </c>
      <c r="S2359" s="129">
        <v>18</v>
      </c>
    </row>
    <row r="2360" spans="1:19" hidden="1">
      <c r="A2360" s="147">
        <v>2327</v>
      </c>
      <c r="B2360" s="121">
        <v>204040105</v>
      </c>
      <c r="C2360" s="148" t="s">
        <v>159</v>
      </c>
      <c r="D2360" s="149" t="s">
        <v>32</v>
      </c>
      <c r="E2360" s="149" t="s">
        <v>34</v>
      </c>
      <c r="F2360" s="149" t="s">
        <v>142</v>
      </c>
      <c r="G2360" s="149" t="s">
        <v>142</v>
      </c>
      <c r="H2360" s="149">
        <v>0</v>
      </c>
      <c r="I2360" s="123" t="s">
        <v>2432</v>
      </c>
      <c r="J2360" s="150">
        <f>VLOOKUP(B2360,'12.2023'!A:C,3,0)</f>
        <v>0</v>
      </c>
      <c r="K2360" s="151">
        <f>VLOOKUP(B2360,'12.2023'!A:D,4,0)</f>
        <v>179200</v>
      </c>
      <c r="L2360" s="150">
        <f>VLOOKUP(B2360,'12.2023'!A:E,5,0)</f>
        <v>179200</v>
      </c>
      <c r="M2360" s="150">
        <f>VLOOKUP(B2360,'12.2023'!A:F,6,0)</f>
        <v>0</v>
      </c>
      <c r="N2360" s="150">
        <f t="shared" si="145"/>
        <v>0</v>
      </c>
      <c r="O2360" s="152">
        <f t="shared" si="146"/>
        <v>0</v>
      </c>
      <c r="P2360" s="128">
        <f t="shared" si="147"/>
        <v>0</v>
      </c>
      <c r="Q2360" s="153">
        <v>0</v>
      </c>
      <c r="R2360" s="128">
        <f t="shared" si="148"/>
        <v>0</v>
      </c>
      <c r="S2360" s="129">
        <v>18</v>
      </c>
    </row>
    <row r="2361" spans="1:19" hidden="1">
      <c r="A2361" s="147">
        <v>2328</v>
      </c>
      <c r="B2361" s="121">
        <v>204040106</v>
      </c>
      <c r="C2361" s="148" t="s">
        <v>159</v>
      </c>
      <c r="D2361" s="149" t="s">
        <v>32</v>
      </c>
      <c r="E2361" s="149" t="s">
        <v>34</v>
      </c>
      <c r="F2361" s="149" t="s">
        <v>142</v>
      </c>
      <c r="G2361" s="149" t="s">
        <v>142</v>
      </c>
      <c r="H2361" s="149">
        <v>0</v>
      </c>
      <c r="I2361" s="123" t="s">
        <v>2433</v>
      </c>
      <c r="J2361" s="150">
        <f>VLOOKUP(B2361,'12.2023'!A:C,3,0)</f>
        <v>0</v>
      </c>
      <c r="K2361" s="151">
        <f>VLOOKUP(B2361,'12.2023'!A:D,4,0)</f>
        <v>179200</v>
      </c>
      <c r="L2361" s="150">
        <f>VLOOKUP(B2361,'12.2023'!A:E,5,0)</f>
        <v>179200</v>
      </c>
      <c r="M2361" s="150">
        <f>VLOOKUP(B2361,'12.2023'!A:F,6,0)</f>
        <v>0</v>
      </c>
      <c r="N2361" s="150">
        <f t="shared" si="145"/>
        <v>0</v>
      </c>
      <c r="O2361" s="152">
        <f t="shared" si="146"/>
        <v>0</v>
      </c>
      <c r="P2361" s="128">
        <f t="shared" si="147"/>
        <v>0</v>
      </c>
      <c r="Q2361" s="153">
        <v>0</v>
      </c>
      <c r="R2361" s="128">
        <f t="shared" si="148"/>
        <v>0</v>
      </c>
      <c r="S2361" s="129">
        <v>18</v>
      </c>
    </row>
    <row r="2362" spans="1:19" hidden="1">
      <c r="A2362" s="147">
        <v>2329</v>
      </c>
      <c r="B2362" s="121">
        <v>204040107</v>
      </c>
      <c r="C2362" s="148" t="s">
        <v>159</v>
      </c>
      <c r="D2362" s="149" t="s">
        <v>32</v>
      </c>
      <c r="E2362" s="149" t="s">
        <v>34</v>
      </c>
      <c r="F2362" s="149" t="s">
        <v>142</v>
      </c>
      <c r="G2362" s="149" t="s">
        <v>142</v>
      </c>
      <c r="H2362" s="149">
        <v>0</v>
      </c>
      <c r="I2362" s="123" t="s">
        <v>2434</v>
      </c>
      <c r="J2362" s="150">
        <f>VLOOKUP(B2362,'12.2023'!A:C,3,0)</f>
        <v>0</v>
      </c>
      <c r="K2362" s="151">
        <f>VLOOKUP(B2362,'12.2023'!A:D,4,0)</f>
        <v>179200</v>
      </c>
      <c r="L2362" s="150">
        <f>VLOOKUP(B2362,'12.2023'!A:E,5,0)</f>
        <v>179200</v>
      </c>
      <c r="M2362" s="150">
        <f>VLOOKUP(B2362,'12.2023'!A:F,6,0)</f>
        <v>0</v>
      </c>
      <c r="N2362" s="150">
        <f t="shared" si="145"/>
        <v>0</v>
      </c>
      <c r="O2362" s="152">
        <f t="shared" si="146"/>
        <v>0</v>
      </c>
      <c r="P2362" s="128">
        <f t="shared" si="147"/>
        <v>0</v>
      </c>
      <c r="Q2362" s="153">
        <v>0</v>
      </c>
      <c r="R2362" s="128">
        <f t="shared" si="148"/>
        <v>0</v>
      </c>
      <c r="S2362" s="129">
        <v>18</v>
      </c>
    </row>
    <row r="2363" spans="1:19" hidden="1">
      <c r="A2363" s="147">
        <v>2330</v>
      </c>
      <c r="B2363" s="121">
        <v>204040108</v>
      </c>
      <c r="C2363" s="148" t="s">
        <v>159</v>
      </c>
      <c r="D2363" s="149" t="s">
        <v>32</v>
      </c>
      <c r="E2363" s="149" t="s">
        <v>34</v>
      </c>
      <c r="F2363" s="149" t="s">
        <v>142</v>
      </c>
      <c r="G2363" s="149" t="s">
        <v>142</v>
      </c>
      <c r="H2363" s="149">
        <v>0</v>
      </c>
      <c r="I2363" s="123" t="s">
        <v>2435</v>
      </c>
      <c r="J2363" s="150">
        <f>VLOOKUP(B2363,'12.2023'!A:C,3,0)</f>
        <v>0</v>
      </c>
      <c r="K2363" s="151">
        <f>VLOOKUP(B2363,'12.2023'!A:D,4,0)</f>
        <v>179200</v>
      </c>
      <c r="L2363" s="150">
        <f>VLOOKUP(B2363,'12.2023'!A:E,5,0)</f>
        <v>179200</v>
      </c>
      <c r="M2363" s="150">
        <f>VLOOKUP(B2363,'12.2023'!A:F,6,0)</f>
        <v>0</v>
      </c>
      <c r="N2363" s="150">
        <f t="shared" si="145"/>
        <v>0</v>
      </c>
      <c r="O2363" s="152">
        <f t="shared" si="146"/>
        <v>0</v>
      </c>
      <c r="P2363" s="128">
        <f t="shared" si="147"/>
        <v>0</v>
      </c>
      <c r="Q2363" s="153">
        <v>0</v>
      </c>
      <c r="R2363" s="128">
        <f t="shared" si="148"/>
        <v>0</v>
      </c>
      <c r="S2363" s="129">
        <v>18</v>
      </c>
    </row>
    <row r="2364" spans="1:19" hidden="1">
      <c r="A2364" s="147">
        <v>2331</v>
      </c>
      <c r="B2364" s="121">
        <v>204040109</v>
      </c>
      <c r="C2364" s="148" t="s">
        <v>159</v>
      </c>
      <c r="D2364" s="149" t="s">
        <v>32</v>
      </c>
      <c r="E2364" s="149" t="s">
        <v>34</v>
      </c>
      <c r="F2364" s="149" t="s">
        <v>142</v>
      </c>
      <c r="G2364" s="149" t="s">
        <v>142</v>
      </c>
      <c r="H2364" s="149">
        <v>0</v>
      </c>
      <c r="I2364" s="123" t="s">
        <v>2436</v>
      </c>
      <c r="J2364" s="150">
        <f>VLOOKUP(B2364,'12.2023'!A:C,3,0)</f>
        <v>0</v>
      </c>
      <c r="K2364" s="151">
        <f>VLOOKUP(B2364,'12.2023'!A:D,4,0)</f>
        <v>179200</v>
      </c>
      <c r="L2364" s="150">
        <f>VLOOKUP(B2364,'12.2023'!A:E,5,0)</f>
        <v>179200</v>
      </c>
      <c r="M2364" s="150">
        <f>VLOOKUP(B2364,'12.2023'!A:F,6,0)</f>
        <v>0</v>
      </c>
      <c r="N2364" s="150">
        <f t="shared" si="145"/>
        <v>0</v>
      </c>
      <c r="O2364" s="152">
        <f t="shared" si="146"/>
        <v>0</v>
      </c>
      <c r="P2364" s="128">
        <f t="shared" si="147"/>
        <v>0</v>
      </c>
      <c r="Q2364" s="153">
        <v>0</v>
      </c>
      <c r="R2364" s="128">
        <f t="shared" si="148"/>
        <v>0</v>
      </c>
      <c r="S2364" s="129">
        <v>18</v>
      </c>
    </row>
    <row r="2365" spans="1:19" hidden="1">
      <c r="A2365" s="147">
        <v>2332</v>
      </c>
      <c r="B2365" s="121">
        <v>204040110</v>
      </c>
      <c r="C2365" s="148" t="s">
        <v>159</v>
      </c>
      <c r="D2365" s="149" t="s">
        <v>32</v>
      </c>
      <c r="E2365" s="149" t="s">
        <v>34</v>
      </c>
      <c r="F2365" s="149" t="s">
        <v>142</v>
      </c>
      <c r="G2365" s="149" t="s">
        <v>142</v>
      </c>
      <c r="H2365" s="149">
        <v>0</v>
      </c>
      <c r="I2365" s="123" t="s">
        <v>2437</v>
      </c>
      <c r="J2365" s="150">
        <f>VLOOKUP(B2365,'12.2023'!A:C,3,0)</f>
        <v>0</v>
      </c>
      <c r="K2365" s="151">
        <f>VLOOKUP(B2365,'12.2023'!A:D,4,0)</f>
        <v>179200</v>
      </c>
      <c r="L2365" s="150">
        <f>VLOOKUP(B2365,'12.2023'!A:E,5,0)</f>
        <v>179200</v>
      </c>
      <c r="M2365" s="150">
        <f>VLOOKUP(B2365,'12.2023'!A:F,6,0)</f>
        <v>0</v>
      </c>
      <c r="N2365" s="150">
        <f t="shared" si="145"/>
        <v>0</v>
      </c>
      <c r="O2365" s="152">
        <f t="shared" si="146"/>
        <v>0</v>
      </c>
      <c r="P2365" s="128">
        <f t="shared" si="147"/>
        <v>0</v>
      </c>
      <c r="Q2365" s="153">
        <v>0</v>
      </c>
      <c r="R2365" s="128">
        <f t="shared" si="148"/>
        <v>0</v>
      </c>
      <c r="S2365" s="129">
        <v>18</v>
      </c>
    </row>
    <row r="2366" spans="1:19" hidden="1">
      <c r="A2366" s="147">
        <v>2333</v>
      </c>
      <c r="B2366" s="121">
        <v>204040111</v>
      </c>
      <c r="C2366" s="148" t="s">
        <v>159</v>
      </c>
      <c r="D2366" s="149" t="s">
        <v>32</v>
      </c>
      <c r="E2366" s="149" t="s">
        <v>34</v>
      </c>
      <c r="F2366" s="149" t="s">
        <v>142</v>
      </c>
      <c r="G2366" s="149" t="s">
        <v>142</v>
      </c>
      <c r="H2366" s="149">
        <v>0</v>
      </c>
      <c r="I2366" s="123" t="s">
        <v>2438</v>
      </c>
      <c r="J2366" s="150">
        <f>VLOOKUP(B2366,'12.2023'!A:C,3,0)</f>
        <v>0</v>
      </c>
      <c r="K2366" s="151">
        <f>VLOOKUP(B2366,'12.2023'!A:D,4,0)</f>
        <v>179200</v>
      </c>
      <c r="L2366" s="150">
        <f>VLOOKUP(B2366,'12.2023'!A:E,5,0)</f>
        <v>179200</v>
      </c>
      <c r="M2366" s="150">
        <f>VLOOKUP(B2366,'12.2023'!A:F,6,0)</f>
        <v>0</v>
      </c>
      <c r="N2366" s="150">
        <f t="shared" si="145"/>
        <v>0</v>
      </c>
      <c r="O2366" s="152">
        <f t="shared" si="146"/>
        <v>0</v>
      </c>
      <c r="P2366" s="128">
        <f t="shared" si="147"/>
        <v>0</v>
      </c>
      <c r="Q2366" s="153">
        <v>0</v>
      </c>
      <c r="R2366" s="128">
        <f t="shared" si="148"/>
        <v>0</v>
      </c>
      <c r="S2366" s="129">
        <v>18</v>
      </c>
    </row>
    <row r="2367" spans="1:19" hidden="1">
      <c r="A2367" s="147">
        <v>2334</v>
      </c>
      <c r="B2367" s="121">
        <v>204040112</v>
      </c>
      <c r="C2367" s="148" t="s">
        <v>159</v>
      </c>
      <c r="D2367" s="149" t="s">
        <v>32</v>
      </c>
      <c r="E2367" s="149" t="s">
        <v>34</v>
      </c>
      <c r="F2367" s="149" t="s">
        <v>142</v>
      </c>
      <c r="G2367" s="149" t="s">
        <v>142</v>
      </c>
      <c r="H2367" s="149">
        <v>0</v>
      </c>
      <c r="I2367" s="123" t="s">
        <v>2439</v>
      </c>
      <c r="J2367" s="150">
        <f>VLOOKUP(B2367,'12.2023'!A:C,3,0)</f>
        <v>0</v>
      </c>
      <c r="K2367" s="151">
        <f>VLOOKUP(B2367,'12.2023'!A:D,4,0)</f>
        <v>179200</v>
      </c>
      <c r="L2367" s="150">
        <f>VLOOKUP(B2367,'12.2023'!A:E,5,0)</f>
        <v>179200</v>
      </c>
      <c r="M2367" s="150">
        <f>VLOOKUP(B2367,'12.2023'!A:F,6,0)</f>
        <v>0</v>
      </c>
      <c r="N2367" s="150">
        <f t="shared" si="145"/>
        <v>0</v>
      </c>
      <c r="O2367" s="152">
        <f t="shared" si="146"/>
        <v>0</v>
      </c>
      <c r="P2367" s="128">
        <f t="shared" si="147"/>
        <v>0</v>
      </c>
      <c r="Q2367" s="153">
        <v>0</v>
      </c>
      <c r="R2367" s="128">
        <f t="shared" si="148"/>
        <v>0</v>
      </c>
      <c r="S2367" s="129">
        <v>18</v>
      </c>
    </row>
    <row r="2368" spans="1:19" hidden="1">
      <c r="A2368" s="147">
        <v>2335</v>
      </c>
      <c r="B2368" s="121">
        <v>204040113</v>
      </c>
      <c r="C2368" s="148" t="s">
        <v>159</v>
      </c>
      <c r="D2368" s="149" t="s">
        <v>32</v>
      </c>
      <c r="E2368" s="149" t="s">
        <v>50</v>
      </c>
      <c r="F2368" s="149" t="s">
        <v>143</v>
      </c>
      <c r="G2368" s="149" t="s">
        <v>143</v>
      </c>
      <c r="H2368" s="149">
        <v>0</v>
      </c>
      <c r="I2368" s="123" t="s">
        <v>2440</v>
      </c>
      <c r="J2368" s="150">
        <f>VLOOKUP(B2368,'12.2023'!A:C,3,0)</f>
        <v>0</v>
      </c>
      <c r="K2368" s="151">
        <f>VLOOKUP(B2368,'12.2023'!A:D,4,0)</f>
        <v>179200</v>
      </c>
      <c r="L2368" s="150">
        <f>VLOOKUP(B2368,'12.2023'!A:E,5,0)</f>
        <v>0</v>
      </c>
      <c r="M2368" s="150">
        <f>VLOOKUP(B2368,'12.2023'!A:F,6,0)</f>
        <v>0</v>
      </c>
      <c r="N2368" s="150">
        <f t="shared" si="145"/>
        <v>0</v>
      </c>
      <c r="O2368" s="152">
        <f t="shared" si="146"/>
        <v>179200</v>
      </c>
      <c r="P2368" s="128">
        <f t="shared" si="147"/>
        <v>-179200</v>
      </c>
      <c r="Q2368" s="153">
        <v>0</v>
      </c>
      <c r="R2368" s="128">
        <f t="shared" si="148"/>
        <v>-179200</v>
      </c>
      <c r="S2368" s="129">
        <v>18</v>
      </c>
    </row>
    <row r="2369" spans="1:19" hidden="1">
      <c r="A2369" s="147">
        <v>2336</v>
      </c>
      <c r="B2369" s="121">
        <v>204040114</v>
      </c>
      <c r="C2369" s="148" t="s">
        <v>159</v>
      </c>
      <c r="D2369" s="149" t="s">
        <v>32</v>
      </c>
      <c r="E2369" s="149" t="s">
        <v>50</v>
      </c>
      <c r="F2369" s="149" t="s">
        <v>143</v>
      </c>
      <c r="G2369" s="149" t="s">
        <v>143</v>
      </c>
      <c r="H2369" s="149">
        <v>0</v>
      </c>
      <c r="I2369" s="123" t="s">
        <v>2441</v>
      </c>
      <c r="J2369" s="150">
        <f>VLOOKUP(B2369,'12.2023'!A:C,3,0)</f>
        <v>0</v>
      </c>
      <c r="K2369" s="151">
        <f>VLOOKUP(B2369,'12.2023'!A:D,4,0)</f>
        <v>179200</v>
      </c>
      <c r="L2369" s="150">
        <f>VLOOKUP(B2369,'12.2023'!A:E,5,0)</f>
        <v>0</v>
      </c>
      <c r="M2369" s="150">
        <f>VLOOKUP(B2369,'12.2023'!A:F,6,0)</f>
        <v>0</v>
      </c>
      <c r="N2369" s="150">
        <f t="shared" si="145"/>
        <v>0</v>
      </c>
      <c r="O2369" s="152">
        <f t="shared" si="146"/>
        <v>179200</v>
      </c>
      <c r="P2369" s="128">
        <f t="shared" si="147"/>
        <v>-179200</v>
      </c>
      <c r="Q2369" s="153">
        <v>0</v>
      </c>
      <c r="R2369" s="128">
        <f t="shared" si="148"/>
        <v>-179200</v>
      </c>
      <c r="S2369" s="129">
        <v>18</v>
      </c>
    </row>
    <row r="2370" spans="1:19" hidden="1">
      <c r="A2370" s="147">
        <v>2337</v>
      </c>
      <c r="B2370" s="121">
        <v>204040115</v>
      </c>
      <c r="C2370" s="148" t="s">
        <v>159</v>
      </c>
      <c r="D2370" s="149" t="s">
        <v>32</v>
      </c>
      <c r="E2370" s="149" t="s">
        <v>50</v>
      </c>
      <c r="F2370" s="149" t="s">
        <v>143</v>
      </c>
      <c r="G2370" s="149" t="s">
        <v>143</v>
      </c>
      <c r="H2370" s="149">
        <v>0</v>
      </c>
      <c r="I2370" s="123" t="s">
        <v>2442</v>
      </c>
      <c r="J2370" s="150">
        <f>VLOOKUP(B2370,'12.2023'!A:C,3,0)</f>
        <v>0</v>
      </c>
      <c r="K2370" s="151">
        <f>VLOOKUP(B2370,'12.2023'!A:D,4,0)</f>
        <v>179200</v>
      </c>
      <c r="L2370" s="150">
        <f>VLOOKUP(B2370,'12.2023'!A:E,5,0)</f>
        <v>0</v>
      </c>
      <c r="M2370" s="150">
        <f>VLOOKUP(B2370,'12.2023'!A:F,6,0)</f>
        <v>0</v>
      </c>
      <c r="N2370" s="150">
        <f t="shared" si="145"/>
        <v>0</v>
      </c>
      <c r="O2370" s="152">
        <f t="shared" si="146"/>
        <v>179200</v>
      </c>
      <c r="P2370" s="128">
        <f t="shared" si="147"/>
        <v>-179200</v>
      </c>
      <c r="Q2370" s="153">
        <v>0</v>
      </c>
      <c r="R2370" s="128">
        <f t="shared" si="148"/>
        <v>-179200</v>
      </c>
      <c r="S2370" s="129">
        <v>18</v>
      </c>
    </row>
    <row r="2371" spans="1:19" hidden="1">
      <c r="A2371" s="147">
        <v>2338</v>
      </c>
      <c r="B2371" s="121">
        <v>204040116</v>
      </c>
      <c r="C2371" s="148" t="s">
        <v>159</v>
      </c>
      <c r="D2371" s="149" t="s">
        <v>32</v>
      </c>
      <c r="E2371" s="149" t="s">
        <v>50</v>
      </c>
      <c r="F2371" s="149" t="s">
        <v>143</v>
      </c>
      <c r="G2371" s="149" t="s">
        <v>143</v>
      </c>
      <c r="H2371" s="149">
        <v>0</v>
      </c>
      <c r="I2371" s="123" t="s">
        <v>2443</v>
      </c>
      <c r="J2371" s="150">
        <f>VLOOKUP(B2371,'12.2023'!A:C,3,0)</f>
        <v>0</v>
      </c>
      <c r="K2371" s="151">
        <f>VLOOKUP(B2371,'12.2023'!A:D,4,0)</f>
        <v>179200</v>
      </c>
      <c r="L2371" s="150">
        <f>VLOOKUP(B2371,'12.2023'!A:E,5,0)</f>
        <v>0</v>
      </c>
      <c r="M2371" s="150">
        <f>VLOOKUP(B2371,'12.2023'!A:F,6,0)</f>
        <v>0</v>
      </c>
      <c r="N2371" s="150">
        <f t="shared" si="145"/>
        <v>0</v>
      </c>
      <c r="O2371" s="152">
        <f t="shared" si="146"/>
        <v>179200</v>
      </c>
      <c r="P2371" s="128">
        <f t="shared" si="147"/>
        <v>-179200</v>
      </c>
      <c r="Q2371" s="153">
        <v>0</v>
      </c>
      <c r="R2371" s="128">
        <f t="shared" si="148"/>
        <v>-179200</v>
      </c>
      <c r="S2371" s="129">
        <v>18</v>
      </c>
    </row>
    <row r="2372" spans="1:19" hidden="1">
      <c r="A2372" s="147">
        <v>2339</v>
      </c>
      <c r="B2372" s="121">
        <v>204040117</v>
      </c>
      <c r="C2372" s="148" t="s">
        <v>159</v>
      </c>
      <c r="D2372" s="149" t="s">
        <v>32</v>
      </c>
      <c r="E2372" s="149" t="s">
        <v>50</v>
      </c>
      <c r="F2372" s="149" t="s">
        <v>143</v>
      </c>
      <c r="G2372" s="149" t="s">
        <v>143</v>
      </c>
      <c r="H2372" s="149">
        <v>0</v>
      </c>
      <c r="I2372" s="123" t="s">
        <v>2444</v>
      </c>
      <c r="J2372" s="150">
        <f>VLOOKUP(B2372,'12.2023'!A:C,3,0)</f>
        <v>0</v>
      </c>
      <c r="K2372" s="151">
        <f>VLOOKUP(B2372,'12.2023'!A:D,4,0)</f>
        <v>179200</v>
      </c>
      <c r="L2372" s="150">
        <f>VLOOKUP(B2372,'12.2023'!A:E,5,0)</f>
        <v>0</v>
      </c>
      <c r="M2372" s="150">
        <f>VLOOKUP(B2372,'12.2023'!A:F,6,0)</f>
        <v>0</v>
      </c>
      <c r="N2372" s="150">
        <f t="shared" si="145"/>
        <v>0</v>
      </c>
      <c r="O2372" s="152">
        <f t="shared" si="146"/>
        <v>179200</v>
      </c>
      <c r="P2372" s="128">
        <f t="shared" si="147"/>
        <v>-179200</v>
      </c>
      <c r="Q2372" s="153">
        <v>0</v>
      </c>
      <c r="R2372" s="128">
        <f t="shared" si="148"/>
        <v>-179200</v>
      </c>
      <c r="S2372" s="129">
        <v>18</v>
      </c>
    </row>
    <row r="2373" spans="1:19" hidden="1">
      <c r="A2373" s="147">
        <v>2340</v>
      </c>
      <c r="B2373" s="121">
        <v>204040118</v>
      </c>
      <c r="C2373" s="148" t="s">
        <v>159</v>
      </c>
      <c r="D2373" s="149" t="s">
        <v>32</v>
      </c>
      <c r="E2373" s="149" t="s">
        <v>50</v>
      </c>
      <c r="F2373" s="149" t="s">
        <v>143</v>
      </c>
      <c r="G2373" s="149" t="s">
        <v>143</v>
      </c>
      <c r="H2373" s="149">
        <v>0</v>
      </c>
      <c r="I2373" s="123" t="s">
        <v>2445</v>
      </c>
      <c r="J2373" s="150">
        <f>VLOOKUP(B2373,'12.2023'!A:C,3,0)</f>
        <v>0</v>
      </c>
      <c r="K2373" s="151">
        <f>VLOOKUP(B2373,'12.2023'!A:D,4,0)</f>
        <v>179200</v>
      </c>
      <c r="L2373" s="150">
        <f>VLOOKUP(B2373,'12.2023'!A:E,5,0)</f>
        <v>0</v>
      </c>
      <c r="M2373" s="150">
        <f>VLOOKUP(B2373,'12.2023'!A:F,6,0)</f>
        <v>0</v>
      </c>
      <c r="N2373" s="150">
        <f t="shared" si="145"/>
        <v>0</v>
      </c>
      <c r="O2373" s="152">
        <f t="shared" si="146"/>
        <v>179200</v>
      </c>
      <c r="P2373" s="128">
        <f t="shared" si="147"/>
        <v>-179200</v>
      </c>
      <c r="Q2373" s="153">
        <v>0</v>
      </c>
      <c r="R2373" s="128">
        <f t="shared" si="148"/>
        <v>-179200</v>
      </c>
      <c r="S2373" s="129">
        <v>18</v>
      </c>
    </row>
    <row r="2374" spans="1:19" hidden="1">
      <c r="A2374" s="147">
        <v>2341</v>
      </c>
      <c r="B2374" s="121">
        <v>204040119</v>
      </c>
      <c r="C2374" s="148" t="s">
        <v>159</v>
      </c>
      <c r="D2374" s="149" t="s">
        <v>32</v>
      </c>
      <c r="E2374" s="149" t="s">
        <v>50</v>
      </c>
      <c r="F2374" s="149" t="s">
        <v>143</v>
      </c>
      <c r="G2374" s="149" t="s">
        <v>143</v>
      </c>
      <c r="H2374" s="149">
        <v>0</v>
      </c>
      <c r="I2374" s="123" t="s">
        <v>2446</v>
      </c>
      <c r="J2374" s="150">
        <f>VLOOKUP(B2374,'12.2023'!A:C,3,0)</f>
        <v>0</v>
      </c>
      <c r="K2374" s="151">
        <f>VLOOKUP(B2374,'12.2023'!A:D,4,0)</f>
        <v>179200</v>
      </c>
      <c r="L2374" s="150">
        <f>VLOOKUP(B2374,'12.2023'!A:E,5,0)</f>
        <v>0</v>
      </c>
      <c r="M2374" s="150">
        <f>VLOOKUP(B2374,'12.2023'!A:F,6,0)</f>
        <v>0</v>
      </c>
      <c r="N2374" s="150">
        <f t="shared" si="145"/>
        <v>0</v>
      </c>
      <c r="O2374" s="152">
        <f t="shared" si="146"/>
        <v>179200</v>
      </c>
      <c r="P2374" s="128">
        <f t="shared" si="147"/>
        <v>-179200</v>
      </c>
      <c r="Q2374" s="153">
        <v>0</v>
      </c>
      <c r="R2374" s="128">
        <f t="shared" si="148"/>
        <v>-179200</v>
      </c>
      <c r="S2374" s="129">
        <v>18</v>
      </c>
    </row>
    <row r="2375" spans="1:19" hidden="1">
      <c r="A2375" s="147">
        <v>2342</v>
      </c>
      <c r="B2375" s="121">
        <v>204040120</v>
      </c>
      <c r="C2375" s="148" t="s">
        <v>159</v>
      </c>
      <c r="D2375" s="149" t="s">
        <v>32</v>
      </c>
      <c r="E2375" s="149" t="s">
        <v>50</v>
      </c>
      <c r="F2375" s="149" t="s">
        <v>143</v>
      </c>
      <c r="G2375" s="149" t="s">
        <v>143</v>
      </c>
      <c r="H2375" s="149">
        <v>0</v>
      </c>
      <c r="I2375" s="123" t="s">
        <v>2447</v>
      </c>
      <c r="J2375" s="150">
        <f>VLOOKUP(B2375,'12.2023'!A:C,3,0)</f>
        <v>0</v>
      </c>
      <c r="K2375" s="151">
        <f>VLOOKUP(B2375,'12.2023'!A:D,4,0)</f>
        <v>179200</v>
      </c>
      <c r="L2375" s="150">
        <f>VLOOKUP(B2375,'12.2023'!A:E,5,0)</f>
        <v>0</v>
      </c>
      <c r="M2375" s="150">
        <f>VLOOKUP(B2375,'12.2023'!A:F,6,0)</f>
        <v>0</v>
      </c>
      <c r="N2375" s="150">
        <f t="shared" ref="N2375:N2438" si="149">IF((J2375+L2375)-(K2375+M2375)&lt;0,0,(J2375+L2375)-(K2375+M2375))</f>
        <v>0</v>
      </c>
      <c r="O2375" s="152">
        <f t="shared" ref="O2375:O2438" si="150">-IF((J2375+L2375)-(K2375+M2375)&lt;0,(J2375+L2375)-(K2375+M2375),0)</f>
        <v>179200</v>
      </c>
      <c r="P2375" s="128">
        <f t="shared" ref="P2375:P2438" si="151">N2375-O2375</f>
        <v>-179200</v>
      </c>
      <c r="Q2375" s="153">
        <v>0</v>
      </c>
      <c r="R2375" s="128">
        <f t="shared" ref="R2375:R2438" si="152">P2375-Q2375</f>
        <v>-179200</v>
      </c>
      <c r="S2375" s="129">
        <v>18</v>
      </c>
    </row>
    <row r="2376" spans="1:19" hidden="1">
      <c r="A2376" s="147">
        <v>2343</v>
      </c>
      <c r="B2376" s="121">
        <v>204040121</v>
      </c>
      <c r="C2376" s="148" t="s">
        <v>159</v>
      </c>
      <c r="D2376" s="149" t="s">
        <v>32</v>
      </c>
      <c r="E2376" s="149" t="s">
        <v>50</v>
      </c>
      <c r="F2376" s="149" t="s">
        <v>143</v>
      </c>
      <c r="G2376" s="149" t="s">
        <v>143</v>
      </c>
      <c r="H2376" s="149">
        <v>0</v>
      </c>
      <c r="I2376" s="123" t="s">
        <v>2448</v>
      </c>
      <c r="J2376" s="150">
        <f>VLOOKUP(B2376,'12.2023'!A:C,3,0)</f>
        <v>0</v>
      </c>
      <c r="K2376" s="151">
        <f>VLOOKUP(B2376,'12.2023'!A:D,4,0)</f>
        <v>179200</v>
      </c>
      <c r="L2376" s="150">
        <f>VLOOKUP(B2376,'12.2023'!A:E,5,0)</f>
        <v>0</v>
      </c>
      <c r="M2376" s="150">
        <f>VLOOKUP(B2376,'12.2023'!A:F,6,0)</f>
        <v>0</v>
      </c>
      <c r="N2376" s="150">
        <f t="shared" si="149"/>
        <v>0</v>
      </c>
      <c r="O2376" s="152">
        <f t="shared" si="150"/>
        <v>179200</v>
      </c>
      <c r="P2376" s="128">
        <f t="shared" si="151"/>
        <v>-179200</v>
      </c>
      <c r="Q2376" s="153">
        <v>0</v>
      </c>
      <c r="R2376" s="128">
        <f t="shared" si="152"/>
        <v>-179200</v>
      </c>
      <c r="S2376" s="129">
        <v>18</v>
      </c>
    </row>
    <row r="2377" spans="1:19" hidden="1">
      <c r="A2377" s="147">
        <v>2344</v>
      </c>
      <c r="B2377" s="121">
        <v>204040122</v>
      </c>
      <c r="C2377" s="148" t="s">
        <v>159</v>
      </c>
      <c r="D2377" s="149" t="s">
        <v>32</v>
      </c>
      <c r="E2377" s="149" t="s">
        <v>50</v>
      </c>
      <c r="F2377" s="149" t="s">
        <v>143</v>
      </c>
      <c r="G2377" s="149" t="s">
        <v>143</v>
      </c>
      <c r="H2377" s="149">
        <v>0</v>
      </c>
      <c r="I2377" s="123" t="s">
        <v>2449</v>
      </c>
      <c r="J2377" s="150">
        <f>VLOOKUP(B2377,'12.2023'!A:C,3,0)</f>
        <v>0</v>
      </c>
      <c r="K2377" s="151">
        <f>VLOOKUP(B2377,'12.2023'!A:D,4,0)</f>
        <v>179200</v>
      </c>
      <c r="L2377" s="150">
        <f>VLOOKUP(B2377,'12.2023'!A:E,5,0)</f>
        <v>0</v>
      </c>
      <c r="M2377" s="150">
        <f>VLOOKUP(B2377,'12.2023'!A:F,6,0)</f>
        <v>0</v>
      </c>
      <c r="N2377" s="150">
        <f t="shared" si="149"/>
        <v>0</v>
      </c>
      <c r="O2377" s="152">
        <f t="shared" si="150"/>
        <v>179200</v>
      </c>
      <c r="P2377" s="128">
        <f t="shared" si="151"/>
        <v>-179200</v>
      </c>
      <c r="Q2377" s="153">
        <v>0</v>
      </c>
      <c r="R2377" s="128">
        <f t="shared" si="152"/>
        <v>-179200</v>
      </c>
      <c r="S2377" s="129">
        <v>18</v>
      </c>
    </row>
    <row r="2378" spans="1:19" hidden="1">
      <c r="A2378" s="147">
        <v>2345</v>
      </c>
      <c r="B2378" s="121">
        <v>204040201</v>
      </c>
      <c r="C2378" s="148" t="s">
        <v>159</v>
      </c>
      <c r="D2378" s="149" t="s">
        <v>32</v>
      </c>
      <c r="E2378" s="149" t="s">
        <v>50</v>
      </c>
      <c r="F2378" s="149" t="s">
        <v>143</v>
      </c>
      <c r="G2378" s="149" t="s">
        <v>143</v>
      </c>
      <c r="H2378" s="149">
        <v>0</v>
      </c>
      <c r="I2378" s="123" t="s">
        <v>2450</v>
      </c>
      <c r="J2378" s="150">
        <f>VLOOKUP(B2378,'12.2023'!A:C,3,0)</f>
        <v>0</v>
      </c>
      <c r="K2378" s="151">
        <f>VLOOKUP(B2378,'12.2023'!A:D,4,0)</f>
        <v>0</v>
      </c>
      <c r="L2378" s="150">
        <f>VLOOKUP(B2378,'12.2023'!A:E,5,0)</f>
        <v>0</v>
      </c>
      <c r="M2378" s="150">
        <f>VLOOKUP(B2378,'12.2023'!A:F,6,0)</f>
        <v>0</v>
      </c>
      <c r="N2378" s="150">
        <f t="shared" si="149"/>
        <v>0</v>
      </c>
      <c r="O2378" s="152">
        <f t="shared" si="150"/>
        <v>0</v>
      </c>
      <c r="P2378" s="128">
        <f t="shared" si="151"/>
        <v>0</v>
      </c>
      <c r="Q2378" s="153">
        <v>0</v>
      </c>
      <c r="R2378" s="128">
        <f t="shared" si="152"/>
        <v>0</v>
      </c>
      <c r="S2378" s="129">
        <v>18</v>
      </c>
    </row>
    <row r="2379" spans="1:19" hidden="1">
      <c r="A2379" s="147">
        <v>2346</v>
      </c>
      <c r="B2379" s="121">
        <v>204040202</v>
      </c>
      <c r="C2379" s="148" t="s">
        <v>159</v>
      </c>
      <c r="D2379" s="149" t="s">
        <v>32</v>
      </c>
      <c r="E2379" s="149" t="s">
        <v>50</v>
      </c>
      <c r="F2379" s="149" t="s">
        <v>143</v>
      </c>
      <c r="G2379" s="149" t="s">
        <v>143</v>
      </c>
      <c r="H2379" s="149">
        <v>0</v>
      </c>
      <c r="I2379" s="123" t="s">
        <v>2451</v>
      </c>
      <c r="J2379" s="150">
        <f>VLOOKUP(B2379,'12.2023'!A:C,3,0)</f>
        <v>0</v>
      </c>
      <c r="K2379" s="151">
        <f>VLOOKUP(B2379,'12.2023'!A:D,4,0)</f>
        <v>0</v>
      </c>
      <c r="L2379" s="150">
        <f>VLOOKUP(B2379,'12.2023'!A:E,5,0)</f>
        <v>0</v>
      </c>
      <c r="M2379" s="150">
        <f>VLOOKUP(B2379,'12.2023'!A:F,6,0)</f>
        <v>0</v>
      </c>
      <c r="N2379" s="150">
        <f t="shared" si="149"/>
        <v>0</v>
      </c>
      <c r="O2379" s="152">
        <f t="shared" si="150"/>
        <v>0</v>
      </c>
      <c r="P2379" s="128">
        <f t="shared" si="151"/>
        <v>0</v>
      </c>
      <c r="Q2379" s="153">
        <v>0</v>
      </c>
      <c r="R2379" s="128">
        <f t="shared" si="152"/>
        <v>0</v>
      </c>
      <c r="S2379" s="129">
        <v>18</v>
      </c>
    </row>
    <row r="2380" spans="1:19" hidden="1">
      <c r="A2380" s="147">
        <v>2347</v>
      </c>
      <c r="B2380" s="121">
        <v>2010101002</v>
      </c>
      <c r="C2380" s="148" t="s">
        <v>159</v>
      </c>
      <c r="D2380" s="149" t="s">
        <v>32</v>
      </c>
      <c r="E2380" s="149" t="s">
        <v>34</v>
      </c>
      <c r="F2380" s="149" t="s">
        <v>89</v>
      </c>
      <c r="G2380" s="149" t="s">
        <v>86</v>
      </c>
      <c r="H2380" s="149">
        <v>0</v>
      </c>
      <c r="I2380" s="123" t="s">
        <v>2452</v>
      </c>
      <c r="J2380" s="150">
        <f>VLOOKUP(B2380,'12.2023'!A:C,3,0)</f>
        <v>0</v>
      </c>
      <c r="K2380" s="151">
        <f>VLOOKUP(B2380,'12.2023'!A:D,4,0)</f>
        <v>197868.18</v>
      </c>
      <c r="L2380" s="150">
        <f>VLOOKUP(B2380,'12.2023'!A:E,5,0)</f>
        <v>3731662</v>
      </c>
      <c r="M2380" s="150">
        <f>VLOOKUP(B2380,'12.2023'!A:F,6,0)</f>
        <v>3771916.95</v>
      </c>
      <c r="N2380" s="150">
        <f t="shared" si="149"/>
        <v>0</v>
      </c>
      <c r="O2380" s="152">
        <f t="shared" si="150"/>
        <v>238123.13000000035</v>
      </c>
      <c r="P2380" s="128">
        <f t="shared" si="151"/>
        <v>-238123.13000000035</v>
      </c>
      <c r="Q2380" s="153">
        <v>0</v>
      </c>
      <c r="R2380" s="128">
        <f t="shared" si="152"/>
        <v>-238123.13000000035</v>
      </c>
      <c r="S2380" s="129">
        <v>16</v>
      </c>
    </row>
    <row r="2381" spans="1:19" hidden="1">
      <c r="A2381" s="147">
        <v>2348</v>
      </c>
      <c r="B2381" s="121">
        <v>2010101003</v>
      </c>
      <c r="C2381" s="148" t="s">
        <v>159</v>
      </c>
      <c r="D2381" s="149" t="s">
        <v>32</v>
      </c>
      <c r="E2381" s="149" t="s">
        <v>34</v>
      </c>
      <c r="F2381" s="149" t="s">
        <v>89</v>
      </c>
      <c r="G2381" s="149" t="s">
        <v>86</v>
      </c>
      <c r="H2381" s="149">
        <v>0</v>
      </c>
      <c r="I2381" s="123" t="s">
        <v>2453</v>
      </c>
      <c r="J2381" s="150">
        <f>VLOOKUP(B2381,'12.2023'!A:C,3,0)</f>
        <v>0</v>
      </c>
      <c r="K2381" s="151">
        <f>VLOOKUP(B2381,'12.2023'!A:D,4,0)</f>
        <v>147429.97340000005</v>
      </c>
      <c r="L2381" s="150">
        <f>VLOOKUP(B2381,'12.2023'!A:E,5,0)</f>
        <v>496330.11994999996</v>
      </c>
      <c r="M2381" s="150">
        <f>VLOOKUP(B2381,'12.2023'!A:F,6,0)</f>
        <v>360067.13786000002</v>
      </c>
      <c r="N2381" s="150">
        <f t="shared" si="149"/>
        <v>0</v>
      </c>
      <c r="O2381" s="152">
        <f t="shared" si="150"/>
        <v>11166.99131000007</v>
      </c>
      <c r="P2381" s="128">
        <f t="shared" si="151"/>
        <v>-11166.99131000007</v>
      </c>
      <c r="Q2381" s="153">
        <v>0</v>
      </c>
      <c r="R2381" s="128">
        <f t="shared" si="152"/>
        <v>-11166.99131000007</v>
      </c>
      <c r="S2381" s="129">
        <v>16</v>
      </c>
    </row>
    <row r="2382" spans="1:19" hidden="1">
      <c r="A2382" s="147">
        <v>2349</v>
      </c>
      <c r="B2382" s="121">
        <v>2010101004</v>
      </c>
      <c r="C2382" s="148" t="s">
        <v>159</v>
      </c>
      <c r="D2382" s="149" t="s">
        <v>32</v>
      </c>
      <c r="E2382" s="149" t="s">
        <v>34</v>
      </c>
      <c r="F2382" s="149" t="s">
        <v>89</v>
      </c>
      <c r="G2382" s="149" t="s">
        <v>86</v>
      </c>
      <c r="H2382" s="149">
        <v>0</v>
      </c>
      <c r="I2382" s="123" t="s">
        <v>2454</v>
      </c>
      <c r="J2382" s="150">
        <f>VLOOKUP(B2382,'12.2023'!A:C,3,0)</f>
        <v>0</v>
      </c>
      <c r="K2382" s="151">
        <f>VLOOKUP(B2382,'12.2023'!A:D,4,0)</f>
        <v>253110.3848000002</v>
      </c>
      <c r="L2382" s="150">
        <f>VLOOKUP(B2382,'12.2023'!A:E,5,0)</f>
        <v>510936.80751000001</v>
      </c>
      <c r="M2382" s="150">
        <f>VLOOKUP(B2382,'12.2023'!A:F,6,0)</f>
        <v>494248.28966000001</v>
      </c>
      <c r="N2382" s="150">
        <f t="shared" si="149"/>
        <v>0</v>
      </c>
      <c r="O2382" s="152">
        <f t="shared" si="150"/>
        <v>236421.86695000023</v>
      </c>
      <c r="P2382" s="128">
        <f t="shared" si="151"/>
        <v>-236421.86695000023</v>
      </c>
      <c r="Q2382" s="153">
        <v>0</v>
      </c>
      <c r="R2382" s="128">
        <f t="shared" si="152"/>
        <v>-236421.86695000023</v>
      </c>
      <c r="S2382" s="129">
        <v>16</v>
      </c>
    </row>
    <row r="2383" spans="1:19" hidden="1">
      <c r="A2383" s="147">
        <v>2350</v>
      </c>
      <c r="B2383" s="121">
        <v>2010101006</v>
      </c>
      <c r="C2383" s="148" t="s">
        <v>159</v>
      </c>
      <c r="D2383" s="149" t="s">
        <v>32</v>
      </c>
      <c r="E2383" s="149" t="s">
        <v>34</v>
      </c>
      <c r="F2383" s="149" t="s">
        <v>89</v>
      </c>
      <c r="G2383" s="149" t="s">
        <v>86</v>
      </c>
      <c r="H2383" s="149">
        <v>0</v>
      </c>
      <c r="I2383" s="123" t="s">
        <v>2455</v>
      </c>
      <c r="J2383" s="150">
        <f>VLOOKUP(B2383,'12.2023'!A:C,3,0)</f>
        <v>0</v>
      </c>
      <c r="K2383" s="151">
        <f>VLOOKUP(B2383,'12.2023'!A:D,4,0)</f>
        <v>397201.76</v>
      </c>
      <c r="L2383" s="150">
        <f>VLOOKUP(B2383,'12.2023'!A:E,5,0)</f>
        <v>1375000</v>
      </c>
      <c r="M2383" s="150">
        <f>VLOOKUP(B2383,'12.2023'!A:F,6,0)</f>
        <v>2221288.25</v>
      </c>
      <c r="N2383" s="150">
        <f t="shared" si="149"/>
        <v>0</v>
      </c>
      <c r="O2383" s="152">
        <f t="shared" si="150"/>
        <v>1243490.0099999998</v>
      </c>
      <c r="P2383" s="128">
        <f t="shared" si="151"/>
        <v>-1243490.0099999998</v>
      </c>
      <c r="Q2383" s="153">
        <v>0</v>
      </c>
      <c r="R2383" s="128">
        <f t="shared" si="152"/>
        <v>-1243490.0099999998</v>
      </c>
      <c r="S2383" s="129">
        <v>16</v>
      </c>
    </row>
    <row r="2384" spans="1:19" hidden="1">
      <c r="A2384" s="147">
        <v>2351</v>
      </c>
      <c r="B2384" s="121">
        <v>2010101007</v>
      </c>
      <c r="C2384" s="148" t="s">
        <v>159</v>
      </c>
      <c r="D2384" s="149" t="s">
        <v>32</v>
      </c>
      <c r="E2384" s="149" t="s">
        <v>34</v>
      </c>
      <c r="F2384" s="149" t="s">
        <v>89</v>
      </c>
      <c r="G2384" s="149" t="s">
        <v>86</v>
      </c>
      <c r="H2384" s="149">
        <v>0</v>
      </c>
      <c r="I2384" s="123" t="s">
        <v>2456</v>
      </c>
      <c r="J2384" s="150">
        <f>VLOOKUP(B2384,'12.2023'!A:C,3,0)</f>
        <v>0</v>
      </c>
      <c r="K2384" s="151">
        <f>VLOOKUP(B2384,'12.2023'!A:D,4,0)</f>
        <v>33515.611599999967</v>
      </c>
      <c r="L2384" s="150">
        <f>VLOOKUP(B2384,'12.2023'!A:E,5,0)</f>
        <v>100000</v>
      </c>
      <c r="M2384" s="150">
        <f>VLOOKUP(B2384,'12.2023'!A:F,6,0)</f>
        <v>106911.21939</v>
      </c>
      <c r="N2384" s="150">
        <f t="shared" si="149"/>
        <v>0</v>
      </c>
      <c r="O2384" s="152">
        <f t="shared" si="150"/>
        <v>40426.830989999959</v>
      </c>
      <c r="P2384" s="128">
        <f t="shared" si="151"/>
        <v>-40426.830989999959</v>
      </c>
      <c r="Q2384" s="153">
        <v>0</v>
      </c>
      <c r="R2384" s="128">
        <f t="shared" si="152"/>
        <v>-40426.830989999959</v>
      </c>
      <c r="S2384" s="129">
        <v>16</v>
      </c>
    </row>
    <row r="2385" spans="1:19" hidden="1">
      <c r="A2385" s="147">
        <v>2352</v>
      </c>
      <c r="B2385" s="121">
        <v>2010101008</v>
      </c>
      <c r="C2385" s="148" t="s">
        <v>159</v>
      </c>
      <c r="D2385" s="149" t="s">
        <v>32</v>
      </c>
      <c r="E2385" s="149" t="s">
        <v>34</v>
      </c>
      <c r="F2385" s="149" t="s">
        <v>89</v>
      </c>
      <c r="G2385" s="149" t="s">
        <v>86</v>
      </c>
      <c r="H2385" s="149">
        <v>0</v>
      </c>
      <c r="I2385" s="123" t="s">
        <v>2457</v>
      </c>
      <c r="J2385" s="150">
        <f>VLOOKUP(B2385,'12.2023'!A:C,3,0)</f>
        <v>0</v>
      </c>
      <c r="K2385" s="151">
        <f>VLOOKUP(B2385,'12.2023'!A:D,4,0)</f>
        <v>61151.17</v>
      </c>
      <c r="L2385" s="150">
        <f>VLOOKUP(B2385,'12.2023'!A:E,5,0)</f>
        <v>7968108.7199999997</v>
      </c>
      <c r="M2385" s="150">
        <f>VLOOKUP(B2385,'12.2023'!A:F,6,0)</f>
        <v>13730752.040000001</v>
      </c>
      <c r="N2385" s="150">
        <f t="shared" si="149"/>
        <v>0</v>
      </c>
      <c r="O2385" s="152">
        <f t="shared" si="150"/>
        <v>5823794.4900000012</v>
      </c>
      <c r="P2385" s="128">
        <f t="shared" si="151"/>
        <v>-5823794.4900000012</v>
      </c>
      <c r="Q2385" s="153">
        <v>0</v>
      </c>
      <c r="R2385" s="128">
        <f t="shared" si="152"/>
        <v>-5823794.4900000012</v>
      </c>
      <c r="S2385" s="129">
        <v>16</v>
      </c>
    </row>
    <row r="2386" spans="1:19" hidden="1">
      <c r="A2386" s="147">
        <v>2353</v>
      </c>
      <c r="B2386" s="121">
        <v>2010101009</v>
      </c>
      <c r="C2386" s="148" t="s">
        <v>159</v>
      </c>
      <c r="D2386" s="149" t="s">
        <v>32</v>
      </c>
      <c r="E2386" s="149" t="s">
        <v>34</v>
      </c>
      <c r="F2386" s="149" t="s">
        <v>89</v>
      </c>
      <c r="G2386" s="149" t="s">
        <v>86</v>
      </c>
      <c r="H2386" s="149">
        <v>0</v>
      </c>
      <c r="I2386" s="123" t="s">
        <v>2458</v>
      </c>
      <c r="J2386" s="150">
        <f>VLOOKUP(B2386,'12.2023'!A:C,3,0)</f>
        <v>0</v>
      </c>
      <c r="K2386" s="151">
        <f>VLOOKUP(B2386,'12.2023'!A:D,4,0)</f>
        <v>3436.15</v>
      </c>
      <c r="L2386" s="150">
        <f>VLOOKUP(B2386,'12.2023'!A:E,5,0)</f>
        <v>3436.15</v>
      </c>
      <c r="M2386" s="150">
        <f>VLOOKUP(B2386,'12.2023'!A:F,6,0)</f>
        <v>0</v>
      </c>
      <c r="N2386" s="150">
        <f t="shared" si="149"/>
        <v>0</v>
      </c>
      <c r="O2386" s="152">
        <f t="shared" si="150"/>
        <v>0</v>
      </c>
      <c r="P2386" s="128">
        <f t="shared" si="151"/>
        <v>0</v>
      </c>
      <c r="Q2386" s="153">
        <v>0</v>
      </c>
      <c r="R2386" s="128">
        <f t="shared" si="152"/>
        <v>0</v>
      </c>
      <c r="S2386" s="129">
        <v>16</v>
      </c>
    </row>
    <row r="2387" spans="1:19" hidden="1">
      <c r="A2387" s="147">
        <v>2354</v>
      </c>
      <c r="B2387" s="121">
        <v>2010101010</v>
      </c>
      <c r="C2387" s="148" t="s">
        <v>159</v>
      </c>
      <c r="D2387" s="149" t="s">
        <v>32</v>
      </c>
      <c r="E2387" s="149" t="s">
        <v>34</v>
      </c>
      <c r="F2387" s="149" t="s">
        <v>89</v>
      </c>
      <c r="G2387" s="149" t="s">
        <v>86</v>
      </c>
      <c r="H2387" s="149">
        <v>0</v>
      </c>
      <c r="I2387" s="123" t="s">
        <v>2459</v>
      </c>
      <c r="J2387" s="150">
        <f>VLOOKUP(B2387,'12.2023'!A:C,3,0)</f>
        <v>0</v>
      </c>
      <c r="K2387" s="151">
        <f>VLOOKUP(B2387,'12.2023'!A:D,4,0)</f>
        <v>748683.76</v>
      </c>
      <c r="L2387" s="150">
        <f>VLOOKUP(B2387,'12.2023'!A:E,5,0)</f>
        <v>1475000</v>
      </c>
      <c r="M2387" s="150">
        <f>VLOOKUP(B2387,'12.2023'!A:F,6,0)</f>
        <v>1316136.55</v>
      </c>
      <c r="N2387" s="150">
        <f t="shared" si="149"/>
        <v>0</v>
      </c>
      <c r="O2387" s="152">
        <f t="shared" si="150"/>
        <v>589820.31000000006</v>
      </c>
      <c r="P2387" s="128">
        <f t="shared" si="151"/>
        <v>-589820.31000000006</v>
      </c>
      <c r="Q2387" s="153">
        <v>0</v>
      </c>
      <c r="R2387" s="128">
        <f t="shared" si="152"/>
        <v>-589820.31000000006</v>
      </c>
      <c r="S2387" s="129">
        <v>16</v>
      </c>
    </row>
    <row r="2388" spans="1:19" hidden="1">
      <c r="A2388" s="147">
        <v>2355</v>
      </c>
      <c r="B2388" s="121">
        <v>2010101011</v>
      </c>
      <c r="C2388" s="148" t="s">
        <v>159</v>
      </c>
      <c r="D2388" s="149" t="s">
        <v>32</v>
      </c>
      <c r="E2388" s="149" t="s">
        <v>34</v>
      </c>
      <c r="F2388" s="149" t="s">
        <v>89</v>
      </c>
      <c r="G2388" s="149" t="s">
        <v>86</v>
      </c>
      <c r="H2388" s="149">
        <v>0</v>
      </c>
      <c r="I2388" s="123" t="s">
        <v>2460</v>
      </c>
      <c r="J2388" s="150">
        <f>VLOOKUP(B2388,'12.2023'!A:C,3,0)</f>
        <v>0</v>
      </c>
      <c r="K2388" s="151">
        <f>VLOOKUP(B2388,'12.2023'!A:D,4,0)</f>
        <v>0</v>
      </c>
      <c r="L2388" s="150">
        <f>VLOOKUP(B2388,'12.2023'!A:E,5,0)</f>
        <v>141550.07</v>
      </c>
      <c r="M2388" s="150">
        <f>VLOOKUP(B2388,'12.2023'!A:F,6,0)</f>
        <v>141550.07</v>
      </c>
      <c r="N2388" s="150">
        <f t="shared" si="149"/>
        <v>0</v>
      </c>
      <c r="O2388" s="152">
        <f t="shared" si="150"/>
        <v>0</v>
      </c>
      <c r="P2388" s="128">
        <f t="shared" si="151"/>
        <v>0</v>
      </c>
      <c r="Q2388" s="153">
        <v>0</v>
      </c>
      <c r="R2388" s="128">
        <f t="shared" si="152"/>
        <v>0</v>
      </c>
      <c r="S2388" s="129">
        <v>16</v>
      </c>
    </row>
    <row r="2389" spans="1:19" hidden="1">
      <c r="A2389" s="147">
        <v>2356</v>
      </c>
      <c r="B2389" s="121">
        <v>2010101013</v>
      </c>
      <c r="C2389" s="148" t="s">
        <v>159</v>
      </c>
      <c r="D2389" s="149" t="s">
        <v>32</v>
      </c>
      <c r="E2389" s="149" t="s">
        <v>34</v>
      </c>
      <c r="F2389" s="149" t="s">
        <v>89</v>
      </c>
      <c r="G2389" s="149" t="s">
        <v>86</v>
      </c>
      <c r="H2389" s="149">
        <v>0</v>
      </c>
      <c r="I2389" s="123" t="s">
        <v>2461</v>
      </c>
      <c r="J2389" s="150">
        <f>VLOOKUP(B2389,'12.2023'!A:C,3,0)</f>
        <v>0</v>
      </c>
      <c r="K2389" s="151">
        <f>VLOOKUP(B2389,'12.2023'!A:D,4,0)</f>
        <v>0</v>
      </c>
      <c r="L2389" s="150">
        <f>VLOOKUP(B2389,'12.2023'!A:E,5,0)</f>
        <v>159228.82</v>
      </c>
      <c r="M2389" s="150">
        <f>VLOOKUP(B2389,'12.2023'!A:F,6,0)</f>
        <v>159228.82</v>
      </c>
      <c r="N2389" s="150">
        <f t="shared" si="149"/>
        <v>0</v>
      </c>
      <c r="O2389" s="152">
        <f t="shared" si="150"/>
        <v>0</v>
      </c>
      <c r="P2389" s="128">
        <f t="shared" si="151"/>
        <v>0</v>
      </c>
      <c r="Q2389" s="153">
        <v>0</v>
      </c>
      <c r="R2389" s="128">
        <f t="shared" si="152"/>
        <v>0</v>
      </c>
      <c r="S2389" s="129">
        <v>16</v>
      </c>
    </row>
    <row r="2390" spans="1:19" hidden="1">
      <c r="A2390" s="147">
        <v>2357</v>
      </c>
      <c r="B2390" s="121">
        <v>2010101014</v>
      </c>
      <c r="C2390" s="148" t="s">
        <v>159</v>
      </c>
      <c r="D2390" s="149" t="s">
        <v>32</v>
      </c>
      <c r="E2390" s="149" t="s">
        <v>34</v>
      </c>
      <c r="F2390" s="149" t="s">
        <v>89</v>
      </c>
      <c r="G2390" s="149" t="s">
        <v>86</v>
      </c>
      <c r="H2390" s="149">
        <v>0</v>
      </c>
      <c r="I2390" s="123" t="s">
        <v>2462</v>
      </c>
      <c r="J2390" s="150">
        <f>VLOOKUP(B2390,'12.2023'!A:C,3,0)</f>
        <v>0</v>
      </c>
      <c r="K2390" s="151">
        <f>VLOOKUP(B2390,'12.2023'!A:D,4,0)</f>
        <v>0</v>
      </c>
      <c r="L2390" s="150">
        <f>VLOOKUP(B2390,'12.2023'!A:E,5,0)</f>
        <v>0</v>
      </c>
      <c r="M2390" s="150">
        <f>VLOOKUP(B2390,'12.2023'!A:F,6,0)</f>
        <v>0</v>
      </c>
      <c r="N2390" s="150">
        <f t="shared" si="149"/>
        <v>0</v>
      </c>
      <c r="O2390" s="152">
        <f t="shared" si="150"/>
        <v>0</v>
      </c>
      <c r="P2390" s="128">
        <f t="shared" si="151"/>
        <v>0</v>
      </c>
      <c r="Q2390" s="153">
        <v>0</v>
      </c>
      <c r="R2390" s="128">
        <f t="shared" si="152"/>
        <v>0</v>
      </c>
      <c r="S2390" s="129">
        <v>16</v>
      </c>
    </row>
    <row r="2391" spans="1:19" hidden="1">
      <c r="A2391" s="147">
        <v>2358</v>
      </c>
      <c r="B2391" s="121">
        <v>2010101015</v>
      </c>
      <c r="C2391" s="148" t="s">
        <v>159</v>
      </c>
      <c r="D2391" s="149" t="s">
        <v>32</v>
      </c>
      <c r="E2391" s="149" t="s">
        <v>34</v>
      </c>
      <c r="F2391" s="149" t="s">
        <v>89</v>
      </c>
      <c r="G2391" s="149" t="s">
        <v>86</v>
      </c>
      <c r="H2391" s="149">
        <v>0</v>
      </c>
      <c r="I2391" s="123" t="s">
        <v>2463</v>
      </c>
      <c r="J2391" s="150">
        <f>VLOOKUP(B2391,'12.2023'!A:C,3,0)</f>
        <v>0</v>
      </c>
      <c r="K2391" s="151">
        <f>VLOOKUP(B2391,'12.2023'!A:D,4,0)</f>
        <v>0</v>
      </c>
      <c r="L2391" s="150">
        <f>VLOOKUP(B2391,'12.2023'!A:E,5,0)</f>
        <v>0</v>
      </c>
      <c r="M2391" s="150">
        <f>VLOOKUP(B2391,'12.2023'!A:F,6,0)</f>
        <v>0</v>
      </c>
      <c r="N2391" s="150">
        <f t="shared" si="149"/>
        <v>0</v>
      </c>
      <c r="O2391" s="152">
        <f t="shared" si="150"/>
        <v>0</v>
      </c>
      <c r="P2391" s="128">
        <f t="shared" si="151"/>
        <v>0</v>
      </c>
      <c r="Q2391" s="153">
        <v>0</v>
      </c>
      <c r="R2391" s="128">
        <f t="shared" si="152"/>
        <v>0</v>
      </c>
      <c r="S2391" s="129">
        <v>16</v>
      </c>
    </row>
    <row r="2392" spans="1:19" hidden="1">
      <c r="A2392" s="147">
        <v>2359</v>
      </c>
      <c r="B2392" s="121">
        <v>2010101022</v>
      </c>
      <c r="C2392" s="148" t="s">
        <v>159</v>
      </c>
      <c r="D2392" s="149" t="s">
        <v>32</v>
      </c>
      <c r="E2392" s="149" t="s">
        <v>34</v>
      </c>
      <c r="F2392" s="149" t="s">
        <v>89</v>
      </c>
      <c r="G2392" s="149" t="s">
        <v>86</v>
      </c>
      <c r="H2392" s="149">
        <v>0</v>
      </c>
      <c r="I2392" s="123" t="s">
        <v>2464</v>
      </c>
      <c r="J2392" s="150">
        <f>VLOOKUP(B2392,'12.2023'!A:C,3,0)</f>
        <v>0</v>
      </c>
      <c r="K2392" s="151">
        <f>VLOOKUP(B2392,'12.2023'!A:D,4,0)</f>
        <v>112077.54000000001</v>
      </c>
      <c r="L2392" s="150">
        <f>VLOOKUP(B2392,'12.2023'!A:E,5,0)</f>
        <v>200000</v>
      </c>
      <c r="M2392" s="150">
        <f>VLOOKUP(B2392,'12.2023'!A:F,6,0)</f>
        <v>250108.01</v>
      </c>
      <c r="N2392" s="150">
        <f t="shared" si="149"/>
        <v>0</v>
      </c>
      <c r="O2392" s="152">
        <f t="shared" si="150"/>
        <v>162185.55000000005</v>
      </c>
      <c r="P2392" s="128">
        <f t="shared" si="151"/>
        <v>-162185.55000000005</v>
      </c>
      <c r="Q2392" s="153">
        <v>0</v>
      </c>
      <c r="R2392" s="128">
        <f t="shared" si="152"/>
        <v>-162185.55000000005</v>
      </c>
      <c r="S2392" s="129">
        <v>16</v>
      </c>
    </row>
    <row r="2393" spans="1:19" hidden="1">
      <c r="A2393" s="147">
        <v>2360</v>
      </c>
      <c r="B2393" s="121">
        <v>2010101023</v>
      </c>
      <c r="C2393" s="148" t="s">
        <v>159</v>
      </c>
      <c r="D2393" s="149" t="s">
        <v>32</v>
      </c>
      <c r="E2393" s="149" t="s">
        <v>34</v>
      </c>
      <c r="F2393" s="149" t="s">
        <v>89</v>
      </c>
      <c r="G2393" s="149" t="s">
        <v>86</v>
      </c>
      <c r="H2393" s="149">
        <v>0</v>
      </c>
      <c r="I2393" s="123" t="s">
        <v>2465</v>
      </c>
      <c r="J2393" s="150">
        <f>VLOOKUP(B2393,'12.2023'!A:C,3,0)</f>
        <v>0</v>
      </c>
      <c r="K2393" s="151">
        <f>VLOOKUP(B2393,'12.2023'!A:D,4,0)</f>
        <v>10392.67</v>
      </c>
      <c r="L2393" s="150">
        <f>VLOOKUP(B2393,'12.2023'!A:E,5,0)</f>
        <v>0</v>
      </c>
      <c r="M2393" s="150">
        <f>VLOOKUP(B2393,'12.2023'!A:F,6,0)</f>
        <v>0</v>
      </c>
      <c r="N2393" s="150">
        <f t="shared" si="149"/>
        <v>0</v>
      </c>
      <c r="O2393" s="152">
        <f t="shared" si="150"/>
        <v>10392.67</v>
      </c>
      <c r="P2393" s="128">
        <f t="shared" si="151"/>
        <v>-10392.67</v>
      </c>
      <c r="Q2393" s="153">
        <v>0</v>
      </c>
      <c r="R2393" s="128">
        <f t="shared" si="152"/>
        <v>-10392.67</v>
      </c>
      <c r="S2393" s="129">
        <v>16</v>
      </c>
    </row>
    <row r="2394" spans="1:19" hidden="1">
      <c r="A2394" s="147">
        <v>2361</v>
      </c>
      <c r="B2394" s="121">
        <v>2010101024</v>
      </c>
      <c r="C2394" s="148" t="s">
        <v>159</v>
      </c>
      <c r="D2394" s="149" t="s">
        <v>32</v>
      </c>
      <c r="E2394" s="149" t="s">
        <v>34</v>
      </c>
      <c r="F2394" s="149" t="s">
        <v>89</v>
      </c>
      <c r="G2394" s="149" t="s">
        <v>86</v>
      </c>
      <c r="H2394" s="149">
        <v>0</v>
      </c>
      <c r="I2394" s="123" t="s">
        <v>2466</v>
      </c>
      <c r="J2394" s="150">
        <f>VLOOKUP(B2394,'12.2023'!A:C,3,0)</f>
        <v>0</v>
      </c>
      <c r="K2394" s="151">
        <f>VLOOKUP(B2394,'12.2023'!A:D,4,0)</f>
        <v>0</v>
      </c>
      <c r="L2394" s="150">
        <f>VLOOKUP(B2394,'12.2023'!A:E,5,0)</f>
        <v>0</v>
      </c>
      <c r="M2394" s="150">
        <f>VLOOKUP(B2394,'12.2023'!A:F,6,0)</f>
        <v>0</v>
      </c>
      <c r="N2394" s="150">
        <f t="shared" si="149"/>
        <v>0</v>
      </c>
      <c r="O2394" s="152">
        <f t="shared" si="150"/>
        <v>0</v>
      </c>
      <c r="P2394" s="128">
        <f t="shared" si="151"/>
        <v>0</v>
      </c>
      <c r="Q2394" s="153">
        <v>0</v>
      </c>
      <c r="R2394" s="128">
        <f t="shared" si="152"/>
        <v>0</v>
      </c>
      <c r="S2394" s="129">
        <v>16</v>
      </c>
    </row>
    <row r="2395" spans="1:19" hidden="1">
      <c r="A2395" s="147">
        <v>2362</v>
      </c>
      <c r="B2395" s="121">
        <v>2010101032</v>
      </c>
      <c r="C2395" s="148" t="s">
        <v>159</v>
      </c>
      <c r="D2395" s="149" t="s">
        <v>32</v>
      </c>
      <c r="E2395" s="149" t="s">
        <v>34</v>
      </c>
      <c r="F2395" s="149" t="s">
        <v>89</v>
      </c>
      <c r="G2395" s="149" t="s">
        <v>86</v>
      </c>
      <c r="H2395" s="149">
        <v>0</v>
      </c>
      <c r="I2395" s="123" t="s">
        <v>2467</v>
      </c>
      <c r="J2395" s="150">
        <f>VLOOKUP(B2395,'12.2023'!A:C,3,0)</f>
        <v>0</v>
      </c>
      <c r="K2395" s="151">
        <f>VLOOKUP(B2395,'12.2023'!A:D,4,0)</f>
        <v>52697.32</v>
      </c>
      <c r="L2395" s="150">
        <f>VLOOKUP(B2395,'12.2023'!A:E,5,0)</f>
        <v>440000</v>
      </c>
      <c r="M2395" s="150">
        <f>VLOOKUP(B2395,'12.2023'!A:F,6,0)</f>
        <v>744886.04998999997</v>
      </c>
      <c r="N2395" s="150">
        <f t="shared" si="149"/>
        <v>0</v>
      </c>
      <c r="O2395" s="152">
        <f t="shared" si="150"/>
        <v>357583.36998999992</v>
      </c>
      <c r="P2395" s="128">
        <f t="shared" si="151"/>
        <v>-357583.36998999992</v>
      </c>
      <c r="Q2395" s="153">
        <v>0</v>
      </c>
      <c r="R2395" s="128">
        <f t="shared" si="152"/>
        <v>-357583.36998999992</v>
      </c>
      <c r="S2395" s="129">
        <v>16</v>
      </c>
    </row>
    <row r="2396" spans="1:19" hidden="1">
      <c r="A2396" s="147">
        <v>2363</v>
      </c>
      <c r="B2396" s="121">
        <v>2010101033</v>
      </c>
      <c r="C2396" s="148" t="s">
        <v>159</v>
      </c>
      <c r="D2396" s="149" t="s">
        <v>32</v>
      </c>
      <c r="E2396" s="149" t="s">
        <v>34</v>
      </c>
      <c r="F2396" s="149" t="s">
        <v>89</v>
      </c>
      <c r="G2396" s="149" t="s">
        <v>86</v>
      </c>
      <c r="H2396" s="149">
        <v>0</v>
      </c>
      <c r="I2396" s="123" t="s">
        <v>2468</v>
      </c>
      <c r="J2396" s="150">
        <f>VLOOKUP(B2396,'12.2023'!A:C,3,0)</f>
        <v>0</v>
      </c>
      <c r="K2396" s="151">
        <f>VLOOKUP(B2396,'12.2023'!A:D,4,0)</f>
        <v>16793.969300000073</v>
      </c>
      <c r="L2396" s="150">
        <f>VLOOKUP(B2396,'12.2023'!A:E,5,0)</f>
        <v>402420.34247000003</v>
      </c>
      <c r="M2396" s="150">
        <f>VLOOKUP(B2396,'12.2023'!A:F,6,0)</f>
        <v>396392.95935000002</v>
      </c>
      <c r="N2396" s="150">
        <f t="shared" si="149"/>
        <v>0</v>
      </c>
      <c r="O2396" s="152">
        <f t="shared" si="150"/>
        <v>10766.586180000042</v>
      </c>
      <c r="P2396" s="128">
        <f t="shared" si="151"/>
        <v>-10766.586180000042</v>
      </c>
      <c r="Q2396" s="153">
        <v>0</v>
      </c>
      <c r="R2396" s="128">
        <f t="shared" si="152"/>
        <v>-10766.586180000042</v>
      </c>
      <c r="S2396" s="129">
        <v>16</v>
      </c>
    </row>
    <row r="2397" spans="1:19" hidden="1">
      <c r="A2397" s="147">
        <v>2364</v>
      </c>
      <c r="B2397" s="121">
        <v>2010101034</v>
      </c>
      <c r="C2397" s="148" t="s">
        <v>159</v>
      </c>
      <c r="D2397" s="149" t="s">
        <v>32</v>
      </c>
      <c r="E2397" s="149" t="s">
        <v>34</v>
      </c>
      <c r="F2397" s="149" t="s">
        <v>89</v>
      </c>
      <c r="G2397" s="149" t="s">
        <v>86</v>
      </c>
      <c r="H2397" s="149">
        <v>0</v>
      </c>
      <c r="I2397" s="123" t="s">
        <v>2469</v>
      </c>
      <c r="J2397" s="150">
        <f>VLOOKUP(B2397,'12.2023'!A:C,3,0)</f>
        <v>0</v>
      </c>
      <c r="K2397" s="151">
        <f>VLOOKUP(B2397,'12.2023'!A:D,4,0)</f>
        <v>433482.02</v>
      </c>
      <c r="L2397" s="150">
        <f>VLOOKUP(B2397,'12.2023'!A:E,5,0)</f>
        <v>3902205.8000000003</v>
      </c>
      <c r="M2397" s="150">
        <f>VLOOKUP(B2397,'12.2023'!A:F,6,0)</f>
        <v>3988518.88</v>
      </c>
      <c r="N2397" s="150">
        <f t="shared" si="149"/>
        <v>0</v>
      </c>
      <c r="O2397" s="152">
        <f t="shared" si="150"/>
        <v>519795.10000000009</v>
      </c>
      <c r="P2397" s="128">
        <f t="shared" si="151"/>
        <v>-519795.10000000009</v>
      </c>
      <c r="Q2397" s="153">
        <v>0</v>
      </c>
      <c r="R2397" s="128">
        <f t="shared" si="152"/>
        <v>-519795.10000000009</v>
      </c>
      <c r="S2397" s="129">
        <v>16</v>
      </c>
    </row>
    <row r="2398" spans="1:19" hidden="1">
      <c r="A2398" s="147">
        <v>2365</v>
      </c>
      <c r="B2398" s="121">
        <v>2010101039</v>
      </c>
      <c r="C2398" s="148" t="s">
        <v>159</v>
      </c>
      <c r="D2398" s="149" t="s">
        <v>32</v>
      </c>
      <c r="E2398" s="149" t="s">
        <v>34</v>
      </c>
      <c r="F2398" s="149" t="s">
        <v>152</v>
      </c>
      <c r="G2398" s="149" t="s">
        <v>111</v>
      </c>
      <c r="H2398" s="149">
        <v>0</v>
      </c>
      <c r="I2398" s="123" t="s">
        <v>2470</v>
      </c>
      <c r="J2398" s="150">
        <f>VLOOKUP(B2398,'12.2023'!A:C,3,0)</f>
        <v>0</v>
      </c>
      <c r="K2398" s="151">
        <f>VLOOKUP(B2398,'12.2023'!A:D,4,0)</f>
        <v>4946.6000000000004</v>
      </c>
      <c r="L2398" s="150">
        <f>VLOOKUP(B2398,'12.2023'!A:E,5,0)</f>
        <v>36491.1</v>
      </c>
      <c r="M2398" s="150">
        <f>VLOOKUP(B2398,'12.2023'!A:F,6,0)</f>
        <v>30452</v>
      </c>
      <c r="N2398" s="150">
        <f t="shared" si="149"/>
        <v>1092.5</v>
      </c>
      <c r="O2398" s="152">
        <f t="shared" si="150"/>
        <v>0</v>
      </c>
      <c r="P2398" s="128">
        <f t="shared" si="151"/>
        <v>1092.5</v>
      </c>
      <c r="Q2398" s="153">
        <v>0</v>
      </c>
      <c r="R2398" s="128">
        <f t="shared" si="152"/>
        <v>1092.5</v>
      </c>
      <c r="S2398" s="129">
        <v>11</v>
      </c>
    </row>
    <row r="2399" spans="1:19" hidden="1">
      <c r="A2399" s="147">
        <v>2366</v>
      </c>
      <c r="B2399" s="121">
        <v>2010101040</v>
      </c>
      <c r="C2399" s="148" t="s">
        <v>159</v>
      </c>
      <c r="D2399" s="149" t="s">
        <v>32</v>
      </c>
      <c r="E2399" s="149" t="s">
        <v>34</v>
      </c>
      <c r="F2399" s="149" t="s">
        <v>89</v>
      </c>
      <c r="G2399" s="149" t="s">
        <v>86</v>
      </c>
      <c r="H2399" s="149">
        <v>0</v>
      </c>
      <c r="I2399" s="123" t="s">
        <v>2471</v>
      </c>
      <c r="J2399" s="150">
        <f>VLOOKUP(B2399,'12.2023'!A:C,3,0)</f>
        <v>0</v>
      </c>
      <c r="K2399" s="151">
        <f>VLOOKUP(B2399,'12.2023'!A:D,4,0)</f>
        <v>8557.39</v>
      </c>
      <c r="L2399" s="150">
        <f>VLOOKUP(B2399,'12.2023'!A:E,5,0)</f>
        <v>40000</v>
      </c>
      <c r="M2399" s="150">
        <f>VLOOKUP(B2399,'12.2023'!A:F,6,0)</f>
        <v>47002</v>
      </c>
      <c r="N2399" s="150">
        <f t="shared" si="149"/>
        <v>0</v>
      </c>
      <c r="O2399" s="152">
        <f t="shared" si="150"/>
        <v>15559.39</v>
      </c>
      <c r="P2399" s="128">
        <f t="shared" si="151"/>
        <v>-15559.39</v>
      </c>
      <c r="Q2399" s="153">
        <v>0</v>
      </c>
      <c r="R2399" s="128">
        <f t="shared" si="152"/>
        <v>-15559.39</v>
      </c>
      <c r="S2399" s="129">
        <v>16</v>
      </c>
    </row>
    <row r="2400" spans="1:19" hidden="1">
      <c r="A2400" s="147">
        <v>2367</v>
      </c>
      <c r="B2400" s="121">
        <v>2010101044</v>
      </c>
      <c r="C2400" s="148" t="s">
        <v>159</v>
      </c>
      <c r="D2400" s="149" t="s">
        <v>32</v>
      </c>
      <c r="E2400" s="149" t="s">
        <v>34</v>
      </c>
      <c r="F2400" s="149" t="s">
        <v>89</v>
      </c>
      <c r="G2400" s="149" t="s">
        <v>86</v>
      </c>
      <c r="H2400" s="149">
        <v>0</v>
      </c>
      <c r="I2400" s="123" t="s">
        <v>2472</v>
      </c>
      <c r="J2400" s="150">
        <f>VLOOKUP(B2400,'12.2023'!A:C,3,0)</f>
        <v>69452.110300000015</v>
      </c>
      <c r="K2400" s="151">
        <f>VLOOKUP(B2400,'12.2023'!A:D,4,0)</f>
        <v>0</v>
      </c>
      <c r="L2400" s="150">
        <f>VLOOKUP(B2400,'12.2023'!A:E,5,0)</f>
        <v>395000</v>
      </c>
      <c r="M2400" s="150">
        <f>VLOOKUP(B2400,'12.2023'!A:F,6,0)</f>
        <v>605514.1</v>
      </c>
      <c r="N2400" s="150">
        <f t="shared" si="149"/>
        <v>0</v>
      </c>
      <c r="O2400" s="152">
        <f t="shared" si="150"/>
        <v>141061.98969999998</v>
      </c>
      <c r="P2400" s="128">
        <f t="shared" si="151"/>
        <v>-141061.98969999998</v>
      </c>
      <c r="Q2400" s="153">
        <v>0</v>
      </c>
      <c r="R2400" s="128">
        <f t="shared" si="152"/>
        <v>-141061.98969999998</v>
      </c>
      <c r="S2400" s="129">
        <v>16</v>
      </c>
    </row>
    <row r="2401" spans="1:19" hidden="1">
      <c r="A2401" s="147">
        <v>2368</v>
      </c>
      <c r="B2401" s="121">
        <v>2010101060</v>
      </c>
      <c r="C2401" s="148" t="s">
        <v>159</v>
      </c>
      <c r="D2401" s="149" t="s">
        <v>32</v>
      </c>
      <c r="E2401" s="149" t="s">
        <v>34</v>
      </c>
      <c r="F2401" s="149" t="s">
        <v>152</v>
      </c>
      <c r="G2401" s="149" t="s">
        <v>111</v>
      </c>
      <c r="H2401" s="149">
        <v>0</v>
      </c>
      <c r="I2401" s="123" t="s">
        <v>2473</v>
      </c>
      <c r="J2401" s="150">
        <f>VLOOKUP(B2401,'12.2023'!A:C,3,0)</f>
        <v>0</v>
      </c>
      <c r="K2401" s="151">
        <f>VLOOKUP(B2401,'12.2023'!A:D,4,0)</f>
        <v>0</v>
      </c>
      <c r="L2401" s="150">
        <f>VLOOKUP(B2401,'12.2023'!A:E,5,0)</f>
        <v>119341</v>
      </c>
      <c r="M2401" s="150">
        <f>VLOOKUP(B2401,'12.2023'!A:F,6,0)</f>
        <v>68453.75</v>
      </c>
      <c r="N2401" s="150">
        <f t="shared" si="149"/>
        <v>50887.25</v>
      </c>
      <c r="O2401" s="152">
        <f t="shared" si="150"/>
        <v>0</v>
      </c>
      <c r="P2401" s="128">
        <f t="shared" si="151"/>
        <v>50887.25</v>
      </c>
      <c r="Q2401" s="153">
        <v>0</v>
      </c>
      <c r="R2401" s="128">
        <f t="shared" si="152"/>
        <v>50887.25</v>
      </c>
      <c r="S2401" s="129">
        <v>11</v>
      </c>
    </row>
    <row r="2402" spans="1:19" hidden="1">
      <c r="A2402" s="147">
        <v>2369</v>
      </c>
      <c r="B2402" s="121">
        <v>2010101061</v>
      </c>
      <c r="C2402" s="148" t="s">
        <v>159</v>
      </c>
      <c r="D2402" s="149" t="s">
        <v>32</v>
      </c>
      <c r="E2402" s="149" t="s">
        <v>34</v>
      </c>
      <c r="F2402" s="149" t="s">
        <v>89</v>
      </c>
      <c r="G2402" s="149" t="s">
        <v>86</v>
      </c>
      <c r="H2402" s="149">
        <v>0</v>
      </c>
      <c r="I2402" s="123" t="s">
        <v>2474</v>
      </c>
      <c r="J2402" s="150">
        <f>VLOOKUP(B2402,'12.2023'!A:C,3,0)</f>
        <v>3.0000001192092895E-4</v>
      </c>
      <c r="K2402" s="151">
        <f>VLOOKUP(B2402,'12.2023'!A:D,4,0)</f>
        <v>0</v>
      </c>
      <c r="L2402" s="150">
        <f>VLOOKUP(B2402,'12.2023'!A:E,5,0)</f>
        <v>0</v>
      </c>
      <c r="M2402" s="150">
        <f>VLOOKUP(B2402,'12.2023'!A:F,6,0)</f>
        <v>0</v>
      </c>
      <c r="N2402" s="150">
        <f t="shared" si="149"/>
        <v>3.0000001192092895E-4</v>
      </c>
      <c r="O2402" s="152">
        <f t="shared" si="150"/>
        <v>0</v>
      </c>
      <c r="P2402" s="128">
        <f t="shared" si="151"/>
        <v>3.0000001192092895E-4</v>
      </c>
      <c r="Q2402" s="153">
        <v>0</v>
      </c>
      <c r="R2402" s="128">
        <f t="shared" si="152"/>
        <v>3.0000001192092895E-4</v>
      </c>
      <c r="S2402" s="129">
        <v>16</v>
      </c>
    </row>
    <row r="2403" spans="1:19" hidden="1">
      <c r="A2403" s="147">
        <v>2370</v>
      </c>
      <c r="B2403" s="121">
        <v>2010101062</v>
      </c>
      <c r="C2403" s="148" t="s">
        <v>159</v>
      </c>
      <c r="D2403" s="149" t="s">
        <v>32</v>
      </c>
      <c r="E2403" s="149" t="s">
        <v>34</v>
      </c>
      <c r="F2403" s="149" t="s">
        <v>89</v>
      </c>
      <c r="G2403" s="149" t="s">
        <v>86</v>
      </c>
      <c r="H2403" s="149">
        <v>0</v>
      </c>
      <c r="I2403" s="123" t="s">
        <v>2475</v>
      </c>
      <c r="J2403" s="150">
        <f>VLOOKUP(B2403,'12.2023'!A:C,3,0)</f>
        <v>0</v>
      </c>
      <c r="K2403" s="151">
        <f>VLOOKUP(B2403,'12.2023'!A:D,4,0)</f>
        <v>0</v>
      </c>
      <c r="L2403" s="150">
        <f>VLOOKUP(B2403,'12.2023'!A:E,5,0)</f>
        <v>0</v>
      </c>
      <c r="M2403" s="150">
        <f>VLOOKUP(B2403,'12.2023'!A:F,6,0)</f>
        <v>0</v>
      </c>
      <c r="N2403" s="150">
        <f t="shared" si="149"/>
        <v>0</v>
      </c>
      <c r="O2403" s="152">
        <f t="shared" si="150"/>
        <v>0</v>
      </c>
      <c r="P2403" s="128">
        <f t="shared" si="151"/>
        <v>0</v>
      </c>
      <c r="Q2403" s="153">
        <v>0</v>
      </c>
      <c r="R2403" s="128">
        <f t="shared" si="152"/>
        <v>0</v>
      </c>
      <c r="S2403" s="129">
        <v>16</v>
      </c>
    </row>
    <row r="2404" spans="1:19" hidden="1">
      <c r="A2404" s="147">
        <v>2371</v>
      </c>
      <c r="B2404" s="121">
        <v>2010101064</v>
      </c>
      <c r="C2404" s="148" t="s">
        <v>159</v>
      </c>
      <c r="D2404" s="149" t="s">
        <v>32</v>
      </c>
      <c r="E2404" s="149" t="s">
        <v>34</v>
      </c>
      <c r="F2404" s="149" t="s">
        <v>89</v>
      </c>
      <c r="G2404" s="149" t="s">
        <v>86</v>
      </c>
      <c r="H2404" s="149">
        <v>0</v>
      </c>
      <c r="I2404" s="123" t="s">
        <v>2476</v>
      </c>
      <c r="J2404" s="150">
        <f>VLOOKUP(B2404,'12.2023'!A:C,3,0)</f>
        <v>0</v>
      </c>
      <c r="K2404" s="151">
        <f>VLOOKUP(B2404,'12.2023'!A:D,4,0)</f>
        <v>3901025.6184999989</v>
      </c>
      <c r="L2404" s="150">
        <f>VLOOKUP(B2404,'12.2023'!A:E,5,0)</f>
        <v>7923158.2999899993</v>
      </c>
      <c r="M2404" s="150">
        <f>VLOOKUP(B2404,'12.2023'!A:F,6,0)</f>
        <v>6718753.2767999992</v>
      </c>
      <c r="N2404" s="150">
        <f t="shared" si="149"/>
        <v>0</v>
      </c>
      <c r="O2404" s="152">
        <f t="shared" si="150"/>
        <v>2696620.5953099979</v>
      </c>
      <c r="P2404" s="128">
        <f t="shared" si="151"/>
        <v>-2696620.5953099979</v>
      </c>
      <c r="Q2404" s="153">
        <v>0</v>
      </c>
      <c r="R2404" s="128">
        <f t="shared" si="152"/>
        <v>-2696620.5953099979</v>
      </c>
      <c r="S2404" s="129">
        <v>16</v>
      </c>
    </row>
    <row r="2405" spans="1:19" hidden="1">
      <c r="A2405" s="147">
        <v>2372</v>
      </c>
      <c r="B2405" s="121">
        <v>2010101070</v>
      </c>
      <c r="C2405" s="148" t="s">
        <v>159</v>
      </c>
      <c r="D2405" s="149" t="s">
        <v>32</v>
      </c>
      <c r="E2405" s="149" t="s">
        <v>34</v>
      </c>
      <c r="F2405" s="149" t="s">
        <v>89</v>
      </c>
      <c r="G2405" s="149" t="s">
        <v>86</v>
      </c>
      <c r="H2405" s="149">
        <v>0</v>
      </c>
      <c r="I2405" s="123" t="s">
        <v>2477</v>
      </c>
      <c r="J2405" s="150">
        <f>VLOOKUP(B2405,'12.2023'!A:C,3,0)</f>
        <v>0</v>
      </c>
      <c r="K2405" s="151">
        <f>VLOOKUP(B2405,'12.2023'!A:D,4,0)</f>
        <v>0</v>
      </c>
      <c r="L2405" s="150">
        <f>VLOOKUP(B2405,'12.2023'!A:E,5,0)</f>
        <v>39761</v>
      </c>
      <c r="M2405" s="150">
        <f>VLOOKUP(B2405,'12.2023'!A:F,6,0)</f>
        <v>39761</v>
      </c>
      <c r="N2405" s="150">
        <f t="shared" si="149"/>
        <v>0</v>
      </c>
      <c r="O2405" s="152">
        <f t="shared" si="150"/>
        <v>0</v>
      </c>
      <c r="P2405" s="128">
        <f t="shared" si="151"/>
        <v>0</v>
      </c>
      <c r="Q2405" s="153">
        <v>0</v>
      </c>
      <c r="R2405" s="128">
        <f t="shared" si="152"/>
        <v>0</v>
      </c>
      <c r="S2405" s="129">
        <v>16</v>
      </c>
    </row>
    <row r="2406" spans="1:19" hidden="1">
      <c r="A2406" s="147">
        <v>2373</v>
      </c>
      <c r="B2406" s="121">
        <v>2010101072</v>
      </c>
      <c r="C2406" s="148" t="s">
        <v>159</v>
      </c>
      <c r="D2406" s="149" t="s">
        <v>32</v>
      </c>
      <c r="E2406" s="149" t="s">
        <v>34</v>
      </c>
      <c r="F2406" s="149" t="s">
        <v>152</v>
      </c>
      <c r="G2406" s="149" t="s">
        <v>111</v>
      </c>
      <c r="H2406" s="149">
        <v>0</v>
      </c>
      <c r="I2406" s="123" t="s">
        <v>2478</v>
      </c>
      <c r="J2406" s="150">
        <f>VLOOKUP(B2406,'12.2023'!A:C,3,0)</f>
        <v>0</v>
      </c>
      <c r="K2406" s="151">
        <f>VLOOKUP(B2406,'12.2023'!A:D,4,0)</f>
        <v>13409.993400000036</v>
      </c>
      <c r="L2406" s="150">
        <f>VLOOKUP(B2406,'12.2023'!A:E,5,0)</f>
        <v>139540.21</v>
      </c>
      <c r="M2406" s="150">
        <f>VLOOKUP(B2406,'12.2023'!A:F,6,0)</f>
        <v>126129.99999</v>
      </c>
      <c r="N2406" s="150">
        <f t="shared" si="149"/>
        <v>0.21660999997402541</v>
      </c>
      <c r="O2406" s="152">
        <f t="shared" si="150"/>
        <v>0</v>
      </c>
      <c r="P2406" s="128">
        <f t="shared" si="151"/>
        <v>0.21660999997402541</v>
      </c>
      <c r="Q2406" s="153">
        <v>0</v>
      </c>
      <c r="R2406" s="128">
        <f t="shared" si="152"/>
        <v>0.21660999997402541</v>
      </c>
      <c r="S2406" s="129">
        <v>11</v>
      </c>
    </row>
    <row r="2407" spans="1:19" hidden="1">
      <c r="A2407" s="147">
        <v>2374</v>
      </c>
      <c r="B2407" s="121">
        <v>2010101074</v>
      </c>
      <c r="C2407" s="148" t="s">
        <v>159</v>
      </c>
      <c r="D2407" s="149" t="s">
        <v>32</v>
      </c>
      <c r="E2407" s="149" t="s">
        <v>34</v>
      </c>
      <c r="F2407" s="149" t="s">
        <v>89</v>
      </c>
      <c r="G2407" s="149" t="s">
        <v>86</v>
      </c>
      <c r="H2407" s="149">
        <v>0</v>
      </c>
      <c r="I2407" s="123" t="s">
        <v>2479</v>
      </c>
      <c r="J2407" s="150">
        <f>VLOOKUP(B2407,'12.2023'!A:C,3,0)</f>
        <v>0</v>
      </c>
      <c r="K2407" s="151">
        <f>VLOOKUP(B2407,'12.2023'!A:D,4,0)</f>
        <v>49843.015300000014</v>
      </c>
      <c r="L2407" s="150">
        <f>VLOOKUP(B2407,'12.2023'!A:E,5,0)</f>
        <v>222007.58000000002</v>
      </c>
      <c r="M2407" s="150">
        <f>VLOOKUP(B2407,'12.2023'!A:F,6,0)</f>
        <v>274339.12594</v>
      </c>
      <c r="N2407" s="150">
        <f t="shared" si="149"/>
        <v>0</v>
      </c>
      <c r="O2407" s="152">
        <f t="shared" si="150"/>
        <v>102174.56124000001</v>
      </c>
      <c r="P2407" s="128">
        <f t="shared" si="151"/>
        <v>-102174.56124000001</v>
      </c>
      <c r="Q2407" s="153">
        <v>0</v>
      </c>
      <c r="R2407" s="128">
        <f t="shared" si="152"/>
        <v>-102174.56124000001</v>
      </c>
      <c r="S2407" s="129">
        <v>16</v>
      </c>
    </row>
    <row r="2408" spans="1:19" hidden="1">
      <c r="A2408" s="147">
        <v>2375</v>
      </c>
      <c r="B2408" s="121">
        <v>2010101092</v>
      </c>
      <c r="C2408" s="148" t="s">
        <v>159</v>
      </c>
      <c r="D2408" s="149" t="s">
        <v>32</v>
      </c>
      <c r="E2408" s="149" t="s">
        <v>34</v>
      </c>
      <c r="F2408" s="149" t="s">
        <v>89</v>
      </c>
      <c r="G2408" s="149" t="s">
        <v>86</v>
      </c>
      <c r="H2408" s="149">
        <v>0</v>
      </c>
      <c r="I2408" s="123" t="s">
        <v>2480</v>
      </c>
      <c r="J2408" s="150">
        <f>VLOOKUP(B2408,'12.2023'!A:C,3,0)</f>
        <v>1.2000000476837158E-3</v>
      </c>
      <c r="K2408" s="151">
        <f>VLOOKUP(B2408,'12.2023'!A:D,4,0)</f>
        <v>0</v>
      </c>
      <c r="L2408" s="150">
        <f>VLOOKUP(B2408,'12.2023'!A:E,5,0)</f>
        <v>18092.400000000001</v>
      </c>
      <c r="M2408" s="150">
        <f>VLOOKUP(B2408,'12.2023'!A:F,6,0)</f>
        <v>18092.39975</v>
      </c>
      <c r="N2408" s="150">
        <f t="shared" si="149"/>
        <v>1.4500000470434316E-3</v>
      </c>
      <c r="O2408" s="152">
        <f t="shared" si="150"/>
        <v>0</v>
      </c>
      <c r="P2408" s="128">
        <f t="shared" si="151"/>
        <v>1.4500000470434316E-3</v>
      </c>
      <c r="Q2408" s="153">
        <v>0</v>
      </c>
      <c r="R2408" s="128">
        <f t="shared" si="152"/>
        <v>1.4500000470434316E-3</v>
      </c>
      <c r="S2408" s="129">
        <v>16</v>
      </c>
    </row>
    <row r="2409" spans="1:19" hidden="1">
      <c r="A2409" s="147">
        <v>2376</v>
      </c>
      <c r="B2409" s="121">
        <v>2010101093</v>
      </c>
      <c r="C2409" s="148" t="s">
        <v>159</v>
      </c>
      <c r="D2409" s="149" t="s">
        <v>32</v>
      </c>
      <c r="E2409" s="149" t="s">
        <v>34</v>
      </c>
      <c r="F2409" s="149" t="s">
        <v>89</v>
      </c>
      <c r="G2409" s="149" t="s">
        <v>86</v>
      </c>
      <c r="H2409" s="149">
        <v>0</v>
      </c>
      <c r="I2409" s="123" t="s">
        <v>2481</v>
      </c>
      <c r="J2409" s="150">
        <f>VLOOKUP(B2409,'12.2023'!A:C,3,0)</f>
        <v>74676.916100000148</v>
      </c>
      <c r="K2409" s="151">
        <f>VLOOKUP(B2409,'12.2023'!A:D,4,0)</f>
        <v>0</v>
      </c>
      <c r="L2409" s="150">
        <f>VLOOKUP(B2409,'12.2023'!A:E,5,0)</f>
        <v>4909186.37</v>
      </c>
      <c r="M2409" s="150">
        <f>VLOOKUP(B2409,'12.2023'!A:F,6,0)</f>
        <v>8229234.8865600005</v>
      </c>
      <c r="N2409" s="150">
        <f t="shared" si="149"/>
        <v>0</v>
      </c>
      <c r="O2409" s="152">
        <f t="shared" si="150"/>
        <v>3245371.6004600003</v>
      </c>
      <c r="P2409" s="128">
        <f t="shared" si="151"/>
        <v>-3245371.6004600003</v>
      </c>
      <c r="Q2409" s="153">
        <v>0</v>
      </c>
      <c r="R2409" s="128">
        <f t="shared" si="152"/>
        <v>-3245371.6004600003</v>
      </c>
      <c r="S2409" s="129">
        <v>16</v>
      </c>
    </row>
    <row r="2410" spans="1:19" hidden="1">
      <c r="A2410" s="147">
        <v>2377</v>
      </c>
      <c r="B2410" s="121">
        <v>2010101095</v>
      </c>
      <c r="C2410" s="148" t="s">
        <v>159</v>
      </c>
      <c r="D2410" s="149" t="s">
        <v>32</v>
      </c>
      <c r="E2410" s="149" t="s">
        <v>34</v>
      </c>
      <c r="F2410" s="149" t="s">
        <v>89</v>
      </c>
      <c r="G2410" s="149" t="s">
        <v>86</v>
      </c>
      <c r="H2410" s="149">
        <v>0</v>
      </c>
      <c r="I2410" s="123" t="s">
        <v>2482</v>
      </c>
      <c r="J2410" s="150">
        <f>VLOOKUP(B2410,'12.2023'!A:C,3,0)</f>
        <v>0</v>
      </c>
      <c r="K2410" s="151">
        <f>VLOOKUP(B2410,'12.2023'!A:D,4,0)</f>
        <v>138078.69960000008</v>
      </c>
      <c r="L2410" s="150">
        <f>VLOOKUP(B2410,'12.2023'!A:E,5,0)</f>
        <v>385299.19</v>
      </c>
      <c r="M2410" s="150">
        <f>VLOOKUP(B2410,'12.2023'!A:F,6,0)</f>
        <v>314988.31440999999</v>
      </c>
      <c r="N2410" s="150">
        <f t="shared" si="149"/>
        <v>0</v>
      </c>
      <c r="O2410" s="152">
        <f t="shared" si="150"/>
        <v>67767.82401000004</v>
      </c>
      <c r="P2410" s="128">
        <f t="shared" si="151"/>
        <v>-67767.82401000004</v>
      </c>
      <c r="Q2410" s="153">
        <v>0</v>
      </c>
      <c r="R2410" s="128">
        <f t="shared" si="152"/>
        <v>-67767.82401000004</v>
      </c>
      <c r="S2410" s="129">
        <v>16</v>
      </c>
    </row>
    <row r="2411" spans="1:19" hidden="1">
      <c r="A2411" s="147">
        <v>2378</v>
      </c>
      <c r="B2411" s="121">
        <v>2010101096</v>
      </c>
      <c r="C2411" s="148" t="s">
        <v>159</v>
      </c>
      <c r="D2411" s="149" t="s">
        <v>32</v>
      </c>
      <c r="E2411" s="149" t="s">
        <v>34</v>
      </c>
      <c r="F2411" s="149" t="s">
        <v>89</v>
      </c>
      <c r="G2411" s="149" t="s">
        <v>86</v>
      </c>
      <c r="H2411" s="149">
        <v>0</v>
      </c>
      <c r="I2411" s="123" t="s">
        <v>2483</v>
      </c>
      <c r="J2411" s="150">
        <f>VLOOKUP(B2411,'12.2023'!A:C,3,0)</f>
        <v>0</v>
      </c>
      <c r="K2411" s="151">
        <f>VLOOKUP(B2411,'12.2023'!A:D,4,0)</f>
        <v>0</v>
      </c>
      <c r="L2411" s="150">
        <f>VLOOKUP(B2411,'12.2023'!A:E,5,0)</f>
        <v>10833</v>
      </c>
      <c r="M2411" s="150">
        <f>VLOOKUP(B2411,'12.2023'!A:F,6,0)</f>
        <v>10833</v>
      </c>
      <c r="N2411" s="150">
        <f t="shared" si="149"/>
        <v>0</v>
      </c>
      <c r="O2411" s="152">
        <f t="shared" si="150"/>
        <v>0</v>
      </c>
      <c r="P2411" s="128">
        <f t="shared" si="151"/>
        <v>0</v>
      </c>
      <c r="Q2411" s="153">
        <v>0</v>
      </c>
      <c r="R2411" s="128">
        <f t="shared" si="152"/>
        <v>0</v>
      </c>
      <c r="S2411" s="129">
        <v>16</v>
      </c>
    </row>
    <row r="2412" spans="1:19" hidden="1">
      <c r="A2412" s="147">
        <v>2379</v>
      </c>
      <c r="B2412" s="121">
        <v>2010101097</v>
      </c>
      <c r="C2412" s="148" t="s">
        <v>159</v>
      </c>
      <c r="D2412" s="149" t="s">
        <v>32</v>
      </c>
      <c r="E2412" s="149" t="s">
        <v>34</v>
      </c>
      <c r="F2412" s="149" t="s">
        <v>89</v>
      </c>
      <c r="G2412" s="149" t="s">
        <v>86</v>
      </c>
      <c r="H2412" s="149">
        <v>0</v>
      </c>
      <c r="I2412" s="123" t="s">
        <v>2484</v>
      </c>
      <c r="J2412" s="150">
        <f>VLOOKUP(B2412,'12.2023'!A:C,3,0)</f>
        <v>0</v>
      </c>
      <c r="K2412" s="151">
        <f>VLOOKUP(B2412,'12.2023'!A:D,4,0)</f>
        <v>734.81000000000006</v>
      </c>
      <c r="L2412" s="150">
        <f>VLOOKUP(B2412,'12.2023'!A:E,5,0)</f>
        <v>0</v>
      </c>
      <c r="M2412" s="150">
        <f>VLOOKUP(B2412,'12.2023'!A:F,6,0)</f>
        <v>0</v>
      </c>
      <c r="N2412" s="150">
        <f t="shared" si="149"/>
        <v>0</v>
      </c>
      <c r="O2412" s="152">
        <f t="shared" si="150"/>
        <v>734.81000000000006</v>
      </c>
      <c r="P2412" s="128">
        <f t="shared" si="151"/>
        <v>-734.81000000000006</v>
      </c>
      <c r="Q2412" s="153">
        <v>0</v>
      </c>
      <c r="R2412" s="128">
        <f t="shared" si="152"/>
        <v>-734.81000000000006</v>
      </c>
      <c r="S2412" s="129">
        <v>16</v>
      </c>
    </row>
    <row r="2413" spans="1:19" hidden="1">
      <c r="A2413" s="147">
        <v>2380</v>
      </c>
      <c r="B2413" s="121">
        <v>2010101100</v>
      </c>
      <c r="C2413" s="148" t="s">
        <v>159</v>
      </c>
      <c r="D2413" s="149" t="s">
        <v>32</v>
      </c>
      <c r="E2413" s="149" t="s">
        <v>34</v>
      </c>
      <c r="F2413" s="149" t="s">
        <v>89</v>
      </c>
      <c r="G2413" s="149" t="s">
        <v>86</v>
      </c>
      <c r="H2413" s="149">
        <v>0</v>
      </c>
      <c r="I2413" s="123" t="s">
        <v>2485</v>
      </c>
      <c r="J2413" s="150">
        <f>VLOOKUP(B2413,'12.2023'!A:C,3,0)</f>
        <v>0</v>
      </c>
      <c r="K2413" s="151">
        <f>VLOOKUP(B2413,'12.2023'!A:D,4,0)</f>
        <v>0</v>
      </c>
      <c r="L2413" s="150">
        <f>VLOOKUP(B2413,'12.2023'!A:E,5,0)</f>
        <v>23759</v>
      </c>
      <c r="M2413" s="150">
        <f>VLOOKUP(B2413,'12.2023'!A:F,6,0)</f>
        <v>23759</v>
      </c>
      <c r="N2413" s="150">
        <f t="shared" si="149"/>
        <v>0</v>
      </c>
      <c r="O2413" s="152">
        <f t="shared" si="150"/>
        <v>0</v>
      </c>
      <c r="P2413" s="128">
        <f t="shared" si="151"/>
        <v>0</v>
      </c>
      <c r="Q2413" s="153">
        <v>0</v>
      </c>
      <c r="R2413" s="128">
        <f t="shared" si="152"/>
        <v>0</v>
      </c>
      <c r="S2413" s="129">
        <v>16</v>
      </c>
    </row>
    <row r="2414" spans="1:19" hidden="1">
      <c r="A2414" s="147">
        <v>2381</v>
      </c>
      <c r="B2414" s="121">
        <v>2010101112</v>
      </c>
      <c r="C2414" s="148" t="s">
        <v>159</v>
      </c>
      <c r="D2414" s="149" t="s">
        <v>32</v>
      </c>
      <c r="E2414" s="149" t="s">
        <v>34</v>
      </c>
      <c r="F2414" s="149" t="s">
        <v>89</v>
      </c>
      <c r="G2414" s="149" t="s">
        <v>86</v>
      </c>
      <c r="H2414" s="149">
        <v>0</v>
      </c>
      <c r="I2414" s="123" t="s">
        <v>2486</v>
      </c>
      <c r="J2414" s="150">
        <f>VLOOKUP(B2414,'12.2023'!A:C,3,0)</f>
        <v>0</v>
      </c>
      <c r="K2414" s="151">
        <f>VLOOKUP(B2414,'12.2023'!A:D,4,0)</f>
        <v>4929.05</v>
      </c>
      <c r="L2414" s="150">
        <f>VLOOKUP(B2414,'12.2023'!A:E,5,0)</f>
        <v>200207.08000000002</v>
      </c>
      <c r="M2414" s="150">
        <f>VLOOKUP(B2414,'12.2023'!A:F,6,0)</f>
        <v>195278.56</v>
      </c>
      <c r="N2414" s="150">
        <f t="shared" si="149"/>
        <v>0</v>
      </c>
      <c r="O2414" s="152">
        <f t="shared" si="150"/>
        <v>0.52999999996973202</v>
      </c>
      <c r="P2414" s="128">
        <f t="shared" si="151"/>
        <v>-0.52999999996973202</v>
      </c>
      <c r="Q2414" s="153">
        <v>0</v>
      </c>
      <c r="R2414" s="128">
        <f t="shared" si="152"/>
        <v>-0.52999999996973202</v>
      </c>
      <c r="S2414" s="129">
        <v>16</v>
      </c>
    </row>
    <row r="2415" spans="1:19" hidden="1">
      <c r="A2415" s="147">
        <v>2382</v>
      </c>
      <c r="B2415" s="121">
        <v>2010101115</v>
      </c>
      <c r="C2415" s="148" t="s">
        <v>159</v>
      </c>
      <c r="D2415" s="149" t="s">
        <v>32</v>
      </c>
      <c r="E2415" s="149" t="s">
        <v>34</v>
      </c>
      <c r="F2415" s="149" t="s">
        <v>89</v>
      </c>
      <c r="G2415" s="149" t="s">
        <v>86</v>
      </c>
      <c r="H2415" s="149">
        <v>0</v>
      </c>
      <c r="I2415" s="123" t="s">
        <v>2487</v>
      </c>
      <c r="J2415" s="150">
        <f>VLOOKUP(B2415,'12.2023'!A:C,3,0)</f>
        <v>0</v>
      </c>
      <c r="K2415" s="151">
        <f>VLOOKUP(B2415,'12.2023'!A:D,4,0)</f>
        <v>0</v>
      </c>
      <c r="L2415" s="150">
        <f>VLOOKUP(B2415,'12.2023'!A:E,5,0)</f>
        <v>37001.25</v>
      </c>
      <c r="M2415" s="150">
        <f>VLOOKUP(B2415,'12.2023'!A:F,6,0)</f>
        <v>37001.25</v>
      </c>
      <c r="N2415" s="150">
        <f t="shared" si="149"/>
        <v>0</v>
      </c>
      <c r="O2415" s="152">
        <f t="shared" si="150"/>
        <v>0</v>
      </c>
      <c r="P2415" s="128">
        <f t="shared" si="151"/>
        <v>0</v>
      </c>
      <c r="Q2415" s="153">
        <v>0</v>
      </c>
      <c r="R2415" s="128">
        <f t="shared" si="152"/>
        <v>0</v>
      </c>
      <c r="S2415" s="129">
        <v>16</v>
      </c>
    </row>
    <row r="2416" spans="1:19" hidden="1">
      <c r="A2416" s="147">
        <v>2383</v>
      </c>
      <c r="B2416" s="121">
        <v>2010101120</v>
      </c>
      <c r="C2416" s="148" t="s">
        <v>159</v>
      </c>
      <c r="D2416" s="149" t="s">
        <v>32</v>
      </c>
      <c r="E2416" s="149" t="s">
        <v>34</v>
      </c>
      <c r="F2416" s="149" t="s">
        <v>89</v>
      </c>
      <c r="G2416" s="149" t="s">
        <v>86</v>
      </c>
      <c r="H2416" s="149">
        <v>0</v>
      </c>
      <c r="I2416" s="123" t="s">
        <v>2488</v>
      </c>
      <c r="J2416" s="150">
        <f>VLOOKUP(B2416,'12.2023'!A:C,3,0)</f>
        <v>0</v>
      </c>
      <c r="K2416" s="151">
        <f>VLOOKUP(B2416,'12.2023'!A:D,4,0)</f>
        <v>0</v>
      </c>
      <c r="L2416" s="150">
        <f>VLOOKUP(B2416,'12.2023'!A:E,5,0)</f>
        <v>8987.83</v>
      </c>
      <c r="M2416" s="150">
        <f>VLOOKUP(B2416,'12.2023'!A:F,6,0)</f>
        <v>8987.83</v>
      </c>
      <c r="N2416" s="150">
        <f t="shared" si="149"/>
        <v>0</v>
      </c>
      <c r="O2416" s="152">
        <f t="shared" si="150"/>
        <v>0</v>
      </c>
      <c r="P2416" s="128">
        <f t="shared" si="151"/>
        <v>0</v>
      </c>
      <c r="Q2416" s="153">
        <v>0</v>
      </c>
      <c r="R2416" s="128">
        <f t="shared" si="152"/>
        <v>0</v>
      </c>
      <c r="S2416" s="129">
        <v>16</v>
      </c>
    </row>
    <row r="2417" spans="1:19" hidden="1">
      <c r="A2417" s="147">
        <v>2384</v>
      </c>
      <c r="B2417" s="121">
        <v>2010101122</v>
      </c>
      <c r="C2417" s="148" t="s">
        <v>159</v>
      </c>
      <c r="D2417" s="149" t="s">
        <v>32</v>
      </c>
      <c r="E2417" s="149" t="s">
        <v>34</v>
      </c>
      <c r="F2417" s="149" t="s">
        <v>89</v>
      </c>
      <c r="G2417" s="149" t="s">
        <v>86</v>
      </c>
      <c r="H2417" s="149">
        <v>0</v>
      </c>
      <c r="I2417" s="123" t="s">
        <v>2489</v>
      </c>
      <c r="J2417" s="150">
        <f>VLOOKUP(B2417,'12.2023'!A:C,3,0)</f>
        <v>0</v>
      </c>
      <c r="K2417" s="151">
        <f>VLOOKUP(B2417,'12.2023'!A:D,4,0)</f>
        <v>35570.090000000004</v>
      </c>
      <c r="L2417" s="150">
        <f>VLOOKUP(B2417,'12.2023'!A:E,5,0)</f>
        <v>110010.18000000001</v>
      </c>
      <c r="M2417" s="150">
        <f>VLOOKUP(B2417,'12.2023'!A:F,6,0)</f>
        <v>103182.69</v>
      </c>
      <c r="N2417" s="150">
        <f t="shared" si="149"/>
        <v>0</v>
      </c>
      <c r="O2417" s="152">
        <f t="shared" si="150"/>
        <v>28742.599999999991</v>
      </c>
      <c r="P2417" s="128">
        <f t="shared" si="151"/>
        <v>-28742.599999999991</v>
      </c>
      <c r="Q2417" s="153">
        <v>0</v>
      </c>
      <c r="R2417" s="128">
        <f t="shared" si="152"/>
        <v>-28742.599999999991</v>
      </c>
      <c r="S2417" s="129">
        <v>16</v>
      </c>
    </row>
    <row r="2418" spans="1:19" hidden="1">
      <c r="A2418" s="147">
        <v>2385</v>
      </c>
      <c r="B2418" s="121">
        <v>2010101138</v>
      </c>
      <c r="C2418" s="148" t="s">
        <v>159</v>
      </c>
      <c r="D2418" s="149" t="s">
        <v>32</v>
      </c>
      <c r="E2418" s="149" t="s">
        <v>34</v>
      </c>
      <c r="F2418" s="149" t="s">
        <v>89</v>
      </c>
      <c r="G2418" s="149" t="s">
        <v>86</v>
      </c>
      <c r="H2418" s="149">
        <v>0</v>
      </c>
      <c r="I2418" s="123" t="s">
        <v>2490</v>
      </c>
      <c r="J2418" s="150">
        <f>VLOOKUP(B2418,'12.2023'!A:C,3,0)</f>
        <v>0</v>
      </c>
      <c r="K2418" s="151">
        <f>VLOOKUP(B2418,'12.2023'!A:D,4,0)</f>
        <v>0</v>
      </c>
      <c r="L2418" s="150">
        <f>VLOOKUP(B2418,'12.2023'!A:E,5,0)</f>
        <v>0</v>
      </c>
      <c r="M2418" s="150">
        <f>VLOOKUP(B2418,'12.2023'!A:F,6,0)</f>
        <v>0</v>
      </c>
      <c r="N2418" s="150">
        <f t="shared" si="149"/>
        <v>0</v>
      </c>
      <c r="O2418" s="152">
        <f t="shared" si="150"/>
        <v>0</v>
      </c>
      <c r="P2418" s="128">
        <f t="shared" si="151"/>
        <v>0</v>
      </c>
      <c r="Q2418" s="153">
        <v>0</v>
      </c>
      <c r="R2418" s="128">
        <f t="shared" si="152"/>
        <v>0</v>
      </c>
      <c r="S2418" s="129">
        <v>16</v>
      </c>
    </row>
    <row r="2419" spans="1:19" hidden="1">
      <c r="A2419" s="147">
        <v>2386</v>
      </c>
      <c r="B2419" s="121">
        <v>2010101141</v>
      </c>
      <c r="C2419" s="148" t="s">
        <v>159</v>
      </c>
      <c r="D2419" s="149" t="s">
        <v>32</v>
      </c>
      <c r="E2419" s="149" t="s">
        <v>34</v>
      </c>
      <c r="F2419" s="149" t="s">
        <v>89</v>
      </c>
      <c r="G2419" s="149" t="s">
        <v>86</v>
      </c>
      <c r="H2419" s="149">
        <v>0</v>
      </c>
      <c r="I2419" s="123" t="s">
        <v>2491</v>
      </c>
      <c r="J2419" s="150">
        <f>VLOOKUP(B2419,'12.2023'!A:C,3,0)</f>
        <v>0</v>
      </c>
      <c r="K2419" s="151">
        <f>VLOOKUP(B2419,'12.2023'!A:D,4,0)</f>
        <v>0</v>
      </c>
      <c r="L2419" s="150">
        <f>VLOOKUP(B2419,'12.2023'!A:E,5,0)</f>
        <v>0</v>
      </c>
      <c r="M2419" s="150">
        <f>VLOOKUP(B2419,'12.2023'!A:F,6,0)</f>
        <v>0</v>
      </c>
      <c r="N2419" s="150">
        <f t="shared" si="149"/>
        <v>0</v>
      </c>
      <c r="O2419" s="152">
        <f t="shared" si="150"/>
        <v>0</v>
      </c>
      <c r="P2419" s="128">
        <f t="shared" si="151"/>
        <v>0</v>
      </c>
      <c r="Q2419" s="153">
        <v>0</v>
      </c>
      <c r="R2419" s="128">
        <f t="shared" si="152"/>
        <v>0</v>
      </c>
      <c r="S2419" s="129">
        <v>16</v>
      </c>
    </row>
    <row r="2420" spans="1:19" hidden="1">
      <c r="A2420" s="147">
        <v>2387</v>
      </c>
      <c r="B2420" s="121">
        <v>2010101144</v>
      </c>
      <c r="C2420" s="148" t="s">
        <v>159</v>
      </c>
      <c r="D2420" s="149" t="s">
        <v>32</v>
      </c>
      <c r="E2420" s="149" t="s">
        <v>34</v>
      </c>
      <c r="F2420" s="149" t="s">
        <v>89</v>
      </c>
      <c r="G2420" s="149" t="s">
        <v>86</v>
      </c>
      <c r="H2420" s="149">
        <v>0</v>
      </c>
      <c r="I2420" s="123" t="s">
        <v>2492</v>
      </c>
      <c r="J2420" s="150">
        <f>VLOOKUP(B2420,'12.2023'!A:C,3,0)</f>
        <v>15090.09</v>
      </c>
      <c r="K2420" s="151">
        <f>VLOOKUP(B2420,'12.2023'!A:D,4,0)</f>
        <v>0</v>
      </c>
      <c r="L2420" s="150">
        <f>VLOOKUP(B2420,'12.2023'!A:E,5,0)</f>
        <v>156360</v>
      </c>
      <c r="M2420" s="150">
        <f>VLOOKUP(B2420,'12.2023'!A:F,6,0)</f>
        <v>171450.09</v>
      </c>
      <c r="N2420" s="150">
        <f t="shared" si="149"/>
        <v>0</v>
      </c>
      <c r="O2420" s="152">
        <f t="shared" si="150"/>
        <v>0</v>
      </c>
      <c r="P2420" s="128">
        <f t="shared" si="151"/>
        <v>0</v>
      </c>
      <c r="Q2420" s="153">
        <v>0</v>
      </c>
      <c r="R2420" s="128">
        <f t="shared" si="152"/>
        <v>0</v>
      </c>
      <c r="S2420" s="129">
        <v>16</v>
      </c>
    </row>
    <row r="2421" spans="1:19" hidden="1">
      <c r="A2421" s="147">
        <v>2388</v>
      </c>
      <c r="B2421" s="121">
        <v>2010101147</v>
      </c>
      <c r="C2421" s="148" t="s">
        <v>159</v>
      </c>
      <c r="D2421" s="149" t="s">
        <v>32</v>
      </c>
      <c r="E2421" s="149" t="s">
        <v>34</v>
      </c>
      <c r="F2421" s="149" t="s">
        <v>89</v>
      </c>
      <c r="G2421" s="149" t="s">
        <v>86</v>
      </c>
      <c r="H2421" s="149">
        <v>0</v>
      </c>
      <c r="I2421" s="123" t="s">
        <v>2493</v>
      </c>
      <c r="J2421" s="150">
        <f>VLOOKUP(B2421,'12.2023'!A:C,3,0)</f>
        <v>0</v>
      </c>
      <c r="K2421" s="151">
        <f>VLOOKUP(B2421,'12.2023'!A:D,4,0)</f>
        <v>0</v>
      </c>
      <c r="L2421" s="150">
        <f>VLOOKUP(B2421,'12.2023'!A:E,5,0)</f>
        <v>0</v>
      </c>
      <c r="M2421" s="150">
        <f>VLOOKUP(B2421,'12.2023'!A:F,6,0)</f>
        <v>0</v>
      </c>
      <c r="N2421" s="150">
        <f t="shared" si="149"/>
        <v>0</v>
      </c>
      <c r="O2421" s="152">
        <f t="shared" si="150"/>
        <v>0</v>
      </c>
      <c r="P2421" s="128">
        <f t="shared" si="151"/>
        <v>0</v>
      </c>
      <c r="Q2421" s="153">
        <v>0</v>
      </c>
      <c r="R2421" s="128">
        <f t="shared" si="152"/>
        <v>0</v>
      </c>
      <c r="S2421" s="129">
        <v>16</v>
      </c>
    </row>
    <row r="2422" spans="1:19" hidden="1">
      <c r="A2422" s="147">
        <v>2389</v>
      </c>
      <c r="B2422" s="121">
        <v>2010101149</v>
      </c>
      <c r="C2422" s="148" t="s">
        <v>159</v>
      </c>
      <c r="D2422" s="149" t="s">
        <v>32</v>
      </c>
      <c r="E2422" s="149" t="s">
        <v>34</v>
      </c>
      <c r="F2422" s="149" t="s">
        <v>152</v>
      </c>
      <c r="G2422" s="149" t="s">
        <v>111</v>
      </c>
      <c r="H2422" s="149">
        <v>0</v>
      </c>
      <c r="I2422" s="123" t="s">
        <v>2494</v>
      </c>
      <c r="J2422" s="150">
        <f>VLOOKUP(B2422,'12.2023'!A:C,3,0)</f>
        <v>0</v>
      </c>
      <c r="K2422" s="151">
        <f>VLOOKUP(B2422,'12.2023'!A:D,4,0)</f>
        <v>148891.11310000002</v>
      </c>
      <c r="L2422" s="150">
        <f>VLOOKUP(B2422,'12.2023'!A:E,5,0)</f>
        <v>775000</v>
      </c>
      <c r="M2422" s="150">
        <f>VLOOKUP(B2422,'12.2023'!A:F,6,0)</f>
        <v>596518.94207999995</v>
      </c>
      <c r="N2422" s="150">
        <f t="shared" si="149"/>
        <v>29589.944820000092</v>
      </c>
      <c r="O2422" s="152">
        <f t="shared" si="150"/>
        <v>0</v>
      </c>
      <c r="P2422" s="128">
        <f t="shared" si="151"/>
        <v>29589.944820000092</v>
      </c>
      <c r="Q2422" s="153">
        <v>0</v>
      </c>
      <c r="R2422" s="128">
        <f t="shared" si="152"/>
        <v>29589.944820000092</v>
      </c>
      <c r="S2422" s="129">
        <v>11</v>
      </c>
    </row>
    <row r="2423" spans="1:19" hidden="1">
      <c r="A2423" s="147">
        <v>2390</v>
      </c>
      <c r="B2423" s="121">
        <v>2010101150</v>
      </c>
      <c r="C2423" s="148" t="s">
        <v>159</v>
      </c>
      <c r="D2423" s="149" t="s">
        <v>32</v>
      </c>
      <c r="E2423" s="149" t="s">
        <v>34</v>
      </c>
      <c r="F2423" s="149" t="s">
        <v>89</v>
      </c>
      <c r="G2423" s="149" t="s">
        <v>86</v>
      </c>
      <c r="H2423" s="149">
        <v>0</v>
      </c>
      <c r="I2423" s="123" t="s">
        <v>2495</v>
      </c>
      <c r="J2423" s="150">
        <f>VLOOKUP(B2423,'12.2023'!A:C,3,0)</f>
        <v>0</v>
      </c>
      <c r="K2423" s="151">
        <f>VLOOKUP(B2423,'12.2023'!A:D,4,0)</f>
        <v>1.899999976158142E-3</v>
      </c>
      <c r="L2423" s="150">
        <f>VLOOKUP(B2423,'12.2023'!A:E,5,0)</f>
        <v>623114</v>
      </c>
      <c r="M2423" s="150">
        <f>VLOOKUP(B2423,'12.2023'!A:F,6,0)</f>
        <v>623117.25020999997</v>
      </c>
      <c r="N2423" s="150">
        <f t="shared" si="149"/>
        <v>0</v>
      </c>
      <c r="O2423" s="152">
        <f t="shared" si="150"/>
        <v>3.2521100000012666</v>
      </c>
      <c r="P2423" s="128">
        <f t="shared" si="151"/>
        <v>-3.2521100000012666</v>
      </c>
      <c r="Q2423" s="153">
        <v>0</v>
      </c>
      <c r="R2423" s="128">
        <f t="shared" si="152"/>
        <v>-3.2521100000012666</v>
      </c>
      <c r="S2423" s="129">
        <v>16</v>
      </c>
    </row>
    <row r="2424" spans="1:19" hidden="1">
      <c r="A2424" s="147">
        <v>2391</v>
      </c>
      <c r="B2424" s="121">
        <v>2010101155</v>
      </c>
      <c r="C2424" s="148" t="s">
        <v>159</v>
      </c>
      <c r="D2424" s="149" t="s">
        <v>32</v>
      </c>
      <c r="E2424" s="149" t="s">
        <v>34</v>
      </c>
      <c r="F2424" s="149" t="s">
        <v>89</v>
      </c>
      <c r="G2424" s="149" t="s">
        <v>86</v>
      </c>
      <c r="H2424" s="149">
        <v>0</v>
      </c>
      <c r="I2424" s="123" t="s">
        <v>2496</v>
      </c>
      <c r="J2424" s="150">
        <f>VLOOKUP(B2424,'12.2023'!A:C,3,0)</f>
        <v>0</v>
      </c>
      <c r="K2424" s="151">
        <f>VLOOKUP(B2424,'12.2023'!A:D,4,0)</f>
        <v>0</v>
      </c>
      <c r="L2424" s="150">
        <f>VLOOKUP(B2424,'12.2023'!A:E,5,0)</f>
        <v>55011.520000000004</v>
      </c>
      <c r="M2424" s="150">
        <f>VLOOKUP(B2424,'12.2023'!A:F,6,0)</f>
        <v>55011.520000000004</v>
      </c>
      <c r="N2424" s="150">
        <f t="shared" si="149"/>
        <v>0</v>
      </c>
      <c r="O2424" s="152">
        <f t="shared" si="150"/>
        <v>0</v>
      </c>
      <c r="P2424" s="128">
        <f t="shared" si="151"/>
        <v>0</v>
      </c>
      <c r="Q2424" s="153">
        <v>0</v>
      </c>
      <c r="R2424" s="128">
        <f t="shared" si="152"/>
        <v>0</v>
      </c>
      <c r="S2424" s="129">
        <v>16</v>
      </c>
    </row>
    <row r="2425" spans="1:19" hidden="1">
      <c r="A2425" s="147">
        <v>2392</v>
      </c>
      <c r="B2425" s="121">
        <v>2010101157</v>
      </c>
      <c r="C2425" s="148" t="s">
        <v>159</v>
      </c>
      <c r="D2425" s="149" t="s">
        <v>32</v>
      </c>
      <c r="E2425" s="149" t="s">
        <v>34</v>
      </c>
      <c r="F2425" s="149" t="s">
        <v>89</v>
      </c>
      <c r="G2425" s="149" t="s">
        <v>86</v>
      </c>
      <c r="H2425" s="149">
        <v>0</v>
      </c>
      <c r="I2425" s="123" t="s">
        <v>2497</v>
      </c>
      <c r="J2425" s="150">
        <f>VLOOKUP(B2425,'12.2023'!A:C,3,0)</f>
        <v>0</v>
      </c>
      <c r="K2425" s="151">
        <f>VLOOKUP(B2425,'12.2023'!A:D,4,0)</f>
        <v>3208999.29</v>
      </c>
      <c r="L2425" s="150">
        <f>VLOOKUP(B2425,'12.2023'!A:E,5,0)</f>
        <v>8666836.1600000001</v>
      </c>
      <c r="M2425" s="150">
        <f>VLOOKUP(B2425,'12.2023'!A:F,6,0)</f>
        <v>7588970.9699999997</v>
      </c>
      <c r="N2425" s="150">
        <f t="shared" si="149"/>
        <v>0</v>
      </c>
      <c r="O2425" s="152">
        <f t="shared" si="150"/>
        <v>2131134.0999999996</v>
      </c>
      <c r="P2425" s="128">
        <f t="shared" si="151"/>
        <v>-2131134.0999999996</v>
      </c>
      <c r="Q2425" s="153">
        <v>0</v>
      </c>
      <c r="R2425" s="128">
        <f t="shared" si="152"/>
        <v>-2131134.0999999996</v>
      </c>
      <c r="S2425" s="129">
        <v>16</v>
      </c>
    </row>
    <row r="2426" spans="1:19" hidden="1">
      <c r="A2426" s="147">
        <v>2393</v>
      </c>
      <c r="B2426" s="121">
        <v>2010101161</v>
      </c>
      <c r="C2426" s="148" t="s">
        <v>159</v>
      </c>
      <c r="D2426" s="149" t="s">
        <v>32</v>
      </c>
      <c r="E2426" s="149" t="s">
        <v>34</v>
      </c>
      <c r="F2426" s="149" t="s">
        <v>89</v>
      </c>
      <c r="G2426" s="149" t="s">
        <v>86</v>
      </c>
      <c r="H2426" s="149">
        <v>0</v>
      </c>
      <c r="I2426" s="123" t="s">
        <v>2498</v>
      </c>
      <c r="J2426" s="150">
        <f>VLOOKUP(B2426,'12.2023'!A:C,3,0)</f>
        <v>0</v>
      </c>
      <c r="K2426" s="151">
        <f>VLOOKUP(B2426,'12.2023'!A:D,4,0)</f>
        <v>0</v>
      </c>
      <c r="L2426" s="150">
        <f>VLOOKUP(B2426,'12.2023'!A:E,5,0)</f>
        <v>7935</v>
      </c>
      <c r="M2426" s="150">
        <f>VLOOKUP(B2426,'12.2023'!A:F,6,0)</f>
        <v>7935</v>
      </c>
      <c r="N2426" s="150">
        <f t="shared" si="149"/>
        <v>0</v>
      </c>
      <c r="O2426" s="152">
        <f t="shared" si="150"/>
        <v>0</v>
      </c>
      <c r="P2426" s="128">
        <f t="shared" si="151"/>
        <v>0</v>
      </c>
      <c r="Q2426" s="153">
        <v>0</v>
      </c>
      <c r="R2426" s="128">
        <f t="shared" si="152"/>
        <v>0</v>
      </c>
      <c r="S2426" s="129">
        <v>16</v>
      </c>
    </row>
    <row r="2427" spans="1:19" hidden="1">
      <c r="A2427" s="147">
        <v>2394</v>
      </c>
      <c r="B2427" s="121">
        <v>2010101168</v>
      </c>
      <c r="C2427" s="148" t="s">
        <v>159</v>
      </c>
      <c r="D2427" s="149" t="s">
        <v>32</v>
      </c>
      <c r="E2427" s="149" t="s">
        <v>34</v>
      </c>
      <c r="F2427" s="149" t="s">
        <v>89</v>
      </c>
      <c r="G2427" s="149" t="s">
        <v>86</v>
      </c>
      <c r="H2427" s="149">
        <v>0</v>
      </c>
      <c r="I2427" s="123" t="s">
        <v>2499</v>
      </c>
      <c r="J2427" s="150">
        <f>VLOOKUP(B2427,'12.2023'!A:C,3,0)</f>
        <v>0</v>
      </c>
      <c r="K2427" s="151">
        <f>VLOOKUP(B2427,'12.2023'!A:D,4,0)</f>
        <v>125372.59019999982</v>
      </c>
      <c r="L2427" s="150">
        <f>VLOOKUP(B2427,'12.2023'!A:E,5,0)</f>
        <v>512213.29000000004</v>
      </c>
      <c r="M2427" s="150">
        <f>VLOOKUP(B2427,'12.2023'!A:F,6,0)</f>
        <v>388745.28499000001</v>
      </c>
      <c r="N2427" s="150">
        <f t="shared" si="149"/>
        <v>0</v>
      </c>
      <c r="O2427" s="152">
        <f t="shared" si="150"/>
        <v>1904.5851899997797</v>
      </c>
      <c r="P2427" s="128">
        <f t="shared" si="151"/>
        <v>-1904.5851899997797</v>
      </c>
      <c r="Q2427" s="153">
        <v>0</v>
      </c>
      <c r="R2427" s="128">
        <f t="shared" si="152"/>
        <v>-1904.5851899997797</v>
      </c>
      <c r="S2427" s="129">
        <v>16</v>
      </c>
    </row>
    <row r="2428" spans="1:19" hidden="1">
      <c r="A2428" s="147">
        <v>2395</v>
      </c>
      <c r="B2428" s="121">
        <v>2010101169</v>
      </c>
      <c r="C2428" s="148" t="s">
        <v>159</v>
      </c>
      <c r="D2428" s="149" t="s">
        <v>32</v>
      </c>
      <c r="E2428" s="149" t="s">
        <v>34</v>
      </c>
      <c r="F2428" s="149" t="s">
        <v>89</v>
      </c>
      <c r="G2428" s="149" t="s">
        <v>86</v>
      </c>
      <c r="H2428" s="149">
        <v>0</v>
      </c>
      <c r="I2428" s="123" t="s">
        <v>2500</v>
      </c>
      <c r="J2428" s="150">
        <f>VLOOKUP(B2428,'12.2023'!A:C,3,0)</f>
        <v>0</v>
      </c>
      <c r="K2428" s="151">
        <f>VLOOKUP(B2428,'12.2023'!A:D,4,0)</f>
        <v>0</v>
      </c>
      <c r="L2428" s="150">
        <f>VLOOKUP(B2428,'12.2023'!A:E,5,0)</f>
        <v>0</v>
      </c>
      <c r="M2428" s="150">
        <f>VLOOKUP(B2428,'12.2023'!A:F,6,0)</f>
        <v>0</v>
      </c>
      <c r="N2428" s="150">
        <f t="shared" si="149"/>
        <v>0</v>
      </c>
      <c r="O2428" s="152">
        <f t="shared" si="150"/>
        <v>0</v>
      </c>
      <c r="P2428" s="128">
        <f t="shared" si="151"/>
        <v>0</v>
      </c>
      <c r="Q2428" s="153">
        <v>0</v>
      </c>
      <c r="R2428" s="128">
        <f t="shared" si="152"/>
        <v>0</v>
      </c>
      <c r="S2428" s="129">
        <v>16</v>
      </c>
    </row>
    <row r="2429" spans="1:19" hidden="1">
      <c r="A2429" s="147">
        <v>2396</v>
      </c>
      <c r="B2429" s="121">
        <v>2010101170</v>
      </c>
      <c r="C2429" s="148" t="s">
        <v>159</v>
      </c>
      <c r="D2429" s="149" t="s">
        <v>32</v>
      </c>
      <c r="E2429" s="149" t="s">
        <v>44</v>
      </c>
      <c r="F2429" s="149" t="s">
        <v>152</v>
      </c>
      <c r="G2429" s="149" t="s">
        <v>111</v>
      </c>
      <c r="H2429" s="149">
        <v>0</v>
      </c>
      <c r="I2429" s="123" t="s">
        <v>2501</v>
      </c>
      <c r="J2429" s="150">
        <f>VLOOKUP(B2429,'12.2023'!A:C,3,0)</f>
        <v>11787.5</v>
      </c>
      <c r="K2429" s="151">
        <f>VLOOKUP(B2429,'12.2023'!A:D,4,0)</f>
        <v>0</v>
      </c>
      <c r="L2429" s="150">
        <f>VLOOKUP(B2429,'12.2023'!A:E,5,0)</f>
        <v>0</v>
      </c>
      <c r="M2429" s="150">
        <f>VLOOKUP(B2429,'12.2023'!A:F,6,0)</f>
        <v>11730</v>
      </c>
      <c r="N2429" s="150">
        <f t="shared" si="149"/>
        <v>57.5</v>
      </c>
      <c r="O2429" s="152">
        <f t="shared" si="150"/>
        <v>0</v>
      </c>
      <c r="P2429" s="128">
        <f t="shared" si="151"/>
        <v>57.5</v>
      </c>
      <c r="Q2429" s="153">
        <v>0</v>
      </c>
      <c r="R2429" s="128">
        <f t="shared" si="152"/>
        <v>57.5</v>
      </c>
      <c r="S2429" s="129">
        <v>11</v>
      </c>
    </row>
    <row r="2430" spans="1:19" hidden="1">
      <c r="A2430" s="147">
        <v>2397</v>
      </c>
      <c r="B2430" s="121">
        <v>2010101173</v>
      </c>
      <c r="C2430" s="148" t="s">
        <v>159</v>
      </c>
      <c r="D2430" s="149" t="s">
        <v>32</v>
      </c>
      <c r="E2430" s="149" t="s">
        <v>44</v>
      </c>
      <c r="F2430" s="149" t="s">
        <v>152</v>
      </c>
      <c r="G2430" s="149" t="s">
        <v>111</v>
      </c>
      <c r="H2430" s="149">
        <v>0</v>
      </c>
      <c r="I2430" s="123" t="s">
        <v>2502</v>
      </c>
      <c r="J2430" s="150">
        <f>VLOOKUP(B2430,'12.2023'!A:C,3,0)</f>
        <v>5569</v>
      </c>
      <c r="K2430" s="151">
        <f>VLOOKUP(B2430,'12.2023'!A:D,4,0)</f>
        <v>0</v>
      </c>
      <c r="L2430" s="150">
        <f>VLOOKUP(B2430,'12.2023'!A:E,5,0)</f>
        <v>0</v>
      </c>
      <c r="M2430" s="150">
        <f>VLOOKUP(B2430,'12.2023'!A:F,6,0)</f>
        <v>0</v>
      </c>
      <c r="N2430" s="150">
        <f t="shared" si="149"/>
        <v>5569</v>
      </c>
      <c r="O2430" s="152">
        <f t="shared" si="150"/>
        <v>0</v>
      </c>
      <c r="P2430" s="128">
        <f t="shared" si="151"/>
        <v>5569</v>
      </c>
      <c r="Q2430" s="153">
        <v>0</v>
      </c>
      <c r="R2430" s="128">
        <f t="shared" si="152"/>
        <v>5569</v>
      </c>
      <c r="S2430" s="129">
        <v>11</v>
      </c>
    </row>
    <row r="2431" spans="1:19" hidden="1">
      <c r="A2431" s="147">
        <v>2398</v>
      </c>
      <c r="B2431" s="121">
        <v>2010101177</v>
      </c>
      <c r="C2431" s="148" t="s">
        <v>159</v>
      </c>
      <c r="D2431" s="149" t="s">
        <v>32</v>
      </c>
      <c r="E2431" s="149" t="s">
        <v>34</v>
      </c>
      <c r="F2431" s="149" t="s">
        <v>89</v>
      </c>
      <c r="G2431" s="149" t="s">
        <v>86</v>
      </c>
      <c r="H2431" s="149">
        <v>0</v>
      </c>
      <c r="I2431" s="123" t="s">
        <v>2503</v>
      </c>
      <c r="J2431" s="150">
        <f>VLOOKUP(B2431,'12.2023'!A:C,3,0)</f>
        <v>0</v>
      </c>
      <c r="K2431" s="151">
        <f>VLOOKUP(B2431,'12.2023'!A:D,4,0)</f>
        <v>0</v>
      </c>
      <c r="L2431" s="150">
        <f>VLOOKUP(B2431,'12.2023'!A:E,5,0)</f>
        <v>0</v>
      </c>
      <c r="M2431" s="150">
        <f>VLOOKUP(B2431,'12.2023'!A:F,6,0)</f>
        <v>0</v>
      </c>
      <c r="N2431" s="150">
        <f t="shared" si="149"/>
        <v>0</v>
      </c>
      <c r="O2431" s="152">
        <f t="shared" si="150"/>
        <v>0</v>
      </c>
      <c r="P2431" s="128">
        <f t="shared" si="151"/>
        <v>0</v>
      </c>
      <c r="Q2431" s="153">
        <v>0</v>
      </c>
      <c r="R2431" s="128">
        <f t="shared" si="152"/>
        <v>0</v>
      </c>
      <c r="S2431" s="129">
        <v>16</v>
      </c>
    </row>
    <row r="2432" spans="1:19" hidden="1">
      <c r="A2432" s="147">
        <v>2399</v>
      </c>
      <c r="B2432" s="121">
        <v>2010101182</v>
      </c>
      <c r="C2432" s="148" t="s">
        <v>159</v>
      </c>
      <c r="D2432" s="149" t="s">
        <v>32</v>
      </c>
      <c r="E2432" s="149" t="s">
        <v>34</v>
      </c>
      <c r="F2432" s="149" t="s">
        <v>89</v>
      </c>
      <c r="G2432" s="149" t="s">
        <v>86</v>
      </c>
      <c r="H2432" s="149">
        <v>0</v>
      </c>
      <c r="I2432" s="123" t="s">
        <v>2504</v>
      </c>
      <c r="J2432" s="150">
        <f>VLOOKUP(B2432,'12.2023'!A:C,3,0)</f>
        <v>0</v>
      </c>
      <c r="K2432" s="151">
        <f>VLOOKUP(B2432,'12.2023'!A:D,4,0)</f>
        <v>1703.23</v>
      </c>
      <c r="L2432" s="150">
        <f>VLOOKUP(B2432,'12.2023'!A:E,5,0)</f>
        <v>66604.17</v>
      </c>
      <c r="M2432" s="150">
        <f>VLOOKUP(B2432,'12.2023'!A:F,6,0)</f>
        <v>68472.88</v>
      </c>
      <c r="N2432" s="150">
        <f t="shared" si="149"/>
        <v>0</v>
      </c>
      <c r="O2432" s="152">
        <f t="shared" si="150"/>
        <v>3571.9400000000023</v>
      </c>
      <c r="P2432" s="128">
        <f t="shared" si="151"/>
        <v>-3571.9400000000023</v>
      </c>
      <c r="Q2432" s="153">
        <v>0</v>
      </c>
      <c r="R2432" s="128">
        <f t="shared" si="152"/>
        <v>-3571.9400000000023</v>
      </c>
      <c r="S2432" s="129">
        <v>16</v>
      </c>
    </row>
    <row r="2433" spans="1:19" hidden="1">
      <c r="A2433" s="147">
        <v>2400</v>
      </c>
      <c r="B2433" s="121">
        <v>2010101183</v>
      </c>
      <c r="C2433" s="148" t="s">
        <v>159</v>
      </c>
      <c r="D2433" s="149" t="s">
        <v>32</v>
      </c>
      <c r="E2433" s="149" t="s">
        <v>34</v>
      </c>
      <c r="F2433" s="149" t="s">
        <v>89</v>
      </c>
      <c r="G2433" s="149" t="s">
        <v>86</v>
      </c>
      <c r="H2433" s="149">
        <v>0</v>
      </c>
      <c r="I2433" s="123" t="s">
        <v>2505</v>
      </c>
      <c r="J2433" s="150">
        <f>VLOOKUP(B2433,'12.2023'!A:C,3,0)</f>
        <v>20605.550100000055</v>
      </c>
      <c r="K2433" s="151">
        <f>VLOOKUP(B2433,'12.2023'!A:D,4,0)</f>
        <v>0</v>
      </c>
      <c r="L2433" s="150">
        <f>VLOOKUP(B2433,'12.2023'!A:E,5,0)</f>
        <v>817378.9</v>
      </c>
      <c r="M2433" s="150">
        <f>VLOOKUP(B2433,'12.2023'!A:F,6,0)</f>
        <v>837988.86327999993</v>
      </c>
      <c r="N2433" s="150">
        <f t="shared" si="149"/>
        <v>0</v>
      </c>
      <c r="O2433" s="152">
        <f t="shared" si="150"/>
        <v>4.4131799997994676</v>
      </c>
      <c r="P2433" s="128">
        <f t="shared" si="151"/>
        <v>-4.4131799997994676</v>
      </c>
      <c r="Q2433" s="153">
        <v>0</v>
      </c>
      <c r="R2433" s="128">
        <f t="shared" si="152"/>
        <v>-4.4131799997994676</v>
      </c>
      <c r="S2433" s="129">
        <v>16</v>
      </c>
    </row>
    <row r="2434" spans="1:19" hidden="1">
      <c r="A2434" s="147">
        <v>2401</v>
      </c>
      <c r="B2434" s="121">
        <v>2010101185</v>
      </c>
      <c r="C2434" s="148" t="s">
        <v>159</v>
      </c>
      <c r="D2434" s="149" t="s">
        <v>32</v>
      </c>
      <c r="E2434" s="149" t="s">
        <v>34</v>
      </c>
      <c r="F2434" s="149" t="s">
        <v>152</v>
      </c>
      <c r="G2434" s="149" t="s">
        <v>111</v>
      </c>
      <c r="H2434" s="149">
        <v>0</v>
      </c>
      <c r="I2434" s="123" t="s">
        <v>2506</v>
      </c>
      <c r="J2434" s="150">
        <f>VLOOKUP(B2434,'12.2023'!A:C,3,0)</f>
        <v>0</v>
      </c>
      <c r="K2434" s="151">
        <f>VLOOKUP(B2434,'12.2023'!A:D,4,0)</f>
        <v>0</v>
      </c>
      <c r="L2434" s="150">
        <f>VLOOKUP(B2434,'12.2023'!A:E,5,0)</f>
        <v>24782.5</v>
      </c>
      <c r="M2434" s="150">
        <f>VLOOKUP(B2434,'12.2023'!A:F,6,0)</f>
        <v>20642.5</v>
      </c>
      <c r="N2434" s="150">
        <f t="shared" si="149"/>
        <v>4140</v>
      </c>
      <c r="O2434" s="152">
        <f t="shared" si="150"/>
        <v>0</v>
      </c>
      <c r="P2434" s="128">
        <f t="shared" si="151"/>
        <v>4140</v>
      </c>
      <c r="Q2434" s="153">
        <v>0</v>
      </c>
      <c r="R2434" s="128">
        <f t="shared" si="152"/>
        <v>4140</v>
      </c>
      <c r="S2434" s="129">
        <v>11</v>
      </c>
    </row>
    <row r="2435" spans="1:19" hidden="1">
      <c r="A2435" s="147">
        <v>2402</v>
      </c>
      <c r="B2435" s="121">
        <v>2010101186</v>
      </c>
      <c r="C2435" s="148" t="s">
        <v>159</v>
      </c>
      <c r="D2435" s="149" t="s">
        <v>32</v>
      </c>
      <c r="E2435" s="149" t="s">
        <v>34</v>
      </c>
      <c r="F2435" s="149" t="s">
        <v>89</v>
      </c>
      <c r="G2435" s="149" t="s">
        <v>86</v>
      </c>
      <c r="H2435" s="149">
        <v>0</v>
      </c>
      <c r="I2435" s="123" t="s">
        <v>2507</v>
      </c>
      <c r="J2435" s="150">
        <f>VLOOKUP(B2435,'12.2023'!A:C,3,0)</f>
        <v>0</v>
      </c>
      <c r="K2435" s="151">
        <f>VLOOKUP(B2435,'12.2023'!A:D,4,0)</f>
        <v>0</v>
      </c>
      <c r="L2435" s="150">
        <f>VLOOKUP(B2435,'12.2023'!A:E,5,0)</f>
        <v>0</v>
      </c>
      <c r="M2435" s="150">
        <f>VLOOKUP(B2435,'12.2023'!A:F,6,0)</f>
        <v>0</v>
      </c>
      <c r="N2435" s="150">
        <f t="shared" si="149"/>
        <v>0</v>
      </c>
      <c r="O2435" s="152">
        <f t="shared" si="150"/>
        <v>0</v>
      </c>
      <c r="P2435" s="128">
        <f t="shared" si="151"/>
        <v>0</v>
      </c>
      <c r="Q2435" s="153">
        <v>0</v>
      </c>
      <c r="R2435" s="128">
        <f t="shared" si="152"/>
        <v>0</v>
      </c>
      <c r="S2435" s="129">
        <v>16</v>
      </c>
    </row>
    <row r="2436" spans="1:19" hidden="1">
      <c r="A2436" s="147">
        <v>2403</v>
      </c>
      <c r="B2436" s="121">
        <v>2010101188</v>
      </c>
      <c r="C2436" s="148" t="s">
        <v>159</v>
      </c>
      <c r="D2436" s="149" t="s">
        <v>32</v>
      </c>
      <c r="E2436" s="149" t="s">
        <v>34</v>
      </c>
      <c r="F2436" s="149" t="s">
        <v>89</v>
      </c>
      <c r="G2436" s="149" t="s">
        <v>86</v>
      </c>
      <c r="H2436" s="149">
        <v>0</v>
      </c>
      <c r="I2436" s="123" t="s">
        <v>2508</v>
      </c>
      <c r="J2436" s="150">
        <f>VLOOKUP(B2436,'12.2023'!A:C,3,0)</f>
        <v>9220.57</v>
      </c>
      <c r="K2436" s="151">
        <f>VLOOKUP(B2436,'12.2023'!A:D,4,0)</f>
        <v>0</v>
      </c>
      <c r="L2436" s="150">
        <f>VLOOKUP(B2436,'12.2023'!A:E,5,0)</f>
        <v>149592.06</v>
      </c>
      <c r="M2436" s="150">
        <f>VLOOKUP(B2436,'12.2023'!A:F,6,0)</f>
        <v>203222.41</v>
      </c>
      <c r="N2436" s="150">
        <f t="shared" si="149"/>
        <v>0</v>
      </c>
      <c r="O2436" s="152">
        <f t="shared" si="150"/>
        <v>44409.78</v>
      </c>
      <c r="P2436" s="128">
        <f t="shared" si="151"/>
        <v>-44409.78</v>
      </c>
      <c r="Q2436" s="153">
        <v>0</v>
      </c>
      <c r="R2436" s="128">
        <f t="shared" si="152"/>
        <v>-44409.78</v>
      </c>
      <c r="S2436" s="129">
        <v>16</v>
      </c>
    </row>
    <row r="2437" spans="1:19" hidden="1">
      <c r="A2437" s="147">
        <v>2404</v>
      </c>
      <c r="B2437" s="121">
        <v>2010101191</v>
      </c>
      <c r="C2437" s="148" t="s">
        <v>159</v>
      </c>
      <c r="D2437" s="149" t="s">
        <v>32</v>
      </c>
      <c r="E2437" s="149" t="s">
        <v>44</v>
      </c>
      <c r="F2437" s="149" t="s">
        <v>152</v>
      </c>
      <c r="G2437" s="149" t="s">
        <v>111</v>
      </c>
      <c r="H2437" s="149">
        <v>0</v>
      </c>
      <c r="I2437" s="123" t="s">
        <v>2509</v>
      </c>
      <c r="J2437" s="150">
        <f>VLOOKUP(B2437,'12.2023'!A:C,3,0)</f>
        <v>29626</v>
      </c>
      <c r="K2437" s="151">
        <f>VLOOKUP(B2437,'12.2023'!A:D,4,0)</f>
        <v>0</v>
      </c>
      <c r="L2437" s="150">
        <f>VLOOKUP(B2437,'12.2023'!A:E,5,0)</f>
        <v>0</v>
      </c>
      <c r="M2437" s="150">
        <f>VLOOKUP(B2437,'12.2023'!A:F,6,0)</f>
        <v>0</v>
      </c>
      <c r="N2437" s="150">
        <f t="shared" si="149"/>
        <v>29626</v>
      </c>
      <c r="O2437" s="152">
        <f t="shared" si="150"/>
        <v>0</v>
      </c>
      <c r="P2437" s="128">
        <f t="shared" si="151"/>
        <v>29626</v>
      </c>
      <c r="Q2437" s="153">
        <v>0</v>
      </c>
      <c r="R2437" s="128">
        <f t="shared" si="152"/>
        <v>29626</v>
      </c>
      <c r="S2437" s="129">
        <v>11</v>
      </c>
    </row>
    <row r="2438" spans="1:19" hidden="1">
      <c r="A2438" s="147">
        <v>2405</v>
      </c>
      <c r="B2438" s="121">
        <v>2010101194</v>
      </c>
      <c r="C2438" s="148" t="s">
        <v>159</v>
      </c>
      <c r="D2438" s="149" t="s">
        <v>32</v>
      </c>
      <c r="E2438" s="149" t="s">
        <v>34</v>
      </c>
      <c r="F2438" s="149" t="s">
        <v>89</v>
      </c>
      <c r="G2438" s="149" t="s">
        <v>86</v>
      </c>
      <c r="H2438" s="149">
        <v>0</v>
      </c>
      <c r="I2438" s="123" t="s">
        <v>2510</v>
      </c>
      <c r="J2438" s="150">
        <f>VLOOKUP(B2438,'12.2023'!A:C,3,0)</f>
        <v>0</v>
      </c>
      <c r="K2438" s="151">
        <f>VLOOKUP(B2438,'12.2023'!A:D,4,0)</f>
        <v>59198</v>
      </c>
      <c r="L2438" s="150">
        <f>VLOOKUP(B2438,'12.2023'!A:E,5,0)</f>
        <v>448770</v>
      </c>
      <c r="M2438" s="150">
        <f>VLOOKUP(B2438,'12.2023'!A:F,6,0)</f>
        <v>542110</v>
      </c>
      <c r="N2438" s="150">
        <f t="shared" si="149"/>
        <v>0</v>
      </c>
      <c r="O2438" s="152">
        <f t="shared" si="150"/>
        <v>152538</v>
      </c>
      <c r="P2438" s="128">
        <f t="shared" si="151"/>
        <v>-152538</v>
      </c>
      <c r="Q2438" s="153">
        <v>0</v>
      </c>
      <c r="R2438" s="128">
        <f t="shared" si="152"/>
        <v>-152538</v>
      </c>
      <c r="S2438" s="129">
        <v>16</v>
      </c>
    </row>
    <row r="2439" spans="1:19" hidden="1">
      <c r="A2439" s="147">
        <v>2406</v>
      </c>
      <c r="B2439" s="121">
        <v>2010101195</v>
      </c>
      <c r="C2439" s="148" t="s">
        <v>159</v>
      </c>
      <c r="D2439" s="149" t="s">
        <v>32</v>
      </c>
      <c r="E2439" s="149" t="s">
        <v>34</v>
      </c>
      <c r="F2439" s="149" t="s">
        <v>89</v>
      </c>
      <c r="G2439" s="149" t="s">
        <v>86</v>
      </c>
      <c r="H2439" s="149">
        <v>0</v>
      </c>
      <c r="I2439" s="123" t="s">
        <v>2511</v>
      </c>
      <c r="J2439" s="150">
        <f>VLOOKUP(B2439,'12.2023'!A:C,3,0)</f>
        <v>28491.350000000002</v>
      </c>
      <c r="K2439" s="151">
        <f>VLOOKUP(B2439,'12.2023'!A:D,4,0)</f>
        <v>0</v>
      </c>
      <c r="L2439" s="150">
        <f>VLOOKUP(B2439,'12.2023'!A:E,5,0)</f>
        <v>102895</v>
      </c>
      <c r="M2439" s="150">
        <f>VLOOKUP(B2439,'12.2023'!A:F,6,0)</f>
        <v>133486.25</v>
      </c>
      <c r="N2439" s="150">
        <f t="shared" ref="N2439:N2502" si="153">IF((J2439+L2439)-(K2439+M2439)&lt;0,0,(J2439+L2439)-(K2439+M2439))</f>
        <v>0</v>
      </c>
      <c r="O2439" s="152">
        <f t="shared" ref="O2439:O2502" si="154">-IF((J2439+L2439)-(K2439+M2439)&lt;0,(J2439+L2439)-(K2439+M2439),0)</f>
        <v>2099.8999999999942</v>
      </c>
      <c r="P2439" s="128">
        <f t="shared" ref="P2439:P2502" si="155">N2439-O2439</f>
        <v>-2099.8999999999942</v>
      </c>
      <c r="Q2439" s="153">
        <v>0</v>
      </c>
      <c r="R2439" s="128">
        <f t="shared" ref="R2439:R2502" si="156">P2439-Q2439</f>
        <v>-2099.8999999999942</v>
      </c>
      <c r="S2439" s="129">
        <v>16</v>
      </c>
    </row>
    <row r="2440" spans="1:19" hidden="1">
      <c r="A2440" s="147">
        <v>2407</v>
      </c>
      <c r="B2440" s="121">
        <v>2010101196</v>
      </c>
      <c r="C2440" s="148" t="s">
        <v>159</v>
      </c>
      <c r="D2440" s="149" t="s">
        <v>32</v>
      </c>
      <c r="E2440" s="149" t="s">
        <v>34</v>
      </c>
      <c r="F2440" s="149" t="s">
        <v>89</v>
      </c>
      <c r="G2440" s="149" t="s">
        <v>86</v>
      </c>
      <c r="H2440" s="149">
        <v>0</v>
      </c>
      <c r="I2440" s="123" t="s">
        <v>2512</v>
      </c>
      <c r="J2440" s="150">
        <f>VLOOKUP(B2440,'12.2023'!A:C,3,0)</f>
        <v>0</v>
      </c>
      <c r="K2440" s="151">
        <f>VLOOKUP(B2440,'12.2023'!A:D,4,0)</f>
        <v>0</v>
      </c>
      <c r="L2440" s="150">
        <f>VLOOKUP(B2440,'12.2023'!A:E,5,0)</f>
        <v>24733.05</v>
      </c>
      <c r="M2440" s="150">
        <f>VLOOKUP(B2440,'12.2023'!A:F,6,0)</f>
        <v>24733.049980000003</v>
      </c>
      <c r="N2440" s="150">
        <f t="shared" si="153"/>
        <v>1.9999995856778696E-5</v>
      </c>
      <c r="O2440" s="152">
        <f t="shared" si="154"/>
        <v>0</v>
      </c>
      <c r="P2440" s="128">
        <f t="shared" si="155"/>
        <v>1.9999995856778696E-5</v>
      </c>
      <c r="Q2440" s="153">
        <v>0</v>
      </c>
      <c r="R2440" s="128">
        <f t="shared" si="156"/>
        <v>1.9999995856778696E-5</v>
      </c>
      <c r="S2440" s="129">
        <v>16</v>
      </c>
    </row>
    <row r="2441" spans="1:19" hidden="1">
      <c r="A2441" s="147">
        <v>2408</v>
      </c>
      <c r="B2441" s="121">
        <v>2010101197</v>
      </c>
      <c r="C2441" s="148" t="s">
        <v>159</v>
      </c>
      <c r="D2441" s="149" t="s">
        <v>32</v>
      </c>
      <c r="E2441" s="149" t="s">
        <v>34</v>
      </c>
      <c r="F2441" s="149" t="s">
        <v>89</v>
      </c>
      <c r="G2441" s="149" t="s">
        <v>86</v>
      </c>
      <c r="H2441" s="149">
        <v>0</v>
      </c>
      <c r="I2441" s="123" t="s">
        <v>2513</v>
      </c>
      <c r="J2441" s="150">
        <f>VLOOKUP(B2441,'12.2023'!A:C,3,0)</f>
        <v>0</v>
      </c>
      <c r="K2441" s="151">
        <f>VLOOKUP(B2441,'12.2023'!A:D,4,0)</f>
        <v>242620.65</v>
      </c>
      <c r="L2441" s="150">
        <f>VLOOKUP(B2441,'12.2023'!A:E,5,0)</f>
        <v>261249.57</v>
      </c>
      <c r="M2441" s="150">
        <f>VLOOKUP(B2441,'12.2023'!A:F,6,0)</f>
        <v>54715.85</v>
      </c>
      <c r="N2441" s="150">
        <f t="shared" si="153"/>
        <v>0</v>
      </c>
      <c r="O2441" s="152">
        <f t="shared" si="154"/>
        <v>36086.929999999993</v>
      </c>
      <c r="P2441" s="128">
        <f t="shared" si="155"/>
        <v>-36086.929999999993</v>
      </c>
      <c r="Q2441" s="153">
        <v>0</v>
      </c>
      <c r="R2441" s="128">
        <f t="shared" si="156"/>
        <v>-36086.929999999993</v>
      </c>
      <c r="S2441" s="129">
        <v>16</v>
      </c>
    </row>
    <row r="2442" spans="1:19" hidden="1">
      <c r="A2442" s="147">
        <v>2409</v>
      </c>
      <c r="B2442" s="121">
        <v>2010101198</v>
      </c>
      <c r="C2442" s="148" t="s">
        <v>159</v>
      </c>
      <c r="D2442" s="149" t="s">
        <v>32</v>
      </c>
      <c r="E2442" s="149" t="s">
        <v>34</v>
      </c>
      <c r="F2442" s="149" t="s">
        <v>89</v>
      </c>
      <c r="G2442" s="149" t="s">
        <v>86</v>
      </c>
      <c r="H2442" s="149">
        <v>0</v>
      </c>
      <c r="I2442" s="123" t="s">
        <v>2514</v>
      </c>
      <c r="J2442" s="150">
        <f>VLOOKUP(B2442,'12.2023'!A:C,3,0)</f>
        <v>0</v>
      </c>
      <c r="K2442" s="151">
        <f>VLOOKUP(B2442,'12.2023'!A:D,4,0)</f>
        <v>0</v>
      </c>
      <c r="L2442" s="150">
        <f>VLOOKUP(B2442,'12.2023'!A:E,5,0)</f>
        <v>0</v>
      </c>
      <c r="M2442" s="150">
        <f>VLOOKUP(B2442,'12.2023'!A:F,6,0)</f>
        <v>0</v>
      </c>
      <c r="N2442" s="150">
        <f t="shared" si="153"/>
        <v>0</v>
      </c>
      <c r="O2442" s="152">
        <f t="shared" si="154"/>
        <v>0</v>
      </c>
      <c r="P2442" s="128">
        <f t="shared" si="155"/>
        <v>0</v>
      </c>
      <c r="Q2442" s="153">
        <v>0</v>
      </c>
      <c r="R2442" s="128">
        <f t="shared" si="156"/>
        <v>0</v>
      </c>
      <c r="S2442" s="129">
        <v>16</v>
      </c>
    </row>
    <row r="2443" spans="1:19" hidden="1">
      <c r="A2443" s="147">
        <v>2410</v>
      </c>
      <c r="B2443" s="121">
        <v>2010101200</v>
      </c>
      <c r="C2443" s="148" t="s">
        <v>159</v>
      </c>
      <c r="D2443" s="149" t="s">
        <v>32</v>
      </c>
      <c r="E2443" s="149" t="s">
        <v>44</v>
      </c>
      <c r="F2443" s="149" t="s">
        <v>152</v>
      </c>
      <c r="G2443" s="149" t="s">
        <v>111</v>
      </c>
      <c r="H2443" s="149">
        <v>0</v>
      </c>
      <c r="I2443" s="123" t="s">
        <v>2515</v>
      </c>
      <c r="J2443" s="150">
        <f>VLOOKUP(B2443,'12.2023'!A:C,3,0)</f>
        <v>8740</v>
      </c>
      <c r="K2443" s="151">
        <f>VLOOKUP(B2443,'12.2023'!A:D,4,0)</f>
        <v>0</v>
      </c>
      <c r="L2443" s="150">
        <f>VLOOKUP(B2443,'12.2023'!A:E,5,0)</f>
        <v>0</v>
      </c>
      <c r="M2443" s="150">
        <f>VLOOKUP(B2443,'12.2023'!A:F,6,0)</f>
        <v>0</v>
      </c>
      <c r="N2443" s="150">
        <f t="shared" si="153"/>
        <v>8740</v>
      </c>
      <c r="O2443" s="152">
        <f t="shared" si="154"/>
        <v>0</v>
      </c>
      <c r="P2443" s="128">
        <f t="shared" si="155"/>
        <v>8740</v>
      </c>
      <c r="Q2443" s="153">
        <v>0</v>
      </c>
      <c r="R2443" s="128">
        <f t="shared" si="156"/>
        <v>8740</v>
      </c>
      <c r="S2443" s="129">
        <v>11</v>
      </c>
    </row>
    <row r="2444" spans="1:19" hidden="1">
      <c r="A2444" s="147">
        <v>2411</v>
      </c>
      <c r="B2444" s="121">
        <v>2010101201</v>
      </c>
      <c r="C2444" s="148" t="s">
        <v>159</v>
      </c>
      <c r="D2444" s="149" t="s">
        <v>32</v>
      </c>
      <c r="E2444" s="149" t="s">
        <v>34</v>
      </c>
      <c r="F2444" s="149" t="s">
        <v>89</v>
      </c>
      <c r="G2444" s="149" t="s">
        <v>86</v>
      </c>
      <c r="H2444" s="149">
        <v>0</v>
      </c>
      <c r="I2444" s="123" t="s">
        <v>2516</v>
      </c>
      <c r="J2444" s="150">
        <f>VLOOKUP(B2444,'12.2023'!A:C,3,0)</f>
        <v>0</v>
      </c>
      <c r="K2444" s="151">
        <f>VLOOKUP(B2444,'12.2023'!A:D,4,0)</f>
        <v>2.0000000298023225E-3</v>
      </c>
      <c r="L2444" s="150">
        <f>VLOOKUP(B2444,'12.2023'!A:E,5,0)</f>
        <v>0</v>
      </c>
      <c r="M2444" s="150">
        <f>VLOOKUP(B2444,'12.2023'!A:F,6,0)</f>
        <v>0</v>
      </c>
      <c r="N2444" s="150">
        <f t="shared" si="153"/>
        <v>0</v>
      </c>
      <c r="O2444" s="152">
        <f t="shared" si="154"/>
        <v>2.0000000298023225E-3</v>
      </c>
      <c r="P2444" s="128">
        <f t="shared" si="155"/>
        <v>-2.0000000298023225E-3</v>
      </c>
      <c r="Q2444" s="153">
        <v>0</v>
      </c>
      <c r="R2444" s="128">
        <f t="shared" si="156"/>
        <v>-2.0000000298023225E-3</v>
      </c>
      <c r="S2444" s="129">
        <v>16</v>
      </c>
    </row>
    <row r="2445" spans="1:19" hidden="1">
      <c r="A2445" s="147">
        <v>2412</v>
      </c>
      <c r="B2445" s="121">
        <v>2010101203</v>
      </c>
      <c r="C2445" s="148" t="s">
        <v>159</v>
      </c>
      <c r="D2445" s="149" t="s">
        <v>32</v>
      </c>
      <c r="E2445" s="149" t="s">
        <v>34</v>
      </c>
      <c r="F2445" s="149" t="s">
        <v>89</v>
      </c>
      <c r="G2445" s="149" t="s">
        <v>86</v>
      </c>
      <c r="H2445" s="149">
        <v>0</v>
      </c>
      <c r="I2445" s="123" t="s">
        <v>2517</v>
      </c>
      <c r="J2445" s="150">
        <f>VLOOKUP(B2445,'12.2023'!A:C,3,0)</f>
        <v>0</v>
      </c>
      <c r="K2445" s="151">
        <f>VLOOKUP(B2445,'12.2023'!A:D,4,0)</f>
        <v>0</v>
      </c>
      <c r="L2445" s="150">
        <f>VLOOKUP(B2445,'12.2023'!A:E,5,0)</f>
        <v>33350</v>
      </c>
      <c r="M2445" s="150">
        <f>VLOOKUP(B2445,'12.2023'!A:F,6,0)</f>
        <v>33350</v>
      </c>
      <c r="N2445" s="150">
        <f t="shared" si="153"/>
        <v>0</v>
      </c>
      <c r="O2445" s="152">
        <f t="shared" si="154"/>
        <v>0</v>
      </c>
      <c r="P2445" s="128">
        <f t="shared" si="155"/>
        <v>0</v>
      </c>
      <c r="Q2445" s="153">
        <v>0</v>
      </c>
      <c r="R2445" s="128">
        <f t="shared" si="156"/>
        <v>0</v>
      </c>
      <c r="S2445" s="129">
        <v>16</v>
      </c>
    </row>
    <row r="2446" spans="1:19" hidden="1">
      <c r="A2446" s="147">
        <v>2413</v>
      </c>
      <c r="B2446" s="121">
        <v>2010101204</v>
      </c>
      <c r="C2446" s="148" t="s">
        <v>159</v>
      </c>
      <c r="D2446" s="149" t="s">
        <v>32</v>
      </c>
      <c r="E2446" s="149" t="s">
        <v>34</v>
      </c>
      <c r="F2446" s="149" t="s">
        <v>89</v>
      </c>
      <c r="G2446" s="149" t="s">
        <v>86</v>
      </c>
      <c r="H2446" s="149">
        <v>0</v>
      </c>
      <c r="I2446" s="123" t="s">
        <v>2518</v>
      </c>
      <c r="J2446" s="150">
        <f>VLOOKUP(B2446,'12.2023'!A:C,3,0)</f>
        <v>0</v>
      </c>
      <c r="K2446" s="151">
        <f>VLOOKUP(B2446,'12.2023'!A:D,4,0)</f>
        <v>0</v>
      </c>
      <c r="L2446" s="150">
        <f>VLOOKUP(B2446,'12.2023'!A:E,5,0)</f>
        <v>0</v>
      </c>
      <c r="M2446" s="150">
        <f>VLOOKUP(B2446,'12.2023'!A:F,6,0)</f>
        <v>0</v>
      </c>
      <c r="N2446" s="150">
        <f t="shared" si="153"/>
        <v>0</v>
      </c>
      <c r="O2446" s="152">
        <f t="shared" si="154"/>
        <v>0</v>
      </c>
      <c r="P2446" s="128">
        <f t="shared" si="155"/>
        <v>0</v>
      </c>
      <c r="Q2446" s="153">
        <v>0</v>
      </c>
      <c r="R2446" s="128">
        <f t="shared" si="156"/>
        <v>0</v>
      </c>
      <c r="S2446" s="129">
        <v>16</v>
      </c>
    </row>
    <row r="2447" spans="1:19" hidden="1">
      <c r="A2447" s="147">
        <v>2414</v>
      </c>
      <c r="B2447" s="121">
        <v>2010101206</v>
      </c>
      <c r="C2447" s="148" t="s">
        <v>159</v>
      </c>
      <c r="D2447" s="149" t="s">
        <v>32</v>
      </c>
      <c r="E2447" s="149" t="s">
        <v>34</v>
      </c>
      <c r="F2447" s="149" t="s">
        <v>89</v>
      </c>
      <c r="G2447" s="149" t="s">
        <v>86</v>
      </c>
      <c r="H2447" s="149">
        <v>0</v>
      </c>
      <c r="I2447" s="123" t="s">
        <v>2519</v>
      </c>
      <c r="J2447" s="150">
        <f>VLOOKUP(B2447,'12.2023'!A:C,3,0)</f>
        <v>0</v>
      </c>
      <c r="K2447" s="151">
        <f>VLOOKUP(B2447,'12.2023'!A:D,4,0)</f>
        <v>26910</v>
      </c>
      <c r="L2447" s="150">
        <f>VLOOKUP(B2447,'12.2023'!A:E,5,0)</f>
        <v>26910</v>
      </c>
      <c r="M2447" s="150">
        <f>VLOOKUP(B2447,'12.2023'!A:F,6,0)</f>
        <v>0</v>
      </c>
      <c r="N2447" s="150">
        <f t="shared" si="153"/>
        <v>0</v>
      </c>
      <c r="O2447" s="152">
        <f t="shared" si="154"/>
        <v>0</v>
      </c>
      <c r="P2447" s="128">
        <f t="shared" si="155"/>
        <v>0</v>
      </c>
      <c r="Q2447" s="153">
        <v>0</v>
      </c>
      <c r="R2447" s="128">
        <f t="shared" si="156"/>
        <v>0</v>
      </c>
      <c r="S2447" s="129">
        <v>16</v>
      </c>
    </row>
    <row r="2448" spans="1:19" hidden="1">
      <c r="A2448" s="147">
        <v>2415</v>
      </c>
      <c r="B2448" s="121">
        <v>2010101207</v>
      </c>
      <c r="C2448" s="148" t="s">
        <v>159</v>
      </c>
      <c r="D2448" s="149" t="s">
        <v>32</v>
      </c>
      <c r="E2448" s="149" t="s">
        <v>34</v>
      </c>
      <c r="F2448" s="149" t="s">
        <v>89</v>
      </c>
      <c r="G2448" s="149" t="s">
        <v>86</v>
      </c>
      <c r="H2448" s="149">
        <v>0</v>
      </c>
      <c r="I2448" s="123" t="s">
        <v>2520</v>
      </c>
      <c r="J2448" s="150">
        <f>VLOOKUP(B2448,'12.2023'!A:C,3,0)</f>
        <v>0</v>
      </c>
      <c r="K2448" s="151">
        <f>VLOOKUP(B2448,'12.2023'!A:D,4,0)</f>
        <v>0</v>
      </c>
      <c r="L2448" s="150">
        <f>VLOOKUP(B2448,'12.2023'!A:E,5,0)</f>
        <v>0</v>
      </c>
      <c r="M2448" s="150">
        <f>VLOOKUP(B2448,'12.2023'!A:F,6,0)</f>
        <v>0</v>
      </c>
      <c r="N2448" s="150">
        <f t="shared" si="153"/>
        <v>0</v>
      </c>
      <c r="O2448" s="152">
        <f t="shared" si="154"/>
        <v>0</v>
      </c>
      <c r="P2448" s="128">
        <f t="shared" si="155"/>
        <v>0</v>
      </c>
      <c r="Q2448" s="153">
        <v>0</v>
      </c>
      <c r="R2448" s="128">
        <f t="shared" si="156"/>
        <v>0</v>
      </c>
      <c r="S2448" s="129">
        <v>16</v>
      </c>
    </row>
    <row r="2449" spans="1:19" hidden="1">
      <c r="A2449" s="147">
        <v>2416</v>
      </c>
      <c r="B2449" s="121">
        <v>2010101208</v>
      </c>
      <c r="C2449" s="148" t="s">
        <v>159</v>
      </c>
      <c r="D2449" s="149" t="s">
        <v>32</v>
      </c>
      <c r="E2449" s="149" t="s">
        <v>34</v>
      </c>
      <c r="F2449" s="149" t="s">
        <v>89</v>
      </c>
      <c r="G2449" s="149" t="s">
        <v>86</v>
      </c>
      <c r="H2449" s="149">
        <v>0</v>
      </c>
      <c r="I2449" s="123" t="s">
        <v>2521</v>
      </c>
      <c r="J2449" s="150">
        <f>VLOOKUP(B2449,'12.2023'!A:C,3,0)</f>
        <v>0</v>
      </c>
      <c r="K2449" s="151">
        <f>VLOOKUP(B2449,'12.2023'!A:D,4,0)</f>
        <v>0</v>
      </c>
      <c r="L2449" s="150">
        <f>VLOOKUP(B2449,'12.2023'!A:E,5,0)</f>
        <v>0</v>
      </c>
      <c r="M2449" s="150">
        <f>VLOOKUP(B2449,'12.2023'!A:F,6,0)</f>
        <v>0</v>
      </c>
      <c r="N2449" s="150">
        <f t="shared" si="153"/>
        <v>0</v>
      </c>
      <c r="O2449" s="152">
        <f t="shared" si="154"/>
        <v>0</v>
      </c>
      <c r="P2449" s="128">
        <f t="shared" si="155"/>
        <v>0</v>
      </c>
      <c r="Q2449" s="153">
        <v>0</v>
      </c>
      <c r="R2449" s="128">
        <f t="shared" si="156"/>
        <v>0</v>
      </c>
      <c r="S2449" s="129">
        <v>16</v>
      </c>
    </row>
    <row r="2450" spans="1:19" hidden="1">
      <c r="A2450" s="147">
        <v>2417</v>
      </c>
      <c r="B2450" s="121">
        <v>2010101209</v>
      </c>
      <c r="C2450" s="148" t="s">
        <v>159</v>
      </c>
      <c r="D2450" s="149" t="s">
        <v>32</v>
      </c>
      <c r="E2450" s="149" t="s">
        <v>34</v>
      </c>
      <c r="F2450" s="149" t="s">
        <v>89</v>
      </c>
      <c r="G2450" s="149" t="s">
        <v>86</v>
      </c>
      <c r="H2450" s="149">
        <v>0</v>
      </c>
      <c r="I2450" s="123" t="s">
        <v>2522</v>
      </c>
      <c r="J2450" s="150">
        <f>VLOOKUP(B2450,'12.2023'!A:C,3,0)</f>
        <v>0</v>
      </c>
      <c r="K2450" s="151">
        <f>VLOOKUP(B2450,'12.2023'!A:D,4,0)</f>
        <v>0</v>
      </c>
      <c r="L2450" s="150">
        <f>VLOOKUP(B2450,'12.2023'!A:E,5,0)</f>
        <v>66699.5</v>
      </c>
      <c r="M2450" s="150">
        <f>VLOOKUP(B2450,'12.2023'!A:F,6,0)</f>
        <v>75037.5</v>
      </c>
      <c r="N2450" s="150">
        <f t="shared" si="153"/>
        <v>0</v>
      </c>
      <c r="O2450" s="152">
        <f t="shared" si="154"/>
        <v>8338</v>
      </c>
      <c r="P2450" s="128">
        <f t="shared" si="155"/>
        <v>-8338</v>
      </c>
      <c r="Q2450" s="153">
        <v>0</v>
      </c>
      <c r="R2450" s="128">
        <f t="shared" si="156"/>
        <v>-8338</v>
      </c>
      <c r="S2450" s="129">
        <v>16</v>
      </c>
    </row>
    <row r="2451" spans="1:19" hidden="1">
      <c r="A2451" s="147">
        <v>2418</v>
      </c>
      <c r="B2451" s="121">
        <v>2010101210</v>
      </c>
      <c r="C2451" s="148" t="s">
        <v>159</v>
      </c>
      <c r="D2451" s="149" t="s">
        <v>32</v>
      </c>
      <c r="E2451" s="149" t="s">
        <v>34</v>
      </c>
      <c r="F2451" s="149" t="s">
        <v>89</v>
      </c>
      <c r="G2451" s="149" t="s">
        <v>86</v>
      </c>
      <c r="H2451" s="149">
        <v>0</v>
      </c>
      <c r="I2451" s="123" t="s">
        <v>2523</v>
      </c>
      <c r="J2451" s="150">
        <f>VLOOKUP(B2451,'12.2023'!A:C,3,0)</f>
        <v>0</v>
      </c>
      <c r="K2451" s="151">
        <f>VLOOKUP(B2451,'12.2023'!A:D,4,0)</f>
        <v>0</v>
      </c>
      <c r="L2451" s="150">
        <f>VLOOKUP(B2451,'12.2023'!A:E,5,0)</f>
        <v>0</v>
      </c>
      <c r="M2451" s="150">
        <f>VLOOKUP(B2451,'12.2023'!A:F,6,0)</f>
        <v>0</v>
      </c>
      <c r="N2451" s="150">
        <f t="shared" si="153"/>
        <v>0</v>
      </c>
      <c r="O2451" s="152">
        <f t="shared" si="154"/>
        <v>0</v>
      </c>
      <c r="P2451" s="128">
        <f t="shared" si="155"/>
        <v>0</v>
      </c>
      <c r="Q2451" s="153">
        <v>0</v>
      </c>
      <c r="R2451" s="128">
        <f t="shared" si="156"/>
        <v>0</v>
      </c>
      <c r="S2451" s="129">
        <v>16</v>
      </c>
    </row>
    <row r="2452" spans="1:19" hidden="1">
      <c r="A2452" s="147">
        <v>2419</v>
      </c>
      <c r="B2452" s="121">
        <v>2010101213</v>
      </c>
      <c r="C2452" s="148" t="s">
        <v>159</v>
      </c>
      <c r="D2452" s="149" t="s">
        <v>32</v>
      </c>
      <c r="E2452" s="149" t="s">
        <v>34</v>
      </c>
      <c r="F2452" s="149" t="s">
        <v>89</v>
      </c>
      <c r="G2452" s="149" t="s">
        <v>86</v>
      </c>
      <c r="H2452" s="149">
        <v>0</v>
      </c>
      <c r="I2452" s="123" t="s">
        <v>2524</v>
      </c>
      <c r="J2452" s="150">
        <f>VLOOKUP(B2452,'12.2023'!A:C,3,0)</f>
        <v>0</v>
      </c>
      <c r="K2452" s="151">
        <f>VLOOKUP(B2452,'12.2023'!A:D,4,0)</f>
        <v>0</v>
      </c>
      <c r="L2452" s="150">
        <f>VLOOKUP(B2452,'12.2023'!A:E,5,0)</f>
        <v>27283.75</v>
      </c>
      <c r="M2452" s="150">
        <f>VLOOKUP(B2452,'12.2023'!A:F,6,0)</f>
        <v>27283.75</v>
      </c>
      <c r="N2452" s="150">
        <f t="shared" si="153"/>
        <v>0</v>
      </c>
      <c r="O2452" s="152">
        <f t="shared" si="154"/>
        <v>0</v>
      </c>
      <c r="P2452" s="128">
        <f t="shared" si="155"/>
        <v>0</v>
      </c>
      <c r="Q2452" s="153">
        <v>0</v>
      </c>
      <c r="R2452" s="128">
        <f t="shared" si="156"/>
        <v>0</v>
      </c>
      <c r="S2452" s="129">
        <v>16</v>
      </c>
    </row>
    <row r="2453" spans="1:19" hidden="1">
      <c r="A2453" s="147">
        <v>2420</v>
      </c>
      <c r="B2453" s="121">
        <v>2010101215</v>
      </c>
      <c r="C2453" s="148" t="s">
        <v>159</v>
      </c>
      <c r="D2453" s="149" t="s">
        <v>32</v>
      </c>
      <c r="E2453" s="149" t="s">
        <v>34</v>
      </c>
      <c r="F2453" s="149" t="s">
        <v>89</v>
      </c>
      <c r="G2453" s="149" t="s">
        <v>86</v>
      </c>
      <c r="H2453" s="149">
        <v>0</v>
      </c>
      <c r="I2453" s="123" t="s">
        <v>2525</v>
      </c>
      <c r="J2453" s="150">
        <f>VLOOKUP(B2453,'12.2023'!A:C,3,0)</f>
        <v>0</v>
      </c>
      <c r="K2453" s="151">
        <f>VLOOKUP(B2453,'12.2023'!A:D,4,0)</f>
        <v>23986.15</v>
      </c>
      <c r="L2453" s="150">
        <f>VLOOKUP(B2453,'12.2023'!A:E,5,0)</f>
        <v>23986.15</v>
      </c>
      <c r="M2453" s="150">
        <f>VLOOKUP(B2453,'12.2023'!A:F,6,0)</f>
        <v>0</v>
      </c>
      <c r="N2453" s="150">
        <f t="shared" si="153"/>
        <v>0</v>
      </c>
      <c r="O2453" s="152">
        <f t="shared" si="154"/>
        <v>0</v>
      </c>
      <c r="P2453" s="128">
        <f t="shared" si="155"/>
        <v>0</v>
      </c>
      <c r="Q2453" s="153">
        <v>0</v>
      </c>
      <c r="R2453" s="128">
        <f t="shared" si="156"/>
        <v>0</v>
      </c>
      <c r="S2453" s="129">
        <v>16</v>
      </c>
    </row>
    <row r="2454" spans="1:19" hidden="1">
      <c r="A2454" s="147">
        <v>2421</v>
      </c>
      <c r="B2454" s="121">
        <v>2010101218</v>
      </c>
      <c r="C2454" s="148" t="s">
        <v>159</v>
      </c>
      <c r="D2454" s="149" t="s">
        <v>32</v>
      </c>
      <c r="E2454" s="149" t="s">
        <v>34</v>
      </c>
      <c r="F2454" s="149" t="s">
        <v>89</v>
      </c>
      <c r="G2454" s="149" t="s">
        <v>86</v>
      </c>
      <c r="H2454" s="149">
        <v>0</v>
      </c>
      <c r="I2454" s="123" t="s">
        <v>2526</v>
      </c>
      <c r="J2454" s="150">
        <f>VLOOKUP(B2454,'12.2023'!A:C,3,0)</f>
        <v>0</v>
      </c>
      <c r="K2454" s="151">
        <f>VLOOKUP(B2454,'12.2023'!A:D,4,0)</f>
        <v>0</v>
      </c>
      <c r="L2454" s="150">
        <f>VLOOKUP(B2454,'12.2023'!A:E,5,0)</f>
        <v>0</v>
      </c>
      <c r="M2454" s="150">
        <f>VLOOKUP(B2454,'12.2023'!A:F,6,0)</f>
        <v>0</v>
      </c>
      <c r="N2454" s="150">
        <f t="shared" si="153"/>
        <v>0</v>
      </c>
      <c r="O2454" s="152">
        <f t="shared" si="154"/>
        <v>0</v>
      </c>
      <c r="P2454" s="128">
        <f t="shared" si="155"/>
        <v>0</v>
      </c>
      <c r="Q2454" s="153">
        <v>0</v>
      </c>
      <c r="R2454" s="128">
        <f t="shared" si="156"/>
        <v>0</v>
      </c>
      <c r="S2454" s="129">
        <v>16</v>
      </c>
    </row>
    <row r="2455" spans="1:19" hidden="1">
      <c r="A2455" s="147">
        <v>2422</v>
      </c>
      <c r="B2455" s="121">
        <v>2010101219</v>
      </c>
      <c r="C2455" s="148" t="s">
        <v>159</v>
      </c>
      <c r="D2455" s="149" t="s">
        <v>32</v>
      </c>
      <c r="E2455" s="149" t="s">
        <v>34</v>
      </c>
      <c r="F2455" s="149" t="s">
        <v>89</v>
      </c>
      <c r="G2455" s="149" t="s">
        <v>86</v>
      </c>
      <c r="H2455" s="149">
        <v>0</v>
      </c>
      <c r="I2455" s="123" t="s">
        <v>2527</v>
      </c>
      <c r="J2455" s="150">
        <f>VLOOKUP(B2455,'12.2023'!A:C,3,0)</f>
        <v>0</v>
      </c>
      <c r="K2455" s="151">
        <f>VLOOKUP(B2455,'12.2023'!A:D,4,0)</f>
        <v>0</v>
      </c>
      <c r="L2455" s="150">
        <f>VLOOKUP(B2455,'12.2023'!A:E,5,0)</f>
        <v>0</v>
      </c>
      <c r="M2455" s="150">
        <f>VLOOKUP(B2455,'12.2023'!A:F,6,0)</f>
        <v>0</v>
      </c>
      <c r="N2455" s="150">
        <f t="shared" si="153"/>
        <v>0</v>
      </c>
      <c r="O2455" s="152">
        <f t="shared" si="154"/>
        <v>0</v>
      </c>
      <c r="P2455" s="128">
        <f t="shared" si="155"/>
        <v>0</v>
      </c>
      <c r="Q2455" s="153">
        <v>0</v>
      </c>
      <c r="R2455" s="128">
        <f t="shared" si="156"/>
        <v>0</v>
      </c>
      <c r="S2455" s="129">
        <v>16</v>
      </c>
    </row>
    <row r="2456" spans="1:19" hidden="1">
      <c r="A2456" s="147">
        <v>2423</v>
      </c>
      <c r="B2456" s="121">
        <v>2010101221</v>
      </c>
      <c r="C2456" s="148" t="s">
        <v>159</v>
      </c>
      <c r="D2456" s="149" t="s">
        <v>32</v>
      </c>
      <c r="E2456" s="149" t="s">
        <v>34</v>
      </c>
      <c r="F2456" s="149" t="s">
        <v>89</v>
      </c>
      <c r="G2456" s="149" t="s">
        <v>86</v>
      </c>
      <c r="H2456" s="149">
        <v>0</v>
      </c>
      <c r="I2456" s="123" t="s">
        <v>2528</v>
      </c>
      <c r="J2456" s="150">
        <f>VLOOKUP(B2456,'12.2023'!A:C,3,0)</f>
        <v>0</v>
      </c>
      <c r="K2456" s="151">
        <f>VLOOKUP(B2456,'12.2023'!A:D,4,0)</f>
        <v>0</v>
      </c>
      <c r="L2456" s="150">
        <f>VLOOKUP(B2456,'12.2023'!A:E,5,0)</f>
        <v>1159018.3</v>
      </c>
      <c r="M2456" s="150">
        <f>VLOOKUP(B2456,'12.2023'!A:F,6,0)</f>
        <v>1159018.3</v>
      </c>
      <c r="N2456" s="150">
        <f t="shared" si="153"/>
        <v>0</v>
      </c>
      <c r="O2456" s="152">
        <f t="shared" si="154"/>
        <v>0</v>
      </c>
      <c r="P2456" s="128">
        <f t="shared" si="155"/>
        <v>0</v>
      </c>
      <c r="Q2456" s="153">
        <v>0</v>
      </c>
      <c r="R2456" s="128">
        <f t="shared" si="156"/>
        <v>0</v>
      </c>
      <c r="S2456" s="129">
        <v>16</v>
      </c>
    </row>
    <row r="2457" spans="1:19" hidden="1">
      <c r="A2457" s="147">
        <v>2424</v>
      </c>
      <c r="B2457" s="121">
        <v>2010101222</v>
      </c>
      <c r="C2457" s="148" t="s">
        <v>159</v>
      </c>
      <c r="D2457" s="149" t="s">
        <v>32</v>
      </c>
      <c r="E2457" s="149" t="s">
        <v>34</v>
      </c>
      <c r="F2457" s="149" t="s">
        <v>89</v>
      </c>
      <c r="G2457" s="149" t="s">
        <v>86</v>
      </c>
      <c r="H2457" s="149">
        <v>0</v>
      </c>
      <c r="I2457" s="123" t="s">
        <v>2529</v>
      </c>
      <c r="J2457" s="150">
        <f>VLOOKUP(B2457,'12.2023'!A:C,3,0)</f>
        <v>0</v>
      </c>
      <c r="K2457" s="151">
        <f>VLOOKUP(B2457,'12.2023'!A:D,4,0)</f>
        <v>973484.92</v>
      </c>
      <c r="L2457" s="150">
        <f>VLOOKUP(B2457,'12.2023'!A:E,5,0)</f>
        <v>1233216.6399699999</v>
      </c>
      <c r="M2457" s="150">
        <f>VLOOKUP(B2457,'12.2023'!A:F,6,0)</f>
        <v>377799.69</v>
      </c>
      <c r="N2457" s="150">
        <f t="shared" si="153"/>
        <v>0</v>
      </c>
      <c r="O2457" s="152">
        <f t="shared" si="154"/>
        <v>118067.9700300002</v>
      </c>
      <c r="P2457" s="128">
        <f t="shared" si="155"/>
        <v>-118067.9700300002</v>
      </c>
      <c r="Q2457" s="153">
        <v>0</v>
      </c>
      <c r="R2457" s="128">
        <f t="shared" si="156"/>
        <v>-118067.9700300002</v>
      </c>
      <c r="S2457" s="129">
        <v>16</v>
      </c>
    </row>
    <row r="2458" spans="1:19" hidden="1">
      <c r="A2458" s="147">
        <v>2425</v>
      </c>
      <c r="B2458" s="121">
        <v>2010101223</v>
      </c>
      <c r="C2458" s="148" t="s">
        <v>159</v>
      </c>
      <c r="D2458" s="149" t="s">
        <v>32</v>
      </c>
      <c r="E2458" s="149" t="s">
        <v>34</v>
      </c>
      <c r="F2458" s="149" t="s">
        <v>89</v>
      </c>
      <c r="G2458" s="149" t="s">
        <v>86</v>
      </c>
      <c r="H2458" s="149">
        <v>0</v>
      </c>
      <c r="I2458" s="123" t="s">
        <v>2530</v>
      </c>
      <c r="J2458" s="150">
        <f>VLOOKUP(B2458,'12.2023'!A:C,3,0)</f>
        <v>0</v>
      </c>
      <c r="K2458" s="151">
        <f>VLOOKUP(B2458,'12.2023'!A:D,4,0)</f>
        <v>0</v>
      </c>
      <c r="L2458" s="150">
        <f>VLOOKUP(B2458,'12.2023'!A:E,5,0)</f>
        <v>0</v>
      </c>
      <c r="M2458" s="150">
        <f>VLOOKUP(B2458,'12.2023'!A:F,6,0)</f>
        <v>0</v>
      </c>
      <c r="N2458" s="150">
        <f t="shared" si="153"/>
        <v>0</v>
      </c>
      <c r="O2458" s="152">
        <f t="shared" si="154"/>
        <v>0</v>
      </c>
      <c r="P2458" s="128">
        <f t="shared" si="155"/>
        <v>0</v>
      </c>
      <c r="Q2458" s="153">
        <v>0</v>
      </c>
      <c r="R2458" s="128">
        <f t="shared" si="156"/>
        <v>0</v>
      </c>
      <c r="S2458" s="129">
        <v>16</v>
      </c>
    </row>
    <row r="2459" spans="1:19" hidden="1">
      <c r="A2459" s="147">
        <v>2426</v>
      </c>
      <c r="B2459" s="121">
        <v>2010101224</v>
      </c>
      <c r="C2459" s="148" t="s">
        <v>159</v>
      </c>
      <c r="D2459" s="149" t="s">
        <v>32</v>
      </c>
      <c r="E2459" s="149" t="s">
        <v>34</v>
      </c>
      <c r="F2459" s="149" t="s">
        <v>89</v>
      </c>
      <c r="G2459" s="149" t="s">
        <v>86</v>
      </c>
      <c r="H2459" s="149">
        <v>0</v>
      </c>
      <c r="I2459" s="123" t="s">
        <v>2531</v>
      </c>
      <c r="J2459" s="150">
        <f>VLOOKUP(B2459,'12.2023'!A:C,3,0)</f>
        <v>0</v>
      </c>
      <c r="K2459" s="151">
        <f>VLOOKUP(B2459,'12.2023'!A:D,4,0)</f>
        <v>0</v>
      </c>
      <c r="L2459" s="150">
        <f>VLOOKUP(B2459,'12.2023'!A:E,5,0)</f>
        <v>0</v>
      </c>
      <c r="M2459" s="150">
        <f>VLOOKUP(B2459,'12.2023'!A:F,6,0)</f>
        <v>0</v>
      </c>
      <c r="N2459" s="150">
        <f t="shared" si="153"/>
        <v>0</v>
      </c>
      <c r="O2459" s="152">
        <f t="shared" si="154"/>
        <v>0</v>
      </c>
      <c r="P2459" s="128">
        <f t="shared" si="155"/>
        <v>0</v>
      </c>
      <c r="Q2459" s="153">
        <v>0</v>
      </c>
      <c r="R2459" s="128">
        <f t="shared" si="156"/>
        <v>0</v>
      </c>
      <c r="S2459" s="129">
        <v>16</v>
      </c>
    </row>
    <row r="2460" spans="1:19" hidden="1">
      <c r="A2460" s="147">
        <v>2427</v>
      </c>
      <c r="B2460" s="121">
        <v>2010101225</v>
      </c>
      <c r="C2460" s="148" t="s">
        <v>159</v>
      </c>
      <c r="D2460" s="149" t="s">
        <v>32</v>
      </c>
      <c r="E2460" s="149" t="s">
        <v>34</v>
      </c>
      <c r="F2460" s="149" t="s">
        <v>89</v>
      </c>
      <c r="G2460" s="149" t="s">
        <v>86</v>
      </c>
      <c r="H2460" s="149">
        <v>0</v>
      </c>
      <c r="I2460" s="123" t="s">
        <v>2532</v>
      </c>
      <c r="J2460" s="150">
        <f>VLOOKUP(B2460,'12.2023'!A:C,3,0)</f>
        <v>0</v>
      </c>
      <c r="K2460" s="151">
        <f>VLOOKUP(B2460,'12.2023'!A:D,4,0)</f>
        <v>0</v>
      </c>
      <c r="L2460" s="150">
        <f>VLOOKUP(B2460,'12.2023'!A:E,5,0)</f>
        <v>0</v>
      </c>
      <c r="M2460" s="150">
        <f>VLOOKUP(B2460,'12.2023'!A:F,6,0)</f>
        <v>0</v>
      </c>
      <c r="N2460" s="150">
        <f t="shared" si="153"/>
        <v>0</v>
      </c>
      <c r="O2460" s="152">
        <f t="shared" si="154"/>
        <v>0</v>
      </c>
      <c r="P2460" s="128">
        <f t="shared" si="155"/>
        <v>0</v>
      </c>
      <c r="Q2460" s="153">
        <v>0</v>
      </c>
      <c r="R2460" s="128">
        <f t="shared" si="156"/>
        <v>0</v>
      </c>
      <c r="S2460" s="129">
        <v>16</v>
      </c>
    </row>
    <row r="2461" spans="1:19" hidden="1">
      <c r="A2461" s="147">
        <v>2428</v>
      </c>
      <c r="B2461" s="121">
        <v>2010101227</v>
      </c>
      <c r="C2461" s="148" t="s">
        <v>159</v>
      </c>
      <c r="D2461" s="149" t="s">
        <v>32</v>
      </c>
      <c r="E2461" s="149" t="s">
        <v>34</v>
      </c>
      <c r="F2461" s="149" t="s">
        <v>89</v>
      </c>
      <c r="G2461" s="149" t="s">
        <v>86</v>
      </c>
      <c r="H2461" s="149">
        <v>0</v>
      </c>
      <c r="I2461" s="123" t="s">
        <v>2533</v>
      </c>
      <c r="J2461" s="150">
        <f>VLOOKUP(B2461,'12.2023'!A:C,3,0)</f>
        <v>0</v>
      </c>
      <c r="K2461" s="151">
        <f>VLOOKUP(B2461,'12.2023'!A:D,4,0)</f>
        <v>0</v>
      </c>
      <c r="L2461" s="150">
        <f>VLOOKUP(B2461,'12.2023'!A:E,5,0)</f>
        <v>0</v>
      </c>
      <c r="M2461" s="150">
        <f>VLOOKUP(B2461,'12.2023'!A:F,6,0)</f>
        <v>0</v>
      </c>
      <c r="N2461" s="150">
        <f t="shared" si="153"/>
        <v>0</v>
      </c>
      <c r="O2461" s="152">
        <f t="shared" si="154"/>
        <v>0</v>
      </c>
      <c r="P2461" s="128">
        <f t="shared" si="155"/>
        <v>0</v>
      </c>
      <c r="Q2461" s="153">
        <v>0</v>
      </c>
      <c r="R2461" s="128">
        <f t="shared" si="156"/>
        <v>0</v>
      </c>
      <c r="S2461" s="129">
        <v>16</v>
      </c>
    </row>
    <row r="2462" spans="1:19" hidden="1">
      <c r="A2462" s="147">
        <v>2429</v>
      </c>
      <c r="B2462" s="121">
        <v>2010101228</v>
      </c>
      <c r="C2462" s="148" t="s">
        <v>159</v>
      </c>
      <c r="D2462" s="149" t="s">
        <v>32</v>
      </c>
      <c r="E2462" s="149" t="s">
        <v>34</v>
      </c>
      <c r="F2462" s="149" t="s">
        <v>89</v>
      </c>
      <c r="G2462" s="149" t="s">
        <v>86</v>
      </c>
      <c r="H2462" s="149">
        <v>0</v>
      </c>
      <c r="I2462" s="123" t="s">
        <v>2534</v>
      </c>
      <c r="J2462" s="150">
        <f>VLOOKUP(B2462,'12.2023'!A:C,3,0)</f>
        <v>0</v>
      </c>
      <c r="K2462" s="151">
        <f>VLOOKUP(B2462,'12.2023'!A:D,4,0)</f>
        <v>0</v>
      </c>
      <c r="L2462" s="150">
        <f>VLOOKUP(B2462,'12.2023'!A:E,5,0)</f>
        <v>0</v>
      </c>
      <c r="M2462" s="150">
        <f>VLOOKUP(B2462,'12.2023'!A:F,6,0)</f>
        <v>0</v>
      </c>
      <c r="N2462" s="150">
        <f t="shared" si="153"/>
        <v>0</v>
      </c>
      <c r="O2462" s="152">
        <f t="shared" si="154"/>
        <v>0</v>
      </c>
      <c r="P2462" s="128">
        <f t="shared" si="155"/>
        <v>0</v>
      </c>
      <c r="Q2462" s="153">
        <v>0</v>
      </c>
      <c r="R2462" s="128">
        <f t="shared" si="156"/>
        <v>0</v>
      </c>
      <c r="S2462" s="129">
        <v>16</v>
      </c>
    </row>
    <row r="2463" spans="1:19" hidden="1">
      <c r="A2463" s="147">
        <v>2430</v>
      </c>
      <c r="B2463" s="121">
        <v>2010101229</v>
      </c>
      <c r="C2463" s="148" t="s">
        <v>159</v>
      </c>
      <c r="D2463" s="149" t="s">
        <v>32</v>
      </c>
      <c r="E2463" s="149" t="s">
        <v>34</v>
      </c>
      <c r="F2463" s="149" t="s">
        <v>89</v>
      </c>
      <c r="G2463" s="149" t="s">
        <v>86</v>
      </c>
      <c r="H2463" s="149">
        <v>0</v>
      </c>
      <c r="I2463" s="123" t="s">
        <v>2535</v>
      </c>
      <c r="J2463" s="150">
        <f>VLOOKUP(B2463,'12.2023'!A:C,3,0)</f>
        <v>0</v>
      </c>
      <c r="K2463" s="151">
        <f>VLOOKUP(B2463,'12.2023'!A:D,4,0)</f>
        <v>0</v>
      </c>
      <c r="L2463" s="150">
        <f>VLOOKUP(B2463,'12.2023'!A:E,5,0)</f>
        <v>0</v>
      </c>
      <c r="M2463" s="150">
        <f>VLOOKUP(B2463,'12.2023'!A:F,6,0)</f>
        <v>0</v>
      </c>
      <c r="N2463" s="150">
        <f t="shared" si="153"/>
        <v>0</v>
      </c>
      <c r="O2463" s="152">
        <f t="shared" si="154"/>
        <v>0</v>
      </c>
      <c r="P2463" s="128">
        <f t="shared" si="155"/>
        <v>0</v>
      </c>
      <c r="Q2463" s="153">
        <v>0</v>
      </c>
      <c r="R2463" s="128">
        <f t="shared" si="156"/>
        <v>0</v>
      </c>
      <c r="S2463" s="129">
        <v>16</v>
      </c>
    </row>
    <row r="2464" spans="1:19" hidden="1">
      <c r="A2464" s="147">
        <v>2431</v>
      </c>
      <c r="B2464" s="121">
        <v>2010101230</v>
      </c>
      <c r="C2464" s="148" t="s">
        <v>159</v>
      </c>
      <c r="D2464" s="149" t="s">
        <v>32</v>
      </c>
      <c r="E2464" s="149" t="s">
        <v>34</v>
      </c>
      <c r="F2464" s="149" t="s">
        <v>89</v>
      </c>
      <c r="G2464" s="149" t="s">
        <v>86</v>
      </c>
      <c r="H2464" s="149">
        <v>0</v>
      </c>
      <c r="I2464" s="123" t="s">
        <v>2536</v>
      </c>
      <c r="J2464" s="150">
        <f>VLOOKUP(B2464,'12.2023'!A:C,3,0)</f>
        <v>0</v>
      </c>
      <c r="K2464" s="151">
        <f>VLOOKUP(B2464,'12.2023'!A:D,4,0)</f>
        <v>0</v>
      </c>
      <c r="L2464" s="150">
        <f>VLOOKUP(B2464,'12.2023'!A:E,5,0)</f>
        <v>0</v>
      </c>
      <c r="M2464" s="150">
        <f>VLOOKUP(B2464,'12.2023'!A:F,6,0)</f>
        <v>0</v>
      </c>
      <c r="N2464" s="150">
        <f t="shared" si="153"/>
        <v>0</v>
      </c>
      <c r="O2464" s="152">
        <f t="shared" si="154"/>
        <v>0</v>
      </c>
      <c r="P2464" s="128">
        <f t="shared" si="155"/>
        <v>0</v>
      </c>
      <c r="Q2464" s="153">
        <v>0</v>
      </c>
      <c r="R2464" s="128">
        <f t="shared" si="156"/>
        <v>0</v>
      </c>
      <c r="S2464" s="129">
        <v>16</v>
      </c>
    </row>
    <row r="2465" spans="1:19" hidden="1">
      <c r="A2465" s="147">
        <v>2432</v>
      </c>
      <c r="B2465" s="121">
        <v>2010101231</v>
      </c>
      <c r="C2465" s="148" t="s">
        <v>159</v>
      </c>
      <c r="D2465" s="149" t="s">
        <v>32</v>
      </c>
      <c r="E2465" s="149" t="s">
        <v>34</v>
      </c>
      <c r="F2465" s="149" t="s">
        <v>89</v>
      </c>
      <c r="G2465" s="149" t="s">
        <v>86</v>
      </c>
      <c r="H2465" s="149">
        <v>0</v>
      </c>
      <c r="I2465" s="123" t="s">
        <v>2537</v>
      </c>
      <c r="J2465" s="150">
        <f>VLOOKUP(B2465,'12.2023'!A:C,3,0)</f>
        <v>0</v>
      </c>
      <c r="K2465" s="151">
        <f>VLOOKUP(B2465,'12.2023'!A:D,4,0)</f>
        <v>1094121.21</v>
      </c>
      <c r="L2465" s="150">
        <f>VLOOKUP(B2465,'12.2023'!A:E,5,0)</f>
        <v>862836.45000000007</v>
      </c>
      <c r="M2465" s="150">
        <f>VLOOKUP(B2465,'12.2023'!A:F,6,0)</f>
        <v>0</v>
      </c>
      <c r="N2465" s="150">
        <f t="shared" si="153"/>
        <v>0</v>
      </c>
      <c r="O2465" s="152">
        <f t="shared" si="154"/>
        <v>231284.75999999989</v>
      </c>
      <c r="P2465" s="128">
        <f t="shared" si="155"/>
        <v>-231284.75999999989</v>
      </c>
      <c r="Q2465" s="153">
        <v>0</v>
      </c>
      <c r="R2465" s="128">
        <f t="shared" si="156"/>
        <v>-231284.75999999989</v>
      </c>
      <c r="S2465" s="129">
        <v>16</v>
      </c>
    </row>
    <row r="2466" spans="1:19" hidden="1">
      <c r="A2466" s="147">
        <v>2433</v>
      </c>
      <c r="B2466" s="121">
        <v>2010101232</v>
      </c>
      <c r="C2466" s="148" t="s">
        <v>159</v>
      </c>
      <c r="D2466" s="149" t="s">
        <v>32</v>
      </c>
      <c r="E2466" s="149" t="s">
        <v>34</v>
      </c>
      <c r="F2466" s="149" t="s">
        <v>89</v>
      </c>
      <c r="G2466" s="149" t="s">
        <v>86</v>
      </c>
      <c r="H2466" s="149">
        <v>0</v>
      </c>
      <c r="I2466" s="123" t="s">
        <v>2538</v>
      </c>
      <c r="J2466" s="150">
        <f>VLOOKUP(B2466,'12.2023'!A:C,3,0)</f>
        <v>0</v>
      </c>
      <c r="K2466" s="151">
        <f>VLOOKUP(B2466,'12.2023'!A:D,4,0)</f>
        <v>0</v>
      </c>
      <c r="L2466" s="150">
        <f>VLOOKUP(B2466,'12.2023'!A:E,5,0)</f>
        <v>0</v>
      </c>
      <c r="M2466" s="150">
        <f>VLOOKUP(B2466,'12.2023'!A:F,6,0)</f>
        <v>0</v>
      </c>
      <c r="N2466" s="150">
        <f t="shared" si="153"/>
        <v>0</v>
      </c>
      <c r="O2466" s="152">
        <f t="shared" si="154"/>
        <v>0</v>
      </c>
      <c r="P2466" s="128">
        <f t="shared" si="155"/>
        <v>0</v>
      </c>
      <c r="Q2466" s="153">
        <v>0</v>
      </c>
      <c r="R2466" s="128">
        <f t="shared" si="156"/>
        <v>0</v>
      </c>
      <c r="S2466" s="129">
        <v>16</v>
      </c>
    </row>
    <row r="2467" spans="1:19" hidden="1">
      <c r="A2467" s="147">
        <v>2434</v>
      </c>
      <c r="B2467" s="121">
        <v>2010101233</v>
      </c>
      <c r="C2467" s="148" t="s">
        <v>159</v>
      </c>
      <c r="D2467" s="149" t="s">
        <v>32</v>
      </c>
      <c r="E2467" s="149" t="s">
        <v>34</v>
      </c>
      <c r="F2467" s="149" t="s">
        <v>89</v>
      </c>
      <c r="G2467" s="149" t="s">
        <v>86</v>
      </c>
      <c r="H2467" s="149">
        <v>0</v>
      </c>
      <c r="I2467" s="123" t="s">
        <v>2539</v>
      </c>
      <c r="J2467" s="150">
        <f>VLOOKUP(B2467,'12.2023'!A:C,3,0)</f>
        <v>0</v>
      </c>
      <c r="K2467" s="151">
        <f>VLOOKUP(B2467,'12.2023'!A:D,4,0)</f>
        <v>0</v>
      </c>
      <c r="L2467" s="150">
        <f>VLOOKUP(B2467,'12.2023'!A:E,5,0)</f>
        <v>0</v>
      </c>
      <c r="M2467" s="150">
        <f>VLOOKUP(B2467,'12.2023'!A:F,6,0)</f>
        <v>0</v>
      </c>
      <c r="N2467" s="150">
        <f t="shared" si="153"/>
        <v>0</v>
      </c>
      <c r="O2467" s="152">
        <f t="shared" si="154"/>
        <v>0</v>
      </c>
      <c r="P2467" s="128">
        <f t="shared" si="155"/>
        <v>0</v>
      </c>
      <c r="Q2467" s="153">
        <v>0</v>
      </c>
      <c r="R2467" s="128">
        <f t="shared" si="156"/>
        <v>0</v>
      </c>
      <c r="S2467" s="129">
        <v>16</v>
      </c>
    </row>
    <row r="2468" spans="1:19" hidden="1">
      <c r="A2468" s="147">
        <v>2435</v>
      </c>
      <c r="B2468" s="121">
        <v>2010101234</v>
      </c>
      <c r="C2468" s="148" t="s">
        <v>159</v>
      </c>
      <c r="D2468" s="149" t="s">
        <v>32</v>
      </c>
      <c r="E2468" s="149" t="s">
        <v>34</v>
      </c>
      <c r="F2468" s="149" t="s">
        <v>152</v>
      </c>
      <c r="G2468" s="149" t="s">
        <v>111</v>
      </c>
      <c r="H2468" s="149">
        <v>0</v>
      </c>
      <c r="I2468" s="123" t="s">
        <v>2540</v>
      </c>
      <c r="J2468" s="150">
        <f>VLOOKUP(B2468,'12.2023'!A:C,3,0)</f>
        <v>0</v>
      </c>
      <c r="K2468" s="151">
        <f>VLOOKUP(B2468,'12.2023'!A:D,4,0)</f>
        <v>0</v>
      </c>
      <c r="L2468" s="150">
        <f>VLOOKUP(B2468,'12.2023'!A:E,5,0)</f>
        <v>1149234.24</v>
      </c>
      <c r="M2468" s="150">
        <f>VLOOKUP(B2468,'12.2023'!A:F,6,0)</f>
        <v>855194.75</v>
      </c>
      <c r="N2468" s="150">
        <f t="shared" si="153"/>
        <v>294039.49</v>
      </c>
      <c r="O2468" s="152">
        <f t="shared" si="154"/>
        <v>0</v>
      </c>
      <c r="P2468" s="128">
        <f t="shared" si="155"/>
        <v>294039.49</v>
      </c>
      <c r="Q2468" s="153">
        <v>0</v>
      </c>
      <c r="R2468" s="128">
        <f t="shared" si="156"/>
        <v>294039.49</v>
      </c>
      <c r="S2468" s="129">
        <v>11</v>
      </c>
    </row>
    <row r="2469" spans="1:19" hidden="1">
      <c r="A2469" s="147">
        <v>2436</v>
      </c>
      <c r="B2469" s="121">
        <v>2010101236</v>
      </c>
      <c r="C2469" s="148" t="s">
        <v>159</v>
      </c>
      <c r="D2469" s="149" t="s">
        <v>32</v>
      </c>
      <c r="E2469" s="149" t="s">
        <v>34</v>
      </c>
      <c r="F2469" s="149" t="s">
        <v>89</v>
      </c>
      <c r="G2469" s="149" t="s">
        <v>86</v>
      </c>
      <c r="H2469" s="149">
        <v>0</v>
      </c>
      <c r="I2469" s="123" t="s">
        <v>2541</v>
      </c>
      <c r="J2469" s="150">
        <f>VLOOKUP(B2469,'12.2023'!A:C,3,0)</f>
        <v>0</v>
      </c>
      <c r="K2469" s="151">
        <f>VLOOKUP(B2469,'12.2023'!A:D,4,0)</f>
        <v>243320.13099999994</v>
      </c>
      <c r="L2469" s="150">
        <f>VLOOKUP(B2469,'12.2023'!A:E,5,0)</f>
        <v>4345588.91</v>
      </c>
      <c r="M2469" s="150">
        <f>VLOOKUP(B2469,'12.2023'!A:F,6,0)</f>
        <v>4102328.9240100002</v>
      </c>
      <c r="N2469" s="150">
        <f t="shared" si="153"/>
        <v>0</v>
      </c>
      <c r="O2469" s="152">
        <f t="shared" si="154"/>
        <v>60.145010000094771</v>
      </c>
      <c r="P2469" s="128">
        <f t="shared" si="155"/>
        <v>-60.145010000094771</v>
      </c>
      <c r="Q2469" s="153">
        <v>0</v>
      </c>
      <c r="R2469" s="128">
        <f t="shared" si="156"/>
        <v>-60.145010000094771</v>
      </c>
      <c r="S2469" s="129">
        <v>16</v>
      </c>
    </row>
    <row r="2470" spans="1:19" hidden="1">
      <c r="A2470" s="147">
        <v>2437</v>
      </c>
      <c r="B2470" s="121">
        <v>2010101237</v>
      </c>
      <c r="C2470" s="148" t="s">
        <v>159</v>
      </c>
      <c r="D2470" s="149" t="s">
        <v>32</v>
      </c>
      <c r="E2470" s="149" t="s">
        <v>34</v>
      </c>
      <c r="F2470" s="149" t="s">
        <v>89</v>
      </c>
      <c r="G2470" s="149" t="s">
        <v>86</v>
      </c>
      <c r="H2470" s="149">
        <v>0</v>
      </c>
      <c r="I2470" s="123" t="s">
        <v>2542</v>
      </c>
      <c r="J2470" s="150">
        <f>VLOOKUP(B2470,'12.2023'!A:C,3,0)</f>
        <v>0</v>
      </c>
      <c r="K2470" s="151">
        <f>VLOOKUP(B2470,'12.2023'!A:D,4,0)</f>
        <v>0</v>
      </c>
      <c r="L2470" s="150">
        <f>VLOOKUP(B2470,'12.2023'!A:E,5,0)</f>
        <v>0</v>
      </c>
      <c r="M2470" s="150">
        <f>VLOOKUP(B2470,'12.2023'!A:F,6,0)</f>
        <v>0</v>
      </c>
      <c r="N2470" s="150">
        <f t="shared" si="153"/>
        <v>0</v>
      </c>
      <c r="O2470" s="152">
        <f t="shared" si="154"/>
        <v>0</v>
      </c>
      <c r="P2470" s="128">
        <f t="shared" si="155"/>
        <v>0</v>
      </c>
      <c r="Q2470" s="153">
        <v>0</v>
      </c>
      <c r="R2470" s="128">
        <f t="shared" si="156"/>
        <v>0</v>
      </c>
      <c r="S2470" s="129">
        <v>16</v>
      </c>
    </row>
    <row r="2471" spans="1:19" hidden="1">
      <c r="A2471" s="147">
        <v>2438</v>
      </c>
      <c r="B2471" s="121">
        <v>2010101238</v>
      </c>
      <c r="C2471" s="148" t="s">
        <v>159</v>
      </c>
      <c r="D2471" s="149" t="s">
        <v>32</v>
      </c>
      <c r="E2471" s="149" t="s">
        <v>34</v>
      </c>
      <c r="F2471" s="149" t="s">
        <v>89</v>
      </c>
      <c r="G2471" s="149" t="s">
        <v>86</v>
      </c>
      <c r="H2471" s="149">
        <v>0</v>
      </c>
      <c r="I2471" s="123" t="s">
        <v>2543</v>
      </c>
      <c r="J2471" s="150">
        <f>VLOOKUP(B2471,'12.2023'!A:C,3,0)</f>
        <v>0</v>
      </c>
      <c r="K2471" s="151">
        <f>VLOOKUP(B2471,'12.2023'!A:D,4,0)</f>
        <v>0</v>
      </c>
      <c r="L2471" s="150">
        <f>VLOOKUP(B2471,'12.2023'!A:E,5,0)</f>
        <v>24725</v>
      </c>
      <c r="M2471" s="150">
        <f>VLOOKUP(B2471,'12.2023'!A:F,6,0)</f>
        <v>24725</v>
      </c>
      <c r="N2471" s="150">
        <f t="shared" si="153"/>
        <v>0</v>
      </c>
      <c r="O2471" s="152">
        <f t="shared" si="154"/>
        <v>0</v>
      </c>
      <c r="P2471" s="128">
        <f t="shared" si="155"/>
        <v>0</v>
      </c>
      <c r="Q2471" s="153">
        <v>0</v>
      </c>
      <c r="R2471" s="128">
        <f t="shared" si="156"/>
        <v>0</v>
      </c>
      <c r="S2471" s="129">
        <v>16</v>
      </c>
    </row>
    <row r="2472" spans="1:19" hidden="1">
      <c r="A2472" s="147">
        <v>2439</v>
      </c>
      <c r="B2472" s="121">
        <v>2010101240</v>
      </c>
      <c r="C2472" s="148" t="s">
        <v>159</v>
      </c>
      <c r="D2472" s="149" t="s">
        <v>32</v>
      </c>
      <c r="E2472" s="149" t="s">
        <v>34</v>
      </c>
      <c r="F2472" s="149" t="s">
        <v>89</v>
      </c>
      <c r="G2472" s="149" t="s">
        <v>86</v>
      </c>
      <c r="H2472" s="149">
        <v>0</v>
      </c>
      <c r="I2472" s="123" t="s">
        <v>2544</v>
      </c>
      <c r="J2472" s="150">
        <f>VLOOKUP(B2472,'12.2023'!A:C,3,0)</f>
        <v>0</v>
      </c>
      <c r="K2472" s="151">
        <f>VLOOKUP(B2472,'12.2023'!A:D,4,0)</f>
        <v>0</v>
      </c>
      <c r="L2472" s="150">
        <f>VLOOKUP(B2472,'12.2023'!A:E,5,0)</f>
        <v>0</v>
      </c>
      <c r="M2472" s="150">
        <f>VLOOKUP(B2472,'12.2023'!A:F,6,0)</f>
        <v>0</v>
      </c>
      <c r="N2472" s="150">
        <f t="shared" si="153"/>
        <v>0</v>
      </c>
      <c r="O2472" s="152">
        <f t="shared" si="154"/>
        <v>0</v>
      </c>
      <c r="P2472" s="128">
        <f t="shared" si="155"/>
        <v>0</v>
      </c>
      <c r="Q2472" s="153">
        <v>0</v>
      </c>
      <c r="R2472" s="128">
        <f t="shared" si="156"/>
        <v>0</v>
      </c>
      <c r="S2472" s="129">
        <v>16</v>
      </c>
    </row>
    <row r="2473" spans="1:19" hidden="1">
      <c r="A2473" s="147">
        <v>2440</v>
      </c>
      <c r="B2473" s="121">
        <v>2010101241</v>
      </c>
      <c r="C2473" s="148" t="s">
        <v>159</v>
      </c>
      <c r="D2473" s="149" t="s">
        <v>32</v>
      </c>
      <c r="E2473" s="149" t="s">
        <v>34</v>
      </c>
      <c r="F2473" s="149" t="s">
        <v>89</v>
      </c>
      <c r="G2473" s="149" t="s">
        <v>86</v>
      </c>
      <c r="H2473" s="149">
        <v>0</v>
      </c>
      <c r="I2473" s="123" t="s">
        <v>2545</v>
      </c>
      <c r="J2473" s="150">
        <f>VLOOKUP(B2473,'12.2023'!A:C,3,0)</f>
        <v>0</v>
      </c>
      <c r="K2473" s="151">
        <f>VLOOKUP(B2473,'12.2023'!A:D,4,0)</f>
        <v>0</v>
      </c>
      <c r="L2473" s="150">
        <f>VLOOKUP(B2473,'12.2023'!A:E,5,0)</f>
        <v>0</v>
      </c>
      <c r="M2473" s="150">
        <f>VLOOKUP(B2473,'12.2023'!A:F,6,0)</f>
        <v>0</v>
      </c>
      <c r="N2473" s="150">
        <f t="shared" si="153"/>
        <v>0</v>
      </c>
      <c r="O2473" s="152">
        <f t="shared" si="154"/>
        <v>0</v>
      </c>
      <c r="P2473" s="128">
        <f t="shared" si="155"/>
        <v>0</v>
      </c>
      <c r="Q2473" s="153">
        <v>0</v>
      </c>
      <c r="R2473" s="128">
        <f t="shared" si="156"/>
        <v>0</v>
      </c>
      <c r="S2473" s="129">
        <v>16</v>
      </c>
    </row>
    <row r="2474" spans="1:19" hidden="1">
      <c r="A2474" s="147">
        <v>2441</v>
      </c>
      <c r="B2474" s="121">
        <v>2010101242</v>
      </c>
      <c r="C2474" s="148" t="s">
        <v>159</v>
      </c>
      <c r="D2474" s="149" t="s">
        <v>32</v>
      </c>
      <c r="E2474" s="149" t="s">
        <v>34</v>
      </c>
      <c r="F2474" s="149" t="s">
        <v>89</v>
      </c>
      <c r="G2474" s="149" t="s">
        <v>86</v>
      </c>
      <c r="H2474" s="149">
        <v>0</v>
      </c>
      <c r="I2474" s="123" t="s">
        <v>2546</v>
      </c>
      <c r="J2474" s="150">
        <f>VLOOKUP(B2474,'12.2023'!A:C,3,0)</f>
        <v>0</v>
      </c>
      <c r="K2474" s="151">
        <f>VLOOKUP(B2474,'12.2023'!A:D,4,0)</f>
        <v>37512.18</v>
      </c>
      <c r="L2474" s="150">
        <f>VLOOKUP(B2474,'12.2023'!A:E,5,0)</f>
        <v>37512.18</v>
      </c>
      <c r="M2474" s="150">
        <f>VLOOKUP(B2474,'12.2023'!A:F,6,0)</f>
        <v>0</v>
      </c>
      <c r="N2474" s="150">
        <f t="shared" si="153"/>
        <v>0</v>
      </c>
      <c r="O2474" s="152">
        <f t="shared" si="154"/>
        <v>0</v>
      </c>
      <c r="P2474" s="128">
        <f t="shared" si="155"/>
        <v>0</v>
      </c>
      <c r="Q2474" s="153">
        <v>0</v>
      </c>
      <c r="R2474" s="128">
        <f t="shared" si="156"/>
        <v>0</v>
      </c>
      <c r="S2474" s="129">
        <v>16</v>
      </c>
    </row>
    <row r="2475" spans="1:19" hidden="1">
      <c r="A2475" s="147">
        <v>2442</v>
      </c>
      <c r="B2475" s="121">
        <v>2010101243</v>
      </c>
      <c r="C2475" s="148" t="s">
        <v>159</v>
      </c>
      <c r="D2475" s="149" t="s">
        <v>32</v>
      </c>
      <c r="E2475" s="149" t="s">
        <v>34</v>
      </c>
      <c r="F2475" s="149" t="s">
        <v>89</v>
      </c>
      <c r="G2475" s="149" t="s">
        <v>86</v>
      </c>
      <c r="H2475" s="149">
        <v>0</v>
      </c>
      <c r="I2475" s="123" t="s">
        <v>2547</v>
      </c>
      <c r="J2475" s="150">
        <f>VLOOKUP(B2475,'12.2023'!A:C,3,0)</f>
        <v>2.9999999329447744E-4</v>
      </c>
      <c r="K2475" s="151">
        <f>VLOOKUP(B2475,'12.2023'!A:D,4,0)</f>
        <v>0</v>
      </c>
      <c r="L2475" s="150">
        <f>VLOOKUP(B2475,'12.2023'!A:E,5,0)</f>
        <v>0</v>
      </c>
      <c r="M2475" s="150">
        <f>VLOOKUP(B2475,'12.2023'!A:F,6,0)</f>
        <v>0</v>
      </c>
      <c r="N2475" s="150">
        <f t="shared" si="153"/>
        <v>2.9999999329447744E-4</v>
      </c>
      <c r="O2475" s="152">
        <f t="shared" si="154"/>
        <v>0</v>
      </c>
      <c r="P2475" s="128">
        <f t="shared" si="155"/>
        <v>2.9999999329447744E-4</v>
      </c>
      <c r="Q2475" s="153">
        <v>0</v>
      </c>
      <c r="R2475" s="128">
        <f t="shared" si="156"/>
        <v>2.9999999329447744E-4</v>
      </c>
      <c r="S2475" s="129">
        <v>16</v>
      </c>
    </row>
    <row r="2476" spans="1:19" hidden="1">
      <c r="A2476" s="147">
        <v>2443</v>
      </c>
      <c r="B2476" s="121">
        <v>2010101244</v>
      </c>
      <c r="C2476" s="148" t="s">
        <v>159</v>
      </c>
      <c r="D2476" s="149" t="s">
        <v>32</v>
      </c>
      <c r="E2476" s="149" t="s">
        <v>34</v>
      </c>
      <c r="F2476" s="149" t="s">
        <v>89</v>
      </c>
      <c r="G2476" s="149" t="s">
        <v>86</v>
      </c>
      <c r="H2476" s="149">
        <v>0</v>
      </c>
      <c r="I2476" s="123" t="s">
        <v>2548</v>
      </c>
      <c r="J2476" s="150">
        <f>VLOOKUP(B2476,'12.2023'!A:C,3,0)</f>
        <v>0</v>
      </c>
      <c r="K2476" s="151">
        <f>VLOOKUP(B2476,'12.2023'!A:D,4,0)</f>
        <v>0</v>
      </c>
      <c r="L2476" s="150">
        <f>VLOOKUP(B2476,'12.2023'!A:E,5,0)</f>
        <v>0</v>
      </c>
      <c r="M2476" s="150">
        <f>VLOOKUP(B2476,'12.2023'!A:F,6,0)</f>
        <v>0</v>
      </c>
      <c r="N2476" s="150">
        <f t="shared" si="153"/>
        <v>0</v>
      </c>
      <c r="O2476" s="152">
        <f t="shared" si="154"/>
        <v>0</v>
      </c>
      <c r="P2476" s="128">
        <f t="shared" si="155"/>
        <v>0</v>
      </c>
      <c r="Q2476" s="153">
        <v>0</v>
      </c>
      <c r="R2476" s="128">
        <f t="shared" si="156"/>
        <v>0</v>
      </c>
      <c r="S2476" s="129">
        <v>16</v>
      </c>
    </row>
    <row r="2477" spans="1:19" hidden="1">
      <c r="A2477" s="147">
        <v>2444</v>
      </c>
      <c r="B2477" s="121">
        <v>2010101245</v>
      </c>
      <c r="C2477" s="148" t="s">
        <v>159</v>
      </c>
      <c r="D2477" s="149" t="s">
        <v>32</v>
      </c>
      <c r="E2477" s="149" t="s">
        <v>34</v>
      </c>
      <c r="F2477" s="149" t="s">
        <v>89</v>
      </c>
      <c r="G2477" s="149" t="s">
        <v>86</v>
      </c>
      <c r="H2477" s="149">
        <v>0</v>
      </c>
      <c r="I2477" s="123" t="s">
        <v>2549</v>
      </c>
      <c r="J2477" s="150">
        <f>VLOOKUP(B2477,'12.2023'!A:C,3,0)</f>
        <v>0</v>
      </c>
      <c r="K2477" s="151">
        <f>VLOOKUP(B2477,'12.2023'!A:D,4,0)</f>
        <v>0</v>
      </c>
      <c r="L2477" s="150">
        <f>VLOOKUP(B2477,'12.2023'!A:E,5,0)</f>
        <v>7271</v>
      </c>
      <c r="M2477" s="150">
        <f>VLOOKUP(B2477,'12.2023'!A:F,6,0)</f>
        <v>14231.64</v>
      </c>
      <c r="N2477" s="150">
        <f t="shared" si="153"/>
        <v>0</v>
      </c>
      <c r="O2477" s="152">
        <f t="shared" si="154"/>
        <v>6960.6399999999994</v>
      </c>
      <c r="P2477" s="128">
        <f t="shared" si="155"/>
        <v>-6960.6399999999994</v>
      </c>
      <c r="Q2477" s="153">
        <v>0</v>
      </c>
      <c r="R2477" s="128">
        <f t="shared" si="156"/>
        <v>-6960.6399999999994</v>
      </c>
      <c r="S2477" s="129">
        <v>16</v>
      </c>
    </row>
    <row r="2478" spans="1:19" hidden="1">
      <c r="A2478" s="147">
        <v>2445</v>
      </c>
      <c r="B2478" s="121">
        <v>2010101246</v>
      </c>
      <c r="C2478" s="148" t="s">
        <v>159</v>
      </c>
      <c r="D2478" s="149" t="s">
        <v>32</v>
      </c>
      <c r="E2478" s="149" t="s">
        <v>34</v>
      </c>
      <c r="F2478" s="149" t="s">
        <v>89</v>
      </c>
      <c r="G2478" s="149" t="s">
        <v>86</v>
      </c>
      <c r="H2478" s="149">
        <v>0</v>
      </c>
      <c r="I2478" s="123" t="s">
        <v>2550</v>
      </c>
      <c r="J2478" s="150">
        <f>VLOOKUP(B2478,'12.2023'!A:C,3,0)</f>
        <v>0</v>
      </c>
      <c r="K2478" s="151">
        <f>VLOOKUP(B2478,'12.2023'!A:D,4,0)</f>
        <v>0</v>
      </c>
      <c r="L2478" s="150">
        <f>VLOOKUP(B2478,'12.2023'!A:E,5,0)</f>
        <v>0</v>
      </c>
      <c r="M2478" s="150">
        <f>VLOOKUP(B2478,'12.2023'!A:F,6,0)</f>
        <v>0</v>
      </c>
      <c r="N2478" s="150">
        <f t="shared" si="153"/>
        <v>0</v>
      </c>
      <c r="O2478" s="152">
        <f t="shared" si="154"/>
        <v>0</v>
      </c>
      <c r="P2478" s="128">
        <f t="shared" si="155"/>
        <v>0</v>
      </c>
      <c r="Q2478" s="153">
        <v>0</v>
      </c>
      <c r="R2478" s="128">
        <f t="shared" si="156"/>
        <v>0</v>
      </c>
      <c r="S2478" s="129">
        <v>16</v>
      </c>
    </row>
    <row r="2479" spans="1:19" hidden="1">
      <c r="A2479" s="147">
        <v>2446</v>
      </c>
      <c r="B2479" s="121">
        <v>2010101247</v>
      </c>
      <c r="C2479" s="148" t="s">
        <v>159</v>
      </c>
      <c r="D2479" s="149" t="s">
        <v>32</v>
      </c>
      <c r="E2479" s="149" t="s">
        <v>34</v>
      </c>
      <c r="F2479" s="149" t="s">
        <v>89</v>
      </c>
      <c r="G2479" s="149" t="s">
        <v>86</v>
      </c>
      <c r="H2479" s="149">
        <v>0</v>
      </c>
      <c r="I2479" s="123" t="s">
        <v>2551</v>
      </c>
      <c r="J2479" s="150">
        <f>VLOOKUP(B2479,'12.2023'!A:C,3,0)</f>
        <v>0</v>
      </c>
      <c r="K2479" s="151">
        <f>VLOOKUP(B2479,'12.2023'!A:D,4,0)</f>
        <v>176289.42</v>
      </c>
      <c r="L2479" s="150">
        <f>VLOOKUP(B2479,'12.2023'!A:E,5,0)</f>
        <v>240000</v>
      </c>
      <c r="M2479" s="150">
        <f>VLOOKUP(B2479,'12.2023'!A:F,6,0)</f>
        <v>79397.914730000004</v>
      </c>
      <c r="N2479" s="150">
        <f t="shared" si="153"/>
        <v>0</v>
      </c>
      <c r="O2479" s="152">
        <f t="shared" si="154"/>
        <v>15687.334730000002</v>
      </c>
      <c r="P2479" s="128">
        <f t="shared" si="155"/>
        <v>-15687.334730000002</v>
      </c>
      <c r="Q2479" s="153">
        <v>0</v>
      </c>
      <c r="R2479" s="128">
        <f t="shared" si="156"/>
        <v>-15687.334730000002</v>
      </c>
      <c r="S2479" s="129">
        <v>16</v>
      </c>
    </row>
    <row r="2480" spans="1:19" hidden="1">
      <c r="A2480" s="147">
        <v>2447</v>
      </c>
      <c r="B2480" s="121">
        <v>2010101248</v>
      </c>
      <c r="C2480" s="148" t="s">
        <v>159</v>
      </c>
      <c r="D2480" s="149" t="s">
        <v>32</v>
      </c>
      <c r="E2480" s="149" t="s">
        <v>34</v>
      </c>
      <c r="F2480" s="149" t="s">
        <v>89</v>
      </c>
      <c r="G2480" s="149" t="s">
        <v>86</v>
      </c>
      <c r="H2480" s="149">
        <v>0</v>
      </c>
      <c r="I2480" s="123" t="s">
        <v>2552</v>
      </c>
      <c r="J2480" s="150">
        <f>VLOOKUP(B2480,'12.2023'!A:C,3,0)</f>
        <v>0</v>
      </c>
      <c r="K2480" s="151">
        <f>VLOOKUP(B2480,'12.2023'!A:D,4,0)</f>
        <v>169000</v>
      </c>
      <c r="L2480" s="150">
        <f>VLOOKUP(B2480,'12.2023'!A:E,5,0)</f>
        <v>186250</v>
      </c>
      <c r="M2480" s="150">
        <f>VLOOKUP(B2480,'12.2023'!A:F,6,0)</f>
        <v>17250</v>
      </c>
      <c r="N2480" s="150">
        <f t="shared" si="153"/>
        <v>0</v>
      </c>
      <c r="O2480" s="152">
        <f t="shared" si="154"/>
        <v>0</v>
      </c>
      <c r="P2480" s="128">
        <f t="shared" si="155"/>
        <v>0</v>
      </c>
      <c r="Q2480" s="153">
        <v>0</v>
      </c>
      <c r="R2480" s="128">
        <f t="shared" si="156"/>
        <v>0</v>
      </c>
      <c r="S2480" s="129">
        <v>16</v>
      </c>
    </row>
    <row r="2481" spans="1:19" hidden="1">
      <c r="A2481" s="147">
        <v>2448</v>
      </c>
      <c r="B2481" s="121">
        <v>2010101249</v>
      </c>
      <c r="C2481" s="148" t="s">
        <v>159</v>
      </c>
      <c r="D2481" s="149" t="s">
        <v>32</v>
      </c>
      <c r="E2481" s="149" t="s">
        <v>44</v>
      </c>
      <c r="F2481" s="149" t="s">
        <v>152</v>
      </c>
      <c r="G2481" s="149" t="s">
        <v>111</v>
      </c>
      <c r="H2481" s="149">
        <v>0</v>
      </c>
      <c r="I2481" s="123" t="s">
        <v>2553</v>
      </c>
      <c r="J2481" s="150">
        <f>VLOOKUP(B2481,'12.2023'!A:C,3,0)</f>
        <v>1242</v>
      </c>
      <c r="K2481" s="151">
        <f>VLOOKUP(B2481,'12.2023'!A:D,4,0)</f>
        <v>0</v>
      </c>
      <c r="L2481" s="150">
        <f>VLOOKUP(B2481,'12.2023'!A:E,5,0)</f>
        <v>0</v>
      </c>
      <c r="M2481" s="150">
        <f>VLOOKUP(B2481,'12.2023'!A:F,6,0)</f>
        <v>0</v>
      </c>
      <c r="N2481" s="150">
        <f t="shared" si="153"/>
        <v>1242</v>
      </c>
      <c r="O2481" s="152">
        <f t="shared" si="154"/>
        <v>0</v>
      </c>
      <c r="P2481" s="128">
        <f t="shared" si="155"/>
        <v>1242</v>
      </c>
      <c r="Q2481" s="153">
        <v>0</v>
      </c>
      <c r="R2481" s="128">
        <f t="shared" si="156"/>
        <v>1242</v>
      </c>
      <c r="S2481" s="129">
        <v>11</v>
      </c>
    </row>
    <row r="2482" spans="1:19" hidden="1">
      <c r="A2482" s="147">
        <v>2449</v>
      </c>
      <c r="B2482" s="121">
        <v>2010101250</v>
      </c>
      <c r="C2482" s="148" t="s">
        <v>159</v>
      </c>
      <c r="D2482" s="149" t="s">
        <v>32</v>
      </c>
      <c r="E2482" s="149" t="s">
        <v>34</v>
      </c>
      <c r="F2482" s="149" t="s">
        <v>152</v>
      </c>
      <c r="G2482" s="149" t="s">
        <v>111</v>
      </c>
      <c r="H2482" s="149">
        <v>0</v>
      </c>
      <c r="I2482" s="123" t="s">
        <v>2554</v>
      </c>
      <c r="J2482" s="150">
        <f>VLOOKUP(B2482,'12.2023'!A:C,3,0)</f>
        <v>0</v>
      </c>
      <c r="K2482" s="151">
        <f>VLOOKUP(B2482,'12.2023'!A:D,4,0)</f>
        <v>0</v>
      </c>
      <c r="L2482" s="150">
        <f>VLOOKUP(B2482,'12.2023'!A:E,5,0)</f>
        <v>0</v>
      </c>
      <c r="M2482" s="150">
        <f>VLOOKUP(B2482,'12.2023'!A:F,6,0)</f>
        <v>0</v>
      </c>
      <c r="N2482" s="150">
        <f t="shared" si="153"/>
        <v>0</v>
      </c>
      <c r="O2482" s="152">
        <f t="shared" si="154"/>
        <v>0</v>
      </c>
      <c r="P2482" s="128">
        <f t="shared" si="155"/>
        <v>0</v>
      </c>
      <c r="Q2482" s="153">
        <v>0</v>
      </c>
      <c r="R2482" s="128">
        <f t="shared" si="156"/>
        <v>0</v>
      </c>
      <c r="S2482" s="129">
        <v>11</v>
      </c>
    </row>
    <row r="2483" spans="1:19" hidden="1">
      <c r="A2483" s="147">
        <v>2450</v>
      </c>
      <c r="B2483" s="121">
        <v>2010101251</v>
      </c>
      <c r="C2483" s="148" t="s">
        <v>159</v>
      </c>
      <c r="D2483" s="149" t="s">
        <v>32</v>
      </c>
      <c r="E2483" s="149" t="s">
        <v>44</v>
      </c>
      <c r="F2483" s="149" t="s">
        <v>152</v>
      </c>
      <c r="G2483" s="149" t="s">
        <v>111</v>
      </c>
      <c r="H2483" s="149">
        <v>0</v>
      </c>
      <c r="I2483" s="123" t="s">
        <v>2555</v>
      </c>
      <c r="J2483" s="150">
        <f>VLOOKUP(B2483,'12.2023'!A:C,3,0)</f>
        <v>10292.5</v>
      </c>
      <c r="K2483" s="151">
        <f>VLOOKUP(B2483,'12.2023'!A:D,4,0)</f>
        <v>0</v>
      </c>
      <c r="L2483" s="150">
        <f>VLOOKUP(B2483,'12.2023'!A:E,5,0)</f>
        <v>0</v>
      </c>
      <c r="M2483" s="150">
        <f>VLOOKUP(B2483,'12.2023'!A:F,6,0)</f>
        <v>7475</v>
      </c>
      <c r="N2483" s="150">
        <f t="shared" si="153"/>
        <v>2817.5</v>
      </c>
      <c r="O2483" s="152">
        <f t="shared" si="154"/>
        <v>0</v>
      </c>
      <c r="P2483" s="128">
        <f t="shared" si="155"/>
        <v>2817.5</v>
      </c>
      <c r="Q2483" s="153">
        <v>0</v>
      </c>
      <c r="R2483" s="128">
        <f t="shared" si="156"/>
        <v>2817.5</v>
      </c>
      <c r="S2483" s="129">
        <v>11</v>
      </c>
    </row>
    <row r="2484" spans="1:19" hidden="1">
      <c r="A2484" s="147">
        <v>2451</v>
      </c>
      <c r="B2484" s="121">
        <v>2010101252</v>
      </c>
      <c r="C2484" s="148" t="s">
        <v>159</v>
      </c>
      <c r="D2484" s="149" t="s">
        <v>32</v>
      </c>
      <c r="E2484" s="149" t="s">
        <v>34</v>
      </c>
      <c r="F2484" s="149" t="s">
        <v>89</v>
      </c>
      <c r="G2484" s="149" t="s">
        <v>86</v>
      </c>
      <c r="H2484" s="149">
        <v>0</v>
      </c>
      <c r="I2484" s="123" t="s">
        <v>2556</v>
      </c>
      <c r="J2484" s="150">
        <f>VLOOKUP(B2484,'12.2023'!A:C,3,0)</f>
        <v>0</v>
      </c>
      <c r="K2484" s="151">
        <f>VLOOKUP(B2484,'12.2023'!A:D,4,0)</f>
        <v>0</v>
      </c>
      <c r="L2484" s="150">
        <f>VLOOKUP(B2484,'12.2023'!A:E,5,0)</f>
        <v>193582.95</v>
      </c>
      <c r="M2484" s="150">
        <f>VLOOKUP(B2484,'12.2023'!A:F,6,0)</f>
        <v>193582.95</v>
      </c>
      <c r="N2484" s="150">
        <f t="shared" si="153"/>
        <v>0</v>
      </c>
      <c r="O2484" s="152">
        <f t="shared" si="154"/>
        <v>0</v>
      </c>
      <c r="P2484" s="128">
        <f t="shared" si="155"/>
        <v>0</v>
      </c>
      <c r="Q2484" s="153">
        <v>0</v>
      </c>
      <c r="R2484" s="128">
        <f t="shared" si="156"/>
        <v>0</v>
      </c>
      <c r="S2484" s="129">
        <v>16</v>
      </c>
    </row>
    <row r="2485" spans="1:19" hidden="1">
      <c r="A2485" s="147">
        <v>2452</v>
      </c>
      <c r="B2485" s="121">
        <v>2010101253</v>
      </c>
      <c r="C2485" s="148" t="s">
        <v>159</v>
      </c>
      <c r="D2485" s="149" t="s">
        <v>32</v>
      </c>
      <c r="E2485" s="149" t="s">
        <v>34</v>
      </c>
      <c r="F2485" s="149" t="s">
        <v>89</v>
      </c>
      <c r="G2485" s="149" t="s">
        <v>86</v>
      </c>
      <c r="H2485" s="149">
        <v>0</v>
      </c>
      <c r="I2485" s="123" t="s">
        <v>2557</v>
      </c>
      <c r="J2485" s="150">
        <f>VLOOKUP(B2485,'12.2023'!A:C,3,0)</f>
        <v>0</v>
      </c>
      <c r="K2485" s="151">
        <f>VLOOKUP(B2485,'12.2023'!A:D,4,0)</f>
        <v>2.5000000000000001E-3</v>
      </c>
      <c r="L2485" s="150">
        <f>VLOOKUP(B2485,'12.2023'!A:E,5,0)</f>
        <v>0</v>
      </c>
      <c r="M2485" s="150">
        <f>VLOOKUP(B2485,'12.2023'!A:F,6,0)</f>
        <v>0</v>
      </c>
      <c r="N2485" s="150">
        <f t="shared" si="153"/>
        <v>0</v>
      </c>
      <c r="O2485" s="152">
        <f t="shared" si="154"/>
        <v>2.5000000000000001E-3</v>
      </c>
      <c r="P2485" s="128">
        <f t="shared" si="155"/>
        <v>-2.5000000000000001E-3</v>
      </c>
      <c r="Q2485" s="153">
        <v>0</v>
      </c>
      <c r="R2485" s="128">
        <f t="shared" si="156"/>
        <v>-2.5000000000000001E-3</v>
      </c>
      <c r="S2485" s="129">
        <v>16</v>
      </c>
    </row>
    <row r="2486" spans="1:19" hidden="1">
      <c r="A2486" s="147">
        <v>2453</v>
      </c>
      <c r="B2486" s="121">
        <v>2010101254</v>
      </c>
      <c r="C2486" s="148" t="s">
        <v>159</v>
      </c>
      <c r="D2486" s="149" t="s">
        <v>32</v>
      </c>
      <c r="E2486" s="149" t="s">
        <v>34</v>
      </c>
      <c r="F2486" s="149" t="s">
        <v>89</v>
      </c>
      <c r="G2486" s="149" t="s">
        <v>86</v>
      </c>
      <c r="H2486" s="149">
        <v>0</v>
      </c>
      <c r="I2486" s="123" t="s">
        <v>2558</v>
      </c>
      <c r="J2486" s="150">
        <f>VLOOKUP(B2486,'12.2023'!A:C,3,0)</f>
        <v>0</v>
      </c>
      <c r="K2486" s="151">
        <f>VLOOKUP(B2486,'12.2023'!A:D,4,0)</f>
        <v>16613.349999999999</v>
      </c>
      <c r="L2486" s="150">
        <f>VLOOKUP(B2486,'12.2023'!A:E,5,0)</f>
        <v>195000</v>
      </c>
      <c r="M2486" s="150">
        <f>VLOOKUP(B2486,'12.2023'!A:F,6,0)</f>
        <v>285537.05</v>
      </c>
      <c r="N2486" s="150">
        <f t="shared" si="153"/>
        <v>0</v>
      </c>
      <c r="O2486" s="152">
        <f t="shared" si="154"/>
        <v>107150.39999999997</v>
      </c>
      <c r="P2486" s="128">
        <f t="shared" si="155"/>
        <v>-107150.39999999997</v>
      </c>
      <c r="Q2486" s="153">
        <v>0</v>
      </c>
      <c r="R2486" s="128">
        <f t="shared" si="156"/>
        <v>-107150.39999999997</v>
      </c>
      <c r="S2486" s="129">
        <v>16</v>
      </c>
    </row>
    <row r="2487" spans="1:19" hidden="1">
      <c r="A2487" s="147">
        <v>2454</v>
      </c>
      <c r="B2487" s="121">
        <v>2010101255</v>
      </c>
      <c r="C2487" s="148" t="s">
        <v>159</v>
      </c>
      <c r="D2487" s="149" t="s">
        <v>32</v>
      </c>
      <c r="E2487" s="149" t="s">
        <v>34</v>
      </c>
      <c r="F2487" s="149" t="s">
        <v>89</v>
      </c>
      <c r="G2487" s="149" t="s">
        <v>86</v>
      </c>
      <c r="H2487" s="149">
        <v>0</v>
      </c>
      <c r="I2487" s="123" t="s">
        <v>2559</v>
      </c>
      <c r="J2487" s="150">
        <f>VLOOKUP(B2487,'12.2023'!A:C,3,0)</f>
        <v>0</v>
      </c>
      <c r="K2487" s="151">
        <f>VLOOKUP(B2487,'12.2023'!A:D,4,0)</f>
        <v>17562.88</v>
      </c>
      <c r="L2487" s="150">
        <f>VLOOKUP(B2487,'12.2023'!A:E,5,0)</f>
        <v>99694.5</v>
      </c>
      <c r="M2487" s="150">
        <f>VLOOKUP(B2487,'12.2023'!A:F,6,0)</f>
        <v>141749.62</v>
      </c>
      <c r="N2487" s="150">
        <f t="shared" si="153"/>
        <v>0</v>
      </c>
      <c r="O2487" s="152">
        <f t="shared" si="154"/>
        <v>59618</v>
      </c>
      <c r="P2487" s="128">
        <f t="shared" si="155"/>
        <v>-59618</v>
      </c>
      <c r="Q2487" s="153">
        <v>0</v>
      </c>
      <c r="R2487" s="128">
        <f t="shared" si="156"/>
        <v>-59618</v>
      </c>
      <c r="S2487" s="129">
        <v>16</v>
      </c>
    </row>
    <row r="2488" spans="1:19" hidden="1">
      <c r="A2488" s="147">
        <v>2455</v>
      </c>
      <c r="B2488" s="121">
        <v>2010101256</v>
      </c>
      <c r="C2488" s="148" t="s">
        <v>159</v>
      </c>
      <c r="D2488" s="149" t="s">
        <v>32</v>
      </c>
      <c r="E2488" s="149" t="s">
        <v>34</v>
      </c>
      <c r="F2488" s="149" t="s">
        <v>89</v>
      </c>
      <c r="G2488" s="149" t="s">
        <v>86</v>
      </c>
      <c r="H2488" s="149">
        <v>0</v>
      </c>
      <c r="I2488" s="123" t="s">
        <v>2560</v>
      </c>
      <c r="J2488" s="150">
        <f>VLOOKUP(B2488,'12.2023'!A:C,3,0)</f>
        <v>0</v>
      </c>
      <c r="K2488" s="151">
        <f>VLOOKUP(B2488,'12.2023'!A:D,4,0)</f>
        <v>165607.56</v>
      </c>
      <c r="L2488" s="150">
        <f>VLOOKUP(B2488,'12.2023'!A:E,5,0)</f>
        <v>2680160</v>
      </c>
      <c r="M2488" s="150">
        <f>VLOOKUP(B2488,'12.2023'!A:F,6,0)</f>
        <v>2956196.0100000002</v>
      </c>
      <c r="N2488" s="150">
        <f t="shared" si="153"/>
        <v>0</v>
      </c>
      <c r="O2488" s="152">
        <f t="shared" si="154"/>
        <v>441643.5700000003</v>
      </c>
      <c r="P2488" s="128">
        <f t="shared" si="155"/>
        <v>-441643.5700000003</v>
      </c>
      <c r="Q2488" s="153">
        <v>0</v>
      </c>
      <c r="R2488" s="128">
        <f t="shared" si="156"/>
        <v>-441643.5700000003</v>
      </c>
      <c r="S2488" s="129">
        <v>16</v>
      </c>
    </row>
    <row r="2489" spans="1:19" hidden="1">
      <c r="A2489" s="147">
        <v>2456</v>
      </c>
      <c r="B2489" s="121">
        <v>2010101257</v>
      </c>
      <c r="C2489" s="148" t="s">
        <v>159</v>
      </c>
      <c r="D2489" s="149" t="s">
        <v>32</v>
      </c>
      <c r="E2489" s="149" t="s">
        <v>34</v>
      </c>
      <c r="F2489" s="149" t="s">
        <v>89</v>
      </c>
      <c r="G2489" s="149" t="s">
        <v>86</v>
      </c>
      <c r="H2489" s="149">
        <v>0</v>
      </c>
      <c r="I2489" s="123" t="s">
        <v>2561</v>
      </c>
      <c r="J2489" s="150">
        <f>VLOOKUP(B2489,'12.2023'!A:C,3,0)</f>
        <v>0</v>
      </c>
      <c r="K2489" s="151">
        <f>VLOOKUP(B2489,'12.2023'!A:D,4,0)</f>
        <v>723326.08600000001</v>
      </c>
      <c r="L2489" s="150">
        <f>VLOOKUP(B2489,'12.2023'!A:E,5,0)</f>
        <v>716454</v>
      </c>
      <c r="M2489" s="150">
        <f>VLOOKUP(B2489,'12.2023'!A:F,6,0)</f>
        <v>69265.77</v>
      </c>
      <c r="N2489" s="150">
        <f t="shared" si="153"/>
        <v>0</v>
      </c>
      <c r="O2489" s="152">
        <f t="shared" si="154"/>
        <v>76137.856000000029</v>
      </c>
      <c r="P2489" s="128">
        <f t="shared" si="155"/>
        <v>-76137.856000000029</v>
      </c>
      <c r="Q2489" s="153">
        <v>0</v>
      </c>
      <c r="R2489" s="128">
        <f t="shared" si="156"/>
        <v>-76137.856000000029</v>
      </c>
      <c r="S2489" s="129">
        <v>16</v>
      </c>
    </row>
    <row r="2490" spans="1:19" hidden="1">
      <c r="A2490" s="147">
        <v>2457</v>
      </c>
      <c r="B2490" s="121">
        <v>2010101258</v>
      </c>
      <c r="C2490" s="148" t="s">
        <v>159</v>
      </c>
      <c r="D2490" s="149" t="s">
        <v>32</v>
      </c>
      <c r="E2490" s="149" t="s">
        <v>34</v>
      </c>
      <c r="F2490" s="149" t="s">
        <v>89</v>
      </c>
      <c r="G2490" s="149" t="s">
        <v>86</v>
      </c>
      <c r="H2490" s="149">
        <v>0</v>
      </c>
      <c r="I2490" s="123" t="s">
        <v>2562</v>
      </c>
      <c r="J2490" s="150">
        <f>VLOOKUP(B2490,'12.2023'!A:C,3,0)</f>
        <v>0</v>
      </c>
      <c r="K2490" s="151">
        <f>VLOOKUP(B2490,'12.2023'!A:D,4,0)</f>
        <v>0</v>
      </c>
      <c r="L2490" s="150">
        <f>VLOOKUP(B2490,'12.2023'!A:E,5,0)</f>
        <v>0</v>
      </c>
      <c r="M2490" s="150">
        <f>VLOOKUP(B2490,'12.2023'!A:F,6,0)</f>
        <v>0</v>
      </c>
      <c r="N2490" s="150">
        <f t="shared" si="153"/>
        <v>0</v>
      </c>
      <c r="O2490" s="152">
        <f t="shared" si="154"/>
        <v>0</v>
      </c>
      <c r="P2490" s="128">
        <f t="shared" si="155"/>
        <v>0</v>
      </c>
      <c r="Q2490" s="153">
        <v>0</v>
      </c>
      <c r="R2490" s="128">
        <f t="shared" si="156"/>
        <v>0</v>
      </c>
      <c r="S2490" s="129">
        <v>16</v>
      </c>
    </row>
    <row r="2491" spans="1:19" hidden="1">
      <c r="A2491" s="147">
        <v>2458</v>
      </c>
      <c r="B2491" s="121">
        <v>2010101259</v>
      </c>
      <c r="C2491" s="148" t="s">
        <v>159</v>
      </c>
      <c r="D2491" s="149" t="s">
        <v>32</v>
      </c>
      <c r="E2491" s="149" t="s">
        <v>34</v>
      </c>
      <c r="F2491" s="149" t="s">
        <v>89</v>
      </c>
      <c r="G2491" s="149" t="s">
        <v>86</v>
      </c>
      <c r="H2491" s="149">
        <v>0</v>
      </c>
      <c r="I2491" s="123" t="s">
        <v>2563</v>
      </c>
      <c r="J2491" s="150">
        <f>VLOOKUP(B2491,'12.2023'!A:C,3,0)</f>
        <v>261664</v>
      </c>
      <c r="K2491" s="151">
        <f>VLOOKUP(B2491,'12.2023'!A:D,4,0)</f>
        <v>0</v>
      </c>
      <c r="L2491" s="150">
        <f>VLOOKUP(B2491,'12.2023'!A:E,5,0)</f>
        <v>8.0500000000000007</v>
      </c>
      <c r="M2491" s="150">
        <f>VLOOKUP(B2491,'12.2023'!A:F,6,0)</f>
        <v>261672.05000000002</v>
      </c>
      <c r="N2491" s="150">
        <f t="shared" si="153"/>
        <v>0</v>
      </c>
      <c r="O2491" s="152">
        <f t="shared" si="154"/>
        <v>2.9103830456733704E-11</v>
      </c>
      <c r="P2491" s="128">
        <f t="shared" si="155"/>
        <v>-2.9103830456733704E-11</v>
      </c>
      <c r="Q2491" s="153">
        <v>0</v>
      </c>
      <c r="R2491" s="128">
        <f t="shared" si="156"/>
        <v>-2.9103830456733704E-11</v>
      </c>
      <c r="S2491" s="129">
        <v>16</v>
      </c>
    </row>
    <row r="2492" spans="1:19" hidden="1">
      <c r="A2492" s="147">
        <v>2459</v>
      </c>
      <c r="B2492" s="121">
        <v>2010101260</v>
      </c>
      <c r="C2492" s="148" t="s">
        <v>159</v>
      </c>
      <c r="D2492" s="149" t="s">
        <v>32</v>
      </c>
      <c r="E2492" s="149" t="s">
        <v>34</v>
      </c>
      <c r="F2492" s="149" t="s">
        <v>89</v>
      </c>
      <c r="G2492" s="149" t="s">
        <v>86</v>
      </c>
      <c r="H2492" s="149">
        <v>0</v>
      </c>
      <c r="I2492" s="123" t="s">
        <v>2564</v>
      </c>
      <c r="J2492" s="150">
        <f>VLOOKUP(B2492,'12.2023'!A:C,3,0)</f>
        <v>0</v>
      </c>
      <c r="K2492" s="151">
        <f>VLOOKUP(B2492,'12.2023'!A:D,4,0)</f>
        <v>0</v>
      </c>
      <c r="L2492" s="150">
        <f>VLOOKUP(B2492,'12.2023'!A:E,5,0)</f>
        <v>9545</v>
      </c>
      <c r="M2492" s="150">
        <f>VLOOKUP(B2492,'12.2023'!A:F,6,0)</f>
        <v>9545</v>
      </c>
      <c r="N2492" s="150">
        <f t="shared" si="153"/>
        <v>0</v>
      </c>
      <c r="O2492" s="152">
        <f t="shared" si="154"/>
        <v>0</v>
      </c>
      <c r="P2492" s="128">
        <f t="shared" si="155"/>
        <v>0</v>
      </c>
      <c r="Q2492" s="153">
        <v>0</v>
      </c>
      <c r="R2492" s="128">
        <f t="shared" si="156"/>
        <v>0</v>
      </c>
      <c r="S2492" s="129">
        <v>16</v>
      </c>
    </row>
    <row r="2493" spans="1:19" hidden="1">
      <c r="A2493" s="147">
        <v>2460</v>
      </c>
      <c r="B2493" s="121">
        <v>2010101261</v>
      </c>
      <c r="C2493" s="148" t="s">
        <v>159</v>
      </c>
      <c r="D2493" s="149" t="s">
        <v>32</v>
      </c>
      <c r="E2493" s="149" t="s">
        <v>34</v>
      </c>
      <c r="F2493" s="149" t="s">
        <v>89</v>
      </c>
      <c r="G2493" s="149" t="s">
        <v>86</v>
      </c>
      <c r="H2493" s="149">
        <v>0</v>
      </c>
      <c r="I2493" s="123" t="s">
        <v>2565</v>
      </c>
      <c r="J2493" s="150">
        <f>VLOOKUP(B2493,'12.2023'!A:C,3,0)</f>
        <v>1069.5</v>
      </c>
      <c r="K2493" s="151">
        <f>VLOOKUP(B2493,'12.2023'!A:D,4,0)</f>
        <v>0</v>
      </c>
      <c r="L2493" s="150">
        <f>VLOOKUP(B2493,'12.2023'!A:E,5,0)</f>
        <v>0</v>
      </c>
      <c r="M2493" s="150">
        <f>VLOOKUP(B2493,'12.2023'!A:F,6,0)</f>
        <v>1650</v>
      </c>
      <c r="N2493" s="150">
        <f t="shared" si="153"/>
        <v>0</v>
      </c>
      <c r="O2493" s="152">
        <f t="shared" si="154"/>
        <v>580.5</v>
      </c>
      <c r="P2493" s="128">
        <f t="shared" si="155"/>
        <v>-580.5</v>
      </c>
      <c r="Q2493" s="153">
        <v>0</v>
      </c>
      <c r="R2493" s="128">
        <f t="shared" si="156"/>
        <v>-580.5</v>
      </c>
      <c r="S2493" s="129">
        <v>16</v>
      </c>
    </row>
    <row r="2494" spans="1:19" hidden="1">
      <c r="A2494" s="147">
        <v>2461</v>
      </c>
      <c r="B2494" s="121">
        <v>2010101262</v>
      </c>
      <c r="C2494" s="148" t="s">
        <v>159</v>
      </c>
      <c r="D2494" s="149" t="s">
        <v>32</v>
      </c>
      <c r="E2494" s="149" t="s">
        <v>34</v>
      </c>
      <c r="F2494" s="149" t="s">
        <v>89</v>
      </c>
      <c r="G2494" s="149" t="s">
        <v>86</v>
      </c>
      <c r="H2494" s="149">
        <v>0</v>
      </c>
      <c r="I2494" s="123" t="s">
        <v>2566</v>
      </c>
      <c r="J2494" s="150">
        <f>VLOOKUP(B2494,'12.2023'!A:C,3,0)</f>
        <v>0</v>
      </c>
      <c r="K2494" s="151">
        <f>VLOOKUP(B2494,'12.2023'!A:D,4,0)</f>
        <v>0</v>
      </c>
      <c r="L2494" s="150">
        <f>VLOOKUP(B2494,'12.2023'!A:E,5,0)</f>
        <v>313627.78000000003</v>
      </c>
      <c r="M2494" s="150">
        <f>VLOOKUP(B2494,'12.2023'!A:F,6,0)</f>
        <v>313627.78000000003</v>
      </c>
      <c r="N2494" s="150">
        <f t="shared" si="153"/>
        <v>0</v>
      </c>
      <c r="O2494" s="152">
        <f t="shared" si="154"/>
        <v>0</v>
      </c>
      <c r="P2494" s="128">
        <f t="shared" si="155"/>
        <v>0</v>
      </c>
      <c r="Q2494" s="153">
        <v>0</v>
      </c>
      <c r="R2494" s="128">
        <f t="shared" si="156"/>
        <v>0</v>
      </c>
      <c r="S2494" s="129">
        <v>16</v>
      </c>
    </row>
    <row r="2495" spans="1:19" hidden="1">
      <c r="A2495" s="147">
        <v>2462</v>
      </c>
      <c r="B2495" s="121">
        <v>2010101263</v>
      </c>
      <c r="C2495" s="148" t="s">
        <v>159</v>
      </c>
      <c r="D2495" s="149" t="s">
        <v>32</v>
      </c>
      <c r="E2495" s="149" t="s">
        <v>34</v>
      </c>
      <c r="F2495" s="149" t="s">
        <v>89</v>
      </c>
      <c r="G2495" s="149" t="s">
        <v>86</v>
      </c>
      <c r="H2495" s="149">
        <v>0</v>
      </c>
      <c r="I2495" s="123" t="s">
        <v>2567</v>
      </c>
      <c r="J2495" s="150">
        <f>VLOOKUP(B2495,'12.2023'!A:C,3,0)</f>
        <v>0</v>
      </c>
      <c r="K2495" s="151">
        <f>VLOOKUP(B2495,'12.2023'!A:D,4,0)</f>
        <v>0</v>
      </c>
      <c r="L2495" s="150">
        <f>VLOOKUP(B2495,'12.2023'!A:E,5,0)</f>
        <v>0</v>
      </c>
      <c r="M2495" s="150">
        <f>VLOOKUP(B2495,'12.2023'!A:F,6,0)</f>
        <v>0</v>
      </c>
      <c r="N2495" s="150">
        <f t="shared" si="153"/>
        <v>0</v>
      </c>
      <c r="O2495" s="152">
        <f t="shared" si="154"/>
        <v>0</v>
      </c>
      <c r="P2495" s="128">
        <f t="shared" si="155"/>
        <v>0</v>
      </c>
      <c r="Q2495" s="153">
        <v>0</v>
      </c>
      <c r="R2495" s="128">
        <f t="shared" si="156"/>
        <v>0</v>
      </c>
      <c r="S2495" s="129">
        <v>16</v>
      </c>
    </row>
    <row r="2496" spans="1:19" hidden="1">
      <c r="A2496" s="147">
        <v>2463</v>
      </c>
      <c r="B2496" s="121">
        <v>2010101264</v>
      </c>
      <c r="C2496" s="148" t="s">
        <v>159</v>
      </c>
      <c r="D2496" s="149" t="s">
        <v>32</v>
      </c>
      <c r="E2496" s="149" t="s">
        <v>34</v>
      </c>
      <c r="F2496" s="149" t="s">
        <v>89</v>
      </c>
      <c r="G2496" s="149" t="s">
        <v>86</v>
      </c>
      <c r="H2496" s="149">
        <v>0</v>
      </c>
      <c r="I2496" s="123" t="s">
        <v>2568</v>
      </c>
      <c r="J2496" s="150">
        <f>VLOOKUP(B2496,'12.2023'!A:C,3,0)</f>
        <v>0</v>
      </c>
      <c r="K2496" s="151">
        <f>VLOOKUP(B2496,'12.2023'!A:D,4,0)</f>
        <v>0</v>
      </c>
      <c r="L2496" s="150">
        <f>VLOOKUP(B2496,'12.2023'!A:E,5,0)</f>
        <v>0</v>
      </c>
      <c r="M2496" s="150">
        <f>VLOOKUP(B2496,'12.2023'!A:F,6,0)</f>
        <v>0</v>
      </c>
      <c r="N2496" s="150">
        <f t="shared" si="153"/>
        <v>0</v>
      </c>
      <c r="O2496" s="152">
        <f t="shared" si="154"/>
        <v>0</v>
      </c>
      <c r="P2496" s="128">
        <f t="shared" si="155"/>
        <v>0</v>
      </c>
      <c r="Q2496" s="153">
        <v>0</v>
      </c>
      <c r="R2496" s="128">
        <f t="shared" si="156"/>
        <v>0</v>
      </c>
      <c r="S2496" s="129">
        <v>16</v>
      </c>
    </row>
    <row r="2497" spans="1:19" hidden="1">
      <c r="A2497" s="147">
        <v>2464</v>
      </c>
      <c r="B2497" s="121">
        <v>2010101265</v>
      </c>
      <c r="C2497" s="148" t="s">
        <v>159</v>
      </c>
      <c r="D2497" s="149" t="s">
        <v>32</v>
      </c>
      <c r="E2497" s="149" t="s">
        <v>44</v>
      </c>
      <c r="F2497" s="149" t="s">
        <v>152</v>
      </c>
      <c r="G2497" s="149" t="s">
        <v>111</v>
      </c>
      <c r="H2497" s="149">
        <v>0</v>
      </c>
      <c r="I2497" s="123" t="s">
        <v>2569</v>
      </c>
      <c r="J2497" s="150">
        <f>VLOOKUP(B2497,'12.2023'!A:C,3,0)</f>
        <v>102064</v>
      </c>
      <c r="K2497" s="151">
        <f>VLOOKUP(B2497,'12.2023'!A:D,4,0)</f>
        <v>0</v>
      </c>
      <c r="L2497" s="150">
        <f>VLOOKUP(B2497,'12.2023'!A:E,5,0)</f>
        <v>0</v>
      </c>
      <c r="M2497" s="150">
        <f>VLOOKUP(B2497,'12.2023'!A:F,6,0)</f>
        <v>0</v>
      </c>
      <c r="N2497" s="150">
        <f t="shared" si="153"/>
        <v>102064</v>
      </c>
      <c r="O2497" s="152">
        <f t="shared" si="154"/>
        <v>0</v>
      </c>
      <c r="P2497" s="128">
        <f t="shared" si="155"/>
        <v>102064</v>
      </c>
      <c r="Q2497" s="153">
        <v>0</v>
      </c>
      <c r="R2497" s="128">
        <f t="shared" si="156"/>
        <v>102064</v>
      </c>
      <c r="S2497" s="129">
        <v>11</v>
      </c>
    </row>
    <row r="2498" spans="1:19" hidden="1">
      <c r="A2498" s="147">
        <v>2465</v>
      </c>
      <c r="B2498" s="121">
        <v>2010101266</v>
      </c>
      <c r="C2498" s="148" t="s">
        <v>159</v>
      </c>
      <c r="D2498" s="149" t="s">
        <v>32</v>
      </c>
      <c r="E2498" s="149" t="s">
        <v>44</v>
      </c>
      <c r="F2498" s="149" t="s">
        <v>152</v>
      </c>
      <c r="G2498" s="149" t="s">
        <v>111</v>
      </c>
      <c r="H2498" s="149">
        <v>0</v>
      </c>
      <c r="I2498" s="123" t="s">
        <v>2570</v>
      </c>
      <c r="J2498" s="150">
        <f>VLOOKUP(B2498,'12.2023'!A:C,3,0)</f>
        <v>128174</v>
      </c>
      <c r="K2498" s="151">
        <f>VLOOKUP(B2498,'12.2023'!A:D,4,0)</f>
        <v>0</v>
      </c>
      <c r="L2498" s="150">
        <f>VLOOKUP(B2498,'12.2023'!A:E,5,0)</f>
        <v>0</v>
      </c>
      <c r="M2498" s="150">
        <f>VLOOKUP(B2498,'12.2023'!A:F,6,0)</f>
        <v>0</v>
      </c>
      <c r="N2498" s="150">
        <f t="shared" si="153"/>
        <v>128174</v>
      </c>
      <c r="O2498" s="152">
        <f t="shared" si="154"/>
        <v>0</v>
      </c>
      <c r="P2498" s="128">
        <f t="shared" si="155"/>
        <v>128174</v>
      </c>
      <c r="Q2498" s="153">
        <v>0</v>
      </c>
      <c r="R2498" s="128">
        <f t="shared" si="156"/>
        <v>128174</v>
      </c>
      <c r="S2498" s="129">
        <v>11</v>
      </c>
    </row>
    <row r="2499" spans="1:19" hidden="1">
      <c r="A2499" s="147">
        <v>2466</v>
      </c>
      <c r="B2499" s="121">
        <v>2010101267</v>
      </c>
      <c r="C2499" s="148" t="s">
        <v>159</v>
      </c>
      <c r="D2499" s="149" t="s">
        <v>32</v>
      </c>
      <c r="E2499" s="149" t="s">
        <v>34</v>
      </c>
      <c r="F2499" s="149" t="s">
        <v>152</v>
      </c>
      <c r="G2499" s="149" t="s">
        <v>111</v>
      </c>
      <c r="H2499" s="149">
        <v>0</v>
      </c>
      <c r="I2499" s="123" t="s">
        <v>2571</v>
      </c>
      <c r="J2499" s="150">
        <f>VLOOKUP(B2499,'12.2023'!A:C,3,0)</f>
        <v>0</v>
      </c>
      <c r="K2499" s="151">
        <f>VLOOKUP(B2499,'12.2023'!A:D,4,0)</f>
        <v>0</v>
      </c>
      <c r="L2499" s="150">
        <f>VLOOKUP(B2499,'12.2023'!A:E,5,0)</f>
        <v>101705.5</v>
      </c>
      <c r="M2499" s="150">
        <f>VLOOKUP(B2499,'12.2023'!A:F,6,0)</f>
        <v>97968.5</v>
      </c>
      <c r="N2499" s="150">
        <f t="shared" si="153"/>
        <v>3737</v>
      </c>
      <c r="O2499" s="152">
        <f t="shared" si="154"/>
        <v>0</v>
      </c>
      <c r="P2499" s="128">
        <f t="shared" si="155"/>
        <v>3737</v>
      </c>
      <c r="Q2499" s="153">
        <v>0</v>
      </c>
      <c r="R2499" s="128">
        <f t="shared" si="156"/>
        <v>3737</v>
      </c>
      <c r="S2499" s="129">
        <v>11</v>
      </c>
    </row>
    <row r="2500" spans="1:19" hidden="1">
      <c r="A2500" s="147">
        <v>2467</v>
      </c>
      <c r="B2500" s="121">
        <v>2010101268</v>
      </c>
      <c r="C2500" s="148" t="s">
        <v>159</v>
      </c>
      <c r="D2500" s="149" t="s">
        <v>32</v>
      </c>
      <c r="E2500" s="149" t="s">
        <v>34</v>
      </c>
      <c r="F2500" s="149" t="s">
        <v>152</v>
      </c>
      <c r="G2500" s="149" t="s">
        <v>111</v>
      </c>
      <c r="H2500" s="149">
        <v>0</v>
      </c>
      <c r="I2500" s="123" t="s">
        <v>2572</v>
      </c>
      <c r="J2500" s="150">
        <f>VLOOKUP(B2500,'12.2023'!A:C,3,0)</f>
        <v>0</v>
      </c>
      <c r="K2500" s="151">
        <f>VLOOKUP(B2500,'12.2023'!A:D,4,0)</f>
        <v>0</v>
      </c>
      <c r="L2500" s="150">
        <f>VLOOKUP(B2500,'12.2023'!A:E,5,0)</f>
        <v>90200</v>
      </c>
      <c r="M2500" s="150">
        <f>VLOOKUP(B2500,'12.2023'!A:F,6,0)</f>
        <v>18400</v>
      </c>
      <c r="N2500" s="150">
        <f t="shared" si="153"/>
        <v>71800</v>
      </c>
      <c r="O2500" s="152">
        <f t="shared" si="154"/>
        <v>0</v>
      </c>
      <c r="P2500" s="128">
        <f t="shared" si="155"/>
        <v>71800</v>
      </c>
      <c r="Q2500" s="153">
        <v>0</v>
      </c>
      <c r="R2500" s="128">
        <f t="shared" si="156"/>
        <v>71800</v>
      </c>
      <c r="S2500" s="129">
        <v>11</v>
      </c>
    </row>
    <row r="2501" spans="1:19" hidden="1">
      <c r="A2501" s="147">
        <v>2468</v>
      </c>
      <c r="B2501" s="121">
        <v>2010101269</v>
      </c>
      <c r="C2501" s="148" t="s">
        <v>159</v>
      </c>
      <c r="D2501" s="149" t="s">
        <v>32</v>
      </c>
      <c r="E2501" s="149" t="s">
        <v>34</v>
      </c>
      <c r="F2501" s="149" t="s">
        <v>89</v>
      </c>
      <c r="G2501" s="149" t="s">
        <v>86</v>
      </c>
      <c r="H2501" s="149">
        <v>0</v>
      </c>
      <c r="I2501" s="123" t="s">
        <v>2573</v>
      </c>
      <c r="J2501" s="150">
        <f>VLOOKUP(B2501,'12.2023'!A:C,3,0)</f>
        <v>0</v>
      </c>
      <c r="K2501" s="151">
        <f>VLOOKUP(B2501,'12.2023'!A:D,4,0)</f>
        <v>0</v>
      </c>
      <c r="L2501" s="150">
        <f>VLOOKUP(B2501,'12.2023'!A:E,5,0)</f>
        <v>50445.700000000004</v>
      </c>
      <c r="M2501" s="150">
        <f>VLOOKUP(B2501,'12.2023'!A:F,6,0)</f>
        <v>50445.700000000004</v>
      </c>
      <c r="N2501" s="150">
        <f t="shared" si="153"/>
        <v>0</v>
      </c>
      <c r="O2501" s="152">
        <f t="shared" si="154"/>
        <v>0</v>
      </c>
      <c r="P2501" s="128">
        <f t="shared" si="155"/>
        <v>0</v>
      </c>
      <c r="Q2501" s="153">
        <v>0</v>
      </c>
      <c r="R2501" s="128">
        <f t="shared" si="156"/>
        <v>0</v>
      </c>
      <c r="S2501" s="129">
        <v>16</v>
      </c>
    </row>
    <row r="2502" spans="1:19" hidden="1">
      <c r="A2502" s="147">
        <v>2469</v>
      </c>
      <c r="B2502" s="121">
        <v>2010101270</v>
      </c>
      <c r="C2502" s="148" t="s">
        <v>159</v>
      </c>
      <c r="D2502" s="149" t="s">
        <v>32</v>
      </c>
      <c r="E2502" s="149" t="s">
        <v>34</v>
      </c>
      <c r="F2502" s="149" t="s">
        <v>89</v>
      </c>
      <c r="G2502" s="149" t="s">
        <v>86</v>
      </c>
      <c r="H2502" s="149">
        <v>0</v>
      </c>
      <c r="I2502" s="123" t="s">
        <v>2574</v>
      </c>
      <c r="J2502" s="150">
        <f>VLOOKUP(B2502,'12.2023'!A:C,3,0)</f>
        <v>0</v>
      </c>
      <c r="K2502" s="151">
        <f>VLOOKUP(B2502,'12.2023'!A:D,4,0)</f>
        <v>0</v>
      </c>
      <c r="L2502" s="150">
        <f>VLOOKUP(B2502,'12.2023'!A:E,5,0)</f>
        <v>3450</v>
      </c>
      <c r="M2502" s="150">
        <f>VLOOKUP(B2502,'12.2023'!A:F,6,0)</f>
        <v>3450</v>
      </c>
      <c r="N2502" s="150">
        <f t="shared" si="153"/>
        <v>0</v>
      </c>
      <c r="O2502" s="152">
        <f t="shared" si="154"/>
        <v>0</v>
      </c>
      <c r="P2502" s="128">
        <f t="shared" si="155"/>
        <v>0</v>
      </c>
      <c r="Q2502" s="153">
        <v>0</v>
      </c>
      <c r="R2502" s="128">
        <f t="shared" si="156"/>
        <v>0</v>
      </c>
      <c r="S2502" s="129">
        <v>16</v>
      </c>
    </row>
    <row r="2503" spans="1:19" hidden="1">
      <c r="A2503" s="147">
        <v>2470</v>
      </c>
      <c r="B2503" s="121">
        <v>2010101271</v>
      </c>
      <c r="C2503" s="148" t="s">
        <v>159</v>
      </c>
      <c r="D2503" s="149" t="s">
        <v>32</v>
      </c>
      <c r="E2503" s="149" t="s">
        <v>34</v>
      </c>
      <c r="F2503" s="149" t="s">
        <v>89</v>
      </c>
      <c r="G2503" s="149" t="s">
        <v>86</v>
      </c>
      <c r="H2503" s="149">
        <v>0</v>
      </c>
      <c r="I2503" s="123" t="s">
        <v>2575</v>
      </c>
      <c r="J2503" s="150">
        <f>VLOOKUP(B2503,'12.2023'!A:C,3,0)</f>
        <v>0</v>
      </c>
      <c r="K2503" s="151">
        <f>VLOOKUP(B2503,'12.2023'!A:D,4,0)</f>
        <v>0</v>
      </c>
      <c r="L2503" s="150">
        <f>VLOOKUP(B2503,'12.2023'!A:E,5,0)</f>
        <v>0</v>
      </c>
      <c r="M2503" s="150">
        <f>VLOOKUP(B2503,'12.2023'!A:F,6,0)</f>
        <v>0</v>
      </c>
      <c r="N2503" s="150">
        <f t="shared" ref="N2503:N2566" si="157">IF((J2503+L2503)-(K2503+M2503)&lt;0,0,(J2503+L2503)-(K2503+M2503))</f>
        <v>0</v>
      </c>
      <c r="O2503" s="152">
        <f t="shared" ref="O2503:O2566" si="158">-IF((J2503+L2503)-(K2503+M2503)&lt;0,(J2503+L2503)-(K2503+M2503),0)</f>
        <v>0</v>
      </c>
      <c r="P2503" s="128">
        <f t="shared" ref="P2503:P2566" si="159">N2503-O2503</f>
        <v>0</v>
      </c>
      <c r="Q2503" s="153">
        <v>0</v>
      </c>
      <c r="R2503" s="128">
        <f t="shared" ref="R2503:R2566" si="160">P2503-Q2503</f>
        <v>0</v>
      </c>
      <c r="S2503" s="129">
        <v>16</v>
      </c>
    </row>
    <row r="2504" spans="1:19" hidden="1">
      <c r="A2504" s="147">
        <v>2471</v>
      </c>
      <c r="B2504" s="121">
        <v>2010101272</v>
      </c>
      <c r="C2504" s="148" t="s">
        <v>159</v>
      </c>
      <c r="D2504" s="149" t="s">
        <v>32</v>
      </c>
      <c r="E2504" s="149" t="s">
        <v>34</v>
      </c>
      <c r="F2504" s="149" t="s">
        <v>89</v>
      </c>
      <c r="G2504" s="149" t="s">
        <v>86</v>
      </c>
      <c r="H2504" s="149">
        <v>0</v>
      </c>
      <c r="I2504" s="123" t="s">
        <v>2576</v>
      </c>
      <c r="J2504" s="150">
        <f>VLOOKUP(B2504,'12.2023'!A:C,3,0)</f>
        <v>633677.6</v>
      </c>
      <c r="K2504" s="151">
        <f>VLOOKUP(B2504,'12.2023'!A:D,4,0)</f>
        <v>0</v>
      </c>
      <c r="L2504" s="150">
        <f>VLOOKUP(B2504,'12.2023'!A:E,5,0)</f>
        <v>200189.7</v>
      </c>
      <c r="M2504" s="150">
        <f>VLOOKUP(B2504,'12.2023'!A:F,6,0)</f>
        <v>833867.3</v>
      </c>
      <c r="N2504" s="150">
        <f t="shared" si="157"/>
        <v>0</v>
      </c>
      <c r="O2504" s="152">
        <f t="shared" si="158"/>
        <v>0</v>
      </c>
      <c r="P2504" s="128">
        <f t="shared" si="159"/>
        <v>0</v>
      </c>
      <c r="Q2504" s="153">
        <v>0</v>
      </c>
      <c r="R2504" s="128">
        <f t="shared" si="160"/>
        <v>0</v>
      </c>
      <c r="S2504" s="129">
        <v>16</v>
      </c>
    </row>
    <row r="2505" spans="1:19" hidden="1">
      <c r="A2505" s="147">
        <v>2472</v>
      </c>
      <c r="B2505" s="121">
        <v>2010101273</v>
      </c>
      <c r="C2505" s="148" t="s">
        <v>159</v>
      </c>
      <c r="D2505" s="149" t="s">
        <v>32</v>
      </c>
      <c r="E2505" s="149" t="s">
        <v>34</v>
      </c>
      <c r="F2505" s="149" t="s">
        <v>89</v>
      </c>
      <c r="G2505" s="149" t="s">
        <v>86</v>
      </c>
      <c r="H2505" s="149">
        <v>0</v>
      </c>
      <c r="I2505" s="123" t="s">
        <v>2577</v>
      </c>
      <c r="J2505" s="150">
        <f>VLOOKUP(B2505,'12.2023'!A:C,3,0)</f>
        <v>0</v>
      </c>
      <c r="K2505" s="151">
        <f>VLOOKUP(B2505,'12.2023'!A:D,4,0)</f>
        <v>3680</v>
      </c>
      <c r="L2505" s="150">
        <f>VLOOKUP(B2505,'12.2023'!A:E,5,0)</f>
        <v>3680</v>
      </c>
      <c r="M2505" s="150">
        <f>VLOOKUP(B2505,'12.2023'!A:F,6,0)</f>
        <v>0</v>
      </c>
      <c r="N2505" s="150">
        <f t="shared" si="157"/>
        <v>0</v>
      </c>
      <c r="O2505" s="152">
        <f t="shared" si="158"/>
        <v>0</v>
      </c>
      <c r="P2505" s="128">
        <f t="shared" si="159"/>
        <v>0</v>
      </c>
      <c r="Q2505" s="153">
        <v>0</v>
      </c>
      <c r="R2505" s="128">
        <f t="shared" si="160"/>
        <v>0</v>
      </c>
      <c r="S2505" s="129">
        <v>16</v>
      </c>
    </row>
    <row r="2506" spans="1:19" hidden="1">
      <c r="A2506" s="147">
        <v>2473</v>
      </c>
      <c r="B2506" s="121">
        <v>2010101274</v>
      </c>
      <c r="C2506" s="148" t="s">
        <v>159</v>
      </c>
      <c r="D2506" s="149" t="s">
        <v>32</v>
      </c>
      <c r="E2506" s="149" t="s">
        <v>34</v>
      </c>
      <c r="F2506" s="149" t="s">
        <v>89</v>
      </c>
      <c r="G2506" s="149" t="s">
        <v>86</v>
      </c>
      <c r="H2506" s="149">
        <v>0</v>
      </c>
      <c r="I2506" s="123" t="s">
        <v>2578</v>
      </c>
      <c r="J2506" s="150">
        <f>VLOOKUP(B2506,'12.2023'!A:C,3,0)</f>
        <v>0</v>
      </c>
      <c r="K2506" s="151">
        <f>VLOOKUP(B2506,'12.2023'!A:D,4,0)</f>
        <v>0</v>
      </c>
      <c r="L2506" s="150">
        <f>VLOOKUP(B2506,'12.2023'!A:E,5,0)</f>
        <v>550858.32000000007</v>
      </c>
      <c r="M2506" s="150">
        <f>VLOOKUP(B2506,'12.2023'!A:F,6,0)</f>
        <v>753276.8</v>
      </c>
      <c r="N2506" s="150">
        <f t="shared" si="157"/>
        <v>0</v>
      </c>
      <c r="O2506" s="152">
        <f t="shared" si="158"/>
        <v>202418.47999999998</v>
      </c>
      <c r="P2506" s="128">
        <f t="shared" si="159"/>
        <v>-202418.47999999998</v>
      </c>
      <c r="Q2506" s="153">
        <v>0</v>
      </c>
      <c r="R2506" s="128">
        <f t="shared" si="160"/>
        <v>-202418.47999999998</v>
      </c>
      <c r="S2506" s="129">
        <v>16</v>
      </c>
    </row>
    <row r="2507" spans="1:19" hidden="1">
      <c r="A2507" s="147">
        <v>2474</v>
      </c>
      <c r="B2507" s="121">
        <v>2010101275</v>
      </c>
      <c r="C2507" s="148" t="s">
        <v>159</v>
      </c>
      <c r="D2507" s="149" t="s">
        <v>32</v>
      </c>
      <c r="E2507" s="149" t="s">
        <v>44</v>
      </c>
      <c r="F2507" s="149" t="s">
        <v>152</v>
      </c>
      <c r="G2507" s="149" t="s">
        <v>111</v>
      </c>
      <c r="H2507" s="149">
        <v>0</v>
      </c>
      <c r="I2507" s="123" t="s">
        <v>2579</v>
      </c>
      <c r="J2507" s="150">
        <f>VLOOKUP(B2507,'12.2023'!A:C,3,0)</f>
        <v>1504547</v>
      </c>
      <c r="K2507" s="151">
        <f>VLOOKUP(B2507,'12.2023'!A:D,4,0)</f>
        <v>0</v>
      </c>
      <c r="L2507" s="150">
        <f>VLOOKUP(B2507,'12.2023'!A:E,5,0)</f>
        <v>194830.92</v>
      </c>
      <c r="M2507" s="150">
        <f>VLOOKUP(B2507,'12.2023'!A:F,6,0)</f>
        <v>1019716.67</v>
      </c>
      <c r="N2507" s="150">
        <f t="shared" si="157"/>
        <v>679661.24999999988</v>
      </c>
      <c r="O2507" s="152">
        <f t="shared" si="158"/>
        <v>0</v>
      </c>
      <c r="P2507" s="128">
        <f t="shared" si="159"/>
        <v>679661.24999999988</v>
      </c>
      <c r="Q2507" s="153">
        <v>0</v>
      </c>
      <c r="R2507" s="128">
        <f t="shared" si="160"/>
        <v>679661.24999999988</v>
      </c>
      <c r="S2507" s="129">
        <v>11</v>
      </c>
    </row>
    <row r="2508" spans="1:19" hidden="1">
      <c r="A2508" s="147">
        <v>2475</v>
      </c>
      <c r="B2508" s="121">
        <v>2010101276</v>
      </c>
      <c r="C2508" s="148" t="s">
        <v>159</v>
      </c>
      <c r="D2508" s="149" t="s">
        <v>32</v>
      </c>
      <c r="E2508" s="149" t="s">
        <v>34</v>
      </c>
      <c r="F2508" s="149" t="s">
        <v>89</v>
      </c>
      <c r="G2508" s="149" t="s">
        <v>86</v>
      </c>
      <c r="H2508" s="149">
        <v>0</v>
      </c>
      <c r="I2508" s="123" t="s">
        <v>2580</v>
      </c>
      <c r="J2508" s="150">
        <f>VLOOKUP(B2508,'12.2023'!A:C,3,0)</f>
        <v>0</v>
      </c>
      <c r="K2508" s="151">
        <f>VLOOKUP(B2508,'12.2023'!A:D,4,0)</f>
        <v>0</v>
      </c>
      <c r="L2508" s="150">
        <f>VLOOKUP(B2508,'12.2023'!A:E,5,0)</f>
        <v>10120</v>
      </c>
      <c r="M2508" s="150">
        <f>VLOOKUP(B2508,'12.2023'!A:F,6,0)</f>
        <v>10120</v>
      </c>
      <c r="N2508" s="150">
        <f t="shared" si="157"/>
        <v>0</v>
      </c>
      <c r="O2508" s="152">
        <f t="shared" si="158"/>
        <v>0</v>
      </c>
      <c r="P2508" s="128">
        <f t="shared" si="159"/>
        <v>0</v>
      </c>
      <c r="Q2508" s="153">
        <v>0</v>
      </c>
      <c r="R2508" s="128">
        <f t="shared" si="160"/>
        <v>0</v>
      </c>
      <c r="S2508" s="129">
        <v>16</v>
      </c>
    </row>
    <row r="2509" spans="1:19" hidden="1">
      <c r="A2509" s="147">
        <v>2476</v>
      </c>
      <c r="B2509" s="121">
        <v>2010101277</v>
      </c>
      <c r="C2509" s="148" t="s">
        <v>159</v>
      </c>
      <c r="D2509" s="149" t="s">
        <v>32</v>
      </c>
      <c r="E2509" s="149" t="s">
        <v>34</v>
      </c>
      <c r="F2509" s="149" t="s">
        <v>89</v>
      </c>
      <c r="G2509" s="149" t="s">
        <v>86</v>
      </c>
      <c r="H2509" s="149">
        <v>0</v>
      </c>
      <c r="I2509" s="123" t="s">
        <v>2581</v>
      </c>
      <c r="J2509" s="150">
        <f>VLOOKUP(B2509,'12.2023'!A:C,3,0)</f>
        <v>0</v>
      </c>
      <c r="K2509" s="151">
        <f>VLOOKUP(B2509,'12.2023'!A:D,4,0)</f>
        <v>0</v>
      </c>
      <c r="L2509" s="150">
        <f>VLOOKUP(B2509,'12.2023'!A:E,5,0)</f>
        <v>0</v>
      </c>
      <c r="M2509" s="150">
        <f>VLOOKUP(B2509,'12.2023'!A:F,6,0)</f>
        <v>0</v>
      </c>
      <c r="N2509" s="150">
        <f t="shared" si="157"/>
        <v>0</v>
      </c>
      <c r="O2509" s="152">
        <f t="shared" si="158"/>
        <v>0</v>
      </c>
      <c r="P2509" s="128">
        <f t="shared" si="159"/>
        <v>0</v>
      </c>
      <c r="Q2509" s="153">
        <v>0</v>
      </c>
      <c r="R2509" s="128">
        <f t="shared" si="160"/>
        <v>0</v>
      </c>
      <c r="S2509" s="129">
        <v>16</v>
      </c>
    </row>
    <row r="2510" spans="1:19" hidden="1">
      <c r="A2510" s="147">
        <v>2477</v>
      </c>
      <c r="B2510" s="121">
        <v>2010101278</v>
      </c>
      <c r="C2510" s="148" t="s">
        <v>159</v>
      </c>
      <c r="D2510" s="149" t="s">
        <v>32</v>
      </c>
      <c r="E2510" s="149" t="s">
        <v>34</v>
      </c>
      <c r="F2510" s="149" t="s">
        <v>89</v>
      </c>
      <c r="G2510" s="149" t="s">
        <v>86</v>
      </c>
      <c r="H2510" s="149">
        <v>0</v>
      </c>
      <c r="I2510" s="123" t="s">
        <v>2582</v>
      </c>
      <c r="J2510" s="150">
        <f>VLOOKUP(B2510,'12.2023'!A:C,3,0)</f>
        <v>0</v>
      </c>
      <c r="K2510" s="151">
        <f>VLOOKUP(B2510,'12.2023'!A:D,4,0)</f>
        <v>0</v>
      </c>
      <c r="L2510" s="150">
        <f>VLOOKUP(B2510,'12.2023'!A:E,5,0)</f>
        <v>0</v>
      </c>
      <c r="M2510" s="150">
        <f>VLOOKUP(B2510,'12.2023'!A:F,6,0)</f>
        <v>0</v>
      </c>
      <c r="N2510" s="150">
        <f t="shared" si="157"/>
        <v>0</v>
      </c>
      <c r="O2510" s="152">
        <f t="shared" si="158"/>
        <v>0</v>
      </c>
      <c r="P2510" s="128">
        <f t="shared" si="159"/>
        <v>0</v>
      </c>
      <c r="Q2510" s="153">
        <v>0</v>
      </c>
      <c r="R2510" s="128">
        <f t="shared" si="160"/>
        <v>0</v>
      </c>
      <c r="S2510" s="129">
        <v>16</v>
      </c>
    </row>
    <row r="2511" spans="1:19" hidden="1">
      <c r="A2511" s="147">
        <v>2478</v>
      </c>
      <c r="B2511" s="121">
        <v>2010101279</v>
      </c>
      <c r="C2511" s="148" t="s">
        <v>159</v>
      </c>
      <c r="D2511" s="149" t="s">
        <v>32</v>
      </c>
      <c r="E2511" s="149" t="s">
        <v>34</v>
      </c>
      <c r="F2511" s="149" t="s">
        <v>89</v>
      </c>
      <c r="G2511" s="149" t="s">
        <v>86</v>
      </c>
      <c r="H2511" s="149">
        <v>0</v>
      </c>
      <c r="I2511" s="123" t="s">
        <v>2583</v>
      </c>
      <c r="J2511" s="150">
        <f>VLOOKUP(B2511,'12.2023'!A:C,3,0)</f>
        <v>1.200000001117587E-3</v>
      </c>
      <c r="K2511" s="151">
        <f>VLOOKUP(B2511,'12.2023'!A:D,4,0)</f>
        <v>0</v>
      </c>
      <c r="L2511" s="150">
        <f>VLOOKUP(B2511,'12.2023'!A:E,5,0)</f>
        <v>75000</v>
      </c>
      <c r="M2511" s="150">
        <f>VLOOKUP(B2511,'12.2023'!A:F,6,0)</f>
        <v>75000.001399999994</v>
      </c>
      <c r="N2511" s="150">
        <f t="shared" si="157"/>
        <v>0</v>
      </c>
      <c r="O2511" s="152">
        <f t="shared" si="158"/>
        <v>1.9999999494757503E-4</v>
      </c>
      <c r="P2511" s="128">
        <f t="shared" si="159"/>
        <v>-1.9999999494757503E-4</v>
      </c>
      <c r="Q2511" s="153">
        <v>0</v>
      </c>
      <c r="R2511" s="128">
        <f t="shared" si="160"/>
        <v>-1.9999999494757503E-4</v>
      </c>
      <c r="S2511" s="129">
        <v>16</v>
      </c>
    </row>
    <row r="2512" spans="1:19" hidden="1">
      <c r="A2512" s="147">
        <v>2479</v>
      </c>
      <c r="B2512" s="121">
        <v>2010101280</v>
      </c>
      <c r="C2512" s="148" t="s">
        <v>159</v>
      </c>
      <c r="D2512" s="149" t="s">
        <v>32</v>
      </c>
      <c r="E2512" s="149" t="s">
        <v>34</v>
      </c>
      <c r="F2512" s="149" t="s">
        <v>89</v>
      </c>
      <c r="G2512" s="149" t="s">
        <v>86</v>
      </c>
      <c r="H2512" s="149">
        <v>0</v>
      </c>
      <c r="I2512" s="123" t="s">
        <v>2584</v>
      </c>
      <c r="J2512" s="150">
        <f>VLOOKUP(B2512,'12.2023'!A:C,3,0)</f>
        <v>0</v>
      </c>
      <c r="K2512" s="151">
        <f>VLOOKUP(B2512,'12.2023'!A:D,4,0)</f>
        <v>0</v>
      </c>
      <c r="L2512" s="150">
        <f>VLOOKUP(B2512,'12.2023'!A:E,5,0)</f>
        <v>151767</v>
      </c>
      <c r="M2512" s="150">
        <f>VLOOKUP(B2512,'12.2023'!A:F,6,0)</f>
        <v>158009.41868</v>
      </c>
      <c r="N2512" s="150">
        <f t="shared" si="157"/>
        <v>0</v>
      </c>
      <c r="O2512" s="152">
        <f t="shared" si="158"/>
        <v>6242.4186800000025</v>
      </c>
      <c r="P2512" s="128">
        <f t="shared" si="159"/>
        <v>-6242.4186800000025</v>
      </c>
      <c r="Q2512" s="153">
        <v>0</v>
      </c>
      <c r="R2512" s="128">
        <f t="shared" si="160"/>
        <v>-6242.4186800000025</v>
      </c>
      <c r="S2512" s="129">
        <v>16</v>
      </c>
    </row>
    <row r="2513" spans="1:19" hidden="1">
      <c r="A2513" s="147">
        <v>2480</v>
      </c>
      <c r="B2513" s="121">
        <v>2010101281</v>
      </c>
      <c r="C2513" s="148" t="s">
        <v>159</v>
      </c>
      <c r="D2513" s="149" t="s">
        <v>32</v>
      </c>
      <c r="E2513" s="149" t="s">
        <v>34</v>
      </c>
      <c r="F2513" s="149" t="s">
        <v>89</v>
      </c>
      <c r="G2513" s="149" t="s">
        <v>86</v>
      </c>
      <c r="H2513" s="149">
        <v>0</v>
      </c>
      <c r="I2513" s="123" t="s">
        <v>2585</v>
      </c>
      <c r="J2513" s="150">
        <f>VLOOKUP(B2513,'12.2023'!A:C,3,0)</f>
        <v>0</v>
      </c>
      <c r="K2513" s="151">
        <f>VLOOKUP(B2513,'12.2023'!A:D,4,0)</f>
        <v>250713.01</v>
      </c>
      <c r="L2513" s="150">
        <f>VLOOKUP(B2513,'12.2023'!A:E,5,0)</f>
        <v>700000</v>
      </c>
      <c r="M2513" s="150">
        <f>VLOOKUP(B2513,'12.2023'!A:F,6,0)</f>
        <v>587700.67000000004</v>
      </c>
      <c r="N2513" s="150">
        <f t="shared" si="157"/>
        <v>0</v>
      </c>
      <c r="O2513" s="152">
        <f t="shared" si="158"/>
        <v>138413.68000000005</v>
      </c>
      <c r="P2513" s="128">
        <f t="shared" si="159"/>
        <v>-138413.68000000005</v>
      </c>
      <c r="Q2513" s="153">
        <v>0</v>
      </c>
      <c r="R2513" s="128">
        <f t="shared" si="160"/>
        <v>-138413.68000000005</v>
      </c>
      <c r="S2513" s="129">
        <v>16</v>
      </c>
    </row>
    <row r="2514" spans="1:19" hidden="1">
      <c r="A2514" s="147">
        <v>2481</v>
      </c>
      <c r="B2514" s="121">
        <v>2010101282</v>
      </c>
      <c r="C2514" s="148" t="s">
        <v>159</v>
      </c>
      <c r="D2514" s="149" t="s">
        <v>32</v>
      </c>
      <c r="E2514" s="149" t="s">
        <v>34</v>
      </c>
      <c r="F2514" s="149" t="s">
        <v>89</v>
      </c>
      <c r="G2514" s="149" t="s">
        <v>86</v>
      </c>
      <c r="H2514" s="149">
        <v>0</v>
      </c>
      <c r="I2514" s="123" t="s">
        <v>2586</v>
      </c>
      <c r="J2514" s="150">
        <f>VLOOKUP(B2514,'12.2023'!A:C,3,0)</f>
        <v>0</v>
      </c>
      <c r="K2514" s="151">
        <f>VLOOKUP(B2514,'12.2023'!A:D,4,0)</f>
        <v>0</v>
      </c>
      <c r="L2514" s="150">
        <f>VLOOKUP(B2514,'12.2023'!A:E,5,0)</f>
        <v>9142.5</v>
      </c>
      <c r="M2514" s="150">
        <f>VLOOKUP(B2514,'12.2023'!A:F,6,0)</f>
        <v>9142.5</v>
      </c>
      <c r="N2514" s="150">
        <f t="shared" si="157"/>
        <v>0</v>
      </c>
      <c r="O2514" s="152">
        <f t="shared" si="158"/>
        <v>0</v>
      </c>
      <c r="P2514" s="128">
        <f t="shared" si="159"/>
        <v>0</v>
      </c>
      <c r="Q2514" s="153">
        <v>0</v>
      </c>
      <c r="R2514" s="128">
        <f t="shared" si="160"/>
        <v>0</v>
      </c>
      <c r="S2514" s="129">
        <v>16</v>
      </c>
    </row>
    <row r="2515" spans="1:19" hidden="1">
      <c r="A2515" s="147">
        <v>2482</v>
      </c>
      <c r="B2515" s="121">
        <v>2010101285</v>
      </c>
      <c r="C2515" s="148" t="s">
        <v>159</v>
      </c>
      <c r="D2515" s="149" t="s">
        <v>32</v>
      </c>
      <c r="E2515" s="149" t="s">
        <v>34</v>
      </c>
      <c r="F2515" s="149" t="s">
        <v>152</v>
      </c>
      <c r="G2515" s="149" t="s">
        <v>111</v>
      </c>
      <c r="H2515" s="149">
        <v>0</v>
      </c>
      <c r="I2515" s="123" t="s">
        <v>2587</v>
      </c>
      <c r="J2515" s="150">
        <f>VLOOKUP(B2515,'12.2023'!A:C,3,0)</f>
        <v>0</v>
      </c>
      <c r="K2515" s="151">
        <f>VLOOKUP(B2515,'12.2023'!A:D,4,0)</f>
        <v>0</v>
      </c>
      <c r="L2515" s="150">
        <f>VLOOKUP(B2515,'12.2023'!A:E,5,0)</f>
        <v>897461.15</v>
      </c>
      <c r="M2515" s="150">
        <f>VLOOKUP(B2515,'12.2023'!A:F,6,0)</f>
        <v>843558.35</v>
      </c>
      <c r="N2515" s="150">
        <f t="shared" si="157"/>
        <v>53902.800000000047</v>
      </c>
      <c r="O2515" s="152">
        <f t="shared" si="158"/>
        <v>0</v>
      </c>
      <c r="P2515" s="128">
        <f t="shared" si="159"/>
        <v>53902.800000000047</v>
      </c>
      <c r="Q2515" s="153">
        <v>0</v>
      </c>
      <c r="R2515" s="128">
        <f t="shared" si="160"/>
        <v>53902.800000000047</v>
      </c>
      <c r="S2515" s="129">
        <v>11</v>
      </c>
    </row>
    <row r="2516" spans="1:19" hidden="1">
      <c r="A2516" s="147">
        <v>2483</v>
      </c>
      <c r="B2516" s="121">
        <v>2010101286</v>
      </c>
      <c r="C2516" s="148" t="s">
        <v>159</v>
      </c>
      <c r="D2516" s="149" t="s">
        <v>32</v>
      </c>
      <c r="E2516" s="149" t="s">
        <v>34</v>
      </c>
      <c r="F2516" s="149" t="s">
        <v>89</v>
      </c>
      <c r="G2516" s="149" t="s">
        <v>86</v>
      </c>
      <c r="H2516" s="149">
        <v>0</v>
      </c>
      <c r="I2516" s="123" t="s">
        <v>2588</v>
      </c>
      <c r="J2516" s="150">
        <f>VLOOKUP(B2516,'12.2023'!A:C,3,0)</f>
        <v>0</v>
      </c>
      <c r="K2516" s="151">
        <f>VLOOKUP(B2516,'12.2023'!A:D,4,0)</f>
        <v>0</v>
      </c>
      <c r="L2516" s="150">
        <f>VLOOKUP(B2516,'12.2023'!A:E,5,0)</f>
        <v>21217.5</v>
      </c>
      <c r="M2516" s="150">
        <f>VLOOKUP(B2516,'12.2023'!A:F,6,0)</f>
        <v>21217.5</v>
      </c>
      <c r="N2516" s="150">
        <f t="shared" si="157"/>
        <v>0</v>
      </c>
      <c r="O2516" s="152">
        <f t="shared" si="158"/>
        <v>0</v>
      </c>
      <c r="P2516" s="128">
        <f t="shared" si="159"/>
        <v>0</v>
      </c>
      <c r="Q2516" s="153">
        <v>0</v>
      </c>
      <c r="R2516" s="128">
        <f t="shared" si="160"/>
        <v>0</v>
      </c>
      <c r="S2516" s="129">
        <v>16</v>
      </c>
    </row>
    <row r="2517" spans="1:19" hidden="1">
      <c r="A2517" s="147">
        <v>2484</v>
      </c>
      <c r="B2517" s="121">
        <v>2010101287</v>
      </c>
      <c r="C2517" s="148" t="s">
        <v>159</v>
      </c>
      <c r="D2517" s="149" t="s">
        <v>32</v>
      </c>
      <c r="E2517" s="149" t="s">
        <v>34</v>
      </c>
      <c r="F2517" s="149" t="s">
        <v>89</v>
      </c>
      <c r="G2517" s="149" t="s">
        <v>86</v>
      </c>
      <c r="H2517" s="149">
        <v>0</v>
      </c>
      <c r="I2517" s="123" t="s">
        <v>2589</v>
      </c>
      <c r="J2517" s="150">
        <f>VLOOKUP(B2517,'12.2023'!A:C,3,0)</f>
        <v>0</v>
      </c>
      <c r="K2517" s="151">
        <f>VLOOKUP(B2517,'12.2023'!A:D,4,0)</f>
        <v>0</v>
      </c>
      <c r="L2517" s="150">
        <f>VLOOKUP(B2517,'12.2023'!A:E,5,0)</f>
        <v>6037.5</v>
      </c>
      <c r="M2517" s="150">
        <f>VLOOKUP(B2517,'12.2023'!A:F,6,0)</f>
        <v>6037.5</v>
      </c>
      <c r="N2517" s="150">
        <f t="shared" si="157"/>
        <v>0</v>
      </c>
      <c r="O2517" s="152">
        <f t="shared" si="158"/>
        <v>0</v>
      </c>
      <c r="P2517" s="128">
        <f t="shared" si="159"/>
        <v>0</v>
      </c>
      <c r="Q2517" s="153">
        <v>0</v>
      </c>
      <c r="R2517" s="128">
        <f t="shared" si="160"/>
        <v>0</v>
      </c>
      <c r="S2517" s="129">
        <v>16</v>
      </c>
    </row>
    <row r="2518" spans="1:19" hidden="1">
      <c r="A2518" s="147">
        <v>2485</v>
      </c>
      <c r="B2518" s="121">
        <v>2010101288</v>
      </c>
      <c r="C2518" s="148" t="s">
        <v>159</v>
      </c>
      <c r="D2518" s="149" t="s">
        <v>32</v>
      </c>
      <c r="E2518" s="149" t="s">
        <v>34</v>
      </c>
      <c r="F2518" s="149" t="s">
        <v>89</v>
      </c>
      <c r="G2518" s="149" t="s">
        <v>86</v>
      </c>
      <c r="H2518" s="149">
        <v>0</v>
      </c>
      <c r="I2518" s="123" t="s">
        <v>2590</v>
      </c>
      <c r="J2518" s="150">
        <f>VLOOKUP(B2518,'12.2023'!A:C,3,0)</f>
        <v>0</v>
      </c>
      <c r="K2518" s="151">
        <f>VLOOKUP(B2518,'12.2023'!A:D,4,0)</f>
        <v>0</v>
      </c>
      <c r="L2518" s="150">
        <f>VLOOKUP(B2518,'12.2023'!A:E,5,0)</f>
        <v>2348137</v>
      </c>
      <c r="M2518" s="150">
        <f>VLOOKUP(B2518,'12.2023'!A:F,6,0)</f>
        <v>2358962.75</v>
      </c>
      <c r="N2518" s="150">
        <f t="shared" si="157"/>
        <v>0</v>
      </c>
      <c r="O2518" s="152">
        <f t="shared" si="158"/>
        <v>10825.75</v>
      </c>
      <c r="P2518" s="128">
        <f t="shared" si="159"/>
        <v>-10825.75</v>
      </c>
      <c r="Q2518" s="153">
        <v>0</v>
      </c>
      <c r="R2518" s="128">
        <f t="shared" si="160"/>
        <v>-10825.75</v>
      </c>
      <c r="S2518" s="129">
        <v>16</v>
      </c>
    </row>
    <row r="2519" spans="1:19" hidden="1">
      <c r="A2519" s="147">
        <v>2486</v>
      </c>
      <c r="B2519" s="121">
        <v>2010101289</v>
      </c>
      <c r="C2519" s="148" t="s">
        <v>159</v>
      </c>
      <c r="D2519" s="149" t="s">
        <v>32</v>
      </c>
      <c r="E2519" s="149" t="s">
        <v>34</v>
      </c>
      <c r="F2519" s="149" t="s">
        <v>152</v>
      </c>
      <c r="G2519" s="149" t="s">
        <v>111</v>
      </c>
      <c r="H2519" s="149">
        <v>0</v>
      </c>
      <c r="I2519" s="123" t="s">
        <v>2591</v>
      </c>
      <c r="J2519" s="150">
        <f>VLOOKUP(B2519,'12.2023'!A:C,3,0)</f>
        <v>0</v>
      </c>
      <c r="K2519" s="151">
        <f>VLOOKUP(B2519,'12.2023'!A:D,4,0)</f>
        <v>0</v>
      </c>
      <c r="L2519" s="150">
        <f>VLOOKUP(B2519,'12.2023'!A:E,5,0)</f>
        <v>16680.75</v>
      </c>
      <c r="M2519" s="150">
        <f>VLOOKUP(B2519,'12.2023'!A:F,6,0)</f>
        <v>0</v>
      </c>
      <c r="N2519" s="150">
        <f t="shared" si="157"/>
        <v>16680.75</v>
      </c>
      <c r="O2519" s="152">
        <f t="shared" si="158"/>
        <v>0</v>
      </c>
      <c r="P2519" s="128">
        <f t="shared" si="159"/>
        <v>16680.75</v>
      </c>
      <c r="Q2519" s="153">
        <v>0</v>
      </c>
      <c r="R2519" s="128">
        <f t="shared" si="160"/>
        <v>16680.75</v>
      </c>
      <c r="S2519" s="129">
        <v>11</v>
      </c>
    </row>
    <row r="2520" spans="1:19" hidden="1">
      <c r="A2520" s="147">
        <v>2487</v>
      </c>
      <c r="B2520" s="121">
        <v>2010101290</v>
      </c>
      <c r="C2520" s="148" t="s">
        <v>159</v>
      </c>
      <c r="D2520" s="149" t="s">
        <v>32</v>
      </c>
      <c r="E2520" s="149" t="s">
        <v>34</v>
      </c>
      <c r="F2520" s="149" t="s">
        <v>152</v>
      </c>
      <c r="G2520" s="149" t="s">
        <v>111</v>
      </c>
      <c r="H2520" s="149">
        <v>0</v>
      </c>
      <c r="I2520" s="123" t="s">
        <v>2592</v>
      </c>
      <c r="J2520" s="150">
        <f>VLOOKUP(B2520,'12.2023'!A:C,3,0)</f>
        <v>0</v>
      </c>
      <c r="K2520" s="151">
        <f>VLOOKUP(B2520,'12.2023'!A:D,4,0)</f>
        <v>0</v>
      </c>
      <c r="L2520" s="150">
        <f>VLOOKUP(B2520,'12.2023'!A:E,5,0)</f>
        <v>1992.74</v>
      </c>
      <c r="M2520" s="150">
        <f>VLOOKUP(B2520,'12.2023'!A:F,6,0)</f>
        <v>1992.73</v>
      </c>
      <c r="N2520" s="150">
        <f t="shared" si="157"/>
        <v>9.9999999999909051E-3</v>
      </c>
      <c r="O2520" s="152">
        <f t="shared" si="158"/>
        <v>0</v>
      </c>
      <c r="P2520" s="128">
        <f t="shared" si="159"/>
        <v>9.9999999999909051E-3</v>
      </c>
      <c r="Q2520" s="153">
        <v>0</v>
      </c>
      <c r="R2520" s="128">
        <f t="shared" si="160"/>
        <v>9.9999999999909051E-3</v>
      </c>
      <c r="S2520" s="129">
        <v>11</v>
      </c>
    </row>
    <row r="2521" spans="1:19" hidden="1">
      <c r="A2521" s="147">
        <v>2488</v>
      </c>
      <c r="B2521" s="121">
        <v>2010101291</v>
      </c>
      <c r="C2521" s="148" t="s">
        <v>159</v>
      </c>
      <c r="D2521" s="149" t="s">
        <v>32</v>
      </c>
      <c r="E2521" s="149" t="s">
        <v>34</v>
      </c>
      <c r="F2521" s="149" t="s">
        <v>89</v>
      </c>
      <c r="G2521" s="149" t="s">
        <v>86</v>
      </c>
      <c r="H2521" s="149">
        <v>0</v>
      </c>
      <c r="I2521" s="123" t="s">
        <v>2593</v>
      </c>
      <c r="J2521" s="150">
        <f>VLOOKUP(B2521,'12.2023'!A:C,3,0)</f>
        <v>0</v>
      </c>
      <c r="K2521" s="151">
        <f>VLOOKUP(B2521,'12.2023'!A:D,4,0)</f>
        <v>0</v>
      </c>
      <c r="L2521" s="150">
        <f>VLOOKUP(B2521,'12.2023'!A:E,5,0)</f>
        <v>5277.02</v>
      </c>
      <c r="M2521" s="150">
        <f>VLOOKUP(B2521,'12.2023'!A:F,6,0)</f>
        <v>5277.02</v>
      </c>
      <c r="N2521" s="150">
        <f t="shared" si="157"/>
        <v>0</v>
      </c>
      <c r="O2521" s="152">
        <f t="shared" si="158"/>
        <v>0</v>
      </c>
      <c r="P2521" s="128">
        <f t="shared" si="159"/>
        <v>0</v>
      </c>
      <c r="Q2521" s="153">
        <v>0</v>
      </c>
      <c r="R2521" s="128">
        <f t="shared" si="160"/>
        <v>0</v>
      </c>
      <c r="S2521" s="129">
        <v>16</v>
      </c>
    </row>
    <row r="2522" spans="1:19" hidden="1">
      <c r="A2522" s="147">
        <v>2489</v>
      </c>
      <c r="B2522" s="121">
        <v>2010101292</v>
      </c>
      <c r="C2522" s="148" t="s">
        <v>159</v>
      </c>
      <c r="D2522" s="149" t="s">
        <v>32</v>
      </c>
      <c r="E2522" s="149" t="s">
        <v>34</v>
      </c>
      <c r="F2522" s="149" t="s">
        <v>89</v>
      </c>
      <c r="G2522" s="149" t="s">
        <v>86</v>
      </c>
      <c r="H2522" s="149">
        <v>0</v>
      </c>
      <c r="I2522" s="123" t="s">
        <v>2594</v>
      </c>
      <c r="J2522" s="150">
        <f>VLOOKUP(B2522,'12.2023'!A:C,3,0)</f>
        <v>0</v>
      </c>
      <c r="K2522" s="151">
        <f>VLOOKUP(B2522,'12.2023'!A:D,4,0)</f>
        <v>0</v>
      </c>
      <c r="L2522" s="150">
        <f>VLOOKUP(B2522,'12.2023'!A:E,5,0)</f>
        <v>200473</v>
      </c>
      <c r="M2522" s="150">
        <f>VLOOKUP(B2522,'12.2023'!A:F,6,0)</f>
        <v>200474.53</v>
      </c>
      <c r="N2522" s="150">
        <f t="shared" si="157"/>
        <v>0</v>
      </c>
      <c r="O2522" s="152">
        <f t="shared" si="158"/>
        <v>1.5299999999988358</v>
      </c>
      <c r="P2522" s="128">
        <f t="shared" si="159"/>
        <v>-1.5299999999988358</v>
      </c>
      <c r="Q2522" s="153">
        <v>0</v>
      </c>
      <c r="R2522" s="128">
        <f t="shared" si="160"/>
        <v>-1.5299999999988358</v>
      </c>
      <c r="S2522" s="129">
        <v>16</v>
      </c>
    </row>
    <row r="2523" spans="1:19" hidden="1">
      <c r="A2523" s="147">
        <v>2490</v>
      </c>
      <c r="B2523" s="121">
        <v>2010101293</v>
      </c>
      <c r="C2523" s="148" t="s">
        <v>159</v>
      </c>
      <c r="D2523" s="149" t="s">
        <v>32</v>
      </c>
      <c r="E2523" s="149" t="s">
        <v>34</v>
      </c>
      <c r="F2523" s="149" t="s">
        <v>89</v>
      </c>
      <c r="G2523" s="149" t="s">
        <v>86</v>
      </c>
      <c r="H2523" s="149">
        <v>0</v>
      </c>
      <c r="I2523" s="123" t="s">
        <v>2595</v>
      </c>
      <c r="J2523" s="150">
        <f>VLOOKUP(B2523,'12.2023'!A:C,3,0)</f>
        <v>0</v>
      </c>
      <c r="K2523" s="151">
        <f>VLOOKUP(B2523,'12.2023'!A:D,4,0)</f>
        <v>0</v>
      </c>
      <c r="L2523" s="150">
        <f>VLOOKUP(B2523,'12.2023'!A:E,5,0)</f>
        <v>34155</v>
      </c>
      <c r="M2523" s="150">
        <f>VLOOKUP(B2523,'12.2023'!A:F,6,0)</f>
        <v>34155</v>
      </c>
      <c r="N2523" s="150">
        <f t="shared" si="157"/>
        <v>0</v>
      </c>
      <c r="O2523" s="152">
        <f t="shared" si="158"/>
        <v>0</v>
      </c>
      <c r="P2523" s="128">
        <f t="shared" si="159"/>
        <v>0</v>
      </c>
      <c r="Q2523" s="153">
        <v>0</v>
      </c>
      <c r="R2523" s="128">
        <f t="shared" si="160"/>
        <v>0</v>
      </c>
      <c r="S2523" s="129">
        <v>16</v>
      </c>
    </row>
    <row r="2524" spans="1:19" hidden="1">
      <c r="A2524" s="147">
        <v>2491</v>
      </c>
      <c r="B2524" s="121">
        <v>2010101294</v>
      </c>
      <c r="C2524" s="148" t="s">
        <v>159</v>
      </c>
      <c r="D2524" s="149" t="s">
        <v>32</v>
      </c>
      <c r="E2524" s="149" t="s">
        <v>34</v>
      </c>
      <c r="F2524" s="149" t="s">
        <v>89</v>
      </c>
      <c r="G2524" s="149" t="s">
        <v>86</v>
      </c>
      <c r="H2524" s="149">
        <v>0</v>
      </c>
      <c r="I2524" s="123" t="s">
        <v>2596</v>
      </c>
      <c r="J2524" s="150">
        <f>VLOOKUP(B2524,'12.2023'!A:C,3,0)</f>
        <v>0</v>
      </c>
      <c r="K2524" s="151">
        <f>VLOOKUP(B2524,'12.2023'!A:D,4,0)</f>
        <v>0</v>
      </c>
      <c r="L2524" s="150">
        <f>VLOOKUP(B2524,'12.2023'!A:E,5,0)</f>
        <v>23000</v>
      </c>
      <c r="M2524" s="150">
        <f>VLOOKUP(B2524,'12.2023'!A:F,6,0)</f>
        <v>23000</v>
      </c>
      <c r="N2524" s="150">
        <f t="shared" si="157"/>
        <v>0</v>
      </c>
      <c r="O2524" s="152">
        <f t="shared" si="158"/>
        <v>0</v>
      </c>
      <c r="P2524" s="128">
        <f t="shared" si="159"/>
        <v>0</v>
      </c>
      <c r="Q2524" s="153">
        <v>0</v>
      </c>
      <c r="R2524" s="128">
        <f t="shared" si="160"/>
        <v>0</v>
      </c>
      <c r="S2524" s="129">
        <v>16</v>
      </c>
    </row>
    <row r="2525" spans="1:19" hidden="1">
      <c r="A2525" s="147">
        <v>2492</v>
      </c>
      <c r="B2525" s="121">
        <v>2010101295</v>
      </c>
      <c r="C2525" s="148" t="s">
        <v>159</v>
      </c>
      <c r="D2525" s="149" t="s">
        <v>32</v>
      </c>
      <c r="E2525" s="149" t="s">
        <v>34</v>
      </c>
      <c r="F2525" s="149" t="s">
        <v>152</v>
      </c>
      <c r="G2525" s="149" t="s">
        <v>111</v>
      </c>
      <c r="H2525" s="149">
        <v>0</v>
      </c>
      <c r="I2525" s="123" t="s">
        <v>2597</v>
      </c>
      <c r="J2525" s="150">
        <f>VLOOKUP(B2525,'12.2023'!A:C,3,0)</f>
        <v>0</v>
      </c>
      <c r="K2525" s="151">
        <f>VLOOKUP(B2525,'12.2023'!A:D,4,0)</f>
        <v>0</v>
      </c>
      <c r="L2525" s="150">
        <f>VLOOKUP(B2525,'12.2023'!A:E,5,0)</f>
        <v>35765</v>
      </c>
      <c r="M2525" s="150">
        <f>VLOOKUP(B2525,'12.2023'!A:F,6,0)</f>
        <v>29601</v>
      </c>
      <c r="N2525" s="150">
        <f t="shared" si="157"/>
        <v>6164</v>
      </c>
      <c r="O2525" s="152">
        <f t="shared" si="158"/>
        <v>0</v>
      </c>
      <c r="P2525" s="128">
        <f t="shared" si="159"/>
        <v>6164</v>
      </c>
      <c r="Q2525" s="153">
        <v>0</v>
      </c>
      <c r="R2525" s="128">
        <f t="shared" si="160"/>
        <v>6164</v>
      </c>
      <c r="S2525" s="129">
        <v>11</v>
      </c>
    </row>
    <row r="2526" spans="1:19" hidden="1">
      <c r="A2526" s="147">
        <v>2493</v>
      </c>
      <c r="B2526" s="121">
        <v>2010101297</v>
      </c>
      <c r="C2526" s="148" t="s">
        <v>159</v>
      </c>
      <c r="D2526" s="149" t="s">
        <v>32</v>
      </c>
      <c r="E2526" s="149" t="s">
        <v>34</v>
      </c>
      <c r="F2526" s="149" t="s">
        <v>152</v>
      </c>
      <c r="G2526" s="149" t="s">
        <v>111</v>
      </c>
      <c r="H2526" s="149">
        <v>0</v>
      </c>
      <c r="I2526" s="123" t="s">
        <v>2598</v>
      </c>
      <c r="J2526" s="150">
        <f>VLOOKUP(B2526,'12.2023'!A:C,3,0)</f>
        <v>0</v>
      </c>
      <c r="K2526" s="151">
        <f>VLOOKUP(B2526,'12.2023'!A:D,4,0)</f>
        <v>0</v>
      </c>
      <c r="L2526" s="150">
        <f>VLOOKUP(B2526,'12.2023'!A:E,5,0)</f>
        <v>1000000</v>
      </c>
      <c r="M2526" s="150">
        <f>VLOOKUP(B2526,'12.2023'!A:F,6,0)</f>
        <v>0</v>
      </c>
      <c r="N2526" s="150">
        <f t="shared" si="157"/>
        <v>1000000</v>
      </c>
      <c r="O2526" s="152">
        <f t="shared" si="158"/>
        <v>0</v>
      </c>
      <c r="P2526" s="128">
        <f t="shared" si="159"/>
        <v>1000000</v>
      </c>
      <c r="Q2526" s="153">
        <v>0</v>
      </c>
      <c r="R2526" s="128">
        <f t="shared" si="160"/>
        <v>1000000</v>
      </c>
      <c r="S2526" s="129">
        <v>11</v>
      </c>
    </row>
    <row r="2527" spans="1:19" hidden="1">
      <c r="A2527" s="147">
        <v>2494</v>
      </c>
      <c r="B2527" s="121">
        <v>2010101298</v>
      </c>
      <c r="C2527" s="148" t="s">
        <v>159</v>
      </c>
      <c r="D2527" s="149" t="s">
        <v>32</v>
      </c>
      <c r="E2527" s="149" t="s">
        <v>34</v>
      </c>
      <c r="F2527" s="149" t="s">
        <v>89</v>
      </c>
      <c r="G2527" s="149" t="s">
        <v>86</v>
      </c>
      <c r="H2527" s="149">
        <v>0</v>
      </c>
      <c r="I2527" s="123" t="s">
        <v>2599</v>
      </c>
      <c r="J2527" s="150">
        <f>VLOOKUP(B2527,'12.2023'!A:C,3,0)</f>
        <v>0</v>
      </c>
      <c r="K2527" s="151">
        <f>VLOOKUP(B2527,'12.2023'!A:D,4,0)</f>
        <v>0</v>
      </c>
      <c r="L2527" s="150">
        <f>VLOOKUP(B2527,'12.2023'!A:E,5,0)</f>
        <v>289421.7</v>
      </c>
      <c r="M2527" s="150">
        <f>VLOOKUP(B2527,'12.2023'!A:F,6,0)</f>
        <v>510857.27</v>
      </c>
      <c r="N2527" s="150">
        <f t="shared" si="157"/>
        <v>0</v>
      </c>
      <c r="O2527" s="152">
        <f t="shared" si="158"/>
        <v>221435.57</v>
      </c>
      <c r="P2527" s="128">
        <f t="shared" si="159"/>
        <v>-221435.57</v>
      </c>
      <c r="Q2527" s="153">
        <v>0</v>
      </c>
      <c r="R2527" s="128">
        <f t="shared" si="160"/>
        <v>-221435.57</v>
      </c>
      <c r="S2527" s="129">
        <v>16</v>
      </c>
    </row>
    <row r="2528" spans="1:19" hidden="1">
      <c r="A2528" s="147">
        <v>2495</v>
      </c>
      <c r="B2528" s="121">
        <v>2010101299</v>
      </c>
      <c r="C2528" s="148" t="s">
        <v>159</v>
      </c>
      <c r="D2528" s="149" t="s">
        <v>32</v>
      </c>
      <c r="E2528" s="149" t="s">
        <v>34</v>
      </c>
      <c r="F2528" s="149" t="s">
        <v>89</v>
      </c>
      <c r="G2528" s="149" t="s">
        <v>86</v>
      </c>
      <c r="H2528" s="149">
        <v>0</v>
      </c>
      <c r="I2528" s="123" t="s">
        <v>2600</v>
      </c>
      <c r="J2528" s="150">
        <f>VLOOKUP(B2528,'12.2023'!A:C,3,0)</f>
        <v>0</v>
      </c>
      <c r="K2528" s="151">
        <f>VLOOKUP(B2528,'12.2023'!A:D,4,0)</f>
        <v>0</v>
      </c>
      <c r="L2528" s="150">
        <f>VLOOKUP(B2528,'12.2023'!A:E,5,0)</f>
        <v>11726</v>
      </c>
      <c r="M2528" s="150">
        <f>VLOOKUP(B2528,'12.2023'!A:F,6,0)</f>
        <v>11726</v>
      </c>
      <c r="N2528" s="150">
        <f t="shared" si="157"/>
        <v>0</v>
      </c>
      <c r="O2528" s="152">
        <f t="shared" si="158"/>
        <v>0</v>
      </c>
      <c r="P2528" s="128">
        <f t="shared" si="159"/>
        <v>0</v>
      </c>
      <c r="Q2528" s="153">
        <v>0</v>
      </c>
      <c r="R2528" s="128">
        <f t="shared" si="160"/>
        <v>0</v>
      </c>
      <c r="S2528" s="129">
        <v>16</v>
      </c>
    </row>
    <row r="2529" spans="1:19" hidden="1">
      <c r="A2529" s="147">
        <v>2496</v>
      </c>
      <c r="B2529" s="121">
        <v>2010101300</v>
      </c>
      <c r="C2529" s="148" t="s">
        <v>159</v>
      </c>
      <c r="D2529" s="149" t="s">
        <v>32</v>
      </c>
      <c r="E2529" s="149" t="s">
        <v>34</v>
      </c>
      <c r="F2529" s="149" t="s">
        <v>89</v>
      </c>
      <c r="G2529" s="149" t="s">
        <v>86</v>
      </c>
      <c r="H2529" s="149">
        <v>0</v>
      </c>
      <c r="I2529" s="123" t="s">
        <v>2601</v>
      </c>
      <c r="J2529" s="150">
        <f>VLOOKUP(B2529,'12.2023'!A:C,3,0)</f>
        <v>0</v>
      </c>
      <c r="K2529" s="151">
        <f>VLOOKUP(B2529,'12.2023'!A:D,4,0)</f>
        <v>0</v>
      </c>
      <c r="L2529" s="150">
        <f>VLOOKUP(B2529,'12.2023'!A:E,5,0)</f>
        <v>1430974.46</v>
      </c>
      <c r="M2529" s="150">
        <f>VLOOKUP(B2529,'12.2023'!A:F,6,0)</f>
        <v>2221142.9300000002</v>
      </c>
      <c r="N2529" s="150">
        <f t="shared" si="157"/>
        <v>0</v>
      </c>
      <c r="O2529" s="152">
        <f t="shared" si="158"/>
        <v>790168.4700000002</v>
      </c>
      <c r="P2529" s="128">
        <f t="shared" si="159"/>
        <v>-790168.4700000002</v>
      </c>
      <c r="Q2529" s="153">
        <v>0</v>
      </c>
      <c r="R2529" s="128">
        <f t="shared" si="160"/>
        <v>-790168.4700000002</v>
      </c>
      <c r="S2529" s="129">
        <v>16</v>
      </c>
    </row>
    <row r="2530" spans="1:19" hidden="1">
      <c r="A2530" s="147">
        <v>2497</v>
      </c>
      <c r="B2530" s="121">
        <v>2010101301</v>
      </c>
      <c r="C2530" s="148" t="s">
        <v>159</v>
      </c>
      <c r="D2530" s="149" t="s">
        <v>32</v>
      </c>
      <c r="E2530" s="149" t="s">
        <v>34</v>
      </c>
      <c r="F2530" s="149" t="s">
        <v>152</v>
      </c>
      <c r="G2530" s="149" t="s">
        <v>111</v>
      </c>
      <c r="H2530" s="149">
        <v>0</v>
      </c>
      <c r="I2530" s="123" t="s">
        <v>2602</v>
      </c>
      <c r="J2530" s="150">
        <f>VLOOKUP(B2530,'12.2023'!A:C,3,0)</f>
        <v>0</v>
      </c>
      <c r="K2530" s="151">
        <f>VLOOKUP(B2530,'12.2023'!A:D,4,0)</f>
        <v>0</v>
      </c>
      <c r="L2530" s="150">
        <f>VLOOKUP(B2530,'12.2023'!A:E,5,0)</f>
        <v>293250</v>
      </c>
      <c r="M2530" s="150">
        <f>VLOOKUP(B2530,'12.2023'!A:F,6,0)</f>
        <v>0</v>
      </c>
      <c r="N2530" s="150">
        <f t="shared" si="157"/>
        <v>293250</v>
      </c>
      <c r="O2530" s="152">
        <f t="shared" si="158"/>
        <v>0</v>
      </c>
      <c r="P2530" s="128">
        <f t="shared" si="159"/>
        <v>293250</v>
      </c>
      <c r="Q2530" s="153">
        <v>0</v>
      </c>
      <c r="R2530" s="128">
        <f t="shared" si="160"/>
        <v>293250</v>
      </c>
      <c r="S2530" s="129">
        <v>11</v>
      </c>
    </row>
    <row r="2531" spans="1:19" hidden="1">
      <c r="A2531" s="147">
        <v>2498</v>
      </c>
      <c r="B2531" s="121">
        <v>2010101302</v>
      </c>
      <c r="C2531" s="148" t="s">
        <v>159</v>
      </c>
      <c r="D2531" s="149" t="s">
        <v>32</v>
      </c>
      <c r="E2531" s="149" t="s">
        <v>34</v>
      </c>
      <c r="F2531" s="149" t="s">
        <v>89</v>
      </c>
      <c r="G2531" s="149" t="s">
        <v>86</v>
      </c>
      <c r="H2531" s="149">
        <v>0</v>
      </c>
      <c r="I2531" s="123" t="s">
        <v>2603</v>
      </c>
      <c r="J2531" s="150">
        <f>VLOOKUP(B2531,'12.2023'!A:C,3,0)</f>
        <v>0</v>
      </c>
      <c r="K2531" s="151">
        <f>VLOOKUP(B2531,'12.2023'!A:D,4,0)</f>
        <v>0</v>
      </c>
      <c r="L2531" s="150">
        <f>VLOOKUP(B2531,'12.2023'!A:E,5,0)</f>
        <v>10900</v>
      </c>
      <c r="M2531" s="150">
        <f>VLOOKUP(B2531,'12.2023'!A:F,6,0)</f>
        <v>10900</v>
      </c>
      <c r="N2531" s="150">
        <f t="shared" si="157"/>
        <v>0</v>
      </c>
      <c r="O2531" s="152">
        <f t="shared" si="158"/>
        <v>0</v>
      </c>
      <c r="P2531" s="128">
        <f t="shared" si="159"/>
        <v>0</v>
      </c>
      <c r="Q2531" s="153">
        <v>0</v>
      </c>
      <c r="R2531" s="128">
        <f t="shared" si="160"/>
        <v>0</v>
      </c>
      <c r="S2531" s="129">
        <v>16</v>
      </c>
    </row>
    <row r="2532" spans="1:19" hidden="1">
      <c r="A2532" s="147">
        <v>2499</v>
      </c>
      <c r="B2532" s="121">
        <v>2010101303</v>
      </c>
      <c r="C2532" s="148" t="s">
        <v>159</v>
      </c>
      <c r="D2532" s="149" t="s">
        <v>32</v>
      </c>
      <c r="E2532" s="149" t="s">
        <v>34</v>
      </c>
      <c r="F2532" s="149" t="s">
        <v>89</v>
      </c>
      <c r="G2532" s="149" t="s">
        <v>86</v>
      </c>
      <c r="H2532" s="149">
        <v>0</v>
      </c>
      <c r="I2532" s="123" t="s">
        <v>2604</v>
      </c>
      <c r="J2532" s="150">
        <f>VLOOKUP(B2532,'12.2023'!A:C,3,0)</f>
        <v>0</v>
      </c>
      <c r="K2532" s="151">
        <f>VLOOKUP(B2532,'12.2023'!A:D,4,0)</f>
        <v>0</v>
      </c>
      <c r="L2532" s="150">
        <f>VLOOKUP(B2532,'12.2023'!A:E,5,0)</f>
        <v>225303.98</v>
      </c>
      <c r="M2532" s="150">
        <f>VLOOKUP(B2532,'12.2023'!A:F,6,0)</f>
        <v>225303.98</v>
      </c>
      <c r="N2532" s="150">
        <f t="shared" si="157"/>
        <v>0</v>
      </c>
      <c r="O2532" s="152">
        <f t="shared" si="158"/>
        <v>0</v>
      </c>
      <c r="P2532" s="128">
        <f t="shared" si="159"/>
        <v>0</v>
      </c>
      <c r="Q2532" s="153">
        <v>0</v>
      </c>
      <c r="R2532" s="128">
        <f t="shared" si="160"/>
        <v>0</v>
      </c>
      <c r="S2532" s="129">
        <v>16</v>
      </c>
    </row>
    <row r="2533" spans="1:19" hidden="1">
      <c r="A2533" s="147">
        <v>2500</v>
      </c>
      <c r="B2533" s="121">
        <v>2010101304</v>
      </c>
      <c r="C2533" s="148" t="s">
        <v>159</v>
      </c>
      <c r="D2533" s="149" t="s">
        <v>32</v>
      </c>
      <c r="E2533" s="149" t="s">
        <v>34</v>
      </c>
      <c r="F2533" s="149" t="s">
        <v>152</v>
      </c>
      <c r="G2533" s="149" t="s">
        <v>111</v>
      </c>
      <c r="H2533" s="149">
        <v>0</v>
      </c>
      <c r="I2533" s="123" t="s">
        <v>2605</v>
      </c>
      <c r="J2533" s="150">
        <f>VLOOKUP(B2533,'12.2023'!A:C,3,0)</f>
        <v>0</v>
      </c>
      <c r="K2533" s="151">
        <f>VLOOKUP(B2533,'12.2023'!A:D,4,0)</f>
        <v>0</v>
      </c>
      <c r="L2533" s="150">
        <f>VLOOKUP(B2533,'12.2023'!A:E,5,0)</f>
        <v>38855</v>
      </c>
      <c r="M2533" s="150">
        <f>VLOOKUP(B2533,'12.2023'!A:F,6,0)</f>
        <v>0</v>
      </c>
      <c r="N2533" s="150">
        <f t="shared" si="157"/>
        <v>38855</v>
      </c>
      <c r="O2533" s="152">
        <f t="shared" si="158"/>
        <v>0</v>
      </c>
      <c r="P2533" s="128">
        <f t="shared" si="159"/>
        <v>38855</v>
      </c>
      <c r="Q2533" s="153">
        <v>0</v>
      </c>
      <c r="R2533" s="128">
        <f t="shared" si="160"/>
        <v>38855</v>
      </c>
      <c r="S2533" s="129">
        <v>11</v>
      </c>
    </row>
    <row r="2534" spans="1:19" hidden="1">
      <c r="A2534" s="147">
        <v>2501</v>
      </c>
      <c r="B2534" s="121">
        <v>2010101305</v>
      </c>
      <c r="C2534" s="148" t="s">
        <v>159</v>
      </c>
      <c r="D2534" s="149" t="s">
        <v>32</v>
      </c>
      <c r="E2534" s="149" t="s">
        <v>34</v>
      </c>
      <c r="F2534" s="149" t="s">
        <v>89</v>
      </c>
      <c r="G2534" s="149" t="s">
        <v>86</v>
      </c>
      <c r="H2534" s="149">
        <v>0</v>
      </c>
      <c r="I2534" s="123" t="s">
        <v>2606</v>
      </c>
      <c r="J2534" s="150">
        <f>VLOOKUP(B2534,'12.2023'!A:C,3,0)</f>
        <v>0</v>
      </c>
      <c r="K2534" s="151">
        <f>VLOOKUP(B2534,'12.2023'!A:D,4,0)</f>
        <v>0</v>
      </c>
      <c r="L2534" s="150">
        <f>VLOOKUP(B2534,'12.2023'!A:E,5,0)</f>
        <v>7417.5</v>
      </c>
      <c r="M2534" s="150">
        <f>VLOOKUP(B2534,'12.2023'!A:F,6,0)</f>
        <v>7417.5</v>
      </c>
      <c r="N2534" s="150">
        <f t="shared" si="157"/>
        <v>0</v>
      </c>
      <c r="O2534" s="152">
        <f t="shared" si="158"/>
        <v>0</v>
      </c>
      <c r="P2534" s="128">
        <f t="shared" si="159"/>
        <v>0</v>
      </c>
      <c r="Q2534" s="153">
        <v>0</v>
      </c>
      <c r="R2534" s="128">
        <f t="shared" si="160"/>
        <v>0</v>
      </c>
      <c r="S2534" s="129">
        <v>16</v>
      </c>
    </row>
    <row r="2535" spans="1:19" hidden="1">
      <c r="A2535" s="147">
        <v>2502</v>
      </c>
      <c r="B2535" s="121">
        <v>2010101306</v>
      </c>
      <c r="C2535" s="148" t="s">
        <v>159</v>
      </c>
      <c r="D2535" s="149" t="s">
        <v>32</v>
      </c>
      <c r="E2535" s="149" t="s">
        <v>34</v>
      </c>
      <c r="F2535" s="149" t="s">
        <v>89</v>
      </c>
      <c r="G2535" s="149" t="s">
        <v>86</v>
      </c>
      <c r="H2535" s="149">
        <v>0</v>
      </c>
      <c r="I2535" s="123" t="s">
        <v>2607</v>
      </c>
      <c r="J2535" s="150">
        <f>VLOOKUP(B2535,'12.2023'!A:C,3,0)</f>
        <v>0</v>
      </c>
      <c r="K2535" s="151">
        <f>VLOOKUP(B2535,'12.2023'!A:D,4,0)</f>
        <v>0</v>
      </c>
      <c r="L2535" s="150">
        <f>VLOOKUP(B2535,'12.2023'!A:E,5,0)</f>
        <v>4699</v>
      </c>
      <c r="M2535" s="150">
        <f>VLOOKUP(B2535,'12.2023'!A:F,6,0)</f>
        <v>4699</v>
      </c>
      <c r="N2535" s="150">
        <f t="shared" si="157"/>
        <v>0</v>
      </c>
      <c r="O2535" s="152">
        <f t="shared" si="158"/>
        <v>0</v>
      </c>
      <c r="P2535" s="128">
        <f t="shared" si="159"/>
        <v>0</v>
      </c>
      <c r="Q2535" s="153">
        <v>0</v>
      </c>
      <c r="R2535" s="128">
        <f t="shared" si="160"/>
        <v>0</v>
      </c>
      <c r="S2535" s="129">
        <v>16</v>
      </c>
    </row>
    <row r="2536" spans="1:19" hidden="1">
      <c r="A2536" s="147">
        <v>2503</v>
      </c>
      <c r="B2536" s="121">
        <v>2010101307</v>
      </c>
      <c r="C2536" s="148" t="s">
        <v>159</v>
      </c>
      <c r="D2536" s="149" t="s">
        <v>32</v>
      </c>
      <c r="E2536" s="149" t="s">
        <v>34</v>
      </c>
      <c r="F2536" s="149" t="s">
        <v>89</v>
      </c>
      <c r="G2536" s="149" t="s">
        <v>86</v>
      </c>
      <c r="H2536" s="149">
        <v>0</v>
      </c>
      <c r="I2536" s="123" t="s">
        <v>2608</v>
      </c>
      <c r="J2536" s="150">
        <f>VLOOKUP(B2536,'12.2023'!A:C,3,0)</f>
        <v>0</v>
      </c>
      <c r="K2536" s="151">
        <f>VLOOKUP(B2536,'12.2023'!A:D,4,0)</f>
        <v>0</v>
      </c>
      <c r="L2536" s="150">
        <f>VLOOKUP(B2536,'12.2023'!A:E,5,0)</f>
        <v>376950</v>
      </c>
      <c r="M2536" s="150">
        <f>VLOOKUP(B2536,'12.2023'!A:F,6,0)</f>
        <v>862452.3</v>
      </c>
      <c r="N2536" s="150">
        <f t="shared" si="157"/>
        <v>0</v>
      </c>
      <c r="O2536" s="152">
        <f t="shared" si="158"/>
        <v>485502.30000000005</v>
      </c>
      <c r="P2536" s="128">
        <f t="shared" si="159"/>
        <v>-485502.30000000005</v>
      </c>
      <c r="Q2536" s="153">
        <v>0</v>
      </c>
      <c r="R2536" s="128">
        <f t="shared" si="160"/>
        <v>-485502.30000000005</v>
      </c>
      <c r="S2536" s="129">
        <v>16</v>
      </c>
    </row>
    <row r="2537" spans="1:19" hidden="1">
      <c r="A2537" s="147">
        <v>2504</v>
      </c>
      <c r="B2537" s="121">
        <v>2010101308</v>
      </c>
      <c r="C2537" s="148" t="s">
        <v>159</v>
      </c>
      <c r="D2537" s="149" t="s">
        <v>32</v>
      </c>
      <c r="E2537" s="149" t="s">
        <v>34</v>
      </c>
      <c r="F2537" s="149" t="s">
        <v>152</v>
      </c>
      <c r="G2537" s="149" t="s">
        <v>111</v>
      </c>
      <c r="H2537" s="149">
        <v>0</v>
      </c>
      <c r="I2537" s="123" t="s">
        <v>2609</v>
      </c>
      <c r="J2537" s="150">
        <f>VLOOKUP(B2537,'12.2023'!A:C,3,0)</f>
        <v>0</v>
      </c>
      <c r="K2537" s="151">
        <f>VLOOKUP(B2537,'12.2023'!A:D,4,0)</f>
        <v>0</v>
      </c>
      <c r="L2537" s="150">
        <f>VLOOKUP(B2537,'12.2023'!A:E,5,0)</f>
        <v>13913.85</v>
      </c>
      <c r="M2537" s="150">
        <f>VLOOKUP(B2537,'12.2023'!A:F,6,0)</f>
        <v>2362.9970000000003</v>
      </c>
      <c r="N2537" s="150">
        <f t="shared" si="157"/>
        <v>11550.852999999999</v>
      </c>
      <c r="O2537" s="152">
        <f t="shared" si="158"/>
        <v>0</v>
      </c>
      <c r="P2537" s="128">
        <f t="shared" si="159"/>
        <v>11550.852999999999</v>
      </c>
      <c r="Q2537" s="153">
        <v>0</v>
      </c>
      <c r="R2537" s="128">
        <f t="shared" si="160"/>
        <v>11550.852999999999</v>
      </c>
      <c r="S2537" s="129">
        <v>11</v>
      </c>
    </row>
    <row r="2538" spans="1:19" hidden="1">
      <c r="A2538" s="147">
        <v>2505</v>
      </c>
      <c r="B2538" s="121">
        <v>2010101309</v>
      </c>
      <c r="C2538" s="148" t="s">
        <v>159</v>
      </c>
      <c r="D2538" s="149" t="s">
        <v>32</v>
      </c>
      <c r="E2538" s="149" t="s">
        <v>34</v>
      </c>
      <c r="F2538" s="149" t="s">
        <v>89</v>
      </c>
      <c r="G2538" s="149" t="s">
        <v>86</v>
      </c>
      <c r="H2538" s="149">
        <v>0</v>
      </c>
      <c r="I2538" s="123" t="s">
        <v>2610</v>
      </c>
      <c r="J2538" s="150">
        <f>VLOOKUP(B2538,'12.2023'!A:C,3,0)</f>
        <v>0</v>
      </c>
      <c r="K2538" s="151">
        <f>VLOOKUP(B2538,'12.2023'!A:D,4,0)</f>
        <v>0</v>
      </c>
      <c r="L2538" s="150">
        <f>VLOOKUP(B2538,'12.2023'!A:E,5,0)</f>
        <v>19435</v>
      </c>
      <c r="M2538" s="150">
        <f>VLOOKUP(B2538,'12.2023'!A:F,6,0)</f>
        <v>19435</v>
      </c>
      <c r="N2538" s="150">
        <f t="shared" si="157"/>
        <v>0</v>
      </c>
      <c r="O2538" s="152">
        <f t="shared" si="158"/>
        <v>0</v>
      </c>
      <c r="P2538" s="128">
        <f t="shared" si="159"/>
        <v>0</v>
      </c>
      <c r="Q2538" s="153">
        <v>0</v>
      </c>
      <c r="R2538" s="128">
        <f t="shared" si="160"/>
        <v>0</v>
      </c>
      <c r="S2538" s="129">
        <v>16</v>
      </c>
    </row>
    <row r="2539" spans="1:19" hidden="1">
      <c r="A2539" s="147">
        <v>2506</v>
      </c>
      <c r="B2539" s="121">
        <v>2010101310</v>
      </c>
      <c r="C2539" s="148" t="s">
        <v>159</v>
      </c>
      <c r="D2539" s="149" t="s">
        <v>32</v>
      </c>
      <c r="E2539" s="149" t="s">
        <v>34</v>
      </c>
      <c r="F2539" s="149" t="s">
        <v>89</v>
      </c>
      <c r="G2539" s="149" t="s">
        <v>86</v>
      </c>
      <c r="H2539" s="149">
        <v>0</v>
      </c>
      <c r="I2539" s="123" t="s">
        <v>3315</v>
      </c>
      <c r="J2539" s="150">
        <f>VLOOKUP(B2539,'12.2023'!A:C,3,0)</f>
        <v>0</v>
      </c>
      <c r="K2539" s="151">
        <f>VLOOKUP(B2539,'12.2023'!A:D,4,0)</f>
        <v>0</v>
      </c>
      <c r="L2539" s="150">
        <f>VLOOKUP(B2539,'12.2023'!A:E,5,0)</f>
        <v>4728315.54</v>
      </c>
      <c r="M2539" s="150">
        <f>VLOOKUP(B2539,'12.2023'!A:F,6,0)</f>
        <v>4728315.5414399998</v>
      </c>
      <c r="N2539" s="150">
        <f t="shared" si="157"/>
        <v>0</v>
      </c>
      <c r="O2539" s="152">
        <f t="shared" si="158"/>
        <v>1.4399997889995575E-3</v>
      </c>
      <c r="P2539" s="128">
        <f t="shared" si="159"/>
        <v>-1.4399997889995575E-3</v>
      </c>
      <c r="Q2539" s="153">
        <v>0</v>
      </c>
      <c r="R2539" s="128">
        <f t="shared" si="160"/>
        <v>-1.4399997889995575E-3</v>
      </c>
      <c r="S2539" s="129">
        <v>16</v>
      </c>
    </row>
    <row r="2540" spans="1:19" hidden="1">
      <c r="A2540" s="147">
        <v>2507</v>
      </c>
      <c r="B2540" s="121">
        <v>2010101311</v>
      </c>
      <c r="C2540" s="148" t="s">
        <v>159</v>
      </c>
      <c r="D2540" s="149" t="s">
        <v>32</v>
      </c>
      <c r="E2540" s="149" t="s">
        <v>34</v>
      </c>
      <c r="F2540" s="149" t="s">
        <v>89</v>
      </c>
      <c r="G2540" s="149" t="s">
        <v>86</v>
      </c>
      <c r="H2540" s="149">
        <v>0</v>
      </c>
      <c r="I2540" s="123" t="s">
        <v>3334</v>
      </c>
      <c r="J2540" s="150">
        <f>VLOOKUP(B2540,'12.2023'!A:C,3,0)</f>
        <v>0</v>
      </c>
      <c r="K2540" s="151">
        <f>VLOOKUP(B2540,'12.2023'!A:D,4,0)</f>
        <v>0</v>
      </c>
      <c r="L2540" s="150">
        <f>VLOOKUP(B2540,'12.2023'!A:E,5,0)</f>
        <v>38658</v>
      </c>
      <c r="M2540" s="150">
        <f>VLOOKUP(B2540,'12.2023'!A:F,6,0)</f>
        <v>38658</v>
      </c>
      <c r="N2540" s="150">
        <f t="shared" si="157"/>
        <v>0</v>
      </c>
      <c r="O2540" s="152">
        <f t="shared" si="158"/>
        <v>0</v>
      </c>
      <c r="P2540" s="128">
        <f t="shared" si="159"/>
        <v>0</v>
      </c>
      <c r="Q2540" s="153">
        <v>0</v>
      </c>
      <c r="R2540" s="128">
        <f t="shared" si="160"/>
        <v>0</v>
      </c>
      <c r="S2540" s="129">
        <v>16</v>
      </c>
    </row>
    <row r="2541" spans="1:19" hidden="1">
      <c r="A2541" s="147"/>
      <c r="B2541" s="121">
        <v>2010101312</v>
      </c>
      <c r="C2541" s="148" t="s">
        <v>159</v>
      </c>
      <c r="D2541" s="148" t="s">
        <v>32</v>
      </c>
      <c r="E2541" s="149" t="s">
        <v>34</v>
      </c>
      <c r="F2541" s="149" t="s">
        <v>89</v>
      </c>
      <c r="G2541" s="149" t="s">
        <v>86</v>
      </c>
      <c r="H2541" s="148">
        <v>0</v>
      </c>
      <c r="I2541" s="123" t="s">
        <v>4282</v>
      </c>
      <c r="J2541" s="150">
        <f>VLOOKUP(B2541,'12.2023'!A:C,3,0)</f>
        <v>0</v>
      </c>
      <c r="K2541" s="151">
        <f>VLOOKUP(B2541,'12.2023'!A:D,4,0)</f>
        <v>0</v>
      </c>
      <c r="L2541" s="150">
        <f>VLOOKUP(B2541,'12.2023'!A:E,5,0)</f>
        <v>0</v>
      </c>
      <c r="M2541" s="150">
        <f>VLOOKUP(B2541,'12.2023'!A:F,6,0)</f>
        <v>0</v>
      </c>
      <c r="N2541" s="150">
        <f t="shared" si="157"/>
        <v>0</v>
      </c>
      <c r="O2541" s="152">
        <f t="shared" si="158"/>
        <v>0</v>
      </c>
      <c r="P2541" s="128">
        <f t="shared" si="159"/>
        <v>0</v>
      </c>
      <c r="Q2541" s="153">
        <v>0</v>
      </c>
      <c r="R2541" s="128">
        <f t="shared" si="160"/>
        <v>0</v>
      </c>
      <c r="S2541" s="129">
        <v>16</v>
      </c>
    </row>
    <row r="2542" spans="1:19" hidden="1">
      <c r="A2542" s="147"/>
      <c r="B2542" s="121">
        <v>2010101313</v>
      </c>
      <c r="C2542" s="148" t="s">
        <v>159</v>
      </c>
      <c r="D2542" s="148" t="s">
        <v>32</v>
      </c>
      <c r="E2542" s="149" t="s">
        <v>34</v>
      </c>
      <c r="F2542" s="149" t="s">
        <v>89</v>
      </c>
      <c r="G2542" s="149" t="s">
        <v>86</v>
      </c>
      <c r="H2542" s="148">
        <v>0</v>
      </c>
      <c r="I2542" s="123" t="s">
        <v>4283</v>
      </c>
      <c r="J2542" s="150">
        <f>VLOOKUP(B2542,'12.2023'!A:C,3,0)</f>
        <v>0</v>
      </c>
      <c r="K2542" s="151">
        <f>VLOOKUP(B2542,'12.2023'!A:D,4,0)</f>
        <v>0</v>
      </c>
      <c r="L2542" s="150">
        <f>VLOOKUP(B2542,'12.2023'!A:E,5,0)</f>
        <v>0</v>
      </c>
      <c r="M2542" s="150">
        <f>VLOOKUP(B2542,'12.2023'!A:F,6,0)</f>
        <v>0</v>
      </c>
      <c r="N2542" s="150">
        <f t="shared" si="157"/>
        <v>0</v>
      </c>
      <c r="O2542" s="152">
        <f t="shared" si="158"/>
        <v>0</v>
      </c>
      <c r="P2542" s="128">
        <f t="shared" si="159"/>
        <v>0</v>
      </c>
      <c r="Q2542" s="153">
        <v>0</v>
      </c>
      <c r="R2542" s="128">
        <f t="shared" si="160"/>
        <v>0</v>
      </c>
      <c r="S2542" s="129">
        <v>16</v>
      </c>
    </row>
    <row r="2543" spans="1:19" hidden="1">
      <c r="A2543" s="147"/>
      <c r="B2543" s="121">
        <v>2010101314</v>
      </c>
      <c r="C2543" s="148" t="s">
        <v>159</v>
      </c>
      <c r="D2543" s="148" t="s">
        <v>32</v>
      </c>
      <c r="E2543" s="149" t="s">
        <v>34</v>
      </c>
      <c r="F2543" s="149" t="s">
        <v>89</v>
      </c>
      <c r="G2543" s="149" t="s">
        <v>86</v>
      </c>
      <c r="H2543" s="148">
        <v>0</v>
      </c>
      <c r="I2543" s="123" t="s">
        <v>4284</v>
      </c>
      <c r="J2543" s="150">
        <f>VLOOKUP(B2543,'12.2023'!A:C,3,0)</f>
        <v>0</v>
      </c>
      <c r="K2543" s="151">
        <f>VLOOKUP(B2543,'12.2023'!A:D,4,0)</f>
        <v>0</v>
      </c>
      <c r="L2543" s="150">
        <f>VLOOKUP(B2543,'12.2023'!A:E,5,0)</f>
        <v>0</v>
      </c>
      <c r="M2543" s="150">
        <f>VLOOKUP(B2543,'12.2023'!A:F,6,0)</f>
        <v>0</v>
      </c>
      <c r="N2543" s="150">
        <f t="shared" si="157"/>
        <v>0</v>
      </c>
      <c r="O2543" s="152">
        <f t="shared" si="158"/>
        <v>0</v>
      </c>
      <c r="P2543" s="128">
        <f t="shared" si="159"/>
        <v>0</v>
      </c>
      <c r="Q2543" s="153">
        <v>0</v>
      </c>
      <c r="R2543" s="128">
        <f t="shared" si="160"/>
        <v>0</v>
      </c>
      <c r="S2543" s="129">
        <v>16</v>
      </c>
    </row>
    <row r="2544" spans="1:19" hidden="1">
      <c r="A2544" s="147">
        <v>2508</v>
      </c>
      <c r="B2544" s="121">
        <v>2010102001</v>
      </c>
      <c r="C2544" s="148" t="s">
        <v>159</v>
      </c>
      <c r="D2544" s="149" t="s">
        <v>32</v>
      </c>
      <c r="E2544" s="149" t="s">
        <v>34</v>
      </c>
      <c r="F2544" s="149" t="s">
        <v>89</v>
      </c>
      <c r="G2544" s="149" t="s">
        <v>86</v>
      </c>
      <c r="H2544" s="149">
        <v>0</v>
      </c>
      <c r="I2544" s="123" t="s">
        <v>2611</v>
      </c>
      <c r="J2544" s="150">
        <f>VLOOKUP(B2544,'12.2023'!A:C,3,0)</f>
        <v>0</v>
      </c>
      <c r="K2544" s="151">
        <f>VLOOKUP(B2544,'12.2023'!A:D,4,0)</f>
        <v>0</v>
      </c>
      <c r="L2544" s="150">
        <f>VLOOKUP(B2544,'12.2023'!A:E,5,0)</f>
        <v>0</v>
      </c>
      <c r="M2544" s="150">
        <f>VLOOKUP(B2544,'12.2023'!A:F,6,0)</f>
        <v>0</v>
      </c>
      <c r="N2544" s="150">
        <f t="shared" si="157"/>
        <v>0</v>
      </c>
      <c r="O2544" s="152">
        <f t="shared" si="158"/>
        <v>0</v>
      </c>
      <c r="P2544" s="128">
        <f t="shared" si="159"/>
        <v>0</v>
      </c>
      <c r="Q2544" s="153">
        <v>0</v>
      </c>
      <c r="R2544" s="128">
        <f t="shared" si="160"/>
        <v>0</v>
      </c>
      <c r="S2544" s="129">
        <v>16</v>
      </c>
    </row>
    <row r="2545" spans="1:19" hidden="1">
      <c r="A2545" s="147">
        <v>2509</v>
      </c>
      <c r="B2545" s="121">
        <v>2010102003</v>
      </c>
      <c r="C2545" s="148" t="s">
        <v>159</v>
      </c>
      <c r="D2545" s="149" t="s">
        <v>32</v>
      </c>
      <c r="E2545" s="149" t="s">
        <v>34</v>
      </c>
      <c r="F2545" s="149" t="s">
        <v>89</v>
      </c>
      <c r="G2545" s="149" t="s">
        <v>86</v>
      </c>
      <c r="H2545" s="149">
        <v>0</v>
      </c>
      <c r="I2545" s="123" t="s">
        <v>2612</v>
      </c>
      <c r="J2545" s="150">
        <f>VLOOKUP(B2545,'12.2023'!A:C,3,0)</f>
        <v>0</v>
      </c>
      <c r="K2545" s="151">
        <f>VLOOKUP(B2545,'12.2023'!A:D,4,0)</f>
        <v>263513.34999999998</v>
      </c>
      <c r="L2545" s="150">
        <f>VLOOKUP(B2545,'12.2023'!A:E,5,0)</f>
        <v>1647683.71</v>
      </c>
      <c r="M2545" s="150">
        <f>VLOOKUP(B2545,'12.2023'!A:F,6,0)</f>
        <v>1384170.36</v>
      </c>
      <c r="N2545" s="150">
        <f t="shared" si="157"/>
        <v>0</v>
      </c>
      <c r="O2545" s="152">
        <f t="shared" si="158"/>
        <v>0</v>
      </c>
      <c r="P2545" s="128">
        <f t="shared" si="159"/>
        <v>0</v>
      </c>
      <c r="Q2545" s="153">
        <v>0</v>
      </c>
      <c r="R2545" s="128">
        <f t="shared" si="160"/>
        <v>0</v>
      </c>
      <c r="S2545" s="129">
        <v>16</v>
      </c>
    </row>
    <row r="2546" spans="1:19" hidden="1">
      <c r="A2546" s="147">
        <v>2510</v>
      </c>
      <c r="B2546" s="121">
        <v>2010102004</v>
      </c>
      <c r="C2546" s="148" t="s">
        <v>159</v>
      </c>
      <c r="D2546" s="149" t="s">
        <v>32</v>
      </c>
      <c r="E2546" s="149" t="s">
        <v>34</v>
      </c>
      <c r="F2546" s="149" t="s">
        <v>89</v>
      </c>
      <c r="G2546" s="149" t="s">
        <v>86</v>
      </c>
      <c r="H2546" s="149">
        <v>0</v>
      </c>
      <c r="I2546" s="123" t="s">
        <v>2613</v>
      </c>
      <c r="J2546" s="150">
        <f>VLOOKUP(B2546,'12.2023'!A:C,3,0)</f>
        <v>0</v>
      </c>
      <c r="K2546" s="151">
        <f>VLOOKUP(B2546,'12.2023'!A:D,4,0)</f>
        <v>30422</v>
      </c>
      <c r="L2546" s="150">
        <f>VLOOKUP(B2546,'12.2023'!A:E,5,0)</f>
        <v>0</v>
      </c>
      <c r="M2546" s="150">
        <f>VLOOKUP(B2546,'12.2023'!A:F,6,0)</f>
        <v>0</v>
      </c>
      <c r="N2546" s="150">
        <f t="shared" si="157"/>
        <v>0</v>
      </c>
      <c r="O2546" s="152">
        <f t="shared" si="158"/>
        <v>30422</v>
      </c>
      <c r="P2546" s="128">
        <f t="shared" si="159"/>
        <v>-30422</v>
      </c>
      <c r="Q2546" s="153">
        <v>0</v>
      </c>
      <c r="R2546" s="128">
        <f t="shared" si="160"/>
        <v>-30422</v>
      </c>
      <c r="S2546" s="129">
        <v>16</v>
      </c>
    </row>
    <row r="2547" spans="1:19" hidden="1">
      <c r="A2547" s="147">
        <v>2511</v>
      </c>
      <c r="B2547" s="121">
        <v>2010102005</v>
      </c>
      <c r="C2547" s="148" t="s">
        <v>159</v>
      </c>
      <c r="D2547" s="149" t="s">
        <v>32</v>
      </c>
      <c r="E2547" s="149" t="s">
        <v>34</v>
      </c>
      <c r="F2547" s="149" t="s">
        <v>89</v>
      </c>
      <c r="G2547" s="149" t="s">
        <v>86</v>
      </c>
      <c r="H2547" s="149">
        <v>0</v>
      </c>
      <c r="I2547" s="123" t="s">
        <v>2614</v>
      </c>
      <c r="J2547" s="150">
        <f>VLOOKUP(B2547,'12.2023'!A:C,3,0)</f>
        <v>0</v>
      </c>
      <c r="K2547" s="151">
        <f>VLOOKUP(B2547,'12.2023'!A:D,4,0)</f>
        <v>193200</v>
      </c>
      <c r="L2547" s="150">
        <f>VLOOKUP(B2547,'12.2023'!A:E,5,0)</f>
        <v>0</v>
      </c>
      <c r="M2547" s="150">
        <f>VLOOKUP(B2547,'12.2023'!A:F,6,0)</f>
        <v>0</v>
      </c>
      <c r="N2547" s="150">
        <f t="shared" si="157"/>
        <v>0</v>
      </c>
      <c r="O2547" s="152">
        <f t="shared" si="158"/>
        <v>193200</v>
      </c>
      <c r="P2547" s="128">
        <f t="shared" si="159"/>
        <v>-193200</v>
      </c>
      <c r="Q2547" s="153">
        <v>0</v>
      </c>
      <c r="R2547" s="128">
        <f t="shared" si="160"/>
        <v>-193200</v>
      </c>
      <c r="S2547" s="129">
        <v>16</v>
      </c>
    </row>
    <row r="2548" spans="1:19" hidden="1">
      <c r="A2548" s="147">
        <v>2512</v>
      </c>
      <c r="B2548" s="121">
        <v>2010102006</v>
      </c>
      <c r="C2548" s="148" t="s">
        <v>159</v>
      </c>
      <c r="D2548" s="149" t="s">
        <v>32</v>
      </c>
      <c r="E2548" s="149" t="s">
        <v>34</v>
      </c>
      <c r="F2548" s="149" t="s">
        <v>89</v>
      </c>
      <c r="G2548" s="149" t="s">
        <v>86</v>
      </c>
      <c r="H2548" s="149">
        <v>0</v>
      </c>
      <c r="I2548" s="123" t="s">
        <v>2615</v>
      </c>
      <c r="J2548" s="150">
        <f>VLOOKUP(B2548,'12.2023'!A:C,3,0)</f>
        <v>0</v>
      </c>
      <c r="K2548" s="151">
        <f>VLOOKUP(B2548,'12.2023'!A:D,4,0)</f>
        <v>0</v>
      </c>
      <c r="L2548" s="150">
        <f>VLOOKUP(B2548,'12.2023'!A:E,5,0)</f>
        <v>0</v>
      </c>
      <c r="M2548" s="150">
        <f>VLOOKUP(B2548,'12.2023'!A:F,6,0)</f>
        <v>0</v>
      </c>
      <c r="N2548" s="150">
        <f t="shared" si="157"/>
        <v>0</v>
      </c>
      <c r="O2548" s="152">
        <f t="shared" si="158"/>
        <v>0</v>
      </c>
      <c r="P2548" s="128">
        <f t="shared" si="159"/>
        <v>0</v>
      </c>
      <c r="Q2548" s="153">
        <v>0</v>
      </c>
      <c r="R2548" s="128">
        <f t="shared" si="160"/>
        <v>0</v>
      </c>
      <c r="S2548" s="129">
        <v>16</v>
      </c>
    </row>
    <row r="2549" spans="1:19" hidden="1">
      <c r="A2549" s="147">
        <v>2513</v>
      </c>
      <c r="B2549" s="121">
        <v>2010102007</v>
      </c>
      <c r="C2549" s="148" t="s">
        <v>159</v>
      </c>
      <c r="D2549" s="149" t="s">
        <v>32</v>
      </c>
      <c r="E2549" s="149" t="s">
        <v>34</v>
      </c>
      <c r="F2549" s="149" t="s">
        <v>89</v>
      </c>
      <c r="G2549" s="149" t="s">
        <v>86</v>
      </c>
      <c r="H2549" s="149">
        <v>0</v>
      </c>
      <c r="I2549" s="123" t="s">
        <v>2616</v>
      </c>
      <c r="J2549" s="150">
        <f>VLOOKUP(B2549,'12.2023'!A:C,3,0)</f>
        <v>0</v>
      </c>
      <c r="K2549" s="151">
        <f>VLOOKUP(B2549,'12.2023'!A:D,4,0)</f>
        <v>0</v>
      </c>
      <c r="L2549" s="150">
        <f>VLOOKUP(B2549,'12.2023'!A:E,5,0)</f>
        <v>0</v>
      </c>
      <c r="M2549" s="150">
        <f>VLOOKUP(B2549,'12.2023'!A:F,6,0)</f>
        <v>0</v>
      </c>
      <c r="N2549" s="150">
        <f t="shared" si="157"/>
        <v>0</v>
      </c>
      <c r="O2549" s="152">
        <f t="shared" si="158"/>
        <v>0</v>
      </c>
      <c r="P2549" s="128">
        <f t="shared" si="159"/>
        <v>0</v>
      </c>
      <c r="Q2549" s="153">
        <v>0</v>
      </c>
      <c r="R2549" s="128">
        <f t="shared" si="160"/>
        <v>0</v>
      </c>
      <c r="S2549" s="129">
        <v>16</v>
      </c>
    </row>
    <row r="2550" spans="1:19" hidden="1">
      <c r="A2550" s="147">
        <v>2514</v>
      </c>
      <c r="B2550" s="121">
        <v>2010102008</v>
      </c>
      <c r="C2550" s="148" t="s">
        <v>159</v>
      </c>
      <c r="D2550" s="149" t="s">
        <v>32</v>
      </c>
      <c r="E2550" s="149" t="s">
        <v>34</v>
      </c>
      <c r="F2550" s="149" t="s">
        <v>89</v>
      </c>
      <c r="G2550" s="149" t="s">
        <v>86</v>
      </c>
      <c r="H2550" s="149">
        <v>0</v>
      </c>
      <c r="I2550" s="123" t="s">
        <v>2617</v>
      </c>
      <c r="J2550" s="150">
        <f>VLOOKUP(B2550,'12.2023'!A:C,3,0)</f>
        <v>0</v>
      </c>
      <c r="K2550" s="151">
        <f>VLOOKUP(B2550,'12.2023'!A:D,4,0)</f>
        <v>0</v>
      </c>
      <c r="L2550" s="150">
        <f>VLOOKUP(B2550,'12.2023'!A:E,5,0)</f>
        <v>0</v>
      </c>
      <c r="M2550" s="150">
        <f>VLOOKUP(B2550,'12.2023'!A:F,6,0)</f>
        <v>0</v>
      </c>
      <c r="N2550" s="150">
        <f t="shared" si="157"/>
        <v>0</v>
      </c>
      <c r="O2550" s="152">
        <f t="shared" si="158"/>
        <v>0</v>
      </c>
      <c r="P2550" s="128">
        <f t="shared" si="159"/>
        <v>0</v>
      </c>
      <c r="Q2550" s="153">
        <v>0</v>
      </c>
      <c r="R2550" s="128">
        <f t="shared" si="160"/>
        <v>0</v>
      </c>
      <c r="S2550" s="129">
        <v>16</v>
      </c>
    </row>
    <row r="2551" spans="1:19" hidden="1">
      <c r="A2551" s="147">
        <v>2515</v>
      </c>
      <c r="B2551" s="121">
        <v>2010102009</v>
      </c>
      <c r="C2551" s="148" t="s">
        <v>159</v>
      </c>
      <c r="D2551" s="149" t="s">
        <v>32</v>
      </c>
      <c r="E2551" s="149" t="s">
        <v>34</v>
      </c>
      <c r="F2551" s="149" t="s">
        <v>89</v>
      </c>
      <c r="G2551" s="149" t="s">
        <v>86</v>
      </c>
      <c r="H2551" s="149">
        <v>0</v>
      </c>
      <c r="I2551" s="123" t="s">
        <v>2618</v>
      </c>
      <c r="J2551" s="150">
        <f>VLOOKUP(B2551,'12.2023'!A:C,3,0)</f>
        <v>0</v>
      </c>
      <c r="K2551" s="151">
        <f>VLOOKUP(B2551,'12.2023'!A:D,4,0)</f>
        <v>0</v>
      </c>
      <c r="L2551" s="150">
        <f>VLOOKUP(B2551,'12.2023'!A:E,5,0)</f>
        <v>0</v>
      </c>
      <c r="M2551" s="150">
        <f>VLOOKUP(B2551,'12.2023'!A:F,6,0)</f>
        <v>0</v>
      </c>
      <c r="N2551" s="150">
        <f t="shared" si="157"/>
        <v>0</v>
      </c>
      <c r="O2551" s="152">
        <f t="shared" si="158"/>
        <v>0</v>
      </c>
      <c r="P2551" s="128">
        <f t="shared" si="159"/>
        <v>0</v>
      </c>
      <c r="Q2551" s="153">
        <v>0</v>
      </c>
      <c r="R2551" s="128">
        <f t="shared" si="160"/>
        <v>0</v>
      </c>
      <c r="S2551" s="129">
        <v>16</v>
      </c>
    </row>
    <row r="2552" spans="1:19" hidden="1">
      <c r="A2552" s="147">
        <v>2516</v>
      </c>
      <c r="B2552" s="121">
        <v>2010102010</v>
      </c>
      <c r="C2552" s="148" t="s">
        <v>159</v>
      </c>
      <c r="D2552" s="149" t="s">
        <v>32</v>
      </c>
      <c r="E2552" s="149" t="s">
        <v>34</v>
      </c>
      <c r="F2552" s="149" t="s">
        <v>89</v>
      </c>
      <c r="G2552" s="149" t="s">
        <v>86</v>
      </c>
      <c r="H2552" s="149">
        <v>0</v>
      </c>
      <c r="I2552" s="123" t="s">
        <v>2619</v>
      </c>
      <c r="J2552" s="150">
        <f>VLOOKUP(B2552,'12.2023'!A:C,3,0)</f>
        <v>0</v>
      </c>
      <c r="K2552" s="151">
        <f>VLOOKUP(B2552,'12.2023'!A:D,4,0)</f>
        <v>0</v>
      </c>
      <c r="L2552" s="150">
        <f>VLOOKUP(B2552,'12.2023'!A:E,5,0)</f>
        <v>0</v>
      </c>
      <c r="M2552" s="150">
        <f>VLOOKUP(B2552,'12.2023'!A:F,6,0)</f>
        <v>0</v>
      </c>
      <c r="N2552" s="150">
        <f t="shared" si="157"/>
        <v>0</v>
      </c>
      <c r="O2552" s="152">
        <f t="shared" si="158"/>
        <v>0</v>
      </c>
      <c r="P2552" s="128">
        <f t="shared" si="159"/>
        <v>0</v>
      </c>
      <c r="Q2552" s="153">
        <v>0</v>
      </c>
      <c r="R2552" s="128">
        <f t="shared" si="160"/>
        <v>0</v>
      </c>
      <c r="S2552" s="129">
        <v>16</v>
      </c>
    </row>
    <row r="2553" spans="1:19" hidden="1">
      <c r="A2553" s="147">
        <v>2517</v>
      </c>
      <c r="B2553" s="121">
        <v>2010102011</v>
      </c>
      <c r="C2553" s="148" t="s">
        <v>159</v>
      </c>
      <c r="D2553" s="149" t="s">
        <v>32</v>
      </c>
      <c r="E2553" s="149" t="s">
        <v>34</v>
      </c>
      <c r="F2553" s="149" t="s">
        <v>89</v>
      </c>
      <c r="G2553" s="149" t="s">
        <v>86</v>
      </c>
      <c r="H2553" s="149">
        <v>0</v>
      </c>
      <c r="I2553" s="123" t="s">
        <v>2620</v>
      </c>
      <c r="J2553" s="150">
        <f>VLOOKUP(B2553,'12.2023'!A:C,3,0)</f>
        <v>0</v>
      </c>
      <c r="K2553" s="151">
        <f>VLOOKUP(B2553,'12.2023'!A:D,4,0)</f>
        <v>0</v>
      </c>
      <c r="L2553" s="150">
        <f>VLOOKUP(B2553,'12.2023'!A:E,5,0)</f>
        <v>0</v>
      </c>
      <c r="M2553" s="150">
        <f>VLOOKUP(B2553,'12.2023'!A:F,6,0)</f>
        <v>0</v>
      </c>
      <c r="N2553" s="150">
        <f t="shared" si="157"/>
        <v>0</v>
      </c>
      <c r="O2553" s="152">
        <f t="shared" si="158"/>
        <v>0</v>
      </c>
      <c r="P2553" s="128">
        <f t="shared" si="159"/>
        <v>0</v>
      </c>
      <c r="Q2553" s="153">
        <v>0</v>
      </c>
      <c r="R2553" s="128">
        <f t="shared" si="160"/>
        <v>0</v>
      </c>
      <c r="S2553" s="129">
        <v>16</v>
      </c>
    </row>
    <row r="2554" spans="1:19" hidden="1">
      <c r="A2554" s="147">
        <v>2518</v>
      </c>
      <c r="B2554" s="121">
        <v>2010102012</v>
      </c>
      <c r="C2554" s="148" t="s">
        <v>159</v>
      </c>
      <c r="D2554" s="149" t="s">
        <v>32</v>
      </c>
      <c r="E2554" s="149" t="s">
        <v>34</v>
      </c>
      <c r="F2554" s="149" t="s">
        <v>89</v>
      </c>
      <c r="G2554" s="149" t="s">
        <v>86</v>
      </c>
      <c r="H2554" s="149">
        <v>0</v>
      </c>
      <c r="I2554" s="123" t="s">
        <v>2621</v>
      </c>
      <c r="J2554" s="150">
        <f>VLOOKUP(B2554,'12.2023'!A:C,3,0)</f>
        <v>0</v>
      </c>
      <c r="K2554" s="151">
        <f>VLOOKUP(B2554,'12.2023'!A:D,4,0)</f>
        <v>0</v>
      </c>
      <c r="L2554" s="150">
        <f>VLOOKUP(B2554,'12.2023'!A:E,5,0)</f>
        <v>0</v>
      </c>
      <c r="M2554" s="150">
        <f>VLOOKUP(B2554,'12.2023'!A:F,6,0)</f>
        <v>0</v>
      </c>
      <c r="N2554" s="150">
        <f t="shared" si="157"/>
        <v>0</v>
      </c>
      <c r="O2554" s="152">
        <f t="shared" si="158"/>
        <v>0</v>
      </c>
      <c r="P2554" s="128">
        <f t="shared" si="159"/>
        <v>0</v>
      </c>
      <c r="Q2554" s="153">
        <v>0</v>
      </c>
      <c r="R2554" s="128">
        <f t="shared" si="160"/>
        <v>0</v>
      </c>
      <c r="S2554" s="129">
        <v>16</v>
      </c>
    </row>
    <row r="2555" spans="1:19" hidden="1">
      <c r="A2555" s="147">
        <v>2519</v>
      </c>
      <c r="B2555" s="121">
        <v>2010102013</v>
      </c>
      <c r="C2555" s="148" t="s">
        <v>159</v>
      </c>
      <c r="D2555" s="149" t="s">
        <v>32</v>
      </c>
      <c r="E2555" s="149" t="s">
        <v>34</v>
      </c>
      <c r="F2555" s="149" t="s">
        <v>89</v>
      </c>
      <c r="G2555" s="149" t="s">
        <v>86</v>
      </c>
      <c r="H2555" s="149">
        <v>0</v>
      </c>
      <c r="I2555" s="123" t="s">
        <v>2622</v>
      </c>
      <c r="J2555" s="150">
        <f>VLOOKUP(B2555,'12.2023'!A:C,3,0)</f>
        <v>0</v>
      </c>
      <c r="K2555" s="151">
        <f>VLOOKUP(B2555,'12.2023'!A:D,4,0)</f>
        <v>0</v>
      </c>
      <c r="L2555" s="150">
        <f>VLOOKUP(B2555,'12.2023'!A:E,5,0)</f>
        <v>0</v>
      </c>
      <c r="M2555" s="150">
        <f>VLOOKUP(B2555,'12.2023'!A:F,6,0)</f>
        <v>0</v>
      </c>
      <c r="N2555" s="150">
        <f t="shared" si="157"/>
        <v>0</v>
      </c>
      <c r="O2555" s="152">
        <f t="shared" si="158"/>
        <v>0</v>
      </c>
      <c r="P2555" s="128">
        <f t="shared" si="159"/>
        <v>0</v>
      </c>
      <c r="Q2555" s="153">
        <v>0</v>
      </c>
      <c r="R2555" s="128">
        <f t="shared" si="160"/>
        <v>0</v>
      </c>
      <c r="S2555" s="129">
        <v>16</v>
      </c>
    </row>
    <row r="2556" spans="1:19" hidden="1">
      <c r="A2556" s="147">
        <v>2520</v>
      </c>
      <c r="B2556" s="121">
        <v>2010102014</v>
      </c>
      <c r="C2556" s="148" t="s">
        <v>159</v>
      </c>
      <c r="D2556" s="149" t="s">
        <v>32</v>
      </c>
      <c r="E2556" s="149" t="s">
        <v>34</v>
      </c>
      <c r="F2556" s="149" t="s">
        <v>89</v>
      </c>
      <c r="G2556" s="149" t="s">
        <v>86</v>
      </c>
      <c r="H2556" s="149">
        <v>0</v>
      </c>
      <c r="I2556" s="123" t="s">
        <v>2623</v>
      </c>
      <c r="J2556" s="150">
        <f>VLOOKUP(B2556,'12.2023'!A:C,3,0)</f>
        <v>0</v>
      </c>
      <c r="K2556" s="151">
        <f>VLOOKUP(B2556,'12.2023'!A:D,4,0)</f>
        <v>0</v>
      </c>
      <c r="L2556" s="150">
        <f>VLOOKUP(B2556,'12.2023'!A:E,5,0)</f>
        <v>0</v>
      </c>
      <c r="M2556" s="150">
        <f>VLOOKUP(B2556,'12.2023'!A:F,6,0)</f>
        <v>0</v>
      </c>
      <c r="N2556" s="150">
        <f t="shared" si="157"/>
        <v>0</v>
      </c>
      <c r="O2556" s="152">
        <f t="shared" si="158"/>
        <v>0</v>
      </c>
      <c r="P2556" s="128">
        <f t="shared" si="159"/>
        <v>0</v>
      </c>
      <c r="Q2556" s="153">
        <v>0</v>
      </c>
      <c r="R2556" s="128">
        <f t="shared" si="160"/>
        <v>0</v>
      </c>
      <c r="S2556" s="129">
        <v>16</v>
      </c>
    </row>
    <row r="2557" spans="1:19" hidden="1">
      <c r="A2557" s="147">
        <v>2521</v>
      </c>
      <c r="B2557" s="121">
        <v>2010102015</v>
      </c>
      <c r="C2557" s="148" t="s">
        <v>159</v>
      </c>
      <c r="D2557" s="149" t="s">
        <v>32</v>
      </c>
      <c r="E2557" s="149" t="s">
        <v>34</v>
      </c>
      <c r="F2557" s="149" t="s">
        <v>89</v>
      </c>
      <c r="G2557" s="149" t="s">
        <v>86</v>
      </c>
      <c r="H2557" s="149">
        <v>0</v>
      </c>
      <c r="I2557" s="123" t="s">
        <v>2624</v>
      </c>
      <c r="J2557" s="150">
        <f>VLOOKUP(B2557,'12.2023'!A:C,3,0)</f>
        <v>0</v>
      </c>
      <c r="K2557" s="151">
        <f>VLOOKUP(B2557,'12.2023'!A:D,4,0)</f>
        <v>8.0000013113021848E-4</v>
      </c>
      <c r="L2557" s="150">
        <f>VLOOKUP(B2557,'12.2023'!A:E,5,0)</f>
        <v>0</v>
      </c>
      <c r="M2557" s="150">
        <f>VLOOKUP(B2557,'12.2023'!A:F,6,0)</f>
        <v>0</v>
      </c>
      <c r="N2557" s="150">
        <f t="shared" si="157"/>
        <v>0</v>
      </c>
      <c r="O2557" s="152">
        <f t="shared" si="158"/>
        <v>8.0000013113021848E-4</v>
      </c>
      <c r="P2557" s="128">
        <f t="shared" si="159"/>
        <v>-8.0000013113021848E-4</v>
      </c>
      <c r="Q2557" s="153">
        <v>0</v>
      </c>
      <c r="R2557" s="128">
        <f t="shared" si="160"/>
        <v>-8.0000013113021848E-4</v>
      </c>
      <c r="S2557" s="129">
        <v>16</v>
      </c>
    </row>
    <row r="2558" spans="1:19" hidden="1">
      <c r="A2558" s="147">
        <v>2522</v>
      </c>
      <c r="B2558" s="121">
        <v>2010102016</v>
      </c>
      <c r="C2558" s="148" t="s">
        <v>159</v>
      </c>
      <c r="D2558" s="149" t="s">
        <v>32</v>
      </c>
      <c r="E2558" s="149" t="s">
        <v>34</v>
      </c>
      <c r="F2558" s="149" t="s">
        <v>89</v>
      </c>
      <c r="G2558" s="149" t="s">
        <v>86</v>
      </c>
      <c r="H2558" s="149">
        <v>0</v>
      </c>
      <c r="I2558" s="123" t="s">
        <v>2625</v>
      </c>
      <c r="J2558" s="150">
        <f>VLOOKUP(B2558,'12.2023'!A:C,3,0)</f>
        <v>0</v>
      </c>
      <c r="K2558" s="151">
        <f>VLOOKUP(B2558,'12.2023'!A:D,4,0)</f>
        <v>1019716.67</v>
      </c>
      <c r="L2558" s="150">
        <f>VLOOKUP(B2558,'12.2023'!A:E,5,0)</f>
        <v>1019716.67</v>
      </c>
      <c r="M2558" s="150">
        <f>VLOOKUP(B2558,'12.2023'!A:F,6,0)</f>
        <v>0</v>
      </c>
      <c r="N2558" s="150">
        <f t="shared" si="157"/>
        <v>0</v>
      </c>
      <c r="O2558" s="152">
        <f t="shared" si="158"/>
        <v>0</v>
      </c>
      <c r="P2558" s="128">
        <f t="shared" si="159"/>
        <v>0</v>
      </c>
      <c r="Q2558" s="153">
        <v>0</v>
      </c>
      <c r="R2558" s="128">
        <f t="shared" si="160"/>
        <v>0</v>
      </c>
      <c r="S2558" s="129">
        <v>16</v>
      </c>
    </row>
    <row r="2559" spans="1:19" hidden="1">
      <c r="A2559" s="147">
        <v>2523</v>
      </c>
      <c r="B2559" s="121">
        <v>2010102017</v>
      </c>
      <c r="C2559" s="148" t="s">
        <v>159</v>
      </c>
      <c r="D2559" s="149" t="s">
        <v>32</v>
      </c>
      <c r="E2559" s="149" t="s">
        <v>34</v>
      </c>
      <c r="F2559" s="149" t="s">
        <v>89</v>
      </c>
      <c r="G2559" s="149" t="s">
        <v>86</v>
      </c>
      <c r="H2559" s="149">
        <v>0</v>
      </c>
      <c r="I2559" s="123" t="s">
        <v>2626</v>
      </c>
      <c r="J2559" s="150">
        <f>VLOOKUP(B2559,'12.2023'!A:C,3,0)</f>
        <v>0</v>
      </c>
      <c r="K2559" s="151">
        <f>VLOOKUP(B2559,'12.2023'!A:D,4,0)</f>
        <v>0</v>
      </c>
      <c r="L2559" s="150">
        <f>VLOOKUP(B2559,'12.2023'!A:E,5,0)</f>
        <v>227534</v>
      </c>
      <c r="M2559" s="150">
        <f>VLOOKUP(B2559,'12.2023'!A:F,6,0)</f>
        <v>227534</v>
      </c>
      <c r="N2559" s="150">
        <f t="shared" si="157"/>
        <v>0</v>
      </c>
      <c r="O2559" s="152">
        <f t="shared" si="158"/>
        <v>0</v>
      </c>
      <c r="P2559" s="128">
        <f t="shared" si="159"/>
        <v>0</v>
      </c>
      <c r="Q2559" s="153">
        <v>0</v>
      </c>
      <c r="R2559" s="128">
        <f t="shared" si="160"/>
        <v>0</v>
      </c>
      <c r="S2559" s="129">
        <v>16</v>
      </c>
    </row>
    <row r="2560" spans="1:19" hidden="1">
      <c r="A2560" s="147">
        <v>2524</v>
      </c>
      <c r="B2560" s="121">
        <v>2010103001</v>
      </c>
      <c r="C2560" s="148" t="s">
        <v>159</v>
      </c>
      <c r="D2560" s="149" t="s">
        <v>32</v>
      </c>
      <c r="E2560" s="149" t="s">
        <v>34</v>
      </c>
      <c r="F2560" s="149" t="s">
        <v>89</v>
      </c>
      <c r="G2560" s="149" t="s">
        <v>86</v>
      </c>
      <c r="H2560" s="149">
        <v>0</v>
      </c>
      <c r="I2560" s="123" t="s">
        <v>2627</v>
      </c>
      <c r="J2560" s="150">
        <f>VLOOKUP(B2560,'12.2023'!A:C,3,0)</f>
        <v>0</v>
      </c>
      <c r="K2560" s="151">
        <f>VLOOKUP(B2560,'12.2023'!A:D,4,0)</f>
        <v>0</v>
      </c>
      <c r="L2560" s="150">
        <f>VLOOKUP(B2560,'12.2023'!A:E,5,0)</f>
        <v>0</v>
      </c>
      <c r="M2560" s="150">
        <f>VLOOKUP(B2560,'12.2023'!A:F,6,0)</f>
        <v>0</v>
      </c>
      <c r="N2560" s="150">
        <f t="shared" si="157"/>
        <v>0</v>
      </c>
      <c r="O2560" s="152">
        <f t="shared" si="158"/>
        <v>0</v>
      </c>
      <c r="P2560" s="128">
        <f t="shared" si="159"/>
        <v>0</v>
      </c>
      <c r="Q2560" s="153">
        <v>0</v>
      </c>
      <c r="R2560" s="128">
        <f t="shared" si="160"/>
        <v>0</v>
      </c>
      <c r="S2560" s="129">
        <v>16</v>
      </c>
    </row>
    <row r="2561" spans="1:19" hidden="1">
      <c r="A2561" s="147">
        <v>2525</v>
      </c>
      <c r="B2561" s="121">
        <v>2010103002</v>
      </c>
      <c r="C2561" s="148" t="s">
        <v>159</v>
      </c>
      <c r="D2561" s="149" t="s">
        <v>32</v>
      </c>
      <c r="E2561" s="149" t="s">
        <v>34</v>
      </c>
      <c r="F2561" s="149" t="s">
        <v>89</v>
      </c>
      <c r="G2561" s="149" t="s">
        <v>86</v>
      </c>
      <c r="H2561" s="149">
        <v>0</v>
      </c>
      <c r="I2561" s="123" t="s">
        <v>2628</v>
      </c>
      <c r="J2561" s="150">
        <f>VLOOKUP(B2561,'12.2023'!A:C,3,0)</f>
        <v>0</v>
      </c>
      <c r="K2561" s="151">
        <f>VLOOKUP(B2561,'12.2023'!A:D,4,0)</f>
        <v>0</v>
      </c>
      <c r="L2561" s="150">
        <f>VLOOKUP(B2561,'12.2023'!A:E,5,0)</f>
        <v>66792</v>
      </c>
      <c r="M2561" s="150">
        <f>VLOOKUP(B2561,'12.2023'!A:F,6,0)</f>
        <v>66792</v>
      </c>
      <c r="N2561" s="150">
        <f t="shared" si="157"/>
        <v>0</v>
      </c>
      <c r="O2561" s="152">
        <f t="shared" si="158"/>
        <v>0</v>
      </c>
      <c r="P2561" s="128">
        <f t="shared" si="159"/>
        <v>0</v>
      </c>
      <c r="Q2561" s="153">
        <v>0</v>
      </c>
      <c r="R2561" s="128">
        <f t="shared" si="160"/>
        <v>0</v>
      </c>
      <c r="S2561" s="129">
        <v>16</v>
      </c>
    </row>
    <row r="2562" spans="1:19" hidden="1">
      <c r="A2562" s="147">
        <v>2526</v>
      </c>
      <c r="B2562" s="121">
        <v>2010103003</v>
      </c>
      <c r="C2562" s="148" t="s">
        <v>159</v>
      </c>
      <c r="D2562" s="149" t="s">
        <v>32</v>
      </c>
      <c r="E2562" s="149" t="s">
        <v>34</v>
      </c>
      <c r="F2562" s="149" t="s">
        <v>89</v>
      </c>
      <c r="G2562" s="149" t="s">
        <v>86</v>
      </c>
      <c r="H2562" s="149">
        <v>0</v>
      </c>
      <c r="I2562" s="123" t="s">
        <v>2629</v>
      </c>
      <c r="J2562" s="150">
        <f>VLOOKUP(B2562,'12.2023'!A:C,3,0)</f>
        <v>0</v>
      </c>
      <c r="K2562" s="151">
        <f>VLOOKUP(B2562,'12.2023'!A:D,4,0)</f>
        <v>0</v>
      </c>
      <c r="L2562" s="150">
        <f>VLOOKUP(B2562,'12.2023'!A:E,5,0)</f>
        <v>0</v>
      </c>
      <c r="M2562" s="150">
        <f>VLOOKUP(B2562,'12.2023'!A:F,6,0)</f>
        <v>0</v>
      </c>
      <c r="N2562" s="150">
        <f t="shared" si="157"/>
        <v>0</v>
      </c>
      <c r="O2562" s="152">
        <f t="shared" si="158"/>
        <v>0</v>
      </c>
      <c r="P2562" s="128">
        <f t="shared" si="159"/>
        <v>0</v>
      </c>
      <c r="Q2562" s="153">
        <v>0</v>
      </c>
      <c r="R2562" s="128">
        <f t="shared" si="160"/>
        <v>0</v>
      </c>
      <c r="S2562" s="129">
        <v>16</v>
      </c>
    </row>
    <row r="2563" spans="1:19" hidden="1">
      <c r="A2563" s="147">
        <v>2527</v>
      </c>
      <c r="B2563" s="121">
        <v>2010103004</v>
      </c>
      <c r="C2563" s="148" t="s">
        <v>159</v>
      </c>
      <c r="D2563" s="149" t="s">
        <v>32</v>
      </c>
      <c r="E2563" s="149" t="s">
        <v>34</v>
      </c>
      <c r="F2563" s="149" t="s">
        <v>89</v>
      </c>
      <c r="G2563" s="149" t="s">
        <v>86</v>
      </c>
      <c r="H2563" s="149">
        <v>0</v>
      </c>
      <c r="I2563" s="123" t="s">
        <v>2630</v>
      </c>
      <c r="J2563" s="150">
        <f>VLOOKUP(B2563,'12.2023'!A:C,3,0)</f>
        <v>0</v>
      </c>
      <c r="K2563" s="151">
        <f>VLOOKUP(B2563,'12.2023'!A:D,4,0)</f>
        <v>0</v>
      </c>
      <c r="L2563" s="150">
        <f>VLOOKUP(B2563,'12.2023'!A:E,5,0)</f>
        <v>0</v>
      </c>
      <c r="M2563" s="150">
        <f>VLOOKUP(B2563,'12.2023'!A:F,6,0)</f>
        <v>0</v>
      </c>
      <c r="N2563" s="150">
        <f t="shared" si="157"/>
        <v>0</v>
      </c>
      <c r="O2563" s="152">
        <f t="shared" si="158"/>
        <v>0</v>
      </c>
      <c r="P2563" s="128">
        <f t="shared" si="159"/>
        <v>0</v>
      </c>
      <c r="Q2563" s="153">
        <v>0</v>
      </c>
      <c r="R2563" s="128">
        <f t="shared" si="160"/>
        <v>0</v>
      </c>
      <c r="S2563" s="129">
        <v>16</v>
      </c>
    </row>
    <row r="2564" spans="1:19" hidden="1">
      <c r="A2564" s="147">
        <v>2528</v>
      </c>
      <c r="B2564" s="121">
        <v>2010103006</v>
      </c>
      <c r="C2564" s="148" t="s">
        <v>159</v>
      </c>
      <c r="D2564" s="149" t="s">
        <v>32</v>
      </c>
      <c r="E2564" s="149" t="s">
        <v>34</v>
      </c>
      <c r="F2564" s="149" t="s">
        <v>89</v>
      </c>
      <c r="G2564" s="149" t="s">
        <v>86</v>
      </c>
      <c r="H2564" s="149">
        <v>0</v>
      </c>
      <c r="I2564" s="123" t="s">
        <v>2631</v>
      </c>
      <c r="J2564" s="150">
        <f>VLOOKUP(B2564,'12.2023'!A:C,3,0)</f>
        <v>0</v>
      </c>
      <c r="K2564" s="151">
        <f>VLOOKUP(B2564,'12.2023'!A:D,4,0)</f>
        <v>0</v>
      </c>
      <c r="L2564" s="150">
        <f>VLOOKUP(B2564,'12.2023'!A:E,5,0)</f>
        <v>0</v>
      </c>
      <c r="M2564" s="150">
        <f>VLOOKUP(B2564,'12.2023'!A:F,6,0)</f>
        <v>0</v>
      </c>
      <c r="N2564" s="150">
        <f t="shared" si="157"/>
        <v>0</v>
      </c>
      <c r="O2564" s="152">
        <f t="shared" si="158"/>
        <v>0</v>
      </c>
      <c r="P2564" s="128">
        <f t="shared" si="159"/>
        <v>0</v>
      </c>
      <c r="Q2564" s="153">
        <v>0</v>
      </c>
      <c r="R2564" s="128">
        <f t="shared" si="160"/>
        <v>0</v>
      </c>
      <c r="S2564" s="129">
        <v>16</v>
      </c>
    </row>
    <row r="2565" spans="1:19" hidden="1">
      <c r="A2565" s="147">
        <v>2529</v>
      </c>
      <c r="B2565" s="121">
        <v>2010103007</v>
      </c>
      <c r="C2565" s="148" t="s">
        <v>159</v>
      </c>
      <c r="D2565" s="149" t="s">
        <v>32</v>
      </c>
      <c r="E2565" s="149" t="s">
        <v>34</v>
      </c>
      <c r="F2565" s="149" t="s">
        <v>89</v>
      </c>
      <c r="G2565" s="149" t="s">
        <v>86</v>
      </c>
      <c r="H2565" s="149">
        <v>0</v>
      </c>
      <c r="I2565" s="123" t="s">
        <v>2632</v>
      </c>
      <c r="J2565" s="150">
        <f>VLOOKUP(B2565,'12.2023'!A:C,3,0)</f>
        <v>0</v>
      </c>
      <c r="K2565" s="151">
        <f>VLOOKUP(B2565,'12.2023'!A:D,4,0)</f>
        <v>0</v>
      </c>
      <c r="L2565" s="150">
        <f>VLOOKUP(B2565,'12.2023'!A:E,5,0)</f>
        <v>25440</v>
      </c>
      <c r="M2565" s="150">
        <f>VLOOKUP(B2565,'12.2023'!A:F,6,0)</f>
        <v>25440</v>
      </c>
      <c r="N2565" s="150">
        <f t="shared" si="157"/>
        <v>0</v>
      </c>
      <c r="O2565" s="152">
        <f t="shared" si="158"/>
        <v>0</v>
      </c>
      <c r="P2565" s="128">
        <f t="shared" si="159"/>
        <v>0</v>
      </c>
      <c r="Q2565" s="153">
        <v>0</v>
      </c>
      <c r="R2565" s="128">
        <f t="shared" si="160"/>
        <v>0</v>
      </c>
      <c r="S2565" s="129">
        <v>16</v>
      </c>
    </row>
    <row r="2566" spans="1:19" hidden="1">
      <c r="A2566" s="147">
        <v>2530</v>
      </c>
      <c r="B2566" s="121">
        <v>2010103008</v>
      </c>
      <c r="C2566" s="148" t="s">
        <v>159</v>
      </c>
      <c r="D2566" s="149" t="s">
        <v>32</v>
      </c>
      <c r="E2566" s="149" t="s">
        <v>34</v>
      </c>
      <c r="F2566" s="149" t="s">
        <v>89</v>
      </c>
      <c r="G2566" s="149" t="s">
        <v>86</v>
      </c>
      <c r="H2566" s="149">
        <v>0</v>
      </c>
      <c r="I2566" s="123" t="s">
        <v>2633</v>
      </c>
      <c r="J2566" s="150">
        <f>VLOOKUP(B2566,'12.2023'!A:C,3,0)</f>
        <v>0</v>
      </c>
      <c r="K2566" s="151">
        <f>VLOOKUP(B2566,'12.2023'!A:D,4,0)</f>
        <v>6859.4400000000005</v>
      </c>
      <c r="L2566" s="150">
        <f>VLOOKUP(B2566,'12.2023'!A:E,5,0)</f>
        <v>0</v>
      </c>
      <c r="M2566" s="150">
        <f>VLOOKUP(B2566,'12.2023'!A:F,6,0)</f>
        <v>0</v>
      </c>
      <c r="N2566" s="150">
        <f t="shared" si="157"/>
        <v>0</v>
      </c>
      <c r="O2566" s="152">
        <f t="shared" si="158"/>
        <v>6859.4400000000005</v>
      </c>
      <c r="P2566" s="128">
        <f t="shared" si="159"/>
        <v>-6859.4400000000005</v>
      </c>
      <c r="Q2566" s="153">
        <v>0</v>
      </c>
      <c r="R2566" s="128">
        <f t="shared" si="160"/>
        <v>-6859.4400000000005</v>
      </c>
      <c r="S2566" s="129">
        <v>16</v>
      </c>
    </row>
    <row r="2567" spans="1:19" hidden="1">
      <c r="A2567" s="147">
        <v>2531</v>
      </c>
      <c r="B2567" s="121">
        <v>2010103009</v>
      </c>
      <c r="C2567" s="148" t="s">
        <v>159</v>
      </c>
      <c r="D2567" s="149" t="s">
        <v>32</v>
      </c>
      <c r="E2567" s="149" t="s">
        <v>34</v>
      </c>
      <c r="F2567" s="149" t="s">
        <v>89</v>
      </c>
      <c r="G2567" s="149" t="s">
        <v>86</v>
      </c>
      <c r="H2567" s="149">
        <v>0</v>
      </c>
      <c r="I2567" s="123" t="s">
        <v>2634</v>
      </c>
      <c r="J2567" s="150">
        <f>VLOOKUP(B2567,'12.2023'!A:C,3,0)</f>
        <v>0</v>
      </c>
      <c r="K2567" s="151">
        <f>VLOOKUP(B2567,'12.2023'!A:D,4,0)</f>
        <v>0</v>
      </c>
      <c r="L2567" s="150">
        <f>VLOOKUP(B2567,'12.2023'!A:E,5,0)</f>
        <v>0</v>
      </c>
      <c r="M2567" s="150">
        <f>VLOOKUP(B2567,'12.2023'!A:F,6,0)</f>
        <v>0</v>
      </c>
      <c r="N2567" s="150">
        <f t="shared" ref="N2567:N2630" si="161">IF((J2567+L2567)-(K2567+M2567)&lt;0,0,(J2567+L2567)-(K2567+M2567))</f>
        <v>0</v>
      </c>
      <c r="O2567" s="152">
        <f t="shared" ref="O2567:O2630" si="162">-IF((J2567+L2567)-(K2567+M2567)&lt;0,(J2567+L2567)-(K2567+M2567),0)</f>
        <v>0</v>
      </c>
      <c r="P2567" s="128">
        <f t="shared" ref="P2567:P2630" si="163">N2567-O2567</f>
        <v>0</v>
      </c>
      <c r="Q2567" s="153">
        <v>0</v>
      </c>
      <c r="R2567" s="128">
        <f t="shared" ref="R2567:R2630" si="164">P2567-Q2567</f>
        <v>0</v>
      </c>
      <c r="S2567" s="129">
        <v>16</v>
      </c>
    </row>
    <row r="2568" spans="1:19" hidden="1">
      <c r="A2568" s="147">
        <v>2532</v>
      </c>
      <c r="B2568" s="121">
        <v>2010103010</v>
      </c>
      <c r="C2568" s="148" t="s">
        <v>159</v>
      </c>
      <c r="D2568" s="149" t="s">
        <v>32</v>
      </c>
      <c r="E2568" s="149" t="s">
        <v>34</v>
      </c>
      <c r="F2568" s="149" t="s">
        <v>89</v>
      </c>
      <c r="G2568" s="149" t="s">
        <v>86</v>
      </c>
      <c r="H2568" s="149">
        <v>0</v>
      </c>
      <c r="I2568" s="123" t="s">
        <v>2635</v>
      </c>
      <c r="J2568" s="150">
        <f>VLOOKUP(B2568,'12.2023'!A:C,3,0)</f>
        <v>0</v>
      </c>
      <c r="K2568" s="151">
        <f>VLOOKUP(B2568,'12.2023'!A:D,4,0)</f>
        <v>15180</v>
      </c>
      <c r="L2568" s="150">
        <f>VLOOKUP(B2568,'12.2023'!A:E,5,0)</f>
        <v>45323</v>
      </c>
      <c r="M2568" s="150">
        <f>VLOOKUP(B2568,'12.2023'!A:F,6,0)</f>
        <v>40572</v>
      </c>
      <c r="N2568" s="150">
        <f t="shared" si="161"/>
        <v>0</v>
      </c>
      <c r="O2568" s="152">
        <f t="shared" si="162"/>
        <v>10429</v>
      </c>
      <c r="P2568" s="128">
        <f t="shared" si="163"/>
        <v>-10429</v>
      </c>
      <c r="Q2568" s="153">
        <v>0</v>
      </c>
      <c r="R2568" s="128">
        <f t="shared" si="164"/>
        <v>-10429</v>
      </c>
      <c r="S2568" s="129">
        <v>16</v>
      </c>
    </row>
    <row r="2569" spans="1:19" hidden="1">
      <c r="A2569" s="147">
        <v>2533</v>
      </c>
      <c r="B2569" s="121">
        <v>2010103011</v>
      </c>
      <c r="C2569" s="148" t="s">
        <v>159</v>
      </c>
      <c r="D2569" s="149" t="s">
        <v>32</v>
      </c>
      <c r="E2569" s="149" t="s">
        <v>34</v>
      </c>
      <c r="F2569" s="149" t="s">
        <v>89</v>
      </c>
      <c r="G2569" s="149" t="s">
        <v>86</v>
      </c>
      <c r="H2569" s="149">
        <v>0</v>
      </c>
      <c r="I2569" s="123" t="s">
        <v>2636</v>
      </c>
      <c r="J2569" s="150">
        <f>VLOOKUP(B2569,'12.2023'!A:C,3,0)</f>
        <v>0</v>
      </c>
      <c r="K2569" s="151">
        <f>VLOOKUP(B2569,'12.2023'!A:D,4,0)</f>
        <v>3429921.36</v>
      </c>
      <c r="L2569" s="150">
        <f>VLOOKUP(B2569,'12.2023'!A:E,5,0)</f>
        <v>1299137.9099999999</v>
      </c>
      <c r="M2569" s="150">
        <f>VLOOKUP(B2569,'12.2023'!A:F,6,0)</f>
        <v>1927227.07</v>
      </c>
      <c r="N2569" s="150">
        <f t="shared" si="161"/>
        <v>0</v>
      </c>
      <c r="O2569" s="152">
        <f t="shared" si="162"/>
        <v>4058010.5199999996</v>
      </c>
      <c r="P2569" s="128">
        <f t="shared" si="163"/>
        <v>-4058010.5199999996</v>
      </c>
      <c r="Q2569" s="153">
        <v>0</v>
      </c>
      <c r="R2569" s="128">
        <f t="shared" si="164"/>
        <v>-4058010.5199999996</v>
      </c>
      <c r="S2569" s="129">
        <v>16</v>
      </c>
    </row>
    <row r="2570" spans="1:19" hidden="1">
      <c r="A2570" s="147">
        <v>2534</v>
      </c>
      <c r="B2570" s="121">
        <v>2010103014</v>
      </c>
      <c r="C2570" s="148" t="s">
        <v>159</v>
      </c>
      <c r="D2570" s="149" t="s">
        <v>32</v>
      </c>
      <c r="E2570" s="149" t="s">
        <v>34</v>
      </c>
      <c r="F2570" s="149" t="s">
        <v>89</v>
      </c>
      <c r="G2570" s="149" t="s">
        <v>86</v>
      </c>
      <c r="H2570" s="149">
        <v>0</v>
      </c>
      <c r="I2570" s="123" t="s">
        <v>2637</v>
      </c>
      <c r="J2570" s="150">
        <f>VLOOKUP(B2570,'12.2023'!A:C,3,0)</f>
        <v>0</v>
      </c>
      <c r="K2570" s="151">
        <f>VLOOKUP(B2570,'12.2023'!A:D,4,0)</f>
        <v>0</v>
      </c>
      <c r="L2570" s="150">
        <f>VLOOKUP(B2570,'12.2023'!A:E,5,0)</f>
        <v>0</v>
      </c>
      <c r="M2570" s="150">
        <f>VLOOKUP(B2570,'12.2023'!A:F,6,0)</f>
        <v>0</v>
      </c>
      <c r="N2570" s="150">
        <f t="shared" si="161"/>
        <v>0</v>
      </c>
      <c r="O2570" s="152">
        <f t="shared" si="162"/>
        <v>0</v>
      </c>
      <c r="P2570" s="128">
        <f t="shared" si="163"/>
        <v>0</v>
      </c>
      <c r="Q2570" s="153">
        <v>0</v>
      </c>
      <c r="R2570" s="128">
        <f t="shared" si="164"/>
        <v>0</v>
      </c>
      <c r="S2570" s="129">
        <v>16</v>
      </c>
    </row>
    <row r="2571" spans="1:19" hidden="1">
      <c r="A2571" s="147">
        <v>2535</v>
      </c>
      <c r="B2571" s="121">
        <v>2010103016</v>
      </c>
      <c r="C2571" s="148" t="s">
        <v>159</v>
      </c>
      <c r="D2571" s="149" t="s">
        <v>32</v>
      </c>
      <c r="E2571" s="149" t="s">
        <v>34</v>
      </c>
      <c r="F2571" s="149" t="s">
        <v>152</v>
      </c>
      <c r="G2571" s="149" t="s">
        <v>111</v>
      </c>
      <c r="H2571" s="149">
        <v>0</v>
      </c>
      <c r="I2571" s="123" t="s">
        <v>2638</v>
      </c>
      <c r="J2571" s="150">
        <f>VLOOKUP(B2571,'12.2023'!A:C,3,0)</f>
        <v>0</v>
      </c>
      <c r="K2571" s="151">
        <f>VLOOKUP(B2571,'12.2023'!A:D,4,0)</f>
        <v>0</v>
      </c>
      <c r="L2571" s="150">
        <f>VLOOKUP(B2571,'12.2023'!A:E,5,0)</f>
        <v>580</v>
      </c>
      <c r="M2571" s="150">
        <f>VLOOKUP(B2571,'12.2023'!A:F,6,0)</f>
        <v>0</v>
      </c>
      <c r="N2571" s="150">
        <f t="shared" si="161"/>
        <v>580</v>
      </c>
      <c r="O2571" s="152">
        <f t="shared" si="162"/>
        <v>0</v>
      </c>
      <c r="P2571" s="128">
        <f t="shared" si="163"/>
        <v>580</v>
      </c>
      <c r="Q2571" s="153">
        <v>0</v>
      </c>
      <c r="R2571" s="128">
        <f t="shared" si="164"/>
        <v>580</v>
      </c>
      <c r="S2571" s="129">
        <v>11</v>
      </c>
    </row>
    <row r="2572" spans="1:19" hidden="1">
      <c r="A2572" s="147">
        <v>2536</v>
      </c>
      <c r="B2572" s="121">
        <v>2010103017</v>
      </c>
      <c r="C2572" s="148" t="s">
        <v>159</v>
      </c>
      <c r="D2572" s="149" t="s">
        <v>32</v>
      </c>
      <c r="E2572" s="149" t="s">
        <v>34</v>
      </c>
      <c r="F2572" s="149" t="s">
        <v>89</v>
      </c>
      <c r="G2572" s="149" t="s">
        <v>86</v>
      </c>
      <c r="H2572" s="149">
        <v>0</v>
      </c>
      <c r="I2572" s="123" t="s">
        <v>2639</v>
      </c>
      <c r="J2572" s="150">
        <f>VLOOKUP(B2572,'12.2023'!A:C,3,0)</f>
        <v>0</v>
      </c>
      <c r="K2572" s="151">
        <f>VLOOKUP(B2572,'12.2023'!A:D,4,0)</f>
        <v>8912.5</v>
      </c>
      <c r="L2572" s="150">
        <f>VLOOKUP(B2572,'12.2023'!A:E,5,0)</f>
        <v>8977.5</v>
      </c>
      <c r="M2572" s="150">
        <f>VLOOKUP(B2572,'12.2023'!A:F,6,0)</f>
        <v>65</v>
      </c>
      <c r="N2572" s="150">
        <f t="shared" si="161"/>
        <v>0</v>
      </c>
      <c r="O2572" s="152">
        <f t="shared" si="162"/>
        <v>0</v>
      </c>
      <c r="P2572" s="128">
        <f t="shared" si="163"/>
        <v>0</v>
      </c>
      <c r="Q2572" s="153">
        <v>0</v>
      </c>
      <c r="R2572" s="128">
        <f t="shared" si="164"/>
        <v>0</v>
      </c>
      <c r="S2572" s="129">
        <v>16</v>
      </c>
    </row>
    <row r="2573" spans="1:19" hidden="1">
      <c r="A2573" s="147">
        <v>2537</v>
      </c>
      <c r="B2573" s="121">
        <v>2010103019</v>
      </c>
      <c r="C2573" s="148" t="s">
        <v>159</v>
      </c>
      <c r="D2573" s="149" t="s">
        <v>32</v>
      </c>
      <c r="E2573" s="149" t="s">
        <v>34</v>
      </c>
      <c r="F2573" s="149" t="s">
        <v>89</v>
      </c>
      <c r="G2573" s="149" t="s">
        <v>86</v>
      </c>
      <c r="H2573" s="149">
        <v>0</v>
      </c>
      <c r="I2573" s="123" t="s">
        <v>2640</v>
      </c>
      <c r="J2573" s="150">
        <f>VLOOKUP(B2573,'12.2023'!A:C,3,0)</f>
        <v>0</v>
      </c>
      <c r="K2573" s="151">
        <f>VLOOKUP(B2573,'12.2023'!A:D,4,0)</f>
        <v>0</v>
      </c>
      <c r="L2573" s="150">
        <f>VLOOKUP(B2573,'12.2023'!A:E,5,0)</f>
        <v>0</v>
      </c>
      <c r="M2573" s="150">
        <f>VLOOKUP(B2573,'12.2023'!A:F,6,0)</f>
        <v>0</v>
      </c>
      <c r="N2573" s="150">
        <f t="shared" si="161"/>
        <v>0</v>
      </c>
      <c r="O2573" s="152">
        <f t="shared" si="162"/>
        <v>0</v>
      </c>
      <c r="P2573" s="128">
        <f t="shared" si="163"/>
        <v>0</v>
      </c>
      <c r="Q2573" s="153">
        <v>0</v>
      </c>
      <c r="R2573" s="128">
        <f t="shared" si="164"/>
        <v>0</v>
      </c>
      <c r="S2573" s="129">
        <v>16</v>
      </c>
    </row>
    <row r="2574" spans="1:19" hidden="1">
      <c r="A2574" s="147">
        <v>2538</v>
      </c>
      <c r="B2574" s="121">
        <v>2010103020</v>
      </c>
      <c r="C2574" s="148" t="s">
        <v>159</v>
      </c>
      <c r="D2574" s="149" t="s">
        <v>32</v>
      </c>
      <c r="E2574" s="149" t="s">
        <v>34</v>
      </c>
      <c r="F2574" s="149" t="s">
        <v>89</v>
      </c>
      <c r="G2574" s="149" t="s">
        <v>86</v>
      </c>
      <c r="H2574" s="149">
        <v>0</v>
      </c>
      <c r="I2574" s="123" t="s">
        <v>2641</v>
      </c>
      <c r="J2574" s="150">
        <f>VLOOKUP(B2574,'12.2023'!A:C,3,0)</f>
        <v>0</v>
      </c>
      <c r="K2574" s="151">
        <f>VLOOKUP(B2574,'12.2023'!A:D,4,0)</f>
        <v>0</v>
      </c>
      <c r="L2574" s="150">
        <f>VLOOKUP(B2574,'12.2023'!A:E,5,0)</f>
        <v>0</v>
      </c>
      <c r="M2574" s="150">
        <f>VLOOKUP(B2574,'12.2023'!A:F,6,0)</f>
        <v>0</v>
      </c>
      <c r="N2574" s="150">
        <f t="shared" si="161"/>
        <v>0</v>
      </c>
      <c r="O2574" s="152">
        <f t="shared" si="162"/>
        <v>0</v>
      </c>
      <c r="P2574" s="128">
        <f t="shared" si="163"/>
        <v>0</v>
      </c>
      <c r="Q2574" s="153">
        <v>0</v>
      </c>
      <c r="R2574" s="128">
        <f t="shared" si="164"/>
        <v>0</v>
      </c>
      <c r="S2574" s="129">
        <v>16</v>
      </c>
    </row>
    <row r="2575" spans="1:19" hidden="1">
      <c r="A2575" s="147">
        <v>2539</v>
      </c>
      <c r="B2575" s="121">
        <v>2010103022</v>
      </c>
      <c r="C2575" s="148" t="s">
        <v>159</v>
      </c>
      <c r="D2575" s="149" t="s">
        <v>32</v>
      </c>
      <c r="E2575" s="149" t="s">
        <v>34</v>
      </c>
      <c r="F2575" s="149" t="s">
        <v>89</v>
      </c>
      <c r="G2575" s="149" t="s">
        <v>86</v>
      </c>
      <c r="H2575" s="149">
        <v>0</v>
      </c>
      <c r="I2575" s="123" t="s">
        <v>2642</v>
      </c>
      <c r="J2575" s="150">
        <f>VLOOKUP(B2575,'12.2023'!A:C,3,0)</f>
        <v>0</v>
      </c>
      <c r="K2575" s="151">
        <f>VLOOKUP(B2575,'12.2023'!A:D,4,0)</f>
        <v>19110</v>
      </c>
      <c r="L2575" s="150">
        <f>VLOOKUP(B2575,'12.2023'!A:E,5,0)</f>
        <v>25000</v>
      </c>
      <c r="M2575" s="150">
        <f>VLOOKUP(B2575,'12.2023'!A:F,6,0)</f>
        <v>66872.5</v>
      </c>
      <c r="N2575" s="150">
        <f t="shared" si="161"/>
        <v>0</v>
      </c>
      <c r="O2575" s="152">
        <f t="shared" si="162"/>
        <v>60982.5</v>
      </c>
      <c r="P2575" s="128">
        <f t="shared" si="163"/>
        <v>-60982.5</v>
      </c>
      <c r="Q2575" s="153">
        <v>0</v>
      </c>
      <c r="R2575" s="128">
        <f t="shared" si="164"/>
        <v>-60982.5</v>
      </c>
      <c r="S2575" s="129">
        <v>16</v>
      </c>
    </row>
    <row r="2576" spans="1:19" hidden="1">
      <c r="A2576" s="147">
        <v>2540</v>
      </c>
      <c r="B2576" s="121">
        <v>2010103026</v>
      </c>
      <c r="C2576" s="148" t="s">
        <v>159</v>
      </c>
      <c r="D2576" s="149" t="s">
        <v>32</v>
      </c>
      <c r="E2576" s="149" t="s">
        <v>34</v>
      </c>
      <c r="F2576" s="149" t="s">
        <v>89</v>
      </c>
      <c r="G2576" s="149" t="s">
        <v>86</v>
      </c>
      <c r="H2576" s="149">
        <v>0</v>
      </c>
      <c r="I2576" s="123" t="s">
        <v>2643</v>
      </c>
      <c r="J2576" s="150">
        <f>VLOOKUP(B2576,'12.2023'!A:C,3,0)</f>
        <v>0</v>
      </c>
      <c r="K2576" s="151">
        <f>VLOOKUP(B2576,'12.2023'!A:D,4,0)</f>
        <v>0</v>
      </c>
      <c r="L2576" s="150">
        <f>VLOOKUP(B2576,'12.2023'!A:E,5,0)</f>
        <v>0</v>
      </c>
      <c r="M2576" s="150">
        <f>VLOOKUP(B2576,'12.2023'!A:F,6,0)</f>
        <v>0</v>
      </c>
      <c r="N2576" s="150">
        <f t="shared" si="161"/>
        <v>0</v>
      </c>
      <c r="O2576" s="152">
        <f t="shared" si="162"/>
        <v>0</v>
      </c>
      <c r="P2576" s="128">
        <f t="shared" si="163"/>
        <v>0</v>
      </c>
      <c r="Q2576" s="153">
        <v>0</v>
      </c>
      <c r="R2576" s="128">
        <f t="shared" si="164"/>
        <v>0</v>
      </c>
      <c r="S2576" s="129">
        <v>16</v>
      </c>
    </row>
    <row r="2577" spans="1:19" hidden="1">
      <c r="A2577" s="147">
        <v>2541</v>
      </c>
      <c r="B2577" s="121">
        <v>2010103028</v>
      </c>
      <c r="C2577" s="148" t="s">
        <v>159</v>
      </c>
      <c r="D2577" s="149" t="s">
        <v>32</v>
      </c>
      <c r="E2577" s="149" t="s">
        <v>34</v>
      </c>
      <c r="F2577" s="149" t="s">
        <v>89</v>
      </c>
      <c r="G2577" s="149" t="s">
        <v>86</v>
      </c>
      <c r="H2577" s="149">
        <v>0</v>
      </c>
      <c r="I2577" s="123" t="s">
        <v>2644</v>
      </c>
      <c r="J2577" s="150">
        <f>VLOOKUP(B2577,'12.2023'!A:C,3,0)</f>
        <v>0</v>
      </c>
      <c r="K2577" s="151">
        <f>VLOOKUP(B2577,'12.2023'!A:D,4,0)</f>
        <v>0</v>
      </c>
      <c r="L2577" s="150">
        <f>VLOOKUP(B2577,'12.2023'!A:E,5,0)</f>
        <v>0</v>
      </c>
      <c r="M2577" s="150">
        <f>VLOOKUP(B2577,'12.2023'!A:F,6,0)</f>
        <v>0</v>
      </c>
      <c r="N2577" s="150">
        <f t="shared" si="161"/>
        <v>0</v>
      </c>
      <c r="O2577" s="152">
        <f t="shared" si="162"/>
        <v>0</v>
      </c>
      <c r="P2577" s="128">
        <f t="shared" si="163"/>
        <v>0</v>
      </c>
      <c r="Q2577" s="153">
        <v>0</v>
      </c>
      <c r="R2577" s="128">
        <f t="shared" si="164"/>
        <v>0</v>
      </c>
      <c r="S2577" s="129">
        <v>16</v>
      </c>
    </row>
    <row r="2578" spans="1:19" hidden="1">
      <c r="A2578" s="147">
        <v>2542</v>
      </c>
      <c r="B2578" s="121">
        <v>2010103029</v>
      </c>
      <c r="C2578" s="148" t="s">
        <v>159</v>
      </c>
      <c r="D2578" s="149" t="s">
        <v>32</v>
      </c>
      <c r="E2578" s="149" t="s">
        <v>34</v>
      </c>
      <c r="F2578" s="149" t="s">
        <v>89</v>
      </c>
      <c r="G2578" s="149" t="s">
        <v>86</v>
      </c>
      <c r="H2578" s="149">
        <v>0</v>
      </c>
      <c r="I2578" s="123" t="s">
        <v>2645</v>
      </c>
      <c r="J2578" s="150">
        <f>VLOOKUP(B2578,'12.2023'!A:C,3,0)</f>
        <v>0</v>
      </c>
      <c r="K2578" s="151">
        <f>VLOOKUP(B2578,'12.2023'!A:D,4,0)</f>
        <v>0</v>
      </c>
      <c r="L2578" s="150">
        <f>VLOOKUP(B2578,'12.2023'!A:E,5,0)</f>
        <v>0</v>
      </c>
      <c r="M2578" s="150">
        <f>VLOOKUP(B2578,'12.2023'!A:F,6,0)</f>
        <v>0</v>
      </c>
      <c r="N2578" s="150">
        <f t="shared" si="161"/>
        <v>0</v>
      </c>
      <c r="O2578" s="152">
        <f t="shared" si="162"/>
        <v>0</v>
      </c>
      <c r="P2578" s="128">
        <f t="shared" si="163"/>
        <v>0</v>
      </c>
      <c r="Q2578" s="153">
        <v>0</v>
      </c>
      <c r="R2578" s="128">
        <f t="shared" si="164"/>
        <v>0</v>
      </c>
      <c r="S2578" s="129">
        <v>16</v>
      </c>
    </row>
    <row r="2579" spans="1:19" hidden="1">
      <c r="A2579" s="147">
        <v>2543</v>
      </c>
      <c r="B2579" s="121">
        <v>2010103030</v>
      </c>
      <c r="C2579" s="148" t="s">
        <v>159</v>
      </c>
      <c r="D2579" s="149" t="s">
        <v>32</v>
      </c>
      <c r="E2579" s="149" t="s">
        <v>34</v>
      </c>
      <c r="F2579" s="149" t="s">
        <v>89</v>
      </c>
      <c r="G2579" s="149" t="s">
        <v>86</v>
      </c>
      <c r="H2579" s="149">
        <v>0</v>
      </c>
      <c r="I2579" s="123" t="s">
        <v>2646</v>
      </c>
      <c r="J2579" s="150">
        <f>VLOOKUP(B2579,'12.2023'!A:C,3,0)</f>
        <v>0</v>
      </c>
      <c r="K2579" s="151">
        <f>VLOOKUP(B2579,'12.2023'!A:D,4,0)</f>
        <v>1103.49</v>
      </c>
      <c r="L2579" s="150">
        <f>VLOOKUP(B2579,'12.2023'!A:E,5,0)</f>
        <v>1103</v>
      </c>
      <c r="M2579" s="150">
        <f>VLOOKUP(B2579,'12.2023'!A:F,6,0)</f>
        <v>4108.3822499999997</v>
      </c>
      <c r="N2579" s="150">
        <f t="shared" si="161"/>
        <v>0</v>
      </c>
      <c r="O2579" s="152">
        <f t="shared" si="162"/>
        <v>4108.8722499999994</v>
      </c>
      <c r="P2579" s="128">
        <f t="shared" si="163"/>
        <v>-4108.8722499999994</v>
      </c>
      <c r="Q2579" s="153">
        <v>0</v>
      </c>
      <c r="R2579" s="128">
        <f t="shared" si="164"/>
        <v>-4108.8722499999994</v>
      </c>
      <c r="S2579" s="129">
        <v>16</v>
      </c>
    </row>
    <row r="2580" spans="1:19" hidden="1">
      <c r="A2580" s="147">
        <v>2544</v>
      </c>
      <c r="B2580" s="121">
        <v>2010103032</v>
      </c>
      <c r="C2580" s="148" t="s">
        <v>159</v>
      </c>
      <c r="D2580" s="149" t="s">
        <v>32</v>
      </c>
      <c r="E2580" s="149" t="s">
        <v>34</v>
      </c>
      <c r="F2580" s="149" t="s">
        <v>89</v>
      </c>
      <c r="G2580" s="149" t="s">
        <v>86</v>
      </c>
      <c r="H2580" s="149">
        <v>0</v>
      </c>
      <c r="I2580" s="123" t="s">
        <v>2647</v>
      </c>
      <c r="J2580" s="150">
        <f>VLOOKUP(B2580,'12.2023'!A:C,3,0)</f>
        <v>0</v>
      </c>
      <c r="K2580" s="151">
        <f>VLOOKUP(B2580,'12.2023'!A:D,4,0)</f>
        <v>1.7999999970197678E-3</v>
      </c>
      <c r="L2580" s="150">
        <f>VLOOKUP(B2580,'12.2023'!A:E,5,0)</f>
        <v>93867.85</v>
      </c>
      <c r="M2580" s="150">
        <f>VLOOKUP(B2580,'12.2023'!A:F,6,0)</f>
        <v>130891.40555</v>
      </c>
      <c r="N2580" s="150">
        <f t="shared" si="161"/>
        <v>0</v>
      </c>
      <c r="O2580" s="152">
        <f t="shared" si="162"/>
        <v>37023.557349999988</v>
      </c>
      <c r="P2580" s="128">
        <f t="shared" si="163"/>
        <v>-37023.557349999988</v>
      </c>
      <c r="Q2580" s="153">
        <v>0</v>
      </c>
      <c r="R2580" s="128">
        <f t="shared" si="164"/>
        <v>-37023.557349999988</v>
      </c>
      <c r="S2580" s="129">
        <v>16</v>
      </c>
    </row>
    <row r="2581" spans="1:19" hidden="1">
      <c r="A2581" s="147">
        <v>2545</v>
      </c>
      <c r="B2581" s="121">
        <v>2010103033</v>
      </c>
      <c r="C2581" s="148" t="s">
        <v>159</v>
      </c>
      <c r="D2581" s="149" t="s">
        <v>32</v>
      </c>
      <c r="E2581" s="149" t="s">
        <v>34</v>
      </c>
      <c r="F2581" s="149" t="s">
        <v>89</v>
      </c>
      <c r="G2581" s="149" t="s">
        <v>86</v>
      </c>
      <c r="H2581" s="149">
        <v>0</v>
      </c>
      <c r="I2581" s="123" t="s">
        <v>2648</v>
      </c>
      <c r="J2581" s="150">
        <f>VLOOKUP(B2581,'12.2023'!A:C,3,0)</f>
        <v>0</v>
      </c>
      <c r="K2581" s="151">
        <f>VLOOKUP(B2581,'12.2023'!A:D,4,0)</f>
        <v>0</v>
      </c>
      <c r="L2581" s="150">
        <f>VLOOKUP(B2581,'12.2023'!A:E,5,0)</f>
        <v>6061.9400000000005</v>
      </c>
      <c r="M2581" s="150">
        <f>VLOOKUP(B2581,'12.2023'!A:F,6,0)</f>
        <v>8793.19</v>
      </c>
      <c r="N2581" s="150">
        <f t="shared" si="161"/>
        <v>0</v>
      </c>
      <c r="O2581" s="152">
        <f t="shared" si="162"/>
        <v>2731.25</v>
      </c>
      <c r="P2581" s="128">
        <f t="shared" si="163"/>
        <v>-2731.25</v>
      </c>
      <c r="Q2581" s="153">
        <v>0</v>
      </c>
      <c r="R2581" s="128">
        <f t="shared" si="164"/>
        <v>-2731.25</v>
      </c>
      <c r="S2581" s="129">
        <v>16</v>
      </c>
    </row>
    <row r="2582" spans="1:19" hidden="1">
      <c r="A2582" s="147">
        <v>2546</v>
      </c>
      <c r="B2582" s="121">
        <v>2010103034</v>
      </c>
      <c r="C2582" s="148" t="s">
        <v>159</v>
      </c>
      <c r="D2582" s="149" t="s">
        <v>32</v>
      </c>
      <c r="E2582" s="149" t="s">
        <v>34</v>
      </c>
      <c r="F2582" s="149" t="s">
        <v>89</v>
      </c>
      <c r="G2582" s="149" t="s">
        <v>86</v>
      </c>
      <c r="H2582" s="149">
        <v>0</v>
      </c>
      <c r="I2582" s="123" t="s">
        <v>2649</v>
      </c>
      <c r="J2582" s="150">
        <f>VLOOKUP(B2582,'12.2023'!A:C,3,0)</f>
        <v>0</v>
      </c>
      <c r="K2582" s="151">
        <f>VLOOKUP(B2582,'12.2023'!A:D,4,0)</f>
        <v>0</v>
      </c>
      <c r="L2582" s="150">
        <f>VLOOKUP(B2582,'12.2023'!A:E,5,0)</f>
        <v>0</v>
      </c>
      <c r="M2582" s="150">
        <f>VLOOKUP(B2582,'12.2023'!A:F,6,0)</f>
        <v>0</v>
      </c>
      <c r="N2582" s="150">
        <f t="shared" si="161"/>
        <v>0</v>
      </c>
      <c r="O2582" s="152">
        <f t="shared" si="162"/>
        <v>0</v>
      </c>
      <c r="P2582" s="128">
        <f t="shared" si="163"/>
        <v>0</v>
      </c>
      <c r="Q2582" s="153">
        <v>0</v>
      </c>
      <c r="R2582" s="128">
        <f t="shared" si="164"/>
        <v>0</v>
      </c>
      <c r="S2582" s="129">
        <v>16</v>
      </c>
    </row>
    <row r="2583" spans="1:19" hidden="1">
      <c r="A2583" s="147">
        <v>2547</v>
      </c>
      <c r="B2583" s="121">
        <v>2010103036</v>
      </c>
      <c r="C2583" s="148" t="s">
        <v>159</v>
      </c>
      <c r="D2583" s="149" t="s">
        <v>32</v>
      </c>
      <c r="E2583" s="149" t="s">
        <v>34</v>
      </c>
      <c r="F2583" s="149" t="s">
        <v>89</v>
      </c>
      <c r="G2583" s="149" t="s">
        <v>86</v>
      </c>
      <c r="H2583" s="149">
        <v>0</v>
      </c>
      <c r="I2583" s="123" t="s">
        <v>2650</v>
      </c>
      <c r="J2583" s="150">
        <f>VLOOKUP(B2583,'12.2023'!A:C,3,0)</f>
        <v>0</v>
      </c>
      <c r="K2583" s="151">
        <f>VLOOKUP(B2583,'12.2023'!A:D,4,0)</f>
        <v>0</v>
      </c>
      <c r="L2583" s="150">
        <f>VLOOKUP(B2583,'12.2023'!A:E,5,0)</f>
        <v>0</v>
      </c>
      <c r="M2583" s="150">
        <f>VLOOKUP(B2583,'12.2023'!A:F,6,0)</f>
        <v>0</v>
      </c>
      <c r="N2583" s="150">
        <f t="shared" si="161"/>
        <v>0</v>
      </c>
      <c r="O2583" s="152">
        <f t="shared" si="162"/>
        <v>0</v>
      </c>
      <c r="P2583" s="128">
        <f t="shared" si="163"/>
        <v>0</v>
      </c>
      <c r="Q2583" s="153">
        <v>0</v>
      </c>
      <c r="R2583" s="128">
        <f t="shared" si="164"/>
        <v>0</v>
      </c>
      <c r="S2583" s="129">
        <v>16</v>
      </c>
    </row>
    <row r="2584" spans="1:19" hidden="1">
      <c r="A2584" s="147">
        <v>2548</v>
      </c>
      <c r="B2584" s="121">
        <v>2010103037</v>
      </c>
      <c r="C2584" s="148" t="s">
        <v>159</v>
      </c>
      <c r="D2584" s="149" t="s">
        <v>32</v>
      </c>
      <c r="E2584" s="149" t="s">
        <v>34</v>
      </c>
      <c r="F2584" s="149" t="s">
        <v>89</v>
      </c>
      <c r="G2584" s="149" t="s">
        <v>86</v>
      </c>
      <c r="H2584" s="149">
        <v>0</v>
      </c>
      <c r="I2584" s="123" t="s">
        <v>2651</v>
      </c>
      <c r="J2584" s="150">
        <f>VLOOKUP(B2584,'12.2023'!A:C,3,0)</f>
        <v>0</v>
      </c>
      <c r="K2584" s="151">
        <f>VLOOKUP(B2584,'12.2023'!A:D,4,0)</f>
        <v>0</v>
      </c>
      <c r="L2584" s="150">
        <f>VLOOKUP(B2584,'12.2023'!A:E,5,0)</f>
        <v>0</v>
      </c>
      <c r="M2584" s="150">
        <f>VLOOKUP(B2584,'12.2023'!A:F,6,0)</f>
        <v>0</v>
      </c>
      <c r="N2584" s="150">
        <f t="shared" si="161"/>
        <v>0</v>
      </c>
      <c r="O2584" s="152">
        <f t="shared" si="162"/>
        <v>0</v>
      </c>
      <c r="P2584" s="128">
        <f t="shared" si="163"/>
        <v>0</v>
      </c>
      <c r="Q2584" s="153">
        <v>0</v>
      </c>
      <c r="R2584" s="128">
        <f t="shared" si="164"/>
        <v>0</v>
      </c>
      <c r="S2584" s="129">
        <v>16</v>
      </c>
    </row>
    <row r="2585" spans="1:19" hidden="1">
      <c r="A2585" s="147">
        <v>2549</v>
      </c>
      <c r="B2585" s="121">
        <v>2010103038</v>
      </c>
      <c r="C2585" s="148" t="s">
        <v>159</v>
      </c>
      <c r="D2585" s="149" t="s">
        <v>32</v>
      </c>
      <c r="E2585" s="149" t="s">
        <v>34</v>
      </c>
      <c r="F2585" s="149" t="s">
        <v>89</v>
      </c>
      <c r="G2585" s="149" t="s">
        <v>86</v>
      </c>
      <c r="H2585" s="149">
        <v>0</v>
      </c>
      <c r="I2585" s="123" t="s">
        <v>2652</v>
      </c>
      <c r="J2585" s="150">
        <f>VLOOKUP(B2585,'12.2023'!A:C,3,0)</f>
        <v>0</v>
      </c>
      <c r="K2585" s="151">
        <f>VLOOKUP(B2585,'12.2023'!A:D,4,0)</f>
        <v>0</v>
      </c>
      <c r="L2585" s="150">
        <f>VLOOKUP(B2585,'12.2023'!A:E,5,0)</f>
        <v>0</v>
      </c>
      <c r="M2585" s="150">
        <f>VLOOKUP(B2585,'12.2023'!A:F,6,0)</f>
        <v>0</v>
      </c>
      <c r="N2585" s="150">
        <f t="shared" si="161"/>
        <v>0</v>
      </c>
      <c r="O2585" s="152">
        <f t="shared" si="162"/>
        <v>0</v>
      </c>
      <c r="P2585" s="128">
        <f t="shared" si="163"/>
        <v>0</v>
      </c>
      <c r="Q2585" s="153">
        <v>0</v>
      </c>
      <c r="R2585" s="128">
        <f t="shared" si="164"/>
        <v>0</v>
      </c>
      <c r="S2585" s="129">
        <v>16</v>
      </c>
    </row>
    <row r="2586" spans="1:19" hidden="1">
      <c r="A2586" s="147">
        <v>2550</v>
      </c>
      <c r="B2586" s="121">
        <v>2010103039</v>
      </c>
      <c r="C2586" s="148" t="s">
        <v>159</v>
      </c>
      <c r="D2586" s="149" t="s">
        <v>32</v>
      </c>
      <c r="E2586" s="149" t="s">
        <v>34</v>
      </c>
      <c r="F2586" s="149" t="s">
        <v>89</v>
      </c>
      <c r="G2586" s="149" t="s">
        <v>86</v>
      </c>
      <c r="H2586" s="149">
        <v>0</v>
      </c>
      <c r="I2586" s="123" t="s">
        <v>2653</v>
      </c>
      <c r="J2586" s="150">
        <f>VLOOKUP(B2586,'12.2023'!A:C,3,0)</f>
        <v>0</v>
      </c>
      <c r="K2586" s="151">
        <f>VLOOKUP(B2586,'12.2023'!A:D,4,0)</f>
        <v>0</v>
      </c>
      <c r="L2586" s="150">
        <f>VLOOKUP(B2586,'12.2023'!A:E,5,0)</f>
        <v>0</v>
      </c>
      <c r="M2586" s="150">
        <f>VLOOKUP(B2586,'12.2023'!A:F,6,0)</f>
        <v>0</v>
      </c>
      <c r="N2586" s="150">
        <f t="shared" si="161"/>
        <v>0</v>
      </c>
      <c r="O2586" s="152">
        <f t="shared" si="162"/>
        <v>0</v>
      </c>
      <c r="P2586" s="128">
        <f t="shared" si="163"/>
        <v>0</v>
      </c>
      <c r="Q2586" s="153">
        <v>0</v>
      </c>
      <c r="R2586" s="128">
        <f t="shared" si="164"/>
        <v>0</v>
      </c>
      <c r="S2586" s="129">
        <v>16</v>
      </c>
    </row>
    <row r="2587" spans="1:19" hidden="1">
      <c r="A2587" s="147">
        <v>2551</v>
      </c>
      <c r="B2587" s="121">
        <v>2010103040</v>
      </c>
      <c r="C2587" s="148" t="s">
        <v>159</v>
      </c>
      <c r="D2587" s="149" t="s">
        <v>32</v>
      </c>
      <c r="E2587" s="149" t="s">
        <v>34</v>
      </c>
      <c r="F2587" s="149" t="s">
        <v>89</v>
      </c>
      <c r="G2587" s="149" t="s">
        <v>86</v>
      </c>
      <c r="H2587" s="149">
        <v>0</v>
      </c>
      <c r="I2587" s="123" t="s">
        <v>2654</v>
      </c>
      <c r="J2587" s="150">
        <f>VLOOKUP(B2587,'12.2023'!A:C,3,0)</f>
        <v>0</v>
      </c>
      <c r="K2587" s="151">
        <f>VLOOKUP(B2587,'12.2023'!A:D,4,0)</f>
        <v>0</v>
      </c>
      <c r="L2587" s="150">
        <f>VLOOKUP(B2587,'12.2023'!A:E,5,0)</f>
        <v>40250</v>
      </c>
      <c r="M2587" s="150">
        <f>VLOOKUP(B2587,'12.2023'!A:F,6,0)</f>
        <v>40250</v>
      </c>
      <c r="N2587" s="150">
        <f t="shared" si="161"/>
        <v>0</v>
      </c>
      <c r="O2587" s="152">
        <f t="shared" si="162"/>
        <v>0</v>
      </c>
      <c r="P2587" s="128">
        <f t="shared" si="163"/>
        <v>0</v>
      </c>
      <c r="Q2587" s="153">
        <v>0</v>
      </c>
      <c r="R2587" s="128">
        <f t="shared" si="164"/>
        <v>0</v>
      </c>
      <c r="S2587" s="129">
        <v>16</v>
      </c>
    </row>
    <row r="2588" spans="1:19" hidden="1">
      <c r="A2588" s="147">
        <v>2552</v>
      </c>
      <c r="B2588" s="121">
        <v>2010103041</v>
      </c>
      <c r="C2588" s="148" t="s">
        <v>159</v>
      </c>
      <c r="D2588" s="149" t="s">
        <v>32</v>
      </c>
      <c r="E2588" s="149" t="s">
        <v>34</v>
      </c>
      <c r="F2588" s="149" t="s">
        <v>89</v>
      </c>
      <c r="G2588" s="149" t="s">
        <v>86</v>
      </c>
      <c r="H2588" s="149">
        <v>0</v>
      </c>
      <c r="I2588" s="123" t="s">
        <v>2655</v>
      </c>
      <c r="J2588" s="150">
        <f>VLOOKUP(B2588,'12.2023'!A:C,3,0)</f>
        <v>0</v>
      </c>
      <c r="K2588" s="151">
        <f>VLOOKUP(B2588,'12.2023'!A:D,4,0)</f>
        <v>0</v>
      </c>
      <c r="L2588" s="150">
        <f>VLOOKUP(B2588,'12.2023'!A:E,5,0)</f>
        <v>0</v>
      </c>
      <c r="M2588" s="150">
        <f>VLOOKUP(B2588,'12.2023'!A:F,6,0)</f>
        <v>0</v>
      </c>
      <c r="N2588" s="150">
        <f t="shared" si="161"/>
        <v>0</v>
      </c>
      <c r="O2588" s="152">
        <f t="shared" si="162"/>
        <v>0</v>
      </c>
      <c r="P2588" s="128">
        <f t="shared" si="163"/>
        <v>0</v>
      </c>
      <c r="Q2588" s="153">
        <v>0</v>
      </c>
      <c r="R2588" s="128">
        <f t="shared" si="164"/>
        <v>0</v>
      </c>
      <c r="S2588" s="129">
        <v>16</v>
      </c>
    </row>
    <row r="2589" spans="1:19" hidden="1">
      <c r="A2589" s="147">
        <v>2553</v>
      </c>
      <c r="B2589" s="121">
        <v>2010103042</v>
      </c>
      <c r="C2589" s="148" t="s">
        <v>159</v>
      </c>
      <c r="D2589" s="149" t="s">
        <v>32</v>
      </c>
      <c r="E2589" s="149" t="s">
        <v>34</v>
      </c>
      <c r="F2589" s="149" t="s">
        <v>89</v>
      </c>
      <c r="G2589" s="149" t="s">
        <v>86</v>
      </c>
      <c r="H2589" s="149">
        <v>0</v>
      </c>
      <c r="I2589" s="123" t="s">
        <v>2656</v>
      </c>
      <c r="J2589" s="150">
        <f>VLOOKUP(B2589,'12.2023'!A:C,3,0)</f>
        <v>0</v>
      </c>
      <c r="K2589" s="151">
        <f>VLOOKUP(B2589,'12.2023'!A:D,4,0)</f>
        <v>0</v>
      </c>
      <c r="L2589" s="150">
        <f>VLOOKUP(B2589,'12.2023'!A:E,5,0)</f>
        <v>0</v>
      </c>
      <c r="M2589" s="150">
        <f>VLOOKUP(B2589,'12.2023'!A:F,6,0)</f>
        <v>0</v>
      </c>
      <c r="N2589" s="150">
        <f t="shared" si="161"/>
        <v>0</v>
      </c>
      <c r="O2589" s="152">
        <f t="shared" si="162"/>
        <v>0</v>
      </c>
      <c r="P2589" s="128">
        <f t="shared" si="163"/>
        <v>0</v>
      </c>
      <c r="Q2589" s="153">
        <v>0</v>
      </c>
      <c r="R2589" s="128">
        <f t="shared" si="164"/>
        <v>0</v>
      </c>
      <c r="S2589" s="129">
        <v>16</v>
      </c>
    </row>
    <row r="2590" spans="1:19" hidden="1">
      <c r="A2590" s="147">
        <v>2554</v>
      </c>
      <c r="B2590" s="121">
        <v>2010103043</v>
      </c>
      <c r="C2590" s="148" t="s">
        <v>159</v>
      </c>
      <c r="D2590" s="149" t="s">
        <v>32</v>
      </c>
      <c r="E2590" s="149" t="s">
        <v>34</v>
      </c>
      <c r="F2590" s="149" t="s">
        <v>89</v>
      </c>
      <c r="G2590" s="149" t="s">
        <v>86</v>
      </c>
      <c r="H2590" s="149">
        <v>0</v>
      </c>
      <c r="I2590" s="123" t="s">
        <v>2657</v>
      </c>
      <c r="J2590" s="150">
        <f>VLOOKUP(B2590,'12.2023'!A:C,3,0)</f>
        <v>0</v>
      </c>
      <c r="K2590" s="151">
        <f>VLOOKUP(B2590,'12.2023'!A:D,4,0)</f>
        <v>0</v>
      </c>
      <c r="L2590" s="150">
        <f>VLOOKUP(B2590,'12.2023'!A:E,5,0)</f>
        <v>0</v>
      </c>
      <c r="M2590" s="150">
        <f>VLOOKUP(B2590,'12.2023'!A:F,6,0)</f>
        <v>0</v>
      </c>
      <c r="N2590" s="150">
        <f t="shared" si="161"/>
        <v>0</v>
      </c>
      <c r="O2590" s="152">
        <f t="shared" si="162"/>
        <v>0</v>
      </c>
      <c r="P2590" s="128">
        <f t="shared" si="163"/>
        <v>0</v>
      </c>
      <c r="Q2590" s="153">
        <v>0</v>
      </c>
      <c r="R2590" s="128">
        <f t="shared" si="164"/>
        <v>0</v>
      </c>
      <c r="S2590" s="129">
        <v>16</v>
      </c>
    </row>
    <row r="2591" spans="1:19" hidden="1">
      <c r="A2591" s="147">
        <v>2555</v>
      </c>
      <c r="B2591" s="121">
        <v>2010103045</v>
      </c>
      <c r="C2591" s="148" t="s">
        <v>159</v>
      </c>
      <c r="D2591" s="149" t="s">
        <v>32</v>
      </c>
      <c r="E2591" s="149" t="s">
        <v>34</v>
      </c>
      <c r="F2591" s="149" t="s">
        <v>89</v>
      </c>
      <c r="G2591" s="149" t="s">
        <v>86</v>
      </c>
      <c r="H2591" s="149">
        <v>0</v>
      </c>
      <c r="I2591" s="123" t="s">
        <v>2658</v>
      </c>
      <c r="J2591" s="150">
        <f>VLOOKUP(B2591,'12.2023'!A:C,3,0)</f>
        <v>0</v>
      </c>
      <c r="K2591" s="151">
        <f>VLOOKUP(B2591,'12.2023'!A:D,4,0)</f>
        <v>0</v>
      </c>
      <c r="L2591" s="150">
        <f>VLOOKUP(B2591,'12.2023'!A:E,5,0)</f>
        <v>0</v>
      </c>
      <c r="M2591" s="150">
        <f>VLOOKUP(B2591,'12.2023'!A:F,6,0)</f>
        <v>0</v>
      </c>
      <c r="N2591" s="150">
        <f t="shared" si="161"/>
        <v>0</v>
      </c>
      <c r="O2591" s="152">
        <f t="shared" si="162"/>
        <v>0</v>
      </c>
      <c r="P2591" s="128">
        <f t="shared" si="163"/>
        <v>0</v>
      </c>
      <c r="Q2591" s="153">
        <v>0</v>
      </c>
      <c r="R2591" s="128">
        <f t="shared" si="164"/>
        <v>0</v>
      </c>
      <c r="S2591" s="129">
        <v>16</v>
      </c>
    </row>
    <row r="2592" spans="1:19" hidden="1">
      <c r="A2592" s="147">
        <v>2556</v>
      </c>
      <c r="B2592" s="121">
        <v>2010103046</v>
      </c>
      <c r="C2592" s="148" t="s">
        <v>159</v>
      </c>
      <c r="D2592" s="149" t="s">
        <v>32</v>
      </c>
      <c r="E2592" s="149" t="s">
        <v>34</v>
      </c>
      <c r="F2592" s="149" t="s">
        <v>89</v>
      </c>
      <c r="G2592" s="149" t="s">
        <v>86</v>
      </c>
      <c r="H2592" s="149">
        <v>0</v>
      </c>
      <c r="I2592" s="123" t="s">
        <v>2659</v>
      </c>
      <c r="J2592" s="150">
        <f>VLOOKUP(B2592,'12.2023'!A:C,3,0)</f>
        <v>0</v>
      </c>
      <c r="K2592" s="151">
        <f>VLOOKUP(B2592,'12.2023'!A:D,4,0)</f>
        <v>186756.63579999999</v>
      </c>
      <c r="L2592" s="150">
        <f>VLOOKUP(B2592,'12.2023'!A:E,5,0)</f>
        <v>400000</v>
      </c>
      <c r="M2592" s="150">
        <f>VLOOKUP(B2592,'12.2023'!A:F,6,0)</f>
        <v>546443.06000000006</v>
      </c>
      <c r="N2592" s="150">
        <f t="shared" si="161"/>
        <v>0</v>
      </c>
      <c r="O2592" s="152">
        <f t="shared" si="162"/>
        <v>333199.6958000001</v>
      </c>
      <c r="P2592" s="128">
        <f t="shared" si="163"/>
        <v>-333199.6958000001</v>
      </c>
      <c r="Q2592" s="153">
        <v>0</v>
      </c>
      <c r="R2592" s="128">
        <f t="shared" si="164"/>
        <v>-333199.6958000001</v>
      </c>
      <c r="S2592" s="129">
        <v>16</v>
      </c>
    </row>
    <row r="2593" spans="1:19" hidden="1">
      <c r="A2593" s="147">
        <v>2557</v>
      </c>
      <c r="B2593" s="121">
        <v>2010103047</v>
      </c>
      <c r="C2593" s="148" t="s">
        <v>159</v>
      </c>
      <c r="D2593" s="149" t="s">
        <v>32</v>
      </c>
      <c r="E2593" s="149" t="s">
        <v>34</v>
      </c>
      <c r="F2593" s="149" t="s">
        <v>89</v>
      </c>
      <c r="G2593" s="149" t="s">
        <v>86</v>
      </c>
      <c r="H2593" s="149">
        <v>0</v>
      </c>
      <c r="I2593" s="123" t="s">
        <v>2660</v>
      </c>
      <c r="J2593" s="150">
        <f>VLOOKUP(B2593,'12.2023'!A:C,3,0)</f>
        <v>0</v>
      </c>
      <c r="K2593" s="151">
        <f>VLOOKUP(B2593,'12.2023'!A:D,4,0)</f>
        <v>0</v>
      </c>
      <c r="L2593" s="150">
        <f>VLOOKUP(B2593,'12.2023'!A:E,5,0)</f>
        <v>0</v>
      </c>
      <c r="M2593" s="150">
        <f>VLOOKUP(B2593,'12.2023'!A:F,6,0)</f>
        <v>0</v>
      </c>
      <c r="N2593" s="150">
        <f t="shared" si="161"/>
        <v>0</v>
      </c>
      <c r="O2593" s="152">
        <f t="shared" si="162"/>
        <v>0</v>
      </c>
      <c r="P2593" s="128">
        <f t="shared" si="163"/>
        <v>0</v>
      </c>
      <c r="Q2593" s="153">
        <v>0</v>
      </c>
      <c r="R2593" s="128">
        <f t="shared" si="164"/>
        <v>0</v>
      </c>
      <c r="S2593" s="129">
        <v>16</v>
      </c>
    </row>
    <row r="2594" spans="1:19" hidden="1">
      <c r="A2594" s="147">
        <v>2558</v>
      </c>
      <c r="B2594" s="121">
        <v>2010103048</v>
      </c>
      <c r="C2594" s="148" t="s">
        <v>159</v>
      </c>
      <c r="D2594" s="149" t="s">
        <v>32</v>
      </c>
      <c r="E2594" s="149" t="s">
        <v>34</v>
      </c>
      <c r="F2594" s="149" t="s">
        <v>89</v>
      </c>
      <c r="G2594" s="149" t="s">
        <v>86</v>
      </c>
      <c r="H2594" s="149">
        <v>0</v>
      </c>
      <c r="I2594" s="123" t="s">
        <v>2661</v>
      </c>
      <c r="J2594" s="150">
        <f>VLOOKUP(B2594,'12.2023'!A:C,3,0)</f>
        <v>0</v>
      </c>
      <c r="K2594" s="151">
        <f>VLOOKUP(B2594,'12.2023'!A:D,4,0)</f>
        <v>0</v>
      </c>
      <c r="L2594" s="150">
        <f>VLOOKUP(B2594,'12.2023'!A:E,5,0)</f>
        <v>0</v>
      </c>
      <c r="M2594" s="150">
        <f>VLOOKUP(B2594,'12.2023'!A:F,6,0)</f>
        <v>0</v>
      </c>
      <c r="N2594" s="150">
        <f t="shared" si="161"/>
        <v>0</v>
      </c>
      <c r="O2594" s="152">
        <f t="shared" si="162"/>
        <v>0</v>
      </c>
      <c r="P2594" s="128">
        <f t="shared" si="163"/>
        <v>0</v>
      </c>
      <c r="Q2594" s="153">
        <v>0</v>
      </c>
      <c r="R2594" s="128">
        <f t="shared" si="164"/>
        <v>0</v>
      </c>
      <c r="S2594" s="129">
        <v>16</v>
      </c>
    </row>
    <row r="2595" spans="1:19" hidden="1">
      <c r="A2595" s="147">
        <v>2559</v>
      </c>
      <c r="B2595" s="121">
        <v>2010103049</v>
      </c>
      <c r="C2595" s="148" t="s">
        <v>159</v>
      </c>
      <c r="D2595" s="149" t="s">
        <v>32</v>
      </c>
      <c r="E2595" s="149" t="s">
        <v>34</v>
      </c>
      <c r="F2595" s="149" t="s">
        <v>89</v>
      </c>
      <c r="G2595" s="149" t="s">
        <v>86</v>
      </c>
      <c r="H2595" s="149">
        <v>0</v>
      </c>
      <c r="I2595" s="123" t="s">
        <v>2662</v>
      </c>
      <c r="J2595" s="150">
        <f>VLOOKUP(B2595,'12.2023'!A:C,3,0)</f>
        <v>0</v>
      </c>
      <c r="K2595" s="151">
        <f>VLOOKUP(B2595,'12.2023'!A:D,4,0)</f>
        <v>0</v>
      </c>
      <c r="L2595" s="150">
        <f>VLOOKUP(B2595,'12.2023'!A:E,5,0)</f>
        <v>0</v>
      </c>
      <c r="M2595" s="150">
        <f>VLOOKUP(B2595,'12.2023'!A:F,6,0)</f>
        <v>0</v>
      </c>
      <c r="N2595" s="150">
        <f t="shared" si="161"/>
        <v>0</v>
      </c>
      <c r="O2595" s="152">
        <f t="shared" si="162"/>
        <v>0</v>
      </c>
      <c r="P2595" s="128">
        <f t="shared" si="163"/>
        <v>0</v>
      </c>
      <c r="Q2595" s="153">
        <v>0</v>
      </c>
      <c r="R2595" s="128">
        <f t="shared" si="164"/>
        <v>0</v>
      </c>
      <c r="S2595" s="129">
        <v>16</v>
      </c>
    </row>
    <row r="2596" spans="1:19" hidden="1">
      <c r="A2596" s="147">
        <v>2560</v>
      </c>
      <c r="B2596" s="121">
        <v>2010103050</v>
      </c>
      <c r="C2596" s="148" t="s">
        <v>159</v>
      </c>
      <c r="D2596" s="149" t="s">
        <v>32</v>
      </c>
      <c r="E2596" s="149" t="s">
        <v>34</v>
      </c>
      <c r="F2596" s="149" t="s">
        <v>89</v>
      </c>
      <c r="G2596" s="149" t="s">
        <v>86</v>
      </c>
      <c r="H2596" s="149">
        <v>0</v>
      </c>
      <c r="I2596" s="123" t="s">
        <v>2663</v>
      </c>
      <c r="J2596" s="150">
        <f>VLOOKUP(B2596,'12.2023'!A:C,3,0)</f>
        <v>0</v>
      </c>
      <c r="K2596" s="151">
        <f>VLOOKUP(B2596,'12.2023'!A:D,4,0)</f>
        <v>0</v>
      </c>
      <c r="L2596" s="150">
        <f>VLOOKUP(B2596,'12.2023'!A:E,5,0)</f>
        <v>0</v>
      </c>
      <c r="M2596" s="150">
        <f>VLOOKUP(B2596,'12.2023'!A:F,6,0)</f>
        <v>0</v>
      </c>
      <c r="N2596" s="150">
        <f t="shared" si="161"/>
        <v>0</v>
      </c>
      <c r="O2596" s="152">
        <f t="shared" si="162"/>
        <v>0</v>
      </c>
      <c r="P2596" s="128">
        <f t="shared" si="163"/>
        <v>0</v>
      </c>
      <c r="Q2596" s="153">
        <v>0</v>
      </c>
      <c r="R2596" s="128">
        <f t="shared" si="164"/>
        <v>0</v>
      </c>
      <c r="S2596" s="129">
        <v>16</v>
      </c>
    </row>
    <row r="2597" spans="1:19" hidden="1">
      <c r="A2597" s="147">
        <v>2561</v>
      </c>
      <c r="B2597" s="121">
        <v>2010103051</v>
      </c>
      <c r="C2597" s="148" t="s">
        <v>159</v>
      </c>
      <c r="D2597" s="149" t="s">
        <v>32</v>
      </c>
      <c r="E2597" s="149" t="s">
        <v>34</v>
      </c>
      <c r="F2597" s="149" t="s">
        <v>89</v>
      </c>
      <c r="G2597" s="149" t="s">
        <v>86</v>
      </c>
      <c r="H2597" s="149">
        <v>0</v>
      </c>
      <c r="I2597" s="123" t="s">
        <v>2664</v>
      </c>
      <c r="J2597" s="150">
        <f>VLOOKUP(B2597,'12.2023'!A:C,3,0)</f>
        <v>0</v>
      </c>
      <c r="K2597" s="151">
        <f>VLOOKUP(B2597,'12.2023'!A:D,4,0)</f>
        <v>0</v>
      </c>
      <c r="L2597" s="150">
        <f>VLOOKUP(B2597,'12.2023'!A:E,5,0)</f>
        <v>0</v>
      </c>
      <c r="M2597" s="150">
        <f>VLOOKUP(B2597,'12.2023'!A:F,6,0)</f>
        <v>0</v>
      </c>
      <c r="N2597" s="150">
        <f t="shared" si="161"/>
        <v>0</v>
      </c>
      <c r="O2597" s="152">
        <f t="shared" si="162"/>
        <v>0</v>
      </c>
      <c r="P2597" s="128">
        <f t="shared" si="163"/>
        <v>0</v>
      </c>
      <c r="Q2597" s="153">
        <v>0</v>
      </c>
      <c r="R2597" s="128">
        <f t="shared" si="164"/>
        <v>0</v>
      </c>
      <c r="S2597" s="129">
        <v>16</v>
      </c>
    </row>
    <row r="2598" spans="1:19" hidden="1">
      <c r="A2598" s="147">
        <v>2562</v>
      </c>
      <c r="B2598" s="121">
        <v>2010103052</v>
      </c>
      <c r="C2598" s="148" t="s">
        <v>159</v>
      </c>
      <c r="D2598" s="149" t="s">
        <v>32</v>
      </c>
      <c r="E2598" s="149" t="s">
        <v>34</v>
      </c>
      <c r="F2598" s="149" t="s">
        <v>89</v>
      </c>
      <c r="G2598" s="149" t="s">
        <v>86</v>
      </c>
      <c r="H2598" s="149">
        <v>0</v>
      </c>
      <c r="I2598" s="123" t="s">
        <v>2665</v>
      </c>
      <c r="J2598" s="150">
        <f>VLOOKUP(B2598,'12.2023'!A:C,3,0)</f>
        <v>0</v>
      </c>
      <c r="K2598" s="151">
        <f>VLOOKUP(B2598,'12.2023'!A:D,4,0)</f>
        <v>0</v>
      </c>
      <c r="L2598" s="150">
        <f>VLOOKUP(B2598,'12.2023'!A:E,5,0)</f>
        <v>0</v>
      </c>
      <c r="M2598" s="150">
        <f>VLOOKUP(B2598,'12.2023'!A:F,6,0)</f>
        <v>0</v>
      </c>
      <c r="N2598" s="150">
        <f t="shared" si="161"/>
        <v>0</v>
      </c>
      <c r="O2598" s="152">
        <f t="shared" si="162"/>
        <v>0</v>
      </c>
      <c r="P2598" s="128">
        <f t="shared" si="163"/>
        <v>0</v>
      </c>
      <c r="Q2598" s="153">
        <v>0</v>
      </c>
      <c r="R2598" s="128">
        <f t="shared" si="164"/>
        <v>0</v>
      </c>
      <c r="S2598" s="129">
        <v>16</v>
      </c>
    </row>
    <row r="2599" spans="1:19" hidden="1">
      <c r="A2599" s="147">
        <v>2563</v>
      </c>
      <c r="B2599" s="121">
        <v>2010103053</v>
      </c>
      <c r="C2599" s="148" t="s">
        <v>159</v>
      </c>
      <c r="D2599" s="149" t="s">
        <v>32</v>
      </c>
      <c r="E2599" s="149" t="s">
        <v>34</v>
      </c>
      <c r="F2599" s="149" t="s">
        <v>89</v>
      </c>
      <c r="G2599" s="149" t="s">
        <v>86</v>
      </c>
      <c r="H2599" s="149">
        <v>0</v>
      </c>
      <c r="I2599" s="123" t="s">
        <v>2666</v>
      </c>
      <c r="J2599" s="150">
        <f>VLOOKUP(B2599,'12.2023'!A:C,3,0)</f>
        <v>0</v>
      </c>
      <c r="K2599" s="151">
        <f>VLOOKUP(B2599,'12.2023'!A:D,4,0)</f>
        <v>0</v>
      </c>
      <c r="L2599" s="150">
        <f>VLOOKUP(B2599,'12.2023'!A:E,5,0)</f>
        <v>0</v>
      </c>
      <c r="M2599" s="150">
        <f>VLOOKUP(B2599,'12.2023'!A:F,6,0)</f>
        <v>0</v>
      </c>
      <c r="N2599" s="150">
        <f t="shared" si="161"/>
        <v>0</v>
      </c>
      <c r="O2599" s="152">
        <f t="shared" si="162"/>
        <v>0</v>
      </c>
      <c r="P2599" s="128">
        <f t="shared" si="163"/>
        <v>0</v>
      </c>
      <c r="Q2599" s="153">
        <v>0</v>
      </c>
      <c r="R2599" s="128">
        <f t="shared" si="164"/>
        <v>0</v>
      </c>
      <c r="S2599" s="129">
        <v>16</v>
      </c>
    </row>
    <row r="2600" spans="1:19" hidden="1">
      <c r="A2600" s="147">
        <v>2564</v>
      </c>
      <c r="B2600" s="121">
        <v>2010103054</v>
      </c>
      <c r="C2600" s="148" t="s">
        <v>159</v>
      </c>
      <c r="D2600" s="149" t="s">
        <v>32</v>
      </c>
      <c r="E2600" s="149" t="s">
        <v>34</v>
      </c>
      <c r="F2600" s="149" t="s">
        <v>89</v>
      </c>
      <c r="G2600" s="149" t="s">
        <v>86</v>
      </c>
      <c r="H2600" s="149">
        <v>0</v>
      </c>
      <c r="I2600" s="123" t="s">
        <v>2667</v>
      </c>
      <c r="J2600" s="150">
        <f>VLOOKUP(B2600,'12.2023'!A:C,3,0)</f>
        <v>0</v>
      </c>
      <c r="K2600" s="151">
        <f>VLOOKUP(B2600,'12.2023'!A:D,4,0)</f>
        <v>0</v>
      </c>
      <c r="L2600" s="150">
        <f>VLOOKUP(B2600,'12.2023'!A:E,5,0)</f>
        <v>0</v>
      </c>
      <c r="M2600" s="150">
        <f>VLOOKUP(B2600,'12.2023'!A:F,6,0)</f>
        <v>0</v>
      </c>
      <c r="N2600" s="150">
        <f t="shared" si="161"/>
        <v>0</v>
      </c>
      <c r="O2600" s="152">
        <f t="shared" si="162"/>
        <v>0</v>
      </c>
      <c r="P2600" s="128">
        <f t="shared" si="163"/>
        <v>0</v>
      </c>
      <c r="Q2600" s="153">
        <v>0</v>
      </c>
      <c r="R2600" s="128">
        <f t="shared" si="164"/>
        <v>0</v>
      </c>
      <c r="S2600" s="129">
        <v>16</v>
      </c>
    </row>
    <row r="2601" spans="1:19" hidden="1">
      <c r="A2601" s="147">
        <v>2565</v>
      </c>
      <c r="B2601" s="121">
        <v>2010103065</v>
      </c>
      <c r="C2601" s="148" t="s">
        <v>159</v>
      </c>
      <c r="D2601" s="149" t="s">
        <v>32</v>
      </c>
      <c r="E2601" s="149" t="s">
        <v>34</v>
      </c>
      <c r="F2601" s="149" t="s">
        <v>89</v>
      </c>
      <c r="G2601" s="149" t="s">
        <v>86</v>
      </c>
      <c r="H2601" s="149">
        <v>0</v>
      </c>
      <c r="I2601" s="123" t="s">
        <v>2668</v>
      </c>
      <c r="J2601" s="150">
        <f>VLOOKUP(B2601,'12.2023'!A:C,3,0)</f>
        <v>1.9999999552965166E-4</v>
      </c>
      <c r="K2601" s="151">
        <f>VLOOKUP(B2601,'12.2023'!A:D,4,0)</f>
        <v>0</v>
      </c>
      <c r="L2601" s="150">
        <f>VLOOKUP(B2601,'12.2023'!A:E,5,0)</f>
        <v>248217.68</v>
      </c>
      <c r="M2601" s="150">
        <f>VLOOKUP(B2601,'12.2023'!A:F,6,0)</f>
        <v>248217.67949000001</v>
      </c>
      <c r="N2601" s="150">
        <f t="shared" si="161"/>
        <v>7.0999999297782779E-4</v>
      </c>
      <c r="O2601" s="152">
        <f t="shared" si="162"/>
        <v>0</v>
      </c>
      <c r="P2601" s="128">
        <f t="shared" si="163"/>
        <v>7.0999999297782779E-4</v>
      </c>
      <c r="Q2601" s="153">
        <v>0</v>
      </c>
      <c r="R2601" s="128">
        <f t="shared" si="164"/>
        <v>7.0999999297782779E-4</v>
      </c>
      <c r="S2601" s="129">
        <v>16</v>
      </c>
    </row>
    <row r="2602" spans="1:19" hidden="1">
      <c r="A2602" s="147">
        <v>2566</v>
      </c>
      <c r="B2602" s="121">
        <v>2010103066</v>
      </c>
      <c r="C2602" s="148" t="s">
        <v>159</v>
      </c>
      <c r="D2602" s="149" t="s">
        <v>32</v>
      </c>
      <c r="E2602" s="149" t="s">
        <v>34</v>
      </c>
      <c r="F2602" s="149" t="s">
        <v>89</v>
      </c>
      <c r="G2602" s="149" t="s">
        <v>86</v>
      </c>
      <c r="H2602" s="149">
        <v>0</v>
      </c>
      <c r="I2602" s="123" t="s">
        <v>2669</v>
      </c>
      <c r="J2602" s="150">
        <f>VLOOKUP(B2602,'12.2023'!A:C,3,0)</f>
        <v>0</v>
      </c>
      <c r="K2602" s="151">
        <f>VLOOKUP(B2602,'12.2023'!A:D,4,0)</f>
        <v>0</v>
      </c>
      <c r="L2602" s="150">
        <f>VLOOKUP(B2602,'12.2023'!A:E,5,0)</f>
        <v>0</v>
      </c>
      <c r="M2602" s="150">
        <f>VLOOKUP(B2602,'12.2023'!A:F,6,0)</f>
        <v>0</v>
      </c>
      <c r="N2602" s="150">
        <f t="shared" si="161"/>
        <v>0</v>
      </c>
      <c r="O2602" s="152">
        <f t="shared" si="162"/>
        <v>0</v>
      </c>
      <c r="P2602" s="128">
        <f t="shared" si="163"/>
        <v>0</v>
      </c>
      <c r="Q2602" s="153">
        <v>0</v>
      </c>
      <c r="R2602" s="128">
        <f t="shared" si="164"/>
        <v>0</v>
      </c>
      <c r="S2602" s="129">
        <v>16</v>
      </c>
    </row>
    <row r="2603" spans="1:19" hidden="1">
      <c r="A2603" s="147">
        <v>2567</v>
      </c>
      <c r="B2603" s="121">
        <v>2010103067</v>
      </c>
      <c r="C2603" s="148" t="s">
        <v>159</v>
      </c>
      <c r="D2603" s="149" t="s">
        <v>32</v>
      </c>
      <c r="E2603" s="149" t="s">
        <v>34</v>
      </c>
      <c r="F2603" s="149" t="s">
        <v>89</v>
      </c>
      <c r="G2603" s="149" t="s">
        <v>86</v>
      </c>
      <c r="H2603" s="149">
        <v>0</v>
      </c>
      <c r="I2603" s="123" t="s">
        <v>2670</v>
      </c>
      <c r="J2603" s="150">
        <f>VLOOKUP(B2603,'12.2023'!A:C,3,0)</f>
        <v>0</v>
      </c>
      <c r="K2603" s="151">
        <f>VLOOKUP(B2603,'12.2023'!A:D,4,0)</f>
        <v>240</v>
      </c>
      <c r="L2603" s="150">
        <f>VLOOKUP(B2603,'12.2023'!A:E,5,0)</f>
        <v>240</v>
      </c>
      <c r="M2603" s="150">
        <f>VLOOKUP(B2603,'12.2023'!A:F,6,0)</f>
        <v>0</v>
      </c>
      <c r="N2603" s="150">
        <f t="shared" si="161"/>
        <v>0</v>
      </c>
      <c r="O2603" s="152">
        <f t="shared" si="162"/>
        <v>0</v>
      </c>
      <c r="P2603" s="128">
        <f t="shared" si="163"/>
        <v>0</v>
      </c>
      <c r="Q2603" s="153">
        <v>0</v>
      </c>
      <c r="R2603" s="128">
        <f t="shared" si="164"/>
        <v>0</v>
      </c>
      <c r="S2603" s="129">
        <v>16</v>
      </c>
    </row>
    <row r="2604" spans="1:19" hidden="1">
      <c r="A2604" s="147">
        <v>2568</v>
      </c>
      <c r="B2604" s="121">
        <v>2010103068</v>
      </c>
      <c r="C2604" s="148" t="s">
        <v>159</v>
      </c>
      <c r="D2604" s="149" t="s">
        <v>32</v>
      </c>
      <c r="E2604" s="149" t="s">
        <v>34</v>
      </c>
      <c r="F2604" s="149" t="s">
        <v>89</v>
      </c>
      <c r="G2604" s="149" t="s">
        <v>86</v>
      </c>
      <c r="H2604" s="149">
        <v>0</v>
      </c>
      <c r="I2604" s="123" t="s">
        <v>2671</v>
      </c>
      <c r="J2604" s="150">
        <f>VLOOKUP(B2604,'12.2023'!A:C,3,0)</f>
        <v>0</v>
      </c>
      <c r="K2604" s="151">
        <f>VLOOKUP(B2604,'12.2023'!A:D,4,0)</f>
        <v>0</v>
      </c>
      <c r="L2604" s="150">
        <f>VLOOKUP(B2604,'12.2023'!A:E,5,0)</f>
        <v>0</v>
      </c>
      <c r="M2604" s="150">
        <f>VLOOKUP(B2604,'12.2023'!A:F,6,0)</f>
        <v>0</v>
      </c>
      <c r="N2604" s="150">
        <f t="shared" si="161"/>
        <v>0</v>
      </c>
      <c r="O2604" s="152">
        <f t="shared" si="162"/>
        <v>0</v>
      </c>
      <c r="P2604" s="128">
        <f t="shared" si="163"/>
        <v>0</v>
      </c>
      <c r="Q2604" s="153">
        <v>0</v>
      </c>
      <c r="R2604" s="128">
        <f t="shared" si="164"/>
        <v>0</v>
      </c>
      <c r="S2604" s="129">
        <v>16</v>
      </c>
    </row>
    <row r="2605" spans="1:19" hidden="1">
      <c r="A2605" s="147">
        <v>2569</v>
      </c>
      <c r="B2605" s="121">
        <v>2010103073</v>
      </c>
      <c r="C2605" s="148" t="s">
        <v>159</v>
      </c>
      <c r="D2605" s="149" t="s">
        <v>32</v>
      </c>
      <c r="E2605" s="149" t="s">
        <v>34</v>
      </c>
      <c r="F2605" s="149" t="s">
        <v>89</v>
      </c>
      <c r="G2605" s="149" t="s">
        <v>86</v>
      </c>
      <c r="H2605" s="149">
        <v>0</v>
      </c>
      <c r="I2605" s="123" t="s">
        <v>2672</v>
      </c>
      <c r="J2605" s="150">
        <f>VLOOKUP(B2605,'12.2023'!A:C,3,0)</f>
        <v>156946</v>
      </c>
      <c r="K2605" s="151">
        <f>VLOOKUP(B2605,'12.2023'!A:D,4,0)</f>
        <v>0</v>
      </c>
      <c r="L2605" s="150">
        <f>VLOOKUP(B2605,'12.2023'!A:E,5,0)</f>
        <v>372137.5</v>
      </c>
      <c r="M2605" s="150">
        <f>VLOOKUP(B2605,'12.2023'!A:F,6,0)</f>
        <v>546652.5</v>
      </c>
      <c r="N2605" s="150">
        <f t="shared" si="161"/>
        <v>0</v>
      </c>
      <c r="O2605" s="152">
        <f t="shared" si="162"/>
        <v>17569</v>
      </c>
      <c r="P2605" s="128">
        <f t="shared" si="163"/>
        <v>-17569</v>
      </c>
      <c r="Q2605" s="153">
        <v>0</v>
      </c>
      <c r="R2605" s="128">
        <f t="shared" si="164"/>
        <v>-17569</v>
      </c>
      <c r="S2605" s="129">
        <v>16</v>
      </c>
    </row>
    <row r="2606" spans="1:19" hidden="1">
      <c r="A2606" s="147">
        <v>2570</v>
      </c>
      <c r="B2606" s="121">
        <v>2010103074</v>
      </c>
      <c r="C2606" s="148" t="s">
        <v>159</v>
      </c>
      <c r="D2606" s="149" t="s">
        <v>32</v>
      </c>
      <c r="E2606" s="149" t="s">
        <v>34</v>
      </c>
      <c r="F2606" s="149" t="s">
        <v>89</v>
      </c>
      <c r="G2606" s="149" t="s">
        <v>86</v>
      </c>
      <c r="H2606" s="149">
        <v>0</v>
      </c>
      <c r="I2606" s="123" t="s">
        <v>2673</v>
      </c>
      <c r="J2606" s="150">
        <f>VLOOKUP(B2606,'12.2023'!A:C,3,0)</f>
        <v>346.59000000000003</v>
      </c>
      <c r="K2606" s="151">
        <f>VLOOKUP(B2606,'12.2023'!A:D,4,0)</f>
        <v>0</v>
      </c>
      <c r="L2606" s="150">
        <f>VLOOKUP(B2606,'12.2023'!A:E,5,0)</f>
        <v>0</v>
      </c>
      <c r="M2606" s="150">
        <f>VLOOKUP(B2606,'12.2023'!A:F,6,0)</f>
        <v>346.59000000000003</v>
      </c>
      <c r="N2606" s="150">
        <f t="shared" si="161"/>
        <v>0</v>
      </c>
      <c r="O2606" s="152">
        <f t="shared" si="162"/>
        <v>0</v>
      </c>
      <c r="P2606" s="128">
        <f t="shared" si="163"/>
        <v>0</v>
      </c>
      <c r="Q2606" s="153">
        <v>0</v>
      </c>
      <c r="R2606" s="128">
        <f t="shared" si="164"/>
        <v>0</v>
      </c>
      <c r="S2606" s="129">
        <v>16</v>
      </c>
    </row>
    <row r="2607" spans="1:19" hidden="1">
      <c r="A2607" s="147">
        <v>2571</v>
      </c>
      <c r="B2607" s="121">
        <v>2010103078</v>
      </c>
      <c r="C2607" s="148" t="s">
        <v>159</v>
      </c>
      <c r="D2607" s="149" t="s">
        <v>32</v>
      </c>
      <c r="E2607" s="149" t="s">
        <v>34</v>
      </c>
      <c r="F2607" s="149" t="s">
        <v>89</v>
      </c>
      <c r="G2607" s="149" t="s">
        <v>86</v>
      </c>
      <c r="H2607" s="149">
        <v>0</v>
      </c>
      <c r="I2607" s="123" t="s">
        <v>2674</v>
      </c>
      <c r="J2607" s="150">
        <f>VLOOKUP(B2607,'12.2023'!A:C,3,0)</f>
        <v>4317.49</v>
      </c>
      <c r="K2607" s="151">
        <f>VLOOKUP(B2607,'12.2023'!A:D,4,0)</f>
        <v>0</v>
      </c>
      <c r="L2607" s="150">
        <f>VLOOKUP(B2607,'12.2023'!A:E,5,0)</f>
        <v>0</v>
      </c>
      <c r="M2607" s="150">
        <f>VLOOKUP(B2607,'12.2023'!A:F,6,0)</f>
        <v>4317.49</v>
      </c>
      <c r="N2607" s="150">
        <f t="shared" si="161"/>
        <v>0</v>
      </c>
      <c r="O2607" s="152">
        <f t="shared" si="162"/>
        <v>0</v>
      </c>
      <c r="P2607" s="128">
        <f t="shared" si="163"/>
        <v>0</v>
      </c>
      <c r="Q2607" s="153">
        <v>0</v>
      </c>
      <c r="R2607" s="128">
        <f t="shared" si="164"/>
        <v>0</v>
      </c>
      <c r="S2607" s="129">
        <v>16</v>
      </c>
    </row>
    <row r="2608" spans="1:19" hidden="1">
      <c r="A2608" s="147">
        <v>2572</v>
      </c>
      <c r="B2608" s="121">
        <v>2010103083</v>
      </c>
      <c r="C2608" s="148" t="s">
        <v>159</v>
      </c>
      <c r="D2608" s="149" t="s">
        <v>32</v>
      </c>
      <c r="E2608" s="149" t="s">
        <v>34</v>
      </c>
      <c r="F2608" s="149" t="s">
        <v>89</v>
      </c>
      <c r="G2608" s="149" t="s">
        <v>86</v>
      </c>
      <c r="H2608" s="149">
        <v>0</v>
      </c>
      <c r="I2608" s="123" t="s">
        <v>2675</v>
      </c>
      <c r="J2608" s="150">
        <f>VLOOKUP(B2608,'12.2023'!A:C,3,0)</f>
        <v>0</v>
      </c>
      <c r="K2608" s="151">
        <f>VLOOKUP(B2608,'12.2023'!A:D,4,0)</f>
        <v>0</v>
      </c>
      <c r="L2608" s="150">
        <f>VLOOKUP(B2608,'12.2023'!A:E,5,0)</f>
        <v>14525.76</v>
      </c>
      <c r="M2608" s="150">
        <f>VLOOKUP(B2608,'12.2023'!A:F,6,0)</f>
        <v>14525.76</v>
      </c>
      <c r="N2608" s="150">
        <f t="shared" si="161"/>
        <v>0</v>
      </c>
      <c r="O2608" s="152">
        <f t="shared" si="162"/>
        <v>0</v>
      </c>
      <c r="P2608" s="128">
        <f t="shared" si="163"/>
        <v>0</v>
      </c>
      <c r="Q2608" s="153">
        <v>0</v>
      </c>
      <c r="R2608" s="128">
        <f t="shared" si="164"/>
        <v>0</v>
      </c>
      <c r="S2608" s="129">
        <v>16</v>
      </c>
    </row>
    <row r="2609" spans="1:19" hidden="1">
      <c r="A2609" s="147">
        <v>2573</v>
      </c>
      <c r="B2609" s="121">
        <v>2010103085</v>
      </c>
      <c r="C2609" s="148" t="s">
        <v>159</v>
      </c>
      <c r="D2609" s="149" t="s">
        <v>32</v>
      </c>
      <c r="E2609" s="149" t="s">
        <v>34</v>
      </c>
      <c r="F2609" s="149" t="s">
        <v>89</v>
      </c>
      <c r="G2609" s="149" t="s">
        <v>86</v>
      </c>
      <c r="H2609" s="149">
        <v>0</v>
      </c>
      <c r="I2609" s="123" t="s">
        <v>2676</v>
      </c>
      <c r="J2609" s="150">
        <f>VLOOKUP(B2609,'12.2023'!A:C,3,0)</f>
        <v>0</v>
      </c>
      <c r="K2609" s="151">
        <f>VLOOKUP(B2609,'12.2023'!A:D,4,0)</f>
        <v>713</v>
      </c>
      <c r="L2609" s="150">
        <f>VLOOKUP(B2609,'12.2023'!A:E,5,0)</f>
        <v>0</v>
      </c>
      <c r="M2609" s="150">
        <f>VLOOKUP(B2609,'12.2023'!A:F,6,0)</f>
        <v>0</v>
      </c>
      <c r="N2609" s="150">
        <f t="shared" si="161"/>
        <v>0</v>
      </c>
      <c r="O2609" s="152">
        <f t="shared" si="162"/>
        <v>713</v>
      </c>
      <c r="P2609" s="128">
        <f t="shared" si="163"/>
        <v>-713</v>
      </c>
      <c r="Q2609" s="153">
        <v>0</v>
      </c>
      <c r="R2609" s="128">
        <f t="shared" si="164"/>
        <v>-713</v>
      </c>
      <c r="S2609" s="129">
        <v>16</v>
      </c>
    </row>
    <row r="2610" spans="1:19" hidden="1">
      <c r="A2610" s="147">
        <v>2574</v>
      </c>
      <c r="B2610" s="121">
        <v>2010103086</v>
      </c>
      <c r="C2610" s="148" t="s">
        <v>159</v>
      </c>
      <c r="D2610" s="149" t="s">
        <v>32</v>
      </c>
      <c r="E2610" s="149" t="s">
        <v>34</v>
      </c>
      <c r="F2610" s="149" t="s">
        <v>89</v>
      </c>
      <c r="G2610" s="149" t="s">
        <v>86</v>
      </c>
      <c r="H2610" s="149">
        <v>0</v>
      </c>
      <c r="I2610" s="123" t="s">
        <v>2677</v>
      </c>
      <c r="J2610" s="150">
        <f>VLOOKUP(B2610,'12.2023'!A:C,3,0)</f>
        <v>12480.76</v>
      </c>
      <c r="K2610" s="151">
        <f>VLOOKUP(B2610,'12.2023'!A:D,4,0)</f>
        <v>0</v>
      </c>
      <c r="L2610" s="150">
        <f>VLOOKUP(B2610,'12.2023'!A:E,5,0)</f>
        <v>51600.1</v>
      </c>
      <c r="M2610" s="150">
        <f>VLOOKUP(B2610,'12.2023'!A:F,6,0)</f>
        <v>64080.859989999997</v>
      </c>
      <c r="N2610" s="150">
        <f t="shared" si="161"/>
        <v>1.0000003385357559E-5</v>
      </c>
      <c r="O2610" s="152">
        <f t="shared" si="162"/>
        <v>0</v>
      </c>
      <c r="P2610" s="128">
        <f t="shared" si="163"/>
        <v>1.0000003385357559E-5</v>
      </c>
      <c r="Q2610" s="153">
        <v>0</v>
      </c>
      <c r="R2610" s="128">
        <f t="shared" si="164"/>
        <v>1.0000003385357559E-5</v>
      </c>
      <c r="S2610" s="129">
        <v>16</v>
      </c>
    </row>
    <row r="2611" spans="1:19" hidden="1">
      <c r="A2611" s="147">
        <v>2575</v>
      </c>
      <c r="B2611" s="121">
        <v>2010103087</v>
      </c>
      <c r="C2611" s="148" t="s">
        <v>159</v>
      </c>
      <c r="D2611" s="149" t="s">
        <v>32</v>
      </c>
      <c r="E2611" s="149" t="s">
        <v>34</v>
      </c>
      <c r="F2611" s="149" t="s">
        <v>89</v>
      </c>
      <c r="G2611" s="149" t="s">
        <v>86</v>
      </c>
      <c r="H2611" s="149">
        <v>0</v>
      </c>
      <c r="I2611" s="123" t="s">
        <v>2678</v>
      </c>
      <c r="J2611" s="150">
        <f>VLOOKUP(B2611,'12.2023'!A:C,3,0)</f>
        <v>0</v>
      </c>
      <c r="K2611" s="151">
        <f>VLOOKUP(B2611,'12.2023'!A:D,4,0)</f>
        <v>0</v>
      </c>
      <c r="L2611" s="150">
        <f>VLOOKUP(B2611,'12.2023'!A:E,5,0)</f>
        <v>0</v>
      </c>
      <c r="M2611" s="150">
        <f>VLOOKUP(B2611,'12.2023'!A:F,6,0)</f>
        <v>0</v>
      </c>
      <c r="N2611" s="150">
        <f t="shared" si="161"/>
        <v>0</v>
      </c>
      <c r="O2611" s="152">
        <f t="shared" si="162"/>
        <v>0</v>
      </c>
      <c r="P2611" s="128">
        <f t="shared" si="163"/>
        <v>0</v>
      </c>
      <c r="Q2611" s="153">
        <v>0</v>
      </c>
      <c r="R2611" s="128">
        <f t="shared" si="164"/>
        <v>0</v>
      </c>
      <c r="S2611" s="129">
        <v>16</v>
      </c>
    </row>
    <row r="2612" spans="1:19" hidden="1">
      <c r="A2612" s="147">
        <v>2576</v>
      </c>
      <c r="B2612" s="121">
        <v>2010103088</v>
      </c>
      <c r="C2612" s="148" t="s">
        <v>159</v>
      </c>
      <c r="D2612" s="149" t="s">
        <v>32</v>
      </c>
      <c r="E2612" s="149" t="s">
        <v>34</v>
      </c>
      <c r="F2612" s="149" t="s">
        <v>89</v>
      </c>
      <c r="G2612" s="149" t="s">
        <v>86</v>
      </c>
      <c r="H2612" s="149">
        <v>0</v>
      </c>
      <c r="I2612" s="123" t="s">
        <v>2679</v>
      </c>
      <c r="J2612" s="150">
        <f>VLOOKUP(B2612,'12.2023'!A:C,3,0)</f>
        <v>0</v>
      </c>
      <c r="K2612" s="151">
        <f>VLOOKUP(B2612,'12.2023'!A:D,4,0)</f>
        <v>0</v>
      </c>
      <c r="L2612" s="150">
        <f>VLOOKUP(B2612,'12.2023'!A:E,5,0)</f>
        <v>35406</v>
      </c>
      <c r="M2612" s="150">
        <f>VLOOKUP(B2612,'12.2023'!A:F,6,0)</f>
        <v>35406</v>
      </c>
      <c r="N2612" s="150">
        <f t="shared" si="161"/>
        <v>0</v>
      </c>
      <c r="O2612" s="152">
        <f t="shared" si="162"/>
        <v>0</v>
      </c>
      <c r="P2612" s="128">
        <f t="shared" si="163"/>
        <v>0</v>
      </c>
      <c r="Q2612" s="153">
        <v>0</v>
      </c>
      <c r="R2612" s="128">
        <f t="shared" si="164"/>
        <v>0</v>
      </c>
      <c r="S2612" s="129">
        <v>16</v>
      </c>
    </row>
    <row r="2613" spans="1:19" hidden="1">
      <c r="A2613" s="147">
        <v>2577</v>
      </c>
      <c r="B2613" s="121">
        <v>2010103091</v>
      </c>
      <c r="C2613" s="148" t="s">
        <v>159</v>
      </c>
      <c r="D2613" s="149" t="s">
        <v>32</v>
      </c>
      <c r="E2613" s="149" t="s">
        <v>34</v>
      </c>
      <c r="F2613" s="149" t="s">
        <v>152</v>
      </c>
      <c r="G2613" s="149" t="s">
        <v>111</v>
      </c>
      <c r="H2613" s="149">
        <v>0</v>
      </c>
      <c r="I2613" s="123" t="s">
        <v>2680</v>
      </c>
      <c r="J2613" s="150">
        <f>VLOOKUP(B2613,'12.2023'!A:C,3,0)</f>
        <v>747.61020000000019</v>
      </c>
      <c r="K2613" s="151">
        <f>VLOOKUP(B2613,'12.2023'!A:D,4,0)</f>
        <v>0</v>
      </c>
      <c r="L2613" s="150">
        <f>VLOOKUP(B2613,'12.2023'!A:E,5,0)</f>
        <v>0</v>
      </c>
      <c r="M2613" s="150">
        <f>VLOOKUP(B2613,'12.2023'!A:F,6,0)</f>
        <v>0</v>
      </c>
      <c r="N2613" s="150">
        <f t="shared" si="161"/>
        <v>747.61020000000019</v>
      </c>
      <c r="O2613" s="152">
        <f t="shared" si="162"/>
        <v>0</v>
      </c>
      <c r="P2613" s="128">
        <f t="shared" si="163"/>
        <v>747.61020000000019</v>
      </c>
      <c r="Q2613" s="153">
        <v>0</v>
      </c>
      <c r="R2613" s="128">
        <f t="shared" si="164"/>
        <v>747.61020000000019</v>
      </c>
      <c r="S2613" s="129">
        <v>11</v>
      </c>
    </row>
    <row r="2614" spans="1:19" hidden="1">
      <c r="A2614" s="147">
        <v>2578</v>
      </c>
      <c r="B2614" s="121">
        <v>2010103093</v>
      </c>
      <c r="C2614" s="148" t="s">
        <v>159</v>
      </c>
      <c r="D2614" s="149" t="s">
        <v>32</v>
      </c>
      <c r="E2614" s="149" t="s">
        <v>34</v>
      </c>
      <c r="F2614" s="149" t="s">
        <v>89</v>
      </c>
      <c r="G2614" s="149" t="s">
        <v>86</v>
      </c>
      <c r="H2614" s="149">
        <v>0</v>
      </c>
      <c r="I2614" s="123" t="s">
        <v>2681</v>
      </c>
      <c r="J2614" s="150">
        <f>VLOOKUP(B2614,'12.2023'!A:C,3,0)</f>
        <v>0</v>
      </c>
      <c r="K2614" s="151">
        <f>VLOOKUP(B2614,'12.2023'!A:D,4,0)</f>
        <v>0</v>
      </c>
      <c r="L2614" s="150">
        <f>VLOOKUP(B2614,'12.2023'!A:E,5,0)</f>
        <v>0</v>
      </c>
      <c r="M2614" s="150">
        <f>VLOOKUP(B2614,'12.2023'!A:F,6,0)</f>
        <v>0</v>
      </c>
      <c r="N2614" s="150">
        <f t="shared" si="161"/>
        <v>0</v>
      </c>
      <c r="O2614" s="152">
        <f t="shared" si="162"/>
        <v>0</v>
      </c>
      <c r="P2614" s="128">
        <f t="shared" si="163"/>
        <v>0</v>
      </c>
      <c r="Q2614" s="153">
        <v>0</v>
      </c>
      <c r="R2614" s="128">
        <f t="shared" si="164"/>
        <v>0</v>
      </c>
      <c r="S2614" s="129">
        <v>16</v>
      </c>
    </row>
    <row r="2615" spans="1:19" hidden="1">
      <c r="A2615" s="147">
        <v>2579</v>
      </c>
      <c r="B2615" s="121">
        <v>2010103094</v>
      </c>
      <c r="C2615" s="148" t="s">
        <v>159</v>
      </c>
      <c r="D2615" s="149" t="s">
        <v>32</v>
      </c>
      <c r="E2615" s="149" t="s">
        <v>34</v>
      </c>
      <c r="F2615" s="149" t="s">
        <v>89</v>
      </c>
      <c r="G2615" s="149" t="s">
        <v>86</v>
      </c>
      <c r="H2615" s="149">
        <v>0</v>
      </c>
      <c r="I2615" s="123" t="s">
        <v>2682</v>
      </c>
      <c r="J2615" s="150">
        <f>VLOOKUP(B2615,'12.2023'!A:C,3,0)</f>
        <v>7868.3600000000006</v>
      </c>
      <c r="K2615" s="151">
        <f>VLOOKUP(B2615,'12.2023'!A:D,4,0)</f>
        <v>0</v>
      </c>
      <c r="L2615" s="150">
        <f>VLOOKUP(B2615,'12.2023'!A:E,5,0)</f>
        <v>0</v>
      </c>
      <c r="M2615" s="150">
        <f>VLOOKUP(B2615,'12.2023'!A:F,6,0)</f>
        <v>7868.3600000000006</v>
      </c>
      <c r="N2615" s="150">
        <f t="shared" si="161"/>
        <v>0</v>
      </c>
      <c r="O2615" s="152">
        <f t="shared" si="162"/>
        <v>0</v>
      </c>
      <c r="P2615" s="128">
        <f t="shared" si="163"/>
        <v>0</v>
      </c>
      <c r="Q2615" s="153">
        <v>0</v>
      </c>
      <c r="R2615" s="128">
        <f t="shared" si="164"/>
        <v>0</v>
      </c>
      <c r="S2615" s="129">
        <v>16</v>
      </c>
    </row>
    <row r="2616" spans="1:19" hidden="1">
      <c r="A2616" s="147">
        <v>2580</v>
      </c>
      <c r="B2616" s="121">
        <v>2010103095</v>
      </c>
      <c r="C2616" s="148" t="s">
        <v>159</v>
      </c>
      <c r="D2616" s="149" t="s">
        <v>32</v>
      </c>
      <c r="E2616" s="149" t="s">
        <v>34</v>
      </c>
      <c r="F2616" s="149" t="s">
        <v>89</v>
      </c>
      <c r="G2616" s="149" t="s">
        <v>86</v>
      </c>
      <c r="H2616" s="149">
        <v>0</v>
      </c>
      <c r="I2616" s="123" t="s">
        <v>2683</v>
      </c>
      <c r="J2616" s="150">
        <f>VLOOKUP(B2616,'12.2023'!A:C,3,0)</f>
        <v>1763.67</v>
      </c>
      <c r="K2616" s="151">
        <f>VLOOKUP(B2616,'12.2023'!A:D,4,0)</f>
        <v>0</v>
      </c>
      <c r="L2616" s="150">
        <f>VLOOKUP(B2616,'12.2023'!A:E,5,0)</f>
        <v>0</v>
      </c>
      <c r="M2616" s="150">
        <f>VLOOKUP(B2616,'12.2023'!A:F,6,0)</f>
        <v>1763.67</v>
      </c>
      <c r="N2616" s="150">
        <f t="shared" si="161"/>
        <v>0</v>
      </c>
      <c r="O2616" s="152">
        <f t="shared" si="162"/>
        <v>0</v>
      </c>
      <c r="P2616" s="128">
        <f t="shared" si="163"/>
        <v>0</v>
      </c>
      <c r="Q2616" s="153">
        <v>0</v>
      </c>
      <c r="R2616" s="128">
        <f t="shared" si="164"/>
        <v>0</v>
      </c>
      <c r="S2616" s="129">
        <v>16</v>
      </c>
    </row>
    <row r="2617" spans="1:19" hidden="1">
      <c r="A2617" s="147">
        <v>2581</v>
      </c>
      <c r="B2617" s="121">
        <v>2010103096</v>
      </c>
      <c r="C2617" s="148" t="s">
        <v>159</v>
      </c>
      <c r="D2617" s="149" t="s">
        <v>32</v>
      </c>
      <c r="E2617" s="149" t="s">
        <v>34</v>
      </c>
      <c r="F2617" s="149" t="s">
        <v>89</v>
      </c>
      <c r="G2617" s="149" t="s">
        <v>86</v>
      </c>
      <c r="H2617" s="149">
        <v>0</v>
      </c>
      <c r="I2617" s="123" t="s">
        <v>2684</v>
      </c>
      <c r="J2617" s="150">
        <f>VLOOKUP(B2617,'12.2023'!A:C,3,0)</f>
        <v>2098.0100000000002</v>
      </c>
      <c r="K2617" s="151">
        <f>VLOOKUP(B2617,'12.2023'!A:D,4,0)</f>
        <v>0</v>
      </c>
      <c r="L2617" s="150">
        <f>VLOOKUP(B2617,'12.2023'!A:E,5,0)</f>
        <v>0</v>
      </c>
      <c r="M2617" s="150">
        <f>VLOOKUP(B2617,'12.2023'!A:F,6,0)</f>
        <v>2098.0100000000002</v>
      </c>
      <c r="N2617" s="150">
        <f t="shared" si="161"/>
        <v>0</v>
      </c>
      <c r="O2617" s="152">
        <f t="shared" si="162"/>
        <v>0</v>
      </c>
      <c r="P2617" s="128">
        <f t="shared" si="163"/>
        <v>0</v>
      </c>
      <c r="Q2617" s="153">
        <v>0</v>
      </c>
      <c r="R2617" s="128">
        <f t="shared" si="164"/>
        <v>0</v>
      </c>
      <c r="S2617" s="129">
        <v>16</v>
      </c>
    </row>
    <row r="2618" spans="1:19" hidden="1">
      <c r="A2618" s="147">
        <v>2582</v>
      </c>
      <c r="B2618" s="121">
        <v>2010103097</v>
      </c>
      <c r="C2618" s="148" t="s">
        <v>159</v>
      </c>
      <c r="D2618" s="149" t="s">
        <v>32</v>
      </c>
      <c r="E2618" s="149" t="s">
        <v>34</v>
      </c>
      <c r="F2618" s="149" t="s">
        <v>89</v>
      </c>
      <c r="G2618" s="149" t="s">
        <v>86</v>
      </c>
      <c r="H2618" s="149">
        <v>0</v>
      </c>
      <c r="I2618" s="123" t="s">
        <v>2685</v>
      </c>
      <c r="J2618" s="150">
        <f>VLOOKUP(B2618,'12.2023'!A:C,3,0)</f>
        <v>1053.5999999999999</v>
      </c>
      <c r="K2618" s="151">
        <f>VLOOKUP(B2618,'12.2023'!A:D,4,0)</f>
        <v>0</v>
      </c>
      <c r="L2618" s="150">
        <f>VLOOKUP(B2618,'12.2023'!A:E,5,0)</f>
        <v>0</v>
      </c>
      <c r="M2618" s="150">
        <f>VLOOKUP(B2618,'12.2023'!A:F,6,0)</f>
        <v>1053.5999999999999</v>
      </c>
      <c r="N2618" s="150">
        <f t="shared" si="161"/>
        <v>0</v>
      </c>
      <c r="O2618" s="152">
        <f t="shared" si="162"/>
        <v>0</v>
      </c>
      <c r="P2618" s="128">
        <f t="shared" si="163"/>
        <v>0</v>
      </c>
      <c r="Q2618" s="153">
        <v>0</v>
      </c>
      <c r="R2618" s="128">
        <f t="shared" si="164"/>
        <v>0</v>
      </c>
      <c r="S2618" s="129">
        <v>16</v>
      </c>
    </row>
    <row r="2619" spans="1:19" hidden="1">
      <c r="A2619" s="147">
        <v>2583</v>
      </c>
      <c r="B2619" s="121">
        <v>2010103098</v>
      </c>
      <c r="C2619" s="148" t="s">
        <v>159</v>
      </c>
      <c r="D2619" s="149" t="s">
        <v>32</v>
      </c>
      <c r="E2619" s="149" t="s">
        <v>34</v>
      </c>
      <c r="F2619" s="149" t="s">
        <v>89</v>
      </c>
      <c r="G2619" s="149" t="s">
        <v>86</v>
      </c>
      <c r="H2619" s="149">
        <v>0</v>
      </c>
      <c r="I2619" s="123" t="s">
        <v>2686</v>
      </c>
      <c r="J2619" s="150">
        <f>VLOOKUP(B2619,'12.2023'!A:C,3,0)</f>
        <v>1364.77</v>
      </c>
      <c r="K2619" s="151">
        <f>VLOOKUP(B2619,'12.2023'!A:D,4,0)</f>
        <v>0</v>
      </c>
      <c r="L2619" s="150">
        <f>VLOOKUP(B2619,'12.2023'!A:E,5,0)</f>
        <v>0</v>
      </c>
      <c r="M2619" s="150">
        <f>VLOOKUP(B2619,'12.2023'!A:F,6,0)</f>
        <v>1364.77</v>
      </c>
      <c r="N2619" s="150">
        <f t="shared" si="161"/>
        <v>0</v>
      </c>
      <c r="O2619" s="152">
        <f t="shared" si="162"/>
        <v>0</v>
      </c>
      <c r="P2619" s="128">
        <f t="shared" si="163"/>
        <v>0</v>
      </c>
      <c r="Q2619" s="153">
        <v>0</v>
      </c>
      <c r="R2619" s="128">
        <f t="shared" si="164"/>
        <v>0</v>
      </c>
      <c r="S2619" s="129">
        <v>16</v>
      </c>
    </row>
    <row r="2620" spans="1:19" hidden="1">
      <c r="A2620" s="147">
        <v>2584</v>
      </c>
      <c r="B2620" s="121">
        <v>2010103099</v>
      </c>
      <c r="C2620" s="148" t="s">
        <v>159</v>
      </c>
      <c r="D2620" s="149" t="s">
        <v>32</v>
      </c>
      <c r="E2620" s="149" t="s">
        <v>34</v>
      </c>
      <c r="F2620" s="149" t="s">
        <v>89</v>
      </c>
      <c r="G2620" s="149" t="s">
        <v>86</v>
      </c>
      <c r="H2620" s="149">
        <v>0</v>
      </c>
      <c r="I2620" s="123" t="s">
        <v>2687</v>
      </c>
      <c r="J2620" s="150">
        <f>VLOOKUP(B2620,'12.2023'!A:C,3,0)</f>
        <v>3544.07</v>
      </c>
      <c r="K2620" s="151">
        <f>VLOOKUP(B2620,'12.2023'!A:D,4,0)</f>
        <v>0</v>
      </c>
      <c r="L2620" s="150">
        <f>VLOOKUP(B2620,'12.2023'!A:E,5,0)</f>
        <v>0</v>
      </c>
      <c r="M2620" s="150">
        <f>VLOOKUP(B2620,'12.2023'!A:F,6,0)</f>
        <v>3544.07</v>
      </c>
      <c r="N2620" s="150">
        <f t="shared" si="161"/>
        <v>0</v>
      </c>
      <c r="O2620" s="152">
        <f t="shared" si="162"/>
        <v>0</v>
      </c>
      <c r="P2620" s="128">
        <f t="shared" si="163"/>
        <v>0</v>
      </c>
      <c r="Q2620" s="153">
        <v>0</v>
      </c>
      <c r="R2620" s="128">
        <f t="shared" si="164"/>
        <v>0</v>
      </c>
      <c r="S2620" s="129">
        <v>16</v>
      </c>
    </row>
    <row r="2621" spans="1:19" hidden="1">
      <c r="A2621" s="147">
        <v>2585</v>
      </c>
      <c r="B2621" s="121">
        <v>2010103100</v>
      </c>
      <c r="C2621" s="148" t="s">
        <v>159</v>
      </c>
      <c r="D2621" s="149" t="s">
        <v>32</v>
      </c>
      <c r="E2621" s="149" t="s">
        <v>34</v>
      </c>
      <c r="F2621" s="149" t="s">
        <v>89</v>
      </c>
      <c r="G2621" s="149" t="s">
        <v>86</v>
      </c>
      <c r="H2621" s="149">
        <v>0</v>
      </c>
      <c r="I2621" s="123" t="s">
        <v>2688</v>
      </c>
      <c r="J2621" s="150">
        <f>VLOOKUP(B2621,'12.2023'!A:C,3,0)</f>
        <v>2830.79</v>
      </c>
      <c r="K2621" s="151">
        <f>VLOOKUP(B2621,'12.2023'!A:D,4,0)</f>
        <v>0</v>
      </c>
      <c r="L2621" s="150">
        <f>VLOOKUP(B2621,'12.2023'!A:E,5,0)</f>
        <v>0</v>
      </c>
      <c r="M2621" s="150">
        <f>VLOOKUP(B2621,'12.2023'!A:F,6,0)</f>
        <v>2830.79</v>
      </c>
      <c r="N2621" s="150">
        <f t="shared" si="161"/>
        <v>0</v>
      </c>
      <c r="O2621" s="152">
        <f t="shared" si="162"/>
        <v>0</v>
      </c>
      <c r="P2621" s="128">
        <f t="shared" si="163"/>
        <v>0</v>
      </c>
      <c r="Q2621" s="153">
        <v>0</v>
      </c>
      <c r="R2621" s="128">
        <f t="shared" si="164"/>
        <v>0</v>
      </c>
      <c r="S2621" s="129">
        <v>16</v>
      </c>
    </row>
    <row r="2622" spans="1:19" hidden="1">
      <c r="A2622" s="147">
        <v>2586</v>
      </c>
      <c r="B2622" s="121">
        <v>2010103101</v>
      </c>
      <c r="C2622" s="148" t="s">
        <v>159</v>
      </c>
      <c r="D2622" s="149" t="s">
        <v>32</v>
      </c>
      <c r="E2622" s="149" t="s">
        <v>34</v>
      </c>
      <c r="F2622" s="149" t="s">
        <v>89</v>
      </c>
      <c r="G2622" s="149" t="s">
        <v>86</v>
      </c>
      <c r="H2622" s="149">
        <v>0</v>
      </c>
      <c r="I2622" s="123" t="s">
        <v>2689</v>
      </c>
      <c r="J2622" s="150">
        <f>VLOOKUP(B2622,'12.2023'!A:C,3,0)</f>
        <v>2986.59</v>
      </c>
      <c r="K2622" s="151">
        <f>VLOOKUP(B2622,'12.2023'!A:D,4,0)</f>
        <v>0</v>
      </c>
      <c r="L2622" s="150">
        <f>VLOOKUP(B2622,'12.2023'!A:E,5,0)</f>
        <v>0</v>
      </c>
      <c r="M2622" s="150">
        <f>VLOOKUP(B2622,'12.2023'!A:F,6,0)</f>
        <v>2986.59</v>
      </c>
      <c r="N2622" s="150">
        <f t="shared" si="161"/>
        <v>0</v>
      </c>
      <c r="O2622" s="152">
        <f t="shared" si="162"/>
        <v>0</v>
      </c>
      <c r="P2622" s="128">
        <f t="shared" si="163"/>
        <v>0</v>
      </c>
      <c r="Q2622" s="153">
        <v>0</v>
      </c>
      <c r="R2622" s="128">
        <f t="shared" si="164"/>
        <v>0</v>
      </c>
      <c r="S2622" s="129">
        <v>16</v>
      </c>
    </row>
    <row r="2623" spans="1:19" hidden="1">
      <c r="A2623" s="147">
        <v>2587</v>
      </c>
      <c r="B2623" s="121">
        <v>2010103102</v>
      </c>
      <c r="C2623" s="148" t="s">
        <v>159</v>
      </c>
      <c r="D2623" s="149" t="s">
        <v>32</v>
      </c>
      <c r="E2623" s="149" t="s">
        <v>34</v>
      </c>
      <c r="F2623" s="149" t="s">
        <v>89</v>
      </c>
      <c r="G2623" s="149" t="s">
        <v>86</v>
      </c>
      <c r="H2623" s="149">
        <v>0</v>
      </c>
      <c r="I2623" s="123" t="s">
        <v>2690</v>
      </c>
      <c r="J2623" s="150">
        <f>VLOOKUP(B2623,'12.2023'!A:C,3,0)</f>
        <v>837.17000000000007</v>
      </c>
      <c r="K2623" s="151">
        <f>VLOOKUP(B2623,'12.2023'!A:D,4,0)</f>
        <v>0</v>
      </c>
      <c r="L2623" s="150">
        <f>VLOOKUP(B2623,'12.2023'!A:E,5,0)</f>
        <v>0</v>
      </c>
      <c r="M2623" s="150">
        <f>VLOOKUP(B2623,'12.2023'!A:F,6,0)</f>
        <v>837.17000000000007</v>
      </c>
      <c r="N2623" s="150">
        <f t="shared" si="161"/>
        <v>0</v>
      </c>
      <c r="O2623" s="152">
        <f t="shared" si="162"/>
        <v>0</v>
      </c>
      <c r="P2623" s="128">
        <f t="shared" si="163"/>
        <v>0</v>
      </c>
      <c r="Q2623" s="153">
        <v>0</v>
      </c>
      <c r="R2623" s="128">
        <f t="shared" si="164"/>
        <v>0</v>
      </c>
      <c r="S2623" s="129">
        <v>16</v>
      </c>
    </row>
    <row r="2624" spans="1:19" hidden="1">
      <c r="A2624" s="147">
        <v>2588</v>
      </c>
      <c r="B2624" s="121">
        <v>2010103103</v>
      </c>
      <c r="C2624" s="148" t="s">
        <v>159</v>
      </c>
      <c r="D2624" s="149" t="s">
        <v>32</v>
      </c>
      <c r="E2624" s="149" t="s">
        <v>34</v>
      </c>
      <c r="F2624" s="149" t="s">
        <v>89</v>
      </c>
      <c r="G2624" s="149" t="s">
        <v>86</v>
      </c>
      <c r="H2624" s="149">
        <v>0</v>
      </c>
      <c r="I2624" s="123" t="s">
        <v>2691</v>
      </c>
      <c r="J2624" s="150">
        <f>VLOOKUP(B2624,'12.2023'!A:C,3,0)</f>
        <v>3452.9900000000002</v>
      </c>
      <c r="K2624" s="151">
        <f>VLOOKUP(B2624,'12.2023'!A:D,4,0)</f>
        <v>0</v>
      </c>
      <c r="L2624" s="150">
        <f>VLOOKUP(B2624,'12.2023'!A:E,5,0)</f>
        <v>0</v>
      </c>
      <c r="M2624" s="150">
        <f>VLOOKUP(B2624,'12.2023'!A:F,6,0)</f>
        <v>3452.9900000000002</v>
      </c>
      <c r="N2624" s="150">
        <f t="shared" si="161"/>
        <v>0</v>
      </c>
      <c r="O2624" s="152">
        <f t="shared" si="162"/>
        <v>0</v>
      </c>
      <c r="P2624" s="128">
        <f t="shared" si="163"/>
        <v>0</v>
      </c>
      <c r="Q2624" s="153">
        <v>0</v>
      </c>
      <c r="R2624" s="128">
        <f t="shared" si="164"/>
        <v>0</v>
      </c>
      <c r="S2624" s="129">
        <v>16</v>
      </c>
    </row>
    <row r="2625" spans="1:19" hidden="1">
      <c r="A2625" s="147">
        <v>2589</v>
      </c>
      <c r="B2625" s="121">
        <v>2010103104</v>
      </c>
      <c r="C2625" s="148" t="s">
        <v>159</v>
      </c>
      <c r="D2625" s="149" t="s">
        <v>32</v>
      </c>
      <c r="E2625" s="149" t="s">
        <v>34</v>
      </c>
      <c r="F2625" s="149" t="s">
        <v>89</v>
      </c>
      <c r="G2625" s="149" t="s">
        <v>86</v>
      </c>
      <c r="H2625" s="149">
        <v>0</v>
      </c>
      <c r="I2625" s="123" t="s">
        <v>2692</v>
      </c>
      <c r="J2625" s="150">
        <f>VLOOKUP(B2625,'12.2023'!A:C,3,0)</f>
        <v>5036.99</v>
      </c>
      <c r="K2625" s="151">
        <f>VLOOKUP(B2625,'12.2023'!A:D,4,0)</f>
        <v>0</v>
      </c>
      <c r="L2625" s="150">
        <f>VLOOKUP(B2625,'12.2023'!A:E,5,0)</f>
        <v>0</v>
      </c>
      <c r="M2625" s="150">
        <f>VLOOKUP(B2625,'12.2023'!A:F,6,0)</f>
        <v>5036.99</v>
      </c>
      <c r="N2625" s="150">
        <f t="shared" si="161"/>
        <v>0</v>
      </c>
      <c r="O2625" s="152">
        <f t="shared" si="162"/>
        <v>0</v>
      </c>
      <c r="P2625" s="128">
        <f t="shared" si="163"/>
        <v>0</v>
      </c>
      <c r="Q2625" s="153">
        <v>0</v>
      </c>
      <c r="R2625" s="128">
        <f t="shared" si="164"/>
        <v>0</v>
      </c>
      <c r="S2625" s="129">
        <v>16</v>
      </c>
    </row>
    <row r="2626" spans="1:19" hidden="1">
      <c r="A2626" s="147">
        <v>2590</v>
      </c>
      <c r="B2626" s="121">
        <v>2010103105</v>
      </c>
      <c r="C2626" s="148" t="s">
        <v>159</v>
      </c>
      <c r="D2626" s="149" t="s">
        <v>32</v>
      </c>
      <c r="E2626" s="149" t="s">
        <v>34</v>
      </c>
      <c r="F2626" s="149" t="s">
        <v>89</v>
      </c>
      <c r="G2626" s="149" t="s">
        <v>86</v>
      </c>
      <c r="H2626" s="149">
        <v>0</v>
      </c>
      <c r="I2626" s="123" t="s">
        <v>2693</v>
      </c>
      <c r="J2626" s="150">
        <f>VLOOKUP(B2626,'12.2023'!A:C,3,0)</f>
        <v>682.91</v>
      </c>
      <c r="K2626" s="151">
        <f>VLOOKUP(B2626,'12.2023'!A:D,4,0)</f>
        <v>0</v>
      </c>
      <c r="L2626" s="150">
        <f>VLOOKUP(B2626,'12.2023'!A:E,5,0)</f>
        <v>0</v>
      </c>
      <c r="M2626" s="150">
        <f>VLOOKUP(B2626,'12.2023'!A:F,6,0)</f>
        <v>682.91</v>
      </c>
      <c r="N2626" s="150">
        <f t="shared" si="161"/>
        <v>0</v>
      </c>
      <c r="O2626" s="152">
        <f t="shared" si="162"/>
        <v>0</v>
      </c>
      <c r="P2626" s="128">
        <f t="shared" si="163"/>
        <v>0</v>
      </c>
      <c r="Q2626" s="153">
        <v>0</v>
      </c>
      <c r="R2626" s="128">
        <f t="shared" si="164"/>
        <v>0</v>
      </c>
      <c r="S2626" s="129">
        <v>16</v>
      </c>
    </row>
    <row r="2627" spans="1:19" hidden="1">
      <c r="A2627" s="147">
        <v>2591</v>
      </c>
      <c r="B2627" s="121">
        <v>2010103106</v>
      </c>
      <c r="C2627" s="148" t="s">
        <v>159</v>
      </c>
      <c r="D2627" s="149" t="s">
        <v>32</v>
      </c>
      <c r="E2627" s="149" t="s">
        <v>34</v>
      </c>
      <c r="F2627" s="149" t="s">
        <v>89</v>
      </c>
      <c r="G2627" s="149" t="s">
        <v>86</v>
      </c>
      <c r="H2627" s="149">
        <v>0</v>
      </c>
      <c r="I2627" s="123" t="s">
        <v>2694</v>
      </c>
      <c r="J2627" s="150">
        <f>VLOOKUP(B2627,'12.2023'!A:C,3,0)</f>
        <v>211.26</v>
      </c>
      <c r="K2627" s="151">
        <f>VLOOKUP(B2627,'12.2023'!A:D,4,0)</f>
        <v>0</v>
      </c>
      <c r="L2627" s="150">
        <f>VLOOKUP(B2627,'12.2023'!A:E,5,0)</f>
        <v>0</v>
      </c>
      <c r="M2627" s="150">
        <f>VLOOKUP(B2627,'12.2023'!A:F,6,0)</f>
        <v>211.26</v>
      </c>
      <c r="N2627" s="150">
        <f t="shared" si="161"/>
        <v>0</v>
      </c>
      <c r="O2627" s="152">
        <f t="shared" si="162"/>
        <v>0</v>
      </c>
      <c r="P2627" s="128">
        <f t="shared" si="163"/>
        <v>0</v>
      </c>
      <c r="Q2627" s="153">
        <v>0</v>
      </c>
      <c r="R2627" s="128">
        <f t="shared" si="164"/>
        <v>0</v>
      </c>
      <c r="S2627" s="129">
        <v>16</v>
      </c>
    </row>
    <row r="2628" spans="1:19" hidden="1">
      <c r="A2628" s="147">
        <v>2592</v>
      </c>
      <c r="B2628" s="121">
        <v>2010103107</v>
      </c>
      <c r="C2628" s="148" t="s">
        <v>159</v>
      </c>
      <c r="D2628" s="149" t="s">
        <v>32</v>
      </c>
      <c r="E2628" s="149" t="s">
        <v>34</v>
      </c>
      <c r="F2628" s="149" t="s">
        <v>89</v>
      </c>
      <c r="G2628" s="149" t="s">
        <v>86</v>
      </c>
      <c r="H2628" s="149">
        <v>0</v>
      </c>
      <c r="I2628" s="123" t="s">
        <v>2695</v>
      </c>
      <c r="J2628" s="150">
        <f>VLOOKUP(B2628,'12.2023'!A:C,3,0)</f>
        <v>8359</v>
      </c>
      <c r="K2628" s="151">
        <f>VLOOKUP(B2628,'12.2023'!A:D,4,0)</f>
        <v>0</v>
      </c>
      <c r="L2628" s="150">
        <f>VLOOKUP(B2628,'12.2023'!A:E,5,0)</f>
        <v>0</v>
      </c>
      <c r="M2628" s="150">
        <f>VLOOKUP(B2628,'12.2023'!A:F,6,0)</f>
        <v>8359</v>
      </c>
      <c r="N2628" s="150">
        <f t="shared" si="161"/>
        <v>0</v>
      </c>
      <c r="O2628" s="152">
        <f t="shared" si="162"/>
        <v>0</v>
      </c>
      <c r="P2628" s="128">
        <f t="shared" si="163"/>
        <v>0</v>
      </c>
      <c r="Q2628" s="153">
        <v>0</v>
      </c>
      <c r="R2628" s="128">
        <f t="shared" si="164"/>
        <v>0</v>
      </c>
      <c r="S2628" s="129">
        <v>16</v>
      </c>
    </row>
    <row r="2629" spans="1:19" hidden="1">
      <c r="A2629" s="147">
        <v>2593</v>
      </c>
      <c r="B2629" s="121">
        <v>2010103108</v>
      </c>
      <c r="C2629" s="148" t="s">
        <v>159</v>
      </c>
      <c r="D2629" s="149" t="s">
        <v>32</v>
      </c>
      <c r="E2629" s="149" t="s">
        <v>34</v>
      </c>
      <c r="F2629" s="149" t="s">
        <v>89</v>
      </c>
      <c r="G2629" s="149" t="s">
        <v>86</v>
      </c>
      <c r="H2629" s="149">
        <v>0</v>
      </c>
      <c r="I2629" s="123" t="s">
        <v>2696</v>
      </c>
      <c r="J2629" s="150">
        <f>VLOOKUP(B2629,'12.2023'!A:C,3,0)</f>
        <v>2308.75</v>
      </c>
      <c r="K2629" s="151">
        <f>VLOOKUP(B2629,'12.2023'!A:D,4,0)</f>
        <v>0</v>
      </c>
      <c r="L2629" s="150">
        <f>VLOOKUP(B2629,'12.2023'!A:E,5,0)</f>
        <v>0</v>
      </c>
      <c r="M2629" s="150">
        <f>VLOOKUP(B2629,'12.2023'!A:F,6,0)</f>
        <v>2308.75</v>
      </c>
      <c r="N2629" s="150">
        <f t="shared" si="161"/>
        <v>0</v>
      </c>
      <c r="O2629" s="152">
        <f t="shared" si="162"/>
        <v>0</v>
      </c>
      <c r="P2629" s="128">
        <f t="shared" si="163"/>
        <v>0</v>
      </c>
      <c r="Q2629" s="153">
        <v>0</v>
      </c>
      <c r="R2629" s="128">
        <f t="shared" si="164"/>
        <v>0</v>
      </c>
      <c r="S2629" s="129">
        <v>16</v>
      </c>
    </row>
    <row r="2630" spans="1:19" hidden="1">
      <c r="A2630" s="147">
        <v>2594</v>
      </c>
      <c r="B2630" s="121">
        <v>2010103111</v>
      </c>
      <c r="C2630" s="148" t="s">
        <v>159</v>
      </c>
      <c r="D2630" s="149" t="s">
        <v>32</v>
      </c>
      <c r="E2630" s="149" t="s">
        <v>34</v>
      </c>
      <c r="F2630" s="149" t="s">
        <v>89</v>
      </c>
      <c r="G2630" s="149" t="s">
        <v>86</v>
      </c>
      <c r="H2630" s="149">
        <v>0</v>
      </c>
      <c r="I2630" s="123" t="s">
        <v>2697</v>
      </c>
      <c r="J2630" s="150">
        <f>VLOOKUP(B2630,'12.2023'!A:C,3,0)</f>
        <v>0</v>
      </c>
      <c r="K2630" s="151">
        <f>VLOOKUP(B2630,'12.2023'!A:D,4,0)</f>
        <v>0</v>
      </c>
      <c r="L2630" s="150">
        <f>VLOOKUP(B2630,'12.2023'!A:E,5,0)</f>
        <v>0</v>
      </c>
      <c r="M2630" s="150">
        <f>VLOOKUP(B2630,'12.2023'!A:F,6,0)</f>
        <v>0</v>
      </c>
      <c r="N2630" s="150">
        <f t="shared" si="161"/>
        <v>0</v>
      </c>
      <c r="O2630" s="152">
        <f t="shared" si="162"/>
        <v>0</v>
      </c>
      <c r="P2630" s="128">
        <f t="shared" si="163"/>
        <v>0</v>
      </c>
      <c r="Q2630" s="153">
        <v>0</v>
      </c>
      <c r="R2630" s="128">
        <f t="shared" si="164"/>
        <v>0</v>
      </c>
      <c r="S2630" s="129">
        <v>16</v>
      </c>
    </row>
    <row r="2631" spans="1:19" hidden="1">
      <c r="A2631" s="147">
        <v>2595</v>
      </c>
      <c r="B2631" s="121">
        <v>2010103116</v>
      </c>
      <c r="C2631" s="148" t="s">
        <v>159</v>
      </c>
      <c r="D2631" s="149" t="s">
        <v>32</v>
      </c>
      <c r="E2631" s="149" t="s">
        <v>34</v>
      </c>
      <c r="F2631" s="149" t="s">
        <v>89</v>
      </c>
      <c r="G2631" s="149" t="s">
        <v>86</v>
      </c>
      <c r="H2631" s="149">
        <v>0</v>
      </c>
      <c r="I2631" s="123" t="s">
        <v>2698</v>
      </c>
      <c r="J2631" s="150">
        <f>VLOOKUP(B2631,'12.2023'!A:C,3,0)</f>
        <v>0</v>
      </c>
      <c r="K2631" s="151">
        <f>VLOOKUP(B2631,'12.2023'!A:D,4,0)</f>
        <v>0</v>
      </c>
      <c r="L2631" s="150">
        <f>VLOOKUP(B2631,'12.2023'!A:E,5,0)</f>
        <v>0</v>
      </c>
      <c r="M2631" s="150">
        <f>VLOOKUP(B2631,'12.2023'!A:F,6,0)</f>
        <v>0</v>
      </c>
      <c r="N2631" s="150">
        <f t="shared" ref="N2631:N2694" si="165">IF((J2631+L2631)-(K2631+M2631)&lt;0,0,(J2631+L2631)-(K2631+M2631))</f>
        <v>0</v>
      </c>
      <c r="O2631" s="152">
        <f t="shared" ref="O2631:O2694" si="166">-IF((J2631+L2631)-(K2631+M2631)&lt;0,(J2631+L2631)-(K2631+M2631),0)</f>
        <v>0</v>
      </c>
      <c r="P2631" s="128">
        <f t="shared" ref="P2631:P2694" si="167">N2631-O2631</f>
        <v>0</v>
      </c>
      <c r="Q2631" s="153">
        <v>0</v>
      </c>
      <c r="R2631" s="128">
        <f t="shared" ref="R2631:R2694" si="168">P2631-Q2631</f>
        <v>0</v>
      </c>
      <c r="S2631" s="129">
        <v>16</v>
      </c>
    </row>
    <row r="2632" spans="1:19" hidden="1">
      <c r="A2632" s="147">
        <v>2596</v>
      </c>
      <c r="B2632" s="121">
        <v>2010103117</v>
      </c>
      <c r="C2632" s="148" t="s">
        <v>159</v>
      </c>
      <c r="D2632" s="149" t="s">
        <v>32</v>
      </c>
      <c r="E2632" s="149" t="s">
        <v>34</v>
      </c>
      <c r="F2632" s="149" t="s">
        <v>89</v>
      </c>
      <c r="G2632" s="149" t="s">
        <v>86</v>
      </c>
      <c r="H2632" s="149">
        <v>0</v>
      </c>
      <c r="I2632" s="123" t="s">
        <v>2699</v>
      </c>
      <c r="J2632" s="150">
        <f>VLOOKUP(B2632,'12.2023'!A:C,3,0)</f>
        <v>2659.66</v>
      </c>
      <c r="K2632" s="151">
        <f>VLOOKUP(B2632,'12.2023'!A:D,4,0)</f>
        <v>0</v>
      </c>
      <c r="L2632" s="150">
        <f>VLOOKUP(B2632,'12.2023'!A:E,5,0)</f>
        <v>0</v>
      </c>
      <c r="M2632" s="150">
        <f>VLOOKUP(B2632,'12.2023'!A:F,6,0)</f>
        <v>2659.66</v>
      </c>
      <c r="N2632" s="150">
        <f t="shared" si="165"/>
        <v>0</v>
      </c>
      <c r="O2632" s="152">
        <f t="shared" si="166"/>
        <v>0</v>
      </c>
      <c r="P2632" s="128">
        <f t="shared" si="167"/>
        <v>0</v>
      </c>
      <c r="Q2632" s="153">
        <v>0</v>
      </c>
      <c r="R2632" s="128">
        <f t="shared" si="168"/>
        <v>0</v>
      </c>
      <c r="S2632" s="129">
        <v>16</v>
      </c>
    </row>
    <row r="2633" spans="1:19" hidden="1">
      <c r="A2633" s="147">
        <v>2597</v>
      </c>
      <c r="B2633" s="121">
        <v>2010103118</v>
      </c>
      <c r="C2633" s="148" t="s">
        <v>159</v>
      </c>
      <c r="D2633" s="149" t="s">
        <v>32</v>
      </c>
      <c r="E2633" s="149" t="s">
        <v>34</v>
      </c>
      <c r="F2633" s="149" t="s">
        <v>89</v>
      </c>
      <c r="G2633" s="149" t="s">
        <v>86</v>
      </c>
      <c r="H2633" s="149">
        <v>0</v>
      </c>
      <c r="I2633" s="123" t="s">
        <v>2700</v>
      </c>
      <c r="J2633" s="150">
        <f>VLOOKUP(B2633,'12.2023'!A:C,3,0)</f>
        <v>0</v>
      </c>
      <c r="K2633" s="151">
        <f>VLOOKUP(B2633,'12.2023'!A:D,4,0)</f>
        <v>47490.05</v>
      </c>
      <c r="L2633" s="150">
        <f>VLOOKUP(B2633,'12.2023'!A:E,5,0)</f>
        <v>85000</v>
      </c>
      <c r="M2633" s="150">
        <f>VLOOKUP(B2633,'12.2023'!A:F,6,0)</f>
        <v>69483</v>
      </c>
      <c r="N2633" s="150">
        <f t="shared" si="165"/>
        <v>0</v>
      </c>
      <c r="O2633" s="152">
        <f t="shared" si="166"/>
        <v>31973.050000000003</v>
      </c>
      <c r="P2633" s="128">
        <f t="shared" si="167"/>
        <v>-31973.050000000003</v>
      </c>
      <c r="Q2633" s="153">
        <v>0</v>
      </c>
      <c r="R2633" s="128">
        <f t="shared" si="168"/>
        <v>-31973.050000000003</v>
      </c>
      <c r="S2633" s="129">
        <v>16</v>
      </c>
    </row>
    <row r="2634" spans="1:19" hidden="1">
      <c r="A2634" s="147">
        <v>2598</v>
      </c>
      <c r="B2634" s="121">
        <v>2010103119</v>
      </c>
      <c r="C2634" s="148" t="s">
        <v>159</v>
      </c>
      <c r="D2634" s="149" t="s">
        <v>32</v>
      </c>
      <c r="E2634" s="149" t="s">
        <v>34</v>
      </c>
      <c r="F2634" s="149" t="s">
        <v>89</v>
      </c>
      <c r="G2634" s="149" t="s">
        <v>86</v>
      </c>
      <c r="H2634" s="149">
        <v>0</v>
      </c>
      <c r="I2634" s="123" t="s">
        <v>2701</v>
      </c>
      <c r="J2634" s="150">
        <f>VLOOKUP(B2634,'12.2023'!A:C,3,0)</f>
        <v>0</v>
      </c>
      <c r="K2634" s="151">
        <f>VLOOKUP(B2634,'12.2023'!A:D,4,0)</f>
        <v>0</v>
      </c>
      <c r="L2634" s="150">
        <f>VLOOKUP(B2634,'12.2023'!A:E,5,0)</f>
        <v>15985</v>
      </c>
      <c r="M2634" s="150">
        <f>VLOOKUP(B2634,'12.2023'!A:F,6,0)</f>
        <v>15985</v>
      </c>
      <c r="N2634" s="150">
        <f t="shared" si="165"/>
        <v>0</v>
      </c>
      <c r="O2634" s="152">
        <f t="shared" si="166"/>
        <v>0</v>
      </c>
      <c r="P2634" s="128">
        <f t="shared" si="167"/>
        <v>0</v>
      </c>
      <c r="Q2634" s="153">
        <v>0</v>
      </c>
      <c r="R2634" s="128">
        <f t="shared" si="168"/>
        <v>0</v>
      </c>
      <c r="S2634" s="129">
        <v>16</v>
      </c>
    </row>
    <row r="2635" spans="1:19" hidden="1">
      <c r="A2635" s="147">
        <v>2599</v>
      </c>
      <c r="B2635" s="121">
        <v>2010103120</v>
      </c>
      <c r="C2635" s="148" t="s">
        <v>159</v>
      </c>
      <c r="D2635" s="149" t="s">
        <v>32</v>
      </c>
      <c r="E2635" s="149" t="s">
        <v>34</v>
      </c>
      <c r="F2635" s="149" t="s">
        <v>89</v>
      </c>
      <c r="G2635" s="149" t="s">
        <v>86</v>
      </c>
      <c r="H2635" s="149">
        <v>0</v>
      </c>
      <c r="I2635" s="123" t="s">
        <v>2702</v>
      </c>
      <c r="J2635" s="150">
        <f>VLOOKUP(B2635,'12.2023'!A:C,3,0)</f>
        <v>0</v>
      </c>
      <c r="K2635" s="151">
        <f>VLOOKUP(B2635,'12.2023'!A:D,4,0)</f>
        <v>0</v>
      </c>
      <c r="L2635" s="150">
        <f>VLOOKUP(B2635,'12.2023'!A:E,5,0)</f>
        <v>46271.4</v>
      </c>
      <c r="M2635" s="150">
        <f>VLOOKUP(B2635,'12.2023'!A:F,6,0)</f>
        <v>46271.4</v>
      </c>
      <c r="N2635" s="150">
        <f t="shared" si="165"/>
        <v>0</v>
      </c>
      <c r="O2635" s="152">
        <f t="shared" si="166"/>
        <v>0</v>
      </c>
      <c r="P2635" s="128">
        <f t="shared" si="167"/>
        <v>0</v>
      </c>
      <c r="Q2635" s="153">
        <v>0</v>
      </c>
      <c r="R2635" s="128">
        <f t="shared" si="168"/>
        <v>0</v>
      </c>
      <c r="S2635" s="129">
        <v>16</v>
      </c>
    </row>
    <row r="2636" spans="1:19" hidden="1">
      <c r="A2636" s="147">
        <v>2600</v>
      </c>
      <c r="B2636" s="121">
        <v>2010103121</v>
      </c>
      <c r="C2636" s="148" t="s">
        <v>159</v>
      </c>
      <c r="D2636" s="149" t="s">
        <v>32</v>
      </c>
      <c r="E2636" s="149" t="s">
        <v>34</v>
      </c>
      <c r="F2636" s="149" t="s">
        <v>89</v>
      </c>
      <c r="G2636" s="149" t="s">
        <v>86</v>
      </c>
      <c r="H2636" s="149">
        <v>0</v>
      </c>
      <c r="I2636" s="123" t="s">
        <v>2703</v>
      </c>
      <c r="J2636" s="150">
        <f>VLOOKUP(B2636,'12.2023'!A:C,3,0)</f>
        <v>0</v>
      </c>
      <c r="K2636" s="151">
        <f>VLOOKUP(B2636,'12.2023'!A:D,4,0)</f>
        <v>466509.51</v>
      </c>
      <c r="L2636" s="150">
        <f>VLOOKUP(B2636,'12.2023'!A:E,5,0)</f>
        <v>537668.39</v>
      </c>
      <c r="M2636" s="150">
        <f>VLOOKUP(B2636,'12.2023'!A:F,6,0)</f>
        <v>71158.880000000005</v>
      </c>
      <c r="N2636" s="150">
        <f t="shared" si="165"/>
        <v>0</v>
      </c>
      <c r="O2636" s="152">
        <f t="shared" si="166"/>
        <v>0</v>
      </c>
      <c r="P2636" s="128">
        <f t="shared" si="167"/>
        <v>0</v>
      </c>
      <c r="Q2636" s="153">
        <v>0</v>
      </c>
      <c r="R2636" s="128">
        <f t="shared" si="168"/>
        <v>0</v>
      </c>
      <c r="S2636" s="129">
        <v>16</v>
      </c>
    </row>
    <row r="2637" spans="1:19" hidden="1">
      <c r="A2637" s="147">
        <v>2601</v>
      </c>
      <c r="B2637" s="121">
        <v>2010103122</v>
      </c>
      <c r="C2637" s="148" t="s">
        <v>159</v>
      </c>
      <c r="D2637" s="149" t="s">
        <v>32</v>
      </c>
      <c r="E2637" s="149" t="s">
        <v>34</v>
      </c>
      <c r="F2637" s="149" t="s">
        <v>89</v>
      </c>
      <c r="G2637" s="149" t="s">
        <v>86</v>
      </c>
      <c r="H2637" s="149">
        <v>0</v>
      </c>
      <c r="I2637" s="123" t="s">
        <v>2704</v>
      </c>
      <c r="J2637" s="150">
        <f>VLOOKUP(B2637,'12.2023'!A:C,3,0)</f>
        <v>2500</v>
      </c>
      <c r="K2637" s="151">
        <f>VLOOKUP(B2637,'12.2023'!A:D,4,0)</f>
        <v>0</v>
      </c>
      <c r="L2637" s="150">
        <f>VLOOKUP(B2637,'12.2023'!A:E,5,0)</f>
        <v>0</v>
      </c>
      <c r="M2637" s="150">
        <f>VLOOKUP(B2637,'12.2023'!A:F,6,0)</f>
        <v>2500</v>
      </c>
      <c r="N2637" s="150">
        <f t="shared" si="165"/>
        <v>0</v>
      </c>
      <c r="O2637" s="152">
        <f t="shared" si="166"/>
        <v>0</v>
      </c>
      <c r="P2637" s="128">
        <f t="shared" si="167"/>
        <v>0</v>
      </c>
      <c r="Q2637" s="153">
        <v>0</v>
      </c>
      <c r="R2637" s="128">
        <f t="shared" si="168"/>
        <v>0</v>
      </c>
      <c r="S2637" s="129">
        <v>16</v>
      </c>
    </row>
    <row r="2638" spans="1:19" hidden="1">
      <c r="A2638" s="147">
        <v>2602</v>
      </c>
      <c r="B2638" s="121">
        <v>2010103123</v>
      </c>
      <c r="C2638" s="148" t="s">
        <v>159</v>
      </c>
      <c r="D2638" s="149" t="s">
        <v>32</v>
      </c>
      <c r="E2638" s="149" t="s">
        <v>34</v>
      </c>
      <c r="F2638" s="149" t="s">
        <v>89</v>
      </c>
      <c r="G2638" s="149" t="s">
        <v>86</v>
      </c>
      <c r="H2638" s="149">
        <v>0</v>
      </c>
      <c r="I2638" s="123" t="s">
        <v>2705</v>
      </c>
      <c r="J2638" s="150">
        <f>VLOOKUP(B2638,'12.2023'!A:C,3,0)</f>
        <v>0</v>
      </c>
      <c r="K2638" s="151">
        <f>VLOOKUP(B2638,'12.2023'!A:D,4,0)</f>
        <v>0</v>
      </c>
      <c r="L2638" s="150">
        <f>VLOOKUP(B2638,'12.2023'!A:E,5,0)</f>
        <v>0</v>
      </c>
      <c r="M2638" s="150">
        <f>VLOOKUP(B2638,'12.2023'!A:F,6,0)</f>
        <v>0</v>
      </c>
      <c r="N2638" s="150">
        <f t="shared" si="165"/>
        <v>0</v>
      </c>
      <c r="O2638" s="152">
        <f t="shared" si="166"/>
        <v>0</v>
      </c>
      <c r="P2638" s="128">
        <f t="shared" si="167"/>
        <v>0</v>
      </c>
      <c r="Q2638" s="153">
        <v>0</v>
      </c>
      <c r="R2638" s="128">
        <f t="shared" si="168"/>
        <v>0</v>
      </c>
      <c r="S2638" s="129">
        <v>16</v>
      </c>
    </row>
    <row r="2639" spans="1:19" hidden="1">
      <c r="A2639" s="147">
        <v>2603</v>
      </c>
      <c r="B2639" s="121">
        <v>2010103124</v>
      </c>
      <c r="C2639" s="148" t="s">
        <v>159</v>
      </c>
      <c r="D2639" s="149" t="s">
        <v>32</v>
      </c>
      <c r="E2639" s="149" t="s">
        <v>34</v>
      </c>
      <c r="F2639" s="149" t="s">
        <v>89</v>
      </c>
      <c r="G2639" s="149" t="s">
        <v>86</v>
      </c>
      <c r="H2639" s="149">
        <v>0</v>
      </c>
      <c r="I2639" s="123" t="s">
        <v>2706</v>
      </c>
      <c r="J2639" s="150">
        <f>VLOOKUP(B2639,'12.2023'!A:C,3,0)</f>
        <v>2000</v>
      </c>
      <c r="K2639" s="151">
        <f>VLOOKUP(B2639,'12.2023'!A:D,4,0)</f>
        <v>0</v>
      </c>
      <c r="L2639" s="150">
        <f>VLOOKUP(B2639,'12.2023'!A:E,5,0)</f>
        <v>0</v>
      </c>
      <c r="M2639" s="150">
        <f>VLOOKUP(B2639,'12.2023'!A:F,6,0)</f>
        <v>2000</v>
      </c>
      <c r="N2639" s="150">
        <f t="shared" si="165"/>
        <v>0</v>
      </c>
      <c r="O2639" s="152">
        <f t="shared" si="166"/>
        <v>0</v>
      </c>
      <c r="P2639" s="128">
        <f t="shared" si="167"/>
        <v>0</v>
      </c>
      <c r="Q2639" s="153">
        <v>0</v>
      </c>
      <c r="R2639" s="128">
        <f t="shared" si="168"/>
        <v>0</v>
      </c>
      <c r="S2639" s="129">
        <v>16</v>
      </c>
    </row>
    <row r="2640" spans="1:19" hidden="1">
      <c r="A2640" s="147">
        <v>2604</v>
      </c>
      <c r="B2640" s="121">
        <v>2010103125</v>
      </c>
      <c r="C2640" s="148" t="s">
        <v>159</v>
      </c>
      <c r="D2640" s="149" t="s">
        <v>32</v>
      </c>
      <c r="E2640" s="149" t="s">
        <v>34</v>
      </c>
      <c r="F2640" s="149" t="s">
        <v>89</v>
      </c>
      <c r="G2640" s="149" t="s">
        <v>86</v>
      </c>
      <c r="H2640" s="149">
        <v>0</v>
      </c>
      <c r="I2640" s="123" t="s">
        <v>2707</v>
      </c>
      <c r="J2640" s="150">
        <f>VLOOKUP(B2640,'12.2023'!A:C,3,0)</f>
        <v>0</v>
      </c>
      <c r="K2640" s="151">
        <f>VLOOKUP(B2640,'12.2023'!A:D,4,0)</f>
        <v>0</v>
      </c>
      <c r="L2640" s="150">
        <f>VLOOKUP(B2640,'12.2023'!A:E,5,0)</f>
        <v>21505</v>
      </c>
      <c r="M2640" s="150">
        <f>VLOOKUP(B2640,'12.2023'!A:F,6,0)</f>
        <v>21505</v>
      </c>
      <c r="N2640" s="150">
        <f t="shared" si="165"/>
        <v>0</v>
      </c>
      <c r="O2640" s="152">
        <f t="shared" si="166"/>
        <v>0</v>
      </c>
      <c r="P2640" s="128">
        <f t="shared" si="167"/>
        <v>0</v>
      </c>
      <c r="Q2640" s="153">
        <v>0</v>
      </c>
      <c r="R2640" s="128">
        <f t="shared" si="168"/>
        <v>0</v>
      </c>
      <c r="S2640" s="129">
        <v>16</v>
      </c>
    </row>
    <row r="2641" spans="1:19" hidden="1">
      <c r="A2641" s="147">
        <v>2605</v>
      </c>
      <c r="B2641" s="121">
        <v>2010103126</v>
      </c>
      <c r="C2641" s="148" t="s">
        <v>159</v>
      </c>
      <c r="D2641" s="149" t="s">
        <v>32</v>
      </c>
      <c r="E2641" s="149" t="s">
        <v>34</v>
      </c>
      <c r="F2641" s="149" t="s">
        <v>89</v>
      </c>
      <c r="G2641" s="149" t="s">
        <v>86</v>
      </c>
      <c r="H2641" s="149">
        <v>0</v>
      </c>
      <c r="I2641" s="123" t="s">
        <v>2708</v>
      </c>
      <c r="J2641" s="150">
        <f>VLOOKUP(B2641,'12.2023'!A:C,3,0)</f>
        <v>0</v>
      </c>
      <c r="K2641" s="151">
        <f>VLOOKUP(B2641,'12.2023'!A:D,4,0)</f>
        <v>0</v>
      </c>
      <c r="L2641" s="150">
        <f>VLOOKUP(B2641,'12.2023'!A:E,5,0)</f>
        <v>0</v>
      </c>
      <c r="M2641" s="150">
        <f>VLOOKUP(B2641,'12.2023'!A:F,6,0)</f>
        <v>0</v>
      </c>
      <c r="N2641" s="150">
        <f t="shared" si="165"/>
        <v>0</v>
      </c>
      <c r="O2641" s="152">
        <f t="shared" si="166"/>
        <v>0</v>
      </c>
      <c r="P2641" s="128">
        <f t="shared" si="167"/>
        <v>0</v>
      </c>
      <c r="Q2641" s="153">
        <v>0</v>
      </c>
      <c r="R2641" s="128">
        <f t="shared" si="168"/>
        <v>0</v>
      </c>
      <c r="S2641" s="129">
        <v>16</v>
      </c>
    </row>
    <row r="2642" spans="1:19" hidden="1">
      <c r="A2642" s="147">
        <v>2606</v>
      </c>
      <c r="B2642" s="121">
        <v>2010103127</v>
      </c>
      <c r="C2642" s="148" t="s">
        <v>159</v>
      </c>
      <c r="D2642" s="149" t="s">
        <v>32</v>
      </c>
      <c r="E2642" s="149" t="s">
        <v>34</v>
      </c>
      <c r="F2642" s="149" t="s">
        <v>89</v>
      </c>
      <c r="G2642" s="149" t="s">
        <v>86</v>
      </c>
      <c r="H2642" s="149">
        <v>0</v>
      </c>
      <c r="I2642" s="123" t="s">
        <v>2709</v>
      </c>
      <c r="J2642" s="150">
        <f>VLOOKUP(B2642,'12.2023'!A:C,3,0)</f>
        <v>0</v>
      </c>
      <c r="K2642" s="151">
        <f>VLOOKUP(B2642,'12.2023'!A:D,4,0)</f>
        <v>0</v>
      </c>
      <c r="L2642" s="150">
        <f>VLOOKUP(B2642,'12.2023'!A:E,5,0)</f>
        <v>437668.39</v>
      </c>
      <c r="M2642" s="150">
        <f>VLOOKUP(B2642,'12.2023'!A:F,6,0)</f>
        <v>437668.39</v>
      </c>
      <c r="N2642" s="150">
        <f t="shared" si="165"/>
        <v>0</v>
      </c>
      <c r="O2642" s="152">
        <f t="shared" si="166"/>
        <v>0</v>
      </c>
      <c r="P2642" s="128">
        <f t="shared" si="167"/>
        <v>0</v>
      </c>
      <c r="Q2642" s="153">
        <v>0</v>
      </c>
      <c r="R2642" s="128">
        <f t="shared" si="168"/>
        <v>0</v>
      </c>
      <c r="S2642" s="129">
        <v>16</v>
      </c>
    </row>
    <row r="2643" spans="1:19" hidden="1">
      <c r="A2643" s="147">
        <v>2607</v>
      </c>
      <c r="B2643" s="121">
        <v>2010103128</v>
      </c>
      <c r="C2643" s="148" t="s">
        <v>159</v>
      </c>
      <c r="D2643" s="149" t="s">
        <v>32</v>
      </c>
      <c r="E2643" s="149" t="s">
        <v>34</v>
      </c>
      <c r="F2643" s="149" t="s">
        <v>89</v>
      </c>
      <c r="G2643" s="149" t="s">
        <v>86</v>
      </c>
      <c r="H2643" s="149">
        <v>0</v>
      </c>
      <c r="I2643" s="123" t="s">
        <v>2710</v>
      </c>
      <c r="J2643" s="150">
        <f>VLOOKUP(B2643,'12.2023'!A:C,3,0)</f>
        <v>0</v>
      </c>
      <c r="K2643" s="151">
        <f>VLOOKUP(B2643,'12.2023'!A:D,4,0)</f>
        <v>0</v>
      </c>
      <c r="L2643" s="150">
        <f>VLOOKUP(B2643,'12.2023'!A:E,5,0)</f>
        <v>0</v>
      </c>
      <c r="M2643" s="150">
        <f>VLOOKUP(B2643,'12.2023'!A:F,6,0)</f>
        <v>0</v>
      </c>
      <c r="N2643" s="150">
        <f t="shared" si="165"/>
        <v>0</v>
      </c>
      <c r="O2643" s="152">
        <f t="shared" si="166"/>
        <v>0</v>
      </c>
      <c r="P2643" s="128">
        <f t="shared" si="167"/>
        <v>0</v>
      </c>
      <c r="Q2643" s="153">
        <v>0</v>
      </c>
      <c r="R2643" s="128">
        <f t="shared" si="168"/>
        <v>0</v>
      </c>
      <c r="S2643" s="129">
        <v>16</v>
      </c>
    </row>
    <row r="2644" spans="1:19" hidden="1">
      <c r="A2644" s="147">
        <v>2608</v>
      </c>
      <c r="B2644" s="121">
        <v>2010103129</v>
      </c>
      <c r="C2644" s="148" t="s">
        <v>159</v>
      </c>
      <c r="D2644" s="149" t="s">
        <v>32</v>
      </c>
      <c r="E2644" s="149" t="s">
        <v>34</v>
      </c>
      <c r="F2644" s="149" t="s">
        <v>89</v>
      </c>
      <c r="G2644" s="149" t="s">
        <v>86</v>
      </c>
      <c r="H2644" s="149">
        <v>0</v>
      </c>
      <c r="I2644" s="123" t="s">
        <v>2711</v>
      </c>
      <c r="J2644" s="150">
        <f>VLOOKUP(B2644,'12.2023'!A:C,3,0)</f>
        <v>0</v>
      </c>
      <c r="K2644" s="151">
        <f>VLOOKUP(B2644,'12.2023'!A:D,4,0)</f>
        <v>0</v>
      </c>
      <c r="L2644" s="150">
        <f>VLOOKUP(B2644,'12.2023'!A:E,5,0)</f>
        <v>0</v>
      </c>
      <c r="M2644" s="150">
        <f>VLOOKUP(B2644,'12.2023'!A:F,6,0)</f>
        <v>0</v>
      </c>
      <c r="N2644" s="150">
        <f t="shared" si="165"/>
        <v>0</v>
      </c>
      <c r="O2644" s="152">
        <f t="shared" si="166"/>
        <v>0</v>
      </c>
      <c r="P2644" s="128">
        <f t="shared" si="167"/>
        <v>0</v>
      </c>
      <c r="Q2644" s="153">
        <v>0</v>
      </c>
      <c r="R2644" s="128">
        <f t="shared" si="168"/>
        <v>0</v>
      </c>
      <c r="S2644" s="129">
        <v>16</v>
      </c>
    </row>
    <row r="2645" spans="1:19" hidden="1">
      <c r="A2645" s="147">
        <v>2609</v>
      </c>
      <c r="B2645" s="121">
        <v>2010103130</v>
      </c>
      <c r="C2645" s="148" t="s">
        <v>159</v>
      </c>
      <c r="D2645" s="149" t="s">
        <v>32</v>
      </c>
      <c r="E2645" s="149" t="s">
        <v>34</v>
      </c>
      <c r="F2645" s="149" t="s">
        <v>89</v>
      </c>
      <c r="G2645" s="149" t="s">
        <v>86</v>
      </c>
      <c r="H2645" s="149">
        <v>0</v>
      </c>
      <c r="I2645" s="123" t="s">
        <v>2712</v>
      </c>
      <c r="J2645" s="150">
        <f>VLOOKUP(B2645,'12.2023'!A:C,3,0)</f>
        <v>0</v>
      </c>
      <c r="K2645" s="151">
        <f>VLOOKUP(B2645,'12.2023'!A:D,4,0)</f>
        <v>0</v>
      </c>
      <c r="L2645" s="150">
        <f>VLOOKUP(B2645,'12.2023'!A:E,5,0)</f>
        <v>7013.8</v>
      </c>
      <c r="M2645" s="150">
        <f>VLOOKUP(B2645,'12.2023'!A:F,6,0)</f>
        <v>7013.8</v>
      </c>
      <c r="N2645" s="150">
        <f t="shared" si="165"/>
        <v>0</v>
      </c>
      <c r="O2645" s="152">
        <f t="shared" si="166"/>
        <v>0</v>
      </c>
      <c r="P2645" s="128">
        <f t="shared" si="167"/>
        <v>0</v>
      </c>
      <c r="Q2645" s="153">
        <v>0</v>
      </c>
      <c r="R2645" s="128">
        <f t="shared" si="168"/>
        <v>0</v>
      </c>
      <c r="S2645" s="129">
        <v>16</v>
      </c>
    </row>
    <row r="2646" spans="1:19" hidden="1">
      <c r="A2646" s="147">
        <v>2610</v>
      </c>
      <c r="B2646" s="121">
        <v>2010103131</v>
      </c>
      <c r="C2646" s="148" t="s">
        <v>159</v>
      </c>
      <c r="D2646" s="149" t="s">
        <v>32</v>
      </c>
      <c r="E2646" s="149" t="s">
        <v>34</v>
      </c>
      <c r="F2646" s="149" t="s">
        <v>89</v>
      </c>
      <c r="G2646" s="149" t="s">
        <v>86</v>
      </c>
      <c r="H2646" s="149">
        <v>0</v>
      </c>
      <c r="I2646" s="123" t="s">
        <v>2713</v>
      </c>
      <c r="J2646" s="150">
        <f>VLOOKUP(B2646,'12.2023'!A:C,3,0)</f>
        <v>0</v>
      </c>
      <c r="K2646" s="151">
        <f>VLOOKUP(B2646,'12.2023'!A:D,4,0)</f>
        <v>0</v>
      </c>
      <c r="L2646" s="150">
        <f>VLOOKUP(B2646,'12.2023'!A:E,5,0)</f>
        <v>15950.5</v>
      </c>
      <c r="M2646" s="150">
        <f>VLOOKUP(B2646,'12.2023'!A:F,6,0)</f>
        <v>15950.5</v>
      </c>
      <c r="N2646" s="150">
        <f t="shared" si="165"/>
        <v>0</v>
      </c>
      <c r="O2646" s="152">
        <f t="shared" si="166"/>
        <v>0</v>
      </c>
      <c r="P2646" s="128">
        <f t="shared" si="167"/>
        <v>0</v>
      </c>
      <c r="Q2646" s="153">
        <v>0</v>
      </c>
      <c r="R2646" s="128">
        <f t="shared" si="168"/>
        <v>0</v>
      </c>
      <c r="S2646" s="129">
        <v>16</v>
      </c>
    </row>
    <row r="2647" spans="1:19" hidden="1">
      <c r="A2647" s="147">
        <v>2611</v>
      </c>
      <c r="B2647" s="121">
        <v>2010103132</v>
      </c>
      <c r="C2647" s="148" t="s">
        <v>159</v>
      </c>
      <c r="D2647" s="149" t="s">
        <v>32</v>
      </c>
      <c r="E2647" s="149" t="s">
        <v>34</v>
      </c>
      <c r="F2647" s="149" t="s">
        <v>152</v>
      </c>
      <c r="G2647" s="149" t="s">
        <v>111</v>
      </c>
      <c r="H2647" s="149">
        <v>0</v>
      </c>
      <c r="I2647" s="123" t="s">
        <v>2714</v>
      </c>
      <c r="J2647" s="150">
        <f>VLOOKUP(B2647,'12.2023'!A:C,3,0)</f>
        <v>0</v>
      </c>
      <c r="K2647" s="151">
        <f>VLOOKUP(B2647,'12.2023'!A:D,4,0)</f>
        <v>0</v>
      </c>
      <c r="L2647" s="150">
        <f>VLOOKUP(B2647,'12.2023'!A:E,5,0)</f>
        <v>4082.5</v>
      </c>
      <c r="M2647" s="150">
        <f>VLOOKUP(B2647,'12.2023'!A:F,6,0)</f>
        <v>2472.5</v>
      </c>
      <c r="N2647" s="150">
        <f t="shared" si="165"/>
        <v>1610</v>
      </c>
      <c r="O2647" s="152">
        <f t="shared" si="166"/>
        <v>0</v>
      </c>
      <c r="P2647" s="128">
        <f t="shared" si="167"/>
        <v>1610</v>
      </c>
      <c r="Q2647" s="153">
        <v>0</v>
      </c>
      <c r="R2647" s="128">
        <f t="shared" si="168"/>
        <v>1610</v>
      </c>
      <c r="S2647" s="129">
        <v>11</v>
      </c>
    </row>
    <row r="2648" spans="1:19" hidden="1">
      <c r="A2648" s="147">
        <v>2612</v>
      </c>
      <c r="B2648" s="121">
        <v>2010104019</v>
      </c>
      <c r="C2648" s="148" t="s">
        <v>159</v>
      </c>
      <c r="D2648" s="149" t="s">
        <v>32</v>
      </c>
      <c r="E2648" s="149" t="s">
        <v>34</v>
      </c>
      <c r="F2648" s="149" t="s">
        <v>89</v>
      </c>
      <c r="G2648" s="149" t="s">
        <v>86</v>
      </c>
      <c r="H2648" s="149">
        <v>0</v>
      </c>
      <c r="I2648" s="123" t="s">
        <v>2715</v>
      </c>
      <c r="J2648" s="150">
        <f>VLOOKUP(B2648,'12.2023'!A:C,3,0)</f>
        <v>0</v>
      </c>
      <c r="K2648" s="151">
        <f>VLOOKUP(B2648,'12.2023'!A:D,4,0)</f>
        <v>0</v>
      </c>
      <c r="L2648" s="150">
        <f>VLOOKUP(B2648,'12.2023'!A:E,5,0)</f>
        <v>0</v>
      </c>
      <c r="M2648" s="150">
        <f>VLOOKUP(B2648,'12.2023'!A:F,6,0)</f>
        <v>0</v>
      </c>
      <c r="N2648" s="150">
        <f t="shared" si="165"/>
        <v>0</v>
      </c>
      <c r="O2648" s="152">
        <f t="shared" si="166"/>
        <v>0</v>
      </c>
      <c r="P2648" s="128">
        <f t="shared" si="167"/>
        <v>0</v>
      </c>
      <c r="Q2648" s="153">
        <v>0</v>
      </c>
      <c r="R2648" s="128">
        <f t="shared" si="168"/>
        <v>0</v>
      </c>
      <c r="S2648" s="129">
        <v>16</v>
      </c>
    </row>
    <row r="2649" spans="1:19" hidden="1">
      <c r="A2649" s="147">
        <v>2613</v>
      </c>
      <c r="B2649" s="121">
        <v>2010105001</v>
      </c>
      <c r="C2649" s="148" t="s">
        <v>159</v>
      </c>
      <c r="D2649" s="149" t="s">
        <v>32</v>
      </c>
      <c r="E2649" s="149" t="s">
        <v>34</v>
      </c>
      <c r="F2649" s="149" t="s">
        <v>89</v>
      </c>
      <c r="G2649" s="149" t="s">
        <v>86</v>
      </c>
      <c r="H2649" s="149">
        <v>0</v>
      </c>
      <c r="I2649" s="123" t="s">
        <v>2716</v>
      </c>
      <c r="J2649" s="150">
        <f>VLOOKUP(B2649,'12.2023'!A:C,3,0)</f>
        <v>0</v>
      </c>
      <c r="K2649" s="151">
        <f>VLOOKUP(B2649,'12.2023'!A:D,4,0)</f>
        <v>605.6</v>
      </c>
      <c r="L2649" s="150">
        <f>VLOOKUP(B2649,'12.2023'!A:E,5,0)</f>
        <v>5006.6400000000003</v>
      </c>
      <c r="M2649" s="150">
        <f>VLOOKUP(B2649,'12.2023'!A:F,6,0)</f>
        <v>5006.6400000000003</v>
      </c>
      <c r="N2649" s="150">
        <f t="shared" si="165"/>
        <v>0</v>
      </c>
      <c r="O2649" s="152">
        <f t="shared" si="166"/>
        <v>605.60000000000036</v>
      </c>
      <c r="P2649" s="128">
        <f t="shared" si="167"/>
        <v>-605.60000000000036</v>
      </c>
      <c r="Q2649" s="153">
        <v>0</v>
      </c>
      <c r="R2649" s="128">
        <f t="shared" si="168"/>
        <v>-605.60000000000036</v>
      </c>
      <c r="S2649" s="129">
        <v>16</v>
      </c>
    </row>
    <row r="2650" spans="1:19" hidden="1">
      <c r="A2650" s="147">
        <v>2614</v>
      </c>
      <c r="B2650" s="121">
        <v>2010105002</v>
      </c>
      <c r="C2650" s="148" t="s">
        <v>159</v>
      </c>
      <c r="D2650" s="149" t="s">
        <v>32</v>
      </c>
      <c r="E2650" s="149" t="s">
        <v>34</v>
      </c>
      <c r="F2650" s="149" t="s">
        <v>89</v>
      </c>
      <c r="G2650" s="149" t="s">
        <v>86</v>
      </c>
      <c r="H2650" s="149">
        <v>0</v>
      </c>
      <c r="I2650" s="123" t="s">
        <v>2717</v>
      </c>
      <c r="J2650" s="150">
        <f>VLOOKUP(B2650,'12.2023'!A:C,3,0)</f>
        <v>0</v>
      </c>
      <c r="K2650" s="151">
        <f>VLOOKUP(B2650,'12.2023'!A:D,4,0)</f>
        <v>9159.4699999999993</v>
      </c>
      <c r="L2650" s="150">
        <f>VLOOKUP(B2650,'12.2023'!A:E,5,0)</f>
        <v>103077.18000000001</v>
      </c>
      <c r="M2650" s="150">
        <f>VLOOKUP(B2650,'12.2023'!A:F,6,0)</f>
        <v>119857.36</v>
      </c>
      <c r="N2650" s="150">
        <f t="shared" si="165"/>
        <v>0</v>
      </c>
      <c r="O2650" s="152">
        <f t="shared" si="166"/>
        <v>25939.649999999994</v>
      </c>
      <c r="P2650" s="128">
        <f t="shared" si="167"/>
        <v>-25939.649999999994</v>
      </c>
      <c r="Q2650" s="153">
        <v>0</v>
      </c>
      <c r="R2650" s="128">
        <f t="shared" si="168"/>
        <v>-25939.649999999994</v>
      </c>
      <c r="S2650" s="129">
        <v>16</v>
      </c>
    </row>
    <row r="2651" spans="1:19" hidden="1">
      <c r="A2651" s="147">
        <v>2615</v>
      </c>
      <c r="B2651" s="121">
        <v>2010105003</v>
      </c>
      <c r="C2651" s="148" t="s">
        <v>159</v>
      </c>
      <c r="D2651" s="149" t="s">
        <v>32</v>
      </c>
      <c r="E2651" s="149" t="s">
        <v>34</v>
      </c>
      <c r="F2651" s="149" t="s">
        <v>89</v>
      </c>
      <c r="G2651" s="149" t="s">
        <v>86</v>
      </c>
      <c r="H2651" s="149">
        <v>0</v>
      </c>
      <c r="I2651" s="123" t="s">
        <v>2718</v>
      </c>
      <c r="J2651" s="150">
        <f>VLOOKUP(B2651,'12.2023'!A:C,3,0)</f>
        <v>0</v>
      </c>
      <c r="K2651" s="151">
        <f>VLOOKUP(B2651,'12.2023'!A:D,4,0)</f>
        <v>120380.37</v>
      </c>
      <c r="L2651" s="150">
        <f>VLOOKUP(B2651,'12.2023'!A:E,5,0)</f>
        <v>270000</v>
      </c>
      <c r="M2651" s="150">
        <f>VLOOKUP(B2651,'12.2023'!A:F,6,0)</f>
        <v>185360.39</v>
      </c>
      <c r="N2651" s="150">
        <f t="shared" si="165"/>
        <v>0</v>
      </c>
      <c r="O2651" s="152">
        <f t="shared" si="166"/>
        <v>35740.760000000009</v>
      </c>
      <c r="P2651" s="128">
        <f t="shared" si="167"/>
        <v>-35740.760000000009</v>
      </c>
      <c r="Q2651" s="153">
        <v>0</v>
      </c>
      <c r="R2651" s="128">
        <f t="shared" si="168"/>
        <v>-35740.760000000009</v>
      </c>
      <c r="S2651" s="129">
        <v>16</v>
      </c>
    </row>
    <row r="2652" spans="1:19" hidden="1">
      <c r="A2652" s="147">
        <v>2616</v>
      </c>
      <c r="B2652" s="121">
        <v>2010105005</v>
      </c>
      <c r="C2652" s="148" t="s">
        <v>159</v>
      </c>
      <c r="D2652" s="149" t="s">
        <v>32</v>
      </c>
      <c r="E2652" s="149" t="s">
        <v>34</v>
      </c>
      <c r="F2652" s="149" t="s">
        <v>89</v>
      </c>
      <c r="G2652" s="149" t="s">
        <v>86</v>
      </c>
      <c r="H2652" s="149">
        <v>0</v>
      </c>
      <c r="I2652" s="123" t="s">
        <v>2719</v>
      </c>
      <c r="J2652" s="150">
        <f>VLOOKUP(B2652,'12.2023'!A:C,3,0)</f>
        <v>0</v>
      </c>
      <c r="K2652" s="151">
        <f>VLOOKUP(B2652,'12.2023'!A:D,4,0)</f>
        <v>269655.57</v>
      </c>
      <c r="L2652" s="150">
        <f>VLOOKUP(B2652,'12.2023'!A:E,5,0)</f>
        <v>604411.77</v>
      </c>
      <c r="M2652" s="150">
        <f>VLOOKUP(B2652,'12.2023'!A:F,6,0)</f>
        <v>682652.23</v>
      </c>
      <c r="N2652" s="150">
        <f t="shared" si="165"/>
        <v>0</v>
      </c>
      <c r="O2652" s="152">
        <f t="shared" si="166"/>
        <v>347896.03</v>
      </c>
      <c r="P2652" s="128">
        <f t="shared" si="167"/>
        <v>-347896.03</v>
      </c>
      <c r="Q2652" s="153">
        <v>0</v>
      </c>
      <c r="R2652" s="128">
        <f t="shared" si="168"/>
        <v>-347896.03</v>
      </c>
      <c r="S2652" s="129">
        <v>16</v>
      </c>
    </row>
    <row r="2653" spans="1:19" hidden="1">
      <c r="A2653" s="147">
        <v>2617</v>
      </c>
      <c r="B2653" s="121">
        <v>2010105006</v>
      </c>
      <c r="C2653" s="148" t="s">
        <v>159</v>
      </c>
      <c r="D2653" s="149" t="s">
        <v>32</v>
      </c>
      <c r="E2653" s="149" t="s">
        <v>34</v>
      </c>
      <c r="F2653" s="149" t="s">
        <v>89</v>
      </c>
      <c r="G2653" s="149" t="s">
        <v>86</v>
      </c>
      <c r="H2653" s="149">
        <v>0</v>
      </c>
      <c r="I2653" s="123" t="s">
        <v>2720</v>
      </c>
      <c r="J2653" s="150">
        <f>VLOOKUP(B2653,'12.2023'!A:C,3,0)</f>
        <v>0</v>
      </c>
      <c r="K2653" s="151">
        <f>VLOOKUP(B2653,'12.2023'!A:D,4,0)</f>
        <v>1633.43</v>
      </c>
      <c r="L2653" s="150">
        <f>VLOOKUP(B2653,'12.2023'!A:E,5,0)</f>
        <v>24556.77</v>
      </c>
      <c r="M2653" s="150">
        <f>VLOOKUP(B2653,'12.2023'!A:F,6,0)</f>
        <v>22923.34</v>
      </c>
      <c r="N2653" s="150">
        <f t="shared" si="165"/>
        <v>0</v>
      </c>
      <c r="O2653" s="152">
        <f t="shared" si="166"/>
        <v>0</v>
      </c>
      <c r="P2653" s="128">
        <f t="shared" si="167"/>
        <v>0</v>
      </c>
      <c r="Q2653" s="153">
        <v>0</v>
      </c>
      <c r="R2653" s="128">
        <f t="shared" si="168"/>
        <v>0</v>
      </c>
      <c r="S2653" s="129">
        <v>16</v>
      </c>
    </row>
    <row r="2654" spans="1:19" hidden="1">
      <c r="A2654" s="147">
        <v>2618</v>
      </c>
      <c r="B2654" s="121">
        <v>2010105007</v>
      </c>
      <c r="C2654" s="148" t="s">
        <v>159</v>
      </c>
      <c r="D2654" s="149" t="s">
        <v>32</v>
      </c>
      <c r="E2654" s="149" t="s">
        <v>34</v>
      </c>
      <c r="F2654" s="149" t="s">
        <v>89</v>
      </c>
      <c r="G2654" s="149" t="s">
        <v>86</v>
      </c>
      <c r="H2654" s="149">
        <v>0</v>
      </c>
      <c r="I2654" s="123" t="s">
        <v>2721</v>
      </c>
      <c r="J2654" s="150">
        <f>VLOOKUP(B2654,'12.2023'!A:C,3,0)</f>
        <v>0</v>
      </c>
      <c r="K2654" s="151">
        <f>VLOOKUP(B2654,'12.2023'!A:D,4,0)</f>
        <v>0</v>
      </c>
      <c r="L2654" s="150">
        <f>VLOOKUP(B2654,'12.2023'!A:E,5,0)</f>
        <v>0</v>
      </c>
      <c r="M2654" s="150">
        <f>VLOOKUP(B2654,'12.2023'!A:F,6,0)</f>
        <v>0</v>
      </c>
      <c r="N2654" s="150">
        <f t="shared" si="165"/>
        <v>0</v>
      </c>
      <c r="O2654" s="152">
        <f t="shared" si="166"/>
        <v>0</v>
      </c>
      <c r="P2654" s="128">
        <f t="shared" si="167"/>
        <v>0</v>
      </c>
      <c r="Q2654" s="153">
        <v>0</v>
      </c>
      <c r="R2654" s="128">
        <f t="shared" si="168"/>
        <v>0</v>
      </c>
      <c r="S2654" s="129">
        <v>16</v>
      </c>
    </row>
    <row r="2655" spans="1:19" hidden="1">
      <c r="A2655" s="147">
        <v>2619</v>
      </c>
      <c r="B2655" s="121">
        <v>2010105009</v>
      </c>
      <c r="C2655" s="148" t="s">
        <v>159</v>
      </c>
      <c r="D2655" s="149" t="s">
        <v>32</v>
      </c>
      <c r="E2655" s="149" t="s">
        <v>34</v>
      </c>
      <c r="F2655" s="149" t="s">
        <v>89</v>
      </c>
      <c r="G2655" s="149" t="s">
        <v>86</v>
      </c>
      <c r="H2655" s="149">
        <v>0</v>
      </c>
      <c r="I2655" s="123" t="s">
        <v>2722</v>
      </c>
      <c r="J2655" s="150">
        <f>VLOOKUP(B2655,'12.2023'!A:C,3,0)</f>
        <v>0</v>
      </c>
      <c r="K2655" s="151">
        <f>VLOOKUP(B2655,'12.2023'!A:D,4,0)</f>
        <v>13832.44</v>
      </c>
      <c r="L2655" s="150">
        <f>VLOOKUP(B2655,'12.2023'!A:E,5,0)</f>
        <v>17190</v>
      </c>
      <c r="M2655" s="150">
        <f>VLOOKUP(B2655,'12.2023'!A:F,6,0)</f>
        <v>7190</v>
      </c>
      <c r="N2655" s="150">
        <f t="shared" si="165"/>
        <v>0</v>
      </c>
      <c r="O2655" s="152">
        <f t="shared" si="166"/>
        <v>3832.4400000000023</v>
      </c>
      <c r="P2655" s="128">
        <f t="shared" si="167"/>
        <v>-3832.4400000000023</v>
      </c>
      <c r="Q2655" s="153">
        <v>0</v>
      </c>
      <c r="R2655" s="128">
        <f t="shared" si="168"/>
        <v>-3832.4400000000023</v>
      </c>
      <c r="S2655" s="129">
        <v>16</v>
      </c>
    </row>
    <row r="2656" spans="1:19" hidden="1">
      <c r="A2656" s="147">
        <v>2620</v>
      </c>
      <c r="B2656" s="121">
        <v>2010105010</v>
      </c>
      <c r="C2656" s="148" t="s">
        <v>159</v>
      </c>
      <c r="D2656" s="149" t="s">
        <v>32</v>
      </c>
      <c r="E2656" s="149" t="s">
        <v>34</v>
      </c>
      <c r="F2656" s="149" t="s">
        <v>89</v>
      </c>
      <c r="G2656" s="149" t="s">
        <v>86</v>
      </c>
      <c r="H2656" s="149">
        <v>0</v>
      </c>
      <c r="I2656" s="123" t="s">
        <v>2723</v>
      </c>
      <c r="J2656" s="150">
        <f>VLOOKUP(B2656,'12.2023'!A:C,3,0)</f>
        <v>0</v>
      </c>
      <c r="K2656" s="151">
        <f>VLOOKUP(B2656,'12.2023'!A:D,4,0)</f>
        <v>14556</v>
      </c>
      <c r="L2656" s="150">
        <f>VLOOKUP(B2656,'12.2023'!A:E,5,0)</f>
        <v>56279.73</v>
      </c>
      <c r="M2656" s="150">
        <f>VLOOKUP(B2656,'12.2023'!A:F,6,0)</f>
        <v>41723.72999</v>
      </c>
      <c r="N2656" s="150">
        <f t="shared" si="165"/>
        <v>1.0000003385357559E-5</v>
      </c>
      <c r="O2656" s="152">
        <f t="shared" si="166"/>
        <v>0</v>
      </c>
      <c r="P2656" s="128">
        <f t="shared" si="167"/>
        <v>1.0000003385357559E-5</v>
      </c>
      <c r="Q2656" s="153">
        <v>0</v>
      </c>
      <c r="R2656" s="128">
        <f t="shared" si="168"/>
        <v>1.0000003385357559E-5</v>
      </c>
      <c r="S2656" s="129">
        <v>16</v>
      </c>
    </row>
    <row r="2657" spans="1:19" hidden="1">
      <c r="A2657" s="147">
        <v>2621</v>
      </c>
      <c r="B2657" s="121">
        <v>2010105012</v>
      </c>
      <c r="C2657" s="148" t="s">
        <v>159</v>
      </c>
      <c r="D2657" s="149" t="s">
        <v>32</v>
      </c>
      <c r="E2657" s="149" t="s">
        <v>34</v>
      </c>
      <c r="F2657" s="149" t="s">
        <v>89</v>
      </c>
      <c r="G2657" s="149" t="s">
        <v>86</v>
      </c>
      <c r="H2657" s="149">
        <v>0</v>
      </c>
      <c r="I2657" s="123" t="s">
        <v>2724</v>
      </c>
      <c r="J2657" s="150">
        <f>VLOOKUP(B2657,'12.2023'!A:C,3,0)</f>
        <v>0</v>
      </c>
      <c r="K2657" s="151">
        <f>VLOOKUP(B2657,'12.2023'!A:D,4,0)</f>
        <v>13043.77</v>
      </c>
      <c r="L2657" s="150">
        <f>VLOOKUP(B2657,'12.2023'!A:E,5,0)</f>
        <v>157310.70000000001</v>
      </c>
      <c r="M2657" s="150">
        <f>VLOOKUP(B2657,'12.2023'!A:F,6,0)</f>
        <v>154301.99</v>
      </c>
      <c r="N2657" s="150">
        <f t="shared" si="165"/>
        <v>0</v>
      </c>
      <c r="O2657" s="152">
        <f t="shared" si="166"/>
        <v>10035.059999999969</v>
      </c>
      <c r="P2657" s="128">
        <f t="shared" si="167"/>
        <v>-10035.059999999969</v>
      </c>
      <c r="Q2657" s="153">
        <v>0</v>
      </c>
      <c r="R2657" s="128">
        <f t="shared" si="168"/>
        <v>-10035.059999999969</v>
      </c>
      <c r="S2657" s="129">
        <v>16</v>
      </c>
    </row>
    <row r="2658" spans="1:19" hidden="1">
      <c r="A2658" s="147">
        <v>2622</v>
      </c>
      <c r="B2658" s="121">
        <v>2010105013</v>
      </c>
      <c r="C2658" s="148" t="s">
        <v>159</v>
      </c>
      <c r="D2658" s="149" t="s">
        <v>32</v>
      </c>
      <c r="E2658" s="149" t="s">
        <v>34</v>
      </c>
      <c r="F2658" s="149" t="s">
        <v>89</v>
      </c>
      <c r="G2658" s="149" t="s">
        <v>86</v>
      </c>
      <c r="H2658" s="149">
        <v>0</v>
      </c>
      <c r="I2658" s="123" t="s">
        <v>2725</v>
      </c>
      <c r="J2658" s="150">
        <f>VLOOKUP(B2658,'12.2023'!A:C,3,0)</f>
        <v>0</v>
      </c>
      <c r="K2658" s="151">
        <f>VLOOKUP(B2658,'12.2023'!A:D,4,0)</f>
        <v>98223.1</v>
      </c>
      <c r="L2658" s="150">
        <f>VLOOKUP(B2658,'12.2023'!A:E,5,0)</f>
        <v>235000</v>
      </c>
      <c r="M2658" s="150">
        <f>VLOOKUP(B2658,'12.2023'!A:F,6,0)</f>
        <v>285373.65000000002</v>
      </c>
      <c r="N2658" s="150">
        <f t="shared" si="165"/>
        <v>0</v>
      </c>
      <c r="O2658" s="152">
        <f t="shared" si="166"/>
        <v>148596.75</v>
      </c>
      <c r="P2658" s="128">
        <f t="shared" si="167"/>
        <v>-148596.75</v>
      </c>
      <c r="Q2658" s="153">
        <v>0</v>
      </c>
      <c r="R2658" s="128">
        <f t="shared" si="168"/>
        <v>-148596.75</v>
      </c>
      <c r="S2658" s="129">
        <v>16</v>
      </c>
    </row>
    <row r="2659" spans="1:19" hidden="1">
      <c r="A2659" s="147">
        <v>2623</v>
      </c>
      <c r="B2659" s="121">
        <v>2010105014</v>
      </c>
      <c r="C2659" s="148" t="s">
        <v>159</v>
      </c>
      <c r="D2659" s="149" t="s">
        <v>32</v>
      </c>
      <c r="E2659" s="149" t="s">
        <v>34</v>
      </c>
      <c r="F2659" s="149" t="s">
        <v>89</v>
      </c>
      <c r="G2659" s="149" t="s">
        <v>86</v>
      </c>
      <c r="H2659" s="149">
        <v>0</v>
      </c>
      <c r="I2659" s="123" t="s">
        <v>2726</v>
      </c>
      <c r="J2659" s="150">
        <f>VLOOKUP(B2659,'12.2023'!A:C,3,0)</f>
        <v>0</v>
      </c>
      <c r="K2659" s="151">
        <f>VLOOKUP(B2659,'12.2023'!A:D,4,0)</f>
        <v>0</v>
      </c>
      <c r="L2659" s="150">
        <f>VLOOKUP(B2659,'12.2023'!A:E,5,0)</f>
        <v>3450</v>
      </c>
      <c r="M2659" s="150">
        <f>VLOOKUP(B2659,'12.2023'!A:F,6,0)</f>
        <v>3450</v>
      </c>
      <c r="N2659" s="150">
        <f t="shared" si="165"/>
        <v>0</v>
      </c>
      <c r="O2659" s="152">
        <f t="shared" si="166"/>
        <v>0</v>
      </c>
      <c r="P2659" s="128">
        <f t="shared" si="167"/>
        <v>0</v>
      </c>
      <c r="Q2659" s="153">
        <v>0</v>
      </c>
      <c r="R2659" s="128">
        <f t="shared" si="168"/>
        <v>0</v>
      </c>
      <c r="S2659" s="129">
        <v>16</v>
      </c>
    </row>
    <row r="2660" spans="1:19" hidden="1">
      <c r="A2660" s="147">
        <v>2624</v>
      </c>
      <c r="B2660" s="121">
        <v>2010105017</v>
      </c>
      <c r="C2660" s="148" t="s">
        <v>159</v>
      </c>
      <c r="D2660" s="149" t="s">
        <v>32</v>
      </c>
      <c r="E2660" s="149" t="s">
        <v>34</v>
      </c>
      <c r="F2660" s="149" t="s">
        <v>89</v>
      </c>
      <c r="G2660" s="149" t="s">
        <v>86</v>
      </c>
      <c r="H2660" s="149">
        <v>0</v>
      </c>
      <c r="I2660" s="123" t="s">
        <v>2727</v>
      </c>
      <c r="J2660" s="150">
        <f>VLOOKUP(B2660,'12.2023'!A:C,3,0)</f>
        <v>0</v>
      </c>
      <c r="K2660" s="151">
        <f>VLOOKUP(B2660,'12.2023'!A:D,4,0)</f>
        <v>6000</v>
      </c>
      <c r="L2660" s="150">
        <f>VLOOKUP(B2660,'12.2023'!A:E,5,0)</f>
        <v>228606</v>
      </c>
      <c r="M2660" s="150">
        <f>VLOOKUP(B2660,'12.2023'!A:F,6,0)</f>
        <v>236695</v>
      </c>
      <c r="N2660" s="150">
        <f t="shared" si="165"/>
        <v>0</v>
      </c>
      <c r="O2660" s="152">
        <f t="shared" si="166"/>
        <v>14089</v>
      </c>
      <c r="P2660" s="128">
        <f t="shared" si="167"/>
        <v>-14089</v>
      </c>
      <c r="Q2660" s="153">
        <v>0</v>
      </c>
      <c r="R2660" s="128">
        <f t="shared" si="168"/>
        <v>-14089</v>
      </c>
      <c r="S2660" s="129">
        <v>16</v>
      </c>
    </row>
    <row r="2661" spans="1:19" hidden="1">
      <c r="A2661" s="147">
        <v>2625</v>
      </c>
      <c r="B2661" s="121">
        <v>2010105019</v>
      </c>
      <c r="C2661" s="148" t="s">
        <v>159</v>
      </c>
      <c r="D2661" s="149" t="s">
        <v>32</v>
      </c>
      <c r="E2661" s="149" t="s">
        <v>34</v>
      </c>
      <c r="F2661" s="149" t="s">
        <v>89</v>
      </c>
      <c r="G2661" s="149" t="s">
        <v>86</v>
      </c>
      <c r="H2661" s="149">
        <v>0</v>
      </c>
      <c r="I2661" s="123" t="s">
        <v>2728</v>
      </c>
      <c r="J2661" s="150">
        <f>VLOOKUP(B2661,'12.2023'!A:C,3,0)</f>
        <v>0</v>
      </c>
      <c r="K2661" s="151">
        <f>VLOOKUP(B2661,'12.2023'!A:D,4,0)</f>
        <v>0</v>
      </c>
      <c r="L2661" s="150">
        <f>VLOOKUP(B2661,'12.2023'!A:E,5,0)</f>
        <v>36647</v>
      </c>
      <c r="M2661" s="150">
        <f>VLOOKUP(B2661,'12.2023'!A:F,6,0)</f>
        <v>36647.050000000003</v>
      </c>
      <c r="N2661" s="150">
        <f t="shared" si="165"/>
        <v>0</v>
      </c>
      <c r="O2661" s="152">
        <f t="shared" si="166"/>
        <v>5.0000000002910383E-2</v>
      </c>
      <c r="P2661" s="128">
        <f t="shared" si="167"/>
        <v>-5.0000000002910383E-2</v>
      </c>
      <c r="Q2661" s="153">
        <v>0</v>
      </c>
      <c r="R2661" s="128">
        <f t="shared" si="168"/>
        <v>-5.0000000002910383E-2</v>
      </c>
      <c r="S2661" s="129">
        <v>16</v>
      </c>
    </row>
    <row r="2662" spans="1:19" hidden="1">
      <c r="A2662" s="147">
        <v>2626</v>
      </c>
      <c r="B2662" s="121">
        <v>2010105025</v>
      </c>
      <c r="C2662" s="148" t="s">
        <v>159</v>
      </c>
      <c r="D2662" s="149" t="s">
        <v>32</v>
      </c>
      <c r="E2662" s="149" t="s">
        <v>34</v>
      </c>
      <c r="F2662" s="149" t="s">
        <v>89</v>
      </c>
      <c r="G2662" s="149" t="s">
        <v>86</v>
      </c>
      <c r="H2662" s="149">
        <v>0</v>
      </c>
      <c r="I2662" s="123" t="s">
        <v>2729</v>
      </c>
      <c r="J2662" s="150">
        <f>VLOOKUP(B2662,'12.2023'!A:C,3,0)</f>
        <v>0</v>
      </c>
      <c r="K2662" s="151">
        <f>VLOOKUP(B2662,'12.2023'!A:D,4,0)</f>
        <v>44808.11</v>
      </c>
      <c r="L2662" s="150">
        <f>VLOOKUP(B2662,'12.2023'!A:E,5,0)</f>
        <v>780000</v>
      </c>
      <c r="M2662" s="150">
        <f>VLOOKUP(B2662,'12.2023'!A:F,6,0)</f>
        <v>1021172.77</v>
      </c>
      <c r="N2662" s="150">
        <f t="shared" si="165"/>
        <v>0</v>
      </c>
      <c r="O2662" s="152">
        <f t="shared" si="166"/>
        <v>285980.88000000012</v>
      </c>
      <c r="P2662" s="128">
        <f t="shared" si="167"/>
        <v>-285980.88000000012</v>
      </c>
      <c r="Q2662" s="153">
        <v>0</v>
      </c>
      <c r="R2662" s="128">
        <f t="shared" si="168"/>
        <v>-285980.88000000012</v>
      </c>
      <c r="S2662" s="129">
        <v>16</v>
      </c>
    </row>
    <row r="2663" spans="1:19" hidden="1">
      <c r="A2663" s="147">
        <v>2627</v>
      </c>
      <c r="B2663" s="121">
        <v>2010105029</v>
      </c>
      <c r="C2663" s="148" t="s">
        <v>159</v>
      </c>
      <c r="D2663" s="149" t="s">
        <v>32</v>
      </c>
      <c r="E2663" s="149" t="s">
        <v>34</v>
      </c>
      <c r="F2663" s="149" t="s">
        <v>89</v>
      </c>
      <c r="G2663" s="149" t="s">
        <v>86</v>
      </c>
      <c r="H2663" s="149">
        <v>0</v>
      </c>
      <c r="I2663" s="123" t="s">
        <v>2730</v>
      </c>
      <c r="J2663" s="150">
        <f>VLOOKUP(B2663,'12.2023'!A:C,3,0)</f>
        <v>0</v>
      </c>
      <c r="K2663" s="151">
        <f>VLOOKUP(B2663,'12.2023'!A:D,4,0)</f>
        <v>0</v>
      </c>
      <c r="L2663" s="150">
        <f>VLOOKUP(B2663,'12.2023'!A:E,5,0)</f>
        <v>0</v>
      </c>
      <c r="M2663" s="150">
        <f>VLOOKUP(B2663,'12.2023'!A:F,6,0)</f>
        <v>0</v>
      </c>
      <c r="N2663" s="150">
        <f t="shared" si="165"/>
        <v>0</v>
      </c>
      <c r="O2663" s="152">
        <f t="shared" si="166"/>
        <v>0</v>
      </c>
      <c r="P2663" s="128">
        <f t="shared" si="167"/>
        <v>0</v>
      </c>
      <c r="Q2663" s="153">
        <v>0</v>
      </c>
      <c r="R2663" s="128">
        <f t="shared" si="168"/>
        <v>0</v>
      </c>
      <c r="S2663" s="129">
        <v>16</v>
      </c>
    </row>
    <row r="2664" spans="1:19" hidden="1">
      <c r="A2664" s="147">
        <v>2628</v>
      </c>
      <c r="B2664" s="121">
        <v>2010105031</v>
      </c>
      <c r="C2664" s="148" t="s">
        <v>159</v>
      </c>
      <c r="D2664" s="149" t="s">
        <v>32</v>
      </c>
      <c r="E2664" s="149" t="s">
        <v>34</v>
      </c>
      <c r="F2664" s="149" t="s">
        <v>89</v>
      </c>
      <c r="G2664" s="149" t="s">
        <v>86</v>
      </c>
      <c r="H2664" s="149">
        <v>0</v>
      </c>
      <c r="I2664" s="123" t="s">
        <v>2731</v>
      </c>
      <c r="J2664" s="150">
        <f>VLOOKUP(B2664,'12.2023'!A:C,3,0)</f>
        <v>0</v>
      </c>
      <c r="K2664" s="151">
        <f>VLOOKUP(B2664,'12.2023'!A:D,4,0)</f>
        <v>0</v>
      </c>
      <c r="L2664" s="150">
        <f>VLOOKUP(B2664,'12.2023'!A:E,5,0)</f>
        <v>0</v>
      </c>
      <c r="M2664" s="150">
        <f>VLOOKUP(B2664,'12.2023'!A:F,6,0)</f>
        <v>0</v>
      </c>
      <c r="N2664" s="150">
        <f t="shared" si="165"/>
        <v>0</v>
      </c>
      <c r="O2664" s="152">
        <f t="shared" si="166"/>
        <v>0</v>
      </c>
      <c r="P2664" s="128">
        <f t="shared" si="167"/>
        <v>0</v>
      </c>
      <c r="Q2664" s="153">
        <v>0</v>
      </c>
      <c r="R2664" s="128">
        <f t="shared" si="168"/>
        <v>0</v>
      </c>
      <c r="S2664" s="129">
        <v>16</v>
      </c>
    </row>
    <row r="2665" spans="1:19" hidden="1">
      <c r="A2665" s="147">
        <v>2629</v>
      </c>
      <c r="B2665" s="121">
        <v>2010105032</v>
      </c>
      <c r="C2665" s="148" t="s">
        <v>159</v>
      </c>
      <c r="D2665" s="149" t="s">
        <v>32</v>
      </c>
      <c r="E2665" s="149" t="s">
        <v>34</v>
      </c>
      <c r="F2665" s="149" t="s">
        <v>89</v>
      </c>
      <c r="G2665" s="149" t="s">
        <v>86</v>
      </c>
      <c r="H2665" s="149">
        <v>0</v>
      </c>
      <c r="I2665" s="123" t="s">
        <v>2732</v>
      </c>
      <c r="J2665" s="150">
        <f>VLOOKUP(B2665,'12.2023'!A:C,3,0)</f>
        <v>0</v>
      </c>
      <c r="K2665" s="151">
        <f>VLOOKUP(B2665,'12.2023'!A:D,4,0)</f>
        <v>0</v>
      </c>
      <c r="L2665" s="150">
        <f>VLOOKUP(B2665,'12.2023'!A:E,5,0)</f>
        <v>10000</v>
      </c>
      <c r="M2665" s="150">
        <f>VLOOKUP(B2665,'12.2023'!A:F,6,0)</f>
        <v>10350</v>
      </c>
      <c r="N2665" s="150">
        <f t="shared" si="165"/>
        <v>0</v>
      </c>
      <c r="O2665" s="152">
        <f t="shared" si="166"/>
        <v>350</v>
      </c>
      <c r="P2665" s="128">
        <f t="shared" si="167"/>
        <v>-350</v>
      </c>
      <c r="Q2665" s="153">
        <v>0</v>
      </c>
      <c r="R2665" s="128">
        <f t="shared" si="168"/>
        <v>-350</v>
      </c>
      <c r="S2665" s="129">
        <v>16</v>
      </c>
    </row>
    <row r="2666" spans="1:19" hidden="1">
      <c r="A2666" s="147">
        <v>2630</v>
      </c>
      <c r="B2666" s="121">
        <v>2010105034</v>
      </c>
      <c r="C2666" s="148" t="s">
        <v>159</v>
      </c>
      <c r="D2666" s="149" t="s">
        <v>32</v>
      </c>
      <c r="E2666" s="149" t="s">
        <v>34</v>
      </c>
      <c r="F2666" s="149" t="s">
        <v>89</v>
      </c>
      <c r="G2666" s="149" t="s">
        <v>86</v>
      </c>
      <c r="H2666" s="149">
        <v>0</v>
      </c>
      <c r="I2666" s="123" t="s">
        <v>2733</v>
      </c>
      <c r="J2666" s="150">
        <f>VLOOKUP(B2666,'12.2023'!A:C,3,0)</f>
        <v>0</v>
      </c>
      <c r="K2666" s="151">
        <f>VLOOKUP(B2666,'12.2023'!A:D,4,0)</f>
        <v>0</v>
      </c>
      <c r="L2666" s="150">
        <f>VLOOKUP(B2666,'12.2023'!A:E,5,0)</f>
        <v>0</v>
      </c>
      <c r="M2666" s="150">
        <f>VLOOKUP(B2666,'12.2023'!A:F,6,0)</f>
        <v>0</v>
      </c>
      <c r="N2666" s="150">
        <f t="shared" si="165"/>
        <v>0</v>
      </c>
      <c r="O2666" s="152">
        <f t="shared" si="166"/>
        <v>0</v>
      </c>
      <c r="P2666" s="128">
        <f t="shared" si="167"/>
        <v>0</v>
      </c>
      <c r="Q2666" s="153">
        <v>0</v>
      </c>
      <c r="R2666" s="128">
        <f t="shared" si="168"/>
        <v>0</v>
      </c>
      <c r="S2666" s="129">
        <v>16</v>
      </c>
    </row>
    <row r="2667" spans="1:19" hidden="1">
      <c r="A2667" s="147">
        <v>2631</v>
      </c>
      <c r="B2667" s="121">
        <v>2010105037</v>
      </c>
      <c r="C2667" s="148" t="s">
        <v>159</v>
      </c>
      <c r="D2667" s="149" t="s">
        <v>32</v>
      </c>
      <c r="E2667" s="149" t="s">
        <v>34</v>
      </c>
      <c r="F2667" s="149" t="s">
        <v>89</v>
      </c>
      <c r="G2667" s="149" t="s">
        <v>86</v>
      </c>
      <c r="H2667" s="149">
        <v>0</v>
      </c>
      <c r="I2667" s="123" t="s">
        <v>2734</v>
      </c>
      <c r="J2667" s="150">
        <f>VLOOKUP(B2667,'12.2023'!A:C,3,0)</f>
        <v>0</v>
      </c>
      <c r="K2667" s="151">
        <f>VLOOKUP(B2667,'12.2023'!A:D,4,0)</f>
        <v>0</v>
      </c>
      <c r="L2667" s="150">
        <f>VLOOKUP(B2667,'12.2023'!A:E,5,0)</f>
        <v>0</v>
      </c>
      <c r="M2667" s="150">
        <f>VLOOKUP(B2667,'12.2023'!A:F,6,0)</f>
        <v>0</v>
      </c>
      <c r="N2667" s="150">
        <f t="shared" si="165"/>
        <v>0</v>
      </c>
      <c r="O2667" s="152">
        <f t="shared" si="166"/>
        <v>0</v>
      </c>
      <c r="P2667" s="128">
        <f t="shared" si="167"/>
        <v>0</v>
      </c>
      <c r="Q2667" s="153">
        <v>0</v>
      </c>
      <c r="R2667" s="128">
        <f t="shared" si="168"/>
        <v>0</v>
      </c>
      <c r="S2667" s="129">
        <v>16</v>
      </c>
    </row>
    <row r="2668" spans="1:19" hidden="1">
      <c r="A2668" s="147">
        <v>2632</v>
      </c>
      <c r="B2668" s="121">
        <v>2010105041</v>
      </c>
      <c r="C2668" s="148" t="s">
        <v>159</v>
      </c>
      <c r="D2668" s="149" t="s">
        <v>32</v>
      </c>
      <c r="E2668" s="149" t="s">
        <v>34</v>
      </c>
      <c r="F2668" s="149" t="s">
        <v>89</v>
      </c>
      <c r="G2668" s="149" t="s">
        <v>86</v>
      </c>
      <c r="H2668" s="149">
        <v>0</v>
      </c>
      <c r="I2668" s="123" t="s">
        <v>2735</v>
      </c>
      <c r="J2668" s="150">
        <f>VLOOKUP(B2668,'12.2023'!A:C,3,0)</f>
        <v>0</v>
      </c>
      <c r="K2668" s="151">
        <f>VLOOKUP(B2668,'12.2023'!A:D,4,0)</f>
        <v>0</v>
      </c>
      <c r="L2668" s="150">
        <f>VLOOKUP(B2668,'12.2023'!A:E,5,0)</f>
        <v>0</v>
      </c>
      <c r="M2668" s="150">
        <f>VLOOKUP(B2668,'12.2023'!A:F,6,0)</f>
        <v>0</v>
      </c>
      <c r="N2668" s="150">
        <f t="shared" si="165"/>
        <v>0</v>
      </c>
      <c r="O2668" s="152">
        <f t="shared" si="166"/>
        <v>0</v>
      </c>
      <c r="P2668" s="128">
        <f t="shared" si="167"/>
        <v>0</v>
      </c>
      <c r="Q2668" s="153">
        <v>0</v>
      </c>
      <c r="R2668" s="128">
        <f t="shared" si="168"/>
        <v>0</v>
      </c>
      <c r="S2668" s="129">
        <v>16</v>
      </c>
    </row>
    <row r="2669" spans="1:19" hidden="1">
      <c r="A2669" s="147">
        <v>2633</v>
      </c>
      <c r="B2669" s="121">
        <v>2010105045</v>
      </c>
      <c r="C2669" s="148" t="s">
        <v>159</v>
      </c>
      <c r="D2669" s="149" t="s">
        <v>32</v>
      </c>
      <c r="E2669" s="149" t="s">
        <v>34</v>
      </c>
      <c r="F2669" s="149" t="s">
        <v>89</v>
      </c>
      <c r="G2669" s="149" t="s">
        <v>86</v>
      </c>
      <c r="H2669" s="149">
        <v>0</v>
      </c>
      <c r="I2669" s="123" t="s">
        <v>2736</v>
      </c>
      <c r="J2669" s="150">
        <f>VLOOKUP(B2669,'12.2023'!A:C,3,0)</f>
        <v>0</v>
      </c>
      <c r="K2669" s="151">
        <f>VLOOKUP(B2669,'12.2023'!A:D,4,0)</f>
        <v>0</v>
      </c>
      <c r="L2669" s="150">
        <f>VLOOKUP(B2669,'12.2023'!A:E,5,0)</f>
        <v>0</v>
      </c>
      <c r="M2669" s="150">
        <f>VLOOKUP(B2669,'12.2023'!A:F,6,0)</f>
        <v>0</v>
      </c>
      <c r="N2669" s="150">
        <f t="shared" si="165"/>
        <v>0</v>
      </c>
      <c r="O2669" s="152">
        <f t="shared" si="166"/>
        <v>0</v>
      </c>
      <c r="P2669" s="128">
        <f t="shared" si="167"/>
        <v>0</v>
      </c>
      <c r="Q2669" s="153">
        <v>0</v>
      </c>
      <c r="R2669" s="128">
        <f t="shared" si="168"/>
        <v>0</v>
      </c>
      <c r="S2669" s="129">
        <v>16</v>
      </c>
    </row>
    <row r="2670" spans="1:19" hidden="1">
      <c r="A2670" s="147">
        <v>2634</v>
      </c>
      <c r="B2670" s="121">
        <v>2010105046</v>
      </c>
      <c r="C2670" s="148" t="s">
        <v>159</v>
      </c>
      <c r="D2670" s="149" t="s">
        <v>32</v>
      </c>
      <c r="E2670" s="149" t="s">
        <v>34</v>
      </c>
      <c r="F2670" s="149" t="s">
        <v>89</v>
      </c>
      <c r="G2670" s="149" t="s">
        <v>86</v>
      </c>
      <c r="H2670" s="149">
        <v>0</v>
      </c>
      <c r="I2670" s="123" t="s">
        <v>2737</v>
      </c>
      <c r="J2670" s="150">
        <f>VLOOKUP(B2670,'12.2023'!A:C,3,0)</f>
        <v>0</v>
      </c>
      <c r="K2670" s="151">
        <f>VLOOKUP(B2670,'12.2023'!A:D,4,0)</f>
        <v>0</v>
      </c>
      <c r="L2670" s="150">
        <f>VLOOKUP(B2670,'12.2023'!A:E,5,0)</f>
        <v>0</v>
      </c>
      <c r="M2670" s="150">
        <f>VLOOKUP(B2670,'12.2023'!A:F,6,0)</f>
        <v>0</v>
      </c>
      <c r="N2670" s="150">
        <f t="shared" si="165"/>
        <v>0</v>
      </c>
      <c r="O2670" s="152">
        <f t="shared" si="166"/>
        <v>0</v>
      </c>
      <c r="P2670" s="128">
        <f t="shared" si="167"/>
        <v>0</v>
      </c>
      <c r="Q2670" s="153">
        <v>0</v>
      </c>
      <c r="R2670" s="128">
        <f t="shared" si="168"/>
        <v>0</v>
      </c>
      <c r="S2670" s="129">
        <v>16</v>
      </c>
    </row>
    <row r="2671" spans="1:19" hidden="1">
      <c r="A2671" s="147">
        <v>2635</v>
      </c>
      <c r="B2671" s="121">
        <v>2010105047</v>
      </c>
      <c r="C2671" s="148" t="s">
        <v>159</v>
      </c>
      <c r="D2671" s="149" t="s">
        <v>32</v>
      </c>
      <c r="E2671" s="149" t="s">
        <v>34</v>
      </c>
      <c r="F2671" s="149" t="s">
        <v>89</v>
      </c>
      <c r="G2671" s="149" t="s">
        <v>86</v>
      </c>
      <c r="H2671" s="149">
        <v>0</v>
      </c>
      <c r="I2671" s="123" t="s">
        <v>2738</v>
      </c>
      <c r="J2671" s="150">
        <f>VLOOKUP(B2671,'12.2023'!A:C,3,0)</f>
        <v>0</v>
      </c>
      <c r="K2671" s="151">
        <f>VLOOKUP(B2671,'12.2023'!A:D,4,0)</f>
        <v>0</v>
      </c>
      <c r="L2671" s="150">
        <f>VLOOKUP(B2671,'12.2023'!A:E,5,0)</f>
        <v>0</v>
      </c>
      <c r="M2671" s="150">
        <f>VLOOKUP(B2671,'12.2023'!A:F,6,0)</f>
        <v>0</v>
      </c>
      <c r="N2671" s="150">
        <f t="shared" si="165"/>
        <v>0</v>
      </c>
      <c r="O2671" s="152">
        <f t="shared" si="166"/>
        <v>0</v>
      </c>
      <c r="P2671" s="128">
        <f t="shared" si="167"/>
        <v>0</v>
      </c>
      <c r="Q2671" s="153">
        <v>0</v>
      </c>
      <c r="R2671" s="128">
        <f t="shared" si="168"/>
        <v>0</v>
      </c>
      <c r="S2671" s="129">
        <v>16</v>
      </c>
    </row>
    <row r="2672" spans="1:19" hidden="1">
      <c r="A2672" s="147">
        <v>2636</v>
      </c>
      <c r="B2672" s="121">
        <v>2010105049</v>
      </c>
      <c r="C2672" s="148" t="s">
        <v>159</v>
      </c>
      <c r="D2672" s="149" t="s">
        <v>32</v>
      </c>
      <c r="E2672" s="149" t="s">
        <v>34</v>
      </c>
      <c r="F2672" s="149" t="s">
        <v>89</v>
      </c>
      <c r="G2672" s="149" t="s">
        <v>86</v>
      </c>
      <c r="H2672" s="149">
        <v>0</v>
      </c>
      <c r="I2672" s="123" t="s">
        <v>2739</v>
      </c>
      <c r="J2672" s="150">
        <f>VLOOKUP(B2672,'12.2023'!A:C,3,0)</f>
        <v>0</v>
      </c>
      <c r="K2672" s="151">
        <f>VLOOKUP(B2672,'12.2023'!A:D,4,0)</f>
        <v>71056.11</v>
      </c>
      <c r="L2672" s="150">
        <f>VLOOKUP(B2672,'12.2023'!A:E,5,0)</f>
        <v>87000</v>
      </c>
      <c r="M2672" s="150">
        <f>VLOOKUP(B2672,'12.2023'!A:F,6,0)</f>
        <v>15989.380000000001</v>
      </c>
      <c r="N2672" s="150">
        <f t="shared" si="165"/>
        <v>0</v>
      </c>
      <c r="O2672" s="152">
        <f t="shared" si="166"/>
        <v>45.490000000005239</v>
      </c>
      <c r="P2672" s="128">
        <f t="shared" si="167"/>
        <v>-45.490000000005239</v>
      </c>
      <c r="Q2672" s="153">
        <v>0</v>
      </c>
      <c r="R2672" s="128">
        <f t="shared" si="168"/>
        <v>-45.490000000005239</v>
      </c>
      <c r="S2672" s="129">
        <v>16</v>
      </c>
    </row>
    <row r="2673" spans="1:19" hidden="1">
      <c r="A2673" s="147">
        <v>2637</v>
      </c>
      <c r="B2673" s="121">
        <v>2010105050</v>
      </c>
      <c r="C2673" s="148" t="s">
        <v>159</v>
      </c>
      <c r="D2673" s="149" t="s">
        <v>32</v>
      </c>
      <c r="E2673" s="149" t="s">
        <v>34</v>
      </c>
      <c r="F2673" s="149" t="s">
        <v>89</v>
      </c>
      <c r="G2673" s="149" t="s">
        <v>86</v>
      </c>
      <c r="H2673" s="149">
        <v>0</v>
      </c>
      <c r="I2673" s="123" t="s">
        <v>2740</v>
      </c>
      <c r="J2673" s="150">
        <f>VLOOKUP(B2673,'12.2023'!A:C,3,0)</f>
        <v>0</v>
      </c>
      <c r="K2673" s="151">
        <f>VLOOKUP(B2673,'12.2023'!A:D,4,0)</f>
        <v>478149.8</v>
      </c>
      <c r="L2673" s="150">
        <f>VLOOKUP(B2673,'12.2023'!A:E,5,0)</f>
        <v>1546503.52</v>
      </c>
      <c r="M2673" s="150">
        <f>VLOOKUP(B2673,'12.2023'!A:F,6,0)</f>
        <v>1383546.91</v>
      </c>
      <c r="N2673" s="150">
        <f t="shared" si="165"/>
        <v>0</v>
      </c>
      <c r="O2673" s="152">
        <f t="shared" si="166"/>
        <v>315193.18999999994</v>
      </c>
      <c r="P2673" s="128">
        <f t="shared" si="167"/>
        <v>-315193.18999999994</v>
      </c>
      <c r="Q2673" s="153">
        <v>0</v>
      </c>
      <c r="R2673" s="128">
        <f t="shared" si="168"/>
        <v>-315193.18999999994</v>
      </c>
      <c r="S2673" s="129">
        <v>16</v>
      </c>
    </row>
    <row r="2674" spans="1:19" hidden="1">
      <c r="A2674" s="147">
        <v>2638</v>
      </c>
      <c r="B2674" s="121">
        <v>2010105052</v>
      </c>
      <c r="C2674" s="148" t="s">
        <v>159</v>
      </c>
      <c r="D2674" s="149" t="s">
        <v>32</v>
      </c>
      <c r="E2674" s="149" t="s">
        <v>34</v>
      </c>
      <c r="F2674" s="149" t="s">
        <v>89</v>
      </c>
      <c r="G2674" s="149" t="s">
        <v>86</v>
      </c>
      <c r="H2674" s="149">
        <v>0</v>
      </c>
      <c r="I2674" s="123" t="s">
        <v>2741</v>
      </c>
      <c r="J2674" s="150">
        <f>VLOOKUP(B2674,'12.2023'!A:C,3,0)</f>
        <v>0</v>
      </c>
      <c r="K2674" s="151">
        <f>VLOOKUP(B2674,'12.2023'!A:D,4,0)</f>
        <v>0</v>
      </c>
      <c r="L2674" s="150">
        <f>VLOOKUP(B2674,'12.2023'!A:E,5,0)</f>
        <v>0</v>
      </c>
      <c r="M2674" s="150">
        <f>VLOOKUP(B2674,'12.2023'!A:F,6,0)</f>
        <v>0</v>
      </c>
      <c r="N2674" s="150">
        <f t="shared" si="165"/>
        <v>0</v>
      </c>
      <c r="O2674" s="152">
        <f t="shared" si="166"/>
        <v>0</v>
      </c>
      <c r="P2674" s="128">
        <f t="shared" si="167"/>
        <v>0</v>
      </c>
      <c r="Q2674" s="153">
        <v>0</v>
      </c>
      <c r="R2674" s="128">
        <f t="shared" si="168"/>
        <v>0</v>
      </c>
      <c r="S2674" s="129">
        <v>16</v>
      </c>
    </row>
    <row r="2675" spans="1:19" hidden="1">
      <c r="A2675" s="147">
        <v>2639</v>
      </c>
      <c r="B2675" s="121">
        <v>2010105053</v>
      </c>
      <c r="C2675" s="148" t="s">
        <v>159</v>
      </c>
      <c r="D2675" s="149" t="s">
        <v>32</v>
      </c>
      <c r="E2675" s="149" t="s">
        <v>34</v>
      </c>
      <c r="F2675" s="149" t="s">
        <v>89</v>
      </c>
      <c r="G2675" s="149" t="s">
        <v>86</v>
      </c>
      <c r="H2675" s="149">
        <v>0</v>
      </c>
      <c r="I2675" s="123" t="s">
        <v>2742</v>
      </c>
      <c r="J2675" s="150">
        <f>VLOOKUP(B2675,'12.2023'!A:C,3,0)</f>
        <v>0</v>
      </c>
      <c r="K2675" s="151">
        <f>VLOOKUP(B2675,'12.2023'!A:D,4,0)</f>
        <v>0</v>
      </c>
      <c r="L2675" s="150">
        <f>VLOOKUP(B2675,'12.2023'!A:E,5,0)</f>
        <v>0</v>
      </c>
      <c r="M2675" s="150">
        <f>VLOOKUP(B2675,'12.2023'!A:F,6,0)</f>
        <v>0</v>
      </c>
      <c r="N2675" s="150">
        <f t="shared" si="165"/>
        <v>0</v>
      </c>
      <c r="O2675" s="152">
        <f t="shared" si="166"/>
        <v>0</v>
      </c>
      <c r="P2675" s="128">
        <f t="shared" si="167"/>
        <v>0</v>
      </c>
      <c r="Q2675" s="153">
        <v>0</v>
      </c>
      <c r="R2675" s="128">
        <f t="shared" si="168"/>
        <v>0</v>
      </c>
      <c r="S2675" s="129">
        <v>16</v>
      </c>
    </row>
    <row r="2676" spans="1:19" hidden="1">
      <c r="A2676" s="147">
        <v>2640</v>
      </c>
      <c r="B2676" s="121">
        <v>2010105054</v>
      </c>
      <c r="C2676" s="148" t="s">
        <v>159</v>
      </c>
      <c r="D2676" s="149" t="s">
        <v>32</v>
      </c>
      <c r="E2676" s="149" t="s">
        <v>34</v>
      </c>
      <c r="F2676" s="149" t="s">
        <v>89</v>
      </c>
      <c r="G2676" s="149" t="s">
        <v>86</v>
      </c>
      <c r="H2676" s="149">
        <v>0</v>
      </c>
      <c r="I2676" s="123" t="s">
        <v>2743</v>
      </c>
      <c r="J2676" s="150">
        <f>VLOOKUP(B2676,'12.2023'!A:C,3,0)</f>
        <v>0</v>
      </c>
      <c r="K2676" s="151">
        <f>VLOOKUP(B2676,'12.2023'!A:D,4,0)</f>
        <v>0</v>
      </c>
      <c r="L2676" s="150">
        <f>VLOOKUP(B2676,'12.2023'!A:E,5,0)</f>
        <v>0</v>
      </c>
      <c r="M2676" s="150">
        <f>VLOOKUP(B2676,'12.2023'!A:F,6,0)</f>
        <v>0</v>
      </c>
      <c r="N2676" s="150">
        <f t="shared" si="165"/>
        <v>0</v>
      </c>
      <c r="O2676" s="152">
        <f t="shared" si="166"/>
        <v>0</v>
      </c>
      <c r="P2676" s="128">
        <f t="shared" si="167"/>
        <v>0</v>
      </c>
      <c r="Q2676" s="153">
        <v>0</v>
      </c>
      <c r="R2676" s="128">
        <f t="shared" si="168"/>
        <v>0</v>
      </c>
      <c r="S2676" s="129">
        <v>16</v>
      </c>
    </row>
    <row r="2677" spans="1:19" hidden="1">
      <c r="A2677" s="147">
        <v>2641</v>
      </c>
      <c r="B2677" s="121">
        <v>2010105056</v>
      </c>
      <c r="C2677" s="148" t="s">
        <v>159</v>
      </c>
      <c r="D2677" s="149" t="s">
        <v>32</v>
      </c>
      <c r="E2677" s="149" t="s">
        <v>34</v>
      </c>
      <c r="F2677" s="149" t="s">
        <v>89</v>
      </c>
      <c r="G2677" s="149" t="s">
        <v>86</v>
      </c>
      <c r="H2677" s="149">
        <v>0</v>
      </c>
      <c r="I2677" s="123" t="s">
        <v>2744</v>
      </c>
      <c r="J2677" s="150">
        <f>VLOOKUP(B2677,'12.2023'!A:C,3,0)</f>
        <v>0</v>
      </c>
      <c r="K2677" s="151">
        <f>VLOOKUP(B2677,'12.2023'!A:D,4,0)</f>
        <v>212966.6</v>
      </c>
      <c r="L2677" s="150">
        <f>VLOOKUP(B2677,'12.2023'!A:E,5,0)</f>
        <v>550000</v>
      </c>
      <c r="M2677" s="150">
        <f>VLOOKUP(B2677,'12.2023'!A:F,6,0)</f>
        <v>454557.05</v>
      </c>
      <c r="N2677" s="150">
        <f t="shared" si="165"/>
        <v>0</v>
      </c>
      <c r="O2677" s="152">
        <f t="shared" si="166"/>
        <v>117523.65000000002</v>
      </c>
      <c r="P2677" s="128">
        <f t="shared" si="167"/>
        <v>-117523.65000000002</v>
      </c>
      <c r="Q2677" s="153">
        <v>0</v>
      </c>
      <c r="R2677" s="128">
        <f t="shared" si="168"/>
        <v>-117523.65000000002</v>
      </c>
      <c r="S2677" s="129">
        <v>16</v>
      </c>
    </row>
    <row r="2678" spans="1:19" hidden="1">
      <c r="A2678" s="147">
        <v>2642</v>
      </c>
      <c r="B2678" s="121">
        <v>2010105057</v>
      </c>
      <c r="C2678" s="148" t="s">
        <v>159</v>
      </c>
      <c r="D2678" s="149" t="s">
        <v>32</v>
      </c>
      <c r="E2678" s="149" t="s">
        <v>34</v>
      </c>
      <c r="F2678" s="149" t="s">
        <v>89</v>
      </c>
      <c r="G2678" s="149" t="s">
        <v>86</v>
      </c>
      <c r="H2678" s="149">
        <v>0</v>
      </c>
      <c r="I2678" s="123" t="s">
        <v>2745</v>
      </c>
      <c r="J2678" s="150">
        <f>VLOOKUP(B2678,'12.2023'!A:C,3,0)</f>
        <v>0</v>
      </c>
      <c r="K2678" s="151">
        <f>VLOOKUP(B2678,'12.2023'!A:D,4,0)</f>
        <v>9402.25</v>
      </c>
      <c r="L2678" s="150">
        <f>VLOOKUP(B2678,'12.2023'!A:E,5,0)</f>
        <v>34960</v>
      </c>
      <c r="M2678" s="150">
        <f>VLOOKUP(B2678,'12.2023'!A:F,6,0)</f>
        <v>156055</v>
      </c>
      <c r="N2678" s="150">
        <f t="shared" si="165"/>
        <v>0</v>
      </c>
      <c r="O2678" s="152">
        <f t="shared" si="166"/>
        <v>130497.25</v>
      </c>
      <c r="P2678" s="128">
        <f t="shared" si="167"/>
        <v>-130497.25</v>
      </c>
      <c r="Q2678" s="153">
        <v>0</v>
      </c>
      <c r="R2678" s="128">
        <f t="shared" si="168"/>
        <v>-130497.25</v>
      </c>
      <c r="S2678" s="129">
        <v>16</v>
      </c>
    </row>
    <row r="2679" spans="1:19" hidden="1">
      <c r="A2679" s="147">
        <v>2643</v>
      </c>
      <c r="B2679" s="121">
        <v>2010105062</v>
      </c>
      <c r="C2679" s="148" t="s">
        <v>159</v>
      </c>
      <c r="D2679" s="149" t="s">
        <v>32</v>
      </c>
      <c r="E2679" s="149" t="s">
        <v>34</v>
      </c>
      <c r="F2679" s="149" t="s">
        <v>89</v>
      </c>
      <c r="G2679" s="149" t="s">
        <v>86</v>
      </c>
      <c r="H2679" s="149">
        <v>0</v>
      </c>
      <c r="I2679" s="123" t="s">
        <v>2746</v>
      </c>
      <c r="J2679" s="150">
        <f>VLOOKUP(B2679,'12.2023'!A:C,3,0)</f>
        <v>0</v>
      </c>
      <c r="K2679" s="151">
        <f>VLOOKUP(B2679,'12.2023'!A:D,4,0)</f>
        <v>0</v>
      </c>
      <c r="L2679" s="150">
        <f>VLOOKUP(B2679,'12.2023'!A:E,5,0)</f>
        <v>0</v>
      </c>
      <c r="M2679" s="150">
        <f>VLOOKUP(B2679,'12.2023'!A:F,6,0)</f>
        <v>0</v>
      </c>
      <c r="N2679" s="150">
        <f t="shared" si="165"/>
        <v>0</v>
      </c>
      <c r="O2679" s="152">
        <f t="shared" si="166"/>
        <v>0</v>
      </c>
      <c r="P2679" s="128">
        <f t="shared" si="167"/>
        <v>0</v>
      </c>
      <c r="Q2679" s="153">
        <v>0</v>
      </c>
      <c r="R2679" s="128">
        <f t="shared" si="168"/>
        <v>0</v>
      </c>
      <c r="S2679" s="129">
        <v>16</v>
      </c>
    </row>
    <row r="2680" spans="1:19" hidden="1">
      <c r="A2680" s="147">
        <v>2644</v>
      </c>
      <c r="B2680" s="121">
        <v>2010105064</v>
      </c>
      <c r="C2680" s="148" t="s">
        <v>159</v>
      </c>
      <c r="D2680" s="149" t="s">
        <v>32</v>
      </c>
      <c r="E2680" s="149" t="s">
        <v>34</v>
      </c>
      <c r="F2680" s="149" t="s">
        <v>89</v>
      </c>
      <c r="G2680" s="149" t="s">
        <v>86</v>
      </c>
      <c r="H2680" s="149">
        <v>0</v>
      </c>
      <c r="I2680" s="123" t="s">
        <v>2747</v>
      </c>
      <c r="J2680" s="150">
        <f>VLOOKUP(B2680,'12.2023'!A:C,3,0)</f>
        <v>0</v>
      </c>
      <c r="K2680" s="151">
        <f>VLOOKUP(B2680,'12.2023'!A:D,4,0)</f>
        <v>106.59</v>
      </c>
      <c r="L2680" s="150">
        <f>VLOOKUP(B2680,'12.2023'!A:E,5,0)</f>
        <v>106.59</v>
      </c>
      <c r="M2680" s="150">
        <f>VLOOKUP(B2680,'12.2023'!A:F,6,0)</f>
        <v>0</v>
      </c>
      <c r="N2680" s="150">
        <f t="shared" si="165"/>
        <v>0</v>
      </c>
      <c r="O2680" s="152">
        <f t="shared" si="166"/>
        <v>0</v>
      </c>
      <c r="P2680" s="128">
        <f t="shared" si="167"/>
        <v>0</v>
      </c>
      <c r="Q2680" s="153">
        <v>0</v>
      </c>
      <c r="R2680" s="128">
        <f t="shared" si="168"/>
        <v>0</v>
      </c>
      <c r="S2680" s="129">
        <v>16</v>
      </c>
    </row>
    <row r="2681" spans="1:19" hidden="1">
      <c r="A2681" s="147">
        <v>2645</v>
      </c>
      <c r="B2681" s="121">
        <v>2010105065</v>
      </c>
      <c r="C2681" s="148" t="s">
        <v>159</v>
      </c>
      <c r="D2681" s="149" t="s">
        <v>32</v>
      </c>
      <c r="E2681" s="149" t="s">
        <v>34</v>
      </c>
      <c r="F2681" s="149" t="s">
        <v>89</v>
      </c>
      <c r="G2681" s="149" t="s">
        <v>86</v>
      </c>
      <c r="H2681" s="149">
        <v>0</v>
      </c>
      <c r="I2681" s="123" t="s">
        <v>2748</v>
      </c>
      <c r="J2681" s="150">
        <f>VLOOKUP(B2681,'12.2023'!A:C,3,0)</f>
        <v>0</v>
      </c>
      <c r="K2681" s="151">
        <f>VLOOKUP(B2681,'12.2023'!A:D,4,0)</f>
        <v>4738</v>
      </c>
      <c r="L2681" s="150">
        <f>VLOOKUP(B2681,'12.2023'!A:E,5,0)</f>
        <v>0</v>
      </c>
      <c r="M2681" s="150">
        <f>VLOOKUP(B2681,'12.2023'!A:F,6,0)</f>
        <v>0</v>
      </c>
      <c r="N2681" s="150">
        <f t="shared" si="165"/>
        <v>0</v>
      </c>
      <c r="O2681" s="152">
        <f t="shared" si="166"/>
        <v>4738</v>
      </c>
      <c r="P2681" s="128">
        <f t="shared" si="167"/>
        <v>-4738</v>
      </c>
      <c r="Q2681" s="153">
        <v>0</v>
      </c>
      <c r="R2681" s="128">
        <f t="shared" si="168"/>
        <v>-4738</v>
      </c>
      <c r="S2681" s="129">
        <v>16</v>
      </c>
    </row>
    <row r="2682" spans="1:19" hidden="1">
      <c r="A2682" s="147">
        <v>2646</v>
      </c>
      <c r="B2682" s="121">
        <v>2010105066</v>
      </c>
      <c r="C2682" s="148" t="s">
        <v>159</v>
      </c>
      <c r="D2682" s="149" t="s">
        <v>32</v>
      </c>
      <c r="E2682" s="149" t="s">
        <v>34</v>
      </c>
      <c r="F2682" s="149" t="s">
        <v>89</v>
      </c>
      <c r="G2682" s="149" t="s">
        <v>86</v>
      </c>
      <c r="H2682" s="149">
        <v>0</v>
      </c>
      <c r="I2682" s="123" t="s">
        <v>2749</v>
      </c>
      <c r="J2682" s="150">
        <f>VLOOKUP(B2682,'12.2023'!A:C,3,0)</f>
        <v>0</v>
      </c>
      <c r="K2682" s="151">
        <f>VLOOKUP(B2682,'12.2023'!A:D,4,0)</f>
        <v>55674.87</v>
      </c>
      <c r="L2682" s="150">
        <f>VLOOKUP(B2682,'12.2023'!A:E,5,0)</f>
        <v>190000</v>
      </c>
      <c r="M2682" s="150">
        <f>VLOOKUP(B2682,'12.2023'!A:F,6,0)</f>
        <v>181412.5</v>
      </c>
      <c r="N2682" s="150">
        <f t="shared" si="165"/>
        <v>0</v>
      </c>
      <c r="O2682" s="152">
        <f t="shared" si="166"/>
        <v>47087.369999999995</v>
      </c>
      <c r="P2682" s="128">
        <f t="shared" si="167"/>
        <v>-47087.369999999995</v>
      </c>
      <c r="Q2682" s="153">
        <v>0</v>
      </c>
      <c r="R2682" s="128">
        <f t="shared" si="168"/>
        <v>-47087.369999999995</v>
      </c>
      <c r="S2682" s="129">
        <v>16</v>
      </c>
    </row>
    <row r="2683" spans="1:19" hidden="1">
      <c r="A2683" s="147">
        <v>2647</v>
      </c>
      <c r="B2683" s="121">
        <v>2010105069</v>
      </c>
      <c r="C2683" s="148" t="s">
        <v>159</v>
      </c>
      <c r="D2683" s="149" t="s">
        <v>32</v>
      </c>
      <c r="E2683" s="149" t="s">
        <v>34</v>
      </c>
      <c r="F2683" s="149" t="s">
        <v>89</v>
      </c>
      <c r="G2683" s="149" t="s">
        <v>86</v>
      </c>
      <c r="H2683" s="149">
        <v>0</v>
      </c>
      <c r="I2683" s="123" t="s">
        <v>2750</v>
      </c>
      <c r="J2683" s="150">
        <f>VLOOKUP(B2683,'12.2023'!A:C,3,0)</f>
        <v>0</v>
      </c>
      <c r="K2683" s="151">
        <f>VLOOKUP(B2683,'12.2023'!A:D,4,0)</f>
        <v>9995</v>
      </c>
      <c r="L2683" s="150">
        <f>VLOOKUP(B2683,'12.2023'!A:E,5,0)</f>
        <v>20000</v>
      </c>
      <c r="M2683" s="150">
        <f>VLOOKUP(B2683,'12.2023'!A:F,6,0)</f>
        <v>25942.54</v>
      </c>
      <c r="N2683" s="150">
        <f t="shared" si="165"/>
        <v>0</v>
      </c>
      <c r="O2683" s="152">
        <f t="shared" si="166"/>
        <v>15937.54</v>
      </c>
      <c r="P2683" s="128">
        <f t="shared" si="167"/>
        <v>-15937.54</v>
      </c>
      <c r="Q2683" s="153">
        <v>0</v>
      </c>
      <c r="R2683" s="128">
        <f t="shared" si="168"/>
        <v>-15937.54</v>
      </c>
      <c r="S2683" s="129">
        <v>16</v>
      </c>
    </row>
    <row r="2684" spans="1:19" hidden="1">
      <c r="A2684" s="147">
        <v>2648</v>
      </c>
      <c r="B2684" s="121">
        <v>2010105070</v>
      </c>
      <c r="C2684" s="148" t="s">
        <v>159</v>
      </c>
      <c r="D2684" s="149" t="s">
        <v>32</v>
      </c>
      <c r="E2684" s="149" t="s">
        <v>34</v>
      </c>
      <c r="F2684" s="149" t="s">
        <v>89</v>
      </c>
      <c r="G2684" s="149" t="s">
        <v>86</v>
      </c>
      <c r="H2684" s="149">
        <v>0</v>
      </c>
      <c r="I2684" s="123" t="s">
        <v>2751</v>
      </c>
      <c r="J2684" s="150">
        <f>VLOOKUP(B2684,'12.2023'!A:C,3,0)</f>
        <v>0</v>
      </c>
      <c r="K2684" s="151">
        <f>VLOOKUP(B2684,'12.2023'!A:D,4,0)</f>
        <v>0</v>
      </c>
      <c r="L2684" s="150">
        <f>VLOOKUP(B2684,'12.2023'!A:E,5,0)</f>
        <v>0</v>
      </c>
      <c r="M2684" s="150">
        <f>VLOOKUP(B2684,'12.2023'!A:F,6,0)</f>
        <v>0</v>
      </c>
      <c r="N2684" s="150">
        <f t="shared" si="165"/>
        <v>0</v>
      </c>
      <c r="O2684" s="152">
        <f t="shared" si="166"/>
        <v>0</v>
      </c>
      <c r="P2684" s="128">
        <f t="shared" si="167"/>
        <v>0</v>
      </c>
      <c r="Q2684" s="153">
        <v>0</v>
      </c>
      <c r="R2684" s="128">
        <f t="shared" si="168"/>
        <v>0</v>
      </c>
      <c r="S2684" s="129">
        <v>16</v>
      </c>
    </row>
    <row r="2685" spans="1:19" hidden="1">
      <c r="A2685" s="147">
        <v>2649</v>
      </c>
      <c r="B2685" s="121">
        <v>2010105071</v>
      </c>
      <c r="C2685" s="148" t="s">
        <v>159</v>
      </c>
      <c r="D2685" s="149" t="s">
        <v>32</v>
      </c>
      <c r="E2685" s="149" t="s">
        <v>34</v>
      </c>
      <c r="F2685" s="149" t="s">
        <v>89</v>
      </c>
      <c r="G2685" s="149" t="s">
        <v>86</v>
      </c>
      <c r="H2685" s="149">
        <v>0</v>
      </c>
      <c r="I2685" s="123" t="s">
        <v>2752</v>
      </c>
      <c r="J2685" s="150">
        <f>VLOOKUP(B2685,'12.2023'!A:C,3,0)</f>
        <v>0</v>
      </c>
      <c r="K2685" s="151">
        <f>VLOOKUP(B2685,'12.2023'!A:D,4,0)</f>
        <v>585161.5</v>
      </c>
      <c r="L2685" s="150">
        <f>VLOOKUP(B2685,'12.2023'!A:E,5,0)</f>
        <v>2693072</v>
      </c>
      <c r="M2685" s="150">
        <f>VLOOKUP(B2685,'12.2023'!A:F,6,0)</f>
        <v>3044735.5</v>
      </c>
      <c r="N2685" s="150">
        <f t="shared" si="165"/>
        <v>0</v>
      </c>
      <c r="O2685" s="152">
        <f t="shared" si="166"/>
        <v>936825</v>
      </c>
      <c r="P2685" s="128">
        <f t="shared" si="167"/>
        <v>-936825</v>
      </c>
      <c r="Q2685" s="153">
        <v>0</v>
      </c>
      <c r="R2685" s="128">
        <f t="shared" si="168"/>
        <v>-936825</v>
      </c>
      <c r="S2685" s="129">
        <v>16</v>
      </c>
    </row>
    <row r="2686" spans="1:19" hidden="1">
      <c r="A2686" s="147">
        <v>2650</v>
      </c>
      <c r="B2686" s="121">
        <v>2010105075</v>
      </c>
      <c r="C2686" s="148" t="s">
        <v>159</v>
      </c>
      <c r="D2686" s="149" t="s">
        <v>32</v>
      </c>
      <c r="E2686" s="149" t="s">
        <v>34</v>
      </c>
      <c r="F2686" s="149" t="s">
        <v>89</v>
      </c>
      <c r="G2686" s="149" t="s">
        <v>86</v>
      </c>
      <c r="H2686" s="149">
        <v>0</v>
      </c>
      <c r="I2686" s="123" t="s">
        <v>2753</v>
      </c>
      <c r="J2686" s="150">
        <f>VLOOKUP(B2686,'12.2023'!A:C,3,0)</f>
        <v>0</v>
      </c>
      <c r="K2686" s="151">
        <f>VLOOKUP(B2686,'12.2023'!A:D,4,0)</f>
        <v>5000.17</v>
      </c>
      <c r="L2686" s="150">
        <f>VLOOKUP(B2686,'12.2023'!A:E,5,0)</f>
        <v>0</v>
      </c>
      <c r="M2686" s="150">
        <f>VLOOKUP(B2686,'12.2023'!A:F,6,0)</f>
        <v>0</v>
      </c>
      <c r="N2686" s="150">
        <f t="shared" si="165"/>
        <v>0</v>
      </c>
      <c r="O2686" s="152">
        <f t="shared" si="166"/>
        <v>5000.17</v>
      </c>
      <c r="P2686" s="128">
        <f t="shared" si="167"/>
        <v>-5000.17</v>
      </c>
      <c r="Q2686" s="153">
        <v>0</v>
      </c>
      <c r="R2686" s="128">
        <f t="shared" si="168"/>
        <v>-5000.17</v>
      </c>
      <c r="S2686" s="129">
        <v>16</v>
      </c>
    </row>
    <row r="2687" spans="1:19" hidden="1">
      <c r="A2687" s="147">
        <v>2651</v>
      </c>
      <c r="B2687" s="121">
        <v>2010105076</v>
      </c>
      <c r="C2687" s="148" t="s">
        <v>159</v>
      </c>
      <c r="D2687" s="149" t="s">
        <v>32</v>
      </c>
      <c r="E2687" s="149" t="s">
        <v>34</v>
      </c>
      <c r="F2687" s="149" t="s">
        <v>89</v>
      </c>
      <c r="G2687" s="149" t="s">
        <v>86</v>
      </c>
      <c r="H2687" s="149">
        <v>0</v>
      </c>
      <c r="I2687" s="123" t="s">
        <v>2754</v>
      </c>
      <c r="J2687" s="150">
        <f>VLOOKUP(B2687,'12.2023'!A:C,3,0)</f>
        <v>0</v>
      </c>
      <c r="K2687" s="151">
        <f>VLOOKUP(B2687,'12.2023'!A:D,4,0)</f>
        <v>0</v>
      </c>
      <c r="L2687" s="150">
        <f>VLOOKUP(B2687,'12.2023'!A:E,5,0)</f>
        <v>0</v>
      </c>
      <c r="M2687" s="150">
        <f>VLOOKUP(B2687,'12.2023'!A:F,6,0)</f>
        <v>0</v>
      </c>
      <c r="N2687" s="150">
        <f t="shared" si="165"/>
        <v>0</v>
      </c>
      <c r="O2687" s="152">
        <f t="shared" si="166"/>
        <v>0</v>
      </c>
      <c r="P2687" s="128">
        <f t="shared" si="167"/>
        <v>0</v>
      </c>
      <c r="Q2687" s="153">
        <v>0</v>
      </c>
      <c r="R2687" s="128">
        <f t="shared" si="168"/>
        <v>0</v>
      </c>
      <c r="S2687" s="129">
        <v>16</v>
      </c>
    </row>
    <row r="2688" spans="1:19" hidden="1">
      <c r="A2688" s="147">
        <v>2652</v>
      </c>
      <c r="B2688" s="121">
        <v>2010105077</v>
      </c>
      <c r="C2688" s="148" t="s">
        <v>159</v>
      </c>
      <c r="D2688" s="149" t="s">
        <v>32</v>
      </c>
      <c r="E2688" s="149" t="s">
        <v>34</v>
      </c>
      <c r="F2688" s="149" t="s">
        <v>89</v>
      </c>
      <c r="G2688" s="149" t="s">
        <v>86</v>
      </c>
      <c r="H2688" s="149">
        <v>0</v>
      </c>
      <c r="I2688" s="123" t="s">
        <v>2755</v>
      </c>
      <c r="J2688" s="150">
        <f>VLOOKUP(B2688,'12.2023'!A:C,3,0)</f>
        <v>0</v>
      </c>
      <c r="K2688" s="151">
        <f>VLOOKUP(B2688,'12.2023'!A:D,4,0)</f>
        <v>0</v>
      </c>
      <c r="L2688" s="150">
        <f>VLOOKUP(B2688,'12.2023'!A:E,5,0)</f>
        <v>0</v>
      </c>
      <c r="M2688" s="150">
        <f>VLOOKUP(B2688,'12.2023'!A:F,6,0)</f>
        <v>0</v>
      </c>
      <c r="N2688" s="150">
        <f t="shared" si="165"/>
        <v>0</v>
      </c>
      <c r="O2688" s="152">
        <f t="shared" si="166"/>
        <v>0</v>
      </c>
      <c r="P2688" s="128">
        <f t="shared" si="167"/>
        <v>0</v>
      </c>
      <c r="Q2688" s="153">
        <v>0</v>
      </c>
      <c r="R2688" s="128">
        <f t="shared" si="168"/>
        <v>0</v>
      </c>
      <c r="S2688" s="129">
        <v>16</v>
      </c>
    </row>
    <row r="2689" spans="1:19" hidden="1">
      <c r="A2689" s="147">
        <v>2653</v>
      </c>
      <c r="B2689" s="121">
        <v>2010105078</v>
      </c>
      <c r="C2689" s="148" t="s">
        <v>159</v>
      </c>
      <c r="D2689" s="149" t="s">
        <v>32</v>
      </c>
      <c r="E2689" s="149" t="s">
        <v>34</v>
      </c>
      <c r="F2689" s="149" t="s">
        <v>89</v>
      </c>
      <c r="G2689" s="149" t="s">
        <v>86</v>
      </c>
      <c r="H2689" s="149">
        <v>0</v>
      </c>
      <c r="I2689" s="123" t="s">
        <v>2756</v>
      </c>
      <c r="J2689" s="150">
        <f>VLOOKUP(B2689,'12.2023'!A:C,3,0)</f>
        <v>0</v>
      </c>
      <c r="K2689" s="151">
        <f>VLOOKUP(B2689,'12.2023'!A:D,4,0)</f>
        <v>0</v>
      </c>
      <c r="L2689" s="150">
        <f>VLOOKUP(B2689,'12.2023'!A:E,5,0)</f>
        <v>0</v>
      </c>
      <c r="M2689" s="150">
        <f>VLOOKUP(B2689,'12.2023'!A:F,6,0)</f>
        <v>0</v>
      </c>
      <c r="N2689" s="150">
        <f t="shared" si="165"/>
        <v>0</v>
      </c>
      <c r="O2689" s="152">
        <f t="shared" si="166"/>
        <v>0</v>
      </c>
      <c r="P2689" s="128">
        <f t="shared" si="167"/>
        <v>0</v>
      </c>
      <c r="Q2689" s="153">
        <v>0</v>
      </c>
      <c r="R2689" s="128">
        <f t="shared" si="168"/>
        <v>0</v>
      </c>
      <c r="S2689" s="129">
        <v>16</v>
      </c>
    </row>
    <row r="2690" spans="1:19" hidden="1">
      <c r="A2690" s="147">
        <v>2654</v>
      </c>
      <c r="B2690" s="121">
        <v>2010105079</v>
      </c>
      <c r="C2690" s="148" t="s">
        <v>159</v>
      </c>
      <c r="D2690" s="149" t="s">
        <v>32</v>
      </c>
      <c r="E2690" s="149" t="s">
        <v>34</v>
      </c>
      <c r="F2690" s="149" t="s">
        <v>89</v>
      </c>
      <c r="G2690" s="149" t="s">
        <v>86</v>
      </c>
      <c r="H2690" s="149">
        <v>0</v>
      </c>
      <c r="I2690" s="123" t="s">
        <v>2757</v>
      </c>
      <c r="J2690" s="150">
        <f>VLOOKUP(B2690,'12.2023'!A:C,3,0)</f>
        <v>0</v>
      </c>
      <c r="K2690" s="151">
        <f>VLOOKUP(B2690,'12.2023'!A:D,4,0)</f>
        <v>0</v>
      </c>
      <c r="L2690" s="150">
        <f>VLOOKUP(B2690,'12.2023'!A:E,5,0)</f>
        <v>97634.569990000004</v>
      </c>
      <c r="M2690" s="150">
        <f>VLOOKUP(B2690,'12.2023'!A:F,6,0)</f>
        <v>106338.66</v>
      </c>
      <c r="N2690" s="150">
        <f t="shared" si="165"/>
        <v>0</v>
      </c>
      <c r="O2690" s="152">
        <f t="shared" si="166"/>
        <v>8704.0900099999999</v>
      </c>
      <c r="P2690" s="128">
        <f t="shared" si="167"/>
        <v>-8704.0900099999999</v>
      </c>
      <c r="Q2690" s="153">
        <v>0</v>
      </c>
      <c r="R2690" s="128">
        <f t="shared" si="168"/>
        <v>-8704.0900099999999</v>
      </c>
      <c r="S2690" s="129">
        <v>16</v>
      </c>
    </row>
    <row r="2691" spans="1:19" hidden="1">
      <c r="A2691" s="147">
        <v>2655</v>
      </c>
      <c r="B2691" s="121">
        <v>2010105082</v>
      </c>
      <c r="C2691" s="148" t="s">
        <v>159</v>
      </c>
      <c r="D2691" s="149" t="s">
        <v>32</v>
      </c>
      <c r="E2691" s="149" t="s">
        <v>34</v>
      </c>
      <c r="F2691" s="149" t="s">
        <v>89</v>
      </c>
      <c r="G2691" s="149" t="s">
        <v>86</v>
      </c>
      <c r="H2691" s="149">
        <v>0</v>
      </c>
      <c r="I2691" s="123" t="s">
        <v>2758</v>
      </c>
      <c r="J2691" s="150">
        <f>VLOOKUP(B2691,'12.2023'!A:C,3,0)</f>
        <v>0</v>
      </c>
      <c r="K2691" s="151">
        <f>VLOOKUP(B2691,'12.2023'!A:D,4,0)</f>
        <v>0</v>
      </c>
      <c r="L2691" s="150">
        <f>VLOOKUP(B2691,'12.2023'!A:E,5,0)</f>
        <v>0</v>
      </c>
      <c r="M2691" s="150">
        <f>VLOOKUP(B2691,'12.2023'!A:F,6,0)</f>
        <v>0</v>
      </c>
      <c r="N2691" s="150">
        <f t="shared" si="165"/>
        <v>0</v>
      </c>
      <c r="O2691" s="152">
        <f t="shared" si="166"/>
        <v>0</v>
      </c>
      <c r="P2691" s="128">
        <f t="shared" si="167"/>
        <v>0</v>
      </c>
      <c r="Q2691" s="153">
        <v>0</v>
      </c>
      <c r="R2691" s="128">
        <f t="shared" si="168"/>
        <v>0</v>
      </c>
      <c r="S2691" s="129">
        <v>16</v>
      </c>
    </row>
    <row r="2692" spans="1:19" hidden="1">
      <c r="A2692" s="147">
        <v>2656</v>
      </c>
      <c r="B2692" s="121">
        <v>2010105084</v>
      </c>
      <c r="C2692" s="148" t="s">
        <v>159</v>
      </c>
      <c r="D2692" s="149" t="s">
        <v>32</v>
      </c>
      <c r="E2692" s="149" t="s">
        <v>34</v>
      </c>
      <c r="F2692" s="149" t="s">
        <v>89</v>
      </c>
      <c r="G2692" s="149" t="s">
        <v>86</v>
      </c>
      <c r="H2692" s="149">
        <v>0</v>
      </c>
      <c r="I2692" s="123" t="s">
        <v>2759</v>
      </c>
      <c r="J2692" s="150">
        <f>VLOOKUP(B2692,'12.2023'!A:C,3,0)</f>
        <v>0</v>
      </c>
      <c r="K2692" s="151">
        <f>VLOOKUP(B2692,'12.2023'!A:D,4,0)</f>
        <v>0</v>
      </c>
      <c r="L2692" s="150">
        <f>VLOOKUP(B2692,'12.2023'!A:E,5,0)</f>
        <v>55200</v>
      </c>
      <c r="M2692" s="150">
        <f>VLOOKUP(B2692,'12.2023'!A:F,6,0)</f>
        <v>55200</v>
      </c>
      <c r="N2692" s="150">
        <f t="shared" si="165"/>
        <v>0</v>
      </c>
      <c r="O2692" s="152">
        <f t="shared" si="166"/>
        <v>0</v>
      </c>
      <c r="P2692" s="128">
        <f t="shared" si="167"/>
        <v>0</v>
      </c>
      <c r="Q2692" s="153">
        <v>0</v>
      </c>
      <c r="R2692" s="128">
        <f t="shared" si="168"/>
        <v>0</v>
      </c>
      <c r="S2692" s="129">
        <v>16</v>
      </c>
    </row>
    <row r="2693" spans="1:19" hidden="1">
      <c r="A2693" s="147">
        <v>2657</v>
      </c>
      <c r="B2693" s="121">
        <v>2010105086</v>
      </c>
      <c r="C2693" s="148" t="s">
        <v>159</v>
      </c>
      <c r="D2693" s="149" t="s">
        <v>32</v>
      </c>
      <c r="E2693" s="149" t="s">
        <v>34</v>
      </c>
      <c r="F2693" s="149" t="s">
        <v>89</v>
      </c>
      <c r="G2693" s="149" t="s">
        <v>86</v>
      </c>
      <c r="H2693" s="149">
        <v>0</v>
      </c>
      <c r="I2693" s="123" t="s">
        <v>2760</v>
      </c>
      <c r="J2693" s="150">
        <f>VLOOKUP(B2693,'12.2023'!A:C,3,0)</f>
        <v>0</v>
      </c>
      <c r="K2693" s="151">
        <f>VLOOKUP(B2693,'12.2023'!A:D,4,0)</f>
        <v>0</v>
      </c>
      <c r="L2693" s="150">
        <f>VLOOKUP(B2693,'12.2023'!A:E,5,0)</f>
        <v>0</v>
      </c>
      <c r="M2693" s="150">
        <f>VLOOKUP(B2693,'12.2023'!A:F,6,0)</f>
        <v>0</v>
      </c>
      <c r="N2693" s="150">
        <f t="shared" si="165"/>
        <v>0</v>
      </c>
      <c r="O2693" s="152">
        <f t="shared" si="166"/>
        <v>0</v>
      </c>
      <c r="P2693" s="128">
        <f t="shared" si="167"/>
        <v>0</v>
      </c>
      <c r="Q2693" s="153">
        <v>0</v>
      </c>
      <c r="R2693" s="128">
        <f t="shared" si="168"/>
        <v>0</v>
      </c>
      <c r="S2693" s="129">
        <v>16</v>
      </c>
    </row>
    <row r="2694" spans="1:19" hidden="1">
      <c r="A2694" s="147">
        <v>2658</v>
      </c>
      <c r="B2694" s="121">
        <v>2010105087</v>
      </c>
      <c r="C2694" s="148" t="s">
        <v>159</v>
      </c>
      <c r="D2694" s="149" t="s">
        <v>32</v>
      </c>
      <c r="E2694" s="149" t="s">
        <v>34</v>
      </c>
      <c r="F2694" s="149" t="s">
        <v>89</v>
      </c>
      <c r="G2694" s="149" t="s">
        <v>86</v>
      </c>
      <c r="H2694" s="149">
        <v>0</v>
      </c>
      <c r="I2694" s="123" t="s">
        <v>2761</v>
      </c>
      <c r="J2694" s="150">
        <f>VLOOKUP(B2694,'12.2023'!A:C,3,0)</f>
        <v>0</v>
      </c>
      <c r="K2694" s="151">
        <f>VLOOKUP(B2694,'12.2023'!A:D,4,0)</f>
        <v>106322.90000000001</v>
      </c>
      <c r="L2694" s="150">
        <f>VLOOKUP(B2694,'12.2023'!A:E,5,0)</f>
        <v>106322.90000000001</v>
      </c>
      <c r="M2694" s="150">
        <f>VLOOKUP(B2694,'12.2023'!A:F,6,0)</f>
        <v>0</v>
      </c>
      <c r="N2694" s="150">
        <f t="shared" si="165"/>
        <v>0</v>
      </c>
      <c r="O2694" s="152">
        <f t="shared" si="166"/>
        <v>0</v>
      </c>
      <c r="P2694" s="128">
        <f t="shared" si="167"/>
        <v>0</v>
      </c>
      <c r="Q2694" s="153">
        <v>0</v>
      </c>
      <c r="R2694" s="128">
        <f t="shared" si="168"/>
        <v>0</v>
      </c>
      <c r="S2694" s="129">
        <v>16</v>
      </c>
    </row>
    <row r="2695" spans="1:19" hidden="1">
      <c r="A2695" s="147">
        <v>2659</v>
      </c>
      <c r="B2695" s="121">
        <v>2010105089</v>
      </c>
      <c r="C2695" s="148" t="s">
        <v>159</v>
      </c>
      <c r="D2695" s="149" t="s">
        <v>32</v>
      </c>
      <c r="E2695" s="149" t="s">
        <v>34</v>
      </c>
      <c r="F2695" s="149" t="s">
        <v>89</v>
      </c>
      <c r="G2695" s="149" t="s">
        <v>86</v>
      </c>
      <c r="H2695" s="149">
        <v>0</v>
      </c>
      <c r="I2695" s="123" t="s">
        <v>2762</v>
      </c>
      <c r="J2695" s="150">
        <f>VLOOKUP(B2695,'12.2023'!A:C,3,0)</f>
        <v>0</v>
      </c>
      <c r="K2695" s="151">
        <f>VLOOKUP(B2695,'12.2023'!A:D,4,0)</f>
        <v>0</v>
      </c>
      <c r="L2695" s="150">
        <f>VLOOKUP(B2695,'12.2023'!A:E,5,0)</f>
        <v>0</v>
      </c>
      <c r="M2695" s="150">
        <f>VLOOKUP(B2695,'12.2023'!A:F,6,0)</f>
        <v>0</v>
      </c>
      <c r="N2695" s="150">
        <f t="shared" ref="N2695:N2758" si="169">IF((J2695+L2695)-(K2695+M2695)&lt;0,0,(J2695+L2695)-(K2695+M2695))</f>
        <v>0</v>
      </c>
      <c r="O2695" s="152">
        <f t="shared" ref="O2695:O2758" si="170">-IF((J2695+L2695)-(K2695+M2695)&lt;0,(J2695+L2695)-(K2695+M2695),0)</f>
        <v>0</v>
      </c>
      <c r="P2695" s="128">
        <f t="shared" ref="P2695:P2758" si="171">N2695-O2695</f>
        <v>0</v>
      </c>
      <c r="Q2695" s="153">
        <v>0</v>
      </c>
      <c r="R2695" s="128">
        <f t="shared" ref="R2695:R2758" si="172">P2695-Q2695</f>
        <v>0</v>
      </c>
      <c r="S2695" s="129">
        <v>16</v>
      </c>
    </row>
    <row r="2696" spans="1:19" hidden="1">
      <c r="A2696" s="147">
        <v>2660</v>
      </c>
      <c r="B2696" s="121">
        <v>2010105090</v>
      </c>
      <c r="C2696" s="148" t="s">
        <v>159</v>
      </c>
      <c r="D2696" s="149" t="s">
        <v>32</v>
      </c>
      <c r="E2696" s="149" t="s">
        <v>34</v>
      </c>
      <c r="F2696" s="149" t="s">
        <v>89</v>
      </c>
      <c r="G2696" s="149" t="s">
        <v>86</v>
      </c>
      <c r="H2696" s="149">
        <v>0</v>
      </c>
      <c r="I2696" s="123" t="s">
        <v>2763</v>
      </c>
      <c r="J2696" s="150">
        <f>VLOOKUP(B2696,'12.2023'!A:C,3,0)</f>
        <v>0</v>
      </c>
      <c r="K2696" s="151">
        <f>VLOOKUP(B2696,'12.2023'!A:D,4,0)</f>
        <v>0</v>
      </c>
      <c r="L2696" s="150">
        <f>VLOOKUP(B2696,'12.2023'!A:E,5,0)</f>
        <v>0</v>
      </c>
      <c r="M2696" s="150">
        <f>VLOOKUP(B2696,'12.2023'!A:F,6,0)</f>
        <v>0</v>
      </c>
      <c r="N2696" s="150">
        <f t="shared" si="169"/>
        <v>0</v>
      </c>
      <c r="O2696" s="152">
        <f t="shared" si="170"/>
        <v>0</v>
      </c>
      <c r="P2696" s="128">
        <f t="shared" si="171"/>
        <v>0</v>
      </c>
      <c r="Q2696" s="153">
        <v>0</v>
      </c>
      <c r="R2696" s="128">
        <f t="shared" si="172"/>
        <v>0</v>
      </c>
      <c r="S2696" s="129">
        <v>16</v>
      </c>
    </row>
    <row r="2697" spans="1:19" hidden="1">
      <c r="A2697" s="147">
        <v>2661</v>
      </c>
      <c r="B2697" s="121">
        <v>2010105091</v>
      </c>
      <c r="C2697" s="148" t="s">
        <v>159</v>
      </c>
      <c r="D2697" s="149" t="s">
        <v>32</v>
      </c>
      <c r="E2697" s="149" t="s">
        <v>34</v>
      </c>
      <c r="F2697" s="149" t="s">
        <v>89</v>
      </c>
      <c r="G2697" s="149" t="s">
        <v>86</v>
      </c>
      <c r="H2697" s="149">
        <v>0</v>
      </c>
      <c r="I2697" s="123" t="s">
        <v>2764</v>
      </c>
      <c r="J2697" s="150">
        <f>VLOOKUP(B2697,'12.2023'!A:C,3,0)</f>
        <v>0</v>
      </c>
      <c r="K2697" s="151">
        <f>VLOOKUP(B2697,'12.2023'!A:D,4,0)</f>
        <v>2491.5</v>
      </c>
      <c r="L2697" s="150">
        <f>VLOOKUP(B2697,'12.2023'!A:E,5,0)</f>
        <v>6417</v>
      </c>
      <c r="M2697" s="150">
        <f>VLOOKUP(B2697,'12.2023'!A:F,6,0)</f>
        <v>9407</v>
      </c>
      <c r="N2697" s="150">
        <f t="shared" si="169"/>
        <v>0</v>
      </c>
      <c r="O2697" s="152">
        <f t="shared" si="170"/>
        <v>5481.5</v>
      </c>
      <c r="P2697" s="128">
        <f t="shared" si="171"/>
        <v>-5481.5</v>
      </c>
      <c r="Q2697" s="153">
        <v>0</v>
      </c>
      <c r="R2697" s="128">
        <f t="shared" si="172"/>
        <v>-5481.5</v>
      </c>
      <c r="S2697" s="129">
        <v>16</v>
      </c>
    </row>
    <row r="2698" spans="1:19" hidden="1">
      <c r="A2698" s="147">
        <v>2662</v>
      </c>
      <c r="B2698" s="121">
        <v>2010105094</v>
      </c>
      <c r="C2698" s="148" t="s">
        <v>159</v>
      </c>
      <c r="D2698" s="149" t="s">
        <v>32</v>
      </c>
      <c r="E2698" s="149" t="s">
        <v>34</v>
      </c>
      <c r="F2698" s="149" t="s">
        <v>89</v>
      </c>
      <c r="G2698" s="149" t="s">
        <v>86</v>
      </c>
      <c r="H2698" s="149">
        <v>0</v>
      </c>
      <c r="I2698" s="123" t="s">
        <v>2765</v>
      </c>
      <c r="J2698" s="150">
        <f>VLOOKUP(B2698,'12.2023'!A:C,3,0)</f>
        <v>0</v>
      </c>
      <c r="K2698" s="151">
        <f>VLOOKUP(B2698,'12.2023'!A:D,4,0)</f>
        <v>0</v>
      </c>
      <c r="L2698" s="150">
        <f>VLOOKUP(B2698,'12.2023'!A:E,5,0)</f>
        <v>4807</v>
      </c>
      <c r="M2698" s="150">
        <f>VLOOKUP(B2698,'12.2023'!A:F,6,0)</f>
        <v>4807</v>
      </c>
      <c r="N2698" s="150">
        <f t="shared" si="169"/>
        <v>0</v>
      </c>
      <c r="O2698" s="152">
        <f t="shared" si="170"/>
        <v>0</v>
      </c>
      <c r="P2698" s="128">
        <f t="shared" si="171"/>
        <v>0</v>
      </c>
      <c r="Q2698" s="153">
        <v>0</v>
      </c>
      <c r="R2698" s="128">
        <f t="shared" si="172"/>
        <v>0</v>
      </c>
      <c r="S2698" s="129">
        <v>16</v>
      </c>
    </row>
    <row r="2699" spans="1:19" hidden="1">
      <c r="A2699" s="147">
        <v>2663</v>
      </c>
      <c r="B2699" s="121">
        <v>2010105095</v>
      </c>
      <c r="C2699" s="148" t="s">
        <v>159</v>
      </c>
      <c r="D2699" s="149" t="s">
        <v>32</v>
      </c>
      <c r="E2699" s="149" t="s">
        <v>34</v>
      </c>
      <c r="F2699" s="149" t="s">
        <v>89</v>
      </c>
      <c r="G2699" s="149" t="s">
        <v>86</v>
      </c>
      <c r="H2699" s="149">
        <v>0</v>
      </c>
      <c r="I2699" s="123" t="s">
        <v>2766</v>
      </c>
      <c r="J2699" s="150">
        <f>VLOOKUP(B2699,'12.2023'!A:C,3,0)</f>
        <v>0</v>
      </c>
      <c r="K2699" s="151">
        <f>VLOOKUP(B2699,'12.2023'!A:D,4,0)</f>
        <v>0</v>
      </c>
      <c r="L2699" s="150">
        <f>VLOOKUP(B2699,'12.2023'!A:E,5,0)</f>
        <v>0</v>
      </c>
      <c r="M2699" s="150">
        <f>VLOOKUP(B2699,'12.2023'!A:F,6,0)</f>
        <v>0</v>
      </c>
      <c r="N2699" s="150">
        <f t="shared" si="169"/>
        <v>0</v>
      </c>
      <c r="O2699" s="152">
        <f t="shared" si="170"/>
        <v>0</v>
      </c>
      <c r="P2699" s="128">
        <f t="shared" si="171"/>
        <v>0</v>
      </c>
      <c r="Q2699" s="153">
        <v>0</v>
      </c>
      <c r="R2699" s="128">
        <f t="shared" si="172"/>
        <v>0</v>
      </c>
      <c r="S2699" s="129">
        <v>16</v>
      </c>
    </row>
    <row r="2700" spans="1:19" hidden="1">
      <c r="A2700" s="147">
        <v>2664</v>
      </c>
      <c r="B2700" s="121">
        <v>2010105096</v>
      </c>
      <c r="C2700" s="148" t="s">
        <v>159</v>
      </c>
      <c r="D2700" s="149" t="s">
        <v>32</v>
      </c>
      <c r="E2700" s="149" t="s">
        <v>34</v>
      </c>
      <c r="F2700" s="149" t="s">
        <v>89</v>
      </c>
      <c r="G2700" s="149" t="s">
        <v>86</v>
      </c>
      <c r="H2700" s="149">
        <v>0</v>
      </c>
      <c r="I2700" s="123" t="s">
        <v>2767</v>
      </c>
      <c r="J2700" s="150">
        <f>VLOOKUP(B2700,'12.2023'!A:C,3,0)</f>
        <v>0</v>
      </c>
      <c r="K2700" s="151">
        <f>VLOOKUP(B2700,'12.2023'!A:D,4,0)</f>
        <v>160533.76999999999</v>
      </c>
      <c r="L2700" s="150">
        <f>VLOOKUP(B2700,'12.2023'!A:E,5,0)</f>
        <v>235566.27000000002</v>
      </c>
      <c r="M2700" s="150">
        <f>VLOOKUP(B2700,'12.2023'!A:F,6,0)</f>
        <v>81538.100000000006</v>
      </c>
      <c r="N2700" s="150">
        <f t="shared" si="169"/>
        <v>0</v>
      </c>
      <c r="O2700" s="152">
        <f t="shared" si="170"/>
        <v>6505.5999999999767</v>
      </c>
      <c r="P2700" s="128">
        <f t="shared" si="171"/>
        <v>-6505.5999999999767</v>
      </c>
      <c r="Q2700" s="153">
        <v>0</v>
      </c>
      <c r="R2700" s="128">
        <f t="shared" si="172"/>
        <v>-6505.5999999999767</v>
      </c>
      <c r="S2700" s="129">
        <v>16</v>
      </c>
    </row>
    <row r="2701" spans="1:19" hidden="1">
      <c r="A2701" s="147">
        <v>2665</v>
      </c>
      <c r="B2701" s="121">
        <v>2010105097</v>
      </c>
      <c r="C2701" s="148" t="s">
        <v>159</v>
      </c>
      <c r="D2701" s="149" t="s">
        <v>32</v>
      </c>
      <c r="E2701" s="149" t="s">
        <v>34</v>
      </c>
      <c r="F2701" s="149" t="s">
        <v>89</v>
      </c>
      <c r="G2701" s="149" t="s">
        <v>86</v>
      </c>
      <c r="H2701" s="149">
        <v>0</v>
      </c>
      <c r="I2701" s="123" t="s">
        <v>2768</v>
      </c>
      <c r="J2701" s="150">
        <f>VLOOKUP(B2701,'12.2023'!A:C,3,0)</f>
        <v>0</v>
      </c>
      <c r="K2701" s="151">
        <f>VLOOKUP(B2701,'12.2023'!A:D,4,0)</f>
        <v>0</v>
      </c>
      <c r="L2701" s="150">
        <f>VLOOKUP(B2701,'12.2023'!A:E,5,0)</f>
        <v>0</v>
      </c>
      <c r="M2701" s="150">
        <f>VLOOKUP(B2701,'12.2023'!A:F,6,0)</f>
        <v>0</v>
      </c>
      <c r="N2701" s="150">
        <f t="shared" si="169"/>
        <v>0</v>
      </c>
      <c r="O2701" s="152">
        <f t="shared" si="170"/>
        <v>0</v>
      </c>
      <c r="P2701" s="128">
        <f t="shared" si="171"/>
        <v>0</v>
      </c>
      <c r="Q2701" s="153">
        <v>0</v>
      </c>
      <c r="R2701" s="128">
        <f t="shared" si="172"/>
        <v>0</v>
      </c>
      <c r="S2701" s="129">
        <v>16</v>
      </c>
    </row>
    <row r="2702" spans="1:19" hidden="1">
      <c r="A2702" s="147">
        <v>2666</v>
      </c>
      <c r="B2702" s="121">
        <v>2010105098</v>
      </c>
      <c r="C2702" s="148" t="s">
        <v>159</v>
      </c>
      <c r="D2702" s="149" t="s">
        <v>32</v>
      </c>
      <c r="E2702" s="149" t="s">
        <v>34</v>
      </c>
      <c r="F2702" s="149" t="s">
        <v>89</v>
      </c>
      <c r="G2702" s="149" t="s">
        <v>86</v>
      </c>
      <c r="H2702" s="149">
        <v>0</v>
      </c>
      <c r="I2702" s="123" t="s">
        <v>2769</v>
      </c>
      <c r="J2702" s="150">
        <f>VLOOKUP(B2702,'12.2023'!A:C,3,0)</f>
        <v>0</v>
      </c>
      <c r="K2702" s="151">
        <f>VLOOKUP(B2702,'12.2023'!A:D,4,0)</f>
        <v>0</v>
      </c>
      <c r="L2702" s="150">
        <f>VLOOKUP(B2702,'12.2023'!A:E,5,0)</f>
        <v>0</v>
      </c>
      <c r="M2702" s="150">
        <f>VLOOKUP(B2702,'12.2023'!A:F,6,0)</f>
        <v>0</v>
      </c>
      <c r="N2702" s="150">
        <f t="shared" si="169"/>
        <v>0</v>
      </c>
      <c r="O2702" s="152">
        <f t="shared" si="170"/>
        <v>0</v>
      </c>
      <c r="P2702" s="128">
        <f t="shared" si="171"/>
        <v>0</v>
      </c>
      <c r="Q2702" s="153">
        <v>0</v>
      </c>
      <c r="R2702" s="128">
        <f t="shared" si="172"/>
        <v>0</v>
      </c>
      <c r="S2702" s="129">
        <v>16</v>
      </c>
    </row>
    <row r="2703" spans="1:19" hidden="1">
      <c r="A2703" s="147">
        <v>2667</v>
      </c>
      <c r="B2703" s="121">
        <v>2010105099</v>
      </c>
      <c r="C2703" s="148" t="s">
        <v>159</v>
      </c>
      <c r="D2703" s="149" t="s">
        <v>32</v>
      </c>
      <c r="E2703" s="149" t="s">
        <v>34</v>
      </c>
      <c r="F2703" s="149" t="s">
        <v>89</v>
      </c>
      <c r="G2703" s="149" t="s">
        <v>86</v>
      </c>
      <c r="H2703" s="149">
        <v>0</v>
      </c>
      <c r="I2703" s="123" t="s">
        <v>2770</v>
      </c>
      <c r="J2703" s="150">
        <f>VLOOKUP(B2703,'12.2023'!A:C,3,0)</f>
        <v>0</v>
      </c>
      <c r="K2703" s="151">
        <f>VLOOKUP(B2703,'12.2023'!A:D,4,0)</f>
        <v>0</v>
      </c>
      <c r="L2703" s="150">
        <f>VLOOKUP(B2703,'12.2023'!A:E,5,0)</f>
        <v>0</v>
      </c>
      <c r="M2703" s="150">
        <f>VLOOKUP(B2703,'12.2023'!A:F,6,0)</f>
        <v>0</v>
      </c>
      <c r="N2703" s="150">
        <f t="shared" si="169"/>
        <v>0</v>
      </c>
      <c r="O2703" s="152">
        <f t="shared" si="170"/>
        <v>0</v>
      </c>
      <c r="P2703" s="128">
        <f t="shared" si="171"/>
        <v>0</v>
      </c>
      <c r="Q2703" s="153">
        <v>0</v>
      </c>
      <c r="R2703" s="128">
        <f t="shared" si="172"/>
        <v>0</v>
      </c>
      <c r="S2703" s="129">
        <v>16</v>
      </c>
    </row>
    <row r="2704" spans="1:19" hidden="1">
      <c r="A2704" s="147">
        <v>2668</v>
      </c>
      <c r="B2704" s="121">
        <v>2010105100</v>
      </c>
      <c r="C2704" s="148" t="s">
        <v>159</v>
      </c>
      <c r="D2704" s="149" t="s">
        <v>32</v>
      </c>
      <c r="E2704" s="149" t="s">
        <v>34</v>
      </c>
      <c r="F2704" s="149" t="s">
        <v>89</v>
      </c>
      <c r="G2704" s="149" t="s">
        <v>86</v>
      </c>
      <c r="H2704" s="149">
        <v>0</v>
      </c>
      <c r="I2704" s="123" t="s">
        <v>2771</v>
      </c>
      <c r="J2704" s="150">
        <f>VLOOKUP(B2704,'12.2023'!A:C,3,0)</f>
        <v>0</v>
      </c>
      <c r="K2704" s="151">
        <f>VLOOKUP(B2704,'12.2023'!A:D,4,0)</f>
        <v>1886</v>
      </c>
      <c r="L2704" s="150">
        <f>VLOOKUP(B2704,'12.2023'!A:E,5,0)</f>
        <v>0</v>
      </c>
      <c r="M2704" s="150">
        <f>VLOOKUP(B2704,'12.2023'!A:F,6,0)</f>
        <v>0</v>
      </c>
      <c r="N2704" s="150">
        <f t="shared" si="169"/>
        <v>0</v>
      </c>
      <c r="O2704" s="152">
        <f t="shared" si="170"/>
        <v>1886</v>
      </c>
      <c r="P2704" s="128">
        <f t="shared" si="171"/>
        <v>-1886</v>
      </c>
      <c r="Q2704" s="153">
        <v>0</v>
      </c>
      <c r="R2704" s="128">
        <f t="shared" si="172"/>
        <v>-1886</v>
      </c>
      <c r="S2704" s="129">
        <v>16</v>
      </c>
    </row>
    <row r="2705" spans="1:19" hidden="1">
      <c r="A2705" s="147">
        <v>2669</v>
      </c>
      <c r="B2705" s="121">
        <v>2010105101</v>
      </c>
      <c r="C2705" s="148" t="s">
        <v>159</v>
      </c>
      <c r="D2705" s="149" t="s">
        <v>32</v>
      </c>
      <c r="E2705" s="149" t="s">
        <v>34</v>
      </c>
      <c r="F2705" s="149" t="s">
        <v>89</v>
      </c>
      <c r="G2705" s="149" t="s">
        <v>86</v>
      </c>
      <c r="H2705" s="149">
        <v>0</v>
      </c>
      <c r="I2705" s="123" t="s">
        <v>2772</v>
      </c>
      <c r="J2705" s="150">
        <f>VLOOKUP(B2705,'12.2023'!A:C,3,0)</f>
        <v>0</v>
      </c>
      <c r="K2705" s="151">
        <f>VLOOKUP(B2705,'12.2023'!A:D,4,0)</f>
        <v>0</v>
      </c>
      <c r="L2705" s="150">
        <f>VLOOKUP(B2705,'12.2023'!A:E,5,0)</f>
        <v>0</v>
      </c>
      <c r="M2705" s="150">
        <f>VLOOKUP(B2705,'12.2023'!A:F,6,0)</f>
        <v>0</v>
      </c>
      <c r="N2705" s="150">
        <f t="shared" si="169"/>
        <v>0</v>
      </c>
      <c r="O2705" s="152">
        <f t="shared" si="170"/>
        <v>0</v>
      </c>
      <c r="P2705" s="128">
        <f t="shared" si="171"/>
        <v>0</v>
      </c>
      <c r="Q2705" s="153">
        <v>0</v>
      </c>
      <c r="R2705" s="128">
        <f t="shared" si="172"/>
        <v>0</v>
      </c>
      <c r="S2705" s="129">
        <v>16</v>
      </c>
    </row>
    <row r="2706" spans="1:19" hidden="1">
      <c r="A2706" s="147">
        <v>2670</v>
      </c>
      <c r="B2706" s="121">
        <v>2010105102</v>
      </c>
      <c r="C2706" s="148" t="s">
        <v>159</v>
      </c>
      <c r="D2706" s="149" t="s">
        <v>32</v>
      </c>
      <c r="E2706" s="149" t="s">
        <v>34</v>
      </c>
      <c r="F2706" s="149" t="s">
        <v>89</v>
      </c>
      <c r="G2706" s="149" t="s">
        <v>86</v>
      </c>
      <c r="H2706" s="149">
        <v>0</v>
      </c>
      <c r="I2706" s="123" t="s">
        <v>2773</v>
      </c>
      <c r="J2706" s="150">
        <f>VLOOKUP(B2706,'12.2023'!A:C,3,0)</f>
        <v>0</v>
      </c>
      <c r="K2706" s="151">
        <f>VLOOKUP(B2706,'12.2023'!A:D,4,0)</f>
        <v>0</v>
      </c>
      <c r="L2706" s="150">
        <f>VLOOKUP(B2706,'12.2023'!A:E,5,0)</f>
        <v>0</v>
      </c>
      <c r="M2706" s="150">
        <f>VLOOKUP(B2706,'12.2023'!A:F,6,0)</f>
        <v>0</v>
      </c>
      <c r="N2706" s="150">
        <f t="shared" si="169"/>
        <v>0</v>
      </c>
      <c r="O2706" s="152">
        <f t="shared" si="170"/>
        <v>0</v>
      </c>
      <c r="P2706" s="128">
        <f t="shared" si="171"/>
        <v>0</v>
      </c>
      <c r="Q2706" s="153">
        <v>0</v>
      </c>
      <c r="R2706" s="128">
        <f t="shared" si="172"/>
        <v>0</v>
      </c>
      <c r="S2706" s="129">
        <v>16</v>
      </c>
    </row>
    <row r="2707" spans="1:19" hidden="1">
      <c r="A2707" s="147">
        <v>2671</v>
      </c>
      <c r="B2707" s="121">
        <v>2010105103</v>
      </c>
      <c r="C2707" s="148" t="s">
        <v>159</v>
      </c>
      <c r="D2707" s="149" t="s">
        <v>32</v>
      </c>
      <c r="E2707" s="149" t="s">
        <v>34</v>
      </c>
      <c r="F2707" s="149" t="s">
        <v>89</v>
      </c>
      <c r="G2707" s="149" t="s">
        <v>86</v>
      </c>
      <c r="H2707" s="149">
        <v>0</v>
      </c>
      <c r="I2707" s="123" t="s">
        <v>2774</v>
      </c>
      <c r="J2707" s="150">
        <f>VLOOKUP(B2707,'12.2023'!A:C,3,0)</f>
        <v>0</v>
      </c>
      <c r="K2707" s="151">
        <f>VLOOKUP(B2707,'12.2023'!A:D,4,0)</f>
        <v>822</v>
      </c>
      <c r="L2707" s="150">
        <f>VLOOKUP(B2707,'12.2023'!A:E,5,0)</f>
        <v>0</v>
      </c>
      <c r="M2707" s="150">
        <f>VLOOKUP(B2707,'12.2023'!A:F,6,0)</f>
        <v>0</v>
      </c>
      <c r="N2707" s="150">
        <f t="shared" si="169"/>
        <v>0</v>
      </c>
      <c r="O2707" s="152">
        <f t="shared" si="170"/>
        <v>822</v>
      </c>
      <c r="P2707" s="128">
        <f t="shared" si="171"/>
        <v>-822</v>
      </c>
      <c r="Q2707" s="153">
        <v>0</v>
      </c>
      <c r="R2707" s="128">
        <f t="shared" si="172"/>
        <v>-822</v>
      </c>
      <c r="S2707" s="129">
        <v>16</v>
      </c>
    </row>
    <row r="2708" spans="1:19" hidden="1">
      <c r="A2708" s="147">
        <v>2672</v>
      </c>
      <c r="B2708" s="121">
        <v>2010105104</v>
      </c>
      <c r="C2708" s="148" t="s">
        <v>159</v>
      </c>
      <c r="D2708" s="149" t="s">
        <v>32</v>
      </c>
      <c r="E2708" s="149" t="s">
        <v>34</v>
      </c>
      <c r="F2708" s="149" t="s">
        <v>89</v>
      </c>
      <c r="G2708" s="149" t="s">
        <v>86</v>
      </c>
      <c r="H2708" s="149">
        <v>0</v>
      </c>
      <c r="I2708" s="123" t="s">
        <v>2775</v>
      </c>
      <c r="J2708" s="150">
        <f>VLOOKUP(B2708,'12.2023'!A:C,3,0)</f>
        <v>0</v>
      </c>
      <c r="K2708" s="151">
        <f>VLOOKUP(B2708,'12.2023'!A:D,4,0)</f>
        <v>20015</v>
      </c>
      <c r="L2708" s="150">
        <f>VLOOKUP(B2708,'12.2023'!A:E,5,0)</f>
        <v>170000</v>
      </c>
      <c r="M2708" s="150">
        <f>VLOOKUP(B2708,'12.2023'!A:F,6,0)</f>
        <v>160386.67000000001</v>
      </c>
      <c r="N2708" s="150">
        <f t="shared" si="169"/>
        <v>0</v>
      </c>
      <c r="O2708" s="152">
        <f t="shared" si="170"/>
        <v>10401.670000000013</v>
      </c>
      <c r="P2708" s="128">
        <f t="shared" si="171"/>
        <v>-10401.670000000013</v>
      </c>
      <c r="Q2708" s="153">
        <v>0</v>
      </c>
      <c r="R2708" s="128">
        <f t="shared" si="172"/>
        <v>-10401.670000000013</v>
      </c>
      <c r="S2708" s="129">
        <v>16</v>
      </c>
    </row>
    <row r="2709" spans="1:19" hidden="1">
      <c r="A2709" s="147">
        <v>2673</v>
      </c>
      <c r="B2709" s="121">
        <v>2010105108</v>
      </c>
      <c r="C2709" s="148" t="s">
        <v>159</v>
      </c>
      <c r="D2709" s="149" t="s">
        <v>32</v>
      </c>
      <c r="E2709" s="149" t="s">
        <v>34</v>
      </c>
      <c r="F2709" s="149" t="s">
        <v>89</v>
      </c>
      <c r="G2709" s="149" t="s">
        <v>86</v>
      </c>
      <c r="H2709" s="149">
        <v>0</v>
      </c>
      <c r="I2709" s="123" t="s">
        <v>2776</v>
      </c>
      <c r="J2709" s="150">
        <f>VLOOKUP(B2709,'12.2023'!A:C,3,0)</f>
        <v>0</v>
      </c>
      <c r="K2709" s="151">
        <f>VLOOKUP(B2709,'12.2023'!A:D,4,0)</f>
        <v>0</v>
      </c>
      <c r="L2709" s="150">
        <f>VLOOKUP(B2709,'12.2023'!A:E,5,0)</f>
        <v>0</v>
      </c>
      <c r="M2709" s="150">
        <f>VLOOKUP(B2709,'12.2023'!A:F,6,0)</f>
        <v>0</v>
      </c>
      <c r="N2709" s="150">
        <f t="shared" si="169"/>
        <v>0</v>
      </c>
      <c r="O2709" s="152">
        <f t="shared" si="170"/>
        <v>0</v>
      </c>
      <c r="P2709" s="128">
        <f t="shared" si="171"/>
        <v>0</v>
      </c>
      <c r="Q2709" s="153">
        <v>0</v>
      </c>
      <c r="R2709" s="128">
        <f t="shared" si="172"/>
        <v>0</v>
      </c>
      <c r="S2709" s="129">
        <v>16</v>
      </c>
    </row>
    <row r="2710" spans="1:19" hidden="1">
      <c r="A2710" s="147">
        <v>2674</v>
      </c>
      <c r="B2710" s="121">
        <v>2010105109</v>
      </c>
      <c r="C2710" s="148" t="s">
        <v>159</v>
      </c>
      <c r="D2710" s="149" t="s">
        <v>32</v>
      </c>
      <c r="E2710" s="149" t="s">
        <v>34</v>
      </c>
      <c r="F2710" s="149" t="s">
        <v>89</v>
      </c>
      <c r="G2710" s="149" t="s">
        <v>86</v>
      </c>
      <c r="H2710" s="149">
        <v>0</v>
      </c>
      <c r="I2710" s="123" t="s">
        <v>2777</v>
      </c>
      <c r="J2710" s="150">
        <f>VLOOKUP(B2710,'12.2023'!A:C,3,0)</f>
        <v>0</v>
      </c>
      <c r="K2710" s="151">
        <f>VLOOKUP(B2710,'12.2023'!A:D,4,0)</f>
        <v>21136</v>
      </c>
      <c r="L2710" s="150">
        <f>VLOOKUP(B2710,'12.2023'!A:E,5,0)</f>
        <v>158013</v>
      </c>
      <c r="M2710" s="150">
        <f>VLOOKUP(B2710,'12.2023'!A:F,6,0)</f>
        <v>136877</v>
      </c>
      <c r="N2710" s="150">
        <f t="shared" si="169"/>
        <v>0</v>
      </c>
      <c r="O2710" s="152">
        <f t="shared" si="170"/>
        <v>0</v>
      </c>
      <c r="P2710" s="128">
        <f t="shared" si="171"/>
        <v>0</v>
      </c>
      <c r="Q2710" s="153">
        <v>0</v>
      </c>
      <c r="R2710" s="128">
        <f t="shared" si="172"/>
        <v>0</v>
      </c>
      <c r="S2710" s="129">
        <v>16</v>
      </c>
    </row>
    <row r="2711" spans="1:19" hidden="1">
      <c r="A2711" s="147">
        <v>2675</v>
      </c>
      <c r="B2711" s="121">
        <v>2010105110</v>
      </c>
      <c r="C2711" s="148" t="s">
        <v>159</v>
      </c>
      <c r="D2711" s="149" t="s">
        <v>32</v>
      </c>
      <c r="E2711" s="149" t="s">
        <v>34</v>
      </c>
      <c r="F2711" s="149" t="s">
        <v>89</v>
      </c>
      <c r="G2711" s="149" t="s">
        <v>86</v>
      </c>
      <c r="H2711" s="149">
        <v>0</v>
      </c>
      <c r="I2711" s="123" t="s">
        <v>2778</v>
      </c>
      <c r="J2711" s="150">
        <f>VLOOKUP(B2711,'12.2023'!A:C,3,0)</f>
        <v>0</v>
      </c>
      <c r="K2711" s="151">
        <f>VLOOKUP(B2711,'12.2023'!A:D,4,0)</f>
        <v>590</v>
      </c>
      <c r="L2711" s="150">
        <f>VLOOKUP(B2711,'12.2023'!A:E,5,0)</f>
        <v>0</v>
      </c>
      <c r="M2711" s="150">
        <f>VLOOKUP(B2711,'12.2023'!A:F,6,0)</f>
        <v>0</v>
      </c>
      <c r="N2711" s="150">
        <f t="shared" si="169"/>
        <v>0</v>
      </c>
      <c r="O2711" s="152">
        <f t="shared" si="170"/>
        <v>590</v>
      </c>
      <c r="P2711" s="128">
        <f t="shared" si="171"/>
        <v>-590</v>
      </c>
      <c r="Q2711" s="153">
        <v>0</v>
      </c>
      <c r="R2711" s="128">
        <f t="shared" si="172"/>
        <v>-590</v>
      </c>
      <c r="S2711" s="129">
        <v>16</v>
      </c>
    </row>
    <row r="2712" spans="1:19" hidden="1">
      <c r="A2712" s="147">
        <v>2676</v>
      </c>
      <c r="B2712" s="121">
        <v>2010105111</v>
      </c>
      <c r="C2712" s="148" t="s">
        <v>159</v>
      </c>
      <c r="D2712" s="149" t="s">
        <v>32</v>
      </c>
      <c r="E2712" s="149" t="s">
        <v>34</v>
      </c>
      <c r="F2712" s="149" t="s">
        <v>89</v>
      </c>
      <c r="G2712" s="149" t="s">
        <v>86</v>
      </c>
      <c r="H2712" s="149">
        <v>0</v>
      </c>
      <c r="I2712" s="123" t="s">
        <v>2779</v>
      </c>
      <c r="J2712" s="150">
        <f>VLOOKUP(B2712,'12.2023'!A:C,3,0)</f>
        <v>35100</v>
      </c>
      <c r="K2712" s="151">
        <f>VLOOKUP(B2712,'12.2023'!A:D,4,0)</f>
        <v>0</v>
      </c>
      <c r="L2712" s="150">
        <f>VLOOKUP(B2712,'12.2023'!A:E,5,0)</f>
        <v>96391</v>
      </c>
      <c r="M2712" s="150">
        <f>VLOOKUP(B2712,'12.2023'!A:F,6,0)</f>
        <v>131491</v>
      </c>
      <c r="N2712" s="150">
        <f t="shared" si="169"/>
        <v>0</v>
      </c>
      <c r="O2712" s="152">
        <f t="shared" si="170"/>
        <v>0</v>
      </c>
      <c r="P2712" s="128">
        <f t="shared" si="171"/>
        <v>0</v>
      </c>
      <c r="Q2712" s="153">
        <v>0</v>
      </c>
      <c r="R2712" s="128">
        <f t="shared" si="172"/>
        <v>0</v>
      </c>
      <c r="S2712" s="129">
        <v>16</v>
      </c>
    </row>
    <row r="2713" spans="1:19" hidden="1">
      <c r="A2713" s="147">
        <v>2677</v>
      </c>
      <c r="B2713" s="121">
        <v>2010105112</v>
      </c>
      <c r="C2713" s="148" t="s">
        <v>159</v>
      </c>
      <c r="D2713" s="149" t="s">
        <v>32</v>
      </c>
      <c r="E2713" s="149" t="s">
        <v>34</v>
      </c>
      <c r="F2713" s="149" t="s">
        <v>89</v>
      </c>
      <c r="G2713" s="149" t="s">
        <v>86</v>
      </c>
      <c r="H2713" s="149">
        <v>0</v>
      </c>
      <c r="I2713" s="123" t="s">
        <v>2780</v>
      </c>
      <c r="J2713" s="150">
        <f>VLOOKUP(B2713,'12.2023'!A:C,3,0)</f>
        <v>0</v>
      </c>
      <c r="K2713" s="151">
        <f>VLOOKUP(B2713,'12.2023'!A:D,4,0)</f>
        <v>0</v>
      </c>
      <c r="L2713" s="150">
        <f>VLOOKUP(B2713,'12.2023'!A:E,5,0)</f>
        <v>0</v>
      </c>
      <c r="M2713" s="150">
        <f>VLOOKUP(B2713,'12.2023'!A:F,6,0)</f>
        <v>0</v>
      </c>
      <c r="N2713" s="150">
        <f t="shared" si="169"/>
        <v>0</v>
      </c>
      <c r="O2713" s="152">
        <f t="shared" si="170"/>
        <v>0</v>
      </c>
      <c r="P2713" s="128">
        <f t="shared" si="171"/>
        <v>0</v>
      </c>
      <c r="Q2713" s="153">
        <v>0</v>
      </c>
      <c r="R2713" s="128">
        <f t="shared" si="172"/>
        <v>0</v>
      </c>
      <c r="S2713" s="129">
        <v>16</v>
      </c>
    </row>
    <row r="2714" spans="1:19" hidden="1">
      <c r="A2714" s="147">
        <v>2678</v>
      </c>
      <c r="B2714" s="121">
        <v>2010105113</v>
      </c>
      <c r="C2714" s="148" t="s">
        <v>159</v>
      </c>
      <c r="D2714" s="149" t="s">
        <v>32</v>
      </c>
      <c r="E2714" s="149" t="s">
        <v>34</v>
      </c>
      <c r="F2714" s="149" t="s">
        <v>152</v>
      </c>
      <c r="G2714" s="149" t="s">
        <v>111</v>
      </c>
      <c r="H2714" s="149">
        <v>0</v>
      </c>
      <c r="I2714" s="123" t="s">
        <v>2781</v>
      </c>
      <c r="J2714" s="150">
        <f>VLOOKUP(B2714,'12.2023'!A:C,3,0)</f>
        <v>24208.799999999999</v>
      </c>
      <c r="K2714" s="151">
        <f>VLOOKUP(B2714,'12.2023'!A:D,4,0)</f>
        <v>0</v>
      </c>
      <c r="L2714" s="150">
        <f>VLOOKUP(B2714,'12.2023'!A:E,5,0)</f>
        <v>0</v>
      </c>
      <c r="M2714" s="150">
        <f>VLOOKUP(B2714,'12.2023'!A:F,6,0)</f>
        <v>0</v>
      </c>
      <c r="N2714" s="150">
        <f t="shared" si="169"/>
        <v>24208.799999999999</v>
      </c>
      <c r="O2714" s="152">
        <f t="shared" si="170"/>
        <v>0</v>
      </c>
      <c r="P2714" s="128">
        <f t="shared" si="171"/>
        <v>24208.799999999999</v>
      </c>
      <c r="Q2714" s="153">
        <v>0</v>
      </c>
      <c r="R2714" s="128">
        <f t="shared" si="172"/>
        <v>24208.799999999999</v>
      </c>
      <c r="S2714" s="129">
        <v>11</v>
      </c>
    </row>
    <row r="2715" spans="1:19" hidden="1">
      <c r="A2715" s="147">
        <v>2679</v>
      </c>
      <c r="B2715" s="121">
        <v>2010105114</v>
      </c>
      <c r="C2715" s="148" t="s">
        <v>159</v>
      </c>
      <c r="D2715" s="149" t="s">
        <v>32</v>
      </c>
      <c r="E2715" s="149" t="s">
        <v>34</v>
      </c>
      <c r="F2715" s="149" t="s">
        <v>89</v>
      </c>
      <c r="G2715" s="149" t="s">
        <v>86</v>
      </c>
      <c r="H2715" s="149">
        <v>0</v>
      </c>
      <c r="I2715" s="123" t="s">
        <v>2782</v>
      </c>
      <c r="J2715" s="150">
        <f>VLOOKUP(B2715,'12.2023'!A:C,3,0)</f>
        <v>0</v>
      </c>
      <c r="K2715" s="151">
        <f>VLOOKUP(B2715,'12.2023'!A:D,4,0)</f>
        <v>0</v>
      </c>
      <c r="L2715" s="150">
        <f>VLOOKUP(B2715,'12.2023'!A:E,5,0)</f>
        <v>202813.26</v>
      </c>
      <c r="M2715" s="150">
        <f>VLOOKUP(B2715,'12.2023'!A:F,6,0)</f>
        <v>202813.26</v>
      </c>
      <c r="N2715" s="150">
        <f t="shared" si="169"/>
        <v>0</v>
      </c>
      <c r="O2715" s="152">
        <f t="shared" si="170"/>
        <v>0</v>
      </c>
      <c r="P2715" s="128">
        <f t="shared" si="171"/>
        <v>0</v>
      </c>
      <c r="Q2715" s="153">
        <v>0</v>
      </c>
      <c r="R2715" s="128">
        <f t="shared" si="172"/>
        <v>0</v>
      </c>
      <c r="S2715" s="129">
        <v>16</v>
      </c>
    </row>
    <row r="2716" spans="1:19" hidden="1">
      <c r="A2716" s="147">
        <v>2680</v>
      </c>
      <c r="B2716" s="121">
        <v>2010105115</v>
      </c>
      <c r="C2716" s="148" t="s">
        <v>159</v>
      </c>
      <c r="D2716" s="149" t="s">
        <v>32</v>
      </c>
      <c r="E2716" s="149" t="s">
        <v>34</v>
      </c>
      <c r="F2716" s="149" t="s">
        <v>89</v>
      </c>
      <c r="G2716" s="149" t="s">
        <v>86</v>
      </c>
      <c r="H2716" s="149">
        <v>0</v>
      </c>
      <c r="I2716" s="123" t="s">
        <v>2783</v>
      </c>
      <c r="J2716" s="150">
        <f>VLOOKUP(B2716,'12.2023'!A:C,3,0)</f>
        <v>0</v>
      </c>
      <c r="K2716" s="151">
        <f>VLOOKUP(B2716,'12.2023'!A:D,4,0)</f>
        <v>0</v>
      </c>
      <c r="L2716" s="150">
        <f>VLOOKUP(B2716,'12.2023'!A:E,5,0)</f>
        <v>0</v>
      </c>
      <c r="M2716" s="150">
        <f>VLOOKUP(B2716,'12.2023'!A:F,6,0)</f>
        <v>0</v>
      </c>
      <c r="N2716" s="150">
        <f t="shared" si="169"/>
        <v>0</v>
      </c>
      <c r="O2716" s="152">
        <f t="shared" si="170"/>
        <v>0</v>
      </c>
      <c r="P2716" s="128">
        <f t="shared" si="171"/>
        <v>0</v>
      </c>
      <c r="Q2716" s="153">
        <v>0</v>
      </c>
      <c r="R2716" s="128">
        <f t="shared" si="172"/>
        <v>0</v>
      </c>
      <c r="S2716" s="129">
        <v>16</v>
      </c>
    </row>
    <row r="2717" spans="1:19" hidden="1">
      <c r="A2717" s="147">
        <v>2681</v>
      </c>
      <c r="B2717" s="121">
        <v>2010105116</v>
      </c>
      <c r="C2717" s="148" t="s">
        <v>159</v>
      </c>
      <c r="D2717" s="149" t="s">
        <v>32</v>
      </c>
      <c r="E2717" s="149" t="s">
        <v>34</v>
      </c>
      <c r="F2717" s="149" t="s">
        <v>152</v>
      </c>
      <c r="G2717" s="149" t="s">
        <v>111</v>
      </c>
      <c r="H2717" s="149">
        <v>0</v>
      </c>
      <c r="I2717" s="123" t="s">
        <v>2784</v>
      </c>
      <c r="J2717" s="150">
        <f>VLOOKUP(B2717,'12.2023'!A:C,3,0)</f>
        <v>0</v>
      </c>
      <c r="K2717" s="151">
        <f>VLOOKUP(B2717,'12.2023'!A:D,4,0)</f>
        <v>0</v>
      </c>
      <c r="L2717" s="150">
        <f>VLOOKUP(B2717,'12.2023'!A:E,5,0)</f>
        <v>13838.33</v>
      </c>
      <c r="M2717" s="150">
        <f>VLOOKUP(B2717,'12.2023'!A:F,6,0)</f>
        <v>768.33</v>
      </c>
      <c r="N2717" s="150">
        <f t="shared" si="169"/>
        <v>13070</v>
      </c>
      <c r="O2717" s="152">
        <f t="shared" si="170"/>
        <v>0</v>
      </c>
      <c r="P2717" s="128">
        <f t="shared" si="171"/>
        <v>13070</v>
      </c>
      <c r="Q2717" s="153">
        <v>0</v>
      </c>
      <c r="R2717" s="128">
        <f t="shared" si="172"/>
        <v>13070</v>
      </c>
      <c r="S2717" s="129">
        <v>11</v>
      </c>
    </row>
    <row r="2718" spans="1:19" hidden="1">
      <c r="A2718" s="147">
        <v>2682</v>
      </c>
      <c r="B2718" s="121">
        <v>2010105117</v>
      </c>
      <c r="C2718" s="148" t="s">
        <v>159</v>
      </c>
      <c r="D2718" s="149" t="s">
        <v>32</v>
      </c>
      <c r="E2718" s="149" t="s">
        <v>34</v>
      </c>
      <c r="F2718" s="149" t="s">
        <v>89</v>
      </c>
      <c r="G2718" s="149" t="s">
        <v>86</v>
      </c>
      <c r="H2718" s="149">
        <v>0</v>
      </c>
      <c r="I2718" s="123" t="s">
        <v>2785</v>
      </c>
      <c r="J2718" s="150">
        <f>VLOOKUP(B2718,'12.2023'!A:C,3,0)</f>
        <v>0</v>
      </c>
      <c r="K2718" s="151">
        <f>VLOOKUP(B2718,'12.2023'!A:D,4,0)</f>
        <v>0</v>
      </c>
      <c r="L2718" s="150">
        <f>VLOOKUP(B2718,'12.2023'!A:E,5,0)</f>
        <v>81880</v>
      </c>
      <c r="M2718" s="150">
        <f>VLOOKUP(B2718,'12.2023'!A:F,6,0)</f>
        <v>94990</v>
      </c>
      <c r="N2718" s="150">
        <f t="shared" si="169"/>
        <v>0</v>
      </c>
      <c r="O2718" s="152">
        <f t="shared" si="170"/>
        <v>13110</v>
      </c>
      <c r="P2718" s="128">
        <f t="shared" si="171"/>
        <v>-13110</v>
      </c>
      <c r="Q2718" s="153">
        <v>0</v>
      </c>
      <c r="R2718" s="128">
        <f t="shared" si="172"/>
        <v>-13110</v>
      </c>
      <c r="S2718" s="129">
        <v>16</v>
      </c>
    </row>
    <row r="2719" spans="1:19" hidden="1">
      <c r="A2719" s="147">
        <v>2683</v>
      </c>
      <c r="B2719" s="121">
        <v>2010105118</v>
      </c>
      <c r="C2719" s="148" t="s">
        <v>159</v>
      </c>
      <c r="D2719" s="149" t="s">
        <v>32</v>
      </c>
      <c r="E2719" s="149" t="s">
        <v>34</v>
      </c>
      <c r="F2719" s="149" t="s">
        <v>89</v>
      </c>
      <c r="G2719" s="149" t="s">
        <v>86</v>
      </c>
      <c r="H2719" s="149">
        <v>0</v>
      </c>
      <c r="I2719" s="123" t="s">
        <v>2786</v>
      </c>
      <c r="J2719" s="150">
        <f>VLOOKUP(B2719,'12.2023'!A:C,3,0)</f>
        <v>0</v>
      </c>
      <c r="K2719" s="151">
        <f>VLOOKUP(B2719,'12.2023'!A:D,4,0)</f>
        <v>9234.0500000000011</v>
      </c>
      <c r="L2719" s="150">
        <f>VLOOKUP(B2719,'12.2023'!A:E,5,0)</f>
        <v>9234.0500000000011</v>
      </c>
      <c r="M2719" s="150">
        <f>VLOOKUP(B2719,'12.2023'!A:F,6,0)</f>
        <v>0</v>
      </c>
      <c r="N2719" s="150">
        <f t="shared" si="169"/>
        <v>0</v>
      </c>
      <c r="O2719" s="152">
        <f t="shared" si="170"/>
        <v>0</v>
      </c>
      <c r="P2719" s="128">
        <f t="shared" si="171"/>
        <v>0</v>
      </c>
      <c r="Q2719" s="153">
        <v>0</v>
      </c>
      <c r="R2719" s="128">
        <f t="shared" si="172"/>
        <v>0</v>
      </c>
      <c r="S2719" s="129">
        <v>16</v>
      </c>
    </row>
    <row r="2720" spans="1:19" hidden="1">
      <c r="A2720" s="147">
        <v>2684</v>
      </c>
      <c r="B2720" s="121">
        <v>2010105119</v>
      </c>
      <c r="C2720" s="148" t="s">
        <v>159</v>
      </c>
      <c r="D2720" s="149" t="s">
        <v>32</v>
      </c>
      <c r="E2720" s="149" t="s">
        <v>34</v>
      </c>
      <c r="F2720" s="149" t="s">
        <v>89</v>
      </c>
      <c r="G2720" s="149" t="s">
        <v>86</v>
      </c>
      <c r="H2720" s="149">
        <v>0</v>
      </c>
      <c r="I2720" s="123" t="s">
        <v>2787</v>
      </c>
      <c r="J2720" s="150">
        <f>VLOOKUP(B2720,'12.2023'!A:C,3,0)</f>
        <v>5.0000000000000001E-3</v>
      </c>
      <c r="K2720" s="151">
        <f>VLOOKUP(B2720,'12.2023'!A:D,4,0)</f>
        <v>0</v>
      </c>
      <c r="L2720" s="150">
        <f>VLOOKUP(B2720,'12.2023'!A:E,5,0)</f>
        <v>9775</v>
      </c>
      <c r="M2720" s="150">
        <f>VLOOKUP(B2720,'12.2023'!A:F,6,0)</f>
        <v>12650.01</v>
      </c>
      <c r="N2720" s="150">
        <f t="shared" si="169"/>
        <v>0</v>
      </c>
      <c r="O2720" s="152">
        <f t="shared" si="170"/>
        <v>2875.005000000001</v>
      </c>
      <c r="P2720" s="128">
        <f t="shared" si="171"/>
        <v>-2875.005000000001</v>
      </c>
      <c r="Q2720" s="153">
        <v>0</v>
      </c>
      <c r="R2720" s="128">
        <f t="shared" si="172"/>
        <v>-2875.005000000001</v>
      </c>
      <c r="S2720" s="129">
        <v>16</v>
      </c>
    </row>
    <row r="2721" spans="1:19" hidden="1">
      <c r="A2721" s="147">
        <v>2685</v>
      </c>
      <c r="B2721" s="121">
        <v>2010105120</v>
      </c>
      <c r="C2721" s="148" t="s">
        <v>159</v>
      </c>
      <c r="D2721" s="149" t="s">
        <v>32</v>
      </c>
      <c r="E2721" s="149" t="s">
        <v>34</v>
      </c>
      <c r="F2721" s="149" t="s">
        <v>89</v>
      </c>
      <c r="G2721" s="149" t="s">
        <v>86</v>
      </c>
      <c r="H2721" s="149">
        <v>0</v>
      </c>
      <c r="I2721" s="123" t="s">
        <v>2788</v>
      </c>
      <c r="J2721" s="150">
        <f>VLOOKUP(B2721,'12.2023'!A:C,3,0)</f>
        <v>0</v>
      </c>
      <c r="K2721" s="151">
        <f>VLOOKUP(B2721,'12.2023'!A:D,4,0)</f>
        <v>0</v>
      </c>
      <c r="L2721" s="150">
        <f>VLOOKUP(B2721,'12.2023'!A:E,5,0)</f>
        <v>0</v>
      </c>
      <c r="M2721" s="150">
        <f>VLOOKUP(B2721,'12.2023'!A:F,6,0)</f>
        <v>0</v>
      </c>
      <c r="N2721" s="150">
        <f t="shared" si="169"/>
        <v>0</v>
      </c>
      <c r="O2721" s="152">
        <f t="shared" si="170"/>
        <v>0</v>
      </c>
      <c r="P2721" s="128">
        <f t="shared" si="171"/>
        <v>0</v>
      </c>
      <c r="Q2721" s="153">
        <v>0</v>
      </c>
      <c r="R2721" s="128">
        <f t="shared" si="172"/>
        <v>0</v>
      </c>
      <c r="S2721" s="129">
        <v>16</v>
      </c>
    </row>
    <row r="2722" spans="1:19" hidden="1">
      <c r="A2722" s="147">
        <v>2686</v>
      </c>
      <c r="B2722" s="121">
        <v>2010105121</v>
      </c>
      <c r="C2722" s="148" t="s">
        <v>159</v>
      </c>
      <c r="D2722" s="149" t="s">
        <v>32</v>
      </c>
      <c r="E2722" s="149" t="s">
        <v>34</v>
      </c>
      <c r="F2722" s="149" t="s">
        <v>89</v>
      </c>
      <c r="G2722" s="149" t="s">
        <v>86</v>
      </c>
      <c r="H2722" s="149">
        <v>0</v>
      </c>
      <c r="I2722" s="123" t="s">
        <v>2789</v>
      </c>
      <c r="J2722" s="150">
        <f>VLOOKUP(B2722,'12.2023'!A:C,3,0)</f>
        <v>0</v>
      </c>
      <c r="K2722" s="151">
        <f>VLOOKUP(B2722,'12.2023'!A:D,4,0)</f>
        <v>12225.22</v>
      </c>
      <c r="L2722" s="150">
        <f>VLOOKUP(B2722,'12.2023'!A:E,5,0)</f>
        <v>0</v>
      </c>
      <c r="M2722" s="150">
        <f>VLOOKUP(B2722,'12.2023'!A:F,6,0)</f>
        <v>0</v>
      </c>
      <c r="N2722" s="150">
        <f t="shared" si="169"/>
        <v>0</v>
      </c>
      <c r="O2722" s="152">
        <f t="shared" si="170"/>
        <v>12225.22</v>
      </c>
      <c r="P2722" s="128">
        <f t="shared" si="171"/>
        <v>-12225.22</v>
      </c>
      <c r="Q2722" s="153">
        <v>0</v>
      </c>
      <c r="R2722" s="128">
        <f t="shared" si="172"/>
        <v>-12225.22</v>
      </c>
      <c r="S2722" s="129">
        <v>16</v>
      </c>
    </row>
    <row r="2723" spans="1:19" hidden="1">
      <c r="A2723" s="147">
        <v>2687</v>
      </c>
      <c r="B2723" s="121">
        <v>2010105122</v>
      </c>
      <c r="C2723" s="148" t="s">
        <v>159</v>
      </c>
      <c r="D2723" s="149" t="s">
        <v>32</v>
      </c>
      <c r="E2723" s="149" t="s">
        <v>34</v>
      </c>
      <c r="F2723" s="149" t="s">
        <v>89</v>
      </c>
      <c r="G2723" s="149" t="s">
        <v>86</v>
      </c>
      <c r="H2723" s="149">
        <v>0</v>
      </c>
      <c r="I2723" s="123" t="s">
        <v>2790</v>
      </c>
      <c r="J2723" s="150">
        <f>VLOOKUP(B2723,'12.2023'!A:C,3,0)</f>
        <v>0</v>
      </c>
      <c r="K2723" s="151">
        <f>VLOOKUP(B2723,'12.2023'!A:D,4,0)</f>
        <v>2134</v>
      </c>
      <c r="L2723" s="150">
        <f>VLOOKUP(B2723,'12.2023'!A:E,5,0)</f>
        <v>111325</v>
      </c>
      <c r="M2723" s="150">
        <f>VLOOKUP(B2723,'12.2023'!A:F,6,0)</f>
        <v>198208.25</v>
      </c>
      <c r="N2723" s="150">
        <f t="shared" si="169"/>
        <v>0</v>
      </c>
      <c r="O2723" s="152">
        <f t="shared" si="170"/>
        <v>89017.25</v>
      </c>
      <c r="P2723" s="128">
        <f t="shared" si="171"/>
        <v>-89017.25</v>
      </c>
      <c r="Q2723" s="153">
        <v>0</v>
      </c>
      <c r="R2723" s="128">
        <f t="shared" si="172"/>
        <v>-89017.25</v>
      </c>
      <c r="S2723" s="129">
        <v>16</v>
      </c>
    </row>
    <row r="2724" spans="1:19" hidden="1">
      <c r="A2724" s="147">
        <v>2688</v>
      </c>
      <c r="B2724" s="121">
        <v>2010105123</v>
      </c>
      <c r="C2724" s="148" t="s">
        <v>159</v>
      </c>
      <c r="D2724" s="149" t="s">
        <v>32</v>
      </c>
      <c r="E2724" s="149" t="s">
        <v>34</v>
      </c>
      <c r="F2724" s="149" t="s">
        <v>89</v>
      </c>
      <c r="G2724" s="149" t="s">
        <v>86</v>
      </c>
      <c r="H2724" s="149">
        <v>0</v>
      </c>
      <c r="I2724" s="123" t="s">
        <v>2791</v>
      </c>
      <c r="J2724" s="150">
        <f>VLOOKUP(B2724,'12.2023'!A:C,3,0)</f>
        <v>0</v>
      </c>
      <c r="K2724" s="151">
        <f>VLOOKUP(B2724,'12.2023'!A:D,4,0)</f>
        <v>0</v>
      </c>
      <c r="L2724" s="150">
        <f>VLOOKUP(B2724,'12.2023'!A:E,5,0)</f>
        <v>0</v>
      </c>
      <c r="M2724" s="150">
        <f>VLOOKUP(B2724,'12.2023'!A:F,6,0)</f>
        <v>0</v>
      </c>
      <c r="N2724" s="150">
        <f t="shared" si="169"/>
        <v>0</v>
      </c>
      <c r="O2724" s="152">
        <f t="shared" si="170"/>
        <v>0</v>
      </c>
      <c r="P2724" s="128">
        <f t="shared" si="171"/>
        <v>0</v>
      </c>
      <c r="Q2724" s="153">
        <v>0</v>
      </c>
      <c r="R2724" s="128">
        <f t="shared" si="172"/>
        <v>0</v>
      </c>
      <c r="S2724" s="129">
        <v>16</v>
      </c>
    </row>
    <row r="2725" spans="1:19" hidden="1">
      <c r="A2725" s="147">
        <v>2689</v>
      </c>
      <c r="B2725" s="121">
        <v>2010105124</v>
      </c>
      <c r="C2725" s="148" t="s">
        <v>159</v>
      </c>
      <c r="D2725" s="149" t="s">
        <v>32</v>
      </c>
      <c r="E2725" s="149" t="s">
        <v>34</v>
      </c>
      <c r="F2725" s="149" t="s">
        <v>89</v>
      </c>
      <c r="G2725" s="149" t="s">
        <v>86</v>
      </c>
      <c r="H2725" s="149">
        <v>0</v>
      </c>
      <c r="I2725" s="123" t="s">
        <v>2792</v>
      </c>
      <c r="J2725" s="150">
        <f>VLOOKUP(B2725,'12.2023'!A:C,3,0)</f>
        <v>0</v>
      </c>
      <c r="K2725" s="151">
        <f>VLOOKUP(B2725,'12.2023'!A:D,4,0)</f>
        <v>0</v>
      </c>
      <c r="L2725" s="150">
        <f>VLOOKUP(B2725,'12.2023'!A:E,5,0)</f>
        <v>75489.45</v>
      </c>
      <c r="M2725" s="150">
        <f>VLOOKUP(B2725,'12.2023'!A:F,6,0)</f>
        <v>75489.45</v>
      </c>
      <c r="N2725" s="150">
        <f t="shared" si="169"/>
        <v>0</v>
      </c>
      <c r="O2725" s="152">
        <f t="shared" si="170"/>
        <v>0</v>
      </c>
      <c r="P2725" s="128">
        <f t="shared" si="171"/>
        <v>0</v>
      </c>
      <c r="Q2725" s="153">
        <v>0</v>
      </c>
      <c r="R2725" s="128">
        <f t="shared" si="172"/>
        <v>0</v>
      </c>
      <c r="S2725" s="129">
        <v>16</v>
      </c>
    </row>
    <row r="2726" spans="1:19" hidden="1">
      <c r="A2726" s="147">
        <v>2690</v>
      </c>
      <c r="B2726" s="121">
        <v>2010105125</v>
      </c>
      <c r="C2726" s="148" t="s">
        <v>159</v>
      </c>
      <c r="D2726" s="149" t="s">
        <v>32</v>
      </c>
      <c r="E2726" s="149" t="s">
        <v>34</v>
      </c>
      <c r="F2726" s="149" t="s">
        <v>89</v>
      </c>
      <c r="G2726" s="149" t="s">
        <v>86</v>
      </c>
      <c r="H2726" s="149">
        <v>0</v>
      </c>
      <c r="I2726" s="123" t="s">
        <v>2793</v>
      </c>
      <c r="J2726" s="150">
        <f>VLOOKUP(B2726,'12.2023'!A:C,3,0)</f>
        <v>0</v>
      </c>
      <c r="K2726" s="151">
        <f>VLOOKUP(B2726,'12.2023'!A:D,4,0)</f>
        <v>0</v>
      </c>
      <c r="L2726" s="150">
        <f>VLOOKUP(B2726,'12.2023'!A:E,5,0)</f>
        <v>0</v>
      </c>
      <c r="M2726" s="150">
        <f>VLOOKUP(B2726,'12.2023'!A:F,6,0)</f>
        <v>0</v>
      </c>
      <c r="N2726" s="150">
        <f t="shared" si="169"/>
        <v>0</v>
      </c>
      <c r="O2726" s="152">
        <f t="shared" si="170"/>
        <v>0</v>
      </c>
      <c r="P2726" s="128">
        <f t="shared" si="171"/>
        <v>0</v>
      </c>
      <c r="Q2726" s="153">
        <v>0</v>
      </c>
      <c r="R2726" s="128">
        <f t="shared" si="172"/>
        <v>0</v>
      </c>
      <c r="S2726" s="129">
        <v>16</v>
      </c>
    </row>
    <row r="2727" spans="1:19" hidden="1">
      <c r="A2727" s="147">
        <v>2691</v>
      </c>
      <c r="B2727" s="121">
        <v>2010105126</v>
      </c>
      <c r="C2727" s="148" t="s">
        <v>159</v>
      </c>
      <c r="D2727" s="149" t="s">
        <v>32</v>
      </c>
      <c r="E2727" s="149" t="s">
        <v>34</v>
      </c>
      <c r="F2727" s="149" t="s">
        <v>89</v>
      </c>
      <c r="G2727" s="149" t="s">
        <v>86</v>
      </c>
      <c r="H2727" s="149">
        <v>0</v>
      </c>
      <c r="I2727" s="123" t="s">
        <v>2794</v>
      </c>
      <c r="J2727" s="150">
        <f>VLOOKUP(B2727,'12.2023'!A:C,3,0)</f>
        <v>0</v>
      </c>
      <c r="K2727" s="151">
        <f>VLOOKUP(B2727,'12.2023'!A:D,4,0)</f>
        <v>0</v>
      </c>
      <c r="L2727" s="150">
        <f>VLOOKUP(B2727,'12.2023'!A:E,5,0)</f>
        <v>0</v>
      </c>
      <c r="M2727" s="150">
        <f>VLOOKUP(B2727,'12.2023'!A:F,6,0)</f>
        <v>0</v>
      </c>
      <c r="N2727" s="150">
        <f t="shared" si="169"/>
        <v>0</v>
      </c>
      <c r="O2727" s="152">
        <f t="shared" si="170"/>
        <v>0</v>
      </c>
      <c r="P2727" s="128">
        <f t="shared" si="171"/>
        <v>0</v>
      </c>
      <c r="Q2727" s="153">
        <v>0</v>
      </c>
      <c r="R2727" s="128">
        <f t="shared" si="172"/>
        <v>0</v>
      </c>
      <c r="S2727" s="129">
        <v>16</v>
      </c>
    </row>
    <row r="2728" spans="1:19" hidden="1">
      <c r="A2728" s="147">
        <v>2692</v>
      </c>
      <c r="B2728" s="121">
        <v>2010105127</v>
      </c>
      <c r="C2728" s="148" t="s">
        <v>159</v>
      </c>
      <c r="D2728" s="149" t="s">
        <v>32</v>
      </c>
      <c r="E2728" s="149" t="s">
        <v>34</v>
      </c>
      <c r="F2728" s="149" t="s">
        <v>89</v>
      </c>
      <c r="G2728" s="149" t="s">
        <v>86</v>
      </c>
      <c r="H2728" s="149">
        <v>0</v>
      </c>
      <c r="I2728" s="123" t="s">
        <v>2795</v>
      </c>
      <c r="J2728" s="150">
        <f>VLOOKUP(B2728,'12.2023'!A:C,3,0)</f>
        <v>0</v>
      </c>
      <c r="K2728" s="151">
        <f>VLOOKUP(B2728,'12.2023'!A:D,4,0)</f>
        <v>0</v>
      </c>
      <c r="L2728" s="150">
        <f>VLOOKUP(B2728,'12.2023'!A:E,5,0)</f>
        <v>0</v>
      </c>
      <c r="M2728" s="150">
        <f>VLOOKUP(B2728,'12.2023'!A:F,6,0)</f>
        <v>0</v>
      </c>
      <c r="N2728" s="150">
        <f t="shared" si="169"/>
        <v>0</v>
      </c>
      <c r="O2728" s="152">
        <f t="shared" si="170"/>
        <v>0</v>
      </c>
      <c r="P2728" s="128">
        <f t="shared" si="171"/>
        <v>0</v>
      </c>
      <c r="Q2728" s="153">
        <v>0</v>
      </c>
      <c r="R2728" s="128">
        <f t="shared" si="172"/>
        <v>0</v>
      </c>
      <c r="S2728" s="129">
        <v>16</v>
      </c>
    </row>
    <row r="2729" spans="1:19" hidden="1">
      <c r="A2729" s="147">
        <v>2693</v>
      </c>
      <c r="B2729" s="121">
        <v>2010105128</v>
      </c>
      <c r="C2729" s="148" t="s">
        <v>159</v>
      </c>
      <c r="D2729" s="149" t="s">
        <v>32</v>
      </c>
      <c r="E2729" s="149" t="s">
        <v>34</v>
      </c>
      <c r="F2729" s="149" t="s">
        <v>89</v>
      </c>
      <c r="G2729" s="149" t="s">
        <v>86</v>
      </c>
      <c r="H2729" s="149">
        <v>0</v>
      </c>
      <c r="I2729" s="123" t="s">
        <v>2796</v>
      </c>
      <c r="J2729" s="150">
        <f>VLOOKUP(B2729,'12.2023'!A:C,3,0)</f>
        <v>0</v>
      </c>
      <c r="K2729" s="151">
        <f>VLOOKUP(B2729,'12.2023'!A:D,4,0)</f>
        <v>201670.23</v>
      </c>
      <c r="L2729" s="150">
        <f>VLOOKUP(B2729,'12.2023'!A:E,5,0)</f>
        <v>564163.51</v>
      </c>
      <c r="M2729" s="150">
        <f>VLOOKUP(B2729,'12.2023'!A:F,6,0)</f>
        <v>534993.28</v>
      </c>
      <c r="N2729" s="150">
        <f t="shared" si="169"/>
        <v>0</v>
      </c>
      <c r="O2729" s="152">
        <f t="shared" si="170"/>
        <v>172500</v>
      </c>
      <c r="P2729" s="128">
        <f t="shared" si="171"/>
        <v>-172500</v>
      </c>
      <c r="Q2729" s="153">
        <v>0</v>
      </c>
      <c r="R2729" s="128">
        <f t="shared" si="172"/>
        <v>-172500</v>
      </c>
      <c r="S2729" s="129">
        <v>16</v>
      </c>
    </row>
    <row r="2730" spans="1:19" hidden="1">
      <c r="A2730" s="147">
        <v>2694</v>
      </c>
      <c r="B2730" s="121">
        <v>2010105129</v>
      </c>
      <c r="C2730" s="148" t="s">
        <v>159</v>
      </c>
      <c r="D2730" s="149" t="s">
        <v>32</v>
      </c>
      <c r="E2730" s="149" t="s">
        <v>34</v>
      </c>
      <c r="F2730" s="149" t="s">
        <v>89</v>
      </c>
      <c r="G2730" s="149" t="s">
        <v>86</v>
      </c>
      <c r="H2730" s="149">
        <v>0</v>
      </c>
      <c r="I2730" s="123" t="s">
        <v>2797</v>
      </c>
      <c r="J2730" s="150">
        <f>VLOOKUP(B2730,'12.2023'!A:C,3,0)</f>
        <v>0</v>
      </c>
      <c r="K2730" s="151">
        <f>VLOOKUP(B2730,'12.2023'!A:D,4,0)</f>
        <v>3000</v>
      </c>
      <c r="L2730" s="150">
        <f>VLOOKUP(B2730,'12.2023'!A:E,5,0)</f>
        <v>134300</v>
      </c>
      <c r="M2730" s="150">
        <f>VLOOKUP(B2730,'12.2023'!A:F,6,0)</f>
        <v>131300</v>
      </c>
      <c r="N2730" s="150">
        <f t="shared" si="169"/>
        <v>0</v>
      </c>
      <c r="O2730" s="152">
        <f t="shared" si="170"/>
        <v>0</v>
      </c>
      <c r="P2730" s="128">
        <f t="shared" si="171"/>
        <v>0</v>
      </c>
      <c r="Q2730" s="153">
        <v>0</v>
      </c>
      <c r="R2730" s="128">
        <f t="shared" si="172"/>
        <v>0</v>
      </c>
      <c r="S2730" s="129">
        <v>16</v>
      </c>
    </row>
    <row r="2731" spans="1:19" hidden="1">
      <c r="A2731" s="147">
        <v>2695</v>
      </c>
      <c r="B2731" s="121">
        <v>2010105130</v>
      </c>
      <c r="C2731" s="148" t="s">
        <v>159</v>
      </c>
      <c r="D2731" s="149" t="s">
        <v>32</v>
      </c>
      <c r="E2731" s="149" t="s">
        <v>34</v>
      </c>
      <c r="F2731" s="149" t="s">
        <v>89</v>
      </c>
      <c r="G2731" s="149" t="s">
        <v>86</v>
      </c>
      <c r="H2731" s="149">
        <v>0</v>
      </c>
      <c r="I2731" s="123" t="s">
        <v>2798</v>
      </c>
      <c r="J2731" s="150">
        <f>VLOOKUP(B2731,'12.2023'!A:C,3,0)</f>
        <v>0</v>
      </c>
      <c r="K2731" s="151">
        <f>VLOOKUP(B2731,'12.2023'!A:D,4,0)</f>
        <v>0</v>
      </c>
      <c r="L2731" s="150">
        <f>VLOOKUP(B2731,'12.2023'!A:E,5,0)</f>
        <v>0</v>
      </c>
      <c r="M2731" s="150">
        <f>VLOOKUP(B2731,'12.2023'!A:F,6,0)</f>
        <v>0</v>
      </c>
      <c r="N2731" s="150">
        <f t="shared" si="169"/>
        <v>0</v>
      </c>
      <c r="O2731" s="152">
        <f t="shared" si="170"/>
        <v>0</v>
      </c>
      <c r="P2731" s="128">
        <f t="shared" si="171"/>
        <v>0</v>
      </c>
      <c r="Q2731" s="153">
        <v>0</v>
      </c>
      <c r="R2731" s="128">
        <f t="shared" si="172"/>
        <v>0</v>
      </c>
      <c r="S2731" s="129">
        <v>16</v>
      </c>
    </row>
    <row r="2732" spans="1:19" hidden="1">
      <c r="A2732" s="147">
        <v>2696</v>
      </c>
      <c r="B2732" s="121">
        <v>2010105131</v>
      </c>
      <c r="C2732" s="148" t="s">
        <v>159</v>
      </c>
      <c r="D2732" s="149" t="s">
        <v>32</v>
      </c>
      <c r="E2732" s="149" t="s">
        <v>34</v>
      </c>
      <c r="F2732" s="149" t="s">
        <v>89</v>
      </c>
      <c r="G2732" s="149" t="s">
        <v>86</v>
      </c>
      <c r="H2732" s="149">
        <v>0</v>
      </c>
      <c r="I2732" s="123" t="s">
        <v>2799</v>
      </c>
      <c r="J2732" s="150">
        <f>VLOOKUP(B2732,'12.2023'!A:C,3,0)</f>
        <v>0</v>
      </c>
      <c r="K2732" s="151">
        <f>VLOOKUP(B2732,'12.2023'!A:D,4,0)</f>
        <v>0</v>
      </c>
      <c r="L2732" s="150">
        <f>VLOOKUP(B2732,'12.2023'!A:E,5,0)</f>
        <v>163361</v>
      </c>
      <c r="M2732" s="150">
        <f>VLOOKUP(B2732,'12.2023'!A:F,6,0)</f>
        <v>163360.95000000001</v>
      </c>
      <c r="N2732" s="150">
        <f t="shared" si="169"/>
        <v>4.9999999988358468E-2</v>
      </c>
      <c r="O2732" s="152">
        <f t="shared" si="170"/>
        <v>0</v>
      </c>
      <c r="P2732" s="128">
        <f t="shared" si="171"/>
        <v>4.9999999988358468E-2</v>
      </c>
      <c r="Q2732" s="153">
        <v>0</v>
      </c>
      <c r="R2732" s="128">
        <f t="shared" si="172"/>
        <v>4.9999999988358468E-2</v>
      </c>
      <c r="S2732" s="129">
        <v>16</v>
      </c>
    </row>
    <row r="2733" spans="1:19" hidden="1">
      <c r="A2733" s="147">
        <v>2697</v>
      </c>
      <c r="B2733" s="121">
        <v>2010105132</v>
      </c>
      <c r="C2733" s="148" t="s">
        <v>159</v>
      </c>
      <c r="D2733" s="149" t="s">
        <v>32</v>
      </c>
      <c r="E2733" s="149" t="s">
        <v>34</v>
      </c>
      <c r="F2733" s="149" t="s">
        <v>89</v>
      </c>
      <c r="G2733" s="149" t="s">
        <v>86</v>
      </c>
      <c r="H2733" s="149">
        <v>0</v>
      </c>
      <c r="I2733" s="123" t="s">
        <v>2800</v>
      </c>
      <c r="J2733" s="150">
        <f>VLOOKUP(B2733,'12.2023'!A:C,3,0)</f>
        <v>0</v>
      </c>
      <c r="K2733" s="151">
        <f>VLOOKUP(B2733,'12.2023'!A:D,4,0)</f>
        <v>107455.63</v>
      </c>
      <c r="L2733" s="150">
        <f>VLOOKUP(B2733,'12.2023'!A:E,5,0)</f>
        <v>175000</v>
      </c>
      <c r="M2733" s="150">
        <f>VLOOKUP(B2733,'12.2023'!A:F,6,0)</f>
        <v>157328.84</v>
      </c>
      <c r="N2733" s="150">
        <f t="shared" si="169"/>
        <v>0</v>
      </c>
      <c r="O2733" s="152">
        <f t="shared" si="170"/>
        <v>89784.469999999972</v>
      </c>
      <c r="P2733" s="128">
        <f t="shared" si="171"/>
        <v>-89784.469999999972</v>
      </c>
      <c r="Q2733" s="153">
        <v>0</v>
      </c>
      <c r="R2733" s="128">
        <f t="shared" si="172"/>
        <v>-89784.469999999972</v>
      </c>
      <c r="S2733" s="129">
        <v>16</v>
      </c>
    </row>
    <row r="2734" spans="1:19" hidden="1">
      <c r="A2734" s="147">
        <v>2698</v>
      </c>
      <c r="B2734" s="121">
        <v>2010105133</v>
      </c>
      <c r="C2734" s="148" t="s">
        <v>159</v>
      </c>
      <c r="D2734" s="149" t="s">
        <v>32</v>
      </c>
      <c r="E2734" s="149" t="s">
        <v>34</v>
      </c>
      <c r="F2734" s="149" t="s">
        <v>89</v>
      </c>
      <c r="G2734" s="149" t="s">
        <v>86</v>
      </c>
      <c r="H2734" s="149">
        <v>0</v>
      </c>
      <c r="I2734" s="123" t="s">
        <v>2801</v>
      </c>
      <c r="J2734" s="150">
        <f>VLOOKUP(B2734,'12.2023'!A:C,3,0)</f>
        <v>0</v>
      </c>
      <c r="K2734" s="151">
        <f>VLOOKUP(B2734,'12.2023'!A:D,4,0)</f>
        <v>139782.07</v>
      </c>
      <c r="L2734" s="150">
        <f>VLOOKUP(B2734,'12.2023'!A:E,5,0)</f>
        <v>127014.74</v>
      </c>
      <c r="M2734" s="150">
        <f>VLOOKUP(B2734,'12.2023'!A:F,6,0)</f>
        <v>0</v>
      </c>
      <c r="N2734" s="150">
        <f t="shared" si="169"/>
        <v>0</v>
      </c>
      <c r="O2734" s="152">
        <f t="shared" si="170"/>
        <v>12767.330000000002</v>
      </c>
      <c r="P2734" s="128">
        <f t="shared" si="171"/>
        <v>-12767.330000000002</v>
      </c>
      <c r="Q2734" s="153">
        <v>0</v>
      </c>
      <c r="R2734" s="128">
        <f t="shared" si="172"/>
        <v>-12767.330000000002</v>
      </c>
      <c r="S2734" s="129">
        <v>16</v>
      </c>
    </row>
    <row r="2735" spans="1:19" hidden="1">
      <c r="A2735" s="147">
        <v>2699</v>
      </c>
      <c r="B2735" s="121">
        <v>2010105134</v>
      </c>
      <c r="C2735" s="148" t="s">
        <v>159</v>
      </c>
      <c r="D2735" s="149" t="s">
        <v>32</v>
      </c>
      <c r="E2735" s="149" t="s">
        <v>34</v>
      </c>
      <c r="F2735" s="149" t="s">
        <v>152</v>
      </c>
      <c r="G2735" s="149" t="s">
        <v>111</v>
      </c>
      <c r="H2735" s="149">
        <v>0</v>
      </c>
      <c r="I2735" s="123" t="s">
        <v>2802</v>
      </c>
      <c r="J2735" s="150">
        <f>VLOOKUP(B2735,'12.2023'!A:C,3,0)</f>
        <v>50</v>
      </c>
      <c r="K2735" s="151">
        <f>VLOOKUP(B2735,'12.2023'!A:D,4,0)</f>
        <v>0</v>
      </c>
      <c r="L2735" s="150">
        <f>VLOOKUP(B2735,'12.2023'!A:E,5,0)</f>
        <v>0</v>
      </c>
      <c r="M2735" s="150">
        <f>VLOOKUP(B2735,'12.2023'!A:F,6,0)</f>
        <v>0</v>
      </c>
      <c r="N2735" s="150">
        <f t="shared" si="169"/>
        <v>50</v>
      </c>
      <c r="O2735" s="152">
        <f t="shared" si="170"/>
        <v>0</v>
      </c>
      <c r="P2735" s="128">
        <f t="shared" si="171"/>
        <v>50</v>
      </c>
      <c r="Q2735" s="153">
        <v>0</v>
      </c>
      <c r="R2735" s="128">
        <f t="shared" si="172"/>
        <v>50</v>
      </c>
      <c r="S2735" s="129">
        <v>11</v>
      </c>
    </row>
    <row r="2736" spans="1:19" hidden="1">
      <c r="A2736" s="147">
        <v>2700</v>
      </c>
      <c r="B2736" s="121">
        <v>2010105135</v>
      </c>
      <c r="C2736" s="148" t="s">
        <v>159</v>
      </c>
      <c r="D2736" s="149" t="s">
        <v>32</v>
      </c>
      <c r="E2736" s="149" t="s">
        <v>34</v>
      </c>
      <c r="F2736" s="149" t="s">
        <v>89</v>
      </c>
      <c r="G2736" s="149" t="s">
        <v>86</v>
      </c>
      <c r="H2736" s="149">
        <v>0</v>
      </c>
      <c r="I2736" s="123" t="s">
        <v>2803</v>
      </c>
      <c r="J2736" s="150">
        <f>VLOOKUP(B2736,'12.2023'!A:C,3,0)</f>
        <v>0</v>
      </c>
      <c r="K2736" s="151">
        <f>VLOOKUP(B2736,'12.2023'!A:D,4,0)</f>
        <v>0</v>
      </c>
      <c r="L2736" s="150">
        <f>VLOOKUP(B2736,'12.2023'!A:E,5,0)</f>
        <v>0</v>
      </c>
      <c r="M2736" s="150">
        <f>VLOOKUP(B2736,'12.2023'!A:F,6,0)</f>
        <v>0</v>
      </c>
      <c r="N2736" s="150">
        <f t="shared" si="169"/>
        <v>0</v>
      </c>
      <c r="O2736" s="152">
        <f t="shared" si="170"/>
        <v>0</v>
      </c>
      <c r="P2736" s="128">
        <f t="shared" si="171"/>
        <v>0</v>
      </c>
      <c r="Q2736" s="153">
        <v>0</v>
      </c>
      <c r="R2736" s="128">
        <f t="shared" si="172"/>
        <v>0</v>
      </c>
      <c r="S2736" s="129">
        <v>16</v>
      </c>
    </row>
    <row r="2737" spans="1:19" hidden="1">
      <c r="A2737" s="147">
        <v>2701</v>
      </c>
      <c r="B2737" s="121">
        <v>2010105136</v>
      </c>
      <c r="C2737" s="148" t="s">
        <v>159</v>
      </c>
      <c r="D2737" s="149" t="s">
        <v>32</v>
      </c>
      <c r="E2737" s="149" t="s">
        <v>34</v>
      </c>
      <c r="F2737" s="149" t="s">
        <v>89</v>
      </c>
      <c r="G2737" s="149" t="s">
        <v>86</v>
      </c>
      <c r="H2737" s="149">
        <v>0</v>
      </c>
      <c r="I2737" s="123" t="s">
        <v>2804</v>
      </c>
      <c r="J2737" s="150">
        <f>VLOOKUP(B2737,'12.2023'!A:C,3,0)</f>
        <v>0</v>
      </c>
      <c r="K2737" s="151">
        <f>VLOOKUP(B2737,'12.2023'!A:D,4,0)</f>
        <v>0</v>
      </c>
      <c r="L2737" s="150">
        <f>VLOOKUP(B2737,'12.2023'!A:E,5,0)</f>
        <v>0</v>
      </c>
      <c r="M2737" s="150">
        <f>VLOOKUP(B2737,'12.2023'!A:F,6,0)</f>
        <v>0</v>
      </c>
      <c r="N2737" s="150">
        <f t="shared" si="169"/>
        <v>0</v>
      </c>
      <c r="O2737" s="152">
        <f t="shared" si="170"/>
        <v>0</v>
      </c>
      <c r="P2737" s="128">
        <f t="shared" si="171"/>
        <v>0</v>
      </c>
      <c r="Q2737" s="153">
        <v>0</v>
      </c>
      <c r="R2737" s="128">
        <f t="shared" si="172"/>
        <v>0</v>
      </c>
      <c r="S2737" s="129">
        <v>16</v>
      </c>
    </row>
    <row r="2738" spans="1:19" hidden="1">
      <c r="A2738" s="147">
        <v>2702</v>
      </c>
      <c r="B2738" s="121">
        <v>2010105137</v>
      </c>
      <c r="C2738" s="148" t="s">
        <v>159</v>
      </c>
      <c r="D2738" s="149" t="s">
        <v>32</v>
      </c>
      <c r="E2738" s="149" t="s">
        <v>34</v>
      </c>
      <c r="F2738" s="149" t="s">
        <v>89</v>
      </c>
      <c r="G2738" s="149" t="s">
        <v>86</v>
      </c>
      <c r="H2738" s="149">
        <v>0</v>
      </c>
      <c r="I2738" s="123" t="s">
        <v>2805</v>
      </c>
      <c r="J2738" s="150">
        <f>VLOOKUP(B2738,'12.2023'!A:C,3,0)</f>
        <v>0</v>
      </c>
      <c r="K2738" s="151">
        <f>VLOOKUP(B2738,'12.2023'!A:D,4,0)</f>
        <v>0</v>
      </c>
      <c r="L2738" s="150">
        <f>VLOOKUP(B2738,'12.2023'!A:E,5,0)</f>
        <v>116150</v>
      </c>
      <c r="M2738" s="150">
        <f>VLOOKUP(B2738,'12.2023'!A:F,6,0)</f>
        <v>116150</v>
      </c>
      <c r="N2738" s="150">
        <f t="shared" si="169"/>
        <v>0</v>
      </c>
      <c r="O2738" s="152">
        <f t="shared" si="170"/>
        <v>0</v>
      </c>
      <c r="P2738" s="128">
        <f t="shared" si="171"/>
        <v>0</v>
      </c>
      <c r="Q2738" s="153">
        <v>0</v>
      </c>
      <c r="R2738" s="128">
        <f t="shared" si="172"/>
        <v>0</v>
      </c>
      <c r="S2738" s="129">
        <v>16</v>
      </c>
    </row>
    <row r="2739" spans="1:19" hidden="1">
      <c r="A2739" s="147">
        <v>2703</v>
      </c>
      <c r="B2739" s="121">
        <v>2010105138</v>
      </c>
      <c r="C2739" s="148" t="s">
        <v>159</v>
      </c>
      <c r="D2739" s="149" t="s">
        <v>32</v>
      </c>
      <c r="E2739" s="149" t="s">
        <v>34</v>
      </c>
      <c r="F2739" s="149" t="s">
        <v>89</v>
      </c>
      <c r="G2739" s="149" t="s">
        <v>86</v>
      </c>
      <c r="H2739" s="149">
        <v>0</v>
      </c>
      <c r="I2739" s="123" t="s">
        <v>2806</v>
      </c>
      <c r="J2739" s="150">
        <f>VLOOKUP(B2739,'12.2023'!A:C,3,0)</f>
        <v>0</v>
      </c>
      <c r="K2739" s="151">
        <f>VLOOKUP(B2739,'12.2023'!A:D,4,0)</f>
        <v>26404</v>
      </c>
      <c r="L2739" s="150">
        <f>VLOOKUP(B2739,'12.2023'!A:E,5,0)</f>
        <v>31878</v>
      </c>
      <c r="M2739" s="150">
        <f>VLOOKUP(B2739,'12.2023'!A:F,6,0)</f>
        <v>5474</v>
      </c>
      <c r="N2739" s="150">
        <f t="shared" si="169"/>
        <v>0</v>
      </c>
      <c r="O2739" s="152">
        <f t="shared" si="170"/>
        <v>0</v>
      </c>
      <c r="P2739" s="128">
        <f t="shared" si="171"/>
        <v>0</v>
      </c>
      <c r="Q2739" s="153">
        <v>0</v>
      </c>
      <c r="R2739" s="128">
        <f t="shared" si="172"/>
        <v>0</v>
      </c>
      <c r="S2739" s="129">
        <v>16</v>
      </c>
    </row>
    <row r="2740" spans="1:19" hidden="1">
      <c r="A2740" s="147">
        <v>2704</v>
      </c>
      <c r="B2740" s="121">
        <v>2010105139</v>
      </c>
      <c r="C2740" s="148" t="s">
        <v>159</v>
      </c>
      <c r="D2740" s="149" t="s">
        <v>32</v>
      </c>
      <c r="E2740" s="149" t="s">
        <v>34</v>
      </c>
      <c r="F2740" s="149" t="s">
        <v>89</v>
      </c>
      <c r="G2740" s="149" t="s">
        <v>86</v>
      </c>
      <c r="H2740" s="149">
        <v>0</v>
      </c>
      <c r="I2740" s="123" t="s">
        <v>2807</v>
      </c>
      <c r="J2740" s="150">
        <f>VLOOKUP(B2740,'12.2023'!A:C,3,0)</f>
        <v>0</v>
      </c>
      <c r="K2740" s="151">
        <f>VLOOKUP(B2740,'12.2023'!A:D,4,0)</f>
        <v>0</v>
      </c>
      <c r="L2740" s="150">
        <f>VLOOKUP(B2740,'12.2023'!A:E,5,0)</f>
        <v>46520.51</v>
      </c>
      <c r="M2740" s="150">
        <f>VLOOKUP(B2740,'12.2023'!A:F,6,0)</f>
        <v>46520.51</v>
      </c>
      <c r="N2740" s="150">
        <f t="shared" si="169"/>
        <v>0</v>
      </c>
      <c r="O2740" s="152">
        <f t="shared" si="170"/>
        <v>0</v>
      </c>
      <c r="P2740" s="128">
        <f t="shared" si="171"/>
        <v>0</v>
      </c>
      <c r="Q2740" s="153">
        <v>0</v>
      </c>
      <c r="R2740" s="128">
        <f t="shared" si="172"/>
        <v>0</v>
      </c>
      <c r="S2740" s="129">
        <v>16</v>
      </c>
    </row>
    <row r="2741" spans="1:19" hidden="1">
      <c r="A2741" s="147">
        <v>2705</v>
      </c>
      <c r="B2741" s="121">
        <v>2010105140</v>
      </c>
      <c r="C2741" s="148" t="s">
        <v>159</v>
      </c>
      <c r="D2741" s="149" t="s">
        <v>32</v>
      </c>
      <c r="E2741" s="149" t="s">
        <v>34</v>
      </c>
      <c r="F2741" s="149" t="s">
        <v>89</v>
      </c>
      <c r="G2741" s="149" t="s">
        <v>86</v>
      </c>
      <c r="H2741" s="149">
        <v>0</v>
      </c>
      <c r="I2741" s="123" t="s">
        <v>2808</v>
      </c>
      <c r="J2741" s="150">
        <f>VLOOKUP(B2741,'12.2023'!A:C,3,0)</f>
        <v>0</v>
      </c>
      <c r="K2741" s="151">
        <f>VLOOKUP(B2741,'12.2023'!A:D,4,0)</f>
        <v>0</v>
      </c>
      <c r="L2741" s="150">
        <f>VLOOKUP(B2741,'12.2023'!A:E,5,0)</f>
        <v>84069</v>
      </c>
      <c r="M2741" s="150">
        <f>VLOOKUP(B2741,'12.2023'!A:F,6,0)</f>
        <v>92369</v>
      </c>
      <c r="N2741" s="150">
        <f t="shared" si="169"/>
        <v>0</v>
      </c>
      <c r="O2741" s="152">
        <f t="shared" si="170"/>
        <v>8300</v>
      </c>
      <c r="P2741" s="128">
        <f t="shared" si="171"/>
        <v>-8300</v>
      </c>
      <c r="Q2741" s="153">
        <v>0</v>
      </c>
      <c r="R2741" s="128">
        <f t="shared" si="172"/>
        <v>-8300</v>
      </c>
      <c r="S2741" s="129">
        <v>16</v>
      </c>
    </row>
    <row r="2742" spans="1:19" hidden="1">
      <c r="A2742" s="147">
        <v>2706</v>
      </c>
      <c r="B2742" s="121">
        <v>2010105141</v>
      </c>
      <c r="C2742" s="148" t="s">
        <v>159</v>
      </c>
      <c r="D2742" s="149" t="s">
        <v>32</v>
      </c>
      <c r="E2742" s="149" t="s">
        <v>34</v>
      </c>
      <c r="F2742" s="149" t="s">
        <v>152</v>
      </c>
      <c r="G2742" s="149" t="s">
        <v>111</v>
      </c>
      <c r="H2742" s="149">
        <v>0</v>
      </c>
      <c r="I2742" s="123" t="s">
        <v>2809</v>
      </c>
      <c r="J2742" s="150">
        <f>VLOOKUP(B2742,'12.2023'!A:C,3,0)</f>
        <v>0</v>
      </c>
      <c r="K2742" s="151">
        <f>VLOOKUP(B2742,'12.2023'!A:D,4,0)</f>
        <v>0</v>
      </c>
      <c r="L2742" s="150">
        <f>VLOOKUP(B2742,'12.2023'!A:E,5,0)</f>
        <v>190834.38</v>
      </c>
      <c r="M2742" s="150">
        <f>VLOOKUP(B2742,'12.2023'!A:F,6,0)</f>
        <v>189834.87</v>
      </c>
      <c r="N2742" s="150">
        <f t="shared" si="169"/>
        <v>999.51000000000931</v>
      </c>
      <c r="O2742" s="152">
        <f t="shared" si="170"/>
        <v>0</v>
      </c>
      <c r="P2742" s="128">
        <f t="shared" si="171"/>
        <v>999.51000000000931</v>
      </c>
      <c r="Q2742" s="153">
        <v>0</v>
      </c>
      <c r="R2742" s="128">
        <f t="shared" si="172"/>
        <v>999.51000000000931</v>
      </c>
      <c r="S2742" s="129">
        <v>11</v>
      </c>
    </row>
    <row r="2743" spans="1:19" hidden="1">
      <c r="A2743" s="147">
        <v>2707</v>
      </c>
      <c r="B2743" s="121">
        <v>2010105142</v>
      </c>
      <c r="C2743" s="148" t="s">
        <v>159</v>
      </c>
      <c r="D2743" s="149" t="s">
        <v>32</v>
      </c>
      <c r="E2743" s="149" t="s">
        <v>34</v>
      </c>
      <c r="F2743" s="149" t="s">
        <v>152</v>
      </c>
      <c r="G2743" s="149" t="s">
        <v>111</v>
      </c>
      <c r="H2743" s="149">
        <v>0</v>
      </c>
      <c r="I2743" s="123" t="s">
        <v>2810</v>
      </c>
      <c r="J2743" s="150">
        <f>VLOOKUP(B2743,'12.2023'!A:C,3,0)</f>
        <v>0</v>
      </c>
      <c r="K2743" s="151">
        <f>VLOOKUP(B2743,'12.2023'!A:D,4,0)</f>
        <v>0</v>
      </c>
      <c r="L2743" s="150">
        <f>VLOOKUP(B2743,'12.2023'!A:E,5,0)</f>
        <v>52900</v>
      </c>
      <c r="M2743" s="150">
        <f>VLOOKUP(B2743,'12.2023'!A:F,6,0)</f>
        <v>44850</v>
      </c>
      <c r="N2743" s="150">
        <f t="shared" si="169"/>
        <v>8050</v>
      </c>
      <c r="O2743" s="152">
        <f t="shared" si="170"/>
        <v>0</v>
      </c>
      <c r="P2743" s="128">
        <f t="shared" si="171"/>
        <v>8050</v>
      </c>
      <c r="Q2743" s="153">
        <v>0</v>
      </c>
      <c r="R2743" s="128">
        <f t="shared" si="172"/>
        <v>8050</v>
      </c>
      <c r="S2743" s="129">
        <v>11</v>
      </c>
    </row>
    <row r="2744" spans="1:19" hidden="1">
      <c r="A2744" s="147">
        <v>2708</v>
      </c>
      <c r="B2744" s="121">
        <v>2010105143</v>
      </c>
      <c r="C2744" s="148" t="s">
        <v>159</v>
      </c>
      <c r="D2744" s="149" t="s">
        <v>32</v>
      </c>
      <c r="E2744" s="149" t="s">
        <v>34</v>
      </c>
      <c r="F2744" s="149" t="s">
        <v>89</v>
      </c>
      <c r="G2744" s="149" t="s">
        <v>86</v>
      </c>
      <c r="H2744" s="149">
        <v>0</v>
      </c>
      <c r="I2744" s="123" t="s">
        <v>2811</v>
      </c>
      <c r="J2744" s="150">
        <f>VLOOKUP(B2744,'12.2023'!A:C,3,0)</f>
        <v>0</v>
      </c>
      <c r="K2744" s="151">
        <f>VLOOKUP(B2744,'12.2023'!A:D,4,0)</f>
        <v>0</v>
      </c>
      <c r="L2744" s="150">
        <f>VLOOKUP(B2744,'12.2023'!A:E,5,0)</f>
        <v>46000</v>
      </c>
      <c r="M2744" s="150">
        <f>VLOOKUP(B2744,'12.2023'!A:F,6,0)</f>
        <v>46000</v>
      </c>
      <c r="N2744" s="150">
        <f t="shared" si="169"/>
        <v>0</v>
      </c>
      <c r="O2744" s="152">
        <f t="shared" si="170"/>
        <v>0</v>
      </c>
      <c r="P2744" s="128">
        <f t="shared" si="171"/>
        <v>0</v>
      </c>
      <c r="Q2744" s="153">
        <v>0</v>
      </c>
      <c r="R2744" s="128">
        <f t="shared" si="172"/>
        <v>0</v>
      </c>
      <c r="S2744" s="129">
        <v>16</v>
      </c>
    </row>
    <row r="2745" spans="1:19" hidden="1">
      <c r="A2745" s="147">
        <v>2709</v>
      </c>
      <c r="B2745" s="121">
        <v>2010105144</v>
      </c>
      <c r="C2745" s="148" t="s">
        <v>159</v>
      </c>
      <c r="D2745" s="149" t="s">
        <v>32</v>
      </c>
      <c r="E2745" s="149" t="s">
        <v>34</v>
      </c>
      <c r="F2745" s="149" t="s">
        <v>89</v>
      </c>
      <c r="G2745" s="149" t="s">
        <v>86</v>
      </c>
      <c r="H2745" s="149">
        <v>0</v>
      </c>
      <c r="I2745" s="123" t="s">
        <v>2812</v>
      </c>
      <c r="J2745" s="150">
        <f>VLOOKUP(B2745,'12.2023'!A:C,3,0)</f>
        <v>0</v>
      </c>
      <c r="K2745" s="151">
        <f>VLOOKUP(B2745,'12.2023'!A:D,4,0)</f>
        <v>0</v>
      </c>
      <c r="L2745" s="150">
        <f>VLOOKUP(B2745,'12.2023'!A:E,5,0)</f>
        <v>397473.35000000003</v>
      </c>
      <c r="M2745" s="150">
        <f>VLOOKUP(B2745,'12.2023'!A:F,6,0)</f>
        <v>397473.35000000003</v>
      </c>
      <c r="N2745" s="150">
        <f t="shared" si="169"/>
        <v>0</v>
      </c>
      <c r="O2745" s="152">
        <f t="shared" si="170"/>
        <v>0</v>
      </c>
      <c r="P2745" s="128">
        <f t="shared" si="171"/>
        <v>0</v>
      </c>
      <c r="Q2745" s="153">
        <v>0</v>
      </c>
      <c r="R2745" s="128">
        <f t="shared" si="172"/>
        <v>0</v>
      </c>
      <c r="S2745" s="129">
        <v>16</v>
      </c>
    </row>
    <row r="2746" spans="1:19" hidden="1">
      <c r="A2746" s="147">
        <v>2710</v>
      </c>
      <c r="B2746" s="121">
        <v>2010105145</v>
      </c>
      <c r="C2746" s="148" t="s">
        <v>159</v>
      </c>
      <c r="D2746" s="149" t="s">
        <v>32</v>
      </c>
      <c r="E2746" s="149" t="s">
        <v>34</v>
      </c>
      <c r="F2746" s="149" t="s">
        <v>89</v>
      </c>
      <c r="G2746" s="149" t="s">
        <v>86</v>
      </c>
      <c r="H2746" s="149">
        <v>0</v>
      </c>
      <c r="I2746" s="123" t="s">
        <v>2813</v>
      </c>
      <c r="J2746" s="150">
        <f>VLOOKUP(B2746,'12.2023'!A:C,3,0)</f>
        <v>0</v>
      </c>
      <c r="K2746" s="151">
        <f>VLOOKUP(B2746,'12.2023'!A:D,4,0)</f>
        <v>0</v>
      </c>
      <c r="L2746" s="150">
        <f>VLOOKUP(B2746,'12.2023'!A:E,5,0)</f>
        <v>275265</v>
      </c>
      <c r="M2746" s="150">
        <f>VLOOKUP(B2746,'12.2023'!A:F,6,0)</f>
        <v>366319.46</v>
      </c>
      <c r="N2746" s="150">
        <f t="shared" si="169"/>
        <v>0</v>
      </c>
      <c r="O2746" s="152">
        <f t="shared" si="170"/>
        <v>91054.460000000021</v>
      </c>
      <c r="P2746" s="128">
        <f t="shared" si="171"/>
        <v>-91054.460000000021</v>
      </c>
      <c r="Q2746" s="153">
        <v>0</v>
      </c>
      <c r="R2746" s="128">
        <f t="shared" si="172"/>
        <v>-91054.460000000021</v>
      </c>
      <c r="S2746" s="129">
        <v>16</v>
      </c>
    </row>
    <row r="2747" spans="1:19" hidden="1">
      <c r="A2747" s="147">
        <v>2711</v>
      </c>
      <c r="B2747" s="121">
        <v>2010105146</v>
      </c>
      <c r="C2747" s="148" t="s">
        <v>159</v>
      </c>
      <c r="D2747" s="149" t="s">
        <v>32</v>
      </c>
      <c r="E2747" s="149" t="s">
        <v>34</v>
      </c>
      <c r="F2747" s="149" t="s">
        <v>89</v>
      </c>
      <c r="G2747" s="149" t="s">
        <v>86</v>
      </c>
      <c r="H2747" s="149">
        <v>0</v>
      </c>
      <c r="I2747" s="123" t="s">
        <v>2814</v>
      </c>
      <c r="J2747" s="150">
        <f>VLOOKUP(B2747,'12.2023'!A:C,3,0)</f>
        <v>0</v>
      </c>
      <c r="K2747" s="151">
        <f>VLOOKUP(B2747,'12.2023'!A:D,4,0)</f>
        <v>0</v>
      </c>
      <c r="L2747" s="150">
        <f>VLOOKUP(B2747,'12.2023'!A:E,5,0)</f>
        <v>59800</v>
      </c>
      <c r="M2747" s="150">
        <f>VLOOKUP(B2747,'12.2023'!A:F,6,0)</f>
        <v>59800</v>
      </c>
      <c r="N2747" s="150">
        <f t="shared" si="169"/>
        <v>0</v>
      </c>
      <c r="O2747" s="152">
        <f t="shared" si="170"/>
        <v>0</v>
      </c>
      <c r="P2747" s="128">
        <f t="shared" si="171"/>
        <v>0</v>
      </c>
      <c r="Q2747" s="153">
        <v>0</v>
      </c>
      <c r="R2747" s="128">
        <f t="shared" si="172"/>
        <v>0</v>
      </c>
      <c r="S2747" s="129">
        <v>16</v>
      </c>
    </row>
    <row r="2748" spans="1:19" hidden="1">
      <c r="A2748" s="147">
        <v>2712</v>
      </c>
      <c r="B2748" s="121">
        <v>2010105147</v>
      </c>
      <c r="C2748" s="148" t="s">
        <v>159</v>
      </c>
      <c r="D2748" s="149" t="s">
        <v>32</v>
      </c>
      <c r="E2748" s="149" t="s">
        <v>34</v>
      </c>
      <c r="F2748" s="149" t="s">
        <v>89</v>
      </c>
      <c r="G2748" s="149" t="s">
        <v>86</v>
      </c>
      <c r="H2748" s="149">
        <v>0</v>
      </c>
      <c r="I2748" s="123" t="s">
        <v>2815</v>
      </c>
      <c r="J2748" s="150">
        <f>VLOOKUP(B2748,'12.2023'!A:C,3,0)</f>
        <v>0</v>
      </c>
      <c r="K2748" s="151">
        <f>VLOOKUP(B2748,'12.2023'!A:D,4,0)</f>
        <v>0</v>
      </c>
      <c r="L2748" s="150">
        <f>VLOOKUP(B2748,'12.2023'!A:E,5,0)</f>
        <v>5800.6</v>
      </c>
      <c r="M2748" s="150">
        <f>VLOOKUP(B2748,'12.2023'!A:F,6,0)</f>
        <v>5800.6</v>
      </c>
      <c r="N2748" s="150">
        <f t="shared" si="169"/>
        <v>0</v>
      </c>
      <c r="O2748" s="152">
        <f t="shared" si="170"/>
        <v>0</v>
      </c>
      <c r="P2748" s="128">
        <f t="shared" si="171"/>
        <v>0</v>
      </c>
      <c r="Q2748" s="153">
        <v>0</v>
      </c>
      <c r="R2748" s="128">
        <f t="shared" si="172"/>
        <v>0</v>
      </c>
      <c r="S2748" s="129">
        <v>16</v>
      </c>
    </row>
    <row r="2749" spans="1:19" hidden="1">
      <c r="A2749" s="147">
        <v>2713</v>
      </c>
      <c r="B2749" s="121">
        <v>2010105148</v>
      </c>
      <c r="C2749" s="148" t="s">
        <v>159</v>
      </c>
      <c r="D2749" s="149" t="s">
        <v>32</v>
      </c>
      <c r="E2749" s="149" t="s">
        <v>34</v>
      </c>
      <c r="F2749" s="149" t="s">
        <v>89</v>
      </c>
      <c r="G2749" s="149" t="s">
        <v>86</v>
      </c>
      <c r="H2749" s="149">
        <v>0</v>
      </c>
      <c r="I2749" s="123" t="s">
        <v>2816</v>
      </c>
      <c r="J2749" s="150">
        <f>VLOOKUP(B2749,'12.2023'!A:C,3,0)</f>
        <v>0</v>
      </c>
      <c r="K2749" s="151">
        <f>VLOOKUP(B2749,'12.2023'!A:D,4,0)</f>
        <v>0</v>
      </c>
      <c r="L2749" s="150">
        <f>VLOOKUP(B2749,'12.2023'!A:E,5,0)</f>
        <v>30000</v>
      </c>
      <c r="M2749" s="150">
        <f>VLOOKUP(B2749,'12.2023'!A:F,6,0)</f>
        <v>31787.420000000002</v>
      </c>
      <c r="N2749" s="150">
        <f t="shared" si="169"/>
        <v>0</v>
      </c>
      <c r="O2749" s="152">
        <f t="shared" si="170"/>
        <v>1787.4200000000019</v>
      </c>
      <c r="P2749" s="128">
        <f t="shared" si="171"/>
        <v>-1787.4200000000019</v>
      </c>
      <c r="Q2749" s="153">
        <v>0</v>
      </c>
      <c r="R2749" s="128">
        <f t="shared" si="172"/>
        <v>-1787.4200000000019</v>
      </c>
      <c r="S2749" s="129">
        <v>16</v>
      </c>
    </row>
    <row r="2750" spans="1:19" hidden="1">
      <c r="A2750" s="147">
        <v>2714</v>
      </c>
      <c r="B2750" s="121">
        <v>2010105149</v>
      </c>
      <c r="C2750" s="148" t="s">
        <v>159</v>
      </c>
      <c r="D2750" s="149" t="s">
        <v>32</v>
      </c>
      <c r="E2750" s="149" t="s">
        <v>34</v>
      </c>
      <c r="F2750" s="149" t="s">
        <v>152</v>
      </c>
      <c r="G2750" s="149" t="s">
        <v>111</v>
      </c>
      <c r="H2750" s="149">
        <v>0</v>
      </c>
      <c r="I2750" s="123" t="s">
        <v>2817</v>
      </c>
      <c r="J2750" s="150">
        <f>VLOOKUP(B2750,'12.2023'!A:C,3,0)</f>
        <v>0</v>
      </c>
      <c r="K2750" s="151">
        <f>VLOOKUP(B2750,'12.2023'!A:D,4,0)</f>
        <v>0</v>
      </c>
      <c r="L2750" s="150">
        <f>VLOOKUP(B2750,'12.2023'!A:E,5,0)</f>
        <v>77643.7</v>
      </c>
      <c r="M2750" s="150">
        <f>VLOOKUP(B2750,'12.2023'!A:F,6,0)</f>
        <v>71895.7</v>
      </c>
      <c r="N2750" s="150">
        <f t="shared" si="169"/>
        <v>5748</v>
      </c>
      <c r="O2750" s="152">
        <f t="shared" si="170"/>
        <v>0</v>
      </c>
      <c r="P2750" s="128">
        <f t="shared" si="171"/>
        <v>5748</v>
      </c>
      <c r="Q2750" s="153">
        <v>0</v>
      </c>
      <c r="R2750" s="128">
        <f t="shared" si="172"/>
        <v>5748</v>
      </c>
      <c r="S2750" s="129">
        <v>11</v>
      </c>
    </row>
    <row r="2751" spans="1:19" hidden="1">
      <c r="A2751" s="147">
        <v>2715</v>
      </c>
      <c r="B2751" s="121">
        <v>2010105150</v>
      </c>
      <c r="C2751" s="148" t="s">
        <v>159</v>
      </c>
      <c r="D2751" s="149" t="s">
        <v>32</v>
      </c>
      <c r="E2751" s="149" t="s">
        <v>34</v>
      </c>
      <c r="F2751" s="149" t="s">
        <v>89</v>
      </c>
      <c r="G2751" s="149" t="s">
        <v>86</v>
      </c>
      <c r="H2751" s="149">
        <v>0</v>
      </c>
      <c r="I2751" s="123" t="s">
        <v>2818</v>
      </c>
      <c r="J2751" s="150">
        <f>VLOOKUP(B2751,'12.2023'!A:C,3,0)</f>
        <v>0</v>
      </c>
      <c r="K2751" s="151">
        <f>VLOOKUP(B2751,'12.2023'!A:D,4,0)</f>
        <v>0</v>
      </c>
      <c r="L2751" s="150">
        <f>VLOOKUP(B2751,'12.2023'!A:E,5,0)</f>
        <v>5462.5</v>
      </c>
      <c r="M2751" s="150">
        <f>VLOOKUP(B2751,'12.2023'!A:F,6,0)</f>
        <v>5462.5</v>
      </c>
      <c r="N2751" s="150">
        <f t="shared" si="169"/>
        <v>0</v>
      </c>
      <c r="O2751" s="152">
        <f t="shared" si="170"/>
        <v>0</v>
      </c>
      <c r="P2751" s="128">
        <f t="shared" si="171"/>
        <v>0</v>
      </c>
      <c r="Q2751" s="153">
        <v>0</v>
      </c>
      <c r="R2751" s="128">
        <f t="shared" si="172"/>
        <v>0</v>
      </c>
      <c r="S2751" s="129">
        <v>16</v>
      </c>
    </row>
    <row r="2752" spans="1:19" hidden="1">
      <c r="A2752" s="147">
        <v>2716</v>
      </c>
      <c r="B2752" s="121">
        <v>2010105151</v>
      </c>
      <c r="C2752" s="148" t="s">
        <v>159</v>
      </c>
      <c r="D2752" s="149" t="s">
        <v>32</v>
      </c>
      <c r="E2752" s="149" t="s">
        <v>34</v>
      </c>
      <c r="F2752" s="149" t="s">
        <v>89</v>
      </c>
      <c r="G2752" s="149" t="s">
        <v>86</v>
      </c>
      <c r="H2752" s="149">
        <v>0</v>
      </c>
      <c r="I2752" s="123" t="s">
        <v>2819</v>
      </c>
      <c r="J2752" s="150">
        <f>VLOOKUP(B2752,'12.2023'!A:C,3,0)</f>
        <v>0</v>
      </c>
      <c r="K2752" s="151">
        <f>VLOOKUP(B2752,'12.2023'!A:D,4,0)</f>
        <v>0</v>
      </c>
      <c r="L2752" s="150">
        <f>VLOOKUP(B2752,'12.2023'!A:E,5,0)</f>
        <v>16502.5</v>
      </c>
      <c r="M2752" s="150">
        <f>VLOOKUP(B2752,'12.2023'!A:F,6,0)</f>
        <v>16502.5</v>
      </c>
      <c r="N2752" s="150">
        <f t="shared" si="169"/>
        <v>0</v>
      </c>
      <c r="O2752" s="152">
        <f t="shared" si="170"/>
        <v>0</v>
      </c>
      <c r="P2752" s="128">
        <f t="shared" si="171"/>
        <v>0</v>
      </c>
      <c r="Q2752" s="153">
        <v>0</v>
      </c>
      <c r="R2752" s="128">
        <f t="shared" si="172"/>
        <v>0</v>
      </c>
      <c r="S2752" s="129">
        <v>16</v>
      </c>
    </row>
    <row r="2753" spans="1:19" hidden="1">
      <c r="A2753" s="147">
        <v>2717</v>
      </c>
      <c r="B2753" s="121">
        <v>2010105152</v>
      </c>
      <c r="C2753" s="148" t="s">
        <v>159</v>
      </c>
      <c r="D2753" s="149" t="s">
        <v>32</v>
      </c>
      <c r="E2753" s="149" t="s">
        <v>34</v>
      </c>
      <c r="F2753" s="149" t="s">
        <v>89</v>
      </c>
      <c r="G2753" s="149" t="s">
        <v>86</v>
      </c>
      <c r="H2753" s="149">
        <v>0</v>
      </c>
      <c r="I2753" s="123" t="s">
        <v>2820</v>
      </c>
      <c r="J2753" s="150">
        <f>VLOOKUP(B2753,'12.2023'!A:C,3,0)</f>
        <v>0</v>
      </c>
      <c r="K2753" s="151">
        <f>VLOOKUP(B2753,'12.2023'!A:D,4,0)</f>
        <v>0</v>
      </c>
      <c r="L2753" s="150">
        <f>VLOOKUP(B2753,'12.2023'!A:E,5,0)</f>
        <v>331200</v>
      </c>
      <c r="M2753" s="150">
        <f>VLOOKUP(B2753,'12.2023'!A:F,6,0)</f>
        <v>331200</v>
      </c>
      <c r="N2753" s="150">
        <f t="shared" si="169"/>
        <v>0</v>
      </c>
      <c r="O2753" s="152">
        <f t="shared" si="170"/>
        <v>0</v>
      </c>
      <c r="P2753" s="128">
        <f t="shared" si="171"/>
        <v>0</v>
      </c>
      <c r="Q2753" s="153">
        <v>0</v>
      </c>
      <c r="R2753" s="128">
        <f t="shared" si="172"/>
        <v>0</v>
      </c>
      <c r="S2753" s="129">
        <v>16</v>
      </c>
    </row>
    <row r="2754" spans="1:19" hidden="1">
      <c r="A2754" s="147">
        <v>2718</v>
      </c>
      <c r="B2754" s="121">
        <v>2010105153</v>
      </c>
      <c r="C2754" s="148" t="s">
        <v>159</v>
      </c>
      <c r="D2754" s="149" t="s">
        <v>32</v>
      </c>
      <c r="E2754" s="149" t="s">
        <v>34</v>
      </c>
      <c r="F2754" s="149" t="s">
        <v>89</v>
      </c>
      <c r="G2754" s="149" t="s">
        <v>86</v>
      </c>
      <c r="H2754" s="149">
        <v>0</v>
      </c>
      <c r="I2754" s="123" t="s">
        <v>2821</v>
      </c>
      <c r="J2754" s="150">
        <f>VLOOKUP(B2754,'12.2023'!A:C,3,0)</f>
        <v>0</v>
      </c>
      <c r="K2754" s="151">
        <f>VLOOKUP(B2754,'12.2023'!A:D,4,0)</f>
        <v>0</v>
      </c>
      <c r="L2754" s="150">
        <f>VLOOKUP(B2754,'12.2023'!A:E,5,0)</f>
        <v>15500</v>
      </c>
      <c r="M2754" s="150">
        <f>VLOOKUP(B2754,'12.2023'!A:F,6,0)</f>
        <v>15500</v>
      </c>
      <c r="N2754" s="150">
        <f t="shared" si="169"/>
        <v>0</v>
      </c>
      <c r="O2754" s="152">
        <f t="shared" si="170"/>
        <v>0</v>
      </c>
      <c r="P2754" s="128">
        <f t="shared" si="171"/>
        <v>0</v>
      </c>
      <c r="Q2754" s="153">
        <v>0</v>
      </c>
      <c r="R2754" s="128">
        <f t="shared" si="172"/>
        <v>0</v>
      </c>
      <c r="S2754" s="129">
        <v>16</v>
      </c>
    </row>
    <row r="2755" spans="1:19" hidden="1">
      <c r="A2755" s="147">
        <v>2719</v>
      </c>
      <c r="B2755" s="121">
        <v>2010105154</v>
      </c>
      <c r="C2755" s="148" t="s">
        <v>159</v>
      </c>
      <c r="D2755" s="149" t="s">
        <v>32</v>
      </c>
      <c r="E2755" s="149" t="s">
        <v>34</v>
      </c>
      <c r="F2755" s="149" t="s">
        <v>152</v>
      </c>
      <c r="G2755" s="149" t="s">
        <v>111</v>
      </c>
      <c r="H2755" s="149">
        <v>0</v>
      </c>
      <c r="I2755" s="123" t="s">
        <v>2822</v>
      </c>
      <c r="J2755" s="150">
        <f>VLOOKUP(B2755,'12.2023'!A:C,3,0)</f>
        <v>0</v>
      </c>
      <c r="K2755" s="151">
        <f>VLOOKUP(B2755,'12.2023'!A:D,4,0)</f>
        <v>0</v>
      </c>
      <c r="L2755" s="150">
        <f>VLOOKUP(B2755,'12.2023'!A:E,5,0)</f>
        <v>63250</v>
      </c>
      <c r="M2755" s="150">
        <f>VLOOKUP(B2755,'12.2023'!A:F,6,0)</f>
        <v>0</v>
      </c>
      <c r="N2755" s="150">
        <f t="shared" si="169"/>
        <v>63250</v>
      </c>
      <c r="O2755" s="152">
        <f t="shared" si="170"/>
        <v>0</v>
      </c>
      <c r="P2755" s="128">
        <f t="shared" si="171"/>
        <v>63250</v>
      </c>
      <c r="Q2755" s="153">
        <v>0</v>
      </c>
      <c r="R2755" s="128">
        <f t="shared" si="172"/>
        <v>63250</v>
      </c>
      <c r="S2755" s="129">
        <v>11</v>
      </c>
    </row>
    <row r="2756" spans="1:19" hidden="1">
      <c r="A2756" s="147">
        <v>2720</v>
      </c>
      <c r="B2756" s="121">
        <v>2010105155</v>
      </c>
      <c r="C2756" s="148" t="s">
        <v>159</v>
      </c>
      <c r="D2756" s="149" t="s">
        <v>32</v>
      </c>
      <c r="E2756" s="149" t="s">
        <v>34</v>
      </c>
      <c r="F2756" s="149" t="s">
        <v>89</v>
      </c>
      <c r="G2756" s="149" t="s">
        <v>86</v>
      </c>
      <c r="H2756" s="149">
        <v>0</v>
      </c>
      <c r="I2756" s="123" t="s">
        <v>2823</v>
      </c>
      <c r="J2756" s="150">
        <f>VLOOKUP(B2756,'12.2023'!A:C,3,0)</f>
        <v>0</v>
      </c>
      <c r="K2756" s="151">
        <f>VLOOKUP(B2756,'12.2023'!A:D,4,0)</f>
        <v>0</v>
      </c>
      <c r="L2756" s="150">
        <f>VLOOKUP(B2756,'12.2023'!A:E,5,0)</f>
        <v>2077</v>
      </c>
      <c r="M2756" s="150">
        <f>VLOOKUP(B2756,'12.2023'!A:F,6,0)</f>
        <v>2077</v>
      </c>
      <c r="N2756" s="150">
        <f t="shared" si="169"/>
        <v>0</v>
      </c>
      <c r="O2756" s="152">
        <f t="shared" si="170"/>
        <v>0</v>
      </c>
      <c r="P2756" s="128">
        <f t="shared" si="171"/>
        <v>0</v>
      </c>
      <c r="Q2756" s="153">
        <v>0</v>
      </c>
      <c r="R2756" s="128">
        <f t="shared" si="172"/>
        <v>0</v>
      </c>
      <c r="S2756" s="129">
        <v>16</v>
      </c>
    </row>
    <row r="2757" spans="1:19" hidden="1">
      <c r="A2757" s="147">
        <v>2721</v>
      </c>
      <c r="B2757" s="121">
        <v>2010105156</v>
      </c>
      <c r="C2757" s="148" t="s">
        <v>159</v>
      </c>
      <c r="D2757" s="149" t="s">
        <v>32</v>
      </c>
      <c r="E2757" s="149" t="s">
        <v>34</v>
      </c>
      <c r="F2757" s="149" t="s">
        <v>152</v>
      </c>
      <c r="G2757" s="149" t="s">
        <v>111</v>
      </c>
      <c r="H2757" s="149">
        <v>0</v>
      </c>
      <c r="I2757" s="123" t="s">
        <v>2824</v>
      </c>
      <c r="J2757" s="150">
        <f>VLOOKUP(B2757,'12.2023'!A:C,3,0)</f>
        <v>0</v>
      </c>
      <c r="K2757" s="151">
        <f>VLOOKUP(B2757,'12.2023'!A:D,4,0)</f>
        <v>0</v>
      </c>
      <c r="L2757" s="150">
        <f>VLOOKUP(B2757,'12.2023'!A:E,5,0)</f>
        <v>89700</v>
      </c>
      <c r="M2757" s="150">
        <f>VLOOKUP(B2757,'12.2023'!A:F,6,0)</f>
        <v>44850</v>
      </c>
      <c r="N2757" s="150">
        <f t="shared" si="169"/>
        <v>44850</v>
      </c>
      <c r="O2757" s="152">
        <f t="shared" si="170"/>
        <v>0</v>
      </c>
      <c r="P2757" s="128">
        <f t="shared" si="171"/>
        <v>44850</v>
      </c>
      <c r="Q2757" s="153">
        <v>0</v>
      </c>
      <c r="R2757" s="128">
        <f t="shared" si="172"/>
        <v>44850</v>
      </c>
      <c r="S2757" s="129">
        <v>11</v>
      </c>
    </row>
    <row r="2758" spans="1:19" hidden="1">
      <c r="A2758" s="147">
        <v>2722</v>
      </c>
      <c r="B2758" s="121">
        <v>2010105157</v>
      </c>
      <c r="C2758" s="148" t="s">
        <v>159</v>
      </c>
      <c r="D2758" s="149" t="s">
        <v>32</v>
      </c>
      <c r="E2758" s="149" t="s">
        <v>34</v>
      </c>
      <c r="F2758" s="149" t="s">
        <v>89</v>
      </c>
      <c r="G2758" s="149" t="s">
        <v>86</v>
      </c>
      <c r="H2758" s="149">
        <v>0</v>
      </c>
      <c r="I2758" s="123" t="s">
        <v>2825</v>
      </c>
      <c r="J2758" s="150">
        <f>VLOOKUP(B2758,'12.2023'!A:C,3,0)</f>
        <v>0</v>
      </c>
      <c r="K2758" s="151">
        <f>VLOOKUP(B2758,'12.2023'!A:D,4,0)</f>
        <v>0</v>
      </c>
      <c r="L2758" s="150">
        <f>VLOOKUP(B2758,'12.2023'!A:E,5,0)</f>
        <v>76206.600000000006</v>
      </c>
      <c r="M2758" s="150">
        <f>VLOOKUP(B2758,'12.2023'!A:F,6,0)</f>
        <v>76206.600000000006</v>
      </c>
      <c r="N2758" s="150">
        <f t="shared" si="169"/>
        <v>0</v>
      </c>
      <c r="O2758" s="152">
        <f t="shared" si="170"/>
        <v>0</v>
      </c>
      <c r="P2758" s="128">
        <f t="shared" si="171"/>
        <v>0</v>
      </c>
      <c r="Q2758" s="153">
        <v>0</v>
      </c>
      <c r="R2758" s="128">
        <f t="shared" si="172"/>
        <v>0</v>
      </c>
      <c r="S2758" s="129">
        <v>16</v>
      </c>
    </row>
    <row r="2759" spans="1:19" hidden="1">
      <c r="A2759" s="147">
        <v>2723</v>
      </c>
      <c r="B2759" s="121">
        <v>2010105158</v>
      </c>
      <c r="C2759" s="148" t="s">
        <v>159</v>
      </c>
      <c r="D2759" s="149" t="s">
        <v>32</v>
      </c>
      <c r="E2759" s="149" t="s">
        <v>34</v>
      </c>
      <c r="F2759" s="149" t="s">
        <v>89</v>
      </c>
      <c r="G2759" s="149" t="s">
        <v>86</v>
      </c>
      <c r="H2759" s="149">
        <v>0</v>
      </c>
      <c r="I2759" s="123" t="s">
        <v>2826</v>
      </c>
      <c r="J2759" s="150">
        <f>VLOOKUP(B2759,'12.2023'!A:C,3,0)</f>
        <v>0</v>
      </c>
      <c r="K2759" s="151">
        <f>VLOOKUP(B2759,'12.2023'!A:D,4,0)</f>
        <v>0</v>
      </c>
      <c r="L2759" s="150">
        <f>VLOOKUP(B2759,'12.2023'!A:E,5,0)</f>
        <v>485817.5</v>
      </c>
      <c r="M2759" s="150">
        <f>VLOOKUP(B2759,'12.2023'!A:F,6,0)</f>
        <v>485817.5</v>
      </c>
      <c r="N2759" s="150">
        <f t="shared" ref="N2759:N2822" si="173">IF((J2759+L2759)-(K2759+M2759)&lt;0,0,(J2759+L2759)-(K2759+M2759))</f>
        <v>0</v>
      </c>
      <c r="O2759" s="152">
        <f t="shared" ref="O2759:O2822" si="174">-IF((J2759+L2759)-(K2759+M2759)&lt;0,(J2759+L2759)-(K2759+M2759),0)</f>
        <v>0</v>
      </c>
      <c r="P2759" s="128">
        <f t="shared" ref="P2759:P2822" si="175">N2759-O2759</f>
        <v>0</v>
      </c>
      <c r="Q2759" s="153">
        <v>0</v>
      </c>
      <c r="R2759" s="128">
        <f t="shared" ref="R2759:R2822" si="176">P2759-Q2759</f>
        <v>0</v>
      </c>
      <c r="S2759" s="129">
        <v>16</v>
      </c>
    </row>
    <row r="2760" spans="1:19" hidden="1">
      <c r="A2760" s="147">
        <v>2724</v>
      </c>
      <c r="B2760" s="121">
        <v>2010105159</v>
      </c>
      <c r="C2760" s="148" t="s">
        <v>159</v>
      </c>
      <c r="D2760" s="149" t="s">
        <v>32</v>
      </c>
      <c r="E2760" s="149" t="s">
        <v>34</v>
      </c>
      <c r="F2760" s="149" t="s">
        <v>89</v>
      </c>
      <c r="G2760" s="149" t="s">
        <v>86</v>
      </c>
      <c r="H2760" s="149">
        <v>0</v>
      </c>
      <c r="I2760" s="123" t="s">
        <v>2827</v>
      </c>
      <c r="J2760" s="150">
        <f>VLOOKUP(B2760,'12.2023'!A:C,3,0)</f>
        <v>0</v>
      </c>
      <c r="K2760" s="151">
        <f>VLOOKUP(B2760,'12.2023'!A:D,4,0)</f>
        <v>0</v>
      </c>
      <c r="L2760" s="150">
        <f>VLOOKUP(B2760,'12.2023'!A:E,5,0)</f>
        <v>0</v>
      </c>
      <c r="M2760" s="150">
        <f>VLOOKUP(B2760,'12.2023'!A:F,6,0)</f>
        <v>0</v>
      </c>
      <c r="N2760" s="150">
        <f t="shared" si="173"/>
        <v>0</v>
      </c>
      <c r="O2760" s="152">
        <f t="shared" si="174"/>
        <v>0</v>
      </c>
      <c r="P2760" s="128">
        <f t="shared" si="175"/>
        <v>0</v>
      </c>
      <c r="Q2760" s="153">
        <v>0</v>
      </c>
      <c r="R2760" s="128">
        <f t="shared" si="176"/>
        <v>0</v>
      </c>
      <c r="S2760" s="129">
        <v>16</v>
      </c>
    </row>
    <row r="2761" spans="1:19" hidden="1">
      <c r="A2761" s="147">
        <v>2725</v>
      </c>
      <c r="B2761" s="121">
        <v>2010105160</v>
      </c>
      <c r="C2761" s="148" t="s">
        <v>159</v>
      </c>
      <c r="D2761" s="149" t="s">
        <v>32</v>
      </c>
      <c r="E2761" s="149" t="s">
        <v>34</v>
      </c>
      <c r="F2761" s="149" t="s">
        <v>89</v>
      </c>
      <c r="G2761" s="149" t="s">
        <v>86</v>
      </c>
      <c r="H2761" s="149">
        <v>0</v>
      </c>
      <c r="I2761" s="123" t="s">
        <v>2828</v>
      </c>
      <c r="J2761" s="150">
        <f>VLOOKUP(B2761,'12.2023'!A:C,3,0)</f>
        <v>0</v>
      </c>
      <c r="K2761" s="151">
        <f>VLOOKUP(B2761,'12.2023'!A:D,4,0)</f>
        <v>0</v>
      </c>
      <c r="L2761" s="150">
        <f>VLOOKUP(B2761,'12.2023'!A:E,5,0)</f>
        <v>221698</v>
      </c>
      <c r="M2761" s="150">
        <f>VLOOKUP(B2761,'12.2023'!A:F,6,0)</f>
        <v>276778.17</v>
      </c>
      <c r="N2761" s="150">
        <f t="shared" si="173"/>
        <v>0</v>
      </c>
      <c r="O2761" s="152">
        <f t="shared" si="174"/>
        <v>55080.169999999984</v>
      </c>
      <c r="P2761" s="128">
        <f t="shared" si="175"/>
        <v>-55080.169999999984</v>
      </c>
      <c r="Q2761" s="153">
        <v>0</v>
      </c>
      <c r="R2761" s="128">
        <f t="shared" si="176"/>
        <v>-55080.169999999984</v>
      </c>
      <c r="S2761" s="129">
        <v>16</v>
      </c>
    </row>
    <row r="2762" spans="1:19" hidden="1">
      <c r="A2762" s="147">
        <v>2726</v>
      </c>
      <c r="B2762" s="121">
        <v>2010105161</v>
      </c>
      <c r="C2762" s="148" t="s">
        <v>159</v>
      </c>
      <c r="D2762" s="149" t="s">
        <v>32</v>
      </c>
      <c r="E2762" s="149" t="s">
        <v>34</v>
      </c>
      <c r="F2762" s="149" t="s">
        <v>89</v>
      </c>
      <c r="G2762" s="149" t="s">
        <v>86</v>
      </c>
      <c r="H2762" s="149">
        <v>0</v>
      </c>
      <c r="I2762" s="123" t="s">
        <v>2829</v>
      </c>
      <c r="J2762" s="150">
        <f>VLOOKUP(B2762,'12.2023'!A:C,3,0)</f>
        <v>0</v>
      </c>
      <c r="K2762" s="151">
        <f>VLOOKUP(B2762,'12.2023'!A:D,4,0)</f>
        <v>0</v>
      </c>
      <c r="L2762" s="150">
        <f>VLOOKUP(B2762,'12.2023'!A:E,5,0)</f>
        <v>40514</v>
      </c>
      <c r="M2762" s="150">
        <f>VLOOKUP(B2762,'12.2023'!A:F,6,0)</f>
        <v>40514</v>
      </c>
      <c r="N2762" s="150">
        <f t="shared" si="173"/>
        <v>0</v>
      </c>
      <c r="O2762" s="152">
        <f t="shared" si="174"/>
        <v>0</v>
      </c>
      <c r="P2762" s="128">
        <f t="shared" si="175"/>
        <v>0</v>
      </c>
      <c r="Q2762" s="153">
        <v>0</v>
      </c>
      <c r="R2762" s="128">
        <f t="shared" si="176"/>
        <v>0</v>
      </c>
      <c r="S2762" s="129">
        <v>16</v>
      </c>
    </row>
    <row r="2763" spans="1:19" hidden="1">
      <c r="A2763" s="147">
        <v>2727</v>
      </c>
      <c r="B2763" s="121">
        <v>2010105162</v>
      </c>
      <c r="C2763" s="148" t="s">
        <v>159</v>
      </c>
      <c r="D2763" s="149" t="s">
        <v>32</v>
      </c>
      <c r="E2763" s="149" t="s">
        <v>34</v>
      </c>
      <c r="F2763" s="149" t="s">
        <v>89</v>
      </c>
      <c r="G2763" s="149" t="s">
        <v>86</v>
      </c>
      <c r="H2763" s="149">
        <v>0</v>
      </c>
      <c r="I2763" s="123" t="s">
        <v>2830</v>
      </c>
      <c r="J2763" s="150">
        <f>VLOOKUP(B2763,'12.2023'!A:C,3,0)</f>
        <v>0</v>
      </c>
      <c r="K2763" s="151">
        <f>VLOOKUP(B2763,'12.2023'!A:D,4,0)</f>
        <v>0</v>
      </c>
      <c r="L2763" s="150">
        <f>VLOOKUP(B2763,'12.2023'!A:E,5,0)</f>
        <v>6000</v>
      </c>
      <c r="M2763" s="150">
        <f>VLOOKUP(B2763,'12.2023'!A:F,6,0)</f>
        <v>6000</v>
      </c>
      <c r="N2763" s="150">
        <f t="shared" si="173"/>
        <v>0</v>
      </c>
      <c r="O2763" s="152">
        <f t="shared" si="174"/>
        <v>0</v>
      </c>
      <c r="P2763" s="128">
        <f t="shared" si="175"/>
        <v>0</v>
      </c>
      <c r="Q2763" s="153">
        <v>0</v>
      </c>
      <c r="R2763" s="128">
        <f t="shared" si="176"/>
        <v>0</v>
      </c>
      <c r="S2763" s="129">
        <v>16</v>
      </c>
    </row>
    <row r="2764" spans="1:19" hidden="1">
      <c r="A2764" s="147">
        <v>2728</v>
      </c>
      <c r="B2764" s="121">
        <v>2010105163</v>
      </c>
      <c r="C2764" s="148" t="s">
        <v>159</v>
      </c>
      <c r="D2764" s="149" t="s">
        <v>32</v>
      </c>
      <c r="E2764" s="149" t="s">
        <v>34</v>
      </c>
      <c r="F2764" s="149" t="s">
        <v>89</v>
      </c>
      <c r="G2764" s="149" t="s">
        <v>86</v>
      </c>
      <c r="H2764" s="149">
        <v>0</v>
      </c>
      <c r="I2764" s="123" t="s">
        <v>2831</v>
      </c>
      <c r="J2764" s="150">
        <f>VLOOKUP(B2764,'12.2023'!A:C,3,0)</f>
        <v>0</v>
      </c>
      <c r="K2764" s="151">
        <f>VLOOKUP(B2764,'12.2023'!A:D,4,0)</f>
        <v>0</v>
      </c>
      <c r="L2764" s="150">
        <f>VLOOKUP(B2764,'12.2023'!A:E,5,0)</f>
        <v>348108</v>
      </c>
      <c r="M2764" s="150">
        <f>VLOOKUP(B2764,'12.2023'!A:F,6,0)</f>
        <v>349385.39</v>
      </c>
      <c r="N2764" s="150">
        <f t="shared" si="173"/>
        <v>0</v>
      </c>
      <c r="O2764" s="152">
        <f t="shared" si="174"/>
        <v>1277.390000000014</v>
      </c>
      <c r="P2764" s="128">
        <f t="shared" si="175"/>
        <v>-1277.390000000014</v>
      </c>
      <c r="Q2764" s="153">
        <v>0</v>
      </c>
      <c r="R2764" s="128">
        <f t="shared" si="176"/>
        <v>-1277.390000000014</v>
      </c>
      <c r="S2764" s="129">
        <v>16</v>
      </c>
    </row>
    <row r="2765" spans="1:19" hidden="1">
      <c r="A2765" s="147">
        <v>2729</v>
      </c>
      <c r="B2765" s="121">
        <v>2010105164</v>
      </c>
      <c r="C2765" s="148" t="s">
        <v>159</v>
      </c>
      <c r="D2765" s="149" t="s">
        <v>32</v>
      </c>
      <c r="E2765" s="149" t="s">
        <v>34</v>
      </c>
      <c r="F2765" s="149" t="s">
        <v>89</v>
      </c>
      <c r="G2765" s="149" t="s">
        <v>86</v>
      </c>
      <c r="H2765" s="149">
        <v>0</v>
      </c>
      <c r="I2765" s="123" t="s">
        <v>2832</v>
      </c>
      <c r="J2765" s="150">
        <f>VLOOKUP(B2765,'12.2023'!A:C,3,0)</f>
        <v>0</v>
      </c>
      <c r="K2765" s="151">
        <f>VLOOKUP(B2765,'12.2023'!A:D,4,0)</f>
        <v>0</v>
      </c>
      <c r="L2765" s="150">
        <f>VLOOKUP(B2765,'12.2023'!A:E,5,0)</f>
        <v>50000</v>
      </c>
      <c r="M2765" s="150">
        <f>VLOOKUP(B2765,'12.2023'!A:F,6,0)</f>
        <v>61254.8</v>
      </c>
      <c r="N2765" s="150">
        <f t="shared" si="173"/>
        <v>0</v>
      </c>
      <c r="O2765" s="152">
        <f t="shared" si="174"/>
        <v>11254.800000000003</v>
      </c>
      <c r="P2765" s="128">
        <f t="shared" si="175"/>
        <v>-11254.800000000003</v>
      </c>
      <c r="Q2765" s="153">
        <v>0</v>
      </c>
      <c r="R2765" s="128">
        <f t="shared" si="176"/>
        <v>-11254.800000000003</v>
      </c>
      <c r="S2765" s="129">
        <v>16</v>
      </c>
    </row>
    <row r="2766" spans="1:19" hidden="1">
      <c r="A2766" s="147">
        <v>2730</v>
      </c>
      <c r="B2766" s="121">
        <v>2010105165</v>
      </c>
      <c r="C2766" s="148" t="s">
        <v>159</v>
      </c>
      <c r="D2766" s="149" t="s">
        <v>32</v>
      </c>
      <c r="E2766" s="149" t="s">
        <v>34</v>
      </c>
      <c r="F2766" s="149" t="s">
        <v>89</v>
      </c>
      <c r="G2766" s="149" t="s">
        <v>86</v>
      </c>
      <c r="H2766" s="149">
        <v>0</v>
      </c>
      <c r="I2766" s="123" t="s">
        <v>2833</v>
      </c>
      <c r="J2766" s="150">
        <f>VLOOKUP(B2766,'12.2023'!A:C,3,0)</f>
        <v>0</v>
      </c>
      <c r="K2766" s="151">
        <f>VLOOKUP(B2766,'12.2023'!A:D,4,0)</f>
        <v>0</v>
      </c>
      <c r="L2766" s="150">
        <f>VLOOKUP(B2766,'12.2023'!A:E,5,0)</f>
        <v>17250</v>
      </c>
      <c r="M2766" s="150">
        <f>VLOOKUP(B2766,'12.2023'!A:F,6,0)</f>
        <v>17250</v>
      </c>
      <c r="N2766" s="150">
        <f t="shared" si="173"/>
        <v>0</v>
      </c>
      <c r="O2766" s="152">
        <f t="shared" si="174"/>
        <v>0</v>
      </c>
      <c r="P2766" s="128">
        <f t="shared" si="175"/>
        <v>0</v>
      </c>
      <c r="Q2766" s="153">
        <v>0</v>
      </c>
      <c r="R2766" s="128">
        <f t="shared" si="176"/>
        <v>0</v>
      </c>
      <c r="S2766" s="129">
        <v>16</v>
      </c>
    </row>
    <row r="2767" spans="1:19" hidden="1">
      <c r="A2767" s="147">
        <v>2731</v>
      </c>
      <c r="B2767" s="121">
        <v>2010105166</v>
      </c>
      <c r="C2767" s="148" t="s">
        <v>159</v>
      </c>
      <c r="D2767" s="149" t="s">
        <v>32</v>
      </c>
      <c r="E2767" s="149" t="s">
        <v>34</v>
      </c>
      <c r="F2767" s="149" t="s">
        <v>89</v>
      </c>
      <c r="G2767" s="149" t="s">
        <v>86</v>
      </c>
      <c r="H2767" s="149">
        <v>0</v>
      </c>
      <c r="I2767" s="123" t="s">
        <v>2834</v>
      </c>
      <c r="J2767" s="150">
        <f>VLOOKUP(B2767,'12.2023'!A:C,3,0)</f>
        <v>0</v>
      </c>
      <c r="K2767" s="151">
        <f>VLOOKUP(B2767,'12.2023'!A:D,4,0)</f>
        <v>0</v>
      </c>
      <c r="L2767" s="150">
        <f>VLOOKUP(B2767,'12.2023'!A:E,5,0)</f>
        <v>17075</v>
      </c>
      <c r="M2767" s="150">
        <f>VLOOKUP(B2767,'12.2023'!A:F,6,0)</f>
        <v>17075</v>
      </c>
      <c r="N2767" s="150">
        <f t="shared" si="173"/>
        <v>0</v>
      </c>
      <c r="O2767" s="152">
        <f t="shared" si="174"/>
        <v>0</v>
      </c>
      <c r="P2767" s="128">
        <f t="shared" si="175"/>
        <v>0</v>
      </c>
      <c r="Q2767" s="153">
        <v>0</v>
      </c>
      <c r="R2767" s="128">
        <f t="shared" si="176"/>
        <v>0</v>
      </c>
      <c r="S2767" s="129">
        <v>16</v>
      </c>
    </row>
    <row r="2768" spans="1:19" hidden="1">
      <c r="A2768" s="147">
        <v>2732</v>
      </c>
      <c r="B2768" s="121">
        <v>2010105167</v>
      </c>
      <c r="C2768" s="148" t="s">
        <v>159</v>
      </c>
      <c r="D2768" s="149" t="s">
        <v>32</v>
      </c>
      <c r="E2768" s="149" t="s">
        <v>34</v>
      </c>
      <c r="F2768" s="149" t="s">
        <v>89</v>
      </c>
      <c r="G2768" s="149" t="s">
        <v>86</v>
      </c>
      <c r="H2768" s="149">
        <v>0</v>
      </c>
      <c r="I2768" s="123" t="s">
        <v>2835</v>
      </c>
      <c r="J2768" s="150">
        <f>VLOOKUP(B2768,'12.2023'!A:C,3,0)</f>
        <v>0</v>
      </c>
      <c r="K2768" s="151">
        <f>VLOOKUP(B2768,'12.2023'!A:D,4,0)</f>
        <v>0</v>
      </c>
      <c r="L2768" s="150">
        <f>VLOOKUP(B2768,'12.2023'!A:E,5,0)</f>
        <v>45000</v>
      </c>
      <c r="M2768" s="150">
        <f>VLOOKUP(B2768,'12.2023'!A:F,6,0)</f>
        <v>100709.81</v>
      </c>
      <c r="N2768" s="150">
        <f t="shared" si="173"/>
        <v>0</v>
      </c>
      <c r="O2768" s="152">
        <f t="shared" si="174"/>
        <v>55709.81</v>
      </c>
      <c r="P2768" s="128">
        <f t="shared" si="175"/>
        <v>-55709.81</v>
      </c>
      <c r="Q2768" s="153">
        <v>0</v>
      </c>
      <c r="R2768" s="128">
        <f t="shared" si="176"/>
        <v>-55709.81</v>
      </c>
      <c r="S2768" s="129">
        <v>16</v>
      </c>
    </row>
    <row r="2769" spans="1:19" hidden="1">
      <c r="A2769" s="147">
        <v>2733</v>
      </c>
      <c r="B2769" s="121">
        <v>2010105168</v>
      </c>
      <c r="C2769" s="148" t="s">
        <v>159</v>
      </c>
      <c r="D2769" s="149" t="s">
        <v>32</v>
      </c>
      <c r="E2769" s="149" t="s">
        <v>34</v>
      </c>
      <c r="F2769" s="149" t="s">
        <v>89</v>
      </c>
      <c r="G2769" s="149" t="s">
        <v>86</v>
      </c>
      <c r="H2769" s="149">
        <v>0</v>
      </c>
      <c r="I2769" s="123" t="s">
        <v>2836</v>
      </c>
      <c r="J2769" s="150">
        <f>VLOOKUP(B2769,'12.2023'!A:C,3,0)</f>
        <v>0</v>
      </c>
      <c r="K2769" s="151">
        <f>VLOOKUP(B2769,'12.2023'!A:D,4,0)</f>
        <v>0</v>
      </c>
      <c r="L2769" s="150">
        <f>VLOOKUP(B2769,'12.2023'!A:E,5,0)</f>
        <v>23000</v>
      </c>
      <c r="M2769" s="150">
        <f>VLOOKUP(B2769,'12.2023'!A:F,6,0)</f>
        <v>23000</v>
      </c>
      <c r="N2769" s="150">
        <f t="shared" si="173"/>
        <v>0</v>
      </c>
      <c r="O2769" s="152">
        <f t="shared" si="174"/>
        <v>0</v>
      </c>
      <c r="P2769" s="128">
        <f t="shared" si="175"/>
        <v>0</v>
      </c>
      <c r="Q2769" s="153">
        <v>0</v>
      </c>
      <c r="R2769" s="128">
        <f t="shared" si="176"/>
        <v>0</v>
      </c>
      <c r="S2769" s="129">
        <v>16</v>
      </c>
    </row>
    <row r="2770" spans="1:19" hidden="1">
      <c r="A2770" s="147">
        <v>2734</v>
      </c>
      <c r="B2770" s="121">
        <v>2010105169</v>
      </c>
      <c r="C2770" s="148" t="s">
        <v>159</v>
      </c>
      <c r="D2770" s="149" t="s">
        <v>32</v>
      </c>
      <c r="E2770" s="149" t="s">
        <v>34</v>
      </c>
      <c r="F2770" s="149" t="s">
        <v>89</v>
      </c>
      <c r="G2770" s="149" t="s">
        <v>86</v>
      </c>
      <c r="H2770" s="149">
        <v>0</v>
      </c>
      <c r="I2770" s="123" t="s">
        <v>2837</v>
      </c>
      <c r="J2770" s="150">
        <f>VLOOKUP(B2770,'12.2023'!A:C,3,0)</f>
        <v>0</v>
      </c>
      <c r="K2770" s="151">
        <f>VLOOKUP(B2770,'12.2023'!A:D,4,0)</f>
        <v>0</v>
      </c>
      <c r="L2770" s="150">
        <f>VLOOKUP(B2770,'12.2023'!A:E,5,0)</f>
        <v>2702.5</v>
      </c>
      <c r="M2770" s="150">
        <f>VLOOKUP(B2770,'12.2023'!A:F,6,0)</f>
        <v>2702.5</v>
      </c>
      <c r="N2770" s="150">
        <f t="shared" si="173"/>
        <v>0</v>
      </c>
      <c r="O2770" s="152">
        <f t="shared" si="174"/>
        <v>0</v>
      </c>
      <c r="P2770" s="128">
        <f t="shared" si="175"/>
        <v>0</v>
      </c>
      <c r="Q2770" s="153">
        <v>0</v>
      </c>
      <c r="R2770" s="128">
        <f t="shared" si="176"/>
        <v>0</v>
      </c>
      <c r="S2770" s="129">
        <v>16</v>
      </c>
    </row>
    <row r="2771" spans="1:19" hidden="1">
      <c r="A2771" s="147">
        <v>2735</v>
      </c>
      <c r="B2771" s="121">
        <v>2010105170</v>
      </c>
      <c r="C2771" s="148" t="s">
        <v>159</v>
      </c>
      <c r="D2771" s="149" t="s">
        <v>32</v>
      </c>
      <c r="E2771" s="149" t="s">
        <v>34</v>
      </c>
      <c r="F2771" s="149" t="s">
        <v>89</v>
      </c>
      <c r="G2771" s="149" t="s">
        <v>86</v>
      </c>
      <c r="H2771" s="149">
        <v>0</v>
      </c>
      <c r="I2771" s="123" t="s">
        <v>2838</v>
      </c>
      <c r="J2771" s="150">
        <f>VLOOKUP(B2771,'12.2023'!A:C,3,0)</f>
        <v>0</v>
      </c>
      <c r="K2771" s="151">
        <f>VLOOKUP(B2771,'12.2023'!A:D,4,0)</f>
        <v>0</v>
      </c>
      <c r="L2771" s="150">
        <f>VLOOKUP(B2771,'12.2023'!A:E,5,0)</f>
        <v>15065</v>
      </c>
      <c r="M2771" s="150">
        <f>VLOOKUP(B2771,'12.2023'!A:F,6,0)</f>
        <v>15065</v>
      </c>
      <c r="N2771" s="150">
        <f t="shared" si="173"/>
        <v>0</v>
      </c>
      <c r="O2771" s="152">
        <f t="shared" si="174"/>
        <v>0</v>
      </c>
      <c r="P2771" s="128">
        <f t="shared" si="175"/>
        <v>0</v>
      </c>
      <c r="Q2771" s="153">
        <v>0</v>
      </c>
      <c r="R2771" s="128">
        <f t="shared" si="176"/>
        <v>0</v>
      </c>
      <c r="S2771" s="129">
        <v>16</v>
      </c>
    </row>
    <row r="2772" spans="1:19" hidden="1">
      <c r="A2772" s="147">
        <v>2736</v>
      </c>
      <c r="B2772" s="121">
        <v>2010105171</v>
      </c>
      <c r="C2772" s="148" t="s">
        <v>159</v>
      </c>
      <c r="D2772" s="149" t="s">
        <v>32</v>
      </c>
      <c r="E2772" s="149" t="s">
        <v>34</v>
      </c>
      <c r="F2772" s="149" t="s">
        <v>89</v>
      </c>
      <c r="G2772" s="149" t="s">
        <v>86</v>
      </c>
      <c r="H2772" s="149">
        <v>0</v>
      </c>
      <c r="I2772" s="123" t="s">
        <v>2839</v>
      </c>
      <c r="J2772" s="150">
        <f>VLOOKUP(B2772,'12.2023'!A:C,3,0)</f>
        <v>0</v>
      </c>
      <c r="K2772" s="151">
        <f>VLOOKUP(B2772,'12.2023'!A:D,4,0)</f>
        <v>0</v>
      </c>
      <c r="L2772" s="150">
        <f>VLOOKUP(B2772,'12.2023'!A:E,5,0)</f>
        <v>61000</v>
      </c>
      <c r="M2772" s="150">
        <f>VLOOKUP(B2772,'12.2023'!A:F,6,0)</f>
        <v>61000</v>
      </c>
      <c r="N2772" s="150">
        <f t="shared" si="173"/>
        <v>0</v>
      </c>
      <c r="O2772" s="152">
        <f t="shared" si="174"/>
        <v>0</v>
      </c>
      <c r="P2772" s="128">
        <f t="shared" si="175"/>
        <v>0</v>
      </c>
      <c r="Q2772" s="153">
        <v>0</v>
      </c>
      <c r="R2772" s="128">
        <f t="shared" si="176"/>
        <v>0</v>
      </c>
      <c r="S2772" s="129">
        <v>16</v>
      </c>
    </row>
    <row r="2773" spans="1:19" hidden="1">
      <c r="A2773" s="147">
        <v>2737</v>
      </c>
      <c r="B2773" s="121">
        <v>2010105172</v>
      </c>
      <c r="C2773" s="148" t="s">
        <v>159</v>
      </c>
      <c r="D2773" s="149" t="s">
        <v>32</v>
      </c>
      <c r="E2773" s="149" t="s">
        <v>34</v>
      </c>
      <c r="F2773" s="149" t="s">
        <v>152</v>
      </c>
      <c r="G2773" s="149" t="s">
        <v>111</v>
      </c>
      <c r="H2773" s="149">
        <v>0</v>
      </c>
      <c r="I2773" s="123" t="s">
        <v>2840</v>
      </c>
      <c r="J2773" s="150">
        <f>VLOOKUP(B2773,'12.2023'!A:C,3,0)</f>
        <v>0</v>
      </c>
      <c r="K2773" s="151">
        <f>VLOOKUP(B2773,'12.2023'!A:D,4,0)</f>
        <v>0</v>
      </c>
      <c r="L2773" s="150">
        <f>VLOOKUP(B2773,'12.2023'!A:E,5,0)</f>
        <v>5000</v>
      </c>
      <c r="M2773" s="150">
        <f>VLOOKUP(B2773,'12.2023'!A:F,6,0)</f>
        <v>0</v>
      </c>
      <c r="N2773" s="150">
        <f t="shared" si="173"/>
        <v>5000</v>
      </c>
      <c r="O2773" s="152">
        <f t="shared" si="174"/>
        <v>0</v>
      </c>
      <c r="P2773" s="128">
        <f t="shared" si="175"/>
        <v>5000</v>
      </c>
      <c r="Q2773" s="153">
        <v>0</v>
      </c>
      <c r="R2773" s="128">
        <f t="shared" si="176"/>
        <v>5000</v>
      </c>
      <c r="S2773" s="129">
        <v>11</v>
      </c>
    </row>
    <row r="2774" spans="1:19" hidden="1">
      <c r="A2774" s="147">
        <v>2738</v>
      </c>
      <c r="B2774" s="121">
        <v>2010105173</v>
      </c>
      <c r="C2774" s="148" t="s">
        <v>159</v>
      </c>
      <c r="D2774" s="149" t="s">
        <v>32</v>
      </c>
      <c r="E2774" s="149" t="s">
        <v>34</v>
      </c>
      <c r="F2774" s="149" t="s">
        <v>89</v>
      </c>
      <c r="G2774" s="149" t="s">
        <v>86</v>
      </c>
      <c r="H2774" s="149">
        <v>0</v>
      </c>
      <c r="I2774" s="123" t="s">
        <v>2841</v>
      </c>
      <c r="J2774" s="150">
        <f>VLOOKUP(B2774,'12.2023'!A:C,3,0)</f>
        <v>0</v>
      </c>
      <c r="K2774" s="151">
        <f>VLOOKUP(B2774,'12.2023'!A:D,4,0)</f>
        <v>0</v>
      </c>
      <c r="L2774" s="150">
        <f>VLOOKUP(B2774,'12.2023'!A:E,5,0)</f>
        <v>10999.15</v>
      </c>
      <c r="M2774" s="150">
        <f>VLOOKUP(B2774,'12.2023'!A:F,6,0)</f>
        <v>10999.15</v>
      </c>
      <c r="N2774" s="150">
        <f t="shared" si="173"/>
        <v>0</v>
      </c>
      <c r="O2774" s="152">
        <f t="shared" si="174"/>
        <v>0</v>
      </c>
      <c r="P2774" s="128">
        <f t="shared" si="175"/>
        <v>0</v>
      </c>
      <c r="Q2774" s="153">
        <v>0</v>
      </c>
      <c r="R2774" s="128">
        <f t="shared" si="176"/>
        <v>0</v>
      </c>
      <c r="S2774" s="129">
        <v>16</v>
      </c>
    </row>
    <row r="2775" spans="1:19" hidden="1">
      <c r="A2775" s="147">
        <v>2739</v>
      </c>
      <c r="B2775" s="121">
        <v>2010105174</v>
      </c>
      <c r="C2775" s="148" t="s">
        <v>159</v>
      </c>
      <c r="D2775" s="149" t="s">
        <v>32</v>
      </c>
      <c r="E2775" s="149" t="s">
        <v>34</v>
      </c>
      <c r="F2775" s="149" t="s">
        <v>89</v>
      </c>
      <c r="G2775" s="149" t="s">
        <v>86</v>
      </c>
      <c r="H2775" s="149">
        <v>0</v>
      </c>
      <c r="I2775" s="123" t="s">
        <v>2842</v>
      </c>
      <c r="J2775" s="150">
        <f>VLOOKUP(B2775,'12.2023'!A:C,3,0)</f>
        <v>0</v>
      </c>
      <c r="K2775" s="151">
        <f>VLOOKUP(B2775,'12.2023'!A:D,4,0)</f>
        <v>0</v>
      </c>
      <c r="L2775" s="150">
        <f>VLOOKUP(B2775,'12.2023'!A:E,5,0)</f>
        <v>0</v>
      </c>
      <c r="M2775" s="150">
        <f>VLOOKUP(B2775,'12.2023'!A:F,6,0)</f>
        <v>0</v>
      </c>
      <c r="N2775" s="150">
        <f t="shared" si="173"/>
        <v>0</v>
      </c>
      <c r="O2775" s="152">
        <f t="shared" si="174"/>
        <v>0</v>
      </c>
      <c r="P2775" s="128">
        <f t="shared" si="175"/>
        <v>0</v>
      </c>
      <c r="Q2775" s="153">
        <v>0</v>
      </c>
      <c r="R2775" s="128">
        <f t="shared" si="176"/>
        <v>0</v>
      </c>
      <c r="S2775" s="129">
        <v>16</v>
      </c>
    </row>
    <row r="2776" spans="1:19" hidden="1">
      <c r="A2776" s="147">
        <v>2740</v>
      </c>
      <c r="B2776" s="121">
        <v>2010105175</v>
      </c>
      <c r="C2776" s="148" t="s">
        <v>159</v>
      </c>
      <c r="D2776" s="149" t="s">
        <v>32</v>
      </c>
      <c r="E2776" s="149" t="s">
        <v>34</v>
      </c>
      <c r="F2776" s="149" t="s">
        <v>89</v>
      </c>
      <c r="G2776" s="149" t="s">
        <v>86</v>
      </c>
      <c r="H2776" s="149">
        <v>0</v>
      </c>
      <c r="I2776" s="123" t="s">
        <v>2843</v>
      </c>
      <c r="J2776" s="150">
        <f>VLOOKUP(B2776,'12.2023'!A:C,3,0)</f>
        <v>0</v>
      </c>
      <c r="K2776" s="151">
        <f>VLOOKUP(B2776,'12.2023'!A:D,4,0)</f>
        <v>0</v>
      </c>
      <c r="L2776" s="150">
        <f>VLOOKUP(B2776,'12.2023'!A:E,5,0)</f>
        <v>160280.20000000001</v>
      </c>
      <c r="M2776" s="150">
        <f>VLOOKUP(B2776,'12.2023'!A:F,6,0)</f>
        <v>160280.20000000001</v>
      </c>
      <c r="N2776" s="150">
        <f t="shared" si="173"/>
        <v>0</v>
      </c>
      <c r="O2776" s="152">
        <f t="shared" si="174"/>
        <v>0</v>
      </c>
      <c r="P2776" s="128">
        <f t="shared" si="175"/>
        <v>0</v>
      </c>
      <c r="Q2776" s="153">
        <v>0</v>
      </c>
      <c r="R2776" s="128">
        <f t="shared" si="176"/>
        <v>0</v>
      </c>
      <c r="S2776" s="129">
        <v>16</v>
      </c>
    </row>
    <row r="2777" spans="1:19" hidden="1">
      <c r="A2777" s="147">
        <v>2741</v>
      </c>
      <c r="B2777" s="121">
        <v>2010105176</v>
      </c>
      <c r="C2777" s="148" t="s">
        <v>159</v>
      </c>
      <c r="D2777" s="149" t="s">
        <v>32</v>
      </c>
      <c r="E2777" s="149" t="s">
        <v>34</v>
      </c>
      <c r="F2777" s="149" t="s">
        <v>89</v>
      </c>
      <c r="G2777" s="149" t="s">
        <v>86</v>
      </c>
      <c r="H2777" s="149">
        <v>0</v>
      </c>
      <c r="I2777" s="123" t="s">
        <v>2844</v>
      </c>
      <c r="J2777" s="150">
        <f>VLOOKUP(B2777,'12.2023'!A:C,3,0)</f>
        <v>0</v>
      </c>
      <c r="K2777" s="151">
        <f>VLOOKUP(B2777,'12.2023'!A:D,4,0)</f>
        <v>0</v>
      </c>
      <c r="L2777" s="150">
        <f>VLOOKUP(B2777,'12.2023'!A:E,5,0)</f>
        <v>191130</v>
      </c>
      <c r="M2777" s="150">
        <f>VLOOKUP(B2777,'12.2023'!A:F,6,0)</f>
        <v>280387.67</v>
      </c>
      <c r="N2777" s="150">
        <f t="shared" si="173"/>
        <v>0</v>
      </c>
      <c r="O2777" s="152">
        <f t="shared" si="174"/>
        <v>89257.669999999984</v>
      </c>
      <c r="P2777" s="128">
        <f t="shared" si="175"/>
        <v>-89257.669999999984</v>
      </c>
      <c r="Q2777" s="153">
        <v>0</v>
      </c>
      <c r="R2777" s="128">
        <f t="shared" si="176"/>
        <v>-89257.669999999984</v>
      </c>
      <c r="S2777" s="129">
        <v>16</v>
      </c>
    </row>
    <row r="2778" spans="1:19" hidden="1">
      <c r="A2778" s="147">
        <v>2742</v>
      </c>
      <c r="B2778" s="121">
        <v>2010105177</v>
      </c>
      <c r="C2778" s="148" t="s">
        <v>159</v>
      </c>
      <c r="D2778" s="149" t="s">
        <v>32</v>
      </c>
      <c r="E2778" s="149" t="s">
        <v>34</v>
      </c>
      <c r="F2778" s="149" t="s">
        <v>89</v>
      </c>
      <c r="G2778" s="149" t="s">
        <v>86</v>
      </c>
      <c r="H2778" s="149">
        <v>0</v>
      </c>
      <c r="I2778" s="123" t="s">
        <v>2845</v>
      </c>
      <c r="J2778" s="150">
        <f>VLOOKUP(B2778,'12.2023'!A:C,3,0)</f>
        <v>0</v>
      </c>
      <c r="K2778" s="151">
        <f>VLOOKUP(B2778,'12.2023'!A:D,4,0)</f>
        <v>0</v>
      </c>
      <c r="L2778" s="150">
        <f>VLOOKUP(B2778,'12.2023'!A:E,5,0)</f>
        <v>3000</v>
      </c>
      <c r="M2778" s="150">
        <f>VLOOKUP(B2778,'12.2023'!A:F,6,0)</f>
        <v>4324</v>
      </c>
      <c r="N2778" s="150">
        <f t="shared" si="173"/>
        <v>0</v>
      </c>
      <c r="O2778" s="152">
        <f t="shared" si="174"/>
        <v>1324</v>
      </c>
      <c r="P2778" s="128">
        <f t="shared" si="175"/>
        <v>-1324</v>
      </c>
      <c r="Q2778" s="153">
        <v>0</v>
      </c>
      <c r="R2778" s="128">
        <f t="shared" si="176"/>
        <v>-1324</v>
      </c>
      <c r="S2778" s="129">
        <v>16</v>
      </c>
    </row>
    <row r="2779" spans="1:19" hidden="1">
      <c r="A2779" s="147">
        <v>2743</v>
      </c>
      <c r="B2779" s="121">
        <v>2010105178</v>
      </c>
      <c r="C2779" s="148" t="s">
        <v>159</v>
      </c>
      <c r="D2779" s="149" t="s">
        <v>32</v>
      </c>
      <c r="E2779" s="149" t="s">
        <v>34</v>
      </c>
      <c r="F2779" s="149" t="s">
        <v>89</v>
      </c>
      <c r="G2779" s="149" t="s">
        <v>86</v>
      </c>
      <c r="H2779" s="149">
        <v>0</v>
      </c>
      <c r="I2779" s="123" t="s">
        <v>2846</v>
      </c>
      <c r="J2779" s="150">
        <f>VLOOKUP(B2779,'12.2023'!A:C,3,0)</f>
        <v>0</v>
      </c>
      <c r="K2779" s="151">
        <f>VLOOKUP(B2779,'12.2023'!A:D,4,0)</f>
        <v>0</v>
      </c>
      <c r="L2779" s="150">
        <f>VLOOKUP(B2779,'12.2023'!A:E,5,0)</f>
        <v>35367.35</v>
      </c>
      <c r="M2779" s="150">
        <f>VLOOKUP(B2779,'12.2023'!A:F,6,0)</f>
        <v>69360.25</v>
      </c>
      <c r="N2779" s="150">
        <f t="shared" si="173"/>
        <v>0</v>
      </c>
      <c r="O2779" s="152">
        <f t="shared" si="174"/>
        <v>33992.9</v>
      </c>
      <c r="P2779" s="128">
        <f t="shared" si="175"/>
        <v>-33992.9</v>
      </c>
      <c r="Q2779" s="153">
        <v>0</v>
      </c>
      <c r="R2779" s="128">
        <f t="shared" si="176"/>
        <v>-33992.9</v>
      </c>
      <c r="S2779" s="129">
        <v>16</v>
      </c>
    </row>
    <row r="2780" spans="1:19" hidden="1">
      <c r="A2780" s="147">
        <v>2744</v>
      </c>
      <c r="B2780" s="121">
        <v>2010105179</v>
      </c>
      <c r="C2780" s="148" t="s">
        <v>159</v>
      </c>
      <c r="D2780" s="149" t="s">
        <v>32</v>
      </c>
      <c r="E2780" s="149" t="s">
        <v>34</v>
      </c>
      <c r="F2780" s="149" t="s">
        <v>89</v>
      </c>
      <c r="G2780" s="149" t="s">
        <v>86</v>
      </c>
      <c r="H2780" s="149">
        <v>0</v>
      </c>
      <c r="I2780" s="123" t="s">
        <v>2847</v>
      </c>
      <c r="J2780" s="150">
        <f>VLOOKUP(B2780,'12.2023'!A:C,3,0)</f>
        <v>0</v>
      </c>
      <c r="K2780" s="151">
        <f>VLOOKUP(B2780,'12.2023'!A:D,4,0)</f>
        <v>0</v>
      </c>
      <c r="L2780" s="150">
        <f>VLOOKUP(B2780,'12.2023'!A:E,5,0)</f>
        <v>60350</v>
      </c>
      <c r="M2780" s="150">
        <f>VLOOKUP(B2780,'12.2023'!A:F,6,0)</f>
        <v>60350</v>
      </c>
      <c r="N2780" s="150">
        <f t="shared" si="173"/>
        <v>0</v>
      </c>
      <c r="O2780" s="152">
        <f t="shared" si="174"/>
        <v>0</v>
      </c>
      <c r="P2780" s="128">
        <f t="shared" si="175"/>
        <v>0</v>
      </c>
      <c r="Q2780" s="153">
        <v>0</v>
      </c>
      <c r="R2780" s="128">
        <f t="shared" si="176"/>
        <v>0</v>
      </c>
      <c r="S2780" s="129">
        <v>16</v>
      </c>
    </row>
    <row r="2781" spans="1:19" hidden="1">
      <c r="A2781" s="147">
        <v>2745</v>
      </c>
      <c r="B2781" s="121">
        <v>2010105180</v>
      </c>
      <c r="C2781" s="148" t="s">
        <v>159</v>
      </c>
      <c r="D2781" s="149" t="s">
        <v>32</v>
      </c>
      <c r="E2781" s="149" t="s">
        <v>34</v>
      </c>
      <c r="F2781" s="149" t="s">
        <v>89</v>
      </c>
      <c r="G2781" s="149" t="s">
        <v>86</v>
      </c>
      <c r="H2781" s="149">
        <v>0</v>
      </c>
      <c r="I2781" s="123" t="s">
        <v>2848</v>
      </c>
      <c r="J2781" s="150">
        <f>VLOOKUP(B2781,'12.2023'!A:C,3,0)</f>
        <v>0</v>
      </c>
      <c r="K2781" s="151">
        <f>VLOOKUP(B2781,'12.2023'!A:D,4,0)</f>
        <v>0</v>
      </c>
      <c r="L2781" s="150">
        <f>VLOOKUP(B2781,'12.2023'!A:E,5,0)</f>
        <v>115000</v>
      </c>
      <c r="M2781" s="150">
        <f>VLOOKUP(B2781,'12.2023'!A:F,6,0)</f>
        <v>115000</v>
      </c>
      <c r="N2781" s="150">
        <f t="shared" si="173"/>
        <v>0</v>
      </c>
      <c r="O2781" s="152">
        <f t="shared" si="174"/>
        <v>0</v>
      </c>
      <c r="P2781" s="128">
        <f t="shared" si="175"/>
        <v>0</v>
      </c>
      <c r="Q2781" s="153">
        <v>0</v>
      </c>
      <c r="R2781" s="128">
        <f t="shared" si="176"/>
        <v>0</v>
      </c>
      <c r="S2781" s="129">
        <v>16</v>
      </c>
    </row>
    <row r="2782" spans="1:19" hidden="1">
      <c r="A2782" s="147">
        <v>2746</v>
      </c>
      <c r="B2782" s="121">
        <v>2010105181</v>
      </c>
      <c r="C2782" s="148" t="s">
        <v>159</v>
      </c>
      <c r="D2782" s="149" t="s">
        <v>32</v>
      </c>
      <c r="E2782" s="149" t="s">
        <v>34</v>
      </c>
      <c r="F2782" s="149" t="s">
        <v>152</v>
      </c>
      <c r="G2782" s="149" t="s">
        <v>111</v>
      </c>
      <c r="H2782" s="149">
        <v>0</v>
      </c>
      <c r="I2782" s="123" t="s">
        <v>2849</v>
      </c>
      <c r="J2782" s="150">
        <f>VLOOKUP(B2782,'12.2023'!A:C,3,0)</f>
        <v>0</v>
      </c>
      <c r="K2782" s="151">
        <f>VLOOKUP(B2782,'12.2023'!A:D,4,0)</f>
        <v>0</v>
      </c>
      <c r="L2782" s="150">
        <f>VLOOKUP(B2782,'12.2023'!A:E,5,0)</f>
        <v>1736.25</v>
      </c>
      <c r="M2782" s="150">
        <f>VLOOKUP(B2782,'12.2023'!A:F,6,0)</f>
        <v>500</v>
      </c>
      <c r="N2782" s="150">
        <f t="shared" si="173"/>
        <v>1236.25</v>
      </c>
      <c r="O2782" s="152">
        <f t="shared" si="174"/>
        <v>0</v>
      </c>
      <c r="P2782" s="128">
        <f t="shared" si="175"/>
        <v>1236.25</v>
      </c>
      <c r="Q2782" s="153">
        <v>0</v>
      </c>
      <c r="R2782" s="128">
        <f t="shared" si="176"/>
        <v>1236.25</v>
      </c>
      <c r="S2782" s="129">
        <v>11</v>
      </c>
    </row>
    <row r="2783" spans="1:19" hidden="1">
      <c r="A2783" s="147">
        <v>2747</v>
      </c>
      <c r="B2783" s="121">
        <v>2010105182</v>
      </c>
      <c r="C2783" s="148" t="s">
        <v>159</v>
      </c>
      <c r="D2783" s="149" t="s">
        <v>32</v>
      </c>
      <c r="E2783" s="149" t="s">
        <v>34</v>
      </c>
      <c r="F2783" s="149" t="s">
        <v>89</v>
      </c>
      <c r="G2783" s="149" t="s">
        <v>86</v>
      </c>
      <c r="H2783" s="149">
        <v>0</v>
      </c>
      <c r="I2783" s="123" t="s">
        <v>2850</v>
      </c>
      <c r="J2783" s="150">
        <f>VLOOKUP(B2783,'12.2023'!A:C,3,0)</f>
        <v>0</v>
      </c>
      <c r="K2783" s="151">
        <f>VLOOKUP(B2783,'12.2023'!A:D,4,0)</f>
        <v>0</v>
      </c>
      <c r="L2783" s="150">
        <f>VLOOKUP(B2783,'12.2023'!A:E,5,0)</f>
        <v>93659</v>
      </c>
      <c r="M2783" s="150">
        <f>VLOOKUP(B2783,'12.2023'!A:F,6,0)</f>
        <v>173669.6</v>
      </c>
      <c r="N2783" s="150">
        <f t="shared" si="173"/>
        <v>0</v>
      </c>
      <c r="O2783" s="152">
        <f t="shared" si="174"/>
        <v>80010.600000000006</v>
      </c>
      <c r="P2783" s="128">
        <f t="shared" si="175"/>
        <v>-80010.600000000006</v>
      </c>
      <c r="Q2783" s="153">
        <v>0</v>
      </c>
      <c r="R2783" s="128">
        <f t="shared" si="176"/>
        <v>-80010.600000000006</v>
      </c>
      <c r="S2783" s="129">
        <v>16</v>
      </c>
    </row>
    <row r="2784" spans="1:19" hidden="1">
      <c r="A2784" s="147">
        <v>2748</v>
      </c>
      <c r="B2784" s="121">
        <v>2010105183</v>
      </c>
      <c r="C2784" s="148" t="s">
        <v>159</v>
      </c>
      <c r="D2784" s="149" t="s">
        <v>32</v>
      </c>
      <c r="E2784" s="149" t="s">
        <v>34</v>
      </c>
      <c r="F2784" s="149" t="s">
        <v>89</v>
      </c>
      <c r="G2784" s="149" t="s">
        <v>86</v>
      </c>
      <c r="H2784" s="149">
        <v>0</v>
      </c>
      <c r="I2784" s="123" t="s">
        <v>2851</v>
      </c>
      <c r="J2784" s="150">
        <f>VLOOKUP(B2784,'12.2023'!A:C,3,0)</f>
        <v>0</v>
      </c>
      <c r="K2784" s="151">
        <f>VLOOKUP(B2784,'12.2023'!A:D,4,0)</f>
        <v>0</v>
      </c>
      <c r="L2784" s="150">
        <f>VLOOKUP(B2784,'12.2023'!A:E,5,0)</f>
        <v>491878.22000000003</v>
      </c>
      <c r="M2784" s="150">
        <f>VLOOKUP(B2784,'12.2023'!A:F,6,0)</f>
        <v>635325.82000000007</v>
      </c>
      <c r="N2784" s="150">
        <f t="shared" si="173"/>
        <v>0</v>
      </c>
      <c r="O2784" s="152">
        <f t="shared" si="174"/>
        <v>143447.60000000003</v>
      </c>
      <c r="P2784" s="128">
        <f t="shared" si="175"/>
        <v>-143447.60000000003</v>
      </c>
      <c r="Q2784" s="153">
        <v>0</v>
      </c>
      <c r="R2784" s="128">
        <f t="shared" si="176"/>
        <v>-143447.60000000003</v>
      </c>
      <c r="S2784" s="129">
        <v>16</v>
      </c>
    </row>
    <row r="2785" spans="1:19" hidden="1">
      <c r="A2785" s="147">
        <v>2749</v>
      </c>
      <c r="B2785" s="121">
        <v>2010105184</v>
      </c>
      <c r="C2785" s="148" t="s">
        <v>159</v>
      </c>
      <c r="D2785" s="149" t="s">
        <v>32</v>
      </c>
      <c r="E2785" s="149" t="s">
        <v>34</v>
      </c>
      <c r="F2785" s="149" t="s">
        <v>89</v>
      </c>
      <c r="G2785" s="149" t="s">
        <v>86</v>
      </c>
      <c r="H2785" s="149">
        <v>0</v>
      </c>
      <c r="I2785" s="123" t="s">
        <v>2852</v>
      </c>
      <c r="J2785" s="150">
        <f>VLOOKUP(B2785,'12.2023'!A:C,3,0)</f>
        <v>0</v>
      </c>
      <c r="K2785" s="151">
        <f>VLOOKUP(B2785,'12.2023'!A:D,4,0)</f>
        <v>0</v>
      </c>
      <c r="L2785" s="150">
        <f>VLOOKUP(B2785,'12.2023'!A:E,5,0)</f>
        <v>15173</v>
      </c>
      <c r="M2785" s="150">
        <f>VLOOKUP(B2785,'12.2023'!A:F,6,0)</f>
        <v>22062</v>
      </c>
      <c r="N2785" s="150">
        <f t="shared" si="173"/>
        <v>0</v>
      </c>
      <c r="O2785" s="152">
        <f t="shared" si="174"/>
        <v>6889</v>
      </c>
      <c r="P2785" s="128">
        <f t="shared" si="175"/>
        <v>-6889</v>
      </c>
      <c r="Q2785" s="153">
        <v>0</v>
      </c>
      <c r="R2785" s="128">
        <f t="shared" si="176"/>
        <v>-6889</v>
      </c>
      <c r="S2785" s="129">
        <v>16</v>
      </c>
    </row>
    <row r="2786" spans="1:19" hidden="1">
      <c r="A2786" s="147">
        <v>2750</v>
      </c>
      <c r="B2786" s="121">
        <v>2010105185</v>
      </c>
      <c r="C2786" s="148" t="s">
        <v>159</v>
      </c>
      <c r="D2786" s="149" t="s">
        <v>32</v>
      </c>
      <c r="E2786" s="149" t="s">
        <v>34</v>
      </c>
      <c r="F2786" s="149" t="s">
        <v>89</v>
      </c>
      <c r="G2786" s="149" t="s">
        <v>86</v>
      </c>
      <c r="H2786" s="149">
        <v>0</v>
      </c>
      <c r="I2786" s="123" t="s">
        <v>2853</v>
      </c>
      <c r="J2786" s="150">
        <f>VLOOKUP(B2786,'12.2023'!A:C,3,0)</f>
        <v>0</v>
      </c>
      <c r="K2786" s="151">
        <f>VLOOKUP(B2786,'12.2023'!A:D,4,0)</f>
        <v>0</v>
      </c>
      <c r="L2786" s="150">
        <f>VLOOKUP(B2786,'12.2023'!A:E,5,0)</f>
        <v>549550.16</v>
      </c>
      <c r="M2786" s="150">
        <f>VLOOKUP(B2786,'12.2023'!A:F,6,0)</f>
        <v>785071.66</v>
      </c>
      <c r="N2786" s="150">
        <f t="shared" si="173"/>
        <v>0</v>
      </c>
      <c r="O2786" s="152">
        <f t="shared" si="174"/>
        <v>235521.5</v>
      </c>
      <c r="P2786" s="128">
        <f t="shared" si="175"/>
        <v>-235521.5</v>
      </c>
      <c r="Q2786" s="153">
        <v>0</v>
      </c>
      <c r="R2786" s="128">
        <f t="shared" si="176"/>
        <v>-235521.5</v>
      </c>
      <c r="S2786" s="129">
        <v>16</v>
      </c>
    </row>
    <row r="2787" spans="1:19" hidden="1">
      <c r="A2787" s="147">
        <v>2751</v>
      </c>
      <c r="B2787" s="121">
        <v>2010105186</v>
      </c>
      <c r="C2787" s="148" t="s">
        <v>159</v>
      </c>
      <c r="D2787" s="149" t="s">
        <v>32</v>
      </c>
      <c r="E2787" s="149" t="s">
        <v>34</v>
      </c>
      <c r="F2787" s="149" t="s">
        <v>89</v>
      </c>
      <c r="G2787" s="149" t="s">
        <v>86</v>
      </c>
      <c r="H2787" s="149">
        <v>0</v>
      </c>
      <c r="I2787" s="123" t="s">
        <v>2854</v>
      </c>
      <c r="J2787" s="150">
        <f>VLOOKUP(B2787,'12.2023'!A:C,3,0)</f>
        <v>0</v>
      </c>
      <c r="K2787" s="151">
        <f>VLOOKUP(B2787,'12.2023'!A:D,4,0)</f>
        <v>0</v>
      </c>
      <c r="L2787" s="150">
        <f>VLOOKUP(B2787,'12.2023'!A:E,5,0)</f>
        <v>6877</v>
      </c>
      <c r="M2787" s="150">
        <f>VLOOKUP(B2787,'12.2023'!A:F,6,0)</f>
        <v>6877</v>
      </c>
      <c r="N2787" s="150">
        <f t="shared" si="173"/>
        <v>0</v>
      </c>
      <c r="O2787" s="152">
        <f t="shared" si="174"/>
        <v>0</v>
      </c>
      <c r="P2787" s="128">
        <f t="shared" si="175"/>
        <v>0</v>
      </c>
      <c r="Q2787" s="153">
        <v>0</v>
      </c>
      <c r="R2787" s="128">
        <f t="shared" si="176"/>
        <v>0</v>
      </c>
      <c r="S2787" s="129">
        <v>16</v>
      </c>
    </row>
    <row r="2788" spans="1:19" hidden="1">
      <c r="A2788" s="147">
        <v>2752</v>
      </c>
      <c r="B2788" s="121">
        <v>2010105187</v>
      </c>
      <c r="C2788" s="148" t="s">
        <v>159</v>
      </c>
      <c r="D2788" s="149" t="s">
        <v>32</v>
      </c>
      <c r="E2788" s="149" t="s">
        <v>34</v>
      </c>
      <c r="F2788" s="149" t="s">
        <v>89</v>
      </c>
      <c r="G2788" s="149" t="s">
        <v>86</v>
      </c>
      <c r="H2788" s="149">
        <v>0</v>
      </c>
      <c r="I2788" s="123" t="s">
        <v>2855</v>
      </c>
      <c r="J2788" s="150">
        <f>VLOOKUP(B2788,'12.2023'!A:C,3,0)</f>
        <v>0</v>
      </c>
      <c r="K2788" s="151">
        <f>VLOOKUP(B2788,'12.2023'!A:D,4,0)</f>
        <v>0</v>
      </c>
      <c r="L2788" s="150">
        <f>VLOOKUP(B2788,'12.2023'!A:E,5,0)</f>
        <v>14976</v>
      </c>
      <c r="M2788" s="150">
        <f>VLOOKUP(B2788,'12.2023'!A:F,6,0)</f>
        <v>21530</v>
      </c>
      <c r="N2788" s="150">
        <f t="shared" si="173"/>
        <v>0</v>
      </c>
      <c r="O2788" s="152">
        <f t="shared" si="174"/>
        <v>6554</v>
      </c>
      <c r="P2788" s="128">
        <f t="shared" si="175"/>
        <v>-6554</v>
      </c>
      <c r="Q2788" s="153">
        <v>0</v>
      </c>
      <c r="R2788" s="128">
        <f t="shared" si="176"/>
        <v>-6554</v>
      </c>
      <c r="S2788" s="129">
        <v>16</v>
      </c>
    </row>
    <row r="2789" spans="1:19" hidden="1">
      <c r="A2789" s="147">
        <v>2753</v>
      </c>
      <c r="B2789" s="121">
        <v>2010105188</v>
      </c>
      <c r="C2789" s="148" t="s">
        <v>159</v>
      </c>
      <c r="D2789" s="149" t="s">
        <v>32</v>
      </c>
      <c r="E2789" s="149" t="s">
        <v>34</v>
      </c>
      <c r="F2789" s="149" t="s">
        <v>89</v>
      </c>
      <c r="G2789" s="149" t="s">
        <v>86</v>
      </c>
      <c r="H2789" s="149">
        <v>0</v>
      </c>
      <c r="I2789" s="123" t="s">
        <v>2856</v>
      </c>
      <c r="J2789" s="150">
        <f>VLOOKUP(B2789,'12.2023'!A:C,3,0)</f>
        <v>0</v>
      </c>
      <c r="K2789" s="151">
        <f>VLOOKUP(B2789,'12.2023'!A:D,4,0)</f>
        <v>0</v>
      </c>
      <c r="L2789" s="150">
        <f>VLOOKUP(B2789,'12.2023'!A:E,5,0)</f>
        <v>24408.75</v>
      </c>
      <c r="M2789" s="150">
        <f>VLOOKUP(B2789,'12.2023'!A:F,6,0)</f>
        <v>24408.75</v>
      </c>
      <c r="N2789" s="150">
        <f t="shared" si="173"/>
        <v>0</v>
      </c>
      <c r="O2789" s="152">
        <f t="shared" si="174"/>
        <v>0</v>
      </c>
      <c r="P2789" s="128">
        <f t="shared" si="175"/>
        <v>0</v>
      </c>
      <c r="Q2789" s="153">
        <v>0</v>
      </c>
      <c r="R2789" s="128">
        <f t="shared" si="176"/>
        <v>0</v>
      </c>
      <c r="S2789" s="129">
        <v>16</v>
      </c>
    </row>
    <row r="2790" spans="1:19" hidden="1">
      <c r="A2790" s="147">
        <v>2754</v>
      </c>
      <c r="B2790" s="121">
        <v>2010105189</v>
      </c>
      <c r="C2790" s="148" t="s">
        <v>159</v>
      </c>
      <c r="D2790" s="149" t="s">
        <v>32</v>
      </c>
      <c r="E2790" s="149" t="s">
        <v>34</v>
      </c>
      <c r="F2790" s="149" t="s">
        <v>89</v>
      </c>
      <c r="G2790" s="149" t="s">
        <v>86</v>
      </c>
      <c r="H2790" s="149">
        <v>0</v>
      </c>
      <c r="I2790" s="123" t="s">
        <v>2857</v>
      </c>
      <c r="J2790" s="150">
        <f>VLOOKUP(B2790,'12.2023'!A:C,3,0)</f>
        <v>0</v>
      </c>
      <c r="K2790" s="151">
        <f>VLOOKUP(B2790,'12.2023'!A:D,4,0)</f>
        <v>0</v>
      </c>
      <c r="L2790" s="150">
        <f>VLOOKUP(B2790,'12.2023'!A:E,5,0)</f>
        <v>49000</v>
      </c>
      <c r="M2790" s="150">
        <f>VLOOKUP(B2790,'12.2023'!A:F,6,0)</f>
        <v>65000</v>
      </c>
      <c r="N2790" s="150">
        <f t="shared" si="173"/>
        <v>0</v>
      </c>
      <c r="O2790" s="152">
        <f t="shared" si="174"/>
        <v>16000</v>
      </c>
      <c r="P2790" s="128">
        <f t="shared" si="175"/>
        <v>-16000</v>
      </c>
      <c r="Q2790" s="153">
        <v>0</v>
      </c>
      <c r="R2790" s="128">
        <f t="shared" si="176"/>
        <v>-16000</v>
      </c>
      <c r="S2790" s="129">
        <v>16</v>
      </c>
    </row>
    <row r="2791" spans="1:19" hidden="1">
      <c r="A2791" s="147">
        <v>2755</v>
      </c>
      <c r="B2791" s="121">
        <v>2010105190</v>
      </c>
      <c r="C2791" s="148" t="s">
        <v>159</v>
      </c>
      <c r="D2791" s="149" t="s">
        <v>32</v>
      </c>
      <c r="E2791" s="149" t="s">
        <v>34</v>
      </c>
      <c r="F2791" s="149" t="s">
        <v>89</v>
      </c>
      <c r="G2791" s="149" t="s">
        <v>86</v>
      </c>
      <c r="H2791" s="149">
        <v>0</v>
      </c>
      <c r="I2791" s="123" t="s">
        <v>3292</v>
      </c>
      <c r="J2791" s="150">
        <f>VLOOKUP(B2791,'12.2023'!A:C,3,0)</f>
        <v>0</v>
      </c>
      <c r="K2791" s="151">
        <f>VLOOKUP(B2791,'12.2023'!A:D,4,0)</f>
        <v>0</v>
      </c>
      <c r="L2791" s="150">
        <f>VLOOKUP(B2791,'12.2023'!A:E,5,0)</f>
        <v>20000</v>
      </c>
      <c r="M2791" s="150">
        <f>VLOOKUP(B2791,'12.2023'!A:F,6,0)</f>
        <v>41443.129999999997</v>
      </c>
      <c r="N2791" s="150">
        <f t="shared" si="173"/>
        <v>0</v>
      </c>
      <c r="O2791" s="152">
        <f t="shared" si="174"/>
        <v>21443.129999999997</v>
      </c>
      <c r="P2791" s="128">
        <f t="shared" si="175"/>
        <v>-21443.129999999997</v>
      </c>
      <c r="Q2791" s="153">
        <v>0</v>
      </c>
      <c r="R2791" s="128">
        <f t="shared" si="176"/>
        <v>-21443.129999999997</v>
      </c>
      <c r="S2791" s="129">
        <v>16</v>
      </c>
    </row>
    <row r="2792" spans="1:19" hidden="1">
      <c r="A2792" s="147">
        <v>2756</v>
      </c>
      <c r="B2792" s="121">
        <v>2010105191</v>
      </c>
      <c r="C2792" s="148" t="s">
        <v>159</v>
      </c>
      <c r="D2792" s="149" t="s">
        <v>32</v>
      </c>
      <c r="E2792" s="149" t="s">
        <v>34</v>
      </c>
      <c r="F2792" s="149" t="s">
        <v>89</v>
      </c>
      <c r="G2792" s="149" t="s">
        <v>86</v>
      </c>
      <c r="H2792" s="149">
        <v>0</v>
      </c>
      <c r="I2792" s="123" t="s">
        <v>3312</v>
      </c>
      <c r="J2792" s="155">
        <v>0</v>
      </c>
      <c r="K2792" s="155">
        <v>0</v>
      </c>
      <c r="L2792" s="150">
        <f>VLOOKUP(B2792,'12.2023'!A:E,5,0)</f>
        <v>56350</v>
      </c>
      <c r="M2792" s="150">
        <f>VLOOKUP(B2792,'12.2023'!A:F,6,0)</f>
        <v>103040</v>
      </c>
      <c r="N2792" s="150">
        <f t="shared" si="173"/>
        <v>0</v>
      </c>
      <c r="O2792" s="152">
        <f t="shared" si="174"/>
        <v>46690</v>
      </c>
      <c r="P2792" s="128">
        <f t="shared" si="175"/>
        <v>-46690</v>
      </c>
      <c r="Q2792" s="153">
        <v>0</v>
      </c>
      <c r="R2792" s="128">
        <f t="shared" si="176"/>
        <v>-46690</v>
      </c>
      <c r="S2792" s="129">
        <v>16</v>
      </c>
    </row>
    <row r="2793" spans="1:19" hidden="1">
      <c r="A2793" s="147">
        <v>2757</v>
      </c>
      <c r="B2793" s="121">
        <v>2010105192</v>
      </c>
      <c r="C2793" s="148" t="s">
        <v>159</v>
      </c>
      <c r="D2793" s="149" t="s">
        <v>32</v>
      </c>
      <c r="E2793" s="149" t="s">
        <v>34</v>
      </c>
      <c r="F2793" s="149" t="s">
        <v>152</v>
      </c>
      <c r="G2793" s="149" t="s">
        <v>111</v>
      </c>
      <c r="H2793" s="149">
        <v>0</v>
      </c>
      <c r="I2793" s="123" t="s">
        <v>3313</v>
      </c>
      <c r="J2793" s="155">
        <v>0</v>
      </c>
      <c r="K2793" s="155">
        <v>0</v>
      </c>
      <c r="L2793" s="150">
        <f>VLOOKUP(B2793,'12.2023'!A:E,5,0)</f>
        <v>8418</v>
      </c>
      <c r="M2793" s="150">
        <f>VLOOKUP(B2793,'12.2023'!A:F,6,0)</f>
        <v>0</v>
      </c>
      <c r="N2793" s="150">
        <f t="shared" si="173"/>
        <v>8418</v>
      </c>
      <c r="O2793" s="152">
        <f t="shared" si="174"/>
        <v>0</v>
      </c>
      <c r="P2793" s="128">
        <f t="shared" si="175"/>
        <v>8418</v>
      </c>
      <c r="Q2793" s="153">
        <v>0</v>
      </c>
      <c r="R2793" s="128">
        <f t="shared" si="176"/>
        <v>8418</v>
      </c>
      <c r="S2793" s="129">
        <v>11</v>
      </c>
    </row>
    <row r="2794" spans="1:19" hidden="1">
      <c r="A2794" s="147">
        <v>2758</v>
      </c>
      <c r="B2794" s="121">
        <v>2010105193</v>
      </c>
      <c r="C2794" s="148" t="s">
        <v>159</v>
      </c>
      <c r="D2794" s="149" t="s">
        <v>32</v>
      </c>
      <c r="E2794" s="149" t="s">
        <v>34</v>
      </c>
      <c r="F2794" s="149" t="s">
        <v>89</v>
      </c>
      <c r="G2794" s="149" t="s">
        <v>86</v>
      </c>
      <c r="H2794" s="149">
        <v>0</v>
      </c>
      <c r="I2794" s="123" t="s">
        <v>3336</v>
      </c>
      <c r="J2794" s="150">
        <f>VLOOKUP(B2794,'12.2023'!A:C,3,0)</f>
        <v>0</v>
      </c>
      <c r="K2794" s="151">
        <f>VLOOKUP(B2794,'12.2023'!A:D,4,0)</f>
        <v>0</v>
      </c>
      <c r="L2794" s="150">
        <f>VLOOKUP(B2794,'12.2023'!A:E,5,0)</f>
        <v>11861</v>
      </c>
      <c r="M2794" s="150">
        <f>VLOOKUP(B2794,'12.2023'!A:F,6,0)</f>
        <v>11861</v>
      </c>
      <c r="N2794" s="150">
        <f t="shared" si="173"/>
        <v>0</v>
      </c>
      <c r="O2794" s="152">
        <f t="shared" si="174"/>
        <v>0</v>
      </c>
      <c r="P2794" s="128">
        <f t="shared" si="175"/>
        <v>0</v>
      </c>
      <c r="Q2794" s="153">
        <v>0</v>
      </c>
      <c r="R2794" s="128">
        <f t="shared" si="176"/>
        <v>0</v>
      </c>
      <c r="S2794" s="129">
        <v>16</v>
      </c>
    </row>
    <row r="2795" spans="1:19" hidden="1">
      <c r="A2795" s="147">
        <v>2759</v>
      </c>
      <c r="B2795" s="121">
        <v>2010105194</v>
      </c>
      <c r="C2795" s="148" t="s">
        <v>159</v>
      </c>
      <c r="D2795" s="149" t="s">
        <v>32</v>
      </c>
      <c r="E2795" s="149" t="s">
        <v>34</v>
      </c>
      <c r="F2795" s="149" t="s">
        <v>89</v>
      </c>
      <c r="G2795" s="149" t="s">
        <v>86</v>
      </c>
      <c r="H2795" s="149">
        <v>0</v>
      </c>
      <c r="I2795" s="123" t="s">
        <v>3337</v>
      </c>
      <c r="J2795" s="150">
        <f>VLOOKUP(B2795,'12.2023'!A:C,3,0)</f>
        <v>0</v>
      </c>
      <c r="K2795" s="151">
        <f>VLOOKUP(B2795,'12.2023'!A:D,4,0)</f>
        <v>0</v>
      </c>
      <c r="L2795" s="150">
        <f>VLOOKUP(B2795,'12.2023'!A:E,5,0)</f>
        <v>0</v>
      </c>
      <c r="M2795" s="150">
        <f>VLOOKUP(B2795,'12.2023'!A:F,6,0)</f>
        <v>0</v>
      </c>
      <c r="N2795" s="150">
        <f t="shared" si="173"/>
        <v>0</v>
      </c>
      <c r="O2795" s="152">
        <f t="shared" si="174"/>
        <v>0</v>
      </c>
      <c r="P2795" s="128">
        <f t="shared" si="175"/>
        <v>0</v>
      </c>
      <c r="Q2795" s="153">
        <v>0</v>
      </c>
      <c r="R2795" s="128">
        <f t="shared" si="176"/>
        <v>0</v>
      </c>
      <c r="S2795" s="129">
        <v>16</v>
      </c>
    </row>
    <row r="2796" spans="1:19" hidden="1">
      <c r="A2796" s="147">
        <v>2760</v>
      </c>
      <c r="B2796" s="121">
        <v>2010105195</v>
      </c>
      <c r="C2796" s="148" t="s">
        <v>159</v>
      </c>
      <c r="D2796" s="149" t="s">
        <v>32</v>
      </c>
      <c r="E2796" s="149" t="s">
        <v>34</v>
      </c>
      <c r="F2796" s="149" t="s">
        <v>89</v>
      </c>
      <c r="G2796" s="149" t="s">
        <v>86</v>
      </c>
      <c r="H2796" s="149">
        <v>0</v>
      </c>
      <c r="I2796" s="123" t="s">
        <v>3338</v>
      </c>
      <c r="J2796" s="150">
        <f>VLOOKUP(B2796,'12.2023'!A:C,3,0)</f>
        <v>0</v>
      </c>
      <c r="K2796" s="151">
        <f>VLOOKUP(B2796,'12.2023'!A:D,4,0)</f>
        <v>0</v>
      </c>
      <c r="L2796" s="150">
        <f>VLOOKUP(B2796,'12.2023'!A:E,5,0)</f>
        <v>25000</v>
      </c>
      <c r="M2796" s="150">
        <f>VLOOKUP(B2796,'12.2023'!A:F,6,0)</f>
        <v>58827.5</v>
      </c>
      <c r="N2796" s="150">
        <f t="shared" si="173"/>
        <v>0</v>
      </c>
      <c r="O2796" s="152">
        <f t="shared" si="174"/>
        <v>33827.5</v>
      </c>
      <c r="P2796" s="128">
        <f t="shared" si="175"/>
        <v>-33827.5</v>
      </c>
      <c r="Q2796" s="153">
        <v>0</v>
      </c>
      <c r="R2796" s="128">
        <f t="shared" si="176"/>
        <v>-33827.5</v>
      </c>
      <c r="S2796" s="129">
        <v>16</v>
      </c>
    </row>
    <row r="2797" spans="1:19" hidden="1">
      <c r="A2797" s="147">
        <v>2761</v>
      </c>
      <c r="B2797" s="121">
        <v>2010105196</v>
      </c>
      <c r="C2797" s="148" t="s">
        <v>159</v>
      </c>
      <c r="D2797" s="149" t="s">
        <v>32</v>
      </c>
      <c r="E2797" s="149" t="s">
        <v>34</v>
      </c>
      <c r="F2797" s="149" t="s">
        <v>89</v>
      </c>
      <c r="G2797" s="149" t="s">
        <v>86</v>
      </c>
      <c r="H2797" s="149">
        <v>0</v>
      </c>
      <c r="I2797" s="123" t="s">
        <v>3339</v>
      </c>
      <c r="J2797" s="150">
        <f>VLOOKUP(B2797,'12.2023'!A:C,3,0)</f>
        <v>0</v>
      </c>
      <c r="K2797" s="151">
        <f>VLOOKUP(B2797,'12.2023'!A:D,4,0)</f>
        <v>0</v>
      </c>
      <c r="L2797" s="150">
        <f>VLOOKUP(B2797,'12.2023'!A:E,5,0)</f>
        <v>29885.63</v>
      </c>
      <c r="M2797" s="150">
        <f>VLOOKUP(B2797,'12.2023'!A:F,6,0)</f>
        <v>78776.73</v>
      </c>
      <c r="N2797" s="150">
        <f t="shared" si="173"/>
        <v>0</v>
      </c>
      <c r="O2797" s="152">
        <f t="shared" si="174"/>
        <v>48891.099999999991</v>
      </c>
      <c r="P2797" s="128">
        <f t="shared" si="175"/>
        <v>-48891.099999999991</v>
      </c>
      <c r="Q2797" s="153">
        <v>0</v>
      </c>
      <c r="R2797" s="128">
        <f t="shared" si="176"/>
        <v>-48891.099999999991</v>
      </c>
      <c r="S2797" s="129">
        <v>16</v>
      </c>
    </row>
    <row r="2798" spans="1:19" hidden="1">
      <c r="A2798" s="147"/>
      <c r="B2798" s="121">
        <v>2010105197</v>
      </c>
      <c r="C2798" s="148" t="s">
        <v>159</v>
      </c>
      <c r="D2798" s="149" t="s">
        <v>32</v>
      </c>
      <c r="E2798" s="149" t="s">
        <v>34</v>
      </c>
      <c r="F2798" s="149" t="s">
        <v>152</v>
      </c>
      <c r="G2798" s="149" t="s">
        <v>111</v>
      </c>
      <c r="H2798" s="149">
        <v>0</v>
      </c>
      <c r="I2798" s="123" t="s">
        <v>4174</v>
      </c>
      <c r="J2798" s="150">
        <f>VLOOKUP(B2798,'12.2023'!A:C,3,0)</f>
        <v>0</v>
      </c>
      <c r="K2798" s="151">
        <f>VLOOKUP(B2798,'12.2023'!A:D,4,0)</f>
        <v>0</v>
      </c>
      <c r="L2798" s="150">
        <f>VLOOKUP(B2798,'12.2023'!A:E,5,0)</f>
        <v>10982.35</v>
      </c>
      <c r="M2798" s="150">
        <f>VLOOKUP(B2798,'12.2023'!A:F,6,0)</f>
        <v>8071.85</v>
      </c>
      <c r="N2798" s="150">
        <f t="shared" si="173"/>
        <v>2910.5</v>
      </c>
      <c r="O2798" s="152">
        <f t="shared" si="174"/>
        <v>0</v>
      </c>
      <c r="P2798" s="128">
        <f t="shared" si="175"/>
        <v>2910.5</v>
      </c>
      <c r="Q2798" s="153">
        <v>0</v>
      </c>
      <c r="R2798" s="128">
        <f t="shared" si="176"/>
        <v>2910.5</v>
      </c>
      <c r="S2798" s="129">
        <v>11</v>
      </c>
    </row>
    <row r="2799" spans="1:19" hidden="1">
      <c r="A2799" s="147"/>
      <c r="B2799" s="121">
        <v>2010105198</v>
      </c>
      <c r="C2799" s="148" t="s">
        <v>159</v>
      </c>
      <c r="D2799" s="149" t="s">
        <v>32</v>
      </c>
      <c r="E2799" s="149" t="s">
        <v>34</v>
      </c>
      <c r="F2799" s="149" t="s">
        <v>152</v>
      </c>
      <c r="G2799" s="149" t="s">
        <v>111</v>
      </c>
      <c r="H2799" s="149">
        <v>0</v>
      </c>
      <c r="I2799" s="123" t="s">
        <v>4175</v>
      </c>
      <c r="J2799" s="150">
        <f>VLOOKUP(B2799,'12.2023'!A:C,3,0)</f>
        <v>0</v>
      </c>
      <c r="K2799" s="151">
        <f>VLOOKUP(B2799,'12.2023'!A:D,4,0)</f>
        <v>0</v>
      </c>
      <c r="L2799" s="150">
        <f>VLOOKUP(B2799,'12.2023'!A:E,5,0)</f>
        <v>1000</v>
      </c>
      <c r="M2799" s="150">
        <f>VLOOKUP(B2799,'12.2023'!A:F,6,0)</f>
        <v>0</v>
      </c>
      <c r="N2799" s="150">
        <f t="shared" si="173"/>
        <v>1000</v>
      </c>
      <c r="O2799" s="152">
        <f t="shared" si="174"/>
        <v>0</v>
      </c>
      <c r="P2799" s="128">
        <f t="shared" si="175"/>
        <v>1000</v>
      </c>
      <c r="Q2799" s="153">
        <v>0</v>
      </c>
      <c r="R2799" s="128">
        <f t="shared" si="176"/>
        <v>1000</v>
      </c>
      <c r="S2799" s="129">
        <v>11</v>
      </c>
    </row>
    <row r="2800" spans="1:19" hidden="1">
      <c r="A2800" s="147"/>
      <c r="B2800" s="121">
        <v>2010105199</v>
      </c>
      <c r="C2800" s="148" t="s">
        <v>159</v>
      </c>
      <c r="D2800" s="149" t="s">
        <v>32</v>
      </c>
      <c r="E2800" s="149" t="s">
        <v>34</v>
      </c>
      <c r="F2800" s="149" t="s">
        <v>89</v>
      </c>
      <c r="G2800" s="149" t="s">
        <v>86</v>
      </c>
      <c r="H2800" s="149">
        <v>0</v>
      </c>
      <c r="I2800" s="123" t="s">
        <v>4176</v>
      </c>
      <c r="J2800" s="150">
        <f>VLOOKUP(B2800,'12.2023'!A:C,3,0)</f>
        <v>0</v>
      </c>
      <c r="K2800" s="151">
        <f>VLOOKUP(B2800,'12.2023'!A:D,4,0)</f>
        <v>0</v>
      </c>
      <c r="L2800" s="150">
        <f>VLOOKUP(B2800,'12.2023'!A:E,5,0)</f>
        <v>0</v>
      </c>
      <c r="M2800" s="150">
        <f>VLOOKUP(B2800,'12.2023'!A:F,6,0)</f>
        <v>0</v>
      </c>
      <c r="N2800" s="150">
        <f t="shared" si="173"/>
        <v>0</v>
      </c>
      <c r="O2800" s="152">
        <f t="shared" si="174"/>
        <v>0</v>
      </c>
      <c r="P2800" s="128">
        <f t="shared" si="175"/>
        <v>0</v>
      </c>
      <c r="Q2800" s="153">
        <v>0</v>
      </c>
      <c r="R2800" s="128">
        <f t="shared" si="176"/>
        <v>0</v>
      </c>
      <c r="S2800" s="129">
        <v>16</v>
      </c>
    </row>
    <row r="2801" spans="1:19" hidden="1">
      <c r="A2801" s="147"/>
      <c r="B2801" s="121">
        <v>2010105200</v>
      </c>
      <c r="C2801" s="148" t="s">
        <v>159</v>
      </c>
      <c r="D2801" s="149" t="s">
        <v>32</v>
      </c>
      <c r="E2801" s="149" t="s">
        <v>34</v>
      </c>
      <c r="F2801" s="149" t="s">
        <v>89</v>
      </c>
      <c r="G2801" s="149" t="s">
        <v>86</v>
      </c>
      <c r="H2801" s="149">
        <v>0</v>
      </c>
      <c r="I2801" s="123" t="s">
        <v>4273</v>
      </c>
      <c r="J2801" s="150">
        <f>VLOOKUP(B2801,'12.2023'!A:C,3,0)</f>
        <v>0</v>
      </c>
      <c r="K2801" s="151">
        <f>VLOOKUP(B2801,'12.2023'!A:D,4,0)</f>
        <v>0</v>
      </c>
      <c r="L2801" s="150">
        <f>VLOOKUP(B2801,'12.2023'!A:E,5,0)</f>
        <v>0</v>
      </c>
      <c r="M2801" s="150">
        <f>VLOOKUP(B2801,'12.2023'!A:F,6,0)</f>
        <v>0</v>
      </c>
      <c r="N2801" s="150">
        <f t="shared" si="173"/>
        <v>0</v>
      </c>
      <c r="O2801" s="152">
        <f t="shared" si="174"/>
        <v>0</v>
      </c>
      <c r="P2801" s="128">
        <f t="shared" si="175"/>
        <v>0</v>
      </c>
      <c r="Q2801" s="153">
        <v>0</v>
      </c>
      <c r="R2801" s="128">
        <f t="shared" si="176"/>
        <v>0</v>
      </c>
      <c r="S2801" s="129">
        <v>16</v>
      </c>
    </row>
    <row r="2802" spans="1:19" hidden="1">
      <c r="A2802" s="147"/>
      <c r="B2802" s="121">
        <v>2010105201</v>
      </c>
      <c r="C2802" s="148" t="s">
        <v>159</v>
      </c>
      <c r="D2802" s="149" t="s">
        <v>32</v>
      </c>
      <c r="E2802" s="149" t="s">
        <v>34</v>
      </c>
      <c r="F2802" s="149" t="s">
        <v>89</v>
      </c>
      <c r="G2802" s="149" t="s">
        <v>86</v>
      </c>
      <c r="H2802" s="149">
        <v>0</v>
      </c>
      <c r="I2802" s="123" t="s">
        <v>4274</v>
      </c>
      <c r="J2802" s="150">
        <f>VLOOKUP(B2802,'12.2023'!A:C,3,0)</f>
        <v>0</v>
      </c>
      <c r="K2802" s="151">
        <f>VLOOKUP(B2802,'12.2023'!A:D,4,0)</f>
        <v>0</v>
      </c>
      <c r="L2802" s="150">
        <f>VLOOKUP(B2802,'12.2023'!A:E,5,0)</f>
        <v>0</v>
      </c>
      <c r="M2802" s="150">
        <f>VLOOKUP(B2802,'12.2023'!A:F,6,0)</f>
        <v>0</v>
      </c>
      <c r="N2802" s="150">
        <f t="shared" si="173"/>
        <v>0</v>
      </c>
      <c r="O2802" s="152">
        <f t="shared" si="174"/>
        <v>0</v>
      </c>
      <c r="P2802" s="128">
        <f t="shared" si="175"/>
        <v>0</v>
      </c>
      <c r="Q2802" s="153">
        <v>0</v>
      </c>
      <c r="R2802" s="128">
        <f t="shared" si="176"/>
        <v>0</v>
      </c>
      <c r="S2802" s="129">
        <v>16</v>
      </c>
    </row>
    <row r="2803" spans="1:19" hidden="1">
      <c r="A2803" s="147"/>
      <c r="B2803" s="121">
        <v>2010105202</v>
      </c>
      <c r="C2803" s="148" t="s">
        <v>159</v>
      </c>
      <c r="D2803" s="148" t="s">
        <v>32</v>
      </c>
      <c r="E2803" s="149" t="s">
        <v>34</v>
      </c>
      <c r="F2803" s="149" t="s">
        <v>89</v>
      </c>
      <c r="G2803" s="149" t="s">
        <v>86</v>
      </c>
      <c r="H2803" s="148">
        <v>0</v>
      </c>
      <c r="I2803" s="123" t="s">
        <v>4285</v>
      </c>
      <c r="J2803" s="150">
        <f>VLOOKUP(B2803,'12.2023'!A:C,3,0)</f>
        <v>0</v>
      </c>
      <c r="K2803" s="151">
        <f>VLOOKUP(B2803,'12.2023'!A:D,4,0)</f>
        <v>0</v>
      </c>
      <c r="L2803" s="150">
        <f>VLOOKUP(B2803,'12.2023'!A:E,5,0)</f>
        <v>0</v>
      </c>
      <c r="M2803" s="150">
        <f>VLOOKUP(B2803,'12.2023'!A:F,6,0)</f>
        <v>0</v>
      </c>
      <c r="N2803" s="150">
        <f t="shared" si="173"/>
        <v>0</v>
      </c>
      <c r="O2803" s="152">
        <f t="shared" si="174"/>
        <v>0</v>
      </c>
      <c r="P2803" s="128">
        <f t="shared" si="175"/>
        <v>0</v>
      </c>
      <c r="Q2803" s="153">
        <v>0</v>
      </c>
      <c r="R2803" s="128">
        <f t="shared" si="176"/>
        <v>0</v>
      </c>
      <c r="S2803" s="129">
        <v>16</v>
      </c>
    </row>
    <row r="2804" spans="1:19" hidden="1">
      <c r="A2804" s="147"/>
      <c r="B2804" s="121">
        <v>2010105203</v>
      </c>
      <c r="C2804" s="148" t="s">
        <v>159</v>
      </c>
      <c r="D2804" s="148" t="s">
        <v>32</v>
      </c>
      <c r="E2804" s="149" t="s">
        <v>34</v>
      </c>
      <c r="F2804" s="149" t="s">
        <v>89</v>
      </c>
      <c r="G2804" s="149" t="s">
        <v>86</v>
      </c>
      <c r="H2804" s="148">
        <v>0</v>
      </c>
      <c r="I2804" s="123" t="s">
        <v>4286</v>
      </c>
      <c r="J2804" s="150">
        <f>VLOOKUP(B2804,'12.2023'!A:C,3,0)</f>
        <v>0</v>
      </c>
      <c r="K2804" s="151">
        <f>VLOOKUP(B2804,'12.2023'!A:D,4,0)</f>
        <v>0</v>
      </c>
      <c r="L2804" s="150">
        <f>VLOOKUP(B2804,'12.2023'!A:E,5,0)</f>
        <v>0</v>
      </c>
      <c r="M2804" s="150">
        <f>VLOOKUP(B2804,'12.2023'!A:F,6,0)</f>
        <v>0</v>
      </c>
      <c r="N2804" s="150">
        <f t="shared" si="173"/>
        <v>0</v>
      </c>
      <c r="O2804" s="152">
        <f t="shared" si="174"/>
        <v>0</v>
      </c>
      <c r="P2804" s="128">
        <f t="shared" si="175"/>
        <v>0</v>
      </c>
      <c r="Q2804" s="153">
        <v>0</v>
      </c>
      <c r="R2804" s="128">
        <f t="shared" si="176"/>
        <v>0</v>
      </c>
      <c r="S2804" s="129">
        <v>16</v>
      </c>
    </row>
    <row r="2805" spans="1:19" hidden="1">
      <c r="A2805" s="147"/>
      <c r="B2805" s="121">
        <v>2010105204</v>
      </c>
      <c r="C2805" s="148" t="s">
        <v>159</v>
      </c>
      <c r="D2805" s="148" t="s">
        <v>32</v>
      </c>
      <c r="E2805" s="149" t="s">
        <v>34</v>
      </c>
      <c r="F2805" s="149" t="s">
        <v>152</v>
      </c>
      <c r="G2805" s="149" t="s">
        <v>111</v>
      </c>
      <c r="H2805" s="148">
        <v>0</v>
      </c>
      <c r="I2805" s="123" t="s">
        <v>4352</v>
      </c>
      <c r="J2805" s="150">
        <f>VLOOKUP(B2805,'12.2023'!A:C,3,0)</f>
        <v>0</v>
      </c>
      <c r="K2805" s="151">
        <f>VLOOKUP(B2805,'12.2023'!A:D,4,0)</f>
        <v>0</v>
      </c>
      <c r="L2805" s="150">
        <f>VLOOKUP(B2805,'12.2023'!A:E,5,0)</f>
        <v>72186.63</v>
      </c>
      <c r="M2805" s="150">
        <f>VLOOKUP(B2805,'12.2023'!A:F,6,0)</f>
        <v>0</v>
      </c>
      <c r="N2805" s="150">
        <f t="shared" si="173"/>
        <v>72186.63</v>
      </c>
      <c r="O2805" s="152">
        <f t="shared" si="174"/>
        <v>0</v>
      </c>
      <c r="P2805" s="128">
        <f t="shared" si="175"/>
        <v>72186.63</v>
      </c>
      <c r="Q2805" s="153">
        <v>0</v>
      </c>
      <c r="R2805" s="128">
        <f t="shared" si="176"/>
        <v>72186.63</v>
      </c>
      <c r="S2805" s="129">
        <v>11</v>
      </c>
    </row>
    <row r="2806" spans="1:19" hidden="1">
      <c r="A2806" s="147">
        <v>2762</v>
      </c>
      <c r="B2806" s="121">
        <v>2010106001</v>
      </c>
      <c r="C2806" s="148" t="s">
        <v>159</v>
      </c>
      <c r="D2806" s="149" t="s">
        <v>32</v>
      </c>
      <c r="E2806" s="149" t="s">
        <v>34</v>
      </c>
      <c r="F2806" s="149" t="s">
        <v>89</v>
      </c>
      <c r="G2806" s="149" t="s">
        <v>86</v>
      </c>
      <c r="H2806" s="149">
        <v>0</v>
      </c>
      <c r="I2806" s="123" t="s">
        <v>2858</v>
      </c>
      <c r="J2806" s="150">
        <f>VLOOKUP(B2806,'12.2023'!A:C,3,0)</f>
        <v>0</v>
      </c>
      <c r="K2806" s="151">
        <f>VLOOKUP(B2806,'12.2023'!A:D,4,0)</f>
        <v>0</v>
      </c>
      <c r="L2806" s="150">
        <f>VLOOKUP(B2806,'12.2023'!A:E,5,0)</f>
        <v>0</v>
      </c>
      <c r="M2806" s="150">
        <f>VLOOKUP(B2806,'12.2023'!A:F,6,0)</f>
        <v>0</v>
      </c>
      <c r="N2806" s="150">
        <f t="shared" si="173"/>
        <v>0</v>
      </c>
      <c r="O2806" s="152">
        <f t="shared" si="174"/>
        <v>0</v>
      </c>
      <c r="P2806" s="128">
        <f t="shared" si="175"/>
        <v>0</v>
      </c>
      <c r="Q2806" s="153">
        <v>0</v>
      </c>
      <c r="R2806" s="128">
        <f t="shared" si="176"/>
        <v>0</v>
      </c>
      <c r="S2806" s="129">
        <v>16</v>
      </c>
    </row>
    <row r="2807" spans="1:19" hidden="1">
      <c r="A2807" s="147">
        <v>2763</v>
      </c>
      <c r="B2807" s="121">
        <v>2010106002</v>
      </c>
      <c r="C2807" s="148" t="s">
        <v>159</v>
      </c>
      <c r="D2807" s="149" t="s">
        <v>32</v>
      </c>
      <c r="E2807" s="149" t="s">
        <v>34</v>
      </c>
      <c r="F2807" s="149" t="s">
        <v>89</v>
      </c>
      <c r="G2807" s="149" t="s">
        <v>86</v>
      </c>
      <c r="H2807" s="149">
        <v>0</v>
      </c>
      <c r="I2807" s="123" t="s">
        <v>2859</v>
      </c>
      <c r="J2807" s="150">
        <f>VLOOKUP(B2807,'12.2023'!A:C,3,0)</f>
        <v>0</v>
      </c>
      <c r="K2807" s="151">
        <f>VLOOKUP(B2807,'12.2023'!A:D,4,0)</f>
        <v>0</v>
      </c>
      <c r="L2807" s="150">
        <f>VLOOKUP(B2807,'12.2023'!A:E,5,0)</f>
        <v>0</v>
      </c>
      <c r="M2807" s="150">
        <f>VLOOKUP(B2807,'12.2023'!A:F,6,0)</f>
        <v>0</v>
      </c>
      <c r="N2807" s="150">
        <f t="shared" si="173"/>
        <v>0</v>
      </c>
      <c r="O2807" s="152">
        <f t="shared" si="174"/>
        <v>0</v>
      </c>
      <c r="P2807" s="128">
        <f t="shared" si="175"/>
        <v>0</v>
      </c>
      <c r="Q2807" s="153">
        <v>0</v>
      </c>
      <c r="R2807" s="128">
        <f t="shared" si="176"/>
        <v>0</v>
      </c>
      <c r="S2807" s="129">
        <v>16</v>
      </c>
    </row>
    <row r="2808" spans="1:19" hidden="1">
      <c r="A2808" s="147">
        <v>2764</v>
      </c>
      <c r="B2808" s="121">
        <v>2010106003</v>
      </c>
      <c r="C2808" s="148" t="s">
        <v>159</v>
      </c>
      <c r="D2808" s="149" t="s">
        <v>32</v>
      </c>
      <c r="E2808" s="149" t="s">
        <v>34</v>
      </c>
      <c r="F2808" s="149" t="s">
        <v>89</v>
      </c>
      <c r="G2808" s="149" t="s">
        <v>86</v>
      </c>
      <c r="H2808" s="149">
        <v>0</v>
      </c>
      <c r="I2808" s="123" t="s">
        <v>2860</v>
      </c>
      <c r="J2808" s="150">
        <f>VLOOKUP(B2808,'12.2023'!A:C,3,0)</f>
        <v>0</v>
      </c>
      <c r="K2808" s="151">
        <f>VLOOKUP(B2808,'12.2023'!A:D,4,0)</f>
        <v>0</v>
      </c>
      <c r="L2808" s="150">
        <f>VLOOKUP(B2808,'12.2023'!A:E,5,0)</f>
        <v>0</v>
      </c>
      <c r="M2808" s="150">
        <f>VLOOKUP(B2808,'12.2023'!A:F,6,0)</f>
        <v>0</v>
      </c>
      <c r="N2808" s="150">
        <f t="shared" si="173"/>
        <v>0</v>
      </c>
      <c r="O2808" s="152">
        <f t="shared" si="174"/>
        <v>0</v>
      </c>
      <c r="P2808" s="128">
        <f t="shared" si="175"/>
        <v>0</v>
      </c>
      <c r="Q2808" s="153">
        <v>0</v>
      </c>
      <c r="R2808" s="128">
        <f t="shared" si="176"/>
        <v>0</v>
      </c>
      <c r="S2808" s="129">
        <v>16</v>
      </c>
    </row>
    <row r="2809" spans="1:19" hidden="1">
      <c r="A2809" s="147">
        <v>2765</v>
      </c>
      <c r="B2809" s="121">
        <v>2010106004</v>
      </c>
      <c r="C2809" s="148" t="s">
        <v>159</v>
      </c>
      <c r="D2809" s="149" t="s">
        <v>32</v>
      </c>
      <c r="E2809" s="149" t="s">
        <v>34</v>
      </c>
      <c r="F2809" s="149" t="s">
        <v>152</v>
      </c>
      <c r="G2809" s="149" t="s">
        <v>111</v>
      </c>
      <c r="H2809" s="149">
        <v>0</v>
      </c>
      <c r="I2809" s="123" t="s">
        <v>2861</v>
      </c>
      <c r="J2809" s="150">
        <f>VLOOKUP(B2809,'12.2023'!A:C,3,0)</f>
        <v>0</v>
      </c>
      <c r="K2809" s="151">
        <f>VLOOKUP(B2809,'12.2023'!A:D,4,0)</f>
        <v>483554.95439999999</v>
      </c>
      <c r="L2809" s="150">
        <f>VLOOKUP(B2809,'12.2023'!A:E,5,0)</f>
        <v>897333.79</v>
      </c>
      <c r="M2809" s="150">
        <f>VLOOKUP(B2809,'12.2023'!A:F,6,0)</f>
        <v>413464.21846</v>
      </c>
      <c r="N2809" s="150">
        <f t="shared" si="173"/>
        <v>314.61713999998756</v>
      </c>
      <c r="O2809" s="152">
        <f t="shared" si="174"/>
        <v>0</v>
      </c>
      <c r="P2809" s="128">
        <f t="shared" si="175"/>
        <v>314.61713999998756</v>
      </c>
      <c r="Q2809" s="153">
        <v>0</v>
      </c>
      <c r="R2809" s="128">
        <f t="shared" si="176"/>
        <v>314.61713999998756</v>
      </c>
      <c r="S2809" s="129">
        <v>11</v>
      </c>
    </row>
    <row r="2810" spans="1:19" hidden="1">
      <c r="A2810" s="147">
        <v>2766</v>
      </c>
      <c r="B2810" s="121">
        <v>2010106006</v>
      </c>
      <c r="C2810" s="148" t="s">
        <v>159</v>
      </c>
      <c r="D2810" s="149" t="s">
        <v>32</v>
      </c>
      <c r="E2810" s="149" t="s">
        <v>34</v>
      </c>
      <c r="F2810" s="149" t="s">
        <v>89</v>
      </c>
      <c r="G2810" s="149" t="s">
        <v>86</v>
      </c>
      <c r="H2810" s="149">
        <v>0</v>
      </c>
      <c r="I2810" s="123" t="s">
        <v>2862</v>
      </c>
      <c r="J2810" s="150">
        <f>VLOOKUP(B2810,'12.2023'!A:C,3,0)</f>
        <v>8124.6824000000952</v>
      </c>
      <c r="K2810" s="151">
        <f>VLOOKUP(B2810,'12.2023'!A:D,4,0)</f>
        <v>0</v>
      </c>
      <c r="L2810" s="150">
        <f>VLOOKUP(B2810,'12.2023'!A:E,5,0)</f>
        <v>177610.64</v>
      </c>
      <c r="M2810" s="150">
        <f>VLOOKUP(B2810,'12.2023'!A:F,6,0)</f>
        <v>204818.24262999999</v>
      </c>
      <c r="N2810" s="150">
        <f t="shared" si="173"/>
        <v>0</v>
      </c>
      <c r="O2810" s="152">
        <f t="shared" si="174"/>
        <v>19082.920229999872</v>
      </c>
      <c r="P2810" s="128">
        <f t="shared" si="175"/>
        <v>-19082.920229999872</v>
      </c>
      <c r="Q2810" s="153">
        <v>0</v>
      </c>
      <c r="R2810" s="128">
        <f t="shared" si="176"/>
        <v>-19082.920229999872</v>
      </c>
      <c r="S2810" s="129">
        <v>16</v>
      </c>
    </row>
    <row r="2811" spans="1:19" hidden="1">
      <c r="A2811" s="147">
        <v>2767</v>
      </c>
      <c r="B2811" s="121">
        <v>2010106013</v>
      </c>
      <c r="C2811" s="148" t="s">
        <v>159</v>
      </c>
      <c r="D2811" s="149" t="s">
        <v>32</v>
      </c>
      <c r="E2811" s="149" t="s">
        <v>34</v>
      </c>
      <c r="F2811" s="149" t="s">
        <v>89</v>
      </c>
      <c r="G2811" s="149" t="s">
        <v>86</v>
      </c>
      <c r="H2811" s="149">
        <v>0</v>
      </c>
      <c r="I2811" s="123" t="s">
        <v>2863</v>
      </c>
      <c r="J2811" s="150">
        <f>VLOOKUP(B2811,'12.2023'!A:C,3,0)</f>
        <v>0</v>
      </c>
      <c r="K2811" s="151">
        <f>VLOOKUP(B2811,'12.2023'!A:D,4,0)</f>
        <v>34728.47</v>
      </c>
      <c r="L2811" s="150">
        <f>VLOOKUP(B2811,'12.2023'!A:E,5,0)</f>
        <v>34728.47</v>
      </c>
      <c r="M2811" s="150">
        <f>VLOOKUP(B2811,'12.2023'!A:F,6,0)</f>
        <v>0</v>
      </c>
      <c r="N2811" s="150">
        <f t="shared" si="173"/>
        <v>0</v>
      </c>
      <c r="O2811" s="152">
        <f t="shared" si="174"/>
        <v>0</v>
      </c>
      <c r="P2811" s="128">
        <f t="shared" si="175"/>
        <v>0</v>
      </c>
      <c r="Q2811" s="153">
        <v>0</v>
      </c>
      <c r="R2811" s="128">
        <f t="shared" si="176"/>
        <v>0</v>
      </c>
      <c r="S2811" s="129">
        <v>16</v>
      </c>
    </row>
    <row r="2812" spans="1:19" hidden="1">
      <c r="A2812" s="147">
        <v>2768</v>
      </c>
      <c r="B2812" s="121">
        <v>2010106014</v>
      </c>
      <c r="C2812" s="148" t="s">
        <v>159</v>
      </c>
      <c r="D2812" s="149" t="s">
        <v>32</v>
      </c>
      <c r="E2812" s="149" t="s">
        <v>34</v>
      </c>
      <c r="F2812" s="149" t="s">
        <v>89</v>
      </c>
      <c r="G2812" s="149" t="s">
        <v>86</v>
      </c>
      <c r="H2812" s="149">
        <v>0</v>
      </c>
      <c r="I2812" s="123" t="s">
        <v>2864</v>
      </c>
      <c r="J2812" s="150">
        <f>VLOOKUP(B2812,'12.2023'!A:C,3,0)</f>
        <v>0</v>
      </c>
      <c r="K2812" s="151">
        <f>VLOOKUP(B2812,'12.2023'!A:D,4,0)</f>
        <v>0</v>
      </c>
      <c r="L2812" s="150">
        <f>VLOOKUP(B2812,'12.2023'!A:E,5,0)</f>
        <v>20042.2</v>
      </c>
      <c r="M2812" s="150">
        <f>VLOOKUP(B2812,'12.2023'!A:F,6,0)</f>
        <v>19531.68</v>
      </c>
      <c r="N2812" s="150">
        <f t="shared" si="173"/>
        <v>510.52000000000044</v>
      </c>
      <c r="O2812" s="152">
        <f t="shared" si="174"/>
        <v>0</v>
      </c>
      <c r="P2812" s="128">
        <f t="shared" si="175"/>
        <v>510.52000000000044</v>
      </c>
      <c r="Q2812" s="153">
        <v>0</v>
      </c>
      <c r="R2812" s="128">
        <f t="shared" si="176"/>
        <v>510.52000000000044</v>
      </c>
      <c r="S2812" s="129">
        <v>16</v>
      </c>
    </row>
    <row r="2813" spans="1:19" hidden="1">
      <c r="A2813" s="147">
        <v>2769</v>
      </c>
      <c r="B2813" s="121">
        <v>2010106015</v>
      </c>
      <c r="C2813" s="148" t="s">
        <v>159</v>
      </c>
      <c r="D2813" s="149" t="s">
        <v>32</v>
      </c>
      <c r="E2813" s="149" t="s">
        <v>34</v>
      </c>
      <c r="F2813" s="149" t="s">
        <v>89</v>
      </c>
      <c r="G2813" s="149" t="s">
        <v>86</v>
      </c>
      <c r="H2813" s="149">
        <v>0</v>
      </c>
      <c r="I2813" s="123" t="s">
        <v>2865</v>
      </c>
      <c r="J2813" s="150">
        <f>VLOOKUP(B2813,'12.2023'!A:C,3,0)</f>
        <v>0</v>
      </c>
      <c r="K2813" s="151">
        <f>VLOOKUP(B2813,'12.2023'!A:D,4,0)</f>
        <v>0</v>
      </c>
      <c r="L2813" s="150">
        <f>VLOOKUP(B2813,'12.2023'!A:E,5,0)</f>
        <v>74353.680000000008</v>
      </c>
      <c r="M2813" s="150">
        <f>VLOOKUP(B2813,'12.2023'!A:F,6,0)</f>
        <v>74353.680000000008</v>
      </c>
      <c r="N2813" s="150">
        <f t="shared" si="173"/>
        <v>0</v>
      </c>
      <c r="O2813" s="152">
        <f t="shared" si="174"/>
        <v>0</v>
      </c>
      <c r="P2813" s="128">
        <f t="shared" si="175"/>
        <v>0</v>
      </c>
      <c r="Q2813" s="153">
        <v>0</v>
      </c>
      <c r="R2813" s="128">
        <f t="shared" si="176"/>
        <v>0</v>
      </c>
      <c r="S2813" s="129">
        <v>16</v>
      </c>
    </row>
    <row r="2814" spans="1:19" hidden="1">
      <c r="A2814" s="147">
        <v>2770</v>
      </c>
      <c r="B2814" s="121">
        <v>2010106016</v>
      </c>
      <c r="C2814" s="148" t="s">
        <v>159</v>
      </c>
      <c r="D2814" s="149" t="s">
        <v>32</v>
      </c>
      <c r="E2814" s="149" t="s">
        <v>34</v>
      </c>
      <c r="F2814" s="149" t="s">
        <v>89</v>
      </c>
      <c r="G2814" s="149" t="s">
        <v>86</v>
      </c>
      <c r="H2814" s="149">
        <v>0</v>
      </c>
      <c r="I2814" s="123" t="s">
        <v>2866</v>
      </c>
      <c r="J2814" s="150">
        <f>VLOOKUP(B2814,'12.2023'!A:C,3,0)</f>
        <v>0</v>
      </c>
      <c r="K2814" s="151">
        <f>VLOOKUP(B2814,'12.2023'!A:D,4,0)</f>
        <v>0</v>
      </c>
      <c r="L2814" s="150">
        <f>VLOOKUP(B2814,'12.2023'!A:E,5,0)</f>
        <v>0</v>
      </c>
      <c r="M2814" s="150">
        <f>VLOOKUP(B2814,'12.2023'!A:F,6,0)</f>
        <v>0</v>
      </c>
      <c r="N2814" s="150">
        <f t="shared" si="173"/>
        <v>0</v>
      </c>
      <c r="O2814" s="152">
        <f t="shared" si="174"/>
        <v>0</v>
      </c>
      <c r="P2814" s="128">
        <f t="shared" si="175"/>
        <v>0</v>
      </c>
      <c r="Q2814" s="153">
        <v>0</v>
      </c>
      <c r="R2814" s="128">
        <f t="shared" si="176"/>
        <v>0</v>
      </c>
      <c r="S2814" s="129">
        <v>16</v>
      </c>
    </row>
    <row r="2815" spans="1:19" hidden="1">
      <c r="A2815" s="147">
        <v>2771</v>
      </c>
      <c r="B2815" s="121">
        <v>2010106017</v>
      </c>
      <c r="C2815" s="148" t="s">
        <v>159</v>
      </c>
      <c r="D2815" s="149" t="s">
        <v>32</v>
      </c>
      <c r="E2815" s="149" t="s">
        <v>34</v>
      </c>
      <c r="F2815" s="149" t="s">
        <v>89</v>
      </c>
      <c r="G2815" s="149" t="s">
        <v>86</v>
      </c>
      <c r="H2815" s="149">
        <v>0</v>
      </c>
      <c r="I2815" s="123" t="s">
        <v>2867</v>
      </c>
      <c r="J2815" s="150">
        <f>VLOOKUP(B2815,'12.2023'!A:C,3,0)</f>
        <v>0</v>
      </c>
      <c r="K2815" s="151">
        <f>VLOOKUP(B2815,'12.2023'!A:D,4,0)</f>
        <v>0</v>
      </c>
      <c r="L2815" s="150">
        <f>VLOOKUP(B2815,'12.2023'!A:E,5,0)</f>
        <v>5233.2</v>
      </c>
      <c r="M2815" s="150">
        <f>VLOOKUP(B2815,'12.2023'!A:F,6,0)</f>
        <v>5233.2</v>
      </c>
      <c r="N2815" s="150">
        <f t="shared" si="173"/>
        <v>0</v>
      </c>
      <c r="O2815" s="152">
        <f t="shared" si="174"/>
        <v>0</v>
      </c>
      <c r="P2815" s="128">
        <f t="shared" si="175"/>
        <v>0</v>
      </c>
      <c r="Q2815" s="153">
        <v>0</v>
      </c>
      <c r="R2815" s="128">
        <f t="shared" si="176"/>
        <v>0</v>
      </c>
      <c r="S2815" s="129">
        <v>16</v>
      </c>
    </row>
    <row r="2816" spans="1:19" hidden="1">
      <c r="A2816" s="147">
        <v>2772</v>
      </c>
      <c r="B2816" s="121">
        <v>2010106018</v>
      </c>
      <c r="C2816" s="148" t="s">
        <v>159</v>
      </c>
      <c r="D2816" s="149" t="s">
        <v>32</v>
      </c>
      <c r="E2816" s="149" t="s">
        <v>34</v>
      </c>
      <c r="F2816" s="149" t="s">
        <v>89</v>
      </c>
      <c r="G2816" s="149" t="s">
        <v>86</v>
      </c>
      <c r="H2816" s="149">
        <v>0</v>
      </c>
      <c r="I2816" s="123" t="s">
        <v>2868</v>
      </c>
      <c r="J2816" s="150">
        <f>VLOOKUP(B2816,'12.2023'!A:C,3,0)</f>
        <v>0</v>
      </c>
      <c r="K2816" s="151">
        <f>VLOOKUP(B2816,'12.2023'!A:D,4,0)</f>
        <v>0</v>
      </c>
      <c r="L2816" s="150">
        <f>VLOOKUP(B2816,'12.2023'!A:E,5,0)</f>
        <v>0</v>
      </c>
      <c r="M2816" s="150">
        <f>VLOOKUP(B2816,'12.2023'!A:F,6,0)</f>
        <v>0</v>
      </c>
      <c r="N2816" s="150">
        <f t="shared" si="173"/>
        <v>0</v>
      </c>
      <c r="O2816" s="152">
        <f t="shared" si="174"/>
        <v>0</v>
      </c>
      <c r="P2816" s="128">
        <f t="shared" si="175"/>
        <v>0</v>
      </c>
      <c r="Q2816" s="153">
        <v>0</v>
      </c>
      <c r="R2816" s="128">
        <f t="shared" si="176"/>
        <v>0</v>
      </c>
      <c r="S2816" s="129">
        <v>16</v>
      </c>
    </row>
    <row r="2817" spans="1:19" hidden="1">
      <c r="A2817" s="147">
        <v>2773</v>
      </c>
      <c r="B2817" s="121">
        <v>2010106019</v>
      </c>
      <c r="C2817" s="148" t="s">
        <v>159</v>
      </c>
      <c r="D2817" s="149" t="s">
        <v>32</v>
      </c>
      <c r="E2817" s="149" t="s">
        <v>34</v>
      </c>
      <c r="F2817" s="149" t="s">
        <v>89</v>
      </c>
      <c r="G2817" s="149" t="s">
        <v>86</v>
      </c>
      <c r="H2817" s="149">
        <v>0</v>
      </c>
      <c r="I2817" s="123" t="s">
        <v>2869</v>
      </c>
      <c r="J2817" s="150">
        <f>VLOOKUP(B2817,'12.2023'!A:C,3,0)</f>
        <v>45120.045300000013</v>
      </c>
      <c r="K2817" s="151">
        <f>VLOOKUP(B2817,'12.2023'!A:D,4,0)</f>
        <v>0</v>
      </c>
      <c r="L2817" s="150">
        <f>VLOOKUP(B2817,'12.2023'!A:E,5,0)</f>
        <v>269476.17</v>
      </c>
      <c r="M2817" s="150">
        <f>VLOOKUP(B2817,'12.2023'!A:F,6,0)</f>
        <v>314870.02896999998</v>
      </c>
      <c r="N2817" s="150">
        <f t="shared" si="173"/>
        <v>0</v>
      </c>
      <c r="O2817" s="152">
        <f t="shared" si="174"/>
        <v>273.81367000000319</v>
      </c>
      <c r="P2817" s="128">
        <f t="shared" si="175"/>
        <v>-273.81367000000319</v>
      </c>
      <c r="Q2817" s="153">
        <v>0</v>
      </c>
      <c r="R2817" s="128">
        <f t="shared" si="176"/>
        <v>-273.81367000000319</v>
      </c>
      <c r="S2817" s="129">
        <v>16</v>
      </c>
    </row>
    <row r="2818" spans="1:19" hidden="1">
      <c r="A2818" s="147">
        <v>2774</v>
      </c>
      <c r="B2818" s="121">
        <v>2010106020</v>
      </c>
      <c r="C2818" s="148" t="s">
        <v>159</v>
      </c>
      <c r="D2818" s="149" t="s">
        <v>32</v>
      </c>
      <c r="E2818" s="149" t="s">
        <v>34</v>
      </c>
      <c r="F2818" s="149" t="s">
        <v>89</v>
      </c>
      <c r="G2818" s="149" t="s">
        <v>86</v>
      </c>
      <c r="H2818" s="149">
        <v>0</v>
      </c>
      <c r="I2818" s="123" t="s">
        <v>2870</v>
      </c>
      <c r="J2818" s="150">
        <f>VLOOKUP(B2818,'12.2023'!A:C,3,0)</f>
        <v>0</v>
      </c>
      <c r="K2818" s="151">
        <f>VLOOKUP(B2818,'12.2023'!A:D,4,0)</f>
        <v>0</v>
      </c>
      <c r="L2818" s="150">
        <f>VLOOKUP(B2818,'12.2023'!A:E,5,0)</f>
        <v>0</v>
      </c>
      <c r="M2818" s="150">
        <f>VLOOKUP(B2818,'12.2023'!A:F,6,0)</f>
        <v>0</v>
      </c>
      <c r="N2818" s="150">
        <f t="shared" si="173"/>
        <v>0</v>
      </c>
      <c r="O2818" s="152">
        <f t="shared" si="174"/>
        <v>0</v>
      </c>
      <c r="P2818" s="128">
        <f t="shared" si="175"/>
        <v>0</v>
      </c>
      <c r="Q2818" s="153">
        <v>0</v>
      </c>
      <c r="R2818" s="128">
        <f t="shared" si="176"/>
        <v>0</v>
      </c>
      <c r="S2818" s="129">
        <v>16</v>
      </c>
    </row>
    <row r="2819" spans="1:19" hidden="1">
      <c r="A2819" s="147">
        <v>2775</v>
      </c>
      <c r="B2819" s="121">
        <v>2010106021</v>
      </c>
      <c r="C2819" s="148" t="s">
        <v>159</v>
      </c>
      <c r="D2819" s="149" t="s">
        <v>32</v>
      </c>
      <c r="E2819" s="149" t="s">
        <v>34</v>
      </c>
      <c r="F2819" s="149" t="s">
        <v>89</v>
      </c>
      <c r="G2819" s="149" t="s">
        <v>86</v>
      </c>
      <c r="H2819" s="149">
        <v>0</v>
      </c>
      <c r="I2819" s="123" t="s">
        <v>2871</v>
      </c>
      <c r="J2819" s="150">
        <f>VLOOKUP(B2819,'12.2023'!A:C,3,0)</f>
        <v>0</v>
      </c>
      <c r="K2819" s="151">
        <f>VLOOKUP(B2819,'12.2023'!A:D,4,0)</f>
        <v>584921.55000000005</v>
      </c>
      <c r="L2819" s="150">
        <f>VLOOKUP(B2819,'12.2023'!A:E,5,0)</f>
        <v>12999055.290000001</v>
      </c>
      <c r="M2819" s="150">
        <f>VLOOKUP(B2819,'12.2023'!A:F,6,0)</f>
        <v>15315053.68</v>
      </c>
      <c r="N2819" s="150">
        <f t="shared" si="173"/>
        <v>0</v>
      </c>
      <c r="O2819" s="152">
        <f t="shared" si="174"/>
        <v>2900919.9399999995</v>
      </c>
      <c r="P2819" s="128">
        <f t="shared" si="175"/>
        <v>-2900919.9399999995</v>
      </c>
      <c r="Q2819" s="153">
        <v>0</v>
      </c>
      <c r="R2819" s="128">
        <f t="shared" si="176"/>
        <v>-2900919.9399999995</v>
      </c>
      <c r="S2819" s="129">
        <v>16</v>
      </c>
    </row>
    <row r="2820" spans="1:19" hidden="1">
      <c r="A2820" s="147">
        <v>2776</v>
      </c>
      <c r="B2820" s="121">
        <v>2010106022</v>
      </c>
      <c r="C2820" s="148" t="s">
        <v>159</v>
      </c>
      <c r="D2820" s="149" t="s">
        <v>32</v>
      </c>
      <c r="E2820" s="149" t="s">
        <v>34</v>
      </c>
      <c r="F2820" s="149" t="s">
        <v>152</v>
      </c>
      <c r="G2820" s="149" t="s">
        <v>111</v>
      </c>
      <c r="H2820" s="149">
        <v>0</v>
      </c>
      <c r="I2820" s="123" t="s">
        <v>2872</v>
      </c>
      <c r="J2820" s="150">
        <f>VLOOKUP(B2820,'12.2023'!A:C,3,0)</f>
        <v>42132.343899999854</v>
      </c>
      <c r="K2820" s="151">
        <f>VLOOKUP(B2820,'12.2023'!A:D,4,0)</f>
        <v>0</v>
      </c>
      <c r="L2820" s="150">
        <f>VLOOKUP(B2820,'12.2023'!A:E,5,0)</f>
        <v>103350.35</v>
      </c>
      <c r="M2820" s="150">
        <f>VLOOKUP(B2820,'12.2023'!A:F,6,0)</f>
        <v>137212.00599000001</v>
      </c>
      <c r="N2820" s="150">
        <f t="shared" si="173"/>
        <v>8270.6879099998623</v>
      </c>
      <c r="O2820" s="152">
        <f t="shared" si="174"/>
        <v>0</v>
      </c>
      <c r="P2820" s="128">
        <f t="shared" si="175"/>
        <v>8270.6879099998623</v>
      </c>
      <c r="Q2820" s="153">
        <v>0</v>
      </c>
      <c r="R2820" s="128">
        <f t="shared" si="176"/>
        <v>8270.6879099998623</v>
      </c>
      <c r="S2820" s="129">
        <v>11</v>
      </c>
    </row>
    <row r="2821" spans="1:19" hidden="1">
      <c r="A2821" s="147">
        <v>2777</v>
      </c>
      <c r="B2821" s="121">
        <v>2010106023</v>
      </c>
      <c r="C2821" s="148" t="s">
        <v>159</v>
      </c>
      <c r="D2821" s="149" t="s">
        <v>32</v>
      </c>
      <c r="E2821" s="149" t="s">
        <v>34</v>
      </c>
      <c r="F2821" s="149" t="s">
        <v>152</v>
      </c>
      <c r="G2821" s="149" t="s">
        <v>111</v>
      </c>
      <c r="H2821" s="149">
        <v>0</v>
      </c>
      <c r="I2821" s="123" t="s">
        <v>2873</v>
      </c>
      <c r="J2821" s="150">
        <f>VLOOKUP(B2821,'12.2023'!A:C,3,0)</f>
        <v>185930.56759999992</v>
      </c>
      <c r="K2821" s="151">
        <f>VLOOKUP(B2821,'12.2023'!A:D,4,0)</f>
        <v>0</v>
      </c>
      <c r="L2821" s="150">
        <f>VLOOKUP(B2821,'12.2023'!A:E,5,0)</f>
        <v>41078.800000000003</v>
      </c>
      <c r="M2821" s="150">
        <f>VLOOKUP(B2821,'12.2023'!A:F,6,0)</f>
        <v>43429.283360000001</v>
      </c>
      <c r="N2821" s="150">
        <f t="shared" si="173"/>
        <v>183580.08423999994</v>
      </c>
      <c r="O2821" s="152">
        <f t="shared" si="174"/>
        <v>0</v>
      </c>
      <c r="P2821" s="128">
        <f t="shared" si="175"/>
        <v>183580.08423999994</v>
      </c>
      <c r="Q2821" s="153">
        <v>0</v>
      </c>
      <c r="R2821" s="128">
        <f t="shared" si="176"/>
        <v>183580.08423999994</v>
      </c>
      <c r="S2821" s="129">
        <v>11</v>
      </c>
    </row>
    <row r="2822" spans="1:19" hidden="1">
      <c r="A2822" s="147">
        <v>2778</v>
      </c>
      <c r="B2822" s="121">
        <v>2010106024</v>
      </c>
      <c r="C2822" s="148" t="s">
        <v>159</v>
      </c>
      <c r="D2822" s="149" t="s">
        <v>32</v>
      </c>
      <c r="E2822" s="149" t="s">
        <v>34</v>
      </c>
      <c r="F2822" s="149" t="s">
        <v>89</v>
      </c>
      <c r="G2822" s="149" t="s">
        <v>86</v>
      </c>
      <c r="H2822" s="149">
        <v>0</v>
      </c>
      <c r="I2822" s="123" t="s">
        <v>2874</v>
      </c>
      <c r="J2822" s="150">
        <f>VLOOKUP(B2822,'12.2023'!A:C,3,0)</f>
        <v>0</v>
      </c>
      <c r="K2822" s="151">
        <f>VLOOKUP(B2822,'12.2023'!A:D,4,0)</f>
        <v>0</v>
      </c>
      <c r="L2822" s="150">
        <f>VLOOKUP(B2822,'12.2023'!A:E,5,0)</f>
        <v>292096.95</v>
      </c>
      <c r="M2822" s="150">
        <f>VLOOKUP(B2822,'12.2023'!A:F,6,0)</f>
        <v>292046.95</v>
      </c>
      <c r="N2822" s="150">
        <f t="shared" si="173"/>
        <v>50</v>
      </c>
      <c r="O2822" s="152">
        <f t="shared" si="174"/>
        <v>0</v>
      </c>
      <c r="P2822" s="128">
        <f t="shared" si="175"/>
        <v>50</v>
      </c>
      <c r="Q2822" s="153">
        <v>0</v>
      </c>
      <c r="R2822" s="128">
        <f t="shared" si="176"/>
        <v>50</v>
      </c>
      <c r="S2822" s="129">
        <v>16</v>
      </c>
    </row>
    <row r="2823" spans="1:19" hidden="1">
      <c r="A2823" s="147">
        <v>2779</v>
      </c>
      <c r="B2823" s="121">
        <v>2010106025</v>
      </c>
      <c r="C2823" s="148" t="s">
        <v>159</v>
      </c>
      <c r="D2823" s="149" t="s">
        <v>32</v>
      </c>
      <c r="E2823" s="149" t="s">
        <v>34</v>
      </c>
      <c r="F2823" s="149" t="s">
        <v>89</v>
      </c>
      <c r="G2823" s="149" t="s">
        <v>86</v>
      </c>
      <c r="H2823" s="149">
        <v>0</v>
      </c>
      <c r="I2823" s="123" t="s">
        <v>2875</v>
      </c>
      <c r="J2823" s="150">
        <f>VLOOKUP(B2823,'12.2023'!A:C,3,0)</f>
        <v>0</v>
      </c>
      <c r="K2823" s="151">
        <f>VLOOKUP(B2823,'12.2023'!A:D,4,0)</f>
        <v>0</v>
      </c>
      <c r="L2823" s="150">
        <f>VLOOKUP(B2823,'12.2023'!A:E,5,0)</f>
        <v>0</v>
      </c>
      <c r="M2823" s="150">
        <f>VLOOKUP(B2823,'12.2023'!A:F,6,0)</f>
        <v>0</v>
      </c>
      <c r="N2823" s="150">
        <f t="shared" ref="N2823:N2886" si="177">IF((J2823+L2823)-(K2823+M2823)&lt;0,0,(J2823+L2823)-(K2823+M2823))</f>
        <v>0</v>
      </c>
      <c r="O2823" s="152">
        <f t="shared" ref="O2823:O2886" si="178">-IF((J2823+L2823)-(K2823+M2823)&lt;0,(J2823+L2823)-(K2823+M2823),0)</f>
        <v>0</v>
      </c>
      <c r="P2823" s="128">
        <f t="shared" ref="P2823:P2886" si="179">N2823-O2823</f>
        <v>0</v>
      </c>
      <c r="Q2823" s="153">
        <v>0</v>
      </c>
      <c r="R2823" s="128">
        <f t="shared" ref="R2823:R2886" si="180">P2823-Q2823</f>
        <v>0</v>
      </c>
      <c r="S2823" s="129">
        <v>16</v>
      </c>
    </row>
    <row r="2824" spans="1:19" hidden="1">
      <c r="A2824" s="147">
        <v>2780</v>
      </c>
      <c r="B2824" s="121">
        <v>2010106026</v>
      </c>
      <c r="C2824" s="148" t="s">
        <v>159</v>
      </c>
      <c r="D2824" s="149" t="s">
        <v>32</v>
      </c>
      <c r="E2824" s="149" t="s">
        <v>34</v>
      </c>
      <c r="F2824" s="149" t="s">
        <v>89</v>
      </c>
      <c r="G2824" s="149" t="s">
        <v>86</v>
      </c>
      <c r="H2824" s="149">
        <v>0</v>
      </c>
      <c r="I2824" s="123" t="s">
        <v>2876</v>
      </c>
      <c r="J2824" s="150">
        <f>VLOOKUP(B2824,'12.2023'!A:C,3,0)</f>
        <v>0</v>
      </c>
      <c r="K2824" s="151">
        <f>VLOOKUP(B2824,'12.2023'!A:D,4,0)</f>
        <v>746644.01</v>
      </c>
      <c r="L2824" s="150">
        <f>VLOOKUP(B2824,'12.2023'!A:E,5,0)</f>
        <v>0</v>
      </c>
      <c r="M2824" s="150">
        <f>VLOOKUP(B2824,'12.2023'!A:F,6,0)</f>
        <v>1972005.93</v>
      </c>
      <c r="N2824" s="150">
        <f t="shared" si="177"/>
        <v>0</v>
      </c>
      <c r="O2824" s="152">
        <f t="shared" si="178"/>
        <v>2718649.94</v>
      </c>
      <c r="P2824" s="128">
        <f t="shared" si="179"/>
        <v>-2718649.94</v>
      </c>
      <c r="Q2824" s="153">
        <v>0</v>
      </c>
      <c r="R2824" s="128">
        <f t="shared" si="180"/>
        <v>-2718649.94</v>
      </c>
      <c r="S2824" s="129">
        <v>16</v>
      </c>
    </row>
    <row r="2825" spans="1:19" hidden="1">
      <c r="A2825" s="147">
        <v>2781</v>
      </c>
      <c r="B2825" s="121">
        <v>2010106027</v>
      </c>
      <c r="C2825" s="148" t="s">
        <v>159</v>
      </c>
      <c r="D2825" s="149" t="s">
        <v>32</v>
      </c>
      <c r="E2825" s="149" t="s">
        <v>34</v>
      </c>
      <c r="F2825" s="149" t="s">
        <v>89</v>
      </c>
      <c r="G2825" s="149" t="s">
        <v>86</v>
      </c>
      <c r="H2825" s="149">
        <v>0</v>
      </c>
      <c r="I2825" s="123" t="s">
        <v>2877</v>
      </c>
      <c r="J2825" s="150">
        <f>VLOOKUP(B2825,'12.2023'!A:C,3,0)</f>
        <v>0</v>
      </c>
      <c r="K2825" s="151">
        <f>VLOOKUP(B2825,'12.2023'!A:D,4,0)</f>
        <v>0</v>
      </c>
      <c r="L2825" s="150">
        <f>VLOOKUP(B2825,'12.2023'!A:E,5,0)</f>
        <v>0</v>
      </c>
      <c r="M2825" s="150">
        <f>VLOOKUP(B2825,'12.2023'!A:F,6,0)</f>
        <v>0</v>
      </c>
      <c r="N2825" s="150">
        <f t="shared" si="177"/>
        <v>0</v>
      </c>
      <c r="O2825" s="152">
        <f t="shared" si="178"/>
        <v>0</v>
      </c>
      <c r="P2825" s="128">
        <f t="shared" si="179"/>
        <v>0</v>
      </c>
      <c r="Q2825" s="153">
        <v>0</v>
      </c>
      <c r="R2825" s="128">
        <f t="shared" si="180"/>
        <v>0</v>
      </c>
      <c r="S2825" s="129">
        <v>16</v>
      </c>
    </row>
    <row r="2826" spans="1:19" hidden="1">
      <c r="A2826" s="147">
        <v>2782</v>
      </c>
      <c r="B2826" s="121">
        <v>2010106028</v>
      </c>
      <c r="C2826" s="148" t="s">
        <v>159</v>
      </c>
      <c r="D2826" s="149" t="s">
        <v>32</v>
      </c>
      <c r="E2826" s="149" t="s">
        <v>34</v>
      </c>
      <c r="F2826" s="149" t="s">
        <v>89</v>
      </c>
      <c r="G2826" s="149" t="s">
        <v>86</v>
      </c>
      <c r="H2826" s="149">
        <v>0</v>
      </c>
      <c r="I2826" s="123" t="s">
        <v>2878</v>
      </c>
      <c r="J2826" s="150">
        <f>VLOOKUP(B2826,'12.2023'!A:C,3,0)</f>
        <v>0</v>
      </c>
      <c r="K2826" s="151">
        <f>VLOOKUP(B2826,'12.2023'!A:D,4,0)</f>
        <v>0</v>
      </c>
      <c r="L2826" s="150">
        <f>VLOOKUP(B2826,'12.2023'!A:E,5,0)</f>
        <v>0</v>
      </c>
      <c r="M2826" s="150">
        <f>VLOOKUP(B2826,'12.2023'!A:F,6,0)</f>
        <v>0</v>
      </c>
      <c r="N2826" s="150">
        <f t="shared" si="177"/>
        <v>0</v>
      </c>
      <c r="O2826" s="152">
        <f t="shared" si="178"/>
        <v>0</v>
      </c>
      <c r="P2826" s="128">
        <f t="shared" si="179"/>
        <v>0</v>
      </c>
      <c r="Q2826" s="153">
        <v>0</v>
      </c>
      <c r="R2826" s="128">
        <f t="shared" si="180"/>
        <v>0</v>
      </c>
      <c r="S2826" s="129">
        <v>16</v>
      </c>
    </row>
    <row r="2827" spans="1:19" hidden="1">
      <c r="A2827" s="147">
        <v>2783</v>
      </c>
      <c r="B2827" s="121">
        <v>2010106029</v>
      </c>
      <c r="C2827" s="148" t="s">
        <v>159</v>
      </c>
      <c r="D2827" s="149" t="s">
        <v>32</v>
      </c>
      <c r="E2827" s="149" t="s">
        <v>34</v>
      </c>
      <c r="F2827" s="149" t="s">
        <v>89</v>
      </c>
      <c r="G2827" s="149" t="s">
        <v>86</v>
      </c>
      <c r="H2827" s="149">
        <v>0</v>
      </c>
      <c r="I2827" s="123" t="s">
        <v>2879</v>
      </c>
      <c r="J2827" s="150">
        <f>VLOOKUP(B2827,'12.2023'!A:C,3,0)</f>
        <v>0</v>
      </c>
      <c r="K2827" s="151">
        <f>VLOOKUP(B2827,'12.2023'!A:D,4,0)</f>
        <v>0</v>
      </c>
      <c r="L2827" s="150">
        <f>VLOOKUP(B2827,'12.2023'!A:E,5,0)</f>
        <v>0</v>
      </c>
      <c r="M2827" s="150">
        <f>VLOOKUP(B2827,'12.2023'!A:F,6,0)</f>
        <v>0</v>
      </c>
      <c r="N2827" s="150">
        <f t="shared" si="177"/>
        <v>0</v>
      </c>
      <c r="O2827" s="152">
        <f t="shared" si="178"/>
        <v>0</v>
      </c>
      <c r="P2827" s="128">
        <f t="shared" si="179"/>
        <v>0</v>
      </c>
      <c r="Q2827" s="153">
        <v>0</v>
      </c>
      <c r="R2827" s="128">
        <f t="shared" si="180"/>
        <v>0</v>
      </c>
      <c r="S2827" s="129">
        <v>16</v>
      </c>
    </row>
    <row r="2828" spans="1:19" hidden="1">
      <c r="A2828" s="147">
        <v>2784</v>
      </c>
      <c r="B2828" s="121">
        <v>2010106030</v>
      </c>
      <c r="C2828" s="148" t="s">
        <v>159</v>
      </c>
      <c r="D2828" s="149" t="s">
        <v>32</v>
      </c>
      <c r="E2828" s="149" t="s">
        <v>34</v>
      </c>
      <c r="F2828" s="149" t="s">
        <v>152</v>
      </c>
      <c r="G2828" s="149" t="s">
        <v>111</v>
      </c>
      <c r="H2828" s="149">
        <v>0</v>
      </c>
      <c r="I2828" s="123" t="s">
        <v>2880</v>
      </c>
      <c r="J2828" s="150">
        <f>VLOOKUP(B2828,'12.2023'!A:C,3,0)</f>
        <v>0</v>
      </c>
      <c r="K2828" s="151">
        <f>VLOOKUP(B2828,'12.2023'!A:D,4,0)</f>
        <v>0</v>
      </c>
      <c r="L2828" s="150">
        <f>VLOOKUP(B2828,'12.2023'!A:E,5,0)</f>
        <v>482127.85000000003</v>
      </c>
      <c r="M2828" s="150">
        <f>VLOOKUP(B2828,'12.2023'!A:F,6,0)</f>
        <v>465549.07530000003</v>
      </c>
      <c r="N2828" s="150">
        <f t="shared" si="177"/>
        <v>16578.774700000009</v>
      </c>
      <c r="O2828" s="152">
        <f t="shared" si="178"/>
        <v>0</v>
      </c>
      <c r="P2828" s="128">
        <f t="shared" si="179"/>
        <v>16578.774700000009</v>
      </c>
      <c r="Q2828" s="153">
        <v>0</v>
      </c>
      <c r="R2828" s="128">
        <f t="shared" si="180"/>
        <v>16578.774700000009</v>
      </c>
      <c r="S2828" s="129">
        <v>11</v>
      </c>
    </row>
    <row r="2829" spans="1:19" hidden="1">
      <c r="A2829" s="147">
        <v>2785</v>
      </c>
      <c r="B2829" s="121">
        <v>2010106031</v>
      </c>
      <c r="C2829" s="148" t="s">
        <v>159</v>
      </c>
      <c r="D2829" s="149" t="s">
        <v>32</v>
      </c>
      <c r="E2829" s="149" t="s">
        <v>34</v>
      </c>
      <c r="F2829" s="149" t="s">
        <v>89</v>
      </c>
      <c r="G2829" s="149" t="s">
        <v>86</v>
      </c>
      <c r="H2829" s="149">
        <v>0</v>
      </c>
      <c r="I2829" s="123" t="s">
        <v>2881</v>
      </c>
      <c r="J2829" s="150">
        <f>VLOOKUP(B2829,'12.2023'!A:C,3,0)</f>
        <v>0</v>
      </c>
      <c r="K2829" s="151">
        <f>VLOOKUP(B2829,'12.2023'!A:D,4,0)</f>
        <v>0</v>
      </c>
      <c r="L2829" s="150">
        <f>VLOOKUP(B2829,'12.2023'!A:E,5,0)</f>
        <v>0</v>
      </c>
      <c r="M2829" s="150">
        <f>VLOOKUP(B2829,'12.2023'!A:F,6,0)</f>
        <v>0</v>
      </c>
      <c r="N2829" s="150">
        <f t="shared" si="177"/>
        <v>0</v>
      </c>
      <c r="O2829" s="152">
        <f t="shared" si="178"/>
        <v>0</v>
      </c>
      <c r="P2829" s="128">
        <f t="shared" si="179"/>
        <v>0</v>
      </c>
      <c r="Q2829" s="153">
        <v>0</v>
      </c>
      <c r="R2829" s="128">
        <f t="shared" si="180"/>
        <v>0</v>
      </c>
      <c r="S2829" s="129">
        <v>16</v>
      </c>
    </row>
    <row r="2830" spans="1:19" hidden="1">
      <c r="A2830" s="147">
        <v>2786</v>
      </c>
      <c r="B2830" s="121">
        <v>2010106032</v>
      </c>
      <c r="C2830" s="148" t="s">
        <v>159</v>
      </c>
      <c r="D2830" s="149" t="s">
        <v>32</v>
      </c>
      <c r="E2830" s="149" t="s">
        <v>34</v>
      </c>
      <c r="F2830" s="149" t="s">
        <v>89</v>
      </c>
      <c r="G2830" s="149" t="s">
        <v>86</v>
      </c>
      <c r="H2830" s="149">
        <v>0</v>
      </c>
      <c r="I2830" s="123" t="s">
        <v>2882</v>
      </c>
      <c r="J2830" s="150">
        <f>VLOOKUP(B2830,'12.2023'!A:C,3,0)</f>
        <v>0</v>
      </c>
      <c r="K2830" s="151">
        <f>VLOOKUP(B2830,'12.2023'!A:D,4,0)</f>
        <v>0</v>
      </c>
      <c r="L2830" s="150">
        <f>VLOOKUP(B2830,'12.2023'!A:E,5,0)</f>
        <v>0</v>
      </c>
      <c r="M2830" s="150">
        <f>VLOOKUP(B2830,'12.2023'!A:F,6,0)</f>
        <v>0</v>
      </c>
      <c r="N2830" s="150">
        <f t="shared" si="177"/>
        <v>0</v>
      </c>
      <c r="O2830" s="152">
        <f t="shared" si="178"/>
        <v>0</v>
      </c>
      <c r="P2830" s="128">
        <f t="shared" si="179"/>
        <v>0</v>
      </c>
      <c r="Q2830" s="153">
        <v>0</v>
      </c>
      <c r="R2830" s="128">
        <f t="shared" si="180"/>
        <v>0</v>
      </c>
      <c r="S2830" s="129">
        <v>16</v>
      </c>
    </row>
    <row r="2831" spans="1:19" hidden="1">
      <c r="A2831" s="147">
        <v>2787</v>
      </c>
      <c r="B2831" s="121">
        <v>2010106033</v>
      </c>
      <c r="C2831" s="148" t="s">
        <v>159</v>
      </c>
      <c r="D2831" s="149" t="s">
        <v>32</v>
      </c>
      <c r="E2831" s="149" t="s">
        <v>34</v>
      </c>
      <c r="F2831" s="149" t="s">
        <v>89</v>
      </c>
      <c r="G2831" s="149" t="s">
        <v>86</v>
      </c>
      <c r="H2831" s="149">
        <v>0</v>
      </c>
      <c r="I2831" s="123" t="s">
        <v>2883</v>
      </c>
      <c r="J2831" s="150">
        <f>VLOOKUP(B2831,'12.2023'!A:C,3,0)</f>
        <v>0</v>
      </c>
      <c r="K2831" s="151">
        <f>VLOOKUP(B2831,'12.2023'!A:D,4,0)</f>
        <v>2104.65</v>
      </c>
      <c r="L2831" s="150">
        <f>VLOOKUP(B2831,'12.2023'!A:E,5,0)</f>
        <v>134933.61000000002</v>
      </c>
      <c r="M2831" s="150">
        <f>VLOOKUP(B2831,'12.2023'!A:F,6,0)</f>
        <v>132828.96</v>
      </c>
      <c r="N2831" s="150">
        <f t="shared" si="177"/>
        <v>2.9103830456733704E-11</v>
      </c>
      <c r="O2831" s="152">
        <f t="shared" si="178"/>
        <v>0</v>
      </c>
      <c r="P2831" s="128">
        <f t="shared" si="179"/>
        <v>2.9103830456733704E-11</v>
      </c>
      <c r="Q2831" s="153">
        <v>0</v>
      </c>
      <c r="R2831" s="128">
        <f t="shared" si="180"/>
        <v>2.9103830456733704E-11</v>
      </c>
      <c r="S2831" s="129">
        <v>16</v>
      </c>
    </row>
    <row r="2832" spans="1:19" hidden="1">
      <c r="A2832" s="147">
        <v>2788</v>
      </c>
      <c r="B2832" s="121">
        <v>2010106034</v>
      </c>
      <c r="C2832" s="148" t="s">
        <v>159</v>
      </c>
      <c r="D2832" s="149" t="s">
        <v>32</v>
      </c>
      <c r="E2832" s="149" t="s">
        <v>34</v>
      </c>
      <c r="F2832" s="149" t="s">
        <v>89</v>
      </c>
      <c r="G2832" s="149" t="s">
        <v>86</v>
      </c>
      <c r="H2832" s="149">
        <v>0</v>
      </c>
      <c r="I2832" s="123" t="s">
        <v>2884</v>
      </c>
      <c r="J2832" s="150">
        <f>VLOOKUP(B2832,'12.2023'!A:C,3,0)</f>
        <v>0</v>
      </c>
      <c r="K2832" s="151">
        <f>VLOOKUP(B2832,'12.2023'!A:D,4,0)</f>
        <v>0</v>
      </c>
      <c r="L2832" s="150">
        <f>VLOOKUP(B2832,'12.2023'!A:E,5,0)</f>
        <v>0</v>
      </c>
      <c r="M2832" s="150">
        <f>VLOOKUP(B2832,'12.2023'!A:F,6,0)</f>
        <v>0</v>
      </c>
      <c r="N2832" s="150">
        <f t="shared" si="177"/>
        <v>0</v>
      </c>
      <c r="O2832" s="152">
        <f t="shared" si="178"/>
        <v>0</v>
      </c>
      <c r="P2832" s="128">
        <f t="shared" si="179"/>
        <v>0</v>
      </c>
      <c r="Q2832" s="153">
        <v>0</v>
      </c>
      <c r="R2832" s="128">
        <f t="shared" si="180"/>
        <v>0</v>
      </c>
      <c r="S2832" s="129">
        <v>16</v>
      </c>
    </row>
    <row r="2833" spans="1:19" hidden="1">
      <c r="A2833" s="147">
        <v>2789</v>
      </c>
      <c r="B2833" s="121">
        <v>2010106035</v>
      </c>
      <c r="C2833" s="148" t="s">
        <v>159</v>
      </c>
      <c r="D2833" s="149" t="s">
        <v>32</v>
      </c>
      <c r="E2833" s="149" t="s">
        <v>34</v>
      </c>
      <c r="F2833" s="149" t="s">
        <v>89</v>
      </c>
      <c r="G2833" s="149" t="s">
        <v>86</v>
      </c>
      <c r="H2833" s="149">
        <v>0</v>
      </c>
      <c r="I2833" s="123" t="s">
        <v>2885</v>
      </c>
      <c r="J2833" s="150">
        <f>VLOOKUP(B2833,'12.2023'!A:C,3,0)</f>
        <v>0</v>
      </c>
      <c r="K2833" s="151">
        <f>VLOOKUP(B2833,'12.2023'!A:D,4,0)</f>
        <v>0</v>
      </c>
      <c r="L2833" s="150">
        <f>VLOOKUP(B2833,'12.2023'!A:E,5,0)</f>
        <v>7072.84</v>
      </c>
      <c r="M2833" s="150">
        <f>VLOOKUP(B2833,'12.2023'!A:F,6,0)</f>
        <v>7072.8399899999995</v>
      </c>
      <c r="N2833" s="150">
        <f t="shared" si="177"/>
        <v>1.0000000656873453E-5</v>
      </c>
      <c r="O2833" s="152">
        <f t="shared" si="178"/>
        <v>0</v>
      </c>
      <c r="P2833" s="128">
        <f t="shared" si="179"/>
        <v>1.0000000656873453E-5</v>
      </c>
      <c r="Q2833" s="153">
        <v>0</v>
      </c>
      <c r="R2833" s="128">
        <f t="shared" si="180"/>
        <v>1.0000000656873453E-5</v>
      </c>
      <c r="S2833" s="129">
        <v>16</v>
      </c>
    </row>
    <row r="2834" spans="1:19" hidden="1">
      <c r="A2834" s="147">
        <v>2790</v>
      </c>
      <c r="B2834" s="121">
        <v>2010106037</v>
      </c>
      <c r="C2834" s="148" t="s">
        <v>159</v>
      </c>
      <c r="D2834" s="149" t="s">
        <v>32</v>
      </c>
      <c r="E2834" s="149" t="s">
        <v>34</v>
      </c>
      <c r="F2834" s="149" t="s">
        <v>89</v>
      </c>
      <c r="G2834" s="149" t="s">
        <v>86</v>
      </c>
      <c r="H2834" s="149">
        <v>0</v>
      </c>
      <c r="I2834" s="123" t="s">
        <v>2886</v>
      </c>
      <c r="J2834" s="150">
        <f>VLOOKUP(B2834,'12.2023'!A:C,3,0)</f>
        <v>0</v>
      </c>
      <c r="K2834" s="151">
        <f>VLOOKUP(B2834,'12.2023'!A:D,4,0)</f>
        <v>0</v>
      </c>
      <c r="L2834" s="150">
        <f>VLOOKUP(B2834,'12.2023'!A:E,5,0)</f>
        <v>0</v>
      </c>
      <c r="M2834" s="150">
        <f>VLOOKUP(B2834,'12.2023'!A:F,6,0)</f>
        <v>0</v>
      </c>
      <c r="N2834" s="150">
        <f t="shared" si="177"/>
        <v>0</v>
      </c>
      <c r="O2834" s="152">
        <f t="shared" si="178"/>
        <v>0</v>
      </c>
      <c r="P2834" s="128">
        <f t="shared" si="179"/>
        <v>0</v>
      </c>
      <c r="Q2834" s="153">
        <v>0</v>
      </c>
      <c r="R2834" s="128">
        <f t="shared" si="180"/>
        <v>0</v>
      </c>
      <c r="S2834" s="129">
        <v>16</v>
      </c>
    </row>
    <row r="2835" spans="1:19" hidden="1">
      <c r="A2835" s="147">
        <v>2791</v>
      </c>
      <c r="B2835" s="121">
        <v>2010106039</v>
      </c>
      <c r="C2835" s="148" t="s">
        <v>159</v>
      </c>
      <c r="D2835" s="149" t="s">
        <v>32</v>
      </c>
      <c r="E2835" s="149" t="s">
        <v>34</v>
      </c>
      <c r="F2835" s="149" t="s">
        <v>89</v>
      </c>
      <c r="G2835" s="149" t="s">
        <v>86</v>
      </c>
      <c r="H2835" s="149">
        <v>0</v>
      </c>
      <c r="I2835" s="123" t="s">
        <v>2887</v>
      </c>
      <c r="J2835" s="150">
        <f>VLOOKUP(B2835,'12.2023'!A:C,3,0)</f>
        <v>0</v>
      </c>
      <c r="K2835" s="151">
        <f>VLOOKUP(B2835,'12.2023'!A:D,4,0)</f>
        <v>0</v>
      </c>
      <c r="L2835" s="150">
        <f>VLOOKUP(B2835,'12.2023'!A:E,5,0)</f>
        <v>0</v>
      </c>
      <c r="M2835" s="150">
        <f>VLOOKUP(B2835,'12.2023'!A:F,6,0)</f>
        <v>0</v>
      </c>
      <c r="N2835" s="150">
        <f t="shared" si="177"/>
        <v>0</v>
      </c>
      <c r="O2835" s="152">
        <f t="shared" si="178"/>
        <v>0</v>
      </c>
      <c r="P2835" s="128">
        <f t="shared" si="179"/>
        <v>0</v>
      </c>
      <c r="Q2835" s="153">
        <v>0</v>
      </c>
      <c r="R2835" s="128">
        <f t="shared" si="180"/>
        <v>0</v>
      </c>
      <c r="S2835" s="129">
        <v>16</v>
      </c>
    </row>
    <row r="2836" spans="1:19" hidden="1">
      <c r="A2836" s="147">
        <v>2792</v>
      </c>
      <c r="B2836" s="121">
        <v>2010106040</v>
      </c>
      <c r="C2836" s="148" t="s">
        <v>159</v>
      </c>
      <c r="D2836" s="149" t="s">
        <v>32</v>
      </c>
      <c r="E2836" s="149" t="s">
        <v>34</v>
      </c>
      <c r="F2836" s="149" t="s">
        <v>89</v>
      </c>
      <c r="G2836" s="149" t="s">
        <v>86</v>
      </c>
      <c r="H2836" s="149">
        <v>0</v>
      </c>
      <c r="I2836" s="123" t="s">
        <v>2888</v>
      </c>
      <c r="J2836" s="150">
        <f>VLOOKUP(B2836,'12.2023'!A:C,3,0)</f>
        <v>0</v>
      </c>
      <c r="K2836" s="151">
        <f>VLOOKUP(B2836,'12.2023'!A:D,4,0)</f>
        <v>0</v>
      </c>
      <c r="L2836" s="150">
        <f>VLOOKUP(B2836,'12.2023'!A:E,5,0)</f>
        <v>0</v>
      </c>
      <c r="M2836" s="150">
        <f>VLOOKUP(B2836,'12.2023'!A:F,6,0)</f>
        <v>0</v>
      </c>
      <c r="N2836" s="150">
        <f t="shared" si="177"/>
        <v>0</v>
      </c>
      <c r="O2836" s="152">
        <f t="shared" si="178"/>
        <v>0</v>
      </c>
      <c r="P2836" s="128">
        <f t="shared" si="179"/>
        <v>0</v>
      </c>
      <c r="Q2836" s="153">
        <v>0</v>
      </c>
      <c r="R2836" s="128">
        <f t="shared" si="180"/>
        <v>0</v>
      </c>
      <c r="S2836" s="129">
        <v>16</v>
      </c>
    </row>
    <row r="2837" spans="1:19" hidden="1">
      <c r="A2837" s="147">
        <v>2793</v>
      </c>
      <c r="B2837" s="121">
        <v>2010106041</v>
      </c>
      <c r="C2837" s="148" t="s">
        <v>159</v>
      </c>
      <c r="D2837" s="149" t="s">
        <v>32</v>
      </c>
      <c r="E2837" s="149" t="s">
        <v>34</v>
      </c>
      <c r="F2837" s="149" t="s">
        <v>89</v>
      </c>
      <c r="G2837" s="149" t="s">
        <v>86</v>
      </c>
      <c r="H2837" s="149">
        <v>0</v>
      </c>
      <c r="I2837" s="123" t="s">
        <v>2889</v>
      </c>
      <c r="J2837" s="150">
        <f>VLOOKUP(B2837,'12.2023'!A:C,3,0)</f>
        <v>0</v>
      </c>
      <c r="K2837" s="151">
        <f>VLOOKUP(B2837,'12.2023'!A:D,4,0)</f>
        <v>0</v>
      </c>
      <c r="L2837" s="150">
        <f>VLOOKUP(B2837,'12.2023'!A:E,5,0)</f>
        <v>0</v>
      </c>
      <c r="M2837" s="150">
        <f>VLOOKUP(B2837,'12.2023'!A:F,6,0)</f>
        <v>0</v>
      </c>
      <c r="N2837" s="150">
        <f t="shared" si="177"/>
        <v>0</v>
      </c>
      <c r="O2837" s="152">
        <f t="shared" si="178"/>
        <v>0</v>
      </c>
      <c r="P2837" s="128">
        <f t="shared" si="179"/>
        <v>0</v>
      </c>
      <c r="Q2837" s="153">
        <v>0</v>
      </c>
      <c r="R2837" s="128">
        <f t="shared" si="180"/>
        <v>0</v>
      </c>
      <c r="S2837" s="129">
        <v>16</v>
      </c>
    </row>
    <row r="2838" spans="1:19" hidden="1">
      <c r="A2838" s="147">
        <v>2794</v>
      </c>
      <c r="B2838" s="121">
        <v>2010106043</v>
      </c>
      <c r="C2838" s="148" t="s">
        <v>159</v>
      </c>
      <c r="D2838" s="149" t="s">
        <v>32</v>
      </c>
      <c r="E2838" s="149" t="s">
        <v>34</v>
      </c>
      <c r="F2838" s="149" t="s">
        <v>89</v>
      </c>
      <c r="G2838" s="149" t="s">
        <v>86</v>
      </c>
      <c r="H2838" s="149">
        <v>0</v>
      </c>
      <c r="I2838" s="123" t="s">
        <v>2890</v>
      </c>
      <c r="J2838" s="150">
        <f>VLOOKUP(B2838,'12.2023'!A:C,3,0)</f>
        <v>0</v>
      </c>
      <c r="K2838" s="151">
        <f>VLOOKUP(B2838,'12.2023'!A:D,4,0)</f>
        <v>0</v>
      </c>
      <c r="L2838" s="150">
        <f>VLOOKUP(B2838,'12.2023'!A:E,5,0)</f>
        <v>0</v>
      </c>
      <c r="M2838" s="150">
        <f>VLOOKUP(B2838,'12.2023'!A:F,6,0)</f>
        <v>0</v>
      </c>
      <c r="N2838" s="150">
        <f t="shared" si="177"/>
        <v>0</v>
      </c>
      <c r="O2838" s="152">
        <f t="shared" si="178"/>
        <v>0</v>
      </c>
      <c r="P2838" s="128">
        <f t="shared" si="179"/>
        <v>0</v>
      </c>
      <c r="Q2838" s="153">
        <v>0</v>
      </c>
      <c r="R2838" s="128">
        <f t="shared" si="180"/>
        <v>0</v>
      </c>
      <c r="S2838" s="129">
        <v>16</v>
      </c>
    </row>
    <row r="2839" spans="1:19" hidden="1">
      <c r="A2839" s="147">
        <v>2795</v>
      </c>
      <c r="B2839" s="121">
        <v>2010106045</v>
      </c>
      <c r="C2839" s="148" t="s">
        <v>159</v>
      </c>
      <c r="D2839" s="149" t="s">
        <v>32</v>
      </c>
      <c r="E2839" s="149" t="s">
        <v>34</v>
      </c>
      <c r="F2839" s="149" t="s">
        <v>89</v>
      </c>
      <c r="G2839" s="149" t="s">
        <v>86</v>
      </c>
      <c r="H2839" s="149">
        <v>0</v>
      </c>
      <c r="I2839" s="123" t="s">
        <v>2891</v>
      </c>
      <c r="J2839" s="150">
        <f>VLOOKUP(B2839,'12.2023'!A:C,3,0)</f>
        <v>0</v>
      </c>
      <c r="K2839" s="151">
        <f>VLOOKUP(B2839,'12.2023'!A:D,4,0)</f>
        <v>0</v>
      </c>
      <c r="L2839" s="150">
        <f>VLOOKUP(B2839,'12.2023'!A:E,5,0)</f>
        <v>10374.15</v>
      </c>
      <c r="M2839" s="150">
        <f>VLOOKUP(B2839,'12.2023'!A:F,6,0)</f>
        <v>10374.15</v>
      </c>
      <c r="N2839" s="150">
        <f t="shared" si="177"/>
        <v>0</v>
      </c>
      <c r="O2839" s="152">
        <f t="shared" si="178"/>
        <v>0</v>
      </c>
      <c r="P2839" s="128">
        <f t="shared" si="179"/>
        <v>0</v>
      </c>
      <c r="Q2839" s="153">
        <v>0</v>
      </c>
      <c r="R2839" s="128">
        <f t="shared" si="180"/>
        <v>0</v>
      </c>
      <c r="S2839" s="129">
        <v>16</v>
      </c>
    </row>
    <row r="2840" spans="1:19" hidden="1">
      <c r="A2840" s="147">
        <v>2796</v>
      </c>
      <c r="B2840" s="121">
        <v>2010106046</v>
      </c>
      <c r="C2840" s="148" t="s">
        <v>159</v>
      </c>
      <c r="D2840" s="149" t="s">
        <v>32</v>
      </c>
      <c r="E2840" s="149" t="s">
        <v>34</v>
      </c>
      <c r="F2840" s="149" t="s">
        <v>89</v>
      </c>
      <c r="G2840" s="149" t="s">
        <v>86</v>
      </c>
      <c r="H2840" s="149">
        <v>0</v>
      </c>
      <c r="I2840" s="123" t="s">
        <v>2892</v>
      </c>
      <c r="J2840" s="150">
        <f>VLOOKUP(B2840,'12.2023'!A:C,3,0)</f>
        <v>0</v>
      </c>
      <c r="K2840" s="151">
        <f>VLOOKUP(B2840,'12.2023'!A:D,4,0)</f>
        <v>0</v>
      </c>
      <c r="L2840" s="150">
        <f>VLOOKUP(B2840,'12.2023'!A:E,5,0)</f>
        <v>0</v>
      </c>
      <c r="M2840" s="150">
        <f>VLOOKUP(B2840,'12.2023'!A:F,6,0)</f>
        <v>0</v>
      </c>
      <c r="N2840" s="150">
        <f t="shared" si="177"/>
        <v>0</v>
      </c>
      <c r="O2840" s="152">
        <f t="shared" si="178"/>
        <v>0</v>
      </c>
      <c r="P2840" s="128">
        <f t="shared" si="179"/>
        <v>0</v>
      </c>
      <c r="Q2840" s="153">
        <v>0</v>
      </c>
      <c r="R2840" s="128">
        <f t="shared" si="180"/>
        <v>0</v>
      </c>
      <c r="S2840" s="129">
        <v>16</v>
      </c>
    </row>
    <row r="2841" spans="1:19" hidden="1">
      <c r="A2841" s="147">
        <v>2797</v>
      </c>
      <c r="B2841" s="121">
        <v>2010106047</v>
      </c>
      <c r="C2841" s="148" t="s">
        <v>159</v>
      </c>
      <c r="D2841" s="149" t="s">
        <v>32</v>
      </c>
      <c r="E2841" s="149" t="s">
        <v>34</v>
      </c>
      <c r="F2841" s="149" t="s">
        <v>89</v>
      </c>
      <c r="G2841" s="149" t="s">
        <v>86</v>
      </c>
      <c r="H2841" s="149">
        <v>0</v>
      </c>
      <c r="I2841" s="123" t="s">
        <v>2893</v>
      </c>
      <c r="J2841" s="150">
        <f>VLOOKUP(B2841,'12.2023'!A:C,3,0)</f>
        <v>0</v>
      </c>
      <c r="K2841" s="151">
        <f>VLOOKUP(B2841,'12.2023'!A:D,4,0)</f>
        <v>0</v>
      </c>
      <c r="L2841" s="150">
        <f>VLOOKUP(B2841,'12.2023'!A:E,5,0)</f>
        <v>0</v>
      </c>
      <c r="M2841" s="150">
        <f>VLOOKUP(B2841,'12.2023'!A:F,6,0)</f>
        <v>0</v>
      </c>
      <c r="N2841" s="150">
        <f t="shared" si="177"/>
        <v>0</v>
      </c>
      <c r="O2841" s="152">
        <f t="shared" si="178"/>
        <v>0</v>
      </c>
      <c r="P2841" s="128">
        <f t="shared" si="179"/>
        <v>0</v>
      </c>
      <c r="Q2841" s="153">
        <v>0</v>
      </c>
      <c r="R2841" s="128">
        <f t="shared" si="180"/>
        <v>0</v>
      </c>
      <c r="S2841" s="129">
        <v>16</v>
      </c>
    </row>
    <row r="2842" spans="1:19" hidden="1">
      <c r="A2842" s="147">
        <v>2798</v>
      </c>
      <c r="B2842" s="121">
        <v>2010106048</v>
      </c>
      <c r="C2842" s="148" t="s">
        <v>159</v>
      </c>
      <c r="D2842" s="149" t="s">
        <v>32</v>
      </c>
      <c r="E2842" s="149" t="s">
        <v>34</v>
      </c>
      <c r="F2842" s="149" t="s">
        <v>152</v>
      </c>
      <c r="G2842" s="149" t="s">
        <v>111</v>
      </c>
      <c r="H2842" s="149">
        <v>0</v>
      </c>
      <c r="I2842" s="123" t="s">
        <v>2894</v>
      </c>
      <c r="J2842" s="150">
        <f>VLOOKUP(B2842,'12.2023'!A:C,3,0)</f>
        <v>388388.58819999936</v>
      </c>
      <c r="K2842" s="151">
        <f>VLOOKUP(B2842,'12.2023'!A:D,4,0)</f>
        <v>0</v>
      </c>
      <c r="L2842" s="150">
        <f>VLOOKUP(B2842,'12.2023'!A:E,5,0)</f>
        <v>701742.82000000007</v>
      </c>
      <c r="M2842" s="150">
        <f>VLOOKUP(B2842,'12.2023'!A:F,6,0)</f>
        <v>612819.23430000001</v>
      </c>
      <c r="N2842" s="150">
        <f t="shared" si="177"/>
        <v>477312.17389999947</v>
      </c>
      <c r="O2842" s="152">
        <f t="shared" si="178"/>
        <v>0</v>
      </c>
      <c r="P2842" s="128">
        <f t="shared" si="179"/>
        <v>477312.17389999947</v>
      </c>
      <c r="Q2842" s="153">
        <v>0</v>
      </c>
      <c r="R2842" s="128">
        <f t="shared" si="180"/>
        <v>477312.17389999947</v>
      </c>
      <c r="S2842" s="129">
        <v>11</v>
      </c>
    </row>
    <row r="2843" spans="1:19" hidden="1">
      <c r="A2843" s="147">
        <v>2799</v>
      </c>
      <c r="B2843" s="121">
        <v>2010106049</v>
      </c>
      <c r="C2843" s="148" t="s">
        <v>159</v>
      </c>
      <c r="D2843" s="149" t="s">
        <v>32</v>
      </c>
      <c r="E2843" s="149" t="s">
        <v>34</v>
      </c>
      <c r="F2843" s="149" t="s">
        <v>89</v>
      </c>
      <c r="G2843" s="149" t="s">
        <v>86</v>
      </c>
      <c r="H2843" s="149">
        <v>0</v>
      </c>
      <c r="I2843" s="123" t="s">
        <v>2895</v>
      </c>
      <c r="J2843" s="150">
        <f>VLOOKUP(B2843,'12.2023'!A:C,3,0)</f>
        <v>0</v>
      </c>
      <c r="K2843" s="151">
        <f>VLOOKUP(B2843,'12.2023'!A:D,4,0)</f>
        <v>0</v>
      </c>
      <c r="L2843" s="150">
        <f>VLOOKUP(B2843,'12.2023'!A:E,5,0)</f>
        <v>0</v>
      </c>
      <c r="M2843" s="150">
        <f>VLOOKUP(B2843,'12.2023'!A:F,6,0)</f>
        <v>0</v>
      </c>
      <c r="N2843" s="150">
        <f t="shared" si="177"/>
        <v>0</v>
      </c>
      <c r="O2843" s="152">
        <f t="shared" si="178"/>
        <v>0</v>
      </c>
      <c r="P2843" s="128">
        <f t="shared" si="179"/>
        <v>0</v>
      </c>
      <c r="Q2843" s="153">
        <v>0</v>
      </c>
      <c r="R2843" s="128">
        <f t="shared" si="180"/>
        <v>0</v>
      </c>
      <c r="S2843" s="129">
        <v>16</v>
      </c>
    </row>
    <row r="2844" spans="1:19" hidden="1">
      <c r="A2844" s="147">
        <v>2800</v>
      </c>
      <c r="B2844" s="121">
        <v>2010106050</v>
      </c>
      <c r="C2844" s="148" t="s">
        <v>159</v>
      </c>
      <c r="D2844" s="149" t="s">
        <v>32</v>
      </c>
      <c r="E2844" s="149" t="s">
        <v>34</v>
      </c>
      <c r="F2844" s="149" t="s">
        <v>152</v>
      </c>
      <c r="G2844" s="149" t="s">
        <v>111</v>
      </c>
      <c r="H2844" s="149">
        <v>0</v>
      </c>
      <c r="I2844" s="123" t="s">
        <v>2896</v>
      </c>
      <c r="J2844" s="150">
        <f>VLOOKUP(B2844,'12.2023'!A:C,3,0)</f>
        <v>4709.1900000000005</v>
      </c>
      <c r="K2844" s="151">
        <f>VLOOKUP(B2844,'12.2023'!A:D,4,0)</f>
        <v>0</v>
      </c>
      <c r="L2844" s="150">
        <f>VLOOKUP(B2844,'12.2023'!A:E,5,0)</f>
        <v>155394.33000000002</v>
      </c>
      <c r="M2844" s="150">
        <f>VLOOKUP(B2844,'12.2023'!A:F,6,0)</f>
        <v>60886.64</v>
      </c>
      <c r="N2844" s="150">
        <f t="shared" si="177"/>
        <v>99216.880000000019</v>
      </c>
      <c r="O2844" s="152">
        <f t="shared" si="178"/>
        <v>0</v>
      </c>
      <c r="P2844" s="128">
        <f t="shared" si="179"/>
        <v>99216.880000000019</v>
      </c>
      <c r="Q2844" s="153">
        <v>0</v>
      </c>
      <c r="R2844" s="128">
        <f t="shared" si="180"/>
        <v>99216.880000000019</v>
      </c>
      <c r="S2844" s="129">
        <v>11</v>
      </c>
    </row>
    <row r="2845" spans="1:19" hidden="1">
      <c r="A2845" s="147">
        <v>2801</v>
      </c>
      <c r="B2845" s="121">
        <v>2010106051</v>
      </c>
      <c r="C2845" s="148" t="s">
        <v>159</v>
      </c>
      <c r="D2845" s="149" t="s">
        <v>32</v>
      </c>
      <c r="E2845" s="149" t="s">
        <v>34</v>
      </c>
      <c r="F2845" s="149" t="s">
        <v>89</v>
      </c>
      <c r="G2845" s="149" t="s">
        <v>86</v>
      </c>
      <c r="H2845" s="149">
        <v>0</v>
      </c>
      <c r="I2845" s="123" t="s">
        <v>2897</v>
      </c>
      <c r="J2845" s="150">
        <f>VLOOKUP(B2845,'12.2023'!A:C,3,0)</f>
        <v>0</v>
      </c>
      <c r="K2845" s="151">
        <f>VLOOKUP(B2845,'12.2023'!A:D,4,0)</f>
        <v>0</v>
      </c>
      <c r="L2845" s="150">
        <f>VLOOKUP(B2845,'12.2023'!A:E,5,0)</f>
        <v>0</v>
      </c>
      <c r="M2845" s="150">
        <f>VLOOKUP(B2845,'12.2023'!A:F,6,0)</f>
        <v>0</v>
      </c>
      <c r="N2845" s="150">
        <f t="shared" si="177"/>
        <v>0</v>
      </c>
      <c r="O2845" s="152">
        <f t="shared" si="178"/>
        <v>0</v>
      </c>
      <c r="P2845" s="128">
        <f t="shared" si="179"/>
        <v>0</v>
      </c>
      <c r="Q2845" s="153">
        <v>0</v>
      </c>
      <c r="R2845" s="128">
        <f t="shared" si="180"/>
        <v>0</v>
      </c>
      <c r="S2845" s="129">
        <v>16</v>
      </c>
    </row>
    <row r="2846" spans="1:19" hidden="1">
      <c r="A2846" s="147">
        <v>2802</v>
      </c>
      <c r="B2846" s="121">
        <v>2010106052</v>
      </c>
      <c r="C2846" s="148" t="s">
        <v>159</v>
      </c>
      <c r="D2846" s="149" t="s">
        <v>32</v>
      </c>
      <c r="E2846" s="149" t="s">
        <v>34</v>
      </c>
      <c r="F2846" s="149" t="s">
        <v>89</v>
      </c>
      <c r="G2846" s="149" t="s">
        <v>86</v>
      </c>
      <c r="H2846" s="149">
        <v>0</v>
      </c>
      <c r="I2846" s="123" t="s">
        <v>2898</v>
      </c>
      <c r="J2846" s="150">
        <f>VLOOKUP(B2846,'12.2023'!A:C,3,0)</f>
        <v>0</v>
      </c>
      <c r="K2846" s="151">
        <f>VLOOKUP(B2846,'12.2023'!A:D,4,0)</f>
        <v>0</v>
      </c>
      <c r="L2846" s="150">
        <f>VLOOKUP(B2846,'12.2023'!A:E,5,0)</f>
        <v>0</v>
      </c>
      <c r="M2846" s="150">
        <f>VLOOKUP(B2846,'12.2023'!A:F,6,0)</f>
        <v>0</v>
      </c>
      <c r="N2846" s="150">
        <f t="shared" si="177"/>
        <v>0</v>
      </c>
      <c r="O2846" s="152">
        <f t="shared" si="178"/>
        <v>0</v>
      </c>
      <c r="P2846" s="128">
        <f t="shared" si="179"/>
        <v>0</v>
      </c>
      <c r="Q2846" s="153">
        <v>0</v>
      </c>
      <c r="R2846" s="128">
        <f t="shared" si="180"/>
        <v>0</v>
      </c>
      <c r="S2846" s="129">
        <v>16</v>
      </c>
    </row>
    <row r="2847" spans="1:19" hidden="1">
      <c r="A2847" s="147">
        <v>2803</v>
      </c>
      <c r="B2847" s="121">
        <v>2010106053</v>
      </c>
      <c r="C2847" s="148" t="s">
        <v>159</v>
      </c>
      <c r="D2847" s="149" t="s">
        <v>32</v>
      </c>
      <c r="E2847" s="149" t="s">
        <v>34</v>
      </c>
      <c r="F2847" s="149" t="s">
        <v>152</v>
      </c>
      <c r="G2847" s="149" t="s">
        <v>111</v>
      </c>
      <c r="H2847" s="149">
        <v>0</v>
      </c>
      <c r="I2847" s="123" t="s">
        <v>2899</v>
      </c>
      <c r="J2847" s="150">
        <f>VLOOKUP(B2847,'12.2023'!A:C,3,0)</f>
        <v>0</v>
      </c>
      <c r="K2847" s="151">
        <f>VLOOKUP(B2847,'12.2023'!A:D,4,0)</f>
        <v>0</v>
      </c>
      <c r="L2847" s="150">
        <f>VLOOKUP(B2847,'12.2023'!A:E,5,0)</f>
        <v>219089.16</v>
      </c>
      <c r="M2847" s="150">
        <f>VLOOKUP(B2847,'12.2023'!A:F,6,0)</f>
        <v>160653.73000000001</v>
      </c>
      <c r="N2847" s="150">
        <f t="shared" si="177"/>
        <v>58435.429999999993</v>
      </c>
      <c r="O2847" s="152">
        <f t="shared" si="178"/>
        <v>0</v>
      </c>
      <c r="P2847" s="128">
        <f t="shared" si="179"/>
        <v>58435.429999999993</v>
      </c>
      <c r="Q2847" s="153">
        <v>0</v>
      </c>
      <c r="R2847" s="128">
        <f t="shared" si="180"/>
        <v>58435.429999999993</v>
      </c>
      <c r="S2847" s="129">
        <v>11</v>
      </c>
    </row>
    <row r="2848" spans="1:19" hidden="1">
      <c r="A2848" s="147">
        <v>2804</v>
      </c>
      <c r="B2848" s="121">
        <v>2010106054</v>
      </c>
      <c r="C2848" s="148" t="s">
        <v>159</v>
      </c>
      <c r="D2848" s="149" t="s">
        <v>32</v>
      </c>
      <c r="E2848" s="149" t="s">
        <v>34</v>
      </c>
      <c r="F2848" s="149" t="s">
        <v>89</v>
      </c>
      <c r="G2848" s="149" t="s">
        <v>86</v>
      </c>
      <c r="H2848" s="149">
        <v>0</v>
      </c>
      <c r="I2848" s="123" t="s">
        <v>2900</v>
      </c>
      <c r="J2848" s="150">
        <f>VLOOKUP(B2848,'12.2023'!A:C,3,0)</f>
        <v>0</v>
      </c>
      <c r="K2848" s="151">
        <f>VLOOKUP(B2848,'12.2023'!A:D,4,0)</f>
        <v>0</v>
      </c>
      <c r="L2848" s="150">
        <f>VLOOKUP(B2848,'12.2023'!A:E,5,0)</f>
        <v>0</v>
      </c>
      <c r="M2848" s="150">
        <f>VLOOKUP(B2848,'12.2023'!A:F,6,0)</f>
        <v>0</v>
      </c>
      <c r="N2848" s="150">
        <f t="shared" si="177"/>
        <v>0</v>
      </c>
      <c r="O2848" s="152">
        <f t="shared" si="178"/>
        <v>0</v>
      </c>
      <c r="P2848" s="128">
        <f t="shared" si="179"/>
        <v>0</v>
      </c>
      <c r="Q2848" s="153">
        <v>0</v>
      </c>
      <c r="R2848" s="128">
        <f t="shared" si="180"/>
        <v>0</v>
      </c>
      <c r="S2848" s="129">
        <v>16</v>
      </c>
    </row>
    <row r="2849" spans="1:19" hidden="1">
      <c r="A2849" s="147">
        <v>2805</v>
      </c>
      <c r="B2849" s="121">
        <v>2010106055</v>
      </c>
      <c r="C2849" s="148" t="s">
        <v>159</v>
      </c>
      <c r="D2849" s="149" t="s">
        <v>32</v>
      </c>
      <c r="E2849" s="149" t="s">
        <v>34</v>
      </c>
      <c r="F2849" s="149" t="s">
        <v>89</v>
      </c>
      <c r="G2849" s="149" t="s">
        <v>86</v>
      </c>
      <c r="H2849" s="149">
        <v>0</v>
      </c>
      <c r="I2849" s="123" t="s">
        <v>2901</v>
      </c>
      <c r="J2849" s="150">
        <f>VLOOKUP(B2849,'12.2023'!A:C,3,0)</f>
        <v>0</v>
      </c>
      <c r="K2849" s="151">
        <f>VLOOKUP(B2849,'12.2023'!A:D,4,0)</f>
        <v>0</v>
      </c>
      <c r="L2849" s="150">
        <f>VLOOKUP(B2849,'12.2023'!A:E,5,0)</f>
        <v>0</v>
      </c>
      <c r="M2849" s="150">
        <f>VLOOKUP(B2849,'12.2023'!A:F,6,0)</f>
        <v>0</v>
      </c>
      <c r="N2849" s="150">
        <f t="shared" si="177"/>
        <v>0</v>
      </c>
      <c r="O2849" s="152">
        <f t="shared" si="178"/>
        <v>0</v>
      </c>
      <c r="P2849" s="128">
        <f t="shared" si="179"/>
        <v>0</v>
      </c>
      <c r="Q2849" s="153">
        <v>0</v>
      </c>
      <c r="R2849" s="128">
        <f t="shared" si="180"/>
        <v>0</v>
      </c>
      <c r="S2849" s="129">
        <v>16</v>
      </c>
    </row>
    <row r="2850" spans="1:19" hidden="1">
      <c r="A2850" s="147">
        <v>2806</v>
      </c>
      <c r="B2850" s="121">
        <v>2010106056</v>
      </c>
      <c r="C2850" s="148" t="s">
        <v>159</v>
      </c>
      <c r="D2850" s="149" t="s">
        <v>32</v>
      </c>
      <c r="E2850" s="149" t="s">
        <v>34</v>
      </c>
      <c r="F2850" s="149" t="s">
        <v>89</v>
      </c>
      <c r="G2850" s="149" t="s">
        <v>86</v>
      </c>
      <c r="H2850" s="149">
        <v>0</v>
      </c>
      <c r="I2850" s="123" t="s">
        <v>2902</v>
      </c>
      <c r="J2850" s="150">
        <f>VLOOKUP(B2850,'12.2023'!A:C,3,0)</f>
        <v>0</v>
      </c>
      <c r="K2850" s="151">
        <f>VLOOKUP(B2850,'12.2023'!A:D,4,0)</f>
        <v>0</v>
      </c>
      <c r="L2850" s="150">
        <f>VLOOKUP(B2850,'12.2023'!A:E,5,0)</f>
        <v>0</v>
      </c>
      <c r="M2850" s="150">
        <f>VLOOKUP(B2850,'12.2023'!A:F,6,0)</f>
        <v>0</v>
      </c>
      <c r="N2850" s="150">
        <f t="shared" si="177"/>
        <v>0</v>
      </c>
      <c r="O2850" s="152">
        <f t="shared" si="178"/>
        <v>0</v>
      </c>
      <c r="P2850" s="128">
        <f t="shared" si="179"/>
        <v>0</v>
      </c>
      <c r="Q2850" s="153">
        <v>0</v>
      </c>
      <c r="R2850" s="128">
        <f t="shared" si="180"/>
        <v>0</v>
      </c>
      <c r="S2850" s="129">
        <v>16</v>
      </c>
    </row>
    <row r="2851" spans="1:19" hidden="1">
      <c r="A2851" s="147">
        <v>2807</v>
      </c>
      <c r="B2851" s="121">
        <v>2010106057</v>
      </c>
      <c r="C2851" s="148" t="s">
        <v>159</v>
      </c>
      <c r="D2851" s="149" t="s">
        <v>32</v>
      </c>
      <c r="E2851" s="149" t="s">
        <v>34</v>
      </c>
      <c r="F2851" s="149" t="s">
        <v>89</v>
      </c>
      <c r="G2851" s="149" t="s">
        <v>86</v>
      </c>
      <c r="H2851" s="149">
        <v>0</v>
      </c>
      <c r="I2851" s="123" t="s">
        <v>2903</v>
      </c>
      <c r="J2851" s="150">
        <f>VLOOKUP(B2851,'12.2023'!A:C,3,0)</f>
        <v>0</v>
      </c>
      <c r="K2851" s="151">
        <f>VLOOKUP(B2851,'12.2023'!A:D,4,0)</f>
        <v>40.995900000035761</v>
      </c>
      <c r="L2851" s="150">
        <f>VLOOKUP(B2851,'12.2023'!A:E,5,0)</f>
        <v>8551503.2100000009</v>
      </c>
      <c r="M2851" s="150">
        <f>VLOOKUP(B2851,'12.2023'!A:F,6,0)</f>
        <v>9144038.9100800008</v>
      </c>
      <c r="N2851" s="150">
        <f t="shared" si="177"/>
        <v>0</v>
      </c>
      <c r="O2851" s="152">
        <f t="shared" si="178"/>
        <v>592576.69597999938</v>
      </c>
      <c r="P2851" s="128">
        <f t="shared" si="179"/>
        <v>-592576.69597999938</v>
      </c>
      <c r="Q2851" s="153">
        <v>0</v>
      </c>
      <c r="R2851" s="128">
        <f t="shared" si="180"/>
        <v>-592576.69597999938</v>
      </c>
      <c r="S2851" s="129">
        <v>16</v>
      </c>
    </row>
    <row r="2852" spans="1:19" hidden="1">
      <c r="A2852" s="147">
        <v>2808</v>
      </c>
      <c r="B2852" s="121">
        <v>2010106058</v>
      </c>
      <c r="C2852" s="148" t="s">
        <v>159</v>
      </c>
      <c r="D2852" s="149" t="s">
        <v>32</v>
      </c>
      <c r="E2852" s="149" t="s">
        <v>34</v>
      </c>
      <c r="F2852" s="149" t="s">
        <v>89</v>
      </c>
      <c r="G2852" s="149" t="s">
        <v>86</v>
      </c>
      <c r="H2852" s="149">
        <v>0</v>
      </c>
      <c r="I2852" s="123" t="s">
        <v>2904</v>
      </c>
      <c r="J2852" s="150">
        <f>VLOOKUP(B2852,'12.2023'!A:C,3,0)</f>
        <v>0</v>
      </c>
      <c r="K2852" s="151">
        <f>VLOOKUP(B2852,'12.2023'!A:D,4,0)</f>
        <v>0</v>
      </c>
      <c r="L2852" s="150">
        <f>VLOOKUP(B2852,'12.2023'!A:E,5,0)</f>
        <v>0</v>
      </c>
      <c r="M2852" s="150">
        <f>VLOOKUP(B2852,'12.2023'!A:F,6,0)</f>
        <v>0</v>
      </c>
      <c r="N2852" s="150">
        <f t="shared" si="177"/>
        <v>0</v>
      </c>
      <c r="O2852" s="152">
        <f t="shared" si="178"/>
        <v>0</v>
      </c>
      <c r="P2852" s="128">
        <f t="shared" si="179"/>
        <v>0</v>
      </c>
      <c r="Q2852" s="153">
        <v>0</v>
      </c>
      <c r="R2852" s="128">
        <f t="shared" si="180"/>
        <v>0</v>
      </c>
      <c r="S2852" s="129">
        <v>16</v>
      </c>
    </row>
    <row r="2853" spans="1:19" hidden="1">
      <c r="A2853" s="147">
        <v>2809</v>
      </c>
      <c r="B2853" s="121">
        <v>2010106059</v>
      </c>
      <c r="C2853" s="148" t="s">
        <v>159</v>
      </c>
      <c r="D2853" s="149" t="s">
        <v>32</v>
      </c>
      <c r="E2853" s="149" t="s">
        <v>34</v>
      </c>
      <c r="F2853" s="149" t="s">
        <v>89</v>
      </c>
      <c r="G2853" s="149" t="s">
        <v>86</v>
      </c>
      <c r="H2853" s="149">
        <v>0</v>
      </c>
      <c r="I2853" s="123" t="s">
        <v>2905</v>
      </c>
      <c r="J2853" s="150">
        <f>VLOOKUP(B2853,'12.2023'!A:C,3,0)</f>
        <v>0</v>
      </c>
      <c r="K2853" s="151">
        <f>VLOOKUP(B2853,'12.2023'!A:D,4,0)</f>
        <v>0</v>
      </c>
      <c r="L2853" s="150">
        <f>VLOOKUP(B2853,'12.2023'!A:E,5,0)</f>
        <v>0</v>
      </c>
      <c r="M2853" s="150">
        <f>VLOOKUP(B2853,'12.2023'!A:F,6,0)</f>
        <v>0</v>
      </c>
      <c r="N2853" s="150">
        <f t="shared" si="177"/>
        <v>0</v>
      </c>
      <c r="O2853" s="152">
        <f t="shared" si="178"/>
        <v>0</v>
      </c>
      <c r="P2853" s="128">
        <f t="shared" si="179"/>
        <v>0</v>
      </c>
      <c r="Q2853" s="153">
        <v>0</v>
      </c>
      <c r="R2853" s="128">
        <f t="shared" si="180"/>
        <v>0</v>
      </c>
      <c r="S2853" s="129">
        <v>16</v>
      </c>
    </row>
    <row r="2854" spans="1:19" hidden="1">
      <c r="A2854" s="147">
        <v>2810</v>
      </c>
      <c r="B2854" s="121">
        <v>2010106060</v>
      </c>
      <c r="C2854" s="148" t="s">
        <v>159</v>
      </c>
      <c r="D2854" s="149" t="s">
        <v>32</v>
      </c>
      <c r="E2854" s="149" t="s">
        <v>34</v>
      </c>
      <c r="F2854" s="149" t="s">
        <v>89</v>
      </c>
      <c r="G2854" s="149" t="s">
        <v>86</v>
      </c>
      <c r="H2854" s="149">
        <v>0</v>
      </c>
      <c r="I2854" s="123" t="s">
        <v>2906</v>
      </c>
      <c r="J2854" s="150">
        <f>VLOOKUP(B2854,'12.2023'!A:C,3,0)</f>
        <v>0</v>
      </c>
      <c r="K2854" s="151">
        <f>VLOOKUP(B2854,'12.2023'!A:D,4,0)</f>
        <v>0</v>
      </c>
      <c r="L2854" s="150">
        <f>VLOOKUP(B2854,'12.2023'!A:E,5,0)</f>
        <v>0</v>
      </c>
      <c r="M2854" s="150">
        <f>VLOOKUP(B2854,'12.2023'!A:F,6,0)</f>
        <v>0</v>
      </c>
      <c r="N2854" s="150">
        <f t="shared" si="177"/>
        <v>0</v>
      </c>
      <c r="O2854" s="152">
        <f t="shared" si="178"/>
        <v>0</v>
      </c>
      <c r="P2854" s="128">
        <f t="shared" si="179"/>
        <v>0</v>
      </c>
      <c r="Q2854" s="153">
        <v>0</v>
      </c>
      <c r="R2854" s="128">
        <f t="shared" si="180"/>
        <v>0</v>
      </c>
      <c r="S2854" s="129">
        <v>16</v>
      </c>
    </row>
    <row r="2855" spans="1:19" hidden="1">
      <c r="A2855" s="147">
        <v>2811</v>
      </c>
      <c r="B2855" s="121">
        <v>2010106061</v>
      </c>
      <c r="C2855" s="148" t="s">
        <v>159</v>
      </c>
      <c r="D2855" s="149" t="s">
        <v>32</v>
      </c>
      <c r="E2855" s="149" t="s">
        <v>34</v>
      </c>
      <c r="F2855" s="149" t="s">
        <v>89</v>
      </c>
      <c r="G2855" s="149" t="s">
        <v>86</v>
      </c>
      <c r="H2855" s="149">
        <v>0</v>
      </c>
      <c r="I2855" s="123" t="s">
        <v>2907</v>
      </c>
      <c r="J2855" s="150">
        <f>VLOOKUP(B2855,'12.2023'!A:C,3,0)</f>
        <v>0</v>
      </c>
      <c r="K2855" s="151">
        <f>VLOOKUP(B2855,'12.2023'!A:D,4,0)</f>
        <v>0</v>
      </c>
      <c r="L2855" s="150">
        <f>VLOOKUP(B2855,'12.2023'!A:E,5,0)</f>
        <v>0</v>
      </c>
      <c r="M2855" s="150">
        <f>VLOOKUP(B2855,'12.2023'!A:F,6,0)</f>
        <v>0</v>
      </c>
      <c r="N2855" s="150">
        <f t="shared" si="177"/>
        <v>0</v>
      </c>
      <c r="O2855" s="152">
        <f t="shared" si="178"/>
        <v>0</v>
      </c>
      <c r="P2855" s="128">
        <f t="shared" si="179"/>
        <v>0</v>
      </c>
      <c r="Q2855" s="153">
        <v>0</v>
      </c>
      <c r="R2855" s="128">
        <f t="shared" si="180"/>
        <v>0</v>
      </c>
      <c r="S2855" s="129">
        <v>16</v>
      </c>
    </row>
    <row r="2856" spans="1:19" hidden="1">
      <c r="A2856" s="147">
        <v>2812</v>
      </c>
      <c r="B2856" s="121">
        <v>2010106062</v>
      </c>
      <c r="C2856" s="148" t="s">
        <v>159</v>
      </c>
      <c r="D2856" s="149" t="s">
        <v>32</v>
      </c>
      <c r="E2856" s="149" t="s">
        <v>34</v>
      </c>
      <c r="F2856" s="149" t="s">
        <v>89</v>
      </c>
      <c r="G2856" s="149" t="s">
        <v>86</v>
      </c>
      <c r="H2856" s="149">
        <v>0</v>
      </c>
      <c r="I2856" s="123" t="s">
        <v>2908</v>
      </c>
      <c r="J2856" s="150">
        <f>VLOOKUP(B2856,'12.2023'!A:C,3,0)</f>
        <v>0</v>
      </c>
      <c r="K2856" s="151">
        <f>VLOOKUP(B2856,'12.2023'!A:D,4,0)</f>
        <v>0</v>
      </c>
      <c r="L2856" s="150">
        <f>VLOOKUP(B2856,'12.2023'!A:E,5,0)</f>
        <v>0</v>
      </c>
      <c r="M2856" s="150">
        <f>VLOOKUP(B2856,'12.2023'!A:F,6,0)</f>
        <v>0</v>
      </c>
      <c r="N2856" s="150">
        <f t="shared" si="177"/>
        <v>0</v>
      </c>
      <c r="O2856" s="152">
        <f t="shared" si="178"/>
        <v>0</v>
      </c>
      <c r="P2856" s="128">
        <f t="shared" si="179"/>
        <v>0</v>
      </c>
      <c r="Q2856" s="153">
        <v>0</v>
      </c>
      <c r="R2856" s="128">
        <f t="shared" si="180"/>
        <v>0</v>
      </c>
      <c r="S2856" s="129">
        <v>16</v>
      </c>
    </row>
    <row r="2857" spans="1:19" hidden="1">
      <c r="A2857" s="147">
        <v>2813</v>
      </c>
      <c r="B2857" s="121">
        <v>2010106063</v>
      </c>
      <c r="C2857" s="148" t="s">
        <v>159</v>
      </c>
      <c r="D2857" s="149" t="s">
        <v>32</v>
      </c>
      <c r="E2857" s="149" t="s">
        <v>34</v>
      </c>
      <c r="F2857" s="149" t="s">
        <v>89</v>
      </c>
      <c r="G2857" s="149" t="s">
        <v>86</v>
      </c>
      <c r="H2857" s="149">
        <v>0</v>
      </c>
      <c r="I2857" s="123" t="s">
        <v>2909</v>
      </c>
      <c r="J2857" s="150">
        <f>VLOOKUP(B2857,'12.2023'!A:C,3,0)</f>
        <v>4.0000000596046451E-3</v>
      </c>
      <c r="K2857" s="151">
        <f>VLOOKUP(B2857,'12.2023'!A:D,4,0)</f>
        <v>0</v>
      </c>
      <c r="L2857" s="150">
        <f>VLOOKUP(B2857,'12.2023'!A:E,5,0)</f>
        <v>0</v>
      </c>
      <c r="M2857" s="150">
        <f>VLOOKUP(B2857,'12.2023'!A:F,6,0)</f>
        <v>0</v>
      </c>
      <c r="N2857" s="150">
        <f t="shared" si="177"/>
        <v>4.0000000596046451E-3</v>
      </c>
      <c r="O2857" s="152">
        <f t="shared" si="178"/>
        <v>0</v>
      </c>
      <c r="P2857" s="128">
        <f t="shared" si="179"/>
        <v>4.0000000596046451E-3</v>
      </c>
      <c r="Q2857" s="153">
        <v>0</v>
      </c>
      <c r="R2857" s="128">
        <f t="shared" si="180"/>
        <v>4.0000000596046451E-3</v>
      </c>
      <c r="S2857" s="129">
        <v>16</v>
      </c>
    </row>
    <row r="2858" spans="1:19" hidden="1">
      <c r="A2858" s="147">
        <v>2814</v>
      </c>
      <c r="B2858" s="121">
        <v>2010106065</v>
      </c>
      <c r="C2858" s="148" t="s">
        <v>159</v>
      </c>
      <c r="D2858" s="149" t="s">
        <v>32</v>
      </c>
      <c r="E2858" s="149" t="s">
        <v>34</v>
      </c>
      <c r="F2858" s="149" t="s">
        <v>89</v>
      </c>
      <c r="G2858" s="149" t="s">
        <v>86</v>
      </c>
      <c r="H2858" s="149">
        <v>0</v>
      </c>
      <c r="I2858" s="123" t="s">
        <v>2910</v>
      </c>
      <c r="J2858" s="150">
        <f>VLOOKUP(B2858,'12.2023'!A:C,3,0)</f>
        <v>0</v>
      </c>
      <c r="K2858" s="151">
        <f>VLOOKUP(B2858,'12.2023'!A:D,4,0)</f>
        <v>0</v>
      </c>
      <c r="L2858" s="150">
        <f>VLOOKUP(B2858,'12.2023'!A:E,5,0)</f>
        <v>24147.72</v>
      </c>
      <c r="M2858" s="150">
        <f>VLOOKUP(B2858,'12.2023'!A:F,6,0)</f>
        <v>24147.719939999999</v>
      </c>
      <c r="N2858" s="150">
        <f t="shared" si="177"/>
        <v>6.0000002122251317E-5</v>
      </c>
      <c r="O2858" s="152">
        <f t="shared" si="178"/>
        <v>0</v>
      </c>
      <c r="P2858" s="128">
        <f t="shared" si="179"/>
        <v>6.0000002122251317E-5</v>
      </c>
      <c r="Q2858" s="153">
        <v>0</v>
      </c>
      <c r="R2858" s="128">
        <f t="shared" si="180"/>
        <v>6.0000002122251317E-5</v>
      </c>
      <c r="S2858" s="129">
        <v>16</v>
      </c>
    </row>
    <row r="2859" spans="1:19" hidden="1">
      <c r="A2859" s="147">
        <v>2815</v>
      </c>
      <c r="B2859" s="121">
        <v>2010106066</v>
      </c>
      <c r="C2859" s="148" t="s">
        <v>159</v>
      </c>
      <c r="D2859" s="149" t="s">
        <v>32</v>
      </c>
      <c r="E2859" s="149" t="s">
        <v>34</v>
      </c>
      <c r="F2859" s="149" t="s">
        <v>89</v>
      </c>
      <c r="G2859" s="149" t="s">
        <v>86</v>
      </c>
      <c r="H2859" s="149">
        <v>0</v>
      </c>
      <c r="I2859" s="123" t="s">
        <v>2911</v>
      </c>
      <c r="J2859" s="150">
        <f>VLOOKUP(B2859,'12.2023'!A:C,3,0)</f>
        <v>0</v>
      </c>
      <c r="K2859" s="151">
        <f>VLOOKUP(B2859,'12.2023'!A:D,4,0)</f>
        <v>0</v>
      </c>
      <c r="L2859" s="150">
        <f>VLOOKUP(B2859,'12.2023'!A:E,5,0)</f>
        <v>0</v>
      </c>
      <c r="M2859" s="150">
        <f>VLOOKUP(B2859,'12.2023'!A:F,6,0)</f>
        <v>0</v>
      </c>
      <c r="N2859" s="150">
        <f t="shared" si="177"/>
        <v>0</v>
      </c>
      <c r="O2859" s="152">
        <f t="shared" si="178"/>
        <v>0</v>
      </c>
      <c r="P2859" s="128">
        <f t="shared" si="179"/>
        <v>0</v>
      </c>
      <c r="Q2859" s="153">
        <v>0</v>
      </c>
      <c r="R2859" s="128">
        <f t="shared" si="180"/>
        <v>0</v>
      </c>
      <c r="S2859" s="129">
        <v>16</v>
      </c>
    </row>
    <row r="2860" spans="1:19" hidden="1">
      <c r="A2860" s="147">
        <v>2816</v>
      </c>
      <c r="B2860" s="121">
        <v>2010106067</v>
      </c>
      <c r="C2860" s="148" t="s">
        <v>159</v>
      </c>
      <c r="D2860" s="149" t="s">
        <v>32</v>
      </c>
      <c r="E2860" s="149" t="s">
        <v>34</v>
      </c>
      <c r="F2860" s="149" t="s">
        <v>89</v>
      </c>
      <c r="G2860" s="149" t="s">
        <v>86</v>
      </c>
      <c r="H2860" s="149">
        <v>0</v>
      </c>
      <c r="I2860" s="123" t="s">
        <v>2912</v>
      </c>
      <c r="J2860" s="150">
        <f>VLOOKUP(B2860,'12.2023'!A:C,3,0)</f>
        <v>0</v>
      </c>
      <c r="K2860" s="151">
        <f>VLOOKUP(B2860,'12.2023'!A:D,4,0)</f>
        <v>0</v>
      </c>
      <c r="L2860" s="150">
        <f>VLOOKUP(B2860,'12.2023'!A:E,5,0)</f>
        <v>0</v>
      </c>
      <c r="M2860" s="150">
        <f>VLOOKUP(B2860,'12.2023'!A:F,6,0)</f>
        <v>0</v>
      </c>
      <c r="N2860" s="150">
        <f t="shared" si="177"/>
        <v>0</v>
      </c>
      <c r="O2860" s="152">
        <f t="shared" si="178"/>
        <v>0</v>
      </c>
      <c r="P2860" s="128">
        <f t="shared" si="179"/>
        <v>0</v>
      </c>
      <c r="Q2860" s="153">
        <v>0</v>
      </c>
      <c r="R2860" s="128">
        <f t="shared" si="180"/>
        <v>0</v>
      </c>
      <c r="S2860" s="129">
        <v>16</v>
      </c>
    </row>
    <row r="2861" spans="1:19" hidden="1">
      <c r="A2861" s="147">
        <v>2817</v>
      </c>
      <c r="B2861" s="121">
        <v>2010106068</v>
      </c>
      <c r="C2861" s="148" t="s">
        <v>159</v>
      </c>
      <c r="D2861" s="149" t="s">
        <v>32</v>
      </c>
      <c r="E2861" s="149" t="s">
        <v>34</v>
      </c>
      <c r="F2861" s="149" t="s">
        <v>89</v>
      </c>
      <c r="G2861" s="149" t="s">
        <v>86</v>
      </c>
      <c r="H2861" s="149">
        <v>0</v>
      </c>
      <c r="I2861" s="123" t="s">
        <v>2913</v>
      </c>
      <c r="J2861" s="150">
        <f>VLOOKUP(B2861,'12.2023'!A:C,3,0)</f>
        <v>0</v>
      </c>
      <c r="K2861" s="151">
        <f>VLOOKUP(B2861,'12.2023'!A:D,4,0)</f>
        <v>0</v>
      </c>
      <c r="L2861" s="150">
        <f>VLOOKUP(B2861,'12.2023'!A:E,5,0)</f>
        <v>0</v>
      </c>
      <c r="M2861" s="150">
        <f>VLOOKUP(B2861,'12.2023'!A:F,6,0)</f>
        <v>0</v>
      </c>
      <c r="N2861" s="150">
        <f t="shared" si="177"/>
        <v>0</v>
      </c>
      <c r="O2861" s="152">
        <f t="shared" si="178"/>
        <v>0</v>
      </c>
      <c r="P2861" s="128">
        <f t="shared" si="179"/>
        <v>0</v>
      </c>
      <c r="Q2861" s="153">
        <v>0</v>
      </c>
      <c r="R2861" s="128">
        <f t="shared" si="180"/>
        <v>0</v>
      </c>
      <c r="S2861" s="129">
        <v>16</v>
      </c>
    </row>
    <row r="2862" spans="1:19" hidden="1">
      <c r="A2862" s="147">
        <v>2818</v>
      </c>
      <c r="B2862" s="121">
        <v>2010106069</v>
      </c>
      <c r="C2862" s="148" t="s">
        <v>159</v>
      </c>
      <c r="D2862" s="149" t="s">
        <v>32</v>
      </c>
      <c r="E2862" s="149" t="s">
        <v>34</v>
      </c>
      <c r="F2862" s="149" t="s">
        <v>89</v>
      </c>
      <c r="G2862" s="149" t="s">
        <v>86</v>
      </c>
      <c r="H2862" s="149">
        <v>0</v>
      </c>
      <c r="I2862" s="123" t="s">
        <v>2914</v>
      </c>
      <c r="J2862" s="150">
        <f>VLOOKUP(B2862,'12.2023'!A:C,3,0)</f>
        <v>0</v>
      </c>
      <c r="K2862" s="151">
        <f>VLOOKUP(B2862,'12.2023'!A:D,4,0)</f>
        <v>0</v>
      </c>
      <c r="L2862" s="150">
        <f>VLOOKUP(B2862,'12.2023'!A:E,5,0)</f>
        <v>0</v>
      </c>
      <c r="M2862" s="150">
        <f>VLOOKUP(B2862,'12.2023'!A:F,6,0)</f>
        <v>0</v>
      </c>
      <c r="N2862" s="150">
        <f t="shared" si="177"/>
        <v>0</v>
      </c>
      <c r="O2862" s="152">
        <f t="shared" si="178"/>
        <v>0</v>
      </c>
      <c r="P2862" s="128">
        <f t="shared" si="179"/>
        <v>0</v>
      </c>
      <c r="Q2862" s="153">
        <v>0</v>
      </c>
      <c r="R2862" s="128">
        <f t="shared" si="180"/>
        <v>0</v>
      </c>
      <c r="S2862" s="129">
        <v>16</v>
      </c>
    </row>
    <row r="2863" spans="1:19" hidden="1">
      <c r="A2863" s="147">
        <v>2819</v>
      </c>
      <c r="B2863" s="121">
        <v>2010106070</v>
      </c>
      <c r="C2863" s="148" t="s">
        <v>159</v>
      </c>
      <c r="D2863" s="149" t="s">
        <v>32</v>
      </c>
      <c r="E2863" s="149" t="s">
        <v>34</v>
      </c>
      <c r="F2863" s="149" t="s">
        <v>152</v>
      </c>
      <c r="G2863" s="149" t="s">
        <v>111</v>
      </c>
      <c r="H2863" s="149">
        <v>0</v>
      </c>
      <c r="I2863" s="123" t="s">
        <v>2915</v>
      </c>
      <c r="J2863" s="150">
        <f>VLOOKUP(B2863,'12.2023'!A:C,3,0)</f>
        <v>141745.6704</v>
      </c>
      <c r="K2863" s="151">
        <f>VLOOKUP(B2863,'12.2023'!A:D,4,0)</f>
        <v>0</v>
      </c>
      <c r="L2863" s="150">
        <f>VLOOKUP(B2863,'12.2023'!A:E,5,0)</f>
        <v>73881.919999999998</v>
      </c>
      <c r="M2863" s="150">
        <f>VLOOKUP(B2863,'12.2023'!A:F,6,0)</f>
        <v>141745.66847</v>
      </c>
      <c r="N2863" s="150">
        <f t="shared" si="177"/>
        <v>73881.921929999982</v>
      </c>
      <c r="O2863" s="152">
        <f t="shared" si="178"/>
        <v>0</v>
      </c>
      <c r="P2863" s="128">
        <f t="shared" si="179"/>
        <v>73881.921929999982</v>
      </c>
      <c r="Q2863" s="153">
        <v>0</v>
      </c>
      <c r="R2863" s="128">
        <f t="shared" si="180"/>
        <v>73881.921929999982</v>
      </c>
      <c r="S2863" s="129">
        <v>11</v>
      </c>
    </row>
    <row r="2864" spans="1:19" hidden="1">
      <c r="A2864" s="147">
        <v>2820</v>
      </c>
      <c r="B2864" s="121">
        <v>2010106071</v>
      </c>
      <c r="C2864" s="148" t="s">
        <v>159</v>
      </c>
      <c r="D2864" s="149" t="s">
        <v>32</v>
      </c>
      <c r="E2864" s="149" t="s">
        <v>34</v>
      </c>
      <c r="F2864" s="149" t="s">
        <v>89</v>
      </c>
      <c r="G2864" s="149" t="s">
        <v>86</v>
      </c>
      <c r="H2864" s="149">
        <v>0</v>
      </c>
      <c r="I2864" s="123" t="s">
        <v>2916</v>
      </c>
      <c r="J2864" s="150">
        <f>VLOOKUP(B2864,'12.2023'!A:C,3,0)</f>
        <v>0</v>
      </c>
      <c r="K2864" s="151">
        <f>VLOOKUP(B2864,'12.2023'!A:D,4,0)</f>
        <v>0</v>
      </c>
      <c r="L2864" s="150">
        <f>VLOOKUP(B2864,'12.2023'!A:E,5,0)</f>
        <v>0</v>
      </c>
      <c r="M2864" s="150">
        <f>VLOOKUP(B2864,'12.2023'!A:F,6,0)</f>
        <v>0</v>
      </c>
      <c r="N2864" s="150">
        <f t="shared" si="177"/>
        <v>0</v>
      </c>
      <c r="O2864" s="152">
        <f t="shared" si="178"/>
        <v>0</v>
      </c>
      <c r="P2864" s="128">
        <f t="shared" si="179"/>
        <v>0</v>
      </c>
      <c r="Q2864" s="153">
        <v>0</v>
      </c>
      <c r="R2864" s="128">
        <f t="shared" si="180"/>
        <v>0</v>
      </c>
      <c r="S2864" s="129">
        <v>16</v>
      </c>
    </row>
    <row r="2865" spans="1:19" hidden="1">
      <c r="A2865" s="147">
        <v>2821</v>
      </c>
      <c r="B2865" s="121">
        <v>2010106072</v>
      </c>
      <c r="C2865" s="148" t="s">
        <v>159</v>
      </c>
      <c r="D2865" s="149" t="s">
        <v>32</v>
      </c>
      <c r="E2865" s="149" t="s">
        <v>34</v>
      </c>
      <c r="F2865" s="149" t="s">
        <v>89</v>
      </c>
      <c r="G2865" s="149" t="s">
        <v>86</v>
      </c>
      <c r="H2865" s="149">
        <v>0</v>
      </c>
      <c r="I2865" s="123" t="s">
        <v>2917</v>
      </c>
      <c r="J2865" s="150">
        <f>VLOOKUP(B2865,'12.2023'!A:C,3,0)</f>
        <v>0</v>
      </c>
      <c r="K2865" s="151">
        <f>VLOOKUP(B2865,'12.2023'!A:D,4,0)</f>
        <v>0</v>
      </c>
      <c r="L2865" s="150">
        <f>VLOOKUP(B2865,'12.2023'!A:E,5,0)</f>
        <v>0</v>
      </c>
      <c r="M2865" s="150">
        <f>VLOOKUP(B2865,'12.2023'!A:F,6,0)</f>
        <v>0</v>
      </c>
      <c r="N2865" s="150">
        <f t="shared" si="177"/>
        <v>0</v>
      </c>
      <c r="O2865" s="152">
        <f t="shared" si="178"/>
        <v>0</v>
      </c>
      <c r="P2865" s="128">
        <f t="shared" si="179"/>
        <v>0</v>
      </c>
      <c r="Q2865" s="153">
        <v>0</v>
      </c>
      <c r="R2865" s="128">
        <f t="shared" si="180"/>
        <v>0</v>
      </c>
      <c r="S2865" s="129">
        <v>16</v>
      </c>
    </row>
    <row r="2866" spans="1:19" hidden="1">
      <c r="A2866" s="147">
        <v>2822</v>
      </c>
      <c r="B2866" s="121">
        <v>2010106073</v>
      </c>
      <c r="C2866" s="148" t="s">
        <v>159</v>
      </c>
      <c r="D2866" s="149" t="s">
        <v>32</v>
      </c>
      <c r="E2866" s="149" t="s">
        <v>34</v>
      </c>
      <c r="F2866" s="149" t="s">
        <v>89</v>
      </c>
      <c r="G2866" s="149" t="s">
        <v>86</v>
      </c>
      <c r="H2866" s="149">
        <v>0</v>
      </c>
      <c r="I2866" s="123" t="s">
        <v>2918</v>
      </c>
      <c r="J2866" s="150">
        <f>VLOOKUP(B2866,'12.2023'!A:C,3,0)</f>
        <v>0</v>
      </c>
      <c r="K2866" s="151">
        <f>VLOOKUP(B2866,'12.2023'!A:D,4,0)</f>
        <v>0</v>
      </c>
      <c r="L2866" s="150">
        <f>VLOOKUP(B2866,'12.2023'!A:E,5,0)</f>
        <v>0</v>
      </c>
      <c r="M2866" s="150">
        <f>VLOOKUP(B2866,'12.2023'!A:F,6,0)</f>
        <v>0</v>
      </c>
      <c r="N2866" s="150">
        <f t="shared" si="177"/>
        <v>0</v>
      </c>
      <c r="O2866" s="152">
        <f t="shared" si="178"/>
        <v>0</v>
      </c>
      <c r="P2866" s="128">
        <f t="shared" si="179"/>
        <v>0</v>
      </c>
      <c r="Q2866" s="153">
        <v>0</v>
      </c>
      <c r="R2866" s="128">
        <f t="shared" si="180"/>
        <v>0</v>
      </c>
      <c r="S2866" s="129">
        <v>16</v>
      </c>
    </row>
    <row r="2867" spans="1:19" hidden="1">
      <c r="A2867" s="147">
        <v>2823</v>
      </c>
      <c r="B2867" s="121">
        <v>2010106074</v>
      </c>
      <c r="C2867" s="148" t="s">
        <v>159</v>
      </c>
      <c r="D2867" s="149" t="s">
        <v>32</v>
      </c>
      <c r="E2867" s="149" t="s">
        <v>34</v>
      </c>
      <c r="F2867" s="149" t="s">
        <v>89</v>
      </c>
      <c r="G2867" s="149" t="s">
        <v>86</v>
      </c>
      <c r="H2867" s="149">
        <v>0</v>
      </c>
      <c r="I2867" s="123" t="s">
        <v>2919</v>
      </c>
      <c r="J2867" s="150">
        <f>VLOOKUP(B2867,'12.2023'!A:C,3,0)</f>
        <v>1.0000001639127731E-4</v>
      </c>
      <c r="K2867" s="151">
        <f>VLOOKUP(B2867,'12.2023'!A:D,4,0)</f>
        <v>0</v>
      </c>
      <c r="L2867" s="150">
        <f>VLOOKUP(B2867,'12.2023'!A:E,5,0)</f>
        <v>0</v>
      </c>
      <c r="M2867" s="150">
        <f>VLOOKUP(B2867,'12.2023'!A:F,6,0)</f>
        <v>0</v>
      </c>
      <c r="N2867" s="150">
        <f t="shared" si="177"/>
        <v>1.0000001639127731E-4</v>
      </c>
      <c r="O2867" s="152">
        <f t="shared" si="178"/>
        <v>0</v>
      </c>
      <c r="P2867" s="128">
        <f t="shared" si="179"/>
        <v>1.0000001639127731E-4</v>
      </c>
      <c r="Q2867" s="153">
        <v>0</v>
      </c>
      <c r="R2867" s="128">
        <f t="shared" si="180"/>
        <v>1.0000001639127731E-4</v>
      </c>
      <c r="S2867" s="129">
        <v>16</v>
      </c>
    </row>
    <row r="2868" spans="1:19" hidden="1">
      <c r="A2868" s="147">
        <v>2824</v>
      </c>
      <c r="B2868" s="121">
        <v>2010106075</v>
      </c>
      <c r="C2868" s="148" t="s">
        <v>159</v>
      </c>
      <c r="D2868" s="149" t="s">
        <v>32</v>
      </c>
      <c r="E2868" s="149" t="s">
        <v>34</v>
      </c>
      <c r="F2868" s="149" t="s">
        <v>89</v>
      </c>
      <c r="G2868" s="149" t="s">
        <v>86</v>
      </c>
      <c r="H2868" s="149">
        <v>0</v>
      </c>
      <c r="I2868" s="123" t="s">
        <v>2920</v>
      </c>
      <c r="J2868" s="150">
        <f>VLOOKUP(B2868,'12.2023'!A:C,3,0)</f>
        <v>0</v>
      </c>
      <c r="K2868" s="151">
        <f>VLOOKUP(B2868,'12.2023'!A:D,4,0)</f>
        <v>0</v>
      </c>
      <c r="L2868" s="150">
        <f>VLOOKUP(B2868,'12.2023'!A:E,5,0)</f>
        <v>0</v>
      </c>
      <c r="M2868" s="150">
        <f>VLOOKUP(B2868,'12.2023'!A:F,6,0)</f>
        <v>0</v>
      </c>
      <c r="N2868" s="150">
        <f t="shared" si="177"/>
        <v>0</v>
      </c>
      <c r="O2868" s="152">
        <f t="shared" si="178"/>
        <v>0</v>
      </c>
      <c r="P2868" s="128">
        <f t="shared" si="179"/>
        <v>0</v>
      </c>
      <c r="Q2868" s="153">
        <v>0</v>
      </c>
      <c r="R2868" s="128">
        <f t="shared" si="180"/>
        <v>0</v>
      </c>
      <c r="S2868" s="129">
        <v>16</v>
      </c>
    </row>
    <row r="2869" spans="1:19" hidden="1">
      <c r="A2869" s="147">
        <v>2825</v>
      </c>
      <c r="B2869" s="121">
        <v>2010106076</v>
      </c>
      <c r="C2869" s="148" t="s">
        <v>159</v>
      </c>
      <c r="D2869" s="149" t="s">
        <v>32</v>
      </c>
      <c r="E2869" s="149" t="s">
        <v>34</v>
      </c>
      <c r="F2869" s="149" t="s">
        <v>89</v>
      </c>
      <c r="G2869" s="149" t="s">
        <v>86</v>
      </c>
      <c r="H2869" s="149">
        <v>0</v>
      </c>
      <c r="I2869" s="123" t="s">
        <v>2921</v>
      </c>
      <c r="J2869" s="150">
        <f>VLOOKUP(B2869,'12.2023'!A:C,3,0)</f>
        <v>0</v>
      </c>
      <c r="K2869" s="151">
        <f>VLOOKUP(B2869,'12.2023'!A:D,4,0)</f>
        <v>22.698400000035765</v>
      </c>
      <c r="L2869" s="150">
        <f>VLOOKUP(B2869,'12.2023'!A:E,5,0)</f>
        <v>6426.84</v>
      </c>
      <c r="M2869" s="150">
        <f>VLOOKUP(B2869,'12.2023'!A:F,6,0)</f>
        <v>6404.14</v>
      </c>
      <c r="N2869" s="150">
        <f t="shared" si="177"/>
        <v>1.5999999641280738E-3</v>
      </c>
      <c r="O2869" s="152">
        <f t="shared" si="178"/>
        <v>0</v>
      </c>
      <c r="P2869" s="128">
        <f t="shared" si="179"/>
        <v>1.5999999641280738E-3</v>
      </c>
      <c r="Q2869" s="153">
        <v>0</v>
      </c>
      <c r="R2869" s="128">
        <f t="shared" si="180"/>
        <v>1.5999999641280738E-3</v>
      </c>
      <c r="S2869" s="129">
        <v>16</v>
      </c>
    </row>
    <row r="2870" spans="1:19" hidden="1">
      <c r="A2870" s="147">
        <v>2826</v>
      </c>
      <c r="B2870" s="121">
        <v>2010106077</v>
      </c>
      <c r="C2870" s="148" t="s">
        <v>159</v>
      </c>
      <c r="D2870" s="149" t="s">
        <v>32</v>
      </c>
      <c r="E2870" s="149" t="s">
        <v>34</v>
      </c>
      <c r="F2870" s="149" t="s">
        <v>89</v>
      </c>
      <c r="G2870" s="149" t="s">
        <v>86</v>
      </c>
      <c r="H2870" s="149">
        <v>0</v>
      </c>
      <c r="I2870" s="123" t="s">
        <v>2922</v>
      </c>
      <c r="J2870" s="150">
        <f>VLOOKUP(B2870,'12.2023'!A:C,3,0)</f>
        <v>6.0000002384185791E-4</v>
      </c>
      <c r="K2870" s="151">
        <f>VLOOKUP(B2870,'12.2023'!A:D,4,0)</f>
        <v>0</v>
      </c>
      <c r="L2870" s="150">
        <f>VLOOKUP(B2870,'12.2023'!A:E,5,0)</f>
        <v>964553.46</v>
      </c>
      <c r="M2870" s="150">
        <f>VLOOKUP(B2870,'12.2023'!A:F,6,0)</f>
        <v>1275155.7964399999</v>
      </c>
      <c r="N2870" s="150">
        <f t="shared" si="177"/>
        <v>0</v>
      </c>
      <c r="O2870" s="152">
        <f t="shared" si="178"/>
        <v>310602.33583999996</v>
      </c>
      <c r="P2870" s="128">
        <f t="shared" si="179"/>
        <v>-310602.33583999996</v>
      </c>
      <c r="Q2870" s="153">
        <v>0</v>
      </c>
      <c r="R2870" s="128">
        <f t="shared" si="180"/>
        <v>-310602.33583999996</v>
      </c>
      <c r="S2870" s="129">
        <v>16</v>
      </c>
    </row>
    <row r="2871" spans="1:19" hidden="1">
      <c r="A2871" s="147">
        <v>2827</v>
      </c>
      <c r="B2871" s="121">
        <v>2010106078</v>
      </c>
      <c r="C2871" s="148" t="s">
        <v>159</v>
      </c>
      <c r="D2871" s="149" t="s">
        <v>32</v>
      </c>
      <c r="E2871" s="149" t="s">
        <v>34</v>
      </c>
      <c r="F2871" s="149" t="s">
        <v>89</v>
      </c>
      <c r="G2871" s="149" t="s">
        <v>86</v>
      </c>
      <c r="H2871" s="149">
        <v>0</v>
      </c>
      <c r="I2871" s="123" t="s">
        <v>2923</v>
      </c>
      <c r="J2871" s="150">
        <f>VLOOKUP(B2871,'12.2023'!A:C,3,0)</f>
        <v>0</v>
      </c>
      <c r="K2871" s="151">
        <f>VLOOKUP(B2871,'12.2023'!A:D,4,0)</f>
        <v>0</v>
      </c>
      <c r="L2871" s="150">
        <f>VLOOKUP(B2871,'12.2023'!A:E,5,0)</f>
        <v>0</v>
      </c>
      <c r="M2871" s="150">
        <f>VLOOKUP(B2871,'12.2023'!A:F,6,0)</f>
        <v>0</v>
      </c>
      <c r="N2871" s="150">
        <f t="shared" si="177"/>
        <v>0</v>
      </c>
      <c r="O2871" s="152">
        <f t="shared" si="178"/>
        <v>0</v>
      </c>
      <c r="P2871" s="128">
        <f t="shared" si="179"/>
        <v>0</v>
      </c>
      <c r="Q2871" s="153">
        <v>0</v>
      </c>
      <c r="R2871" s="128">
        <f t="shared" si="180"/>
        <v>0</v>
      </c>
      <c r="S2871" s="129">
        <v>16</v>
      </c>
    </row>
    <row r="2872" spans="1:19" hidden="1">
      <c r="A2872" s="147">
        <v>2828</v>
      </c>
      <c r="B2872" s="121">
        <v>2010106079</v>
      </c>
      <c r="C2872" s="148" t="s">
        <v>159</v>
      </c>
      <c r="D2872" s="149" t="s">
        <v>32</v>
      </c>
      <c r="E2872" s="149" t="s">
        <v>34</v>
      </c>
      <c r="F2872" s="149" t="s">
        <v>89</v>
      </c>
      <c r="G2872" s="149" t="s">
        <v>86</v>
      </c>
      <c r="H2872" s="149">
        <v>0</v>
      </c>
      <c r="I2872" s="123" t="s">
        <v>2924</v>
      </c>
      <c r="J2872" s="150">
        <f>VLOOKUP(B2872,'12.2023'!A:C,3,0)</f>
        <v>155289.04</v>
      </c>
      <c r="K2872" s="151">
        <f>VLOOKUP(B2872,'12.2023'!A:D,4,0)</f>
        <v>0</v>
      </c>
      <c r="L2872" s="150">
        <f>VLOOKUP(B2872,'12.2023'!A:E,5,0)</f>
        <v>16417.59</v>
      </c>
      <c r="M2872" s="150">
        <f>VLOOKUP(B2872,'12.2023'!A:F,6,0)</f>
        <v>171706.63</v>
      </c>
      <c r="N2872" s="150">
        <f t="shared" si="177"/>
        <v>0</v>
      </c>
      <c r="O2872" s="152">
        <f t="shared" si="178"/>
        <v>0</v>
      </c>
      <c r="P2872" s="128">
        <f t="shared" si="179"/>
        <v>0</v>
      </c>
      <c r="Q2872" s="153">
        <v>0</v>
      </c>
      <c r="R2872" s="128">
        <f t="shared" si="180"/>
        <v>0</v>
      </c>
      <c r="S2872" s="129">
        <v>16</v>
      </c>
    </row>
    <row r="2873" spans="1:19" hidden="1">
      <c r="A2873" s="147">
        <v>2829</v>
      </c>
      <c r="B2873" s="121">
        <v>2010106080</v>
      </c>
      <c r="C2873" s="148" t="s">
        <v>159</v>
      </c>
      <c r="D2873" s="149" t="s">
        <v>32</v>
      </c>
      <c r="E2873" s="149" t="s">
        <v>34</v>
      </c>
      <c r="F2873" s="149" t="s">
        <v>152</v>
      </c>
      <c r="G2873" s="149" t="s">
        <v>111</v>
      </c>
      <c r="H2873" s="149">
        <v>0</v>
      </c>
      <c r="I2873" s="123" t="s">
        <v>2925</v>
      </c>
      <c r="J2873" s="150">
        <f>VLOOKUP(B2873,'12.2023'!A:C,3,0)</f>
        <v>0</v>
      </c>
      <c r="K2873" s="151">
        <f>VLOOKUP(B2873,'12.2023'!A:D,4,0)</f>
        <v>2.8000000119209291E-3</v>
      </c>
      <c r="L2873" s="150">
        <f>VLOOKUP(B2873,'12.2023'!A:E,5,0)</f>
        <v>136067.26999999999</v>
      </c>
      <c r="M2873" s="150">
        <f>VLOOKUP(B2873,'12.2023'!A:F,6,0)</f>
        <v>0</v>
      </c>
      <c r="N2873" s="150">
        <f t="shared" si="177"/>
        <v>136067.26719999997</v>
      </c>
      <c r="O2873" s="152">
        <f t="shared" si="178"/>
        <v>0</v>
      </c>
      <c r="P2873" s="128">
        <f t="shared" si="179"/>
        <v>136067.26719999997</v>
      </c>
      <c r="Q2873" s="153">
        <v>0</v>
      </c>
      <c r="R2873" s="128">
        <f t="shared" si="180"/>
        <v>136067.26719999997</v>
      </c>
      <c r="S2873" s="129">
        <v>11</v>
      </c>
    </row>
    <row r="2874" spans="1:19" hidden="1">
      <c r="A2874" s="147">
        <v>2830</v>
      </c>
      <c r="B2874" s="121">
        <v>2010106081</v>
      </c>
      <c r="C2874" s="148" t="s">
        <v>159</v>
      </c>
      <c r="D2874" s="149" t="s">
        <v>32</v>
      </c>
      <c r="E2874" s="149" t="s">
        <v>34</v>
      </c>
      <c r="F2874" s="149" t="s">
        <v>152</v>
      </c>
      <c r="G2874" s="149" t="s">
        <v>111</v>
      </c>
      <c r="H2874" s="149">
        <v>0</v>
      </c>
      <c r="I2874" s="123" t="s">
        <v>2926</v>
      </c>
      <c r="J2874" s="150">
        <f>VLOOKUP(B2874,'12.2023'!A:C,3,0)</f>
        <v>0</v>
      </c>
      <c r="K2874" s="151">
        <f>VLOOKUP(B2874,'12.2023'!A:D,4,0)</f>
        <v>0</v>
      </c>
      <c r="L2874" s="150">
        <f>VLOOKUP(B2874,'12.2023'!A:E,5,0)</f>
        <v>1526473.37</v>
      </c>
      <c r="M2874" s="150">
        <f>VLOOKUP(B2874,'12.2023'!A:F,6,0)</f>
        <v>1137091.2815800002</v>
      </c>
      <c r="N2874" s="150">
        <f t="shared" si="177"/>
        <v>389382.08841999993</v>
      </c>
      <c r="O2874" s="152">
        <f t="shared" si="178"/>
        <v>0</v>
      </c>
      <c r="P2874" s="128">
        <f t="shared" si="179"/>
        <v>389382.08841999993</v>
      </c>
      <c r="Q2874" s="153">
        <v>0</v>
      </c>
      <c r="R2874" s="128">
        <f t="shared" si="180"/>
        <v>389382.08841999993</v>
      </c>
      <c r="S2874" s="129">
        <v>11</v>
      </c>
    </row>
    <row r="2875" spans="1:19" hidden="1">
      <c r="A2875" s="147">
        <v>2831</v>
      </c>
      <c r="B2875" s="121">
        <v>2010106082</v>
      </c>
      <c r="C2875" s="148" t="s">
        <v>159</v>
      </c>
      <c r="D2875" s="149" t="s">
        <v>32</v>
      </c>
      <c r="E2875" s="149" t="s">
        <v>34</v>
      </c>
      <c r="F2875" s="149" t="s">
        <v>89</v>
      </c>
      <c r="G2875" s="149" t="s">
        <v>86</v>
      </c>
      <c r="H2875" s="149">
        <v>0</v>
      </c>
      <c r="I2875" s="123" t="s">
        <v>2927</v>
      </c>
      <c r="J2875" s="150">
        <f>VLOOKUP(B2875,'12.2023'!A:C,3,0)</f>
        <v>0</v>
      </c>
      <c r="K2875" s="151">
        <f>VLOOKUP(B2875,'12.2023'!A:D,4,0)</f>
        <v>0</v>
      </c>
      <c r="L2875" s="150">
        <f>VLOOKUP(B2875,'12.2023'!A:E,5,0)</f>
        <v>0</v>
      </c>
      <c r="M2875" s="150">
        <f>VLOOKUP(B2875,'12.2023'!A:F,6,0)</f>
        <v>0</v>
      </c>
      <c r="N2875" s="150">
        <f t="shared" si="177"/>
        <v>0</v>
      </c>
      <c r="O2875" s="152">
        <f t="shared" si="178"/>
        <v>0</v>
      </c>
      <c r="P2875" s="128">
        <f t="shared" si="179"/>
        <v>0</v>
      </c>
      <c r="Q2875" s="153">
        <v>0</v>
      </c>
      <c r="R2875" s="128">
        <f t="shared" si="180"/>
        <v>0</v>
      </c>
      <c r="S2875" s="129">
        <v>16</v>
      </c>
    </row>
    <row r="2876" spans="1:19" hidden="1">
      <c r="A2876" s="147">
        <v>2832</v>
      </c>
      <c r="B2876" s="121">
        <v>2010106083</v>
      </c>
      <c r="C2876" s="148" t="s">
        <v>159</v>
      </c>
      <c r="D2876" s="149" t="s">
        <v>32</v>
      </c>
      <c r="E2876" s="149" t="s">
        <v>34</v>
      </c>
      <c r="F2876" s="149" t="s">
        <v>89</v>
      </c>
      <c r="G2876" s="149" t="s">
        <v>86</v>
      </c>
      <c r="H2876" s="149">
        <v>0</v>
      </c>
      <c r="I2876" s="123" t="s">
        <v>2928</v>
      </c>
      <c r="J2876" s="150">
        <f>VLOOKUP(B2876,'12.2023'!A:C,3,0)</f>
        <v>0</v>
      </c>
      <c r="K2876" s="151">
        <f>VLOOKUP(B2876,'12.2023'!A:D,4,0)</f>
        <v>0</v>
      </c>
      <c r="L2876" s="150">
        <f>VLOOKUP(B2876,'12.2023'!A:E,5,0)</f>
        <v>0</v>
      </c>
      <c r="M2876" s="150">
        <f>VLOOKUP(B2876,'12.2023'!A:F,6,0)</f>
        <v>0</v>
      </c>
      <c r="N2876" s="150">
        <f t="shared" si="177"/>
        <v>0</v>
      </c>
      <c r="O2876" s="152">
        <f t="shared" si="178"/>
        <v>0</v>
      </c>
      <c r="P2876" s="128">
        <f t="shared" si="179"/>
        <v>0</v>
      </c>
      <c r="Q2876" s="153">
        <v>0</v>
      </c>
      <c r="R2876" s="128">
        <f t="shared" si="180"/>
        <v>0</v>
      </c>
      <c r="S2876" s="129">
        <v>16</v>
      </c>
    </row>
    <row r="2877" spans="1:19" hidden="1">
      <c r="A2877" s="147">
        <v>2833</v>
      </c>
      <c r="B2877" s="121">
        <v>2010106084</v>
      </c>
      <c r="C2877" s="148" t="s">
        <v>159</v>
      </c>
      <c r="D2877" s="149" t="s">
        <v>32</v>
      </c>
      <c r="E2877" s="149" t="s">
        <v>34</v>
      </c>
      <c r="F2877" s="149" t="s">
        <v>89</v>
      </c>
      <c r="G2877" s="149" t="s">
        <v>86</v>
      </c>
      <c r="H2877" s="149">
        <v>0</v>
      </c>
      <c r="I2877" s="123" t="s">
        <v>2929</v>
      </c>
      <c r="J2877" s="150">
        <f>VLOOKUP(B2877,'12.2023'!A:C,3,0)</f>
        <v>0</v>
      </c>
      <c r="K2877" s="151">
        <f>VLOOKUP(B2877,'12.2023'!A:D,4,0)</f>
        <v>0</v>
      </c>
      <c r="L2877" s="150">
        <f>VLOOKUP(B2877,'12.2023'!A:E,5,0)</f>
        <v>0</v>
      </c>
      <c r="M2877" s="150">
        <f>VLOOKUP(B2877,'12.2023'!A:F,6,0)</f>
        <v>0</v>
      </c>
      <c r="N2877" s="150">
        <f t="shared" si="177"/>
        <v>0</v>
      </c>
      <c r="O2877" s="152">
        <f t="shared" si="178"/>
        <v>0</v>
      </c>
      <c r="P2877" s="128">
        <f t="shared" si="179"/>
        <v>0</v>
      </c>
      <c r="Q2877" s="153">
        <v>0</v>
      </c>
      <c r="R2877" s="128">
        <f t="shared" si="180"/>
        <v>0</v>
      </c>
      <c r="S2877" s="129">
        <v>16</v>
      </c>
    </row>
    <row r="2878" spans="1:19" hidden="1">
      <c r="A2878" s="147">
        <v>2834</v>
      </c>
      <c r="B2878" s="121">
        <v>2010106085</v>
      </c>
      <c r="C2878" s="148" t="s">
        <v>159</v>
      </c>
      <c r="D2878" s="149" t="s">
        <v>32</v>
      </c>
      <c r="E2878" s="149" t="s">
        <v>34</v>
      </c>
      <c r="F2878" s="149" t="s">
        <v>89</v>
      </c>
      <c r="G2878" s="149" t="s">
        <v>86</v>
      </c>
      <c r="H2878" s="149">
        <v>0</v>
      </c>
      <c r="I2878" s="123" t="s">
        <v>2930</v>
      </c>
      <c r="J2878" s="150">
        <f>VLOOKUP(B2878,'12.2023'!A:C,3,0)</f>
        <v>0</v>
      </c>
      <c r="K2878" s="151">
        <f>VLOOKUP(B2878,'12.2023'!A:D,4,0)</f>
        <v>0</v>
      </c>
      <c r="L2878" s="150">
        <f>VLOOKUP(B2878,'12.2023'!A:E,5,0)</f>
        <v>38169.64</v>
      </c>
      <c r="M2878" s="150">
        <f>VLOOKUP(B2878,'12.2023'!A:F,6,0)</f>
        <v>38169.64</v>
      </c>
      <c r="N2878" s="150">
        <f t="shared" si="177"/>
        <v>0</v>
      </c>
      <c r="O2878" s="152">
        <f t="shared" si="178"/>
        <v>0</v>
      </c>
      <c r="P2878" s="128">
        <f t="shared" si="179"/>
        <v>0</v>
      </c>
      <c r="Q2878" s="153">
        <v>0</v>
      </c>
      <c r="R2878" s="128">
        <f t="shared" si="180"/>
        <v>0</v>
      </c>
      <c r="S2878" s="129">
        <v>16</v>
      </c>
    </row>
    <row r="2879" spans="1:19" hidden="1">
      <c r="A2879" s="147">
        <v>2835</v>
      </c>
      <c r="B2879" s="121">
        <v>2010106086</v>
      </c>
      <c r="C2879" s="148" t="s">
        <v>159</v>
      </c>
      <c r="D2879" s="149" t="s">
        <v>32</v>
      </c>
      <c r="E2879" s="149" t="s">
        <v>34</v>
      </c>
      <c r="F2879" s="149" t="s">
        <v>89</v>
      </c>
      <c r="G2879" s="149" t="s">
        <v>86</v>
      </c>
      <c r="H2879" s="149">
        <v>0</v>
      </c>
      <c r="I2879" s="123" t="s">
        <v>2931</v>
      </c>
      <c r="J2879" s="150">
        <f>VLOOKUP(B2879,'12.2023'!A:C,3,0)</f>
        <v>2.0000000298023225E-3</v>
      </c>
      <c r="K2879" s="151">
        <f>VLOOKUP(B2879,'12.2023'!A:D,4,0)</f>
        <v>0</v>
      </c>
      <c r="L2879" s="150">
        <f>VLOOKUP(B2879,'12.2023'!A:E,5,0)</f>
        <v>0</v>
      </c>
      <c r="M2879" s="150">
        <f>VLOOKUP(B2879,'12.2023'!A:F,6,0)</f>
        <v>0</v>
      </c>
      <c r="N2879" s="150">
        <f t="shared" si="177"/>
        <v>2.0000000298023225E-3</v>
      </c>
      <c r="O2879" s="152">
        <f t="shared" si="178"/>
        <v>0</v>
      </c>
      <c r="P2879" s="128">
        <f t="shared" si="179"/>
        <v>2.0000000298023225E-3</v>
      </c>
      <c r="Q2879" s="153">
        <v>0</v>
      </c>
      <c r="R2879" s="128">
        <f t="shared" si="180"/>
        <v>2.0000000298023225E-3</v>
      </c>
      <c r="S2879" s="129">
        <v>16</v>
      </c>
    </row>
    <row r="2880" spans="1:19" hidden="1">
      <c r="A2880" s="147">
        <v>2836</v>
      </c>
      <c r="B2880" s="121">
        <v>2010106087</v>
      </c>
      <c r="C2880" s="148" t="s">
        <v>159</v>
      </c>
      <c r="D2880" s="149" t="s">
        <v>32</v>
      </c>
      <c r="E2880" s="149" t="s">
        <v>34</v>
      </c>
      <c r="F2880" s="149" t="s">
        <v>89</v>
      </c>
      <c r="G2880" s="149" t="s">
        <v>86</v>
      </c>
      <c r="H2880" s="149">
        <v>0</v>
      </c>
      <c r="I2880" s="123" t="s">
        <v>2932</v>
      </c>
      <c r="J2880" s="150">
        <f>VLOOKUP(B2880,'12.2023'!A:C,3,0)</f>
        <v>0</v>
      </c>
      <c r="K2880" s="151">
        <f>VLOOKUP(B2880,'12.2023'!A:D,4,0)</f>
        <v>0</v>
      </c>
      <c r="L2880" s="150">
        <f>VLOOKUP(B2880,'12.2023'!A:E,5,0)</f>
        <v>0</v>
      </c>
      <c r="M2880" s="150">
        <f>VLOOKUP(B2880,'12.2023'!A:F,6,0)</f>
        <v>0</v>
      </c>
      <c r="N2880" s="150">
        <f t="shared" si="177"/>
        <v>0</v>
      </c>
      <c r="O2880" s="152">
        <f t="shared" si="178"/>
        <v>0</v>
      </c>
      <c r="P2880" s="128">
        <f t="shared" si="179"/>
        <v>0</v>
      </c>
      <c r="Q2880" s="153">
        <v>0</v>
      </c>
      <c r="R2880" s="128">
        <f t="shared" si="180"/>
        <v>0</v>
      </c>
      <c r="S2880" s="129">
        <v>16</v>
      </c>
    </row>
    <row r="2881" spans="1:19" hidden="1">
      <c r="A2881" s="147">
        <v>2837</v>
      </c>
      <c r="B2881" s="121">
        <v>2010106088</v>
      </c>
      <c r="C2881" s="148" t="s">
        <v>159</v>
      </c>
      <c r="D2881" s="149" t="s">
        <v>32</v>
      </c>
      <c r="E2881" s="149" t="s">
        <v>34</v>
      </c>
      <c r="F2881" s="149" t="s">
        <v>89</v>
      </c>
      <c r="G2881" s="149" t="s">
        <v>86</v>
      </c>
      <c r="H2881" s="149">
        <v>0</v>
      </c>
      <c r="I2881" s="123" t="s">
        <v>2933</v>
      </c>
      <c r="J2881" s="150">
        <f>VLOOKUP(B2881,'12.2023'!A:C,3,0)</f>
        <v>0</v>
      </c>
      <c r="K2881" s="151">
        <f>VLOOKUP(B2881,'12.2023'!A:D,4,0)</f>
        <v>0</v>
      </c>
      <c r="L2881" s="150">
        <f>VLOOKUP(B2881,'12.2023'!A:E,5,0)</f>
        <v>1185.28</v>
      </c>
      <c r="M2881" s="150">
        <f>VLOOKUP(B2881,'12.2023'!A:F,6,0)</f>
        <v>1185.2798500000001</v>
      </c>
      <c r="N2881" s="150">
        <f t="shared" si="177"/>
        <v>1.4999999984866008E-4</v>
      </c>
      <c r="O2881" s="152">
        <f t="shared" si="178"/>
        <v>0</v>
      </c>
      <c r="P2881" s="128">
        <f t="shared" si="179"/>
        <v>1.4999999984866008E-4</v>
      </c>
      <c r="Q2881" s="153">
        <v>0</v>
      </c>
      <c r="R2881" s="128">
        <f t="shared" si="180"/>
        <v>1.4999999984866008E-4</v>
      </c>
      <c r="S2881" s="129">
        <v>16</v>
      </c>
    </row>
    <row r="2882" spans="1:19" hidden="1">
      <c r="A2882" s="147">
        <v>2838</v>
      </c>
      <c r="B2882" s="121">
        <v>2010106089</v>
      </c>
      <c r="C2882" s="148" t="s">
        <v>159</v>
      </c>
      <c r="D2882" s="149" t="s">
        <v>32</v>
      </c>
      <c r="E2882" s="149" t="s">
        <v>34</v>
      </c>
      <c r="F2882" s="149" t="s">
        <v>89</v>
      </c>
      <c r="G2882" s="149" t="s">
        <v>86</v>
      </c>
      <c r="H2882" s="149">
        <v>0</v>
      </c>
      <c r="I2882" s="123" t="s">
        <v>2934</v>
      </c>
      <c r="J2882" s="150">
        <f>VLOOKUP(B2882,'12.2023'!A:C,3,0)</f>
        <v>0</v>
      </c>
      <c r="K2882" s="151">
        <f>VLOOKUP(B2882,'12.2023'!A:D,4,0)</f>
        <v>0</v>
      </c>
      <c r="L2882" s="150">
        <f>VLOOKUP(B2882,'12.2023'!A:E,5,0)</f>
        <v>0</v>
      </c>
      <c r="M2882" s="150">
        <f>VLOOKUP(B2882,'12.2023'!A:F,6,0)</f>
        <v>0</v>
      </c>
      <c r="N2882" s="150">
        <f t="shared" si="177"/>
        <v>0</v>
      </c>
      <c r="O2882" s="152">
        <f t="shared" si="178"/>
        <v>0</v>
      </c>
      <c r="P2882" s="128">
        <f t="shared" si="179"/>
        <v>0</v>
      </c>
      <c r="Q2882" s="153">
        <v>0</v>
      </c>
      <c r="R2882" s="128">
        <f t="shared" si="180"/>
        <v>0</v>
      </c>
      <c r="S2882" s="129">
        <v>16</v>
      </c>
    </row>
    <row r="2883" spans="1:19" hidden="1">
      <c r="A2883" s="147">
        <v>2839</v>
      </c>
      <c r="B2883" s="121">
        <v>2010106090</v>
      </c>
      <c r="C2883" s="148" t="s">
        <v>159</v>
      </c>
      <c r="D2883" s="149" t="s">
        <v>32</v>
      </c>
      <c r="E2883" s="149" t="s">
        <v>34</v>
      </c>
      <c r="F2883" s="149" t="s">
        <v>89</v>
      </c>
      <c r="G2883" s="149" t="s">
        <v>86</v>
      </c>
      <c r="H2883" s="149">
        <v>0</v>
      </c>
      <c r="I2883" s="123" t="s">
        <v>2935</v>
      </c>
      <c r="J2883" s="150">
        <f>VLOOKUP(B2883,'12.2023'!A:C,3,0)</f>
        <v>0</v>
      </c>
      <c r="K2883" s="151">
        <f>VLOOKUP(B2883,'12.2023'!A:D,4,0)</f>
        <v>0</v>
      </c>
      <c r="L2883" s="150">
        <f>VLOOKUP(B2883,'12.2023'!A:E,5,0)</f>
        <v>30681.600000000002</v>
      </c>
      <c r="M2883" s="150">
        <f>VLOOKUP(B2883,'12.2023'!A:F,6,0)</f>
        <v>30681.600000000002</v>
      </c>
      <c r="N2883" s="150">
        <f t="shared" si="177"/>
        <v>0</v>
      </c>
      <c r="O2883" s="152">
        <f t="shared" si="178"/>
        <v>0</v>
      </c>
      <c r="P2883" s="128">
        <f t="shared" si="179"/>
        <v>0</v>
      </c>
      <c r="Q2883" s="153">
        <v>0</v>
      </c>
      <c r="R2883" s="128">
        <f t="shared" si="180"/>
        <v>0</v>
      </c>
      <c r="S2883" s="129">
        <v>16</v>
      </c>
    </row>
    <row r="2884" spans="1:19" hidden="1">
      <c r="A2884" s="147">
        <v>2840</v>
      </c>
      <c r="B2884" s="121">
        <v>2010106091</v>
      </c>
      <c r="C2884" s="148" t="s">
        <v>159</v>
      </c>
      <c r="D2884" s="149" t="s">
        <v>32</v>
      </c>
      <c r="E2884" s="149" t="s">
        <v>34</v>
      </c>
      <c r="F2884" s="149" t="s">
        <v>89</v>
      </c>
      <c r="G2884" s="149" t="s">
        <v>86</v>
      </c>
      <c r="H2884" s="149">
        <v>0</v>
      </c>
      <c r="I2884" s="123" t="s">
        <v>2936</v>
      </c>
      <c r="J2884" s="150">
        <f>VLOOKUP(B2884,'12.2023'!A:C,3,0)</f>
        <v>0</v>
      </c>
      <c r="K2884" s="151">
        <f>VLOOKUP(B2884,'12.2023'!A:D,4,0)</f>
        <v>0</v>
      </c>
      <c r="L2884" s="150">
        <f>VLOOKUP(B2884,'12.2023'!A:E,5,0)</f>
        <v>829.41</v>
      </c>
      <c r="M2884" s="150">
        <f>VLOOKUP(B2884,'12.2023'!A:F,6,0)</f>
        <v>829.41</v>
      </c>
      <c r="N2884" s="150">
        <f t="shared" si="177"/>
        <v>0</v>
      </c>
      <c r="O2884" s="152">
        <f t="shared" si="178"/>
        <v>0</v>
      </c>
      <c r="P2884" s="128">
        <f t="shared" si="179"/>
        <v>0</v>
      </c>
      <c r="Q2884" s="153">
        <v>0</v>
      </c>
      <c r="R2884" s="128">
        <f t="shared" si="180"/>
        <v>0</v>
      </c>
      <c r="S2884" s="129">
        <v>16</v>
      </c>
    </row>
    <row r="2885" spans="1:19" hidden="1">
      <c r="A2885" s="147">
        <v>2841</v>
      </c>
      <c r="B2885" s="121">
        <v>2010106092</v>
      </c>
      <c r="C2885" s="148" t="s">
        <v>159</v>
      </c>
      <c r="D2885" s="149" t="s">
        <v>32</v>
      </c>
      <c r="E2885" s="149" t="s">
        <v>34</v>
      </c>
      <c r="F2885" s="149" t="s">
        <v>89</v>
      </c>
      <c r="G2885" s="149" t="s">
        <v>86</v>
      </c>
      <c r="H2885" s="149">
        <v>0</v>
      </c>
      <c r="I2885" s="123" t="s">
        <v>2937</v>
      </c>
      <c r="J2885" s="150">
        <f>VLOOKUP(B2885,'12.2023'!A:C,3,0)</f>
        <v>0</v>
      </c>
      <c r="K2885" s="151">
        <f>VLOOKUP(B2885,'12.2023'!A:D,4,0)</f>
        <v>0</v>
      </c>
      <c r="L2885" s="150">
        <f>VLOOKUP(B2885,'12.2023'!A:E,5,0)</f>
        <v>216533.30000000002</v>
      </c>
      <c r="M2885" s="150">
        <f>VLOOKUP(B2885,'12.2023'!A:F,6,0)</f>
        <v>327265.33361999999</v>
      </c>
      <c r="N2885" s="150">
        <f t="shared" si="177"/>
        <v>0</v>
      </c>
      <c r="O2885" s="152">
        <f t="shared" si="178"/>
        <v>110732.03361999997</v>
      </c>
      <c r="P2885" s="128">
        <f t="shared" si="179"/>
        <v>-110732.03361999997</v>
      </c>
      <c r="Q2885" s="153">
        <v>0</v>
      </c>
      <c r="R2885" s="128">
        <f t="shared" si="180"/>
        <v>-110732.03361999997</v>
      </c>
      <c r="S2885" s="129">
        <v>16</v>
      </c>
    </row>
    <row r="2886" spans="1:19" hidden="1">
      <c r="A2886" s="147">
        <v>2842</v>
      </c>
      <c r="B2886" s="121">
        <v>2010106093</v>
      </c>
      <c r="C2886" s="148" t="s">
        <v>159</v>
      </c>
      <c r="D2886" s="149" t="s">
        <v>32</v>
      </c>
      <c r="E2886" s="149" t="s">
        <v>34</v>
      </c>
      <c r="F2886" s="149" t="s">
        <v>89</v>
      </c>
      <c r="G2886" s="149" t="s">
        <v>86</v>
      </c>
      <c r="H2886" s="149">
        <v>0</v>
      </c>
      <c r="I2886" s="123" t="s">
        <v>2938</v>
      </c>
      <c r="J2886" s="150">
        <f>VLOOKUP(B2886,'12.2023'!A:C,3,0)</f>
        <v>0</v>
      </c>
      <c r="K2886" s="151">
        <f>VLOOKUP(B2886,'12.2023'!A:D,4,0)</f>
        <v>0</v>
      </c>
      <c r="L2886" s="150">
        <f>VLOOKUP(B2886,'12.2023'!A:E,5,0)</f>
        <v>14967.86</v>
      </c>
      <c r="M2886" s="150">
        <f>VLOOKUP(B2886,'12.2023'!A:F,6,0)</f>
        <v>14967.859990000001</v>
      </c>
      <c r="N2886" s="150">
        <f t="shared" si="177"/>
        <v>9.9999997473787516E-6</v>
      </c>
      <c r="O2886" s="152">
        <f t="shared" si="178"/>
        <v>0</v>
      </c>
      <c r="P2886" s="128">
        <f t="shared" si="179"/>
        <v>9.9999997473787516E-6</v>
      </c>
      <c r="Q2886" s="153">
        <v>0</v>
      </c>
      <c r="R2886" s="128">
        <f t="shared" si="180"/>
        <v>9.9999997473787516E-6</v>
      </c>
      <c r="S2886" s="129">
        <v>16</v>
      </c>
    </row>
    <row r="2887" spans="1:19" hidden="1">
      <c r="A2887" s="147">
        <v>2843</v>
      </c>
      <c r="B2887" s="121">
        <v>2010106094</v>
      </c>
      <c r="C2887" s="148" t="s">
        <v>159</v>
      </c>
      <c r="D2887" s="149" t="s">
        <v>32</v>
      </c>
      <c r="E2887" s="149" t="s">
        <v>34</v>
      </c>
      <c r="F2887" s="149" t="s">
        <v>89</v>
      </c>
      <c r="G2887" s="149" t="s">
        <v>86</v>
      </c>
      <c r="H2887" s="149">
        <v>0</v>
      </c>
      <c r="I2887" s="123" t="s">
        <v>2939</v>
      </c>
      <c r="J2887" s="150">
        <f>VLOOKUP(B2887,'12.2023'!A:C,3,0)</f>
        <v>0</v>
      </c>
      <c r="K2887" s="151">
        <f>VLOOKUP(B2887,'12.2023'!A:D,4,0)</f>
        <v>0</v>
      </c>
      <c r="L2887" s="150">
        <f>VLOOKUP(B2887,'12.2023'!A:E,5,0)</f>
        <v>939035.1</v>
      </c>
      <c r="M2887" s="150">
        <f>VLOOKUP(B2887,'12.2023'!A:F,6,0)</f>
        <v>939035.1</v>
      </c>
      <c r="N2887" s="150">
        <f t="shared" ref="N2887:N2950" si="181">IF((J2887+L2887)-(K2887+M2887)&lt;0,0,(J2887+L2887)-(K2887+M2887))</f>
        <v>0</v>
      </c>
      <c r="O2887" s="152">
        <f t="shared" ref="O2887:O2950" si="182">-IF((J2887+L2887)-(K2887+M2887)&lt;0,(J2887+L2887)-(K2887+M2887),0)</f>
        <v>0</v>
      </c>
      <c r="P2887" s="128">
        <f t="shared" ref="P2887:P2950" si="183">N2887-O2887</f>
        <v>0</v>
      </c>
      <c r="Q2887" s="153">
        <v>0</v>
      </c>
      <c r="R2887" s="128">
        <f t="shared" ref="R2887:R2950" si="184">P2887-Q2887</f>
        <v>0</v>
      </c>
      <c r="S2887" s="129">
        <v>16</v>
      </c>
    </row>
    <row r="2888" spans="1:19" hidden="1">
      <c r="A2888" s="147">
        <v>2844</v>
      </c>
      <c r="B2888" s="121">
        <v>2010106095</v>
      </c>
      <c r="C2888" s="148" t="s">
        <v>159</v>
      </c>
      <c r="D2888" s="149" t="s">
        <v>32</v>
      </c>
      <c r="E2888" s="149" t="s">
        <v>34</v>
      </c>
      <c r="F2888" s="149" t="s">
        <v>89</v>
      </c>
      <c r="G2888" s="149" t="s">
        <v>86</v>
      </c>
      <c r="H2888" s="149">
        <v>0</v>
      </c>
      <c r="I2888" s="123" t="s">
        <v>2940</v>
      </c>
      <c r="J2888" s="150">
        <f>VLOOKUP(B2888,'12.2023'!A:C,3,0)</f>
        <v>0</v>
      </c>
      <c r="K2888" s="151">
        <f>VLOOKUP(B2888,'12.2023'!A:D,4,0)</f>
        <v>0</v>
      </c>
      <c r="L2888" s="150">
        <f>VLOOKUP(B2888,'12.2023'!A:E,5,0)</f>
        <v>3447.46</v>
      </c>
      <c r="M2888" s="150">
        <f>VLOOKUP(B2888,'12.2023'!A:F,6,0)</f>
        <v>3447.4598499999997</v>
      </c>
      <c r="N2888" s="150">
        <f t="shared" si="181"/>
        <v>1.5000000030340743E-4</v>
      </c>
      <c r="O2888" s="152">
        <f t="shared" si="182"/>
        <v>0</v>
      </c>
      <c r="P2888" s="128">
        <f t="shared" si="183"/>
        <v>1.5000000030340743E-4</v>
      </c>
      <c r="Q2888" s="153">
        <v>0</v>
      </c>
      <c r="R2888" s="128">
        <f t="shared" si="184"/>
        <v>1.5000000030340743E-4</v>
      </c>
      <c r="S2888" s="129">
        <v>16</v>
      </c>
    </row>
    <row r="2889" spans="1:19" hidden="1">
      <c r="A2889" s="147">
        <v>2845</v>
      </c>
      <c r="B2889" s="121">
        <v>2010106096</v>
      </c>
      <c r="C2889" s="148" t="s">
        <v>159</v>
      </c>
      <c r="D2889" s="149" t="s">
        <v>32</v>
      </c>
      <c r="E2889" s="149" t="s">
        <v>34</v>
      </c>
      <c r="F2889" s="149" t="s">
        <v>89</v>
      </c>
      <c r="G2889" s="149" t="s">
        <v>86</v>
      </c>
      <c r="H2889" s="149">
        <v>0</v>
      </c>
      <c r="I2889" s="123" t="s">
        <v>2941</v>
      </c>
      <c r="J2889" s="150">
        <f>VLOOKUP(B2889,'12.2023'!A:C,3,0)</f>
        <v>0</v>
      </c>
      <c r="K2889" s="151">
        <f>VLOOKUP(B2889,'12.2023'!A:D,4,0)</f>
        <v>0</v>
      </c>
      <c r="L2889" s="150">
        <f>VLOOKUP(B2889,'12.2023'!A:E,5,0)</f>
        <v>3381.3</v>
      </c>
      <c r="M2889" s="150">
        <f>VLOOKUP(B2889,'12.2023'!A:F,6,0)</f>
        <v>3381.3</v>
      </c>
      <c r="N2889" s="150">
        <f t="shared" si="181"/>
        <v>0</v>
      </c>
      <c r="O2889" s="152">
        <f t="shared" si="182"/>
        <v>0</v>
      </c>
      <c r="P2889" s="128">
        <f t="shared" si="183"/>
        <v>0</v>
      </c>
      <c r="Q2889" s="153">
        <v>0</v>
      </c>
      <c r="R2889" s="128">
        <f t="shared" si="184"/>
        <v>0</v>
      </c>
      <c r="S2889" s="129">
        <v>16</v>
      </c>
    </row>
    <row r="2890" spans="1:19" hidden="1">
      <c r="A2890" s="147">
        <v>2846</v>
      </c>
      <c r="B2890" s="121">
        <v>2010106097</v>
      </c>
      <c r="C2890" s="148" t="s">
        <v>159</v>
      </c>
      <c r="D2890" s="149" t="s">
        <v>32</v>
      </c>
      <c r="E2890" s="149" t="s">
        <v>34</v>
      </c>
      <c r="F2890" s="149" t="s">
        <v>89</v>
      </c>
      <c r="G2890" s="149" t="s">
        <v>86</v>
      </c>
      <c r="H2890" s="149">
        <v>0</v>
      </c>
      <c r="I2890" s="123" t="s">
        <v>2942</v>
      </c>
      <c r="J2890" s="150">
        <f>VLOOKUP(B2890,'12.2023'!A:C,3,0)</f>
        <v>0</v>
      </c>
      <c r="K2890" s="151">
        <f>VLOOKUP(B2890,'12.2023'!A:D,4,0)</f>
        <v>0</v>
      </c>
      <c r="L2890" s="150">
        <f>VLOOKUP(B2890,'12.2023'!A:E,5,0)</f>
        <v>683.62</v>
      </c>
      <c r="M2890" s="150">
        <f>VLOOKUP(B2890,'12.2023'!A:F,6,0)</f>
        <v>683.62</v>
      </c>
      <c r="N2890" s="150">
        <f t="shared" si="181"/>
        <v>0</v>
      </c>
      <c r="O2890" s="152">
        <f t="shared" si="182"/>
        <v>0</v>
      </c>
      <c r="P2890" s="128">
        <f t="shared" si="183"/>
        <v>0</v>
      </c>
      <c r="Q2890" s="153">
        <v>0</v>
      </c>
      <c r="R2890" s="128">
        <f t="shared" si="184"/>
        <v>0</v>
      </c>
      <c r="S2890" s="129">
        <v>16</v>
      </c>
    </row>
    <row r="2891" spans="1:19" hidden="1">
      <c r="A2891" s="147">
        <v>2847</v>
      </c>
      <c r="B2891" s="121">
        <v>2010106098</v>
      </c>
      <c r="C2891" s="148" t="s">
        <v>159</v>
      </c>
      <c r="D2891" s="149" t="s">
        <v>32</v>
      </c>
      <c r="E2891" s="149" t="s">
        <v>34</v>
      </c>
      <c r="F2891" s="149" t="s">
        <v>152</v>
      </c>
      <c r="G2891" s="149" t="s">
        <v>111</v>
      </c>
      <c r="H2891" s="149">
        <v>0</v>
      </c>
      <c r="I2891" s="123" t="s">
        <v>2943</v>
      </c>
      <c r="J2891" s="150">
        <f>VLOOKUP(B2891,'12.2023'!A:C,3,0)</f>
        <v>0</v>
      </c>
      <c r="K2891" s="151">
        <f>VLOOKUP(B2891,'12.2023'!A:D,4,0)</f>
        <v>0</v>
      </c>
      <c r="L2891" s="150">
        <f>VLOOKUP(B2891,'12.2023'!A:E,5,0)</f>
        <v>1416201.2</v>
      </c>
      <c r="M2891" s="150">
        <f>VLOOKUP(B2891,'12.2023'!A:F,6,0)</f>
        <v>1375474.8809400001</v>
      </c>
      <c r="N2891" s="150">
        <f t="shared" si="181"/>
        <v>40726.319059999892</v>
      </c>
      <c r="O2891" s="152">
        <f t="shared" si="182"/>
        <v>0</v>
      </c>
      <c r="P2891" s="128">
        <f t="shared" si="183"/>
        <v>40726.319059999892</v>
      </c>
      <c r="Q2891" s="153">
        <v>0</v>
      </c>
      <c r="R2891" s="128">
        <f t="shared" si="184"/>
        <v>40726.319059999892</v>
      </c>
      <c r="S2891" s="129">
        <v>11</v>
      </c>
    </row>
    <row r="2892" spans="1:19" hidden="1">
      <c r="A2892" s="147">
        <v>2848</v>
      </c>
      <c r="B2892" s="121">
        <v>2010106099</v>
      </c>
      <c r="C2892" s="148" t="s">
        <v>159</v>
      </c>
      <c r="D2892" s="149" t="s">
        <v>32</v>
      </c>
      <c r="E2892" s="149" t="s">
        <v>34</v>
      </c>
      <c r="F2892" s="149" t="s">
        <v>152</v>
      </c>
      <c r="G2892" s="149" t="s">
        <v>111</v>
      </c>
      <c r="H2892" s="149">
        <v>0</v>
      </c>
      <c r="I2892" s="123" t="s">
        <v>2944</v>
      </c>
      <c r="J2892" s="150">
        <f>VLOOKUP(B2892,'12.2023'!A:C,3,0)</f>
        <v>0</v>
      </c>
      <c r="K2892" s="151">
        <f>VLOOKUP(B2892,'12.2023'!A:D,4,0)</f>
        <v>0</v>
      </c>
      <c r="L2892" s="150">
        <f>VLOOKUP(B2892,'12.2023'!A:E,5,0)</f>
        <v>277848.93</v>
      </c>
      <c r="M2892" s="150">
        <f>VLOOKUP(B2892,'12.2023'!A:F,6,0)</f>
        <v>7081.9400000000005</v>
      </c>
      <c r="N2892" s="150">
        <f t="shared" si="181"/>
        <v>270766.99</v>
      </c>
      <c r="O2892" s="152">
        <f t="shared" si="182"/>
        <v>0</v>
      </c>
      <c r="P2892" s="128">
        <f t="shared" si="183"/>
        <v>270766.99</v>
      </c>
      <c r="Q2892" s="153">
        <v>0</v>
      </c>
      <c r="R2892" s="128">
        <f t="shared" si="184"/>
        <v>270766.99</v>
      </c>
      <c r="S2892" s="129">
        <v>11</v>
      </c>
    </row>
    <row r="2893" spans="1:19" hidden="1">
      <c r="A2893" s="147">
        <v>2849</v>
      </c>
      <c r="B2893" s="121">
        <v>2010106100</v>
      </c>
      <c r="C2893" s="148" t="s">
        <v>159</v>
      </c>
      <c r="D2893" s="149" t="s">
        <v>32</v>
      </c>
      <c r="E2893" s="149" t="s">
        <v>34</v>
      </c>
      <c r="F2893" s="149" t="s">
        <v>89</v>
      </c>
      <c r="G2893" s="149" t="s">
        <v>86</v>
      </c>
      <c r="H2893" s="149">
        <v>0</v>
      </c>
      <c r="I2893" s="123" t="s">
        <v>2945</v>
      </c>
      <c r="J2893" s="150">
        <f>VLOOKUP(B2893,'12.2023'!A:C,3,0)</f>
        <v>0</v>
      </c>
      <c r="K2893" s="151">
        <f>VLOOKUP(B2893,'12.2023'!A:D,4,0)</f>
        <v>0</v>
      </c>
      <c r="L2893" s="150">
        <f>VLOOKUP(B2893,'12.2023'!A:E,5,0)</f>
        <v>94707.900000000009</v>
      </c>
      <c r="M2893" s="150">
        <f>VLOOKUP(B2893,'12.2023'!A:F,6,0)</f>
        <v>94707.899990000005</v>
      </c>
      <c r="N2893" s="150">
        <f t="shared" si="181"/>
        <v>1.0000003385357559E-5</v>
      </c>
      <c r="O2893" s="152">
        <f t="shared" si="182"/>
        <v>0</v>
      </c>
      <c r="P2893" s="128">
        <f t="shared" si="183"/>
        <v>1.0000003385357559E-5</v>
      </c>
      <c r="Q2893" s="153">
        <v>0</v>
      </c>
      <c r="R2893" s="128">
        <f t="shared" si="184"/>
        <v>1.0000003385357559E-5</v>
      </c>
      <c r="S2893" s="129">
        <v>16</v>
      </c>
    </row>
    <row r="2894" spans="1:19" hidden="1">
      <c r="A2894" s="147">
        <v>2850</v>
      </c>
      <c r="B2894" s="121">
        <v>2010106101</v>
      </c>
      <c r="C2894" s="148" t="s">
        <v>159</v>
      </c>
      <c r="D2894" s="149" t="s">
        <v>32</v>
      </c>
      <c r="E2894" s="149" t="s">
        <v>34</v>
      </c>
      <c r="F2894" s="149" t="s">
        <v>89</v>
      </c>
      <c r="G2894" s="149" t="s">
        <v>86</v>
      </c>
      <c r="H2894" s="149">
        <v>0</v>
      </c>
      <c r="I2894" s="123" t="s">
        <v>2946</v>
      </c>
      <c r="J2894" s="150">
        <f>VLOOKUP(B2894,'12.2023'!A:C,3,0)</f>
        <v>0</v>
      </c>
      <c r="K2894" s="151">
        <f>VLOOKUP(B2894,'12.2023'!A:D,4,0)</f>
        <v>0</v>
      </c>
      <c r="L2894" s="150">
        <f>VLOOKUP(B2894,'12.2023'!A:E,5,0)</f>
        <v>78521.3</v>
      </c>
      <c r="M2894" s="150">
        <f>VLOOKUP(B2894,'12.2023'!A:F,6,0)</f>
        <v>78521.3</v>
      </c>
      <c r="N2894" s="150">
        <f t="shared" si="181"/>
        <v>0</v>
      </c>
      <c r="O2894" s="152">
        <f t="shared" si="182"/>
        <v>0</v>
      </c>
      <c r="P2894" s="128">
        <f t="shared" si="183"/>
        <v>0</v>
      </c>
      <c r="Q2894" s="153">
        <v>0</v>
      </c>
      <c r="R2894" s="128">
        <f t="shared" si="184"/>
        <v>0</v>
      </c>
      <c r="S2894" s="129">
        <v>16</v>
      </c>
    </row>
    <row r="2895" spans="1:19" hidden="1">
      <c r="A2895" s="147">
        <v>2851</v>
      </c>
      <c r="B2895" s="121">
        <v>2010106102</v>
      </c>
      <c r="C2895" s="148" t="s">
        <v>159</v>
      </c>
      <c r="D2895" s="149" t="s">
        <v>32</v>
      </c>
      <c r="E2895" s="149" t="s">
        <v>34</v>
      </c>
      <c r="F2895" s="149" t="s">
        <v>152</v>
      </c>
      <c r="G2895" s="149" t="s">
        <v>111</v>
      </c>
      <c r="H2895" s="149">
        <v>0</v>
      </c>
      <c r="I2895" s="123" t="s">
        <v>2947</v>
      </c>
      <c r="J2895" s="150">
        <f>VLOOKUP(B2895,'12.2023'!A:C,3,0)</f>
        <v>0</v>
      </c>
      <c r="K2895" s="151">
        <f>VLOOKUP(B2895,'12.2023'!A:D,4,0)</f>
        <v>0</v>
      </c>
      <c r="L2895" s="150">
        <f>VLOOKUP(B2895,'12.2023'!A:E,5,0)</f>
        <v>482574.12</v>
      </c>
      <c r="M2895" s="150">
        <f>VLOOKUP(B2895,'12.2023'!A:F,6,0)</f>
        <v>322311.53000000003</v>
      </c>
      <c r="N2895" s="150">
        <f t="shared" si="181"/>
        <v>160262.58999999997</v>
      </c>
      <c r="O2895" s="152">
        <f t="shared" si="182"/>
        <v>0</v>
      </c>
      <c r="P2895" s="128">
        <f t="shared" si="183"/>
        <v>160262.58999999997</v>
      </c>
      <c r="Q2895" s="153">
        <v>0</v>
      </c>
      <c r="R2895" s="128">
        <f t="shared" si="184"/>
        <v>160262.58999999997</v>
      </c>
      <c r="S2895" s="129">
        <v>11</v>
      </c>
    </row>
    <row r="2896" spans="1:19" hidden="1">
      <c r="A2896" s="147">
        <v>2852</v>
      </c>
      <c r="B2896" s="121">
        <v>2010106103</v>
      </c>
      <c r="C2896" s="148" t="s">
        <v>159</v>
      </c>
      <c r="D2896" s="149" t="s">
        <v>32</v>
      </c>
      <c r="E2896" s="149" t="s">
        <v>34</v>
      </c>
      <c r="F2896" s="149" t="s">
        <v>89</v>
      </c>
      <c r="G2896" s="149" t="s">
        <v>86</v>
      </c>
      <c r="H2896" s="149">
        <v>0</v>
      </c>
      <c r="I2896" s="123" t="s">
        <v>2948</v>
      </c>
      <c r="J2896" s="150">
        <f>VLOOKUP(B2896,'12.2023'!A:C,3,0)</f>
        <v>0</v>
      </c>
      <c r="K2896" s="151">
        <f>VLOOKUP(B2896,'12.2023'!A:D,4,0)</f>
        <v>0</v>
      </c>
      <c r="L2896" s="150">
        <f>VLOOKUP(B2896,'12.2023'!A:E,5,0)</f>
        <v>24749.100000000002</v>
      </c>
      <c r="M2896" s="150">
        <f>VLOOKUP(B2896,'12.2023'!A:F,6,0)</f>
        <v>24749.100000000002</v>
      </c>
      <c r="N2896" s="150">
        <f t="shared" si="181"/>
        <v>0</v>
      </c>
      <c r="O2896" s="152">
        <f t="shared" si="182"/>
        <v>0</v>
      </c>
      <c r="P2896" s="128">
        <f t="shared" si="183"/>
        <v>0</v>
      </c>
      <c r="Q2896" s="153">
        <v>0</v>
      </c>
      <c r="R2896" s="128">
        <f t="shared" si="184"/>
        <v>0</v>
      </c>
      <c r="S2896" s="129">
        <v>16</v>
      </c>
    </row>
    <row r="2897" spans="1:19" hidden="1">
      <c r="A2897" s="147">
        <v>2853</v>
      </c>
      <c r="B2897" s="121">
        <v>2010106104</v>
      </c>
      <c r="C2897" s="148" t="s">
        <v>159</v>
      </c>
      <c r="D2897" s="149" t="s">
        <v>32</v>
      </c>
      <c r="E2897" s="149" t="s">
        <v>34</v>
      </c>
      <c r="F2897" s="149" t="s">
        <v>89</v>
      </c>
      <c r="G2897" s="149" t="s">
        <v>86</v>
      </c>
      <c r="H2897" s="149">
        <v>0</v>
      </c>
      <c r="I2897" s="123" t="s">
        <v>2949</v>
      </c>
      <c r="J2897" s="150">
        <f>VLOOKUP(B2897,'12.2023'!A:C,3,0)</f>
        <v>0</v>
      </c>
      <c r="K2897" s="151">
        <f>VLOOKUP(B2897,'12.2023'!A:D,4,0)</f>
        <v>0</v>
      </c>
      <c r="L2897" s="150">
        <f>VLOOKUP(B2897,'12.2023'!A:E,5,0)</f>
        <v>0</v>
      </c>
      <c r="M2897" s="150">
        <f>VLOOKUP(B2897,'12.2023'!A:F,6,0)</f>
        <v>0</v>
      </c>
      <c r="N2897" s="150">
        <f t="shared" si="181"/>
        <v>0</v>
      </c>
      <c r="O2897" s="152">
        <f t="shared" si="182"/>
        <v>0</v>
      </c>
      <c r="P2897" s="128">
        <f t="shared" si="183"/>
        <v>0</v>
      </c>
      <c r="Q2897" s="153">
        <v>0</v>
      </c>
      <c r="R2897" s="128">
        <f t="shared" si="184"/>
        <v>0</v>
      </c>
      <c r="S2897" s="129">
        <v>16</v>
      </c>
    </row>
    <row r="2898" spans="1:19" hidden="1">
      <c r="A2898" s="147">
        <v>2854</v>
      </c>
      <c r="B2898" s="121">
        <v>2010106105</v>
      </c>
      <c r="C2898" s="148" t="s">
        <v>159</v>
      </c>
      <c r="D2898" s="149" t="s">
        <v>32</v>
      </c>
      <c r="E2898" s="149" t="s">
        <v>34</v>
      </c>
      <c r="F2898" s="149" t="s">
        <v>152</v>
      </c>
      <c r="G2898" s="149" t="s">
        <v>111</v>
      </c>
      <c r="H2898" s="149">
        <v>0</v>
      </c>
      <c r="I2898" s="123" t="s">
        <v>2950</v>
      </c>
      <c r="J2898" s="150">
        <f>VLOOKUP(B2898,'12.2023'!A:C,3,0)</f>
        <v>0</v>
      </c>
      <c r="K2898" s="151">
        <f>VLOOKUP(B2898,'12.2023'!A:D,4,0)</f>
        <v>0</v>
      </c>
      <c r="L2898" s="150">
        <f>VLOOKUP(B2898,'12.2023'!A:E,5,0)</f>
        <v>76697.259999999995</v>
      </c>
      <c r="M2898" s="150">
        <f>VLOOKUP(B2898,'12.2023'!A:F,6,0)</f>
        <v>75717.070000000007</v>
      </c>
      <c r="N2898" s="150">
        <f t="shared" si="181"/>
        <v>980.18999999998778</v>
      </c>
      <c r="O2898" s="152">
        <f t="shared" si="182"/>
        <v>0</v>
      </c>
      <c r="P2898" s="128">
        <f t="shared" si="183"/>
        <v>980.18999999998778</v>
      </c>
      <c r="Q2898" s="153">
        <v>0</v>
      </c>
      <c r="R2898" s="128">
        <f t="shared" si="184"/>
        <v>980.18999999998778</v>
      </c>
      <c r="S2898" s="129">
        <v>11</v>
      </c>
    </row>
    <row r="2899" spans="1:19" hidden="1">
      <c r="A2899" s="147">
        <v>2855</v>
      </c>
      <c r="B2899" s="121">
        <v>2010106106</v>
      </c>
      <c r="C2899" s="148" t="s">
        <v>159</v>
      </c>
      <c r="D2899" s="149" t="s">
        <v>32</v>
      </c>
      <c r="E2899" s="149" t="s">
        <v>34</v>
      </c>
      <c r="F2899" s="149" t="s">
        <v>152</v>
      </c>
      <c r="G2899" s="149" t="s">
        <v>111</v>
      </c>
      <c r="H2899" s="149">
        <v>0</v>
      </c>
      <c r="I2899" s="123" t="s">
        <v>2951</v>
      </c>
      <c r="J2899" s="150">
        <f>VLOOKUP(B2899,'12.2023'!A:C,3,0)</f>
        <v>0</v>
      </c>
      <c r="K2899" s="151">
        <f>VLOOKUP(B2899,'12.2023'!A:D,4,0)</f>
        <v>0</v>
      </c>
      <c r="L2899" s="150">
        <f>VLOOKUP(B2899,'12.2023'!A:E,5,0)</f>
        <v>6128.3600000000006</v>
      </c>
      <c r="M2899" s="150">
        <f>VLOOKUP(B2899,'12.2023'!A:F,6,0)</f>
        <v>4193.2118700000001</v>
      </c>
      <c r="N2899" s="150">
        <f t="shared" si="181"/>
        <v>1935.1481300000005</v>
      </c>
      <c r="O2899" s="152">
        <f t="shared" si="182"/>
        <v>0</v>
      </c>
      <c r="P2899" s="128">
        <f t="shared" si="183"/>
        <v>1935.1481300000005</v>
      </c>
      <c r="Q2899" s="153">
        <v>0</v>
      </c>
      <c r="R2899" s="128">
        <f t="shared" si="184"/>
        <v>1935.1481300000005</v>
      </c>
      <c r="S2899" s="129">
        <v>11</v>
      </c>
    </row>
    <row r="2900" spans="1:19" hidden="1">
      <c r="A2900" s="147">
        <v>2856</v>
      </c>
      <c r="B2900" s="121">
        <v>2010106107</v>
      </c>
      <c r="C2900" s="148" t="s">
        <v>159</v>
      </c>
      <c r="D2900" s="149" t="s">
        <v>32</v>
      </c>
      <c r="E2900" s="149" t="s">
        <v>34</v>
      </c>
      <c r="F2900" s="149" t="s">
        <v>89</v>
      </c>
      <c r="G2900" s="149" t="s">
        <v>86</v>
      </c>
      <c r="H2900" s="149">
        <v>0</v>
      </c>
      <c r="I2900" s="123" t="s">
        <v>2952</v>
      </c>
      <c r="J2900" s="150">
        <f>VLOOKUP(B2900,'12.2023'!A:C,3,0)</f>
        <v>0</v>
      </c>
      <c r="K2900" s="151">
        <f>VLOOKUP(B2900,'12.2023'!A:D,4,0)</f>
        <v>0</v>
      </c>
      <c r="L2900" s="150">
        <f>VLOOKUP(B2900,'12.2023'!A:E,5,0)</f>
        <v>0</v>
      </c>
      <c r="M2900" s="150">
        <f>VLOOKUP(B2900,'12.2023'!A:F,6,0)</f>
        <v>0</v>
      </c>
      <c r="N2900" s="150">
        <f t="shared" si="181"/>
        <v>0</v>
      </c>
      <c r="O2900" s="152">
        <f t="shared" si="182"/>
        <v>0</v>
      </c>
      <c r="P2900" s="128">
        <f t="shared" si="183"/>
        <v>0</v>
      </c>
      <c r="Q2900" s="153">
        <v>0</v>
      </c>
      <c r="R2900" s="128">
        <f t="shared" si="184"/>
        <v>0</v>
      </c>
      <c r="S2900" s="129">
        <v>16</v>
      </c>
    </row>
    <row r="2901" spans="1:19" hidden="1">
      <c r="A2901" s="147">
        <v>2857</v>
      </c>
      <c r="B2901" s="121">
        <v>2010106108</v>
      </c>
      <c r="C2901" s="148" t="s">
        <v>159</v>
      </c>
      <c r="D2901" s="149" t="s">
        <v>32</v>
      </c>
      <c r="E2901" s="149" t="s">
        <v>34</v>
      </c>
      <c r="F2901" s="149" t="s">
        <v>89</v>
      </c>
      <c r="G2901" s="149" t="s">
        <v>86</v>
      </c>
      <c r="H2901" s="149">
        <v>0</v>
      </c>
      <c r="I2901" s="123" t="s">
        <v>2953</v>
      </c>
      <c r="J2901" s="150">
        <f>VLOOKUP(B2901,'12.2023'!A:C,3,0)</f>
        <v>0</v>
      </c>
      <c r="K2901" s="151">
        <f>VLOOKUP(B2901,'12.2023'!A:D,4,0)</f>
        <v>0</v>
      </c>
      <c r="L2901" s="150">
        <f>VLOOKUP(B2901,'12.2023'!A:E,5,0)</f>
        <v>0</v>
      </c>
      <c r="M2901" s="150">
        <f>VLOOKUP(B2901,'12.2023'!A:F,6,0)</f>
        <v>0</v>
      </c>
      <c r="N2901" s="150">
        <f t="shared" si="181"/>
        <v>0</v>
      </c>
      <c r="O2901" s="152">
        <f t="shared" si="182"/>
        <v>0</v>
      </c>
      <c r="P2901" s="128">
        <f t="shared" si="183"/>
        <v>0</v>
      </c>
      <c r="Q2901" s="153">
        <v>0</v>
      </c>
      <c r="R2901" s="128">
        <f t="shared" si="184"/>
        <v>0</v>
      </c>
      <c r="S2901" s="129">
        <v>16</v>
      </c>
    </row>
    <row r="2902" spans="1:19" hidden="1">
      <c r="A2902" s="147">
        <v>2858</v>
      </c>
      <c r="B2902" s="121">
        <v>2010106109</v>
      </c>
      <c r="C2902" s="148" t="s">
        <v>159</v>
      </c>
      <c r="D2902" s="149" t="s">
        <v>32</v>
      </c>
      <c r="E2902" s="149" t="s">
        <v>34</v>
      </c>
      <c r="F2902" s="149" t="s">
        <v>152</v>
      </c>
      <c r="G2902" s="149" t="s">
        <v>111</v>
      </c>
      <c r="H2902" s="149">
        <v>0</v>
      </c>
      <c r="I2902" s="123" t="s">
        <v>3293</v>
      </c>
      <c r="J2902" s="150">
        <f>VLOOKUP(B2902,'12.2023'!A:C,3,0)</f>
        <v>0</v>
      </c>
      <c r="K2902" s="151">
        <f>VLOOKUP(B2902,'12.2023'!A:D,4,0)</f>
        <v>0</v>
      </c>
      <c r="L2902" s="150">
        <f>VLOOKUP(B2902,'12.2023'!A:E,5,0)</f>
        <v>43149.15</v>
      </c>
      <c r="M2902" s="150">
        <f>VLOOKUP(B2902,'12.2023'!A:F,6,0)</f>
        <v>0</v>
      </c>
      <c r="N2902" s="150">
        <f t="shared" si="181"/>
        <v>43149.15</v>
      </c>
      <c r="O2902" s="152">
        <f t="shared" si="182"/>
        <v>0</v>
      </c>
      <c r="P2902" s="128">
        <f t="shared" si="183"/>
        <v>43149.15</v>
      </c>
      <c r="Q2902" s="153">
        <v>0</v>
      </c>
      <c r="R2902" s="128">
        <f t="shared" si="184"/>
        <v>43149.15</v>
      </c>
      <c r="S2902" s="129">
        <v>11</v>
      </c>
    </row>
    <row r="2903" spans="1:19" hidden="1">
      <c r="A2903" s="147">
        <v>2859</v>
      </c>
      <c r="B2903" s="121">
        <v>2010106110</v>
      </c>
      <c r="C2903" s="148" t="s">
        <v>159</v>
      </c>
      <c r="D2903" s="149" t="s">
        <v>32</v>
      </c>
      <c r="E2903" s="149" t="s">
        <v>34</v>
      </c>
      <c r="F2903" s="149" t="s">
        <v>152</v>
      </c>
      <c r="G2903" s="149" t="s">
        <v>111</v>
      </c>
      <c r="H2903" s="149">
        <v>0</v>
      </c>
      <c r="I2903" s="123" t="s">
        <v>3340</v>
      </c>
      <c r="J2903" s="150">
        <f>VLOOKUP(B2903,'12.2023'!A:C,3,0)</f>
        <v>0</v>
      </c>
      <c r="K2903" s="151">
        <f>VLOOKUP(B2903,'12.2023'!A:D,4,0)</f>
        <v>0</v>
      </c>
      <c r="L2903" s="150">
        <f>VLOOKUP(B2903,'12.2023'!A:E,5,0)</f>
        <v>3520.9</v>
      </c>
      <c r="M2903" s="150">
        <f>VLOOKUP(B2903,'12.2023'!A:F,6,0)</f>
        <v>0</v>
      </c>
      <c r="N2903" s="150">
        <f t="shared" si="181"/>
        <v>3520.9</v>
      </c>
      <c r="O2903" s="152">
        <f t="shared" si="182"/>
        <v>0</v>
      </c>
      <c r="P2903" s="128">
        <f t="shared" si="183"/>
        <v>3520.9</v>
      </c>
      <c r="Q2903" s="153">
        <v>0</v>
      </c>
      <c r="R2903" s="128">
        <f t="shared" si="184"/>
        <v>3520.9</v>
      </c>
      <c r="S2903" s="129">
        <v>11</v>
      </c>
    </row>
    <row r="2904" spans="1:19" hidden="1">
      <c r="A2904" s="147"/>
      <c r="B2904" s="121">
        <v>2010106111</v>
      </c>
      <c r="C2904" s="148" t="s">
        <v>159</v>
      </c>
      <c r="D2904" s="149" t="s">
        <v>32</v>
      </c>
      <c r="E2904" s="149" t="s">
        <v>34</v>
      </c>
      <c r="F2904" s="149" t="s">
        <v>89</v>
      </c>
      <c r="G2904" s="149" t="s">
        <v>86</v>
      </c>
      <c r="H2904" s="148">
        <v>0</v>
      </c>
      <c r="I2904" s="123" t="s">
        <v>4288</v>
      </c>
      <c r="J2904" s="150">
        <f>VLOOKUP(B2904,'12.2023'!A:C,3,0)</f>
        <v>0</v>
      </c>
      <c r="K2904" s="151">
        <f>VLOOKUP(B2904,'12.2023'!A:D,4,0)</f>
        <v>0</v>
      </c>
      <c r="L2904" s="150">
        <f>VLOOKUP(B2904,'12.2023'!A:E,5,0)</f>
        <v>0</v>
      </c>
      <c r="M2904" s="150">
        <f>VLOOKUP(B2904,'12.2023'!A:F,6,0)</f>
        <v>0</v>
      </c>
      <c r="N2904" s="150">
        <f t="shared" si="181"/>
        <v>0</v>
      </c>
      <c r="O2904" s="152">
        <f t="shared" si="182"/>
        <v>0</v>
      </c>
      <c r="P2904" s="128">
        <f t="shared" si="183"/>
        <v>0</v>
      </c>
      <c r="Q2904" s="153">
        <v>0</v>
      </c>
      <c r="R2904" s="128">
        <f t="shared" si="184"/>
        <v>0</v>
      </c>
      <c r="S2904" s="129">
        <v>16</v>
      </c>
    </row>
    <row r="2905" spans="1:19" hidden="1">
      <c r="A2905" s="147">
        <v>2860</v>
      </c>
      <c r="B2905" s="121">
        <v>2010107001</v>
      </c>
      <c r="C2905" s="148" t="s">
        <v>159</v>
      </c>
      <c r="D2905" s="149" t="s">
        <v>32</v>
      </c>
      <c r="E2905" s="149" t="s">
        <v>34</v>
      </c>
      <c r="F2905" s="149" t="s">
        <v>89</v>
      </c>
      <c r="G2905" s="149" t="s">
        <v>86</v>
      </c>
      <c r="H2905" s="149">
        <v>0</v>
      </c>
      <c r="I2905" s="123" t="s">
        <v>2954</v>
      </c>
      <c r="J2905" s="150">
        <f>VLOOKUP(B2905,'12.2023'!A:C,3,0)</f>
        <v>0</v>
      </c>
      <c r="K2905" s="151">
        <f>VLOOKUP(B2905,'12.2023'!A:D,4,0)</f>
        <v>0</v>
      </c>
      <c r="L2905" s="150">
        <f>VLOOKUP(B2905,'12.2023'!A:E,5,0)</f>
        <v>0</v>
      </c>
      <c r="M2905" s="150">
        <f>VLOOKUP(B2905,'12.2023'!A:F,6,0)</f>
        <v>0</v>
      </c>
      <c r="N2905" s="150">
        <f t="shared" si="181"/>
        <v>0</v>
      </c>
      <c r="O2905" s="152">
        <f t="shared" si="182"/>
        <v>0</v>
      </c>
      <c r="P2905" s="128">
        <f t="shared" si="183"/>
        <v>0</v>
      </c>
      <c r="Q2905" s="153">
        <v>0</v>
      </c>
      <c r="R2905" s="128">
        <f t="shared" si="184"/>
        <v>0</v>
      </c>
      <c r="S2905" s="129">
        <v>16</v>
      </c>
    </row>
    <row r="2906" spans="1:19" hidden="1">
      <c r="A2906" s="147">
        <v>2861</v>
      </c>
      <c r="B2906" s="121">
        <v>2010107002</v>
      </c>
      <c r="C2906" s="148" t="s">
        <v>159</v>
      </c>
      <c r="D2906" s="149" t="s">
        <v>32</v>
      </c>
      <c r="E2906" s="149" t="s">
        <v>34</v>
      </c>
      <c r="F2906" s="149" t="s">
        <v>152</v>
      </c>
      <c r="G2906" s="149" t="s">
        <v>111</v>
      </c>
      <c r="H2906" s="149">
        <v>0</v>
      </c>
      <c r="I2906" s="123" t="s">
        <v>2955</v>
      </c>
      <c r="J2906" s="150">
        <f>VLOOKUP(B2906,'12.2023'!A:C,3,0)</f>
        <v>17725.990000000002</v>
      </c>
      <c r="K2906" s="151">
        <f>VLOOKUP(B2906,'12.2023'!A:D,4,0)</f>
        <v>0</v>
      </c>
      <c r="L2906" s="150">
        <f>VLOOKUP(B2906,'12.2023'!A:E,5,0)</f>
        <v>0</v>
      </c>
      <c r="M2906" s="150">
        <f>VLOOKUP(B2906,'12.2023'!A:F,6,0)</f>
        <v>0</v>
      </c>
      <c r="N2906" s="150">
        <f t="shared" si="181"/>
        <v>17725.990000000002</v>
      </c>
      <c r="O2906" s="152">
        <f t="shared" si="182"/>
        <v>0</v>
      </c>
      <c r="P2906" s="128">
        <f t="shared" si="183"/>
        <v>17725.990000000002</v>
      </c>
      <c r="Q2906" s="153">
        <v>0</v>
      </c>
      <c r="R2906" s="128">
        <f t="shared" si="184"/>
        <v>17725.990000000002</v>
      </c>
      <c r="S2906" s="129">
        <v>11</v>
      </c>
    </row>
    <row r="2907" spans="1:19" hidden="1">
      <c r="A2907" s="147">
        <v>2862</v>
      </c>
      <c r="B2907" s="121">
        <v>2010107003</v>
      </c>
      <c r="C2907" s="148" t="s">
        <v>159</v>
      </c>
      <c r="D2907" s="149" t="s">
        <v>32</v>
      </c>
      <c r="E2907" s="149" t="s">
        <v>34</v>
      </c>
      <c r="F2907" s="149" t="s">
        <v>89</v>
      </c>
      <c r="G2907" s="149" t="s">
        <v>86</v>
      </c>
      <c r="H2907" s="149">
        <v>0</v>
      </c>
      <c r="I2907" s="123" t="s">
        <v>2956</v>
      </c>
      <c r="J2907" s="150">
        <f>VLOOKUP(B2907,'12.2023'!A:C,3,0)</f>
        <v>0</v>
      </c>
      <c r="K2907" s="151">
        <f>VLOOKUP(B2907,'12.2023'!A:D,4,0)</f>
        <v>0</v>
      </c>
      <c r="L2907" s="150">
        <f>VLOOKUP(B2907,'12.2023'!A:E,5,0)</f>
        <v>0</v>
      </c>
      <c r="M2907" s="150">
        <f>VLOOKUP(B2907,'12.2023'!A:F,6,0)</f>
        <v>0</v>
      </c>
      <c r="N2907" s="150">
        <f t="shared" si="181"/>
        <v>0</v>
      </c>
      <c r="O2907" s="152">
        <f t="shared" si="182"/>
        <v>0</v>
      </c>
      <c r="P2907" s="128">
        <f t="shared" si="183"/>
        <v>0</v>
      </c>
      <c r="Q2907" s="153">
        <v>0</v>
      </c>
      <c r="R2907" s="128">
        <f t="shared" si="184"/>
        <v>0</v>
      </c>
      <c r="S2907" s="129">
        <v>16</v>
      </c>
    </row>
    <row r="2908" spans="1:19" hidden="1">
      <c r="A2908" s="147">
        <v>2863</v>
      </c>
      <c r="B2908" s="121">
        <v>2010107004</v>
      </c>
      <c r="C2908" s="148" t="s">
        <v>159</v>
      </c>
      <c r="D2908" s="149" t="s">
        <v>32</v>
      </c>
      <c r="E2908" s="149" t="s">
        <v>34</v>
      </c>
      <c r="F2908" s="149" t="s">
        <v>89</v>
      </c>
      <c r="G2908" s="149" t="s">
        <v>86</v>
      </c>
      <c r="H2908" s="149">
        <v>0</v>
      </c>
      <c r="I2908" s="123" t="s">
        <v>2957</v>
      </c>
      <c r="J2908" s="150">
        <f>VLOOKUP(B2908,'12.2023'!A:C,3,0)</f>
        <v>0</v>
      </c>
      <c r="K2908" s="151">
        <f>VLOOKUP(B2908,'12.2023'!A:D,4,0)</f>
        <v>26529.06</v>
      </c>
      <c r="L2908" s="150">
        <f>VLOOKUP(B2908,'12.2023'!A:E,5,0)</f>
        <v>76625.83</v>
      </c>
      <c r="M2908" s="150">
        <f>VLOOKUP(B2908,'12.2023'!A:F,6,0)</f>
        <v>50096.770000000004</v>
      </c>
      <c r="N2908" s="150">
        <f t="shared" si="181"/>
        <v>0</v>
      </c>
      <c r="O2908" s="152">
        <f t="shared" si="182"/>
        <v>0</v>
      </c>
      <c r="P2908" s="128">
        <f t="shared" si="183"/>
        <v>0</v>
      </c>
      <c r="Q2908" s="153">
        <v>0</v>
      </c>
      <c r="R2908" s="128">
        <f t="shared" si="184"/>
        <v>0</v>
      </c>
      <c r="S2908" s="129">
        <v>16</v>
      </c>
    </row>
    <row r="2909" spans="1:19" hidden="1">
      <c r="A2909" s="147">
        <v>2864</v>
      </c>
      <c r="B2909" s="121">
        <v>2010107005</v>
      </c>
      <c r="C2909" s="148" t="s">
        <v>159</v>
      </c>
      <c r="D2909" s="149" t="s">
        <v>32</v>
      </c>
      <c r="E2909" s="149" t="s">
        <v>34</v>
      </c>
      <c r="F2909" s="149" t="s">
        <v>89</v>
      </c>
      <c r="G2909" s="149" t="s">
        <v>86</v>
      </c>
      <c r="H2909" s="149">
        <v>0</v>
      </c>
      <c r="I2909" s="123" t="s">
        <v>2958</v>
      </c>
      <c r="J2909" s="150">
        <f>VLOOKUP(B2909,'12.2023'!A:C,3,0)</f>
        <v>0</v>
      </c>
      <c r="K2909" s="151">
        <f>VLOOKUP(B2909,'12.2023'!A:D,4,0)</f>
        <v>0</v>
      </c>
      <c r="L2909" s="150">
        <f>VLOOKUP(B2909,'12.2023'!A:E,5,0)</f>
        <v>0</v>
      </c>
      <c r="M2909" s="150">
        <f>VLOOKUP(B2909,'12.2023'!A:F,6,0)</f>
        <v>0</v>
      </c>
      <c r="N2909" s="150">
        <f t="shared" si="181"/>
        <v>0</v>
      </c>
      <c r="O2909" s="152">
        <f t="shared" si="182"/>
        <v>0</v>
      </c>
      <c r="P2909" s="128">
        <f t="shared" si="183"/>
        <v>0</v>
      </c>
      <c r="Q2909" s="153">
        <v>0</v>
      </c>
      <c r="R2909" s="128">
        <f t="shared" si="184"/>
        <v>0</v>
      </c>
      <c r="S2909" s="129">
        <v>16</v>
      </c>
    </row>
    <row r="2910" spans="1:19" hidden="1">
      <c r="A2910" s="147">
        <v>2865</v>
      </c>
      <c r="B2910" s="121">
        <v>2010107006</v>
      </c>
      <c r="C2910" s="148" t="s">
        <v>159</v>
      </c>
      <c r="D2910" s="149" t="s">
        <v>32</v>
      </c>
      <c r="E2910" s="149" t="s">
        <v>34</v>
      </c>
      <c r="F2910" s="149" t="s">
        <v>89</v>
      </c>
      <c r="G2910" s="149" t="s">
        <v>86</v>
      </c>
      <c r="H2910" s="149">
        <v>0</v>
      </c>
      <c r="I2910" s="123" t="s">
        <v>2959</v>
      </c>
      <c r="J2910" s="150">
        <f>VLOOKUP(B2910,'12.2023'!A:C,3,0)</f>
        <v>0</v>
      </c>
      <c r="K2910" s="151">
        <f>VLOOKUP(B2910,'12.2023'!A:D,4,0)</f>
        <v>0</v>
      </c>
      <c r="L2910" s="150">
        <f>VLOOKUP(B2910,'12.2023'!A:E,5,0)</f>
        <v>0</v>
      </c>
      <c r="M2910" s="150">
        <f>VLOOKUP(B2910,'12.2023'!A:F,6,0)</f>
        <v>0</v>
      </c>
      <c r="N2910" s="150">
        <f t="shared" si="181"/>
        <v>0</v>
      </c>
      <c r="O2910" s="152">
        <f t="shared" si="182"/>
        <v>0</v>
      </c>
      <c r="P2910" s="128">
        <f t="shared" si="183"/>
        <v>0</v>
      </c>
      <c r="Q2910" s="153">
        <v>0</v>
      </c>
      <c r="R2910" s="128">
        <f t="shared" si="184"/>
        <v>0</v>
      </c>
      <c r="S2910" s="129">
        <v>16</v>
      </c>
    </row>
    <row r="2911" spans="1:19" hidden="1">
      <c r="A2911" s="147">
        <v>2866</v>
      </c>
      <c r="B2911" s="121">
        <v>2010107007</v>
      </c>
      <c r="C2911" s="148" t="s">
        <v>159</v>
      </c>
      <c r="D2911" s="149" t="s">
        <v>32</v>
      </c>
      <c r="E2911" s="149" t="s">
        <v>34</v>
      </c>
      <c r="F2911" s="149" t="s">
        <v>89</v>
      </c>
      <c r="G2911" s="149" t="s">
        <v>86</v>
      </c>
      <c r="H2911" s="149">
        <v>0</v>
      </c>
      <c r="I2911" s="123" t="s">
        <v>2960</v>
      </c>
      <c r="J2911" s="150">
        <f>VLOOKUP(B2911,'12.2023'!A:C,3,0)</f>
        <v>0</v>
      </c>
      <c r="K2911" s="151">
        <f>VLOOKUP(B2911,'12.2023'!A:D,4,0)</f>
        <v>0</v>
      </c>
      <c r="L2911" s="150">
        <f>VLOOKUP(B2911,'12.2023'!A:E,5,0)</f>
        <v>0</v>
      </c>
      <c r="M2911" s="150">
        <f>VLOOKUP(B2911,'12.2023'!A:F,6,0)</f>
        <v>0</v>
      </c>
      <c r="N2911" s="150">
        <f t="shared" si="181"/>
        <v>0</v>
      </c>
      <c r="O2911" s="152">
        <f t="shared" si="182"/>
        <v>0</v>
      </c>
      <c r="P2911" s="128">
        <f t="shared" si="183"/>
        <v>0</v>
      </c>
      <c r="Q2911" s="153">
        <v>0</v>
      </c>
      <c r="R2911" s="128">
        <f t="shared" si="184"/>
        <v>0</v>
      </c>
      <c r="S2911" s="129">
        <v>16</v>
      </c>
    </row>
    <row r="2912" spans="1:19" hidden="1">
      <c r="A2912" s="147">
        <v>2867</v>
      </c>
      <c r="B2912" s="121">
        <v>2010107008</v>
      </c>
      <c r="C2912" s="148" t="s">
        <v>159</v>
      </c>
      <c r="D2912" s="149" t="s">
        <v>32</v>
      </c>
      <c r="E2912" s="149" t="s">
        <v>34</v>
      </c>
      <c r="F2912" s="149" t="s">
        <v>89</v>
      </c>
      <c r="G2912" s="149" t="s">
        <v>86</v>
      </c>
      <c r="H2912" s="149">
        <v>0</v>
      </c>
      <c r="I2912" s="123" t="s">
        <v>2961</v>
      </c>
      <c r="J2912" s="150">
        <f>VLOOKUP(B2912,'12.2023'!A:C,3,0)</f>
        <v>0</v>
      </c>
      <c r="K2912" s="151">
        <f>VLOOKUP(B2912,'12.2023'!A:D,4,0)</f>
        <v>0</v>
      </c>
      <c r="L2912" s="150">
        <f>VLOOKUP(B2912,'12.2023'!A:E,5,0)</f>
        <v>0</v>
      </c>
      <c r="M2912" s="150">
        <f>VLOOKUP(B2912,'12.2023'!A:F,6,0)</f>
        <v>0</v>
      </c>
      <c r="N2912" s="150">
        <f t="shared" si="181"/>
        <v>0</v>
      </c>
      <c r="O2912" s="152">
        <f t="shared" si="182"/>
        <v>0</v>
      </c>
      <c r="P2912" s="128">
        <f t="shared" si="183"/>
        <v>0</v>
      </c>
      <c r="Q2912" s="153">
        <v>0</v>
      </c>
      <c r="R2912" s="128">
        <f t="shared" si="184"/>
        <v>0</v>
      </c>
      <c r="S2912" s="129">
        <v>16</v>
      </c>
    </row>
    <row r="2913" spans="1:19" hidden="1">
      <c r="A2913" s="147">
        <v>2868</v>
      </c>
      <c r="B2913" s="121">
        <v>2010107009</v>
      </c>
      <c r="C2913" s="148" t="s">
        <v>159</v>
      </c>
      <c r="D2913" s="149" t="s">
        <v>32</v>
      </c>
      <c r="E2913" s="149" t="s">
        <v>34</v>
      </c>
      <c r="F2913" s="149" t="s">
        <v>89</v>
      </c>
      <c r="G2913" s="149" t="s">
        <v>86</v>
      </c>
      <c r="H2913" s="149">
        <v>0</v>
      </c>
      <c r="I2913" s="123" t="s">
        <v>2962</v>
      </c>
      <c r="J2913" s="150">
        <f>VLOOKUP(B2913,'12.2023'!A:C,3,0)</f>
        <v>0</v>
      </c>
      <c r="K2913" s="151">
        <f>VLOOKUP(B2913,'12.2023'!A:D,4,0)</f>
        <v>0</v>
      </c>
      <c r="L2913" s="150">
        <f>VLOOKUP(B2913,'12.2023'!A:E,5,0)</f>
        <v>0</v>
      </c>
      <c r="M2913" s="150">
        <f>VLOOKUP(B2913,'12.2023'!A:F,6,0)</f>
        <v>0</v>
      </c>
      <c r="N2913" s="150">
        <f t="shared" si="181"/>
        <v>0</v>
      </c>
      <c r="O2913" s="152">
        <f t="shared" si="182"/>
        <v>0</v>
      </c>
      <c r="P2913" s="128">
        <f t="shared" si="183"/>
        <v>0</v>
      </c>
      <c r="Q2913" s="153">
        <v>0</v>
      </c>
      <c r="R2913" s="128">
        <f t="shared" si="184"/>
        <v>0</v>
      </c>
      <c r="S2913" s="129">
        <v>16</v>
      </c>
    </row>
    <row r="2914" spans="1:19" hidden="1">
      <c r="A2914" s="147">
        <v>2869</v>
      </c>
      <c r="B2914" s="121">
        <v>2010107010</v>
      </c>
      <c r="C2914" s="148" t="s">
        <v>159</v>
      </c>
      <c r="D2914" s="149" t="s">
        <v>32</v>
      </c>
      <c r="E2914" s="149" t="s">
        <v>34</v>
      </c>
      <c r="F2914" s="149" t="s">
        <v>89</v>
      </c>
      <c r="G2914" s="149" t="s">
        <v>86</v>
      </c>
      <c r="H2914" s="149">
        <v>0</v>
      </c>
      <c r="I2914" s="123" t="s">
        <v>2963</v>
      </c>
      <c r="J2914" s="150">
        <f>VLOOKUP(B2914,'12.2023'!A:C,3,0)</f>
        <v>0</v>
      </c>
      <c r="K2914" s="151">
        <f>VLOOKUP(B2914,'12.2023'!A:D,4,0)</f>
        <v>3765.26</v>
      </c>
      <c r="L2914" s="150">
        <f>VLOOKUP(B2914,'12.2023'!A:E,5,0)</f>
        <v>0</v>
      </c>
      <c r="M2914" s="150">
        <f>VLOOKUP(B2914,'12.2023'!A:F,6,0)</f>
        <v>0</v>
      </c>
      <c r="N2914" s="150">
        <f t="shared" si="181"/>
        <v>0</v>
      </c>
      <c r="O2914" s="152">
        <f t="shared" si="182"/>
        <v>3765.26</v>
      </c>
      <c r="P2914" s="128">
        <f t="shared" si="183"/>
        <v>-3765.26</v>
      </c>
      <c r="Q2914" s="153">
        <v>0</v>
      </c>
      <c r="R2914" s="128">
        <f t="shared" si="184"/>
        <v>-3765.26</v>
      </c>
      <c r="S2914" s="129">
        <v>16</v>
      </c>
    </row>
    <row r="2915" spans="1:19" hidden="1">
      <c r="A2915" s="147">
        <v>2870</v>
      </c>
      <c r="B2915" s="121">
        <v>2010107011</v>
      </c>
      <c r="C2915" s="148" t="s">
        <v>159</v>
      </c>
      <c r="D2915" s="149" t="s">
        <v>32</v>
      </c>
      <c r="E2915" s="149" t="s">
        <v>34</v>
      </c>
      <c r="F2915" s="149" t="s">
        <v>89</v>
      </c>
      <c r="G2915" s="149" t="s">
        <v>86</v>
      </c>
      <c r="H2915" s="149">
        <v>0</v>
      </c>
      <c r="I2915" s="123" t="s">
        <v>2964</v>
      </c>
      <c r="J2915" s="150">
        <f>VLOOKUP(B2915,'12.2023'!A:C,3,0)</f>
        <v>20655</v>
      </c>
      <c r="K2915" s="151">
        <f>VLOOKUP(B2915,'12.2023'!A:D,4,0)</f>
        <v>0</v>
      </c>
      <c r="L2915" s="150">
        <f>VLOOKUP(B2915,'12.2023'!A:E,5,0)</f>
        <v>0</v>
      </c>
      <c r="M2915" s="150">
        <f>VLOOKUP(B2915,'12.2023'!A:F,6,0)</f>
        <v>20655</v>
      </c>
      <c r="N2915" s="150">
        <f t="shared" si="181"/>
        <v>0</v>
      </c>
      <c r="O2915" s="152">
        <f t="shared" si="182"/>
        <v>0</v>
      </c>
      <c r="P2915" s="128">
        <f t="shared" si="183"/>
        <v>0</v>
      </c>
      <c r="Q2915" s="153">
        <v>0</v>
      </c>
      <c r="R2915" s="128">
        <f t="shared" si="184"/>
        <v>0</v>
      </c>
      <c r="S2915" s="129">
        <v>16</v>
      </c>
    </row>
    <row r="2916" spans="1:19" hidden="1">
      <c r="A2916" s="147">
        <v>2871</v>
      </c>
      <c r="B2916" s="121">
        <v>2010107012</v>
      </c>
      <c r="C2916" s="148" t="s">
        <v>159</v>
      </c>
      <c r="D2916" s="149" t="s">
        <v>32</v>
      </c>
      <c r="E2916" s="149" t="s">
        <v>34</v>
      </c>
      <c r="F2916" s="149" t="s">
        <v>89</v>
      </c>
      <c r="G2916" s="149" t="s">
        <v>86</v>
      </c>
      <c r="H2916" s="149">
        <v>0</v>
      </c>
      <c r="I2916" s="123" t="s">
        <v>2965</v>
      </c>
      <c r="J2916" s="150">
        <f>VLOOKUP(B2916,'12.2023'!A:C,3,0)</f>
        <v>0</v>
      </c>
      <c r="K2916" s="151">
        <f>VLOOKUP(B2916,'12.2023'!A:D,4,0)</f>
        <v>0</v>
      </c>
      <c r="L2916" s="150">
        <f>VLOOKUP(B2916,'12.2023'!A:E,5,0)</f>
        <v>0</v>
      </c>
      <c r="M2916" s="150">
        <f>VLOOKUP(B2916,'12.2023'!A:F,6,0)</f>
        <v>0</v>
      </c>
      <c r="N2916" s="150">
        <f t="shared" si="181"/>
        <v>0</v>
      </c>
      <c r="O2916" s="152">
        <f t="shared" si="182"/>
        <v>0</v>
      </c>
      <c r="P2916" s="128">
        <f t="shared" si="183"/>
        <v>0</v>
      </c>
      <c r="Q2916" s="153">
        <v>0</v>
      </c>
      <c r="R2916" s="128">
        <f t="shared" si="184"/>
        <v>0</v>
      </c>
      <c r="S2916" s="129">
        <v>16</v>
      </c>
    </row>
    <row r="2917" spans="1:19" hidden="1">
      <c r="A2917" s="147">
        <v>2872</v>
      </c>
      <c r="B2917" s="121">
        <v>2010107013</v>
      </c>
      <c r="C2917" s="148" t="s">
        <v>159</v>
      </c>
      <c r="D2917" s="149" t="s">
        <v>32</v>
      </c>
      <c r="E2917" s="149" t="s">
        <v>34</v>
      </c>
      <c r="F2917" s="149" t="s">
        <v>89</v>
      </c>
      <c r="G2917" s="149" t="s">
        <v>86</v>
      </c>
      <c r="H2917" s="149">
        <v>0</v>
      </c>
      <c r="I2917" s="123" t="s">
        <v>2966</v>
      </c>
      <c r="J2917" s="150">
        <f>VLOOKUP(B2917,'12.2023'!A:C,3,0)</f>
        <v>0</v>
      </c>
      <c r="K2917" s="151">
        <f>VLOOKUP(B2917,'12.2023'!A:D,4,0)</f>
        <v>0</v>
      </c>
      <c r="L2917" s="150">
        <f>VLOOKUP(B2917,'12.2023'!A:E,5,0)</f>
        <v>41485.97</v>
      </c>
      <c r="M2917" s="150">
        <f>VLOOKUP(B2917,'12.2023'!A:F,6,0)</f>
        <v>41485.97</v>
      </c>
      <c r="N2917" s="150">
        <f t="shared" si="181"/>
        <v>0</v>
      </c>
      <c r="O2917" s="152">
        <f t="shared" si="182"/>
        <v>0</v>
      </c>
      <c r="P2917" s="128">
        <f t="shared" si="183"/>
        <v>0</v>
      </c>
      <c r="Q2917" s="153">
        <v>0</v>
      </c>
      <c r="R2917" s="128">
        <f t="shared" si="184"/>
        <v>0</v>
      </c>
      <c r="S2917" s="129">
        <v>16</v>
      </c>
    </row>
    <row r="2918" spans="1:19" hidden="1">
      <c r="A2918" s="147">
        <v>2873</v>
      </c>
      <c r="B2918" s="121">
        <v>2010107014</v>
      </c>
      <c r="C2918" s="148" t="s">
        <v>159</v>
      </c>
      <c r="D2918" s="149" t="s">
        <v>32</v>
      </c>
      <c r="E2918" s="149" t="s">
        <v>34</v>
      </c>
      <c r="F2918" s="149" t="s">
        <v>89</v>
      </c>
      <c r="G2918" s="149" t="s">
        <v>86</v>
      </c>
      <c r="H2918" s="149">
        <v>0</v>
      </c>
      <c r="I2918" s="123" t="s">
        <v>2967</v>
      </c>
      <c r="J2918" s="150">
        <f>VLOOKUP(B2918,'12.2023'!A:C,3,0)</f>
        <v>0</v>
      </c>
      <c r="K2918" s="151">
        <f>VLOOKUP(B2918,'12.2023'!A:D,4,0)</f>
        <v>0</v>
      </c>
      <c r="L2918" s="150">
        <f>VLOOKUP(B2918,'12.2023'!A:E,5,0)</f>
        <v>0</v>
      </c>
      <c r="M2918" s="150">
        <f>VLOOKUP(B2918,'12.2023'!A:F,6,0)</f>
        <v>0</v>
      </c>
      <c r="N2918" s="150">
        <f t="shared" si="181"/>
        <v>0</v>
      </c>
      <c r="O2918" s="152">
        <f t="shared" si="182"/>
        <v>0</v>
      </c>
      <c r="P2918" s="128">
        <f t="shared" si="183"/>
        <v>0</v>
      </c>
      <c r="Q2918" s="153">
        <v>0</v>
      </c>
      <c r="R2918" s="128">
        <f t="shared" si="184"/>
        <v>0</v>
      </c>
      <c r="S2918" s="129">
        <v>16</v>
      </c>
    </row>
    <row r="2919" spans="1:19" hidden="1">
      <c r="A2919" s="147">
        <v>2874</v>
      </c>
      <c r="B2919" s="121">
        <v>2010107015</v>
      </c>
      <c r="C2919" s="148" t="s">
        <v>159</v>
      </c>
      <c r="D2919" s="149" t="s">
        <v>32</v>
      </c>
      <c r="E2919" s="149" t="s">
        <v>34</v>
      </c>
      <c r="F2919" s="149" t="s">
        <v>89</v>
      </c>
      <c r="G2919" s="149" t="s">
        <v>86</v>
      </c>
      <c r="H2919" s="149">
        <v>0</v>
      </c>
      <c r="I2919" s="123" t="s">
        <v>2968</v>
      </c>
      <c r="J2919" s="150">
        <f>VLOOKUP(B2919,'12.2023'!A:C,3,0)</f>
        <v>0</v>
      </c>
      <c r="K2919" s="151">
        <f>VLOOKUP(B2919,'12.2023'!A:D,4,0)</f>
        <v>0</v>
      </c>
      <c r="L2919" s="150">
        <f>VLOOKUP(B2919,'12.2023'!A:E,5,0)</f>
        <v>7743.7299899999998</v>
      </c>
      <c r="M2919" s="150">
        <f>VLOOKUP(B2919,'12.2023'!A:F,6,0)</f>
        <v>7743.7300000000005</v>
      </c>
      <c r="N2919" s="150">
        <f t="shared" si="181"/>
        <v>0</v>
      </c>
      <c r="O2919" s="152">
        <f t="shared" si="182"/>
        <v>1.0000000656873453E-5</v>
      </c>
      <c r="P2919" s="128">
        <f t="shared" si="183"/>
        <v>-1.0000000656873453E-5</v>
      </c>
      <c r="Q2919" s="153">
        <v>0</v>
      </c>
      <c r="R2919" s="128">
        <f t="shared" si="184"/>
        <v>-1.0000000656873453E-5</v>
      </c>
      <c r="S2919" s="129">
        <v>16</v>
      </c>
    </row>
    <row r="2920" spans="1:19" hidden="1">
      <c r="A2920" s="147">
        <v>2875</v>
      </c>
      <c r="B2920" s="121">
        <v>2010107016</v>
      </c>
      <c r="C2920" s="148" t="s">
        <v>159</v>
      </c>
      <c r="D2920" s="149" t="s">
        <v>32</v>
      </c>
      <c r="E2920" s="149" t="s">
        <v>34</v>
      </c>
      <c r="F2920" s="149" t="s">
        <v>89</v>
      </c>
      <c r="G2920" s="149" t="s">
        <v>86</v>
      </c>
      <c r="H2920" s="149">
        <v>0</v>
      </c>
      <c r="I2920" s="123" t="s">
        <v>2969</v>
      </c>
      <c r="J2920" s="150">
        <f>VLOOKUP(B2920,'12.2023'!A:C,3,0)</f>
        <v>3757</v>
      </c>
      <c r="K2920" s="151">
        <f>VLOOKUP(B2920,'12.2023'!A:D,4,0)</f>
        <v>0</v>
      </c>
      <c r="L2920" s="150">
        <f>VLOOKUP(B2920,'12.2023'!A:E,5,0)</f>
        <v>0</v>
      </c>
      <c r="M2920" s="150">
        <f>VLOOKUP(B2920,'12.2023'!A:F,6,0)</f>
        <v>3757</v>
      </c>
      <c r="N2920" s="150">
        <f t="shared" si="181"/>
        <v>0</v>
      </c>
      <c r="O2920" s="152">
        <f t="shared" si="182"/>
        <v>0</v>
      </c>
      <c r="P2920" s="128">
        <f t="shared" si="183"/>
        <v>0</v>
      </c>
      <c r="Q2920" s="153">
        <v>0</v>
      </c>
      <c r="R2920" s="128">
        <f t="shared" si="184"/>
        <v>0</v>
      </c>
      <c r="S2920" s="129">
        <v>16</v>
      </c>
    </row>
    <row r="2921" spans="1:19" hidden="1">
      <c r="A2921" s="147">
        <v>2876</v>
      </c>
      <c r="B2921" s="121">
        <v>2010107017</v>
      </c>
      <c r="C2921" s="148" t="s">
        <v>159</v>
      </c>
      <c r="D2921" s="149" t="s">
        <v>32</v>
      </c>
      <c r="E2921" s="149" t="s">
        <v>34</v>
      </c>
      <c r="F2921" s="149" t="s">
        <v>89</v>
      </c>
      <c r="G2921" s="149" t="s">
        <v>86</v>
      </c>
      <c r="H2921" s="149">
        <v>0</v>
      </c>
      <c r="I2921" s="123" t="s">
        <v>2970</v>
      </c>
      <c r="J2921" s="150">
        <f>VLOOKUP(B2921,'12.2023'!A:C,3,0)</f>
        <v>0</v>
      </c>
      <c r="K2921" s="151">
        <f>VLOOKUP(B2921,'12.2023'!A:D,4,0)</f>
        <v>0</v>
      </c>
      <c r="L2921" s="150">
        <f>VLOOKUP(B2921,'12.2023'!A:E,5,0)</f>
        <v>0</v>
      </c>
      <c r="M2921" s="150">
        <f>VLOOKUP(B2921,'12.2023'!A:F,6,0)</f>
        <v>0</v>
      </c>
      <c r="N2921" s="150">
        <f t="shared" si="181"/>
        <v>0</v>
      </c>
      <c r="O2921" s="152">
        <f t="shared" si="182"/>
        <v>0</v>
      </c>
      <c r="P2921" s="128">
        <f t="shared" si="183"/>
        <v>0</v>
      </c>
      <c r="Q2921" s="153">
        <v>0</v>
      </c>
      <c r="R2921" s="128">
        <f t="shared" si="184"/>
        <v>0</v>
      </c>
      <c r="S2921" s="129">
        <v>16</v>
      </c>
    </row>
    <row r="2922" spans="1:19" hidden="1">
      <c r="A2922" s="147">
        <v>2877</v>
      </c>
      <c r="B2922" s="121">
        <v>2010107018</v>
      </c>
      <c r="C2922" s="148" t="s">
        <v>159</v>
      </c>
      <c r="D2922" s="149" t="s">
        <v>32</v>
      </c>
      <c r="E2922" s="149" t="s">
        <v>34</v>
      </c>
      <c r="F2922" s="149" t="s">
        <v>89</v>
      </c>
      <c r="G2922" s="149" t="s">
        <v>86</v>
      </c>
      <c r="H2922" s="149">
        <v>0</v>
      </c>
      <c r="I2922" s="123" t="s">
        <v>2971</v>
      </c>
      <c r="J2922" s="150">
        <f>VLOOKUP(B2922,'12.2023'!A:C,3,0)</f>
        <v>0</v>
      </c>
      <c r="K2922" s="151">
        <f>VLOOKUP(B2922,'12.2023'!A:D,4,0)</f>
        <v>0</v>
      </c>
      <c r="L2922" s="150">
        <f>VLOOKUP(B2922,'12.2023'!A:E,5,0)</f>
        <v>0</v>
      </c>
      <c r="M2922" s="150">
        <f>VLOOKUP(B2922,'12.2023'!A:F,6,0)</f>
        <v>0</v>
      </c>
      <c r="N2922" s="150">
        <f t="shared" si="181"/>
        <v>0</v>
      </c>
      <c r="O2922" s="152">
        <f t="shared" si="182"/>
        <v>0</v>
      </c>
      <c r="P2922" s="128">
        <f t="shared" si="183"/>
        <v>0</v>
      </c>
      <c r="Q2922" s="153">
        <v>0</v>
      </c>
      <c r="R2922" s="128">
        <f t="shared" si="184"/>
        <v>0</v>
      </c>
      <c r="S2922" s="129">
        <v>16</v>
      </c>
    </row>
    <row r="2923" spans="1:19" hidden="1">
      <c r="A2923" s="147">
        <v>2878</v>
      </c>
      <c r="B2923" s="121">
        <v>2010107019</v>
      </c>
      <c r="C2923" s="148" t="s">
        <v>159</v>
      </c>
      <c r="D2923" s="149" t="s">
        <v>32</v>
      </c>
      <c r="E2923" s="149" t="s">
        <v>34</v>
      </c>
      <c r="F2923" s="149" t="s">
        <v>89</v>
      </c>
      <c r="G2923" s="149" t="s">
        <v>86</v>
      </c>
      <c r="H2923" s="149">
        <v>0</v>
      </c>
      <c r="I2923" s="123" t="s">
        <v>2972</v>
      </c>
      <c r="J2923" s="150">
        <f>VLOOKUP(B2923,'12.2023'!A:C,3,0)</f>
        <v>0</v>
      </c>
      <c r="K2923" s="151">
        <f>VLOOKUP(B2923,'12.2023'!A:D,4,0)</f>
        <v>0</v>
      </c>
      <c r="L2923" s="150">
        <f>VLOOKUP(B2923,'12.2023'!A:E,5,0)</f>
        <v>0</v>
      </c>
      <c r="M2923" s="150">
        <f>VLOOKUP(B2923,'12.2023'!A:F,6,0)</f>
        <v>0</v>
      </c>
      <c r="N2923" s="150">
        <f t="shared" si="181"/>
        <v>0</v>
      </c>
      <c r="O2923" s="152">
        <f t="shared" si="182"/>
        <v>0</v>
      </c>
      <c r="P2923" s="128">
        <f t="shared" si="183"/>
        <v>0</v>
      </c>
      <c r="Q2923" s="153">
        <v>0</v>
      </c>
      <c r="R2923" s="128">
        <f t="shared" si="184"/>
        <v>0</v>
      </c>
      <c r="S2923" s="129">
        <v>16</v>
      </c>
    </row>
    <row r="2924" spans="1:19" hidden="1">
      <c r="A2924" s="147">
        <v>2879</v>
      </c>
      <c r="B2924" s="121">
        <v>2010107020</v>
      </c>
      <c r="C2924" s="148" t="s">
        <v>159</v>
      </c>
      <c r="D2924" s="149" t="s">
        <v>32</v>
      </c>
      <c r="E2924" s="149" t="s">
        <v>34</v>
      </c>
      <c r="F2924" s="149" t="s">
        <v>89</v>
      </c>
      <c r="G2924" s="149" t="s">
        <v>86</v>
      </c>
      <c r="H2924" s="149">
        <v>0</v>
      </c>
      <c r="I2924" s="123" t="s">
        <v>2973</v>
      </c>
      <c r="J2924" s="150">
        <f>VLOOKUP(B2924,'12.2023'!A:C,3,0)</f>
        <v>0</v>
      </c>
      <c r="K2924" s="151">
        <f>VLOOKUP(B2924,'12.2023'!A:D,4,0)</f>
        <v>0</v>
      </c>
      <c r="L2924" s="150">
        <f>VLOOKUP(B2924,'12.2023'!A:E,5,0)</f>
        <v>0</v>
      </c>
      <c r="M2924" s="150">
        <f>VLOOKUP(B2924,'12.2023'!A:F,6,0)</f>
        <v>0</v>
      </c>
      <c r="N2924" s="150">
        <f t="shared" si="181"/>
        <v>0</v>
      </c>
      <c r="O2924" s="152">
        <f t="shared" si="182"/>
        <v>0</v>
      </c>
      <c r="P2924" s="128">
        <f t="shared" si="183"/>
        <v>0</v>
      </c>
      <c r="Q2924" s="153">
        <v>0</v>
      </c>
      <c r="R2924" s="128">
        <f t="shared" si="184"/>
        <v>0</v>
      </c>
      <c r="S2924" s="129">
        <v>16</v>
      </c>
    </row>
    <row r="2925" spans="1:19" hidden="1">
      <c r="A2925" s="147">
        <v>2880</v>
      </c>
      <c r="B2925" s="121">
        <v>2010107021</v>
      </c>
      <c r="C2925" s="148" t="s">
        <v>159</v>
      </c>
      <c r="D2925" s="149" t="s">
        <v>32</v>
      </c>
      <c r="E2925" s="149" t="s">
        <v>34</v>
      </c>
      <c r="F2925" s="149" t="s">
        <v>152</v>
      </c>
      <c r="G2925" s="149" t="s">
        <v>111</v>
      </c>
      <c r="H2925" s="149">
        <v>0</v>
      </c>
      <c r="I2925" s="123" t="s">
        <v>2974</v>
      </c>
      <c r="J2925" s="150">
        <f>VLOOKUP(B2925,'12.2023'!A:C,3,0)</f>
        <v>92985.75</v>
      </c>
      <c r="K2925" s="151">
        <f>VLOOKUP(B2925,'12.2023'!A:D,4,0)</f>
        <v>0</v>
      </c>
      <c r="L2925" s="150">
        <f>VLOOKUP(B2925,'12.2023'!A:E,5,0)</f>
        <v>0</v>
      </c>
      <c r="M2925" s="150">
        <f>VLOOKUP(B2925,'12.2023'!A:F,6,0)</f>
        <v>0</v>
      </c>
      <c r="N2925" s="150">
        <f t="shared" si="181"/>
        <v>92985.75</v>
      </c>
      <c r="O2925" s="152">
        <f t="shared" si="182"/>
        <v>0</v>
      </c>
      <c r="P2925" s="128">
        <f t="shared" si="183"/>
        <v>92985.75</v>
      </c>
      <c r="Q2925" s="153">
        <v>0</v>
      </c>
      <c r="R2925" s="128">
        <f t="shared" si="184"/>
        <v>92985.75</v>
      </c>
      <c r="S2925" s="129">
        <v>11</v>
      </c>
    </row>
    <row r="2926" spans="1:19" hidden="1">
      <c r="A2926" s="147">
        <v>2881</v>
      </c>
      <c r="B2926" s="121">
        <v>2010107022</v>
      </c>
      <c r="C2926" s="148" t="s">
        <v>159</v>
      </c>
      <c r="D2926" s="149" t="s">
        <v>32</v>
      </c>
      <c r="E2926" s="149" t="s">
        <v>34</v>
      </c>
      <c r="F2926" s="149" t="s">
        <v>89</v>
      </c>
      <c r="G2926" s="149" t="s">
        <v>86</v>
      </c>
      <c r="H2926" s="149">
        <v>0</v>
      </c>
      <c r="I2926" s="123" t="s">
        <v>2975</v>
      </c>
      <c r="J2926" s="150">
        <f>VLOOKUP(B2926,'12.2023'!A:C,3,0)</f>
        <v>0</v>
      </c>
      <c r="K2926" s="151">
        <f>VLOOKUP(B2926,'12.2023'!A:D,4,0)</f>
        <v>0</v>
      </c>
      <c r="L2926" s="150">
        <f>VLOOKUP(B2926,'12.2023'!A:E,5,0)</f>
        <v>0</v>
      </c>
      <c r="M2926" s="150">
        <f>VLOOKUP(B2926,'12.2023'!A:F,6,0)</f>
        <v>0</v>
      </c>
      <c r="N2926" s="150">
        <f t="shared" si="181"/>
        <v>0</v>
      </c>
      <c r="O2926" s="152">
        <f t="shared" si="182"/>
        <v>0</v>
      </c>
      <c r="P2926" s="128">
        <f t="shared" si="183"/>
        <v>0</v>
      </c>
      <c r="Q2926" s="153">
        <v>0</v>
      </c>
      <c r="R2926" s="128">
        <f t="shared" si="184"/>
        <v>0</v>
      </c>
      <c r="S2926" s="129">
        <v>16</v>
      </c>
    </row>
    <row r="2927" spans="1:19" hidden="1">
      <c r="A2927" s="147">
        <v>2882</v>
      </c>
      <c r="B2927" s="121">
        <v>2010107023</v>
      </c>
      <c r="C2927" s="148" t="s">
        <v>159</v>
      </c>
      <c r="D2927" s="149" t="s">
        <v>32</v>
      </c>
      <c r="E2927" s="149" t="s">
        <v>34</v>
      </c>
      <c r="F2927" s="149" t="s">
        <v>152</v>
      </c>
      <c r="G2927" s="149" t="s">
        <v>111</v>
      </c>
      <c r="H2927" s="149">
        <v>0</v>
      </c>
      <c r="I2927" s="123" t="s">
        <v>2976</v>
      </c>
      <c r="J2927" s="150">
        <f>VLOOKUP(B2927,'12.2023'!A:C,3,0)</f>
        <v>0</v>
      </c>
      <c r="K2927" s="151">
        <f>VLOOKUP(B2927,'12.2023'!A:D,4,0)</f>
        <v>0</v>
      </c>
      <c r="L2927" s="150">
        <f>VLOOKUP(B2927,'12.2023'!A:E,5,0)</f>
        <v>558636.46</v>
      </c>
      <c r="M2927" s="150">
        <f>VLOOKUP(B2927,'12.2023'!A:F,6,0)</f>
        <v>547008.96</v>
      </c>
      <c r="N2927" s="150">
        <f t="shared" si="181"/>
        <v>11627.5</v>
      </c>
      <c r="O2927" s="152">
        <f t="shared" si="182"/>
        <v>0</v>
      </c>
      <c r="P2927" s="128">
        <f t="shared" si="183"/>
        <v>11627.5</v>
      </c>
      <c r="Q2927" s="153">
        <v>0</v>
      </c>
      <c r="R2927" s="128">
        <f t="shared" si="184"/>
        <v>11627.5</v>
      </c>
      <c r="S2927" s="129">
        <v>11</v>
      </c>
    </row>
    <row r="2928" spans="1:19" hidden="1">
      <c r="A2928" s="147">
        <v>2883</v>
      </c>
      <c r="B2928" s="121">
        <v>2010107024</v>
      </c>
      <c r="C2928" s="148" t="s">
        <v>159</v>
      </c>
      <c r="D2928" s="149" t="s">
        <v>32</v>
      </c>
      <c r="E2928" s="149" t="s">
        <v>34</v>
      </c>
      <c r="F2928" s="149" t="s">
        <v>89</v>
      </c>
      <c r="G2928" s="149" t="s">
        <v>86</v>
      </c>
      <c r="H2928" s="149">
        <v>0</v>
      </c>
      <c r="I2928" s="123" t="s">
        <v>2977</v>
      </c>
      <c r="J2928" s="150">
        <f>VLOOKUP(B2928,'12.2023'!A:C,3,0)</f>
        <v>0</v>
      </c>
      <c r="K2928" s="151">
        <f>VLOOKUP(B2928,'12.2023'!A:D,4,0)</f>
        <v>0</v>
      </c>
      <c r="L2928" s="150">
        <f>VLOOKUP(B2928,'12.2023'!A:E,5,0)</f>
        <v>0</v>
      </c>
      <c r="M2928" s="150">
        <f>VLOOKUP(B2928,'12.2023'!A:F,6,0)</f>
        <v>0</v>
      </c>
      <c r="N2928" s="150">
        <f t="shared" si="181"/>
        <v>0</v>
      </c>
      <c r="O2928" s="152">
        <f t="shared" si="182"/>
        <v>0</v>
      </c>
      <c r="P2928" s="128">
        <f t="shared" si="183"/>
        <v>0</v>
      </c>
      <c r="Q2928" s="153">
        <v>0</v>
      </c>
      <c r="R2928" s="128">
        <f t="shared" si="184"/>
        <v>0</v>
      </c>
      <c r="S2928" s="129">
        <v>16</v>
      </c>
    </row>
    <row r="2929" spans="1:19" hidden="1">
      <c r="A2929" s="147">
        <v>2884</v>
      </c>
      <c r="B2929" s="121">
        <v>2010107025</v>
      </c>
      <c r="C2929" s="148" t="s">
        <v>159</v>
      </c>
      <c r="D2929" s="149" t="s">
        <v>32</v>
      </c>
      <c r="E2929" s="149" t="s">
        <v>34</v>
      </c>
      <c r="F2929" s="149" t="s">
        <v>152</v>
      </c>
      <c r="G2929" s="149" t="s">
        <v>111</v>
      </c>
      <c r="H2929" s="149">
        <v>0</v>
      </c>
      <c r="I2929" s="123" t="s">
        <v>2978</v>
      </c>
      <c r="J2929" s="150">
        <f>VLOOKUP(B2929,'12.2023'!A:C,3,0)</f>
        <v>0</v>
      </c>
      <c r="K2929" s="151">
        <f>VLOOKUP(B2929,'12.2023'!A:D,4,0)</f>
        <v>0</v>
      </c>
      <c r="L2929" s="150">
        <f>VLOOKUP(B2929,'12.2023'!A:E,5,0)</f>
        <v>11680.65</v>
      </c>
      <c r="M2929" s="150">
        <f>VLOOKUP(B2929,'12.2023'!A:F,6,0)</f>
        <v>269.85000000000002</v>
      </c>
      <c r="N2929" s="150">
        <f t="shared" si="181"/>
        <v>11410.8</v>
      </c>
      <c r="O2929" s="152">
        <f t="shared" si="182"/>
        <v>0</v>
      </c>
      <c r="P2929" s="128">
        <f t="shared" si="183"/>
        <v>11410.8</v>
      </c>
      <c r="Q2929" s="153">
        <v>0</v>
      </c>
      <c r="R2929" s="128">
        <f t="shared" si="184"/>
        <v>11410.8</v>
      </c>
      <c r="S2929" s="129">
        <v>11</v>
      </c>
    </row>
    <row r="2930" spans="1:19" hidden="1">
      <c r="A2930" s="147">
        <v>2885</v>
      </c>
      <c r="B2930" s="121">
        <v>2010107026</v>
      </c>
      <c r="C2930" s="148" t="s">
        <v>159</v>
      </c>
      <c r="D2930" s="149" t="s">
        <v>32</v>
      </c>
      <c r="E2930" s="149" t="s">
        <v>34</v>
      </c>
      <c r="F2930" s="149" t="s">
        <v>89</v>
      </c>
      <c r="G2930" s="149" t="s">
        <v>86</v>
      </c>
      <c r="H2930" s="149">
        <v>0</v>
      </c>
      <c r="I2930" s="123" t="s">
        <v>2979</v>
      </c>
      <c r="J2930" s="150">
        <f>VLOOKUP(B2930,'12.2023'!A:C,3,0)</f>
        <v>0</v>
      </c>
      <c r="K2930" s="151">
        <f>VLOOKUP(B2930,'12.2023'!A:D,4,0)</f>
        <v>0</v>
      </c>
      <c r="L2930" s="150">
        <f>VLOOKUP(B2930,'12.2023'!A:E,5,0)</f>
        <v>56704.4</v>
      </c>
      <c r="M2930" s="150">
        <f>VLOOKUP(B2930,'12.2023'!A:F,6,0)</f>
        <v>56704.4</v>
      </c>
      <c r="N2930" s="150">
        <f t="shared" si="181"/>
        <v>0</v>
      </c>
      <c r="O2930" s="152">
        <f t="shared" si="182"/>
        <v>0</v>
      </c>
      <c r="P2930" s="128">
        <f t="shared" si="183"/>
        <v>0</v>
      </c>
      <c r="Q2930" s="153">
        <v>0</v>
      </c>
      <c r="R2930" s="128">
        <f t="shared" si="184"/>
        <v>0</v>
      </c>
      <c r="S2930" s="129">
        <v>16</v>
      </c>
    </row>
    <row r="2931" spans="1:19" hidden="1">
      <c r="A2931" s="147">
        <v>2886</v>
      </c>
      <c r="B2931" s="121">
        <v>2010107027</v>
      </c>
      <c r="C2931" s="148" t="s">
        <v>159</v>
      </c>
      <c r="D2931" s="149" t="s">
        <v>32</v>
      </c>
      <c r="E2931" s="149" t="s">
        <v>34</v>
      </c>
      <c r="F2931" s="149" t="s">
        <v>89</v>
      </c>
      <c r="G2931" s="149" t="s">
        <v>86</v>
      </c>
      <c r="H2931" s="149">
        <v>0</v>
      </c>
      <c r="I2931" s="123" t="s">
        <v>2980</v>
      </c>
      <c r="J2931" s="150">
        <f>VLOOKUP(B2931,'12.2023'!A:C,3,0)</f>
        <v>0</v>
      </c>
      <c r="K2931" s="151">
        <f>VLOOKUP(B2931,'12.2023'!A:D,4,0)</f>
        <v>0</v>
      </c>
      <c r="L2931" s="150">
        <f>VLOOKUP(B2931,'12.2023'!A:E,5,0)</f>
        <v>98039.34</v>
      </c>
      <c r="M2931" s="150">
        <f>VLOOKUP(B2931,'12.2023'!A:F,6,0)</f>
        <v>98039.34</v>
      </c>
      <c r="N2931" s="150">
        <f t="shared" si="181"/>
        <v>0</v>
      </c>
      <c r="O2931" s="152">
        <f t="shared" si="182"/>
        <v>0</v>
      </c>
      <c r="P2931" s="128">
        <f t="shared" si="183"/>
        <v>0</v>
      </c>
      <c r="Q2931" s="153">
        <v>0</v>
      </c>
      <c r="R2931" s="128">
        <f t="shared" si="184"/>
        <v>0</v>
      </c>
      <c r="S2931" s="129">
        <v>16</v>
      </c>
    </row>
    <row r="2932" spans="1:19" hidden="1">
      <c r="A2932" s="147">
        <v>2887</v>
      </c>
      <c r="B2932" s="121">
        <v>2010107028</v>
      </c>
      <c r="C2932" s="148" t="s">
        <v>159</v>
      </c>
      <c r="D2932" s="149" t="s">
        <v>32</v>
      </c>
      <c r="E2932" s="149" t="s">
        <v>34</v>
      </c>
      <c r="F2932" s="149" t="s">
        <v>89</v>
      </c>
      <c r="G2932" s="149" t="s">
        <v>86</v>
      </c>
      <c r="H2932" s="149">
        <v>0</v>
      </c>
      <c r="I2932" s="123" t="s">
        <v>2981</v>
      </c>
      <c r="J2932" s="150">
        <f>VLOOKUP(B2932,'12.2023'!A:C,3,0)</f>
        <v>0</v>
      </c>
      <c r="K2932" s="151">
        <f>VLOOKUP(B2932,'12.2023'!A:D,4,0)</f>
        <v>0</v>
      </c>
      <c r="L2932" s="150">
        <f>VLOOKUP(B2932,'12.2023'!A:E,5,0)</f>
        <v>33176.080000000002</v>
      </c>
      <c r="M2932" s="150">
        <f>VLOOKUP(B2932,'12.2023'!A:F,6,0)</f>
        <v>33176.080000000002</v>
      </c>
      <c r="N2932" s="150">
        <f t="shared" si="181"/>
        <v>0</v>
      </c>
      <c r="O2932" s="152">
        <f t="shared" si="182"/>
        <v>0</v>
      </c>
      <c r="P2932" s="128">
        <f t="shared" si="183"/>
        <v>0</v>
      </c>
      <c r="Q2932" s="153">
        <v>0</v>
      </c>
      <c r="R2932" s="128">
        <f t="shared" si="184"/>
        <v>0</v>
      </c>
      <c r="S2932" s="129">
        <v>16</v>
      </c>
    </row>
    <row r="2933" spans="1:19" hidden="1">
      <c r="A2933" s="147">
        <v>2888</v>
      </c>
      <c r="B2933" s="121">
        <v>2010107029</v>
      </c>
      <c r="C2933" s="148" t="s">
        <v>159</v>
      </c>
      <c r="D2933" s="149" t="s">
        <v>32</v>
      </c>
      <c r="E2933" s="149" t="s">
        <v>34</v>
      </c>
      <c r="F2933" s="149" t="s">
        <v>89</v>
      </c>
      <c r="G2933" s="149" t="s">
        <v>86</v>
      </c>
      <c r="H2933" s="149">
        <v>0</v>
      </c>
      <c r="I2933" s="123" t="s">
        <v>2982</v>
      </c>
      <c r="J2933" s="150">
        <f>VLOOKUP(B2933,'12.2023'!A:C,3,0)</f>
        <v>0</v>
      </c>
      <c r="K2933" s="151">
        <f>VLOOKUP(B2933,'12.2023'!A:D,4,0)</f>
        <v>0</v>
      </c>
      <c r="L2933" s="150">
        <f>VLOOKUP(B2933,'12.2023'!A:E,5,0)</f>
        <v>762</v>
      </c>
      <c r="M2933" s="150">
        <f>VLOOKUP(B2933,'12.2023'!A:F,6,0)</f>
        <v>762</v>
      </c>
      <c r="N2933" s="150">
        <f t="shared" si="181"/>
        <v>0</v>
      </c>
      <c r="O2933" s="152">
        <f t="shared" si="182"/>
        <v>0</v>
      </c>
      <c r="P2933" s="128">
        <f t="shared" si="183"/>
        <v>0</v>
      </c>
      <c r="Q2933" s="153">
        <v>0</v>
      </c>
      <c r="R2933" s="128">
        <f t="shared" si="184"/>
        <v>0</v>
      </c>
      <c r="S2933" s="129">
        <v>16</v>
      </c>
    </row>
    <row r="2934" spans="1:19" hidden="1">
      <c r="A2934" s="147">
        <v>2889</v>
      </c>
      <c r="B2934" s="121">
        <v>2010107030</v>
      </c>
      <c r="C2934" s="148" t="s">
        <v>159</v>
      </c>
      <c r="D2934" s="149" t="s">
        <v>32</v>
      </c>
      <c r="E2934" s="149" t="s">
        <v>34</v>
      </c>
      <c r="F2934" s="149" t="s">
        <v>89</v>
      </c>
      <c r="G2934" s="149" t="s">
        <v>86</v>
      </c>
      <c r="H2934" s="149">
        <v>0</v>
      </c>
      <c r="I2934" s="123" t="s">
        <v>2983</v>
      </c>
      <c r="J2934" s="150">
        <f>VLOOKUP(B2934,'12.2023'!A:C,3,0)</f>
        <v>0</v>
      </c>
      <c r="K2934" s="151">
        <f>VLOOKUP(B2934,'12.2023'!A:D,4,0)</f>
        <v>0</v>
      </c>
      <c r="L2934" s="150">
        <f>VLOOKUP(B2934,'12.2023'!A:E,5,0)</f>
        <v>13511.880000000001</v>
      </c>
      <c r="M2934" s="150">
        <f>VLOOKUP(B2934,'12.2023'!A:F,6,0)</f>
        <v>13511.880000000001</v>
      </c>
      <c r="N2934" s="150">
        <f t="shared" si="181"/>
        <v>0</v>
      </c>
      <c r="O2934" s="152">
        <f t="shared" si="182"/>
        <v>0</v>
      </c>
      <c r="P2934" s="128">
        <f t="shared" si="183"/>
        <v>0</v>
      </c>
      <c r="Q2934" s="153">
        <v>0</v>
      </c>
      <c r="R2934" s="128">
        <f t="shared" si="184"/>
        <v>0</v>
      </c>
      <c r="S2934" s="129">
        <v>16</v>
      </c>
    </row>
    <row r="2935" spans="1:19" hidden="1">
      <c r="A2935" s="147">
        <v>2890</v>
      </c>
      <c r="B2935" s="121">
        <v>2010107031</v>
      </c>
      <c r="C2935" s="148" t="s">
        <v>159</v>
      </c>
      <c r="D2935" s="149" t="s">
        <v>32</v>
      </c>
      <c r="E2935" s="149" t="s">
        <v>34</v>
      </c>
      <c r="F2935" s="149" t="s">
        <v>152</v>
      </c>
      <c r="G2935" s="149" t="s">
        <v>111</v>
      </c>
      <c r="H2935" s="149">
        <v>0</v>
      </c>
      <c r="I2935" s="123" t="s">
        <v>2984</v>
      </c>
      <c r="J2935" s="150">
        <f>VLOOKUP(B2935,'12.2023'!A:C,3,0)</f>
        <v>0</v>
      </c>
      <c r="K2935" s="151">
        <f>VLOOKUP(B2935,'12.2023'!A:D,4,0)</f>
        <v>0</v>
      </c>
      <c r="L2935" s="150">
        <f>VLOOKUP(B2935,'12.2023'!A:E,5,0)</f>
        <v>10030</v>
      </c>
      <c r="M2935" s="150">
        <f>VLOOKUP(B2935,'12.2023'!A:F,6,0)</f>
        <v>0</v>
      </c>
      <c r="N2935" s="150">
        <f t="shared" si="181"/>
        <v>10030</v>
      </c>
      <c r="O2935" s="152">
        <f t="shared" si="182"/>
        <v>0</v>
      </c>
      <c r="P2935" s="128">
        <f t="shared" si="183"/>
        <v>10030</v>
      </c>
      <c r="Q2935" s="153">
        <v>0</v>
      </c>
      <c r="R2935" s="128">
        <f t="shared" si="184"/>
        <v>10030</v>
      </c>
      <c r="S2935" s="129">
        <v>11</v>
      </c>
    </row>
    <row r="2936" spans="1:19" hidden="1">
      <c r="A2936" s="147">
        <v>2891</v>
      </c>
      <c r="B2936" s="121">
        <v>2010107032</v>
      </c>
      <c r="C2936" s="148" t="s">
        <v>159</v>
      </c>
      <c r="D2936" s="149" t="s">
        <v>32</v>
      </c>
      <c r="E2936" s="149" t="s">
        <v>34</v>
      </c>
      <c r="F2936" s="149" t="s">
        <v>89</v>
      </c>
      <c r="G2936" s="149" t="s">
        <v>86</v>
      </c>
      <c r="H2936" s="149">
        <v>0</v>
      </c>
      <c r="I2936" s="123" t="s">
        <v>2985</v>
      </c>
      <c r="J2936" s="150">
        <f>VLOOKUP(B2936,'12.2023'!A:C,3,0)</f>
        <v>0</v>
      </c>
      <c r="K2936" s="151">
        <f>VLOOKUP(B2936,'12.2023'!A:D,4,0)</f>
        <v>0</v>
      </c>
      <c r="L2936" s="150">
        <f>VLOOKUP(B2936,'12.2023'!A:E,5,0)</f>
        <v>0</v>
      </c>
      <c r="M2936" s="150">
        <f>VLOOKUP(B2936,'12.2023'!A:F,6,0)</f>
        <v>0</v>
      </c>
      <c r="N2936" s="150">
        <f t="shared" si="181"/>
        <v>0</v>
      </c>
      <c r="O2936" s="152">
        <f t="shared" si="182"/>
        <v>0</v>
      </c>
      <c r="P2936" s="128">
        <f t="shared" si="183"/>
        <v>0</v>
      </c>
      <c r="Q2936" s="153">
        <v>0</v>
      </c>
      <c r="R2936" s="128">
        <f t="shared" si="184"/>
        <v>0</v>
      </c>
      <c r="S2936" s="129">
        <v>16</v>
      </c>
    </row>
    <row r="2937" spans="1:19" hidden="1">
      <c r="A2937" s="147">
        <v>2892</v>
      </c>
      <c r="B2937" s="121">
        <v>2010107033</v>
      </c>
      <c r="C2937" s="148" t="s">
        <v>159</v>
      </c>
      <c r="D2937" s="149" t="s">
        <v>32</v>
      </c>
      <c r="E2937" s="149" t="s">
        <v>34</v>
      </c>
      <c r="F2937" s="149" t="s">
        <v>152</v>
      </c>
      <c r="G2937" s="149" t="s">
        <v>111</v>
      </c>
      <c r="H2937" s="149">
        <v>0</v>
      </c>
      <c r="I2937" s="123" t="s">
        <v>3294</v>
      </c>
      <c r="J2937" s="150">
        <f>VLOOKUP(B2937,'12.2023'!A:C,3,0)</f>
        <v>0</v>
      </c>
      <c r="K2937" s="151">
        <f>VLOOKUP(B2937,'12.2023'!A:D,4,0)</f>
        <v>0</v>
      </c>
      <c r="L2937" s="150">
        <f>VLOOKUP(B2937,'12.2023'!A:E,5,0)</f>
        <v>22542</v>
      </c>
      <c r="M2937" s="150">
        <f>VLOOKUP(B2937,'12.2023'!A:F,6,0)</f>
        <v>0</v>
      </c>
      <c r="N2937" s="150">
        <f t="shared" si="181"/>
        <v>22542</v>
      </c>
      <c r="O2937" s="152">
        <f t="shared" si="182"/>
        <v>0</v>
      </c>
      <c r="P2937" s="128">
        <f t="shared" si="183"/>
        <v>22542</v>
      </c>
      <c r="Q2937" s="153">
        <v>0</v>
      </c>
      <c r="R2937" s="128">
        <f t="shared" si="184"/>
        <v>22542</v>
      </c>
      <c r="S2937" s="129">
        <v>11</v>
      </c>
    </row>
    <row r="2938" spans="1:19" hidden="1">
      <c r="A2938" s="147">
        <v>2893</v>
      </c>
      <c r="B2938" s="121">
        <v>2010107034</v>
      </c>
      <c r="C2938" s="148" t="s">
        <v>159</v>
      </c>
      <c r="D2938" s="149" t="s">
        <v>32</v>
      </c>
      <c r="E2938" s="149" t="s">
        <v>34</v>
      </c>
      <c r="F2938" s="149" t="s">
        <v>152</v>
      </c>
      <c r="G2938" s="149" t="s">
        <v>111</v>
      </c>
      <c r="H2938" s="149">
        <v>0</v>
      </c>
      <c r="I2938" s="123" t="s">
        <v>3342</v>
      </c>
      <c r="J2938" s="150">
        <f>VLOOKUP(B2938,'12.2023'!A:C,3,0)</f>
        <v>0</v>
      </c>
      <c r="K2938" s="151">
        <f>VLOOKUP(B2938,'12.2023'!A:D,4,0)</f>
        <v>0</v>
      </c>
      <c r="L2938" s="150">
        <f>VLOOKUP(B2938,'12.2023'!A:E,5,0)</f>
        <v>86352</v>
      </c>
      <c r="M2938" s="150">
        <f>VLOOKUP(B2938,'12.2023'!A:F,6,0)</f>
        <v>0</v>
      </c>
      <c r="N2938" s="150">
        <f t="shared" si="181"/>
        <v>86352</v>
      </c>
      <c r="O2938" s="152">
        <f t="shared" si="182"/>
        <v>0</v>
      </c>
      <c r="P2938" s="128">
        <f t="shared" si="183"/>
        <v>86352</v>
      </c>
      <c r="Q2938" s="153">
        <v>0</v>
      </c>
      <c r="R2938" s="128">
        <f t="shared" si="184"/>
        <v>86352</v>
      </c>
      <c r="S2938" s="129">
        <v>11</v>
      </c>
    </row>
    <row r="2939" spans="1:19" hidden="1">
      <c r="A2939" s="147"/>
      <c r="B2939" s="121">
        <v>2010107035</v>
      </c>
      <c r="C2939" s="148" t="s">
        <v>159</v>
      </c>
      <c r="D2939" s="149" t="s">
        <v>32</v>
      </c>
      <c r="E2939" s="149" t="s">
        <v>34</v>
      </c>
      <c r="F2939" s="149" t="s">
        <v>152</v>
      </c>
      <c r="G2939" s="149" t="s">
        <v>111</v>
      </c>
      <c r="H2939" s="148">
        <v>0</v>
      </c>
      <c r="I2939" s="123" t="s">
        <v>4289</v>
      </c>
      <c r="J2939" s="150">
        <f>VLOOKUP(B2939,'12.2023'!A:C,3,0)</f>
        <v>0</v>
      </c>
      <c r="K2939" s="151">
        <f>VLOOKUP(B2939,'12.2023'!A:D,4,0)</f>
        <v>0</v>
      </c>
      <c r="L2939" s="150">
        <f>VLOOKUP(B2939,'12.2023'!A:E,5,0)</f>
        <v>79670</v>
      </c>
      <c r="M2939" s="150">
        <f>VLOOKUP(B2939,'12.2023'!A:F,6,0)</f>
        <v>0</v>
      </c>
      <c r="N2939" s="150">
        <f t="shared" si="181"/>
        <v>79670</v>
      </c>
      <c r="O2939" s="152">
        <f t="shared" si="182"/>
        <v>0</v>
      </c>
      <c r="P2939" s="128">
        <f t="shared" si="183"/>
        <v>79670</v>
      </c>
      <c r="Q2939" s="153">
        <v>0</v>
      </c>
      <c r="R2939" s="128">
        <f t="shared" si="184"/>
        <v>79670</v>
      </c>
      <c r="S2939" s="129">
        <v>11</v>
      </c>
    </row>
    <row r="2940" spans="1:19" hidden="1">
      <c r="A2940" s="147">
        <v>2894</v>
      </c>
      <c r="B2940" s="121">
        <v>10101010301</v>
      </c>
      <c r="C2940" s="148" t="s">
        <v>159</v>
      </c>
      <c r="D2940" s="149" t="s">
        <v>32</v>
      </c>
      <c r="E2940" s="149" t="s">
        <v>44</v>
      </c>
      <c r="F2940" s="149" t="s">
        <v>138</v>
      </c>
      <c r="G2940" s="149" t="s">
        <v>59</v>
      </c>
      <c r="H2940" s="149">
        <v>0</v>
      </c>
      <c r="I2940" s="123" t="s">
        <v>2986</v>
      </c>
      <c r="J2940" s="150">
        <f>VLOOKUP(B2940,'12.2023'!A:C,3,0)</f>
        <v>652.96</v>
      </c>
      <c r="K2940" s="151">
        <f>VLOOKUP(B2940,'12.2023'!A:D,4,0)</f>
        <v>0</v>
      </c>
      <c r="L2940" s="150">
        <f>VLOOKUP(B2940,'12.2023'!A:E,5,0)</f>
        <v>0</v>
      </c>
      <c r="M2940" s="150">
        <f>VLOOKUP(B2940,'12.2023'!A:F,6,0)</f>
        <v>0</v>
      </c>
      <c r="N2940" s="150">
        <f t="shared" si="181"/>
        <v>652.96</v>
      </c>
      <c r="O2940" s="152">
        <f t="shared" si="182"/>
        <v>0</v>
      </c>
      <c r="P2940" s="128">
        <f t="shared" si="183"/>
        <v>652.96</v>
      </c>
      <c r="Q2940" s="153">
        <v>0</v>
      </c>
      <c r="R2940" s="128">
        <f t="shared" si="184"/>
        <v>652.96</v>
      </c>
      <c r="S2940" s="317">
        <v>9</v>
      </c>
    </row>
    <row r="2941" spans="1:19" hidden="1">
      <c r="A2941" s="147">
        <v>2895</v>
      </c>
      <c r="B2941" s="121">
        <v>10101010401</v>
      </c>
      <c r="C2941" s="148" t="s">
        <v>159</v>
      </c>
      <c r="D2941" s="149" t="s">
        <v>32</v>
      </c>
      <c r="E2941" s="149" t="s">
        <v>44</v>
      </c>
      <c r="F2941" s="149" t="s">
        <v>138</v>
      </c>
      <c r="G2941" s="149" t="s">
        <v>59</v>
      </c>
      <c r="H2941" s="149">
        <v>0</v>
      </c>
      <c r="I2941" s="123" t="s">
        <v>2987</v>
      </c>
      <c r="J2941" s="150">
        <f>VLOOKUP(B2941,'12.2023'!A:C,3,0)</f>
        <v>0</v>
      </c>
      <c r="K2941" s="151">
        <f>VLOOKUP(B2941,'12.2023'!A:D,4,0)</f>
        <v>0</v>
      </c>
      <c r="L2941" s="150">
        <f>VLOOKUP(B2941,'12.2023'!A:E,5,0)</f>
        <v>245729.13</v>
      </c>
      <c r="M2941" s="150">
        <f>VLOOKUP(B2941,'12.2023'!A:F,6,0)</f>
        <v>245729.13</v>
      </c>
      <c r="N2941" s="150">
        <f t="shared" si="181"/>
        <v>0</v>
      </c>
      <c r="O2941" s="152">
        <f t="shared" si="182"/>
        <v>0</v>
      </c>
      <c r="P2941" s="128">
        <f t="shared" si="183"/>
        <v>0</v>
      </c>
      <c r="Q2941" s="153">
        <v>0</v>
      </c>
      <c r="R2941" s="128">
        <f t="shared" si="184"/>
        <v>0</v>
      </c>
      <c r="S2941" s="317">
        <v>9</v>
      </c>
    </row>
    <row r="2942" spans="1:19" hidden="1">
      <c r="A2942" s="147">
        <v>2896</v>
      </c>
      <c r="B2942" s="121">
        <v>10101010601</v>
      </c>
      <c r="C2942" s="148" t="s">
        <v>159</v>
      </c>
      <c r="D2942" s="149" t="s">
        <v>32</v>
      </c>
      <c r="E2942" s="149" t="s">
        <v>44</v>
      </c>
      <c r="F2942" s="149" t="s">
        <v>138</v>
      </c>
      <c r="G2942" s="149" t="s">
        <v>59</v>
      </c>
      <c r="H2942" s="149">
        <v>0</v>
      </c>
      <c r="I2942" s="123" t="s">
        <v>2988</v>
      </c>
      <c r="J2942" s="150">
        <f>VLOOKUP(B2942,'12.2023'!A:C,3,0)</f>
        <v>75742.42</v>
      </c>
      <c r="K2942" s="151">
        <f>VLOOKUP(B2942,'12.2023'!A:D,4,0)</f>
        <v>0</v>
      </c>
      <c r="L2942" s="150">
        <f>VLOOKUP(B2942,'12.2023'!A:E,5,0)</f>
        <v>236633.03</v>
      </c>
      <c r="M2942" s="150">
        <f>VLOOKUP(B2942,'12.2023'!A:F,6,0)</f>
        <v>165675.94</v>
      </c>
      <c r="N2942" s="150">
        <f t="shared" si="181"/>
        <v>146699.51</v>
      </c>
      <c r="O2942" s="152">
        <f t="shared" si="182"/>
        <v>0</v>
      </c>
      <c r="P2942" s="128">
        <f t="shared" si="183"/>
        <v>146699.51</v>
      </c>
      <c r="Q2942" s="153">
        <v>0</v>
      </c>
      <c r="R2942" s="128">
        <f t="shared" si="184"/>
        <v>146699.51</v>
      </c>
      <c r="S2942" s="317">
        <v>9</v>
      </c>
    </row>
    <row r="2943" spans="1:19" hidden="1">
      <c r="A2943" s="147">
        <v>2897</v>
      </c>
      <c r="B2943" s="121">
        <v>10101010602</v>
      </c>
      <c r="C2943" s="148" t="s">
        <v>159</v>
      </c>
      <c r="D2943" s="149" t="s">
        <v>32</v>
      </c>
      <c r="E2943" s="149" t="s">
        <v>44</v>
      </c>
      <c r="F2943" s="149" t="s">
        <v>138</v>
      </c>
      <c r="G2943" s="149" t="s">
        <v>59</v>
      </c>
      <c r="H2943" s="149">
        <v>0</v>
      </c>
      <c r="I2943" s="123" t="s">
        <v>2989</v>
      </c>
      <c r="J2943" s="150">
        <f>VLOOKUP(B2943,'12.2023'!A:C,3,0)</f>
        <v>0</v>
      </c>
      <c r="K2943" s="151">
        <f>VLOOKUP(B2943,'12.2023'!A:D,4,0)</f>
        <v>0</v>
      </c>
      <c r="L2943" s="150">
        <f>VLOOKUP(B2943,'12.2023'!A:E,5,0)</f>
        <v>0</v>
      </c>
      <c r="M2943" s="150">
        <f>VLOOKUP(B2943,'12.2023'!A:F,6,0)</f>
        <v>0</v>
      </c>
      <c r="N2943" s="150">
        <f t="shared" si="181"/>
        <v>0</v>
      </c>
      <c r="O2943" s="152">
        <f t="shared" si="182"/>
        <v>0</v>
      </c>
      <c r="P2943" s="128">
        <f t="shared" si="183"/>
        <v>0</v>
      </c>
      <c r="Q2943" s="153">
        <v>0</v>
      </c>
      <c r="R2943" s="128">
        <f t="shared" si="184"/>
        <v>0</v>
      </c>
      <c r="S2943" s="317">
        <v>9</v>
      </c>
    </row>
    <row r="2944" spans="1:19" hidden="1">
      <c r="A2944" s="147">
        <v>2898</v>
      </c>
      <c r="B2944" s="121">
        <v>10101010603</v>
      </c>
      <c r="C2944" s="148" t="s">
        <v>159</v>
      </c>
      <c r="D2944" s="149" t="s">
        <v>32</v>
      </c>
      <c r="E2944" s="149" t="s">
        <v>44</v>
      </c>
      <c r="F2944" s="149" t="s">
        <v>138</v>
      </c>
      <c r="G2944" s="149" t="s">
        <v>59</v>
      </c>
      <c r="H2944" s="149">
        <v>0</v>
      </c>
      <c r="I2944" s="123" t="s">
        <v>2990</v>
      </c>
      <c r="J2944" s="150">
        <f>VLOOKUP(B2944,'12.2023'!A:C,3,0)</f>
        <v>1555726.55</v>
      </c>
      <c r="K2944" s="151">
        <f>VLOOKUP(B2944,'12.2023'!A:D,4,0)</f>
        <v>0</v>
      </c>
      <c r="L2944" s="150">
        <f>VLOOKUP(B2944,'12.2023'!A:E,5,0)</f>
        <v>1310901.6300000001</v>
      </c>
      <c r="M2944" s="150">
        <f>VLOOKUP(B2944,'12.2023'!A:F,6,0)</f>
        <v>2680881.21</v>
      </c>
      <c r="N2944" s="150">
        <f t="shared" si="181"/>
        <v>185746.9700000002</v>
      </c>
      <c r="O2944" s="152">
        <f t="shared" si="182"/>
        <v>0</v>
      </c>
      <c r="P2944" s="128">
        <f t="shared" si="183"/>
        <v>185746.9700000002</v>
      </c>
      <c r="Q2944" s="153">
        <v>0</v>
      </c>
      <c r="R2944" s="128">
        <f t="shared" si="184"/>
        <v>185746.9700000002</v>
      </c>
      <c r="S2944" s="317">
        <v>9</v>
      </c>
    </row>
    <row r="2945" spans="1:20" hidden="1">
      <c r="A2945" s="147">
        <v>2899</v>
      </c>
      <c r="B2945" s="121">
        <v>10101010604</v>
      </c>
      <c r="C2945" s="148" t="s">
        <v>159</v>
      </c>
      <c r="D2945" s="149" t="s">
        <v>32</v>
      </c>
      <c r="E2945" s="149" t="s">
        <v>44</v>
      </c>
      <c r="F2945" s="149" t="s">
        <v>138</v>
      </c>
      <c r="G2945" s="149" t="s">
        <v>59</v>
      </c>
      <c r="H2945" s="149">
        <v>0</v>
      </c>
      <c r="I2945" s="123" t="s">
        <v>2991</v>
      </c>
      <c r="J2945" s="150">
        <f>VLOOKUP(B2945,'12.2023'!A:C,3,0)</f>
        <v>2795482</v>
      </c>
      <c r="K2945" s="151">
        <f>VLOOKUP(B2945,'12.2023'!A:D,4,0)</f>
        <v>0</v>
      </c>
      <c r="L2945" s="150">
        <f>VLOOKUP(B2945,'12.2023'!A:E,5,0)</f>
        <v>41350344.369999997</v>
      </c>
      <c r="M2945" s="150">
        <f>VLOOKUP(B2945,'12.2023'!A:F,6,0)</f>
        <v>35160977.859999999</v>
      </c>
      <c r="N2945" s="150">
        <f t="shared" si="181"/>
        <v>8984848.5099999979</v>
      </c>
      <c r="O2945" s="152">
        <f t="shared" si="182"/>
        <v>0</v>
      </c>
      <c r="P2945" s="128">
        <f t="shared" si="183"/>
        <v>8984848.5099999979</v>
      </c>
      <c r="Q2945" s="153">
        <v>0</v>
      </c>
      <c r="R2945" s="128">
        <f t="shared" si="184"/>
        <v>8984848.5099999979</v>
      </c>
      <c r="S2945" s="317">
        <v>9</v>
      </c>
    </row>
    <row r="2946" spans="1:20" hidden="1">
      <c r="A2946" s="147">
        <v>2900</v>
      </c>
      <c r="B2946" s="121">
        <v>10101010605</v>
      </c>
      <c r="C2946" s="148" t="s">
        <v>159</v>
      </c>
      <c r="D2946" s="149" t="s">
        <v>32</v>
      </c>
      <c r="E2946" s="149" t="s">
        <v>44</v>
      </c>
      <c r="F2946" s="149" t="s">
        <v>138</v>
      </c>
      <c r="G2946" s="149" t="s">
        <v>59</v>
      </c>
      <c r="H2946" s="149">
        <v>0</v>
      </c>
      <c r="I2946" s="123" t="s">
        <v>2992</v>
      </c>
      <c r="J2946" s="150">
        <f>VLOOKUP(B2946,'12.2023'!A:C,3,0)</f>
        <v>0</v>
      </c>
      <c r="K2946" s="151">
        <f>VLOOKUP(B2946,'12.2023'!A:D,4,0)</f>
        <v>0</v>
      </c>
      <c r="L2946" s="150">
        <f>VLOOKUP(B2946,'12.2023'!A:E,5,0)</f>
        <v>307814.53999999998</v>
      </c>
      <c r="M2946" s="150">
        <f>VLOOKUP(B2946,'12.2023'!A:F,6,0)</f>
        <v>235000</v>
      </c>
      <c r="N2946" s="150">
        <f t="shared" si="181"/>
        <v>72814.539999999979</v>
      </c>
      <c r="O2946" s="152">
        <f t="shared" si="182"/>
        <v>0</v>
      </c>
      <c r="P2946" s="128">
        <f t="shared" si="183"/>
        <v>72814.539999999979</v>
      </c>
      <c r="Q2946" s="153">
        <v>0</v>
      </c>
      <c r="R2946" s="128">
        <f t="shared" si="184"/>
        <v>72814.539999999979</v>
      </c>
      <c r="S2946" s="317">
        <v>9</v>
      </c>
    </row>
    <row r="2947" spans="1:20" hidden="1">
      <c r="A2947" s="147">
        <v>2901</v>
      </c>
      <c r="B2947" s="121">
        <v>10101010606</v>
      </c>
      <c r="C2947" s="148" t="s">
        <v>159</v>
      </c>
      <c r="D2947" s="149" t="s">
        <v>32</v>
      </c>
      <c r="E2947" s="149" t="s">
        <v>44</v>
      </c>
      <c r="F2947" s="149" t="s">
        <v>138</v>
      </c>
      <c r="G2947" s="149" t="s">
        <v>59</v>
      </c>
      <c r="H2947" s="149">
        <v>0</v>
      </c>
      <c r="I2947" s="123" t="s">
        <v>2993</v>
      </c>
      <c r="J2947" s="150">
        <f>VLOOKUP(B2947,'12.2023'!A:C,3,0)</f>
        <v>0</v>
      </c>
      <c r="K2947" s="151">
        <f>VLOOKUP(B2947,'12.2023'!A:D,4,0)</f>
        <v>0</v>
      </c>
      <c r="L2947" s="150">
        <f>VLOOKUP(B2947,'12.2023'!A:E,5,0)</f>
        <v>3386660.58</v>
      </c>
      <c r="M2947" s="150">
        <f>VLOOKUP(B2947,'12.2023'!A:F,6,0)</f>
        <v>2464467.25</v>
      </c>
      <c r="N2947" s="150">
        <f t="shared" si="181"/>
        <v>922193.33000000007</v>
      </c>
      <c r="O2947" s="152">
        <f t="shared" si="182"/>
        <v>0</v>
      </c>
      <c r="P2947" s="128">
        <f t="shared" si="183"/>
        <v>922193.33000000007</v>
      </c>
      <c r="Q2947" s="153">
        <v>0</v>
      </c>
      <c r="R2947" s="128">
        <f t="shared" si="184"/>
        <v>922193.33000000007</v>
      </c>
      <c r="S2947" s="317">
        <v>9</v>
      </c>
    </row>
    <row r="2948" spans="1:20" hidden="1">
      <c r="A2948" s="147">
        <v>2902</v>
      </c>
      <c r="B2948" s="121">
        <v>10101010607</v>
      </c>
      <c r="C2948" s="148" t="s">
        <v>159</v>
      </c>
      <c r="D2948" s="149" t="s">
        <v>32</v>
      </c>
      <c r="E2948" s="149" t="s">
        <v>44</v>
      </c>
      <c r="F2948" s="149" t="s">
        <v>138</v>
      </c>
      <c r="G2948" s="149" t="s">
        <v>59</v>
      </c>
      <c r="H2948" s="149">
        <v>0</v>
      </c>
      <c r="I2948" s="123" t="s">
        <v>2994</v>
      </c>
      <c r="J2948" s="150">
        <f>VLOOKUP(B2948,'12.2023'!A:C,3,0)</f>
        <v>0</v>
      </c>
      <c r="K2948" s="151">
        <f>VLOOKUP(B2948,'12.2023'!A:D,4,0)</f>
        <v>0</v>
      </c>
      <c r="L2948" s="150">
        <f>VLOOKUP(B2948,'12.2023'!A:E,5,0)</f>
        <v>14532071.67</v>
      </c>
      <c r="M2948" s="150">
        <f>VLOOKUP(B2948,'12.2023'!A:F,6,0)</f>
        <v>12398674</v>
      </c>
      <c r="N2948" s="150">
        <f t="shared" si="181"/>
        <v>2133397.67</v>
      </c>
      <c r="O2948" s="152">
        <f t="shared" si="182"/>
        <v>0</v>
      </c>
      <c r="P2948" s="128">
        <f t="shared" si="183"/>
        <v>2133397.67</v>
      </c>
      <c r="Q2948" s="153">
        <v>0</v>
      </c>
      <c r="R2948" s="128">
        <f t="shared" si="184"/>
        <v>2133397.67</v>
      </c>
      <c r="S2948" s="317">
        <v>9</v>
      </c>
    </row>
    <row r="2949" spans="1:20" hidden="1">
      <c r="A2949" s="147">
        <v>2903</v>
      </c>
      <c r="B2949" s="121">
        <v>10101010701</v>
      </c>
      <c r="C2949" s="148" t="s">
        <v>159</v>
      </c>
      <c r="D2949" s="149" t="s">
        <v>32</v>
      </c>
      <c r="E2949" s="149" t="s">
        <v>44</v>
      </c>
      <c r="F2949" s="149" t="s">
        <v>138</v>
      </c>
      <c r="G2949" s="149" t="s">
        <v>59</v>
      </c>
      <c r="H2949" s="149">
        <v>0</v>
      </c>
      <c r="I2949" s="123" t="s">
        <v>2995</v>
      </c>
      <c r="J2949" s="150">
        <f>VLOOKUP(B2949,'12.2023'!A:C,3,0)</f>
        <v>0</v>
      </c>
      <c r="K2949" s="151">
        <f>VLOOKUP(B2949,'12.2023'!A:D,4,0)</f>
        <v>0</v>
      </c>
      <c r="L2949" s="150">
        <f>VLOOKUP(B2949,'12.2023'!A:E,5,0)</f>
        <v>111066.08</v>
      </c>
      <c r="M2949" s="150">
        <f>VLOOKUP(B2949,'12.2023'!A:F,6,0)</f>
        <v>111066.08</v>
      </c>
      <c r="N2949" s="150">
        <f t="shared" si="181"/>
        <v>0</v>
      </c>
      <c r="O2949" s="152">
        <f t="shared" si="182"/>
        <v>0</v>
      </c>
      <c r="P2949" s="128">
        <f t="shared" si="183"/>
        <v>0</v>
      </c>
      <c r="Q2949" s="153">
        <v>0</v>
      </c>
      <c r="R2949" s="128">
        <f t="shared" si="184"/>
        <v>0</v>
      </c>
      <c r="S2949" s="317">
        <v>9</v>
      </c>
    </row>
    <row r="2950" spans="1:20" hidden="1">
      <c r="A2950" s="147">
        <v>2904</v>
      </c>
      <c r="B2950" s="121">
        <v>10101010801</v>
      </c>
      <c r="C2950" s="148" t="s">
        <v>159</v>
      </c>
      <c r="D2950" s="149" t="s">
        <v>32</v>
      </c>
      <c r="E2950" s="149" t="s">
        <v>44</v>
      </c>
      <c r="F2950" s="149" t="s">
        <v>138</v>
      </c>
      <c r="G2950" s="149" t="s">
        <v>59</v>
      </c>
      <c r="H2950" s="149">
        <v>0</v>
      </c>
      <c r="I2950" s="123" t="s">
        <v>2996</v>
      </c>
      <c r="J2950" s="150">
        <f>VLOOKUP(B2950,'12.2023'!A:C,3,0)</f>
        <v>0</v>
      </c>
      <c r="K2950" s="151">
        <f>VLOOKUP(B2950,'12.2023'!A:D,4,0)</f>
        <v>0</v>
      </c>
      <c r="L2950" s="150">
        <f>VLOOKUP(B2950,'12.2023'!A:E,5,0)</f>
        <v>2664868.3199999998</v>
      </c>
      <c r="M2950" s="150">
        <f>VLOOKUP(B2950,'12.2023'!A:F,6,0)</f>
        <v>1944617</v>
      </c>
      <c r="N2950" s="150">
        <f t="shared" si="181"/>
        <v>720251.31999999983</v>
      </c>
      <c r="O2950" s="152">
        <f t="shared" si="182"/>
        <v>0</v>
      </c>
      <c r="P2950" s="128">
        <f t="shared" si="183"/>
        <v>720251.31999999983</v>
      </c>
      <c r="Q2950" s="153">
        <v>0</v>
      </c>
      <c r="R2950" s="128">
        <f t="shared" si="184"/>
        <v>720251.31999999983</v>
      </c>
      <c r="S2950" s="317">
        <v>9</v>
      </c>
      <c r="T2950" s="162"/>
    </row>
    <row r="2951" spans="1:20" hidden="1">
      <c r="A2951" s="147">
        <v>2905</v>
      </c>
      <c r="B2951" s="121">
        <v>10101011401</v>
      </c>
      <c r="C2951" s="148" t="s">
        <v>159</v>
      </c>
      <c r="D2951" s="149" t="s">
        <v>32</v>
      </c>
      <c r="E2951" s="149" t="s">
        <v>44</v>
      </c>
      <c r="F2951" s="149" t="s">
        <v>138</v>
      </c>
      <c r="G2951" s="149" t="s">
        <v>59</v>
      </c>
      <c r="H2951" s="149">
        <v>0</v>
      </c>
      <c r="I2951" s="123" t="s">
        <v>2997</v>
      </c>
      <c r="J2951" s="150">
        <f>VLOOKUP(B2951,'12.2023'!A:C,3,0)</f>
        <v>79382.69</v>
      </c>
      <c r="K2951" s="151">
        <f>VLOOKUP(B2951,'12.2023'!A:D,4,0)</f>
        <v>0</v>
      </c>
      <c r="L2951" s="150">
        <f>VLOOKUP(B2951,'12.2023'!A:E,5,0)</f>
        <v>379865.36</v>
      </c>
      <c r="M2951" s="150">
        <f>VLOOKUP(B2951,'12.2023'!A:F,6,0)</f>
        <v>0</v>
      </c>
      <c r="N2951" s="150">
        <f t="shared" ref="N2951:N3014" si="185">IF((J2951+L2951)-(K2951+M2951)&lt;0,0,(J2951+L2951)-(K2951+M2951))</f>
        <v>459248.05</v>
      </c>
      <c r="O2951" s="152">
        <f t="shared" ref="O2951:O3014" si="186">-IF((J2951+L2951)-(K2951+M2951)&lt;0,(J2951+L2951)-(K2951+M2951),0)</f>
        <v>0</v>
      </c>
      <c r="P2951" s="128">
        <f t="shared" ref="P2951:P3014" si="187">N2951-O2951</f>
        <v>459248.05</v>
      </c>
      <c r="Q2951" s="153">
        <v>0</v>
      </c>
      <c r="R2951" s="128">
        <f t="shared" ref="R2951:R3014" si="188">P2951-Q2951</f>
        <v>459248.05</v>
      </c>
      <c r="S2951" s="317">
        <v>9</v>
      </c>
    </row>
    <row r="2952" spans="1:20" hidden="1">
      <c r="A2952" s="147">
        <v>2906</v>
      </c>
      <c r="B2952" s="121">
        <v>10101011803</v>
      </c>
      <c r="C2952" s="148" t="s">
        <v>159</v>
      </c>
      <c r="D2952" s="149" t="s">
        <v>32</v>
      </c>
      <c r="E2952" s="149" t="s">
        <v>44</v>
      </c>
      <c r="F2952" s="149" t="s">
        <v>138</v>
      </c>
      <c r="G2952" s="149" t="s">
        <v>59</v>
      </c>
      <c r="H2952" s="149">
        <v>0</v>
      </c>
      <c r="I2952" s="123" t="s">
        <v>2998</v>
      </c>
      <c r="J2952" s="150">
        <f>VLOOKUP(B2952,'12.2023'!A:C,3,0)</f>
        <v>80002.45</v>
      </c>
      <c r="K2952" s="151">
        <f>VLOOKUP(B2952,'12.2023'!A:D,4,0)</f>
        <v>0</v>
      </c>
      <c r="L2952" s="150">
        <f>VLOOKUP(B2952,'12.2023'!A:E,5,0)</f>
        <v>0</v>
      </c>
      <c r="M2952" s="150">
        <f>VLOOKUP(B2952,'12.2023'!A:F,6,0)</f>
        <v>0</v>
      </c>
      <c r="N2952" s="150">
        <f t="shared" si="185"/>
        <v>80002.45</v>
      </c>
      <c r="O2952" s="152">
        <f t="shared" si="186"/>
        <v>0</v>
      </c>
      <c r="P2952" s="128">
        <f t="shared" si="187"/>
        <v>80002.45</v>
      </c>
      <c r="Q2952" s="153">
        <v>0</v>
      </c>
      <c r="R2952" s="128">
        <f t="shared" si="188"/>
        <v>80002.45</v>
      </c>
      <c r="S2952" s="317">
        <v>9</v>
      </c>
    </row>
    <row r="2953" spans="1:20" hidden="1">
      <c r="A2953" s="147">
        <v>2907</v>
      </c>
      <c r="B2953" s="121">
        <v>10101011804</v>
      </c>
      <c r="C2953" s="148" t="s">
        <v>159</v>
      </c>
      <c r="D2953" s="149" t="s">
        <v>32</v>
      </c>
      <c r="E2953" s="149" t="s">
        <v>44</v>
      </c>
      <c r="F2953" s="149" t="s">
        <v>138</v>
      </c>
      <c r="G2953" s="149" t="s">
        <v>59</v>
      </c>
      <c r="H2953" s="149">
        <v>0</v>
      </c>
      <c r="I2953" s="123" t="s">
        <v>2999</v>
      </c>
      <c r="J2953" s="150">
        <f>VLOOKUP(B2953,'12.2023'!A:C,3,0)</f>
        <v>0</v>
      </c>
      <c r="K2953" s="151">
        <f>VLOOKUP(B2953,'12.2023'!A:D,4,0)</f>
        <v>0</v>
      </c>
      <c r="L2953" s="150">
        <f>VLOOKUP(B2953,'12.2023'!A:E,5,0)</f>
        <v>0</v>
      </c>
      <c r="M2953" s="150">
        <f>VLOOKUP(B2953,'12.2023'!A:F,6,0)</f>
        <v>0</v>
      </c>
      <c r="N2953" s="150">
        <f t="shared" si="185"/>
        <v>0</v>
      </c>
      <c r="O2953" s="152">
        <f t="shared" si="186"/>
        <v>0</v>
      </c>
      <c r="P2953" s="128">
        <f t="shared" si="187"/>
        <v>0</v>
      </c>
      <c r="Q2953" s="153">
        <v>0</v>
      </c>
      <c r="R2953" s="128">
        <f t="shared" si="188"/>
        <v>0</v>
      </c>
      <c r="S2953" s="317">
        <v>9</v>
      </c>
    </row>
    <row r="2954" spans="1:20" hidden="1">
      <c r="A2954" s="147">
        <v>2908</v>
      </c>
      <c r="B2954" s="121">
        <v>10101011805</v>
      </c>
      <c r="C2954" s="148" t="s">
        <v>159</v>
      </c>
      <c r="D2954" s="149" t="s">
        <v>32</v>
      </c>
      <c r="E2954" s="149" t="s">
        <v>44</v>
      </c>
      <c r="F2954" s="149" t="s">
        <v>138</v>
      </c>
      <c r="G2954" s="149" t="s">
        <v>59</v>
      </c>
      <c r="H2954" s="149">
        <v>0</v>
      </c>
      <c r="I2954" s="123" t="s">
        <v>3000</v>
      </c>
      <c r="J2954" s="150">
        <f>VLOOKUP(B2954,'12.2023'!A:C,3,0)</f>
        <v>60906.75</v>
      </c>
      <c r="K2954" s="151">
        <f>VLOOKUP(B2954,'12.2023'!A:D,4,0)</f>
        <v>0</v>
      </c>
      <c r="L2954" s="150">
        <f>VLOOKUP(B2954,'12.2023'!A:E,5,0)</f>
        <v>0</v>
      </c>
      <c r="M2954" s="150">
        <f>VLOOKUP(B2954,'12.2023'!A:F,6,0)</f>
        <v>0</v>
      </c>
      <c r="N2954" s="150">
        <f t="shared" si="185"/>
        <v>60906.75</v>
      </c>
      <c r="O2954" s="152">
        <f t="shared" si="186"/>
        <v>0</v>
      </c>
      <c r="P2954" s="128">
        <f t="shared" si="187"/>
        <v>60906.75</v>
      </c>
      <c r="Q2954" s="153">
        <v>0</v>
      </c>
      <c r="R2954" s="128">
        <f t="shared" si="188"/>
        <v>60906.75</v>
      </c>
      <c r="S2954" s="317">
        <v>9</v>
      </c>
    </row>
    <row r="2955" spans="1:20" hidden="1">
      <c r="A2955" s="147">
        <v>2909</v>
      </c>
      <c r="B2955" s="121">
        <v>10101011806</v>
      </c>
      <c r="C2955" s="148" t="s">
        <v>159</v>
      </c>
      <c r="D2955" s="149" t="s">
        <v>32</v>
      </c>
      <c r="E2955" s="149" t="s">
        <v>44</v>
      </c>
      <c r="F2955" s="149" t="s">
        <v>138</v>
      </c>
      <c r="G2955" s="149" t="s">
        <v>59</v>
      </c>
      <c r="H2955" s="149">
        <v>0</v>
      </c>
      <c r="I2955" s="123" t="s">
        <v>3001</v>
      </c>
      <c r="J2955" s="150">
        <f>VLOOKUP(B2955,'12.2023'!A:C,3,0)</f>
        <v>7939.62</v>
      </c>
      <c r="K2955" s="151">
        <f>VLOOKUP(B2955,'12.2023'!A:D,4,0)</f>
        <v>0</v>
      </c>
      <c r="L2955" s="150">
        <f>VLOOKUP(B2955,'12.2023'!A:E,5,0)</f>
        <v>0</v>
      </c>
      <c r="M2955" s="150">
        <f>VLOOKUP(B2955,'12.2023'!A:F,6,0)</f>
        <v>0</v>
      </c>
      <c r="N2955" s="150">
        <f t="shared" si="185"/>
        <v>7939.62</v>
      </c>
      <c r="O2955" s="152">
        <f t="shared" si="186"/>
        <v>0</v>
      </c>
      <c r="P2955" s="128">
        <f t="shared" si="187"/>
        <v>7939.62</v>
      </c>
      <c r="Q2955" s="153">
        <v>0</v>
      </c>
      <c r="R2955" s="128">
        <f t="shared" si="188"/>
        <v>7939.62</v>
      </c>
      <c r="S2955" s="317">
        <v>9</v>
      </c>
    </row>
    <row r="2956" spans="1:20" hidden="1">
      <c r="A2956" s="147">
        <v>2910</v>
      </c>
      <c r="B2956" s="121">
        <v>10101011807</v>
      </c>
      <c r="C2956" s="148" t="s">
        <v>159</v>
      </c>
      <c r="D2956" s="149" t="s">
        <v>32</v>
      </c>
      <c r="E2956" s="149" t="s">
        <v>44</v>
      </c>
      <c r="F2956" s="149" t="s">
        <v>138</v>
      </c>
      <c r="G2956" s="149" t="s">
        <v>59</v>
      </c>
      <c r="H2956" s="149">
        <v>0</v>
      </c>
      <c r="I2956" s="123" t="s">
        <v>3002</v>
      </c>
      <c r="J2956" s="150">
        <f>VLOOKUP(B2956,'12.2023'!A:C,3,0)</f>
        <v>80328.759999999995</v>
      </c>
      <c r="K2956" s="151">
        <f>VLOOKUP(B2956,'12.2023'!A:D,4,0)</f>
        <v>0</v>
      </c>
      <c r="L2956" s="150">
        <f>VLOOKUP(B2956,'12.2023'!A:E,5,0)</f>
        <v>121872.51000000001</v>
      </c>
      <c r="M2956" s="150">
        <f>VLOOKUP(B2956,'12.2023'!A:F,6,0)</f>
        <v>106940</v>
      </c>
      <c r="N2956" s="150">
        <f t="shared" si="185"/>
        <v>95261.270000000019</v>
      </c>
      <c r="O2956" s="152">
        <f t="shared" si="186"/>
        <v>0</v>
      </c>
      <c r="P2956" s="128">
        <f t="shared" si="187"/>
        <v>95261.270000000019</v>
      </c>
      <c r="Q2956" s="153">
        <v>0</v>
      </c>
      <c r="R2956" s="128">
        <f t="shared" si="188"/>
        <v>95261.270000000019</v>
      </c>
      <c r="S2956" s="317">
        <v>9</v>
      </c>
    </row>
    <row r="2957" spans="1:20" hidden="1">
      <c r="A2957" s="147">
        <v>2911</v>
      </c>
      <c r="B2957" s="121">
        <v>10101011808</v>
      </c>
      <c r="C2957" s="148" t="s">
        <v>159</v>
      </c>
      <c r="D2957" s="149" t="s">
        <v>32</v>
      </c>
      <c r="E2957" s="149" t="s">
        <v>44</v>
      </c>
      <c r="F2957" s="149" t="s">
        <v>138</v>
      </c>
      <c r="G2957" s="149" t="s">
        <v>59</v>
      </c>
      <c r="H2957" s="149">
        <v>0</v>
      </c>
      <c r="I2957" s="123" t="s">
        <v>3003</v>
      </c>
      <c r="J2957" s="150">
        <f>VLOOKUP(B2957,'12.2023'!A:C,3,0)</f>
        <v>4412.7</v>
      </c>
      <c r="K2957" s="151">
        <f>VLOOKUP(B2957,'12.2023'!A:D,4,0)</f>
        <v>0</v>
      </c>
      <c r="L2957" s="150">
        <f>VLOOKUP(B2957,'12.2023'!A:E,5,0)</f>
        <v>0</v>
      </c>
      <c r="M2957" s="150">
        <f>VLOOKUP(B2957,'12.2023'!A:F,6,0)</f>
        <v>0</v>
      </c>
      <c r="N2957" s="150">
        <f t="shared" si="185"/>
        <v>4412.7</v>
      </c>
      <c r="O2957" s="152">
        <f t="shared" si="186"/>
        <v>0</v>
      </c>
      <c r="P2957" s="128">
        <f t="shared" si="187"/>
        <v>4412.7</v>
      </c>
      <c r="Q2957" s="153">
        <v>0</v>
      </c>
      <c r="R2957" s="128">
        <f t="shared" si="188"/>
        <v>4412.7</v>
      </c>
      <c r="S2957" s="317">
        <v>9</v>
      </c>
    </row>
    <row r="2958" spans="1:20" hidden="1">
      <c r="A2958" s="147">
        <v>2912</v>
      </c>
      <c r="B2958" s="121">
        <v>10101011810</v>
      </c>
      <c r="C2958" s="148" t="s">
        <v>159</v>
      </c>
      <c r="D2958" s="149" t="s">
        <v>32</v>
      </c>
      <c r="E2958" s="149" t="s">
        <v>44</v>
      </c>
      <c r="F2958" s="149" t="s">
        <v>138</v>
      </c>
      <c r="G2958" s="149" t="s">
        <v>59</v>
      </c>
      <c r="H2958" s="149">
        <v>0</v>
      </c>
      <c r="I2958" s="123" t="s">
        <v>3004</v>
      </c>
      <c r="J2958" s="150">
        <f>VLOOKUP(B2958,'12.2023'!A:C,3,0)</f>
        <v>0</v>
      </c>
      <c r="K2958" s="151">
        <f>VLOOKUP(B2958,'12.2023'!A:D,4,0)</f>
        <v>0</v>
      </c>
      <c r="L2958" s="150">
        <f>VLOOKUP(B2958,'12.2023'!A:E,5,0)</f>
        <v>82790.3</v>
      </c>
      <c r="M2958" s="150">
        <f>VLOOKUP(B2958,'12.2023'!A:F,6,0)</f>
        <v>82790.3</v>
      </c>
      <c r="N2958" s="150">
        <f t="shared" si="185"/>
        <v>0</v>
      </c>
      <c r="O2958" s="152">
        <f t="shared" si="186"/>
        <v>0</v>
      </c>
      <c r="P2958" s="128">
        <f t="shared" si="187"/>
        <v>0</v>
      </c>
      <c r="Q2958" s="153">
        <v>0</v>
      </c>
      <c r="R2958" s="128">
        <f t="shared" si="188"/>
        <v>0</v>
      </c>
      <c r="S2958" s="317">
        <v>9</v>
      </c>
    </row>
    <row r="2959" spans="1:20" hidden="1">
      <c r="A2959" s="147">
        <v>2913</v>
      </c>
      <c r="B2959" s="121">
        <v>10101011812</v>
      </c>
      <c r="C2959" s="148" t="s">
        <v>159</v>
      </c>
      <c r="D2959" s="149" t="s">
        <v>32</v>
      </c>
      <c r="E2959" s="149" t="s">
        <v>44</v>
      </c>
      <c r="F2959" s="149" t="s">
        <v>138</v>
      </c>
      <c r="G2959" s="149" t="s">
        <v>59</v>
      </c>
      <c r="H2959" s="149">
        <v>0</v>
      </c>
      <c r="I2959" s="123" t="s">
        <v>3005</v>
      </c>
      <c r="J2959" s="150">
        <f>VLOOKUP(B2959,'12.2023'!A:C,3,0)</f>
        <v>0</v>
      </c>
      <c r="K2959" s="151">
        <f>VLOOKUP(B2959,'12.2023'!A:D,4,0)</f>
        <v>0</v>
      </c>
      <c r="L2959" s="150">
        <f>VLOOKUP(B2959,'12.2023'!A:E,5,0)</f>
        <v>0</v>
      </c>
      <c r="M2959" s="150">
        <f>VLOOKUP(B2959,'12.2023'!A:F,6,0)</f>
        <v>0</v>
      </c>
      <c r="N2959" s="150">
        <f t="shared" si="185"/>
        <v>0</v>
      </c>
      <c r="O2959" s="152">
        <f t="shared" si="186"/>
        <v>0</v>
      </c>
      <c r="P2959" s="128">
        <f t="shared" si="187"/>
        <v>0</v>
      </c>
      <c r="Q2959" s="153">
        <v>0</v>
      </c>
      <c r="R2959" s="128">
        <f t="shared" si="188"/>
        <v>0</v>
      </c>
      <c r="S2959" s="317">
        <v>9</v>
      </c>
    </row>
    <row r="2960" spans="1:20" hidden="1">
      <c r="A2960" s="147">
        <v>2914</v>
      </c>
      <c r="B2960" s="121">
        <v>10101011815</v>
      </c>
      <c r="C2960" s="148" t="s">
        <v>159</v>
      </c>
      <c r="D2960" s="149" t="s">
        <v>32</v>
      </c>
      <c r="E2960" s="149" t="s">
        <v>44</v>
      </c>
      <c r="F2960" s="149" t="s">
        <v>138</v>
      </c>
      <c r="G2960" s="149" t="s">
        <v>59</v>
      </c>
      <c r="H2960" s="149">
        <v>0</v>
      </c>
      <c r="I2960" s="123" t="s">
        <v>3006</v>
      </c>
      <c r="J2960" s="150">
        <f>VLOOKUP(B2960,'12.2023'!A:C,3,0)</f>
        <v>0</v>
      </c>
      <c r="K2960" s="151">
        <f>VLOOKUP(B2960,'12.2023'!A:D,4,0)</f>
        <v>0</v>
      </c>
      <c r="L2960" s="150">
        <f>VLOOKUP(B2960,'12.2023'!A:E,5,0)</f>
        <v>0</v>
      </c>
      <c r="M2960" s="150">
        <f>VLOOKUP(B2960,'12.2023'!A:F,6,0)</f>
        <v>0</v>
      </c>
      <c r="N2960" s="150">
        <f t="shared" si="185"/>
        <v>0</v>
      </c>
      <c r="O2960" s="152">
        <f t="shared" si="186"/>
        <v>0</v>
      </c>
      <c r="P2960" s="128">
        <f t="shared" si="187"/>
        <v>0</v>
      </c>
      <c r="Q2960" s="153">
        <v>0</v>
      </c>
      <c r="R2960" s="128">
        <f t="shared" si="188"/>
        <v>0</v>
      </c>
      <c r="S2960" s="317">
        <v>9</v>
      </c>
    </row>
    <row r="2961" spans="1:19" hidden="1">
      <c r="A2961" s="147">
        <v>2915</v>
      </c>
      <c r="B2961" s="121">
        <v>10101011816</v>
      </c>
      <c r="C2961" s="148" t="s">
        <v>159</v>
      </c>
      <c r="D2961" s="149" t="s">
        <v>32</v>
      </c>
      <c r="E2961" s="149" t="s">
        <v>44</v>
      </c>
      <c r="F2961" s="149" t="s">
        <v>138</v>
      </c>
      <c r="G2961" s="149" t="s">
        <v>59</v>
      </c>
      <c r="H2961" s="149">
        <v>0</v>
      </c>
      <c r="I2961" s="123" t="s">
        <v>3007</v>
      </c>
      <c r="J2961" s="150">
        <f>VLOOKUP(B2961,'12.2023'!A:C,3,0)</f>
        <v>9868.41</v>
      </c>
      <c r="K2961" s="151">
        <f>VLOOKUP(B2961,'12.2023'!A:D,4,0)</f>
        <v>0</v>
      </c>
      <c r="L2961" s="150">
        <f>VLOOKUP(B2961,'12.2023'!A:E,5,0)</f>
        <v>0</v>
      </c>
      <c r="M2961" s="150">
        <f>VLOOKUP(B2961,'12.2023'!A:F,6,0)</f>
        <v>0</v>
      </c>
      <c r="N2961" s="150">
        <f t="shared" si="185"/>
        <v>9868.41</v>
      </c>
      <c r="O2961" s="152">
        <f t="shared" si="186"/>
        <v>0</v>
      </c>
      <c r="P2961" s="128">
        <f t="shared" si="187"/>
        <v>9868.41</v>
      </c>
      <c r="Q2961" s="153">
        <v>0</v>
      </c>
      <c r="R2961" s="128">
        <f t="shared" si="188"/>
        <v>9868.41</v>
      </c>
      <c r="S2961" s="317">
        <v>9</v>
      </c>
    </row>
    <row r="2962" spans="1:19" hidden="1">
      <c r="A2962" s="147">
        <v>2916</v>
      </c>
      <c r="B2962" s="121">
        <v>10101011817</v>
      </c>
      <c r="C2962" s="148" t="s">
        <v>159</v>
      </c>
      <c r="D2962" s="149" t="s">
        <v>32</v>
      </c>
      <c r="E2962" s="149" t="s">
        <v>44</v>
      </c>
      <c r="F2962" s="149" t="s">
        <v>138</v>
      </c>
      <c r="G2962" s="149" t="s">
        <v>59</v>
      </c>
      <c r="H2962" s="149">
        <v>0</v>
      </c>
      <c r="I2962" s="123" t="s">
        <v>3008</v>
      </c>
      <c r="J2962" s="150">
        <f>VLOOKUP(B2962,'12.2023'!A:C,3,0)</f>
        <v>0</v>
      </c>
      <c r="K2962" s="151">
        <f>VLOOKUP(B2962,'12.2023'!A:D,4,0)</f>
        <v>0</v>
      </c>
      <c r="L2962" s="150">
        <f>VLOOKUP(B2962,'12.2023'!A:E,5,0)</f>
        <v>0</v>
      </c>
      <c r="M2962" s="150">
        <f>VLOOKUP(B2962,'12.2023'!A:F,6,0)</f>
        <v>0</v>
      </c>
      <c r="N2962" s="150">
        <f t="shared" si="185"/>
        <v>0</v>
      </c>
      <c r="O2962" s="152">
        <f t="shared" si="186"/>
        <v>0</v>
      </c>
      <c r="P2962" s="128">
        <f t="shared" si="187"/>
        <v>0</v>
      </c>
      <c r="Q2962" s="153">
        <v>0</v>
      </c>
      <c r="R2962" s="128">
        <f t="shared" si="188"/>
        <v>0</v>
      </c>
      <c r="S2962" s="317">
        <v>9</v>
      </c>
    </row>
    <row r="2963" spans="1:19" hidden="1">
      <c r="A2963" s="147">
        <v>2917</v>
      </c>
      <c r="B2963" s="121">
        <v>10101011818</v>
      </c>
      <c r="C2963" s="148" t="s">
        <v>159</v>
      </c>
      <c r="D2963" s="149" t="s">
        <v>32</v>
      </c>
      <c r="E2963" s="149" t="s">
        <v>44</v>
      </c>
      <c r="F2963" s="149" t="s">
        <v>138</v>
      </c>
      <c r="G2963" s="149" t="s">
        <v>59</v>
      </c>
      <c r="H2963" s="149">
        <v>0</v>
      </c>
      <c r="I2963" s="123" t="s">
        <v>3009</v>
      </c>
      <c r="J2963" s="150">
        <f>VLOOKUP(B2963,'12.2023'!A:C,3,0)</f>
        <v>0</v>
      </c>
      <c r="K2963" s="151">
        <f>VLOOKUP(B2963,'12.2023'!A:D,4,0)</f>
        <v>0</v>
      </c>
      <c r="L2963" s="150">
        <f>VLOOKUP(B2963,'12.2023'!A:E,5,0)</f>
        <v>0</v>
      </c>
      <c r="M2963" s="150">
        <f>VLOOKUP(B2963,'12.2023'!A:F,6,0)</f>
        <v>0</v>
      </c>
      <c r="N2963" s="150">
        <f t="shared" si="185"/>
        <v>0</v>
      </c>
      <c r="O2963" s="152">
        <f t="shared" si="186"/>
        <v>0</v>
      </c>
      <c r="P2963" s="128">
        <f t="shared" si="187"/>
        <v>0</v>
      </c>
      <c r="Q2963" s="153">
        <v>0</v>
      </c>
      <c r="R2963" s="128">
        <f t="shared" si="188"/>
        <v>0</v>
      </c>
      <c r="S2963" s="317">
        <v>9</v>
      </c>
    </row>
    <row r="2964" spans="1:19" hidden="1">
      <c r="A2964" s="147">
        <v>2918</v>
      </c>
      <c r="B2964" s="121">
        <v>10101011819</v>
      </c>
      <c r="C2964" s="148" t="s">
        <v>159</v>
      </c>
      <c r="D2964" s="149" t="s">
        <v>32</v>
      </c>
      <c r="E2964" s="149" t="s">
        <v>44</v>
      </c>
      <c r="F2964" s="149" t="s">
        <v>138</v>
      </c>
      <c r="G2964" s="149" t="s">
        <v>59</v>
      </c>
      <c r="H2964" s="149">
        <v>0</v>
      </c>
      <c r="I2964" s="123" t="s">
        <v>3010</v>
      </c>
      <c r="J2964" s="150">
        <f>VLOOKUP(B2964,'12.2023'!A:C,3,0)</f>
        <v>0</v>
      </c>
      <c r="K2964" s="151">
        <f>VLOOKUP(B2964,'12.2023'!A:D,4,0)</f>
        <v>0</v>
      </c>
      <c r="L2964" s="150">
        <f>VLOOKUP(B2964,'12.2023'!A:E,5,0)</f>
        <v>15858.5</v>
      </c>
      <c r="M2964" s="150">
        <f>VLOOKUP(B2964,'12.2023'!A:F,6,0)</f>
        <v>15858.5</v>
      </c>
      <c r="N2964" s="150">
        <f t="shared" si="185"/>
        <v>0</v>
      </c>
      <c r="O2964" s="152">
        <f t="shared" si="186"/>
        <v>0</v>
      </c>
      <c r="P2964" s="128">
        <f t="shared" si="187"/>
        <v>0</v>
      </c>
      <c r="Q2964" s="153">
        <v>0</v>
      </c>
      <c r="R2964" s="128">
        <f t="shared" si="188"/>
        <v>0</v>
      </c>
      <c r="S2964" s="317">
        <v>9</v>
      </c>
    </row>
    <row r="2965" spans="1:19" hidden="1">
      <c r="A2965" s="147">
        <v>2919</v>
      </c>
      <c r="B2965" s="121">
        <v>10101011820</v>
      </c>
      <c r="C2965" s="148" t="s">
        <v>159</v>
      </c>
      <c r="D2965" s="149" t="s">
        <v>32</v>
      </c>
      <c r="E2965" s="149" t="s">
        <v>44</v>
      </c>
      <c r="F2965" s="149" t="s">
        <v>138</v>
      </c>
      <c r="G2965" s="149" t="s">
        <v>59</v>
      </c>
      <c r="H2965" s="149">
        <v>0</v>
      </c>
      <c r="I2965" s="123" t="s">
        <v>3011</v>
      </c>
      <c r="J2965" s="150">
        <f>VLOOKUP(B2965,'12.2023'!A:C,3,0)</f>
        <v>83442.97</v>
      </c>
      <c r="K2965" s="151">
        <f>VLOOKUP(B2965,'12.2023'!A:D,4,0)</f>
        <v>0</v>
      </c>
      <c r="L2965" s="150">
        <f>VLOOKUP(B2965,'12.2023'!A:E,5,0)</f>
        <v>279620.83</v>
      </c>
      <c r="M2965" s="150">
        <f>VLOOKUP(B2965,'12.2023'!A:F,6,0)</f>
        <v>363063.8</v>
      </c>
      <c r="N2965" s="150">
        <f t="shared" si="185"/>
        <v>5.8207660913467407E-11</v>
      </c>
      <c r="O2965" s="152">
        <f t="shared" si="186"/>
        <v>0</v>
      </c>
      <c r="P2965" s="128">
        <f t="shared" si="187"/>
        <v>5.8207660913467407E-11</v>
      </c>
      <c r="Q2965" s="153">
        <v>0</v>
      </c>
      <c r="R2965" s="128">
        <f t="shared" si="188"/>
        <v>5.8207660913467407E-11</v>
      </c>
      <c r="S2965" s="317">
        <v>9</v>
      </c>
    </row>
    <row r="2966" spans="1:19" hidden="1">
      <c r="A2966" s="147">
        <v>2920</v>
      </c>
      <c r="B2966" s="121">
        <v>10101011821</v>
      </c>
      <c r="C2966" s="148" t="s">
        <v>159</v>
      </c>
      <c r="D2966" s="149" t="s">
        <v>32</v>
      </c>
      <c r="E2966" s="149" t="s">
        <v>44</v>
      </c>
      <c r="F2966" s="149" t="s">
        <v>138</v>
      </c>
      <c r="G2966" s="149" t="s">
        <v>59</v>
      </c>
      <c r="H2966" s="149">
        <v>0</v>
      </c>
      <c r="I2966" s="123" t="s">
        <v>3012</v>
      </c>
      <c r="J2966" s="150">
        <f>VLOOKUP(B2966,'12.2023'!A:C,3,0)</f>
        <v>0</v>
      </c>
      <c r="K2966" s="151">
        <f>VLOOKUP(B2966,'12.2023'!A:D,4,0)</f>
        <v>0</v>
      </c>
      <c r="L2966" s="150">
        <f>VLOOKUP(B2966,'12.2023'!A:E,5,0)</f>
        <v>194014.4</v>
      </c>
      <c r="M2966" s="150">
        <f>VLOOKUP(B2966,'12.2023'!A:F,6,0)</f>
        <v>194014.4</v>
      </c>
      <c r="N2966" s="150">
        <f t="shared" si="185"/>
        <v>0</v>
      </c>
      <c r="O2966" s="152">
        <f t="shared" si="186"/>
        <v>0</v>
      </c>
      <c r="P2966" s="128">
        <f t="shared" si="187"/>
        <v>0</v>
      </c>
      <c r="Q2966" s="153">
        <v>0</v>
      </c>
      <c r="R2966" s="128">
        <f t="shared" si="188"/>
        <v>0</v>
      </c>
      <c r="S2966" s="317">
        <v>9</v>
      </c>
    </row>
    <row r="2967" spans="1:19" hidden="1">
      <c r="A2967" s="147">
        <v>2921</v>
      </c>
      <c r="B2967" s="121">
        <v>10101011831</v>
      </c>
      <c r="C2967" s="148" t="s">
        <v>159</v>
      </c>
      <c r="D2967" s="149" t="s">
        <v>32</v>
      </c>
      <c r="E2967" s="149" t="s">
        <v>44</v>
      </c>
      <c r="F2967" s="149" t="s">
        <v>138</v>
      </c>
      <c r="G2967" s="149" t="s">
        <v>59</v>
      </c>
      <c r="H2967" s="149">
        <v>0</v>
      </c>
      <c r="I2967" s="123" t="s">
        <v>3013</v>
      </c>
      <c r="J2967" s="150">
        <f>VLOOKUP(B2967,'12.2023'!A:C,3,0)</f>
        <v>0</v>
      </c>
      <c r="K2967" s="151">
        <f>VLOOKUP(B2967,'12.2023'!A:D,4,0)</f>
        <v>0</v>
      </c>
      <c r="L2967" s="150">
        <f>VLOOKUP(B2967,'12.2023'!A:E,5,0)</f>
        <v>0</v>
      </c>
      <c r="M2967" s="150">
        <f>VLOOKUP(B2967,'12.2023'!A:F,6,0)</f>
        <v>0</v>
      </c>
      <c r="N2967" s="150">
        <f t="shared" si="185"/>
        <v>0</v>
      </c>
      <c r="O2967" s="152">
        <f t="shared" si="186"/>
        <v>0</v>
      </c>
      <c r="P2967" s="128">
        <f t="shared" si="187"/>
        <v>0</v>
      </c>
      <c r="Q2967" s="153">
        <v>0</v>
      </c>
      <c r="R2967" s="128">
        <f t="shared" si="188"/>
        <v>0</v>
      </c>
      <c r="S2967" s="317">
        <v>9</v>
      </c>
    </row>
    <row r="2968" spans="1:19" hidden="1">
      <c r="A2968" s="147">
        <v>2922</v>
      </c>
      <c r="B2968" s="121">
        <v>10101011836</v>
      </c>
      <c r="C2968" s="148" t="s">
        <v>159</v>
      </c>
      <c r="D2968" s="149" t="s">
        <v>32</v>
      </c>
      <c r="E2968" s="149" t="s">
        <v>44</v>
      </c>
      <c r="F2968" s="149" t="s">
        <v>138</v>
      </c>
      <c r="G2968" s="149" t="s">
        <v>59</v>
      </c>
      <c r="H2968" s="149">
        <v>0</v>
      </c>
      <c r="I2968" s="123" t="s">
        <v>3014</v>
      </c>
      <c r="J2968" s="150">
        <f>VLOOKUP(B2968,'12.2023'!A:C,3,0)</f>
        <v>0</v>
      </c>
      <c r="K2968" s="151">
        <f>VLOOKUP(B2968,'12.2023'!A:D,4,0)</f>
        <v>0</v>
      </c>
      <c r="L2968" s="150">
        <f>VLOOKUP(B2968,'12.2023'!A:E,5,0)</f>
        <v>0</v>
      </c>
      <c r="M2968" s="150">
        <f>VLOOKUP(B2968,'12.2023'!A:F,6,0)</f>
        <v>0</v>
      </c>
      <c r="N2968" s="150">
        <f t="shared" si="185"/>
        <v>0</v>
      </c>
      <c r="O2968" s="152">
        <f t="shared" si="186"/>
        <v>0</v>
      </c>
      <c r="P2968" s="128">
        <f t="shared" si="187"/>
        <v>0</v>
      </c>
      <c r="Q2968" s="153">
        <v>0</v>
      </c>
      <c r="R2968" s="128">
        <f t="shared" si="188"/>
        <v>0</v>
      </c>
      <c r="S2968" s="317">
        <v>9</v>
      </c>
    </row>
    <row r="2969" spans="1:19" hidden="1">
      <c r="A2969" s="147">
        <v>2923</v>
      </c>
      <c r="B2969" s="121">
        <v>10101011838</v>
      </c>
      <c r="C2969" s="148" t="s">
        <v>159</v>
      </c>
      <c r="D2969" s="149" t="s">
        <v>32</v>
      </c>
      <c r="E2969" s="149" t="s">
        <v>44</v>
      </c>
      <c r="F2969" s="149" t="s">
        <v>138</v>
      </c>
      <c r="G2969" s="149" t="s">
        <v>59</v>
      </c>
      <c r="H2969" s="149">
        <v>0</v>
      </c>
      <c r="I2969" s="123" t="s">
        <v>3015</v>
      </c>
      <c r="J2969" s="150">
        <f>VLOOKUP(B2969,'12.2023'!A:C,3,0)</f>
        <v>0</v>
      </c>
      <c r="K2969" s="151">
        <f>VLOOKUP(B2969,'12.2023'!A:D,4,0)</f>
        <v>0</v>
      </c>
      <c r="L2969" s="150">
        <f>VLOOKUP(B2969,'12.2023'!A:E,5,0)</f>
        <v>0</v>
      </c>
      <c r="M2969" s="150">
        <f>VLOOKUP(B2969,'12.2023'!A:F,6,0)</f>
        <v>0</v>
      </c>
      <c r="N2969" s="150">
        <f t="shared" si="185"/>
        <v>0</v>
      </c>
      <c r="O2969" s="152">
        <f t="shared" si="186"/>
        <v>0</v>
      </c>
      <c r="P2969" s="128">
        <f t="shared" si="187"/>
        <v>0</v>
      </c>
      <c r="Q2969" s="153">
        <v>0</v>
      </c>
      <c r="R2969" s="128">
        <f t="shared" si="188"/>
        <v>0</v>
      </c>
      <c r="S2969" s="317">
        <v>9</v>
      </c>
    </row>
    <row r="2970" spans="1:19" hidden="1">
      <c r="A2970" s="147">
        <v>2924</v>
      </c>
      <c r="B2970" s="121">
        <v>10101011842</v>
      </c>
      <c r="C2970" s="148" t="s">
        <v>159</v>
      </c>
      <c r="D2970" s="149" t="s">
        <v>32</v>
      </c>
      <c r="E2970" s="149" t="s">
        <v>44</v>
      </c>
      <c r="F2970" s="149" t="s">
        <v>138</v>
      </c>
      <c r="G2970" s="149" t="s">
        <v>59</v>
      </c>
      <c r="H2970" s="149">
        <v>0</v>
      </c>
      <c r="I2970" s="123" t="s">
        <v>3016</v>
      </c>
      <c r="J2970" s="150">
        <f>VLOOKUP(B2970,'12.2023'!A:C,3,0)</f>
        <v>0</v>
      </c>
      <c r="K2970" s="151">
        <f>VLOOKUP(B2970,'12.2023'!A:D,4,0)</f>
        <v>0</v>
      </c>
      <c r="L2970" s="150">
        <f>VLOOKUP(B2970,'12.2023'!A:E,5,0)</f>
        <v>0</v>
      </c>
      <c r="M2970" s="150">
        <f>VLOOKUP(B2970,'12.2023'!A:F,6,0)</f>
        <v>0</v>
      </c>
      <c r="N2970" s="150">
        <f t="shared" si="185"/>
        <v>0</v>
      </c>
      <c r="O2970" s="152">
        <f t="shared" si="186"/>
        <v>0</v>
      </c>
      <c r="P2970" s="128">
        <f t="shared" si="187"/>
        <v>0</v>
      </c>
      <c r="Q2970" s="153">
        <v>0</v>
      </c>
      <c r="R2970" s="128">
        <f t="shared" si="188"/>
        <v>0</v>
      </c>
      <c r="S2970" s="317">
        <v>9</v>
      </c>
    </row>
    <row r="2971" spans="1:19" hidden="1">
      <c r="A2971" s="147">
        <v>2925</v>
      </c>
      <c r="B2971" s="121">
        <v>10101011847</v>
      </c>
      <c r="C2971" s="148" t="s">
        <v>159</v>
      </c>
      <c r="D2971" s="149" t="s">
        <v>32</v>
      </c>
      <c r="E2971" s="149" t="s">
        <v>44</v>
      </c>
      <c r="F2971" s="149" t="s">
        <v>138</v>
      </c>
      <c r="G2971" s="149" t="s">
        <v>59</v>
      </c>
      <c r="H2971" s="149">
        <v>0</v>
      </c>
      <c r="I2971" s="123" t="s">
        <v>3017</v>
      </c>
      <c r="J2971" s="150">
        <f>VLOOKUP(B2971,'12.2023'!A:C,3,0)</f>
        <v>0</v>
      </c>
      <c r="K2971" s="151">
        <f>VLOOKUP(B2971,'12.2023'!A:D,4,0)</f>
        <v>0</v>
      </c>
      <c r="L2971" s="150">
        <f>VLOOKUP(B2971,'12.2023'!A:E,5,0)</f>
        <v>0</v>
      </c>
      <c r="M2971" s="150">
        <f>VLOOKUP(B2971,'12.2023'!A:F,6,0)</f>
        <v>0</v>
      </c>
      <c r="N2971" s="150">
        <f t="shared" si="185"/>
        <v>0</v>
      </c>
      <c r="O2971" s="152">
        <f t="shared" si="186"/>
        <v>0</v>
      </c>
      <c r="P2971" s="128">
        <f t="shared" si="187"/>
        <v>0</v>
      </c>
      <c r="Q2971" s="153">
        <v>0</v>
      </c>
      <c r="R2971" s="128">
        <f t="shared" si="188"/>
        <v>0</v>
      </c>
      <c r="S2971" s="317">
        <v>9</v>
      </c>
    </row>
    <row r="2972" spans="1:19" hidden="1">
      <c r="A2972" s="147">
        <v>2926</v>
      </c>
      <c r="B2972" s="121">
        <v>10101011850</v>
      </c>
      <c r="C2972" s="148" t="s">
        <v>159</v>
      </c>
      <c r="D2972" s="149" t="s">
        <v>32</v>
      </c>
      <c r="E2972" s="149" t="s">
        <v>44</v>
      </c>
      <c r="F2972" s="149" t="s">
        <v>138</v>
      </c>
      <c r="G2972" s="149" t="s">
        <v>59</v>
      </c>
      <c r="H2972" s="149">
        <v>0</v>
      </c>
      <c r="I2972" s="123" t="s">
        <v>3018</v>
      </c>
      <c r="J2972" s="150">
        <f>VLOOKUP(B2972,'12.2023'!A:C,3,0)</f>
        <v>0</v>
      </c>
      <c r="K2972" s="151">
        <f>VLOOKUP(B2972,'12.2023'!A:D,4,0)</f>
        <v>0</v>
      </c>
      <c r="L2972" s="150">
        <f>VLOOKUP(B2972,'12.2023'!A:E,5,0)</f>
        <v>0</v>
      </c>
      <c r="M2972" s="150">
        <f>VLOOKUP(B2972,'12.2023'!A:F,6,0)</f>
        <v>0</v>
      </c>
      <c r="N2972" s="150">
        <f t="shared" si="185"/>
        <v>0</v>
      </c>
      <c r="O2972" s="152">
        <f t="shared" si="186"/>
        <v>0</v>
      </c>
      <c r="P2972" s="128">
        <f t="shared" si="187"/>
        <v>0</v>
      </c>
      <c r="Q2972" s="153">
        <v>0</v>
      </c>
      <c r="R2972" s="128">
        <f t="shared" si="188"/>
        <v>0</v>
      </c>
      <c r="S2972" s="317">
        <v>9</v>
      </c>
    </row>
    <row r="2973" spans="1:19" hidden="1">
      <c r="A2973" s="147">
        <v>2927</v>
      </c>
      <c r="B2973" s="121">
        <v>10101011851</v>
      </c>
      <c r="C2973" s="148" t="s">
        <v>159</v>
      </c>
      <c r="D2973" s="149" t="s">
        <v>32</v>
      </c>
      <c r="E2973" s="149" t="s">
        <v>44</v>
      </c>
      <c r="F2973" s="149" t="s">
        <v>138</v>
      </c>
      <c r="G2973" s="149" t="s">
        <v>59</v>
      </c>
      <c r="H2973" s="149">
        <v>0</v>
      </c>
      <c r="I2973" s="123" t="s">
        <v>3019</v>
      </c>
      <c r="J2973" s="150">
        <f>VLOOKUP(B2973,'12.2023'!A:C,3,0)</f>
        <v>344391.51</v>
      </c>
      <c r="K2973" s="151">
        <f>VLOOKUP(B2973,'12.2023'!A:D,4,0)</f>
        <v>0</v>
      </c>
      <c r="L2973" s="150">
        <f>VLOOKUP(B2973,'12.2023'!A:E,5,0)</f>
        <v>0</v>
      </c>
      <c r="M2973" s="150">
        <f>VLOOKUP(B2973,'12.2023'!A:F,6,0)</f>
        <v>341496</v>
      </c>
      <c r="N2973" s="150">
        <f t="shared" si="185"/>
        <v>2895.5100000000093</v>
      </c>
      <c r="O2973" s="152">
        <f t="shared" si="186"/>
        <v>0</v>
      </c>
      <c r="P2973" s="128">
        <f t="shared" si="187"/>
        <v>2895.5100000000093</v>
      </c>
      <c r="Q2973" s="153">
        <v>0</v>
      </c>
      <c r="R2973" s="128">
        <f t="shared" si="188"/>
        <v>2895.5100000000093</v>
      </c>
      <c r="S2973" s="317">
        <v>9</v>
      </c>
    </row>
    <row r="2974" spans="1:19" hidden="1">
      <c r="A2974" s="147">
        <v>2928</v>
      </c>
      <c r="B2974" s="121">
        <v>10101011852</v>
      </c>
      <c r="C2974" s="148" t="s">
        <v>159</v>
      </c>
      <c r="D2974" s="149" t="s">
        <v>32</v>
      </c>
      <c r="E2974" s="149" t="s">
        <v>44</v>
      </c>
      <c r="F2974" s="149" t="s">
        <v>138</v>
      </c>
      <c r="G2974" s="149" t="s">
        <v>59</v>
      </c>
      <c r="H2974" s="149">
        <v>0</v>
      </c>
      <c r="I2974" s="123" t="s">
        <v>3020</v>
      </c>
      <c r="J2974" s="150">
        <f>VLOOKUP(B2974,'12.2023'!A:C,3,0)</f>
        <v>0</v>
      </c>
      <c r="K2974" s="151">
        <f>VLOOKUP(B2974,'12.2023'!A:D,4,0)</f>
        <v>0</v>
      </c>
      <c r="L2974" s="150">
        <f>VLOOKUP(B2974,'12.2023'!A:E,5,0)</f>
        <v>371163.93</v>
      </c>
      <c r="M2974" s="150">
        <f>VLOOKUP(B2974,'12.2023'!A:F,6,0)</f>
        <v>371163.93</v>
      </c>
      <c r="N2974" s="150">
        <f t="shared" si="185"/>
        <v>0</v>
      </c>
      <c r="O2974" s="152">
        <f t="shared" si="186"/>
        <v>0</v>
      </c>
      <c r="P2974" s="128">
        <f t="shared" si="187"/>
        <v>0</v>
      </c>
      <c r="Q2974" s="153">
        <v>0</v>
      </c>
      <c r="R2974" s="128">
        <f t="shared" si="188"/>
        <v>0</v>
      </c>
      <c r="S2974" s="317">
        <v>9</v>
      </c>
    </row>
    <row r="2975" spans="1:19" hidden="1">
      <c r="A2975" s="147">
        <v>2929</v>
      </c>
      <c r="B2975" s="121">
        <v>10101011853</v>
      </c>
      <c r="C2975" s="148" t="s">
        <v>159</v>
      </c>
      <c r="D2975" s="149" t="s">
        <v>32</v>
      </c>
      <c r="E2975" s="149" t="s">
        <v>44</v>
      </c>
      <c r="F2975" s="149" t="s">
        <v>138</v>
      </c>
      <c r="G2975" s="149" t="s">
        <v>59</v>
      </c>
      <c r="H2975" s="149">
        <v>0</v>
      </c>
      <c r="I2975" s="123" t="s">
        <v>3021</v>
      </c>
      <c r="J2975" s="150">
        <f>VLOOKUP(B2975,'12.2023'!A:C,3,0)</f>
        <v>0</v>
      </c>
      <c r="K2975" s="151">
        <f>VLOOKUP(B2975,'12.2023'!A:D,4,0)</f>
        <v>0</v>
      </c>
      <c r="L2975" s="150">
        <f>VLOOKUP(B2975,'12.2023'!A:E,5,0)</f>
        <v>238033.66</v>
      </c>
      <c r="M2975" s="150">
        <f>VLOOKUP(B2975,'12.2023'!A:F,6,0)</f>
        <v>238033.66</v>
      </c>
      <c r="N2975" s="150">
        <f t="shared" si="185"/>
        <v>0</v>
      </c>
      <c r="O2975" s="152">
        <f t="shared" si="186"/>
        <v>0</v>
      </c>
      <c r="P2975" s="128">
        <f t="shared" si="187"/>
        <v>0</v>
      </c>
      <c r="Q2975" s="153">
        <v>0</v>
      </c>
      <c r="R2975" s="128">
        <f t="shared" si="188"/>
        <v>0</v>
      </c>
      <c r="S2975" s="317">
        <v>9</v>
      </c>
    </row>
    <row r="2976" spans="1:19" hidden="1">
      <c r="A2976" s="147">
        <v>2930</v>
      </c>
      <c r="B2976" s="121">
        <v>10101011854</v>
      </c>
      <c r="C2976" s="148" t="s">
        <v>159</v>
      </c>
      <c r="D2976" s="149" t="s">
        <v>32</v>
      </c>
      <c r="E2976" s="149" t="s">
        <v>44</v>
      </c>
      <c r="F2976" s="149" t="s">
        <v>138</v>
      </c>
      <c r="G2976" s="149" t="s">
        <v>59</v>
      </c>
      <c r="H2976" s="149">
        <v>0</v>
      </c>
      <c r="I2976" s="123" t="s">
        <v>3022</v>
      </c>
      <c r="J2976" s="150">
        <f>VLOOKUP(B2976,'12.2023'!A:C,3,0)</f>
        <v>0</v>
      </c>
      <c r="K2976" s="151">
        <f>VLOOKUP(B2976,'12.2023'!A:D,4,0)</f>
        <v>0</v>
      </c>
      <c r="L2976" s="150">
        <f>VLOOKUP(B2976,'12.2023'!A:E,5,0)</f>
        <v>325732.5</v>
      </c>
      <c r="M2976" s="150">
        <f>VLOOKUP(B2976,'12.2023'!A:F,6,0)</f>
        <v>325732.49999000004</v>
      </c>
      <c r="N2976" s="150">
        <f t="shared" si="185"/>
        <v>9.9999597296118736E-6</v>
      </c>
      <c r="O2976" s="152">
        <f t="shared" si="186"/>
        <v>0</v>
      </c>
      <c r="P2976" s="128">
        <f t="shared" si="187"/>
        <v>9.9999597296118736E-6</v>
      </c>
      <c r="Q2976" s="153">
        <v>0</v>
      </c>
      <c r="R2976" s="128">
        <f t="shared" si="188"/>
        <v>9.9999597296118736E-6</v>
      </c>
      <c r="S2976" s="317">
        <v>9</v>
      </c>
    </row>
    <row r="2977" spans="1:19" hidden="1">
      <c r="A2977" s="147">
        <v>2931</v>
      </c>
      <c r="B2977" s="121">
        <v>10101011902</v>
      </c>
      <c r="C2977" s="148" t="s">
        <v>159</v>
      </c>
      <c r="D2977" s="149" t="s">
        <v>32</v>
      </c>
      <c r="E2977" s="149" t="s">
        <v>44</v>
      </c>
      <c r="F2977" s="149" t="s">
        <v>138</v>
      </c>
      <c r="G2977" s="149" t="s">
        <v>59</v>
      </c>
      <c r="H2977" s="149">
        <v>0</v>
      </c>
      <c r="I2977" s="123" t="s">
        <v>3023</v>
      </c>
      <c r="J2977" s="150">
        <f>VLOOKUP(B2977,'12.2023'!A:C,3,0)</f>
        <v>0</v>
      </c>
      <c r="K2977" s="151">
        <f>VLOOKUP(B2977,'12.2023'!A:D,4,0)</f>
        <v>0</v>
      </c>
      <c r="L2977" s="150">
        <f>VLOOKUP(B2977,'12.2023'!A:E,5,0)</f>
        <v>0</v>
      </c>
      <c r="M2977" s="150">
        <f>VLOOKUP(B2977,'12.2023'!A:F,6,0)</f>
        <v>0</v>
      </c>
      <c r="N2977" s="150">
        <f t="shared" si="185"/>
        <v>0</v>
      </c>
      <c r="O2977" s="152">
        <f t="shared" si="186"/>
        <v>0</v>
      </c>
      <c r="P2977" s="128">
        <f t="shared" si="187"/>
        <v>0</v>
      </c>
      <c r="Q2977" s="153">
        <v>0</v>
      </c>
      <c r="R2977" s="128">
        <f t="shared" si="188"/>
        <v>0</v>
      </c>
      <c r="S2977" s="317">
        <v>9</v>
      </c>
    </row>
    <row r="2978" spans="1:19" hidden="1">
      <c r="A2978" s="147">
        <v>2932</v>
      </c>
      <c r="B2978" s="121">
        <v>10101011903</v>
      </c>
      <c r="C2978" s="148" t="s">
        <v>159</v>
      </c>
      <c r="D2978" s="149" t="s">
        <v>32</v>
      </c>
      <c r="E2978" s="149" t="s">
        <v>44</v>
      </c>
      <c r="F2978" s="149" t="s">
        <v>138</v>
      </c>
      <c r="G2978" s="149" t="s">
        <v>59</v>
      </c>
      <c r="H2978" s="149">
        <v>0</v>
      </c>
      <c r="I2978" s="123" t="s">
        <v>3024</v>
      </c>
      <c r="J2978" s="150">
        <f>VLOOKUP(B2978,'12.2023'!A:C,3,0)</f>
        <v>503669.64</v>
      </c>
      <c r="K2978" s="151">
        <f>VLOOKUP(B2978,'12.2023'!A:D,4,0)</f>
        <v>0</v>
      </c>
      <c r="L2978" s="150">
        <f>VLOOKUP(B2978,'12.2023'!A:E,5,0)</f>
        <v>0</v>
      </c>
      <c r="M2978" s="150">
        <f>VLOOKUP(B2978,'12.2023'!A:F,6,0)</f>
        <v>0</v>
      </c>
      <c r="N2978" s="150">
        <f t="shared" si="185"/>
        <v>503669.64</v>
      </c>
      <c r="O2978" s="152">
        <f t="shared" si="186"/>
        <v>0</v>
      </c>
      <c r="P2978" s="128">
        <f t="shared" si="187"/>
        <v>503669.64</v>
      </c>
      <c r="Q2978" s="153">
        <v>0</v>
      </c>
      <c r="R2978" s="128">
        <f t="shared" si="188"/>
        <v>503669.64</v>
      </c>
      <c r="S2978" s="317">
        <v>9</v>
      </c>
    </row>
    <row r="2979" spans="1:19" hidden="1">
      <c r="A2979" s="147">
        <v>2933</v>
      </c>
      <c r="B2979" s="121">
        <v>10101011904</v>
      </c>
      <c r="C2979" s="148" t="s">
        <v>159</v>
      </c>
      <c r="D2979" s="149" t="s">
        <v>32</v>
      </c>
      <c r="E2979" s="149" t="s">
        <v>44</v>
      </c>
      <c r="F2979" s="149" t="s">
        <v>138</v>
      </c>
      <c r="G2979" s="149" t="s">
        <v>59</v>
      </c>
      <c r="H2979" s="149">
        <v>0</v>
      </c>
      <c r="I2979" s="123" t="s">
        <v>3025</v>
      </c>
      <c r="J2979" s="150">
        <f>VLOOKUP(B2979,'12.2023'!A:C,3,0)</f>
        <v>90141.16</v>
      </c>
      <c r="K2979" s="151">
        <f>VLOOKUP(B2979,'12.2023'!A:D,4,0)</f>
        <v>0</v>
      </c>
      <c r="L2979" s="150">
        <f>VLOOKUP(B2979,'12.2023'!A:E,5,0)</f>
        <v>0</v>
      </c>
      <c r="M2979" s="150">
        <f>VLOOKUP(B2979,'12.2023'!A:F,6,0)</f>
        <v>0</v>
      </c>
      <c r="N2979" s="150">
        <f t="shared" si="185"/>
        <v>90141.16</v>
      </c>
      <c r="O2979" s="152">
        <f t="shared" si="186"/>
        <v>0</v>
      </c>
      <c r="P2979" s="128">
        <f t="shared" si="187"/>
        <v>90141.16</v>
      </c>
      <c r="Q2979" s="153">
        <v>0</v>
      </c>
      <c r="R2979" s="128">
        <f t="shared" si="188"/>
        <v>90141.16</v>
      </c>
      <c r="S2979" s="317">
        <v>9</v>
      </c>
    </row>
    <row r="2980" spans="1:19" hidden="1">
      <c r="A2980" s="147">
        <v>2934</v>
      </c>
      <c r="B2980" s="121">
        <v>10101011907</v>
      </c>
      <c r="C2980" s="148" t="s">
        <v>159</v>
      </c>
      <c r="D2980" s="149" t="s">
        <v>32</v>
      </c>
      <c r="E2980" s="149" t="s">
        <v>44</v>
      </c>
      <c r="F2980" s="149" t="s">
        <v>138</v>
      </c>
      <c r="G2980" s="149" t="s">
        <v>59</v>
      </c>
      <c r="H2980" s="149">
        <v>0</v>
      </c>
      <c r="I2980" s="123" t="s">
        <v>3026</v>
      </c>
      <c r="J2980" s="150">
        <f>VLOOKUP(B2980,'12.2023'!A:C,3,0)</f>
        <v>65667.22</v>
      </c>
      <c r="K2980" s="151">
        <f>VLOOKUP(B2980,'12.2023'!A:D,4,0)</f>
        <v>0</v>
      </c>
      <c r="L2980" s="150">
        <f>VLOOKUP(B2980,'12.2023'!A:E,5,0)</f>
        <v>0</v>
      </c>
      <c r="M2980" s="150">
        <f>VLOOKUP(B2980,'12.2023'!A:F,6,0)</f>
        <v>0</v>
      </c>
      <c r="N2980" s="150">
        <f t="shared" si="185"/>
        <v>65667.22</v>
      </c>
      <c r="O2980" s="152">
        <f t="shared" si="186"/>
        <v>0</v>
      </c>
      <c r="P2980" s="128">
        <f t="shared" si="187"/>
        <v>65667.22</v>
      </c>
      <c r="Q2980" s="153">
        <v>0</v>
      </c>
      <c r="R2980" s="128">
        <f t="shared" si="188"/>
        <v>65667.22</v>
      </c>
      <c r="S2980" s="317">
        <v>9</v>
      </c>
    </row>
    <row r="2981" spans="1:19" hidden="1">
      <c r="A2981" s="147">
        <v>2935</v>
      </c>
      <c r="B2981" s="121">
        <v>10101011908</v>
      </c>
      <c r="C2981" s="148" t="s">
        <v>159</v>
      </c>
      <c r="D2981" s="149" t="s">
        <v>32</v>
      </c>
      <c r="E2981" s="149" t="s">
        <v>44</v>
      </c>
      <c r="F2981" s="149" t="s">
        <v>138</v>
      </c>
      <c r="G2981" s="149" t="s">
        <v>59</v>
      </c>
      <c r="H2981" s="149">
        <v>0</v>
      </c>
      <c r="I2981" s="123" t="s">
        <v>3027</v>
      </c>
      <c r="J2981" s="150">
        <f>VLOOKUP(B2981,'12.2023'!A:C,3,0)</f>
        <v>0</v>
      </c>
      <c r="K2981" s="151">
        <f>VLOOKUP(B2981,'12.2023'!A:D,4,0)</f>
        <v>0</v>
      </c>
      <c r="L2981" s="150">
        <f>VLOOKUP(B2981,'12.2023'!A:E,5,0)</f>
        <v>384579.89</v>
      </c>
      <c r="M2981" s="150">
        <f>VLOOKUP(B2981,'12.2023'!A:F,6,0)</f>
        <v>384579.89</v>
      </c>
      <c r="N2981" s="150">
        <f t="shared" si="185"/>
        <v>0</v>
      </c>
      <c r="O2981" s="152">
        <f t="shared" si="186"/>
        <v>0</v>
      </c>
      <c r="P2981" s="128">
        <f t="shared" si="187"/>
        <v>0</v>
      </c>
      <c r="Q2981" s="153">
        <v>0</v>
      </c>
      <c r="R2981" s="128">
        <f t="shared" si="188"/>
        <v>0</v>
      </c>
      <c r="S2981" s="317">
        <v>9</v>
      </c>
    </row>
    <row r="2982" spans="1:19" hidden="1">
      <c r="A2982" s="147">
        <v>2936</v>
      </c>
      <c r="B2982" s="121">
        <v>10101012101</v>
      </c>
      <c r="C2982" s="148" t="s">
        <v>159</v>
      </c>
      <c r="D2982" s="149" t="s">
        <v>32</v>
      </c>
      <c r="E2982" s="149" t="s">
        <v>44</v>
      </c>
      <c r="F2982" s="149" t="s">
        <v>138</v>
      </c>
      <c r="G2982" s="149" t="s">
        <v>59</v>
      </c>
      <c r="H2982" s="149">
        <v>0</v>
      </c>
      <c r="I2982" s="123" t="s">
        <v>3028</v>
      </c>
      <c r="J2982" s="150">
        <f>VLOOKUP(B2982,'12.2023'!A:C,3,0)</f>
        <v>830234.56</v>
      </c>
      <c r="K2982" s="151">
        <f>VLOOKUP(B2982,'12.2023'!A:D,4,0)</f>
        <v>0</v>
      </c>
      <c r="L2982" s="150">
        <f>VLOOKUP(B2982,'12.2023'!A:E,5,0)</f>
        <v>0</v>
      </c>
      <c r="M2982" s="150">
        <f>VLOOKUP(B2982,'12.2023'!A:F,6,0)</f>
        <v>0</v>
      </c>
      <c r="N2982" s="150">
        <f t="shared" si="185"/>
        <v>830234.56</v>
      </c>
      <c r="O2982" s="152">
        <f t="shared" si="186"/>
        <v>0</v>
      </c>
      <c r="P2982" s="128">
        <f t="shared" si="187"/>
        <v>830234.56</v>
      </c>
      <c r="Q2982" s="153">
        <v>0</v>
      </c>
      <c r="R2982" s="128">
        <f t="shared" si="188"/>
        <v>830234.56</v>
      </c>
      <c r="S2982" s="317">
        <v>9</v>
      </c>
    </row>
    <row r="2983" spans="1:19" hidden="1">
      <c r="A2983" s="147">
        <v>2937</v>
      </c>
      <c r="B2983" s="121">
        <v>10101012102</v>
      </c>
      <c r="C2983" s="148" t="s">
        <v>159</v>
      </c>
      <c r="D2983" s="149" t="s">
        <v>32</v>
      </c>
      <c r="E2983" s="149" t="s">
        <v>44</v>
      </c>
      <c r="F2983" s="149" t="s">
        <v>138</v>
      </c>
      <c r="G2983" s="149" t="s">
        <v>59</v>
      </c>
      <c r="H2983" s="149">
        <v>0</v>
      </c>
      <c r="I2983" s="123" t="s">
        <v>3029</v>
      </c>
      <c r="J2983" s="150">
        <f>VLOOKUP(B2983,'12.2023'!A:C,3,0)</f>
        <v>59637.71</v>
      </c>
      <c r="K2983" s="151">
        <f>VLOOKUP(B2983,'12.2023'!A:D,4,0)</f>
        <v>0</v>
      </c>
      <c r="L2983" s="150">
        <f>VLOOKUP(B2983,'12.2023'!A:E,5,0)</f>
        <v>74735.56</v>
      </c>
      <c r="M2983" s="150">
        <f>VLOOKUP(B2983,'12.2023'!A:F,6,0)</f>
        <v>0</v>
      </c>
      <c r="N2983" s="150">
        <f t="shared" si="185"/>
        <v>134373.26999999999</v>
      </c>
      <c r="O2983" s="152">
        <f t="shared" si="186"/>
        <v>0</v>
      </c>
      <c r="P2983" s="128">
        <f t="shared" si="187"/>
        <v>134373.26999999999</v>
      </c>
      <c r="Q2983" s="153">
        <v>0</v>
      </c>
      <c r="R2983" s="128">
        <f t="shared" si="188"/>
        <v>134373.26999999999</v>
      </c>
      <c r="S2983" s="317">
        <v>9</v>
      </c>
    </row>
    <row r="2984" spans="1:19" hidden="1">
      <c r="A2984" s="147">
        <v>2938</v>
      </c>
      <c r="B2984" s="121">
        <v>10101012103</v>
      </c>
      <c r="C2984" s="148" t="s">
        <v>159</v>
      </c>
      <c r="D2984" s="149" t="s">
        <v>32</v>
      </c>
      <c r="E2984" s="149" t="s">
        <v>44</v>
      </c>
      <c r="F2984" s="149" t="s">
        <v>138</v>
      </c>
      <c r="G2984" s="149" t="s">
        <v>59</v>
      </c>
      <c r="H2984" s="149">
        <v>0</v>
      </c>
      <c r="I2984" s="123" t="s">
        <v>3030</v>
      </c>
      <c r="J2984" s="150">
        <f>VLOOKUP(B2984,'12.2023'!A:C,3,0)</f>
        <v>0</v>
      </c>
      <c r="K2984" s="151">
        <f>VLOOKUP(B2984,'12.2023'!A:D,4,0)</f>
        <v>0</v>
      </c>
      <c r="L2984" s="150">
        <f>VLOOKUP(B2984,'12.2023'!A:E,5,0)</f>
        <v>0</v>
      </c>
      <c r="M2984" s="150">
        <f>VLOOKUP(B2984,'12.2023'!A:F,6,0)</f>
        <v>0</v>
      </c>
      <c r="N2984" s="150">
        <f t="shared" si="185"/>
        <v>0</v>
      </c>
      <c r="O2984" s="152">
        <f t="shared" si="186"/>
        <v>0</v>
      </c>
      <c r="P2984" s="128">
        <f t="shared" si="187"/>
        <v>0</v>
      </c>
      <c r="Q2984" s="153">
        <v>0</v>
      </c>
      <c r="R2984" s="128">
        <f t="shared" si="188"/>
        <v>0</v>
      </c>
      <c r="S2984" s="317">
        <v>9</v>
      </c>
    </row>
    <row r="2985" spans="1:19" hidden="1">
      <c r="A2985" s="147">
        <v>2939</v>
      </c>
      <c r="B2985" s="121">
        <v>10101012201</v>
      </c>
      <c r="C2985" s="148" t="s">
        <v>159</v>
      </c>
      <c r="D2985" s="149" t="s">
        <v>32</v>
      </c>
      <c r="E2985" s="149" t="s">
        <v>44</v>
      </c>
      <c r="F2985" s="149" t="s">
        <v>138</v>
      </c>
      <c r="G2985" s="149" t="s">
        <v>59</v>
      </c>
      <c r="H2985" s="149">
        <v>0</v>
      </c>
      <c r="I2985" s="123" t="s">
        <v>3031</v>
      </c>
      <c r="J2985" s="150">
        <f>VLOOKUP(B2985,'12.2023'!A:C,3,0)</f>
        <v>0</v>
      </c>
      <c r="K2985" s="151">
        <f>VLOOKUP(B2985,'12.2023'!A:D,4,0)</f>
        <v>0</v>
      </c>
      <c r="L2985" s="150">
        <f>VLOOKUP(B2985,'12.2023'!A:E,5,0)</f>
        <v>0</v>
      </c>
      <c r="M2985" s="150">
        <f>VLOOKUP(B2985,'12.2023'!A:F,6,0)</f>
        <v>0</v>
      </c>
      <c r="N2985" s="150">
        <f t="shared" si="185"/>
        <v>0</v>
      </c>
      <c r="O2985" s="152">
        <f t="shared" si="186"/>
        <v>0</v>
      </c>
      <c r="P2985" s="128">
        <f t="shared" si="187"/>
        <v>0</v>
      </c>
      <c r="Q2985" s="153">
        <v>0</v>
      </c>
      <c r="R2985" s="128">
        <f t="shared" si="188"/>
        <v>0</v>
      </c>
      <c r="S2985" s="317">
        <v>9</v>
      </c>
    </row>
    <row r="2986" spans="1:19" hidden="1">
      <c r="A2986" s="147">
        <v>2940</v>
      </c>
      <c r="B2986" s="121">
        <v>10101012501</v>
      </c>
      <c r="C2986" s="148" t="s">
        <v>159</v>
      </c>
      <c r="D2986" s="149" t="s">
        <v>32</v>
      </c>
      <c r="E2986" s="149" t="s">
        <v>44</v>
      </c>
      <c r="F2986" s="149" t="s">
        <v>138</v>
      </c>
      <c r="G2986" s="149" t="s">
        <v>59</v>
      </c>
      <c r="H2986" s="149">
        <v>0</v>
      </c>
      <c r="I2986" s="123" t="s">
        <v>3032</v>
      </c>
      <c r="J2986" s="150">
        <f>VLOOKUP(B2986,'12.2023'!A:C,3,0)</f>
        <v>0</v>
      </c>
      <c r="K2986" s="151">
        <f>VLOOKUP(B2986,'12.2023'!A:D,4,0)</f>
        <v>0</v>
      </c>
      <c r="L2986" s="150">
        <f>VLOOKUP(B2986,'12.2023'!A:E,5,0)</f>
        <v>0</v>
      </c>
      <c r="M2986" s="150">
        <f>VLOOKUP(B2986,'12.2023'!A:F,6,0)</f>
        <v>0</v>
      </c>
      <c r="N2986" s="150">
        <f t="shared" si="185"/>
        <v>0</v>
      </c>
      <c r="O2986" s="152">
        <f t="shared" si="186"/>
        <v>0</v>
      </c>
      <c r="P2986" s="128">
        <f t="shared" si="187"/>
        <v>0</v>
      </c>
      <c r="Q2986" s="153">
        <v>0</v>
      </c>
      <c r="R2986" s="128">
        <f t="shared" si="188"/>
        <v>0</v>
      </c>
      <c r="S2986" s="317">
        <v>9</v>
      </c>
    </row>
    <row r="2987" spans="1:19" hidden="1">
      <c r="A2987" s="147">
        <v>2941</v>
      </c>
      <c r="B2987" s="121">
        <v>10101012502</v>
      </c>
      <c r="C2987" s="148" t="s">
        <v>159</v>
      </c>
      <c r="D2987" s="149" t="s">
        <v>32</v>
      </c>
      <c r="E2987" s="149" t="s">
        <v>44</v>
      </c>
      <c r="F2987" s="149" t="s">
        <v>138</v>
      </c>
      <c r="G2987" s="149" t="s">
        <v>59</v>
      </c>
      <c r="H2987" s="149">
        <v>0</v>
      </c>
      <c r="I2987" s="123" t="s">
        <v>3033</v>
      </c>
      <c r="J2987" s="150">
        <f>VLOOKUP(B2987,'12.2023'!A:C,3,0)</f>
        <v>0</v>
      </c>
      <c r="K2987" s="151">
        <f>VLOOKUP(B2987,'12.2023'!A:D,4,0)</f>
        <v>0</v>
      </c>
      <c r="L2987" s="150">
        <f>VLOOKUP(B2987,'12.2023'!A:E,5,0)</f>
        <v>0</v>
      </c>
      <c r="M2987" s="150">
        <f>VLOOKUP(B2987,'12.2023'!A:F,6,0)</f>
        <v>0</v>
      </c>
      <c r="N2987" s="150">
        <f t="shared" si="185"/>
        <v>0</v>
      </c>
      <c r="O2987" s="152">
        <f t="shared" si="186"/>
        <v>0</v>
      </c>
      <c r="P2987" s="128">
        <f t="shared" si="187"/>
        <v>0</v>
      </c>
      <c r="Q2987" s="153">
        <v>0</v>
      </c>
      <c r="R2987" s="128">
        <f t="shared" si="188"/>
        <v>0</v>
      </c>
      <c r="S2987" s="317">
        <v>9</v>
      </c>
    </row>
    <row r="2988" spans="1:19" hidden="1">
      <c r="A2988" s="147">
        <v>2942</v>
      </c>
      <c r="B2988" s="121">
        <v>10101012802</v>
      </c>
      <c r="C2988" s="148" t="s">
        <v>159</v>
      </c>
      <c r="D2988" s="149" t="s">
        <v>32</v>
      </c>
      <c r="E2988" s="149" t="s">
        <v>44</v>
      </c>
      <c r="F2988" s="149" t="s">
        <v>138</v>
      </c>
      <c r="G2988" s="149" t="s">
        <v>59</v>
      </c>
      <c r="H2988" s="149">
        <v>0</v>
      </c>
      <c r="I2988" s="123" t="s">
        <v>3034</v>
      </c>
      <c r="J2988" s="150">
        <f>VLOOKUP(B2988,'12.2023'!A:C,3,0)</f>
        <v>401938.10000000003</v>
      </c>
      <c r="K2988" s="151">
        <f>VLOOKUP(B2988,'12.2023'!A:D,4,0)</f>
        <v>0</v>
      </c>
      <c r="L2988" s="150">
        <f>VLOOKUP(B2988,'12.2023'!A:E,5,0)</f>
        <v>0</v>
      </c>
      <c r="M2988" s="150">
        <f>VLOOKUP(B2988,'12.2023'!A:F,6,0)</f>
        <v>401938.10000000003</v>
      </c>
      <c r="N2988" s="150">
        <f t="shared" si="185"/>
        <v>0</v>
      </c>
      <c r="O2988" s="152">
        <f t="shared" si="186"/>
        <v>0</v>
      </c>
      <c r="P2988" s="128">
        <f t="shared" si="187"/>
        <v>0</v>
      </c>
      <c r="Q2988" s="153">
        <v>0</v>
      </c>
      <c r="R2988" s="128">
        <f t="shared" si="188"/>
        <v>0</v>
      </c>
      <c r="S2988" s="317">
        <v>9</v>
      </c>
    </row>
    <row r="2989" spans="1:19" hidden="1">
      <c r="A2989" s="147">
        <v>2943</v>
      </c>
      <c r="B2989" s="121">
        <v>10101012803</v>
      </c>
      <c r="C2989" s="148" t="s">
        <v>159</v>
      </c>
      <c r="D2989" s="149" t="s">
        <v>32</v>
      </c>
      <c r="E2989" s="149" t="s">
        <v>44</v>
      </c>
      <c r="F2989" s="149" t="s">
        <v>138</v>
      </c>
      <c r="G2989" s="149" t="s">
        <v>59</v>
      </c>
      <c r="H2989" s="149">
        <v>0</v>
      </c>
      <c r="I2989" s="123" t="s">
        <v>3035</v>
      </c>
      <c r="J2989" s="150">
        <f>VLOOKUP(B2989,'12.2023'!A:C,3,0)</f>
        <v>21997.05</v>
      </c>
      <c r="K2989" s="151">
        <f>VLOOKUP(B2989,'12.2023'!A:D,4,0)</f>
        <v>0</v>
      </c>
      <c r="L2989" s="150">
        <f>VLOOKUP(B2989,'12.2023'!A:E,5,0)</f>
        <v>132135.89000000001</v>
      </c>
      <c r="M2989" s="150">
        <f>VLOOKUP(B2989,'12.2023'!A:F,6,0)</f>
        <v>132136</v>
      </c>
      <c r="N2989" s="150">
        <f t="shared" si="185"/>
        <v>21996.940000000002</v>
      </c>
      <c r="O2989" s="152">
        <f t="shared" si="186"/>
        <v>0</v>
      </c>
      <c r="P2989" s="128">
        <f t="shared" si="187"/>
        <v>21996.940000000002</v>
      </c>
      <c r="Q2989" s="153">
        <v>0</v>
      </c>
      <c r="R2989" s="128">
        <f t="shared" si="188"/>
        <v>21996.940000000002</v>
      </c>
      <c r="S2989" s="317">
        <v>9</v>
      </c>
    </row>
    <row r="2990" spans="1:19" hidden="1">
      <c r="A2990" s="147">
        <v>2944</v>
      </c>
      <c r="B2990" s="121">
        <v>10101012804</v>
      </c>
      <c r="C2990" s="148" t="s">
        <v>159</v>
      </c>
      <c r="D2990" s="149" t="s">
        <v>32</v>
      </c>
      <c r="E2990" s="149" t="s">
        <v>44</v>
      </c>
      <c r="F2990" s="149" t="s">
        <v>138</v>
      </c>
      <c r="G2990" s="149" t="s">
        <v>59</v>
      </c>
      <c r="H2990" s="149">
        <v>0</v>
      </c>
      <c r="I2990" s="123" t="s">
        <v>3036</v>
      </c>
      <c r="J2990" s="150">
        <f>VLOOKUP(B2990,'12.2023'!A:C,3,0)</f>
        <v>0</v>
      </c>
      <c r="K2990" s="151">
        <f>VLOOKUP(B2990,'12.2023'!A:D,4,0)</f>
        <v>0</v>
      </c>
      <c r="L2990" s="150">
        <f>VLOOKUP(B2990,'12.2023'!A:E,5,0)</f>
        <v>236597.03</v>
      </c>
      <c r="M2990" s="150">
        <f>VLOOKUP(B2990,'12.2023'!A:F,6,0)</f>
        <v>236597.03</v>
      </c>
      <c r="N2990" s="150">
        <f t="shared" si="185"/>
        <v>0</v>
      </c>
      <c r="O2990" s="152">
        <f t="shared" si="186"/>
        <v>0</v>
      </c>
      <c r="P2990" s="128">
        <f t="shared" si="187"/>
        <v>0</v>
      </c>
      <c r="Q2990" s="153">
        <v>0</v>
      </c>
      <c r="R2990" s="128">
        <f t="shared" si="188"/>
        <v>0</v>
      </c>
      <c r="S2990" s="317">
        <v>9</v>
      </c>
    </row>
    <row r="2991" spans="1:19" hidden="1">
      <c r="A2991" s="147">
        <v>2945</v>
      </c>
      <c r="B2991" s="121">
        <v>10101013101</v>
      </c>
      <c r="C2991" s="148" t="s">
        <v>159</v>
      </c>
      <c r="D2991" s="149" t="s">
        <v>32</v>
      </c>
      <c r="E2991" s="149" t="s">
        <v>44</v>
      </c>
      <c r="F2991" s="149" t="s">
        <v>138</v>
      </c>
      <c r="G2991" s="149" t="s">
        <v>59</v>
      </c>
      <c r="H2991" s="149">
        <v>0</v>
      </c>
      <c r="I2991" s="123" t="s">
        <v>3037</v>
      </c>
      <c r="J2991" s="150">
        <f>VLOOKUP(B2991,'12.2023'!A:C,3,0)</f>
        <v>0</v>
      </c>
      <c r="K2991" s="151">
        <f>VLOOKUP(B2991,'12.2023'!A:D,4,0)</f>
        <v>0</v>
      </c>
      <c r="L2991" s="150">
        <f>VLOOKUP(B2991,'12.2023'!A:E,5,0)</f>
        <v>0</v>
      </c>
      <c r="M2991" s="150">
        <f>VLOOKUP(B2991,'12.2023'!A:F,6,0)</f>
        <v>0</v>
      </c>
      <c r="N2991" s="150">
        <f t="shared" si="185"/>
        <v>0</v>
      </c>
      <c r="O2991" s="152">
        <f t="shared" si="186"/>
        <v>0</v>
      </c>
      <c r="P2991" s="128">
        <f t="shared" si="187"/>
        <v>0</v>
      </c>
      <c r="Q2991" s="153">
        <v>0</v>
      </c>
      <c r="R2991" s="128">
        <f t="shared" si="188"/>
        <v>0</v>
      </c>
      <c r="S2991" s="317">
        <v>9</v>
      </c>
    </row>
    <row r="2992" spans="1:19" hidden="1">
      <c r="A2992" s="147">
        <v>2946</v>
      </c>
      <c r="B2992" s="121">
        <v>10101013102</v>
      </c>
      <c r="C2992" s="148" t="s">
        <v>159</v>
      </c>
      <c r="D2992" s="149" t="s">
        <v>32</v>
      </c>
      <c r="E2992" s="149" t="s">
        <v>44</v>
      </c>
      <c r="F2992" s="149" t="s">
        <v>138</v>
      </c>
      <c r="G2992" s="149" t="s">
        <v>59</v>
      </c>
      <c r="H2992" s="149">
        <v>0</v>
      </c>
      <c r="I2992" s="123" t="s">
        <v>3038</v>
      </c>
      <c r="J2992" s="150">
        <f>VLOOKUP(B2992,'12.2023'!A:C,3,0)</f>
        <v>37491.980000000003</v>
      </c>
      <c r="K2992" s="151">
        <f>VLOOKUP(B2992,'12.2023'!A:D,4,0)</f>
        <v>0</v>
      </c>
      <c r="L2992" s="150">
        <f>VLOOKUP(B2992,'12.2023'!A:E,5,0)</f>
        <v>0</v>
      </c>
      <c r="M2992" s="150">
        <f>VLOOKUP(B2992,'12.2023'!A:F,6,0)</f>
        <v>0</v>
      </c>
      <c r="N2992" s="150">
        <f t="shared" si="185"/>
        <v>37491.980000000003</v>
      </c>
      <c r="O2992" s="152">
        <f t="shared" si="186"/>
        <v>0</v>
      </c>
      <c r="P2992" s="128">
        <f t="shared" si="187"/>
        <v>37491.980000000003</v>
      </c>
      <c r="Q2992" s="153">
        <v>0</v>
      </c>
      <c r="R2992" s="128">
        <f t="shared" si="188"/>
        <v>37491.980000000003</v>
      </c>
      <c r="S2992" s="317">
        <v>9</v>
      </c>
    </row>
    <row r="2993" spans="1:19" hidden="1">
      <c r="A2993" s="147">
        <v>2947</v>
      </c>
      <c r="B2993" s="121">
        <v>10101013401</v>
      </c>
      <c r="C2993" s="148" t="s">
        <v>159</v>
      </c>
      <c r="D2993" s="149" t="s">
        <v>32</v>
      </c>
      <c r="E2993" s="149" t="s">
        <v>44</v>
      </c>
      <c r="F2993" s="149" t="s">
        <v>138</v>
      </c>
      <c r="G2993" s="149" t="s">
        <v>59</v>
      </c>
      <c r="H2993" s="149">
        <v>0</v>
      </c>
      <c r="I2993" s="123" t="s">
        <v>3039</v>
      </c>
      <c r="J2993" s="150">
        <f>VLOOKUP(B2993,'12.2023'!A:C,3,0)</f>
        <v>7266.85</v>
      </c>
      <c r="K2993" s="151">
        <f>VLOOKUP(B2993,'12.2023'!A:D,4,0)</f>
        <v>0</v>
      </c>
      <c r="L2993" s="150">
        <f>VLOOKUP(B2993,'12.2023'!A:E,5,0)</f>
        <v>0</v>
      </c>
      <c r="M2993" s="150">
        <f>VLOOKUP(B2993,'12.2023'!A:F,6,0)</f>
        <v>0</v>
      </c>
      <c r="N2993" s="150">
        <f t="shared" si="185"/>
        <v>7266.85</v>
      </c>
      <c r="O2993" s="152">
        <f t="shared" si="186"/>
        <v>0</v>
      </c>
      <c r="P2993" s="128">
        <f t="shared" si="187"/>
        <v>7266.85</v>
      </c>
      <c r="Q2993" s="153">
        <v>0</v>
      </c>
      <c r="R2993" s="128">
        <f t="shared" si="188"/>
        <v>7266.85</v>
      </c>
      <c r="S2993" s="317">
        <v>9</v>
      </c>
    </row>
    <row r="2994" spans="1:19" hidden="1">
      <c r="A2994" s="147">
        <v>2948</v>
      </c>
      <c r="B2994" s="121">
        <v>10101013402</v>
      </c>
      <c r="C2994" s="148" t="s">
        <v>159</v>
      </c>
      <c r="D2994" s="149" t="s">
        <v>32</v>
      </c>
      <c r="E2994" s="149" t="s">
        <v>44</v>
      </c>
      <c r="F2994" s="149" t="s">
        <v>138</v>
      </c>
      <c r="G2994" s="149" t="s">
        <v>59</v>
      </c>
      <c r="H2994" s="149">
        <v>0</v>
      </c>
      <c r="I2994" s="123" t="s">
        <v>3040</v>
      </c>
      <c r="J2994" s="150">
        <f>VLOOKUP(B2994,'12.2023'!A:C,3,0)</f>
        <v>7906.49</v>
      </c>
      <c r="K2994" s="151">
        <f>VLOOKUP(B2994,'12.2023'!A:D,4,0)</f>
        <v>0</v>
      </c>
      <c r="L2994" s="150">
        <f>VLOOKUP(B2994,'12.2023'!A:E,5,0)</f>
        <v>0</v>
      </c>
      <c r="M2994" s="150">
        <f>VLOOKUP(B2994,'12.2023'!A:F,6,0)</f>
        <v>0</v>
      </c>
      <c r="N2994" s="150">
        <f t="shared" si="185"/>
        <v>7906.49</v>
      </c>
      <c r="O2994" s="152">
        <f t="shared" si="186"/>
        <v>0</v>
      </c>
      <c r="P2994" s="128">
        <f t="shared" si="187"/>
        <v>7906.49</v>
      </c>
      <c r="Q2994" s="153">
        <v>0</v>
      </c>
      <c r="R2994" s="128">
        <f t="shared" si="188"/>
        <v>7906.49</v>
      </c>
      <c r="S2994" s="317">
        <v>9</v>
      </c>
    </row>
    <row r="2995" spans="1:19" hidden="1">
      <c r="A2995" s="147">
        <v>2949</v>
      </c>
      <c r="B2995" s="121">
        <v>10101013502</v>
      </c>
      <c r="C2995" s="148" t="s">
        <v>159</v>
      </c>
      <c r="D2995" s="149" t="s">
        <v>32</v>
      </c>
      <c r="E2995" s="149" t="s">
        <v>44</v>
      </c>
      <c r="F2995" s="149" t="s">
        <v>138</v>
      </c>
      <c r="G2995" s="149" t="s">
        <v>59</v>
      </c>
      <c r="H2995" s="149">
        <v>0</v>
      </c>
      <c r="I2995" s="123" t="s">
        <v>3041</v>
      </c>
      <c r="J2995" s="150">
        <f>VLOOKUP(B2995,'12.2023'!A:C,3,0)</f>
        <v>49135.07</v>
      </c>
      <c r="K2995" s="151">
        <f>VLOOKUP(B2995,'12.2023'!A:D,4,0)</f>
        <v>0</v>
      </c>
      <c r="L2995" s="150">
        <f>VLOOKUP(B2995,'12.2023'!A:E,5,0)</f>
        <v>0</v>
      </c>
      <c r="M2995" s="150">
        <f>VLOOKUP(B2995,'12.2023'!A:F,6,0)</f>
        <v>0</v>
      </c>
      <c r="N2995" s="150">
        <f t="shared" si="185"/>
        <v>49135.07</v>
      </c>
      <c r="O2995" s="152">
        <f t="shared" si="186"/>
        <v>0</v>
      </c>
      <c r="P2995" s="128">
        <f t="shared" si="187"/>
        <v>49135.07</v>
      </c>
      <c r="Q2995" s="153">
        <v>0</v>
      </c>
      <c r="R2995" s="128">
        <f t="shared" si="188"/>
        <v>49135.07</v>
      </c>
      <c r="S2995" s="317">
        <v>9</v>
      </c>
    </row>
    <row r="2996" spans="1:19" hidden="1">
      <c r="A2996" s="147">
        <v>2950</v>
      </c>
      <c r="B2996" s="121">
        <v>10101013505</v>
      </c>
      <c r="C2996" s="148" t="s">
        <v>159</v>
      </c>
      <c r="D2996" s="149" t="s">
        <v>32</v>
      </c>
      <c r="E2996" s="149" t="s">
        <v>44</v>
      </c>
      <c r="F2996" s="149" t="s">
        <v>138</v>
      </c>
      <c r="G2996" s="149" t="s">
        <v>59</v>
      </c>
      <c r="H2996" s="149">
        <v>0</v>
      </c>
      <c r="I2996" s="123" t="s">
        <v>3042</v>
      </c>
      <c r="J2996" s="150">
        <f>VLOOKUP(B2996,'12.2023'!A:C,3,0)</f>
        <v>183944.62</v>
      </c>
      <c r="K2996" s="151">
        <f>VLOOKUP(B2996,'12.2023'!A:D,4,0)</f>
        <v>0</v>
      </c>
      <c r="L2996" s="150">
        <f>VLOOKUP(B2996,'12.2023'!A:E,5,0)</f>
        <v>0</v>
      </c>
      <c r="M2996" s="150">
        <f>VLOOKUP(B2996,'12.2023'!A:F,6,0)</f>
        <v>0</v>
      </c>
      <c r="N2996" s="150">
        <f t="shared" si="185"/>
        <v>183944.62</v>
      </c>
      <c r="O2996" s="152">
        <f t="shared" si="186"/>
        <v>0</v>
      </c>
      <c r="P2996" s="128">
        <f t="shared" si="187"/>
        <v>183944.62</v>
      </c>
      <c r="Q2996" s="153">
        <v>0</v>
      </c>
      <c r="R2996" s="128">
        <f t="shared" si="188"/>
        <v>183944.62</v>
      </c>
      <c r="S2996" s="317">
        <v>9</v>
      </c>
    </row>
    <row r="2997" spans="1:19" hidden="1">
      <c r="A2997" s="147">
        <v>2951</v>
      </c>
      <c r="B2997" s="121">
        <v>10101013506</v>
      </c>
      <c r="C2997" s="148" t="s">
        <v>159</v>
      </c>
      <c r="D2997" s="149" t="s">
        <v>32</v>
      </c>
      <c r="E2997" s="149" t="s">
        <v>44</v>
      </c>
      <c r="F2997" s="149" t="s">
        <v>138</v>
      </c>
      <c r="G2997" s="149" t="s">
        <v>59</v>
      </c>
      <c r="H2997" s="149">
        <v>0</v>
      </c>
      <c r="I2997" s="123" t="s">
        <v>3043</v>
      </c>
      <c r="J2997" s="150">
        <f>VLOOKUP(B2997,'12.2023'!A:C,3,0)</f>
        <v>53062.130000000005</v>
      </c>
      <c r="K2997" s="151">
        <f>VLOOKUP(B2997,'12.2023'!A:D,4,0)</f>
        <v>0</v>
      </c>
      <c r="L2997" s="150">
        <f>VLOOKUP(B2997,'12.2023'!A:E,5,0)</f>
        <v>3170269.38</v>
      </c>
      <c r="M2997" s="150">
        <f>VLOOKUP(B2997,'12.2023'!A:F,6,0)</f>
        <v>53062.130000000005</v>
      </c>
      <c r="N2997" s="150">
        <f t="shared" si="185"/>
        <v>3170269.38</v>
      </c>
      <c r="O2997" s="152">
        <f t="shared" si="186"/>
        <v>0</v>
      </c>
      <c r="P2997" s="128">
        <f t="shared" si="187"/>
        <v>3170269.38</v>
      </c>
      <c r="Q2997" s="153">
        <v>0</v>
      </c>
      <c r="R2997" s="128">
        <f t="shared" si="188"/>
        <v>3170269.38</v>
      </c>
      <c r="S2997" s="317">
        <v>9</v>
      </c>
    </row>
    <row r="2998" spans="1:19" hidden="1">
      <c r="A2998" s="147">
        <v>2952</v>
      </c>
      <c r="B2998" s="121">
        <v>10101013507</v>
      </c>
      <c r="C2998" s="148" t="s">
        <v>159</v>
      </c>
      <c r="D2998" s="149" t="s">
        <v>32</v>
      </c>
      <c r="E2998" s="149" t="s">
        <v>44</v>
      </c>
      <c r="F2998" s="149" t="s">
        <v>138</v>
      </c>
      <c r="G2998" s="149" t="s">
        <v>59</v>
      </c>
      <c r="H2998" s="149">
        <v>0</v>
      </c>
      <c r="I2998" s="123" t="s">
        <v>3044</v>
      </c>
      <c r="J2998" s="150">
        <f>VLOOKUP(B2998,'12.2023'!A:C,3,0)</f>
        <v>0</v>
      </c>
      <c r="K2998" s="151">
        <f>VLOOKUP(B2998,'12.2023'!A:D,4,0)</f>
        <v>0</v>
      </c>
      <c r="L2998" s="150">
        <f>VLOOKUP(B2998,'12.2023'!A:E,5,0)</f>
        <v>1056521.2</v>
      </c>
      <c r="M2998" s="150">
        <f>VLOOKUP(B2998,'12.2023'!A:F,6,0)</f>
        <v>1003830.47</v>
      </c>
      <c r="N2998" s="150">
        <f t="shared" si="185"/>
        <v>52690.729999999981</v>
      </c>
      <c r="O2998" s="152">
        <f t="shared" si="186"/>
        <v>0</v>
      </c>
      <c r="P2998" s="128">
        <f t="shared" si="187"/>
        <v>52690.729999999981</v>
      </c>
      <c r="Q2998" s="153">
        <v>0</v>
      </c>
      <c r="R2998" s="128">
        <f t="shared" si="188"/>
        <v>52690.729999999981</v>
      </c>
      <c r="S2998" s="317">
        <v>9</v>
      </c>
    </row>
    <row r="2999" spans="1:19" hidden="1">
      <c r="A2999" s="147">
        <v>2953</v>
      </c>
      <c r="B2999" s="121">
        <v>10101013701</v>
      </c>
      <c r="C2999" s="148" t="s">
        <v>159</v>
      </c>
      <c r="D2999" s="149" t="s">
        <v>32</v>
      </c>
      <c r="E2999" s="149" t="s">
        <v>44</v>
      </c>
      <c r="F2999" s="149" t="s">
        <v>138</v>
      </c>
      <c r="G2999" s="149" t="s">
        <v>59</v>
      </c>
      <c r="H2999" s="149">
        <v>0</v>
      </c>
      <c r="I2999" s="123" t="s">
        <v>3045</v>
      </c>
      <c r="J2999" s="150">
        <f>VLOOKUP(B2999,'12.2023'!A:C,3,0)</f>
        <v>140602.34</v>
      </c>
      <c r="K2999" s="151">
        <f>VLOOKUP(B2999,'12.2023'!A:D,4,0)</f>
        <v>0</v>
      </c>
      <c r="L2999" s="150">
        <f>VLOOKUP(B2999,'12.2023'!A:E,5,0)</f>
        <v>236515.23</v>
      </c>
      <c r="M2999" s="150">
        <f>VLOOKUP(B2999,'12.2023'!A:F,6,0)</f>
        <v>217365</v>
      </c>
      <c r="N2999" s="150">
        <f t="shared" si="185"/>
        <v>159752.57</v>
      </c>
      <c r="O2999" s="152">
        <f t="shared" si="186"/>
        <v>0</v>
      </c>
      <c r="P2999" s="128">
        <f t="shared" si="187"/>
        <v>159752.57</v>
      </c>
      <c r="Q2999" s="153">
        <v>0</v>
      </c>
      <c r="R2999" s="128">
        <f t="shared" si="188"/>
        <v>159752.57</v>
      </c>
      <c r="S2999" s="317">
        <v>9</v>
      </c>
    </row>
    <row r="3000" spans="1:19" hidden="1">
      <c r="A3000" s="147">
        <v>2954</v>
      </c>
      <c r="B3000" s="121">
        <v>10101013702</v>
      </c>
      <c r="C3000" s="148" t="s">
        <v>159</v>
      </c>
      <c r="D3000" s="149" t="s">
        <v>32</v>
      </c>
      <c r="E3000" s="149" t="s">
        <v>44</v>
      </c>
      <c r="F3000" s="149" t="s">
        <v>138</v>
      </c>
      <c r="G3000" s="149" t="s">
        <v>59</v>
      </c>
      <c r="H3000" s="149">
        <v>0</v>
      </c>
      <c r="I3000" s="123" t="s">
        <v>3046</v>
      </c>
      <c r="J3000" s="150">
        <f>VLOOKUP(B3000,'12.2023'!A:C,3,0)</f>
        <v>27113.99</v>
      </c>
      <c r="K3000" s="151">
        <f>VLOOKUP(B3000,'12.2023'!A:D,4,0)</f>
        <v>0</v>
      </c>
      <c r="L3000" s="150">
        <f>VLOOKUP(B3000,'12.2023'!A:E,5,0)</f>
        <v>322791.65000000002</v>
      </c>
      <c r="M3000" s="150">
        <f>VLOOKUP(B3000,'12.2023'!A:F,6,0)</f>
        <v>330626.23</v>
      </c>
      <c r="N3000" s="150">
        <f t="shared" si="185"/>
        <v>19279.410000000033</v>
      </c>
      <c r="O3000" s="152">
        <f t="shared" si="186"/>
        <v>0</v>
      </c>
      <c r="P3000" s="128">
        <f t="shared" si="187"/>
        <v>19279.410000000033</v>
      </c>
      <c r="Q3000" s="153">
        <v>0</v>
      </c>
      <c r="R3000" s="128">
        <f t="shared" si="188"/>
        <v>19279.410000000033</v>
      </c>
      <c r="S3000" s="317">
        <v>9</v>
      </c>
    </row>
    <row r="3001" spans="1:19" hidden="1">
      <c r="A3001" s="147">
        <v>2955</v>
      </c>
      <c r="B3001" s="121">
        <v>10101013703</v>
      </c>
      <c r="C3001" s="148" t="s">
        <v>159</v>
      </c>
      <c r="D3001" s="149" t="s">
        <v>32</v>
      </c>
      <c r="E3001" s="149" t="s">
        <v>44</v>
      </c>
      <c r="F3001" s="149" t="s">
        <v>138</v>
      </c>
      <c r="G3001" s="149" t="s">
        <v>59</v>
      </c>
      <c r="H3001" s="149">
        <v>0</v>
      </c>
      <c r="I3001" s="123" t="s">
        <v>3047</v>
      </c>
      <c r="J3001" s="150">
        <f>VLOOKUP(B3001,'12.2023'!A:C,3,0)</f>
        <v>644208.80000000005</v>
      </c>
      <c r="K3001" s="151">
        <f>VLOOKUP(B3001,'12.2023'!A:D,4,0)</f>
        <v>0</v>
      </c>
      <c r="L3001" s="150">
        <f>VLOOKUP(B3001,'12.2023'!A:E,5,0)</f>
        <v>1923440.07</v>
      </c>
      <c r="M3001" s="150">
        <f>VLOOKUP(B3001,'12.2023'!A:F,6,0)</f>
        <v>2567648.87</v>
      </c>
      <c r="N3001" s="150">
        <f t="shared" si="185"/>
        <v>0</v>
      </c>
      <c r="O3001" s="152">
        <f t="shared" si="186"/>
        <v>0</v>
      </c>
      <c r="P3001" s="128">
        <f t="shared" si="187"/>
        <v>0</v>
      </c>
      <c r="Q3001" s="153">
        <v>0</v>
      </c>
      <c r="R3001" s="128">
        <f t="shared" si="188"/>
        <v>0</v>
      </c>
      <c r="S3001" s="317">
        <v>9</v>
      </c>
    </row>
    <row r="3002" spans="1:19" hidden="1">
      <c r="A3002" s="147">
        <v>2956</v>
      </c>
      <c r="B3002" s="121">
        <v>10101014202</v>
      </c>
      <c r="C3002" s="148" t="s">
        <v>159</v>
      </c>
      <c r="D3002" s="149" t="s">
        <v>32</v>
      </c>
      <c r="E3002" s="149" t="s">
        <v>44</v>
      </c>
      <c r="F3002" s="149" t="s">
        <v>138</v>
      </c>
      <c r="G3002" s="149" t="s">
        <v>59</v>
      </c>
      <c r="H3002" s="149">
        <v>0</v>
      </c>
      <c r="I3002" s="123" t="s">
        <v>3048</v>
      </c>
      <c r="J3002" s="150">
        <f>VLOOKUP(B3002,'12.2023'!A:C,3,0)</f>
        <v>0</v>
      </c>
      <c r="K3002" s="151">
        <f>VLOOKUP(B3002,'12.2023'!A:D,4,0)</f>
        <v>0</v>
      </c>
      <c r="L3002" s="150">
        <f>VLOOKUP(B3002,'12.2023'!A:E,5,0)</f>
        <v>0</v>
      </c>
      <c r="M3002" s="150">
        <f>VLOOKUP(B3002,'12.2023'!A:F,6,0)</f>
        <v>0</v>
      </c>
      <c r="N3002" s="150">
        <f t="shared" si="185"/>
        <v>0</v>
      </c>
      <c r="O3002" s="152">
        <f t="shared" si="186"/>
        <v>0</v>
      </c>
      <c r="P3002" s="128">
        <f t="shared" si="187"/>
        <v>0</v>
      </c>
      <c r="Q3002" s="153">
        <v>0</v>
      </c>
      <c r="R3002" s="128">
        <f t="shared" si="188"/>
        <v>0</v>
      </c>
      <c r="S3002" s="317">
        <v>9</v>
      </c>
    </row>
    <row r="3003" spans="1:19" hidden="1">
      <c r="A3003" s="147">
        <v>2957</v>
      </c>
      <c r="B3003" s="121">
        <v>10101014401</v>
      </c>
      <c r="C3003" s="148" t="s">
        <v>159</v>
      </c>
      <c r="D3003" s="149" t="s">
        <v>32</v>
      </c>
      <c r="E3003" s="149" t="s">
        <v>44</v>
      </c>
      <c r="F3003" s="149" t="s">
        <v>138</v>
      </c>
      <c r="G3003" s="149" t="s">
        <v>59</v>
      </c>
      <c r="H3003" s="149">
        <v>0</v>
      </c>
      <c r="I3003" s="123" t="s">
        <v>3049</v>
      </c>
      <c r="J3003" s="150">
        <f>VLOOKUP(B3003,'12.2023'!A:C,3,0)</f>
        <v>328958.35000000003</v>
      </c>
      <c r="K3003" s="151">
        <f>VLOOKUP(B3003,'12.2023'!A:D,4,0)</f>
        <v>0</v>
      </c>
      <c r="L3003" s="150">
        <f>VLOOKUP(B3003,'12.2023'!A:E,5,0)</f>
        <v>678713.12</v>
      </c>
      <c r="M3003" s="150">
        <f>VLOOKUP(B3003,'12.2023'!A:F,6,0)</f>
        <v>328959</v>
      </c>
      <c r="N3003" s="150">
        <f t="shared" si="185"/>
        <v>678712.47</v>
      </c>
      <c r="O3003" s="152">
        <f t="shared" si="186"/>
        <v>0</v>
      </c>
      <c r="P3003" s="128">
        <f t="shared" si="187"/>
        <v>678712.47</v>
      </c>
      <c r="Q3003" s="153">
        <v>0</v>
      </c>
      <c r="R3003" s="128">
        <f t="shared" si="188"/>
        <v>678712.47</v>
      </c>
      <c r="S3003" s="317">
        <v>9</v>
      </c>
    </row>
    <row r="3004" spans="1:19" hidden="1">
      <c r="A3004" s="147">
        <v>2958</v>
      </c>
      <c r="B3004" s="121">
        <v>10101014501</v>
      </c>
      <c r="C3004" s="148" t="s">
        <v>159</v>
      </c>
      <c r="D3004" s="149" t="s">
        <v>32</v>
      </c>
      <c r="E3004" s="149" t="s">
        <v>44</v>
      </c>
      <c r="F3004" s="149" t="s">
        <v>138</v>
      </c>
      <c r="G3004" s="149" t="s">
        <v>59</v>
      </c>
      <c r="H3004" s="149">
        <v>0</v>
      </c>
      <c r="I3004" s="123" t="s">
        <v>3050</v>
      </c>
      <c r="J3004" s="150">
        <f>VLOOKUP(B3004,'12.2023'!A:C,3,0)</f>
        <v>140544.37</v>
      </c>
      <c r="K3004" s="151">
        <f>VLOOKUP(B3004,'12.2023'!A:D,4,0)</f>
        <v>0</v>
      </c>
      <c r="L3004" s="150">
        <f>VLOOKUP(B3004,'12.2023'!A:E,5,0)</f>
        <v>140545</v>
      </c>
      <c r="M3004" s="150">
        <f>VLOOKUP(B3004,'12.2023'!A:F,6,0)</f>
        <v>0</v>
      </c>
      <c r="N3004" s="150">
        <f t="shared" si="185"/>
        <v>281089.37</v>
      </c>
      <c r="O3004" s="152">
        <f t="shared" si="186"/>
        <v>0</v>
      </c>
      <c r="P3004" s="128">
        <f t="shared" si="187"/>
        <v>281089.37</v>
      </c>
      <c r="Q3004" s="153">
        <v>0</v>
      </c>
      <c r="R3004" s="128">
        <f t="shared" si="188"/>
        <v>281089.37</v>
      </c>
      <c r="S3004" s="317">
        <v>9</v>
      </c>
    </row>
    <row r="3005" spans="1:19" hidden="1">
      <c r="A3005" s="147">
        <v>2959</v>
      </c>
      <c r="B3005" s="121">
        <v>10101014601</v>
      </c>
      <c r="C3005" s="148" t="s">
        <v>159</v>
      </c>
      <c r="D3005" s="149" t="s">
        <v>32</v>
      </c>
      <c r="E3005" s="149" t="s">
        <v>44</v>
      </c>
      <c r="F3005" s="149" t="s">
        <v>138</v>
      </c>
      <c r="G3005" s="149" t="s">
        <v>59</v>
      </c>
      <c r="H3005" s="149">
        <v>0</v>
      </c>
      <c r="I3005" s="123" t="s">
        <v>3051</v>
      </c>
      <c r="J3005" s="150">
        <f>VLOOKUP(B3005,'12.2023'!A:C,3,0)</f>
        <v>184593.88</v>
      </c>
      <c r="K3005" s="151">
        <f>VLOOKUP(B3005,'12.2023'!A:D,4,0)</f>
        <v>0</v>
      </c>
      <c r="L3005" s="150">
        <f>VLOOKUP(B3005,'12.2023'!A:E,5,0)</f>
        <v>243286.1</v>
      </c>
      <c r="M3005" s="150">
        <f>VLOOKUP(B3005,'12.2023'!A:F,6,0)</f>
        <v>417732.74</v>
      </c>
      <c r="N3005" s="150">
        <f t="shared" si="185"/>
        <v>10147.239999999991</v>
      </c>
      <c r="O3005" s="152">
        <f t="shared" si="186"/>
        <v>0</v>
      </c>
      <c r="P3005" s="128">
        <f t="shared" si="187"/>
        <v>10147.239999999991</v>
      </c>
      <c r="Q3005" s="153">
        <v>0</v>
      </c>
      <c r="R3005" s="128">
        <f t="shared" si="188"/>
        <v>10147.239999999991</v>
      </c>
      <c r="S3005" s="317">
        <v>9</v>
      </c>
    </row>
    <row r="3006" spans="1:19" hidden="1">
      <c r="A3006" s="147">
        <v>2960</v>
      </c>
      <c r="B3006" s="121">
        <v>10101014603</v>
      </c>
      <c r="C3006" s="148" t="s">
        <v>159</v>
      </c>
      <c r="D3006" s="149" t="s">
        <v>32</v>
      </c>
      <c r="E3006" s="149" t="s">
        <v>44</v>
      </c>
      <c r="F3006" s="149" t="s">
        <v>138</v>
      </c>
      <c r="G3006" s="149" t="s">
        <v>59</v>
      </c>
      <c r="H3006" s="149">
        <v>0</v>
      </c>
      <c r="I3006" s="123" t="s">
        <v>3052</v>
      </c>
      <c r="J3006" s="150">
        <f>VLOOKUP(B3006,'12.2023'!A:C,3,0)</f>
        <v>3841.61</v>
      </c>
      <c r="K3006" s="151">
        <f>VLOOKUP(B3006,'12.2023'!A:D,4,0)</f>
        <v>0</v>
      </c>
      <c r="L3006" s="150">
        <f>VLOOKUP(B3006,'12.2023'!A:E,5,0)</f>
        <v>0</v>
      </c>
      <c r="M3006" s="150">
        <f>VLOOKUP(B3006,'12.2023'!A:F,6,0)</f>
        <v>0</v>
      </c>
      <c r="N3006" s="150">
        <f t="shared" si="185"/>
        <v>3841.61</v>
      </c>
      <c r="O3006" s="152">
        <f t="shared" si="186"/>
        <v>0</v>
      </c>
      <c r="P3006" s="128">
        <f t="shared" si="187"/>
        <v>3841.61</v>
      </c>
      <c r="Q3006" s="153">
        <v>0</v>
      </c>
      <c r="R3006" s="128">
        <f t="shared" si="188"/>
        <v>3841.61</v>
      </c>
      <c r="S3006" s="317">
        <v>9</v>
      </c>
    </row>
    <row r="3007" spans="1:19" hidden="1">
      <c r="A3007" s="147">
        <v>2961</v>
      </c>
      <c r="B3007" s="121">
        <v>10101014604</v>
      </c>
      <c r="C3007" s="148" t="s">
        <v>159</v>
      </c>
      <c r="D3007" s="149" t="s">
        <v>32</v>
      </c>
      <c r="E3007" s="149" t="s">
        <v>44</v>
      </c>
      <c r="F3007" s="149" t="s">
        <v>138</v>
      </c>
      <c r="G3007" s="149" t="s">
        <v>59</v>
      </c>
      <c r="H3007" s="149">
        <v>0</v>
      </c>
      <c r="I3007" s="123" t="s">
        <v>3053</v>
      </c>
      <c r="J3007" s="150">
        <f>VLOOKUP(B3007,'12.2023'!A:C,3,0)</f>
        <v>1047.82</v>
      </c>
      <c r="K3007" s="151">
        <f>VLOOKUP(B3007,'12.2023'!A:D,4,0)</f>
        <v>0</v>
      </c>
      <c r="L3007" s="150">
        <f>VLOOKUP(B3007,'12.2023'!A:E,5,0)</f>
        <v>174914.69</v>
      </c>
      <c r="M3007" s="150">
        <f>VLOOKUP(B3007,'12.2023'!A:F,6,0)</f>
        <v>174914.65</v>
      </c>
      <c r="N3007" s="150">
        <f t="shared" si="185"/>
        <v>1047.8600000000151</v>
      </c>
      <c r="O3007" s="152">
        <f t="shared" si="186"/>
        <v>0</v>
      </c>
      <c r="P3007" s="128">
        <f t="shared" si="187"/>
        <v>1047.8600000000151</v>
      </c>
      <c r="Q3007" s="153">
        <v>0</v>
      </c>
      <c r="R3007" s="128">
        <f t="shared" si="188"/>
        <v>1047.8600000000151</v>
      </c>
      <c r="S3007" s="317">
        <v>9</v>
      </c>
    </row>
    <row r="3008" spans="1:19" hidden="1">
      <c r="A3008" s="147">
        <v>2962</v>
      </c>
      <c r="B3008" s="121">
        <v>10101014605</v>
      </c>
      <c r="C3008" s="148" t="s">
        <v>159</v>
      </c>
      <c r="D3008" s="149" t="s">
        <v>32</v>
      </c>
      <c r="E3008" s="149" t="s">
        <v>44</v>
      </c>
      <c r="F3008" s="149" t="s">
        <v>138</v>
      </c>
      <c r="G3008" s="149" t="s">
        <v>59</v>
      </c>
      <c r="H3008" s="149">
        <v>0</v>
      </c>
      <c r="I3008" s="123" t="s">
        <v>3054</v>
      </c>
      <c r="J3008" s="150">
        <f>VLOOKUP(B3008,'12.2023'!A:C,3,0)</f>
        <v>160252.61000000002</v>
      </c>
      <c r="K3008" s="151">
        <f>VLOOKUP(B3008,'12.2023'!A:D,4,0)</f>
        <v>0</v>
      </c>
      <c r="L3008" s="150">
        <f>VLOOKUP(B3008,'12.2023'!A:E,5,0)</f>
        <v>537024.01</v>
      </c>
      <c r="M3008" s="150">
        <f>VLOOKUP(B3008,'12.2023'!A:F,6,0)</f>
        <v>603263.36</v>
      </c>
      <c r="N3008" s="150">
        <f t="shared" si="185"/>
        <v>94013.260000000009</v>
      </c>
      <c r="O3008" s="152">
        <f t="shared" si="186"/>
        <v>0</v>
      </c>
      <c r="P3008" s="128">
        <f t="shared" si="187"/>
        <v>94013.260000000009</v>
      </c>
      <c r="Q3008" s="153">
        <v>0</v>
      </c>
      <c r="R3008" s="128">
        <f t="shared" si="188"/>
        <v>94013.260000000009</v>
      </c>
      <c r="S3008" s="317">
        <v>9</v>
      </c>
    </row>
    <row r="3009" spans="1:19" hidden="1">
      <c r="A3009" s="147">
        <v>2963</v>
      </c>
      <c r="B3009" s="121">
        <v>10101014606</v>
      </c>
      <c r="C3009" s="148" t="s">
        <v>159</v>
      </c>
      <c r="D3009" s="149" t="s">
        <v>32</v>
      </c>
      <c r="E3009" s="149" t="s">
        <v>44</v>
      </c>
      <c r="F3009" s="149" t="s">
        <v>138</v>
      </c>
      <c r="G3009" s="149" t="s">
        <v>59</v>
      </c>
      <c r="H3009" s="149">
        <v>0</v>
      </c>
      <c r="I3009" s="123" t="s">
        <v>3055</v>
      </c>
      <c r="J3009" s="150">
        <f>VLOOKUP(B3009,'12.2023'!A:C,3,0)</f>
        <v>0</v>
      </c>
      <c r="K3009" s="151">
        <f>VLOOKUP(B3009,'12.2023'!A:D,4,0)</f>
        <v>0</v>
      </c>
      <c r="L3009" s="150">
        <f>VLOOKUP(B3009,'12.2023'!A:E,5,0)</f>
        <v>270996.17</v>
      </c>
      <c r="M3009" s="150">
        <f>VLOOKUP(B3009,'12.2023'!A:F,6,0)</f>
        <v>270900</v>
      </c>
      <c r="N3009" s="150">
        <f t="shared" si="185"/>
        <v>96.169999999983702</v>
      </c>
      <c r="O3009" s="152">
        <f t="shared" si="186"/>
        <v>0</v>
      </c>
      <c r="P3009" s="128">
        <f t="shared" si="187"/>
        <v>96.169999999983702</v>
      </c>
      <c r="Q3009" s="153">
        <v>0</v>
      </c>
      <c r="R3009" s="128">
        <f t="shared" si="188"/>
        <v>96.169999999983702</v>
      </c>
      <c r="S3009" s="317">
        <v>9</v>
      </c>
    </row>
    <row r="3010" spans="1:19" hidden="1">
      <c r="A3010" s="147">
        <v>2964</v>
      </c>
      <c r="B3010" s="121">
        <v>10101014607</v>
      </c>
      <c r="C3010" s="148" t="s">
        <v>159</v>
      </c>
      <c r="D3010" s="149" t="s">
        <v>32</v>
      </c>
      <c r="E3010" s="149" t="s">
        <v>44</v>
      </c>
      <c r="F3010" s="149" t="s">
        <v>138</v>
      </c>
      <c r="G3010" s="149" t="s">
        <v>59</v>
      </c>
      <c r="H3010" s="149">
        <v>0</v>
      </c>
      <c r="I3010" s="123" t="s">
        <v>3056</v>
      </c>
      <c r="J3010" s="150">
        <f>VLOOKUP(B3010,'12.2023'!A:C,3,0)</f>
        <v>0</v>
      </c>
      <c r="K3010" s="151">
        <f>VLOOKUP(B3010,'12.2023'!A:D,4,0)</f>
        <v>0</v>
      </c>
      <c r="L3010" s="150">
        <f>VLOOKUP(B3010,'12.2023'!A:E,5,0)</f>
        <v>0</v>
      </c>
      <c r="M3010" s="150">
        <f>VLOOKUP(B3010,'12.2023'!A:F,6,0)</f>
        <v>0</v>
      </c>
      <c r="N3010" s="150">
        <f t="shared" si="185"/>
        <v>0</v>
      </c>
      <c r="O3010" s="152">
        <f t="shared" si="186"/>
        <v>0</v>
      </c>
      <c r="P3010" s="128">
        <f t="shared" si="187"/>
        <v>0</v>
      </c>
      <c r="Q3010" s="153">
        <v>0</v>
      </c>
      <c r="R3010" s="128">
        <f t="shared" si="188"/>
        <v>0</v>
      </c>
      <c r="S3010" s="317">
        <v>9</v>
      </c>
    </row>
    <row r="3011" spans="1:19" hidden="1">
      <c r="A3011" s="147">
        <v>2965</v>
      </c>
      <c r="B3011" s="121">
        <v>10101014608</v>
      </c>
      <c r="C3011" s="148" t="s">
        <v>159</v>
      </c>
      <c r="D3011" s="149" t="s">
        <v>32</v>
      </c>
      <c r="E3011" s="149" t="s">
        <v>44</v>
      </c>
      <c r="F3011" s="149" t="s">
        <v>138</v>
      </c>
      <c r="G3011" s="149" t="s">
        <v>59</v>
      </c>
      <c r="H3011" s="149">
        <v>0</v>
      </c>
      <c r="I3011" s="123" t="s">
        <v>3057</v>
      </c>
      <c r="J3011" s="150">
        <f>VLOOKUP(B3011,'12.2023'!A:C,3,0)</f>
        <v>189241.12</v>
      </c>
      <c r="K3011" s="151">
        <f>VLOOKUP(B3011,'12.2023'!A:D,4,0)</f>
        <v>0</v>
      </c>
      <c r="L3011" s="150">
        <f>VLOOKUP(B3011,'12.2023'!A:E,5,0)</f>
        <v>592435.69000000006</v>
      </c>
      <c r="M3011" s="150">
        <f>VLOOKUP(B3011,'12.2023'!A:F,6,0)</f>
        <v>781676.81</v>
      </c>
      <c r="N3011" s="150">
        <f t="shared" si="185"/>
        <v>0</v>
      </c>
      <c r="O3011" s="152">
        <f t="shared" si="186"/>
        <v>0</v>
      </c>
      <c r="P3011" s="128">
        <f t="shared" si="187"/>
        <v>0</v>
      </c>
      <c r="Q3011" s="153">
        <v>0</v>
      </c>
      <c r="R3011" s="128">
        <f t="shared" si="188"/>
        <v>0</v>
      </c>
      <c r="S3011" s="317">
        <v>9</v>
      </c>
    </row>
    <row r="3012" spans="1:19" hidden="1">
      <c r="A3012" s="147">
        <v>2966</v>
      </c>
      <c r="B3012" s="121">
        <v>10101014609</v>
      </c>
      <c r="C3012" s="148" t="s">
        <v>159</v>
      </c>
      <c r="D3012" s="149" t="s">
        <v>32</v>
      </c>
      <c r="E3012" s="149" t="s">
        <v>44</v>
      </c>
      <c r="F3012" s="149" t="s">
        <v>138</v>
      </c>
      <c r="G3012" s="149" t="s">
        <v>59</v>
      </c>
      <c r="H3012" s="149">
        <v>0</v>
      </c>
      <c r="I3012" s="123" t="s">
        <v>3058</v>
      </c>
      <c r="J3012" s="150">
        <f>VLOOKUP(B3012,'12.2023'!A:C,3,0)</f>
        <v>0</v>
      </c>
      <c r="K3012" s="151">
        <f>VLOOKUP(B3012,'12.2023'!A:D,4,0)</f>
        <v>0</v>
      </c>
      <c r="L3012" s="150">
        <f>VLOOKUP(B3012,'12.2023'!A:E,5,0)</f>
        <v>0</v>
      </c>
      <c r="M3012" s="150">
        <f>VLOOKUP(B3012,'12.2023'!A:F,6,0)</f>
        <v>0</v>
      </c>
      <c r="N3012" s="150">
        <f t="shared" si="185"/>
        <v>0</v>
      </c>
      <c r="O3012" s="152">
        <f t="shared" si="186"/>
        <v>0</v>
      </c>
      <c r="P3012" s="128">
        <f t="shared" si="187"/>
        <v>0</v>
      </c>
      <c r="Q3012" s="153">
        <v>0</v>
      </c>
      <c r="R3012" s="128">
        <f t="shared" si="188"/>
        <v>0</v>
      </c>
      <c r="S3012" s="317">
        <v>9</v>
      </c>
    </row>
    <row r="3013" spans="1:19" hidden="1">
      <c r="A3013" s="147">
        <v>2967</v>
      </c>
      <c r="B3013" s="121">
        <v>10101014610</v>
      </c>
      <c r="C3013" s="148" t="s">
        <v>159</v>
      </c>
      <c r="D3013" s="149" t="s">
        <v>32</v>
      </c>
      <c r="E3013" s="149" t="s">
        <v>44</v>
      </c>
      <c r="F3013" s="149" t="s">
        <v>138</v>
      </c>
      <c r="G3013" s="149" t="s">
        <v>59</v>
      </c>
      <c r="H3013" s="149">
        <v>0</v>
      </c>
      <c r="I3013" s="123" t="s">
        <v>3059</v>
      </c>
      <c r="J3013" s="150">
        <f>VLOOKUP(B3013,'12.2023'!A:C,3,0)</f>
        <v>0</v>
      </c>
      <c r="K3013" s="151">
        <f>VLOOKUP(B3013,'12.2023'!A:D,4,0)</f>
        <v>0</v>
      </c>
      <c r="L3013" s="150">
        <f>VLOOKUP(B3013,'12.2023'!A:E,5,0)</f>
        <v>0</v>
      </c>
      <c r="M3013" s="150">
        <f>VLOOKUP(B3013,'12.2023'!A:F,6,0)</f>
        <v>0</v>
      </c>
      <c r="N3013" s="150">
        <f t="shared" si="185"/>
        <v>0</v>
      </c>
      <c r="O3013" s="152">
        <f t="shared" si="186"/>
        <v>0</v>
      </c>
      <c r="P3013" s="128">
        <f t="shared" si="187"/>
        <v>0</v>
      </c>
      <c r="Q3013" s="153">
        <v>0</v>
      </c>
      <c r="R3013" s="128">
        <f t="shared" si="188"/>
        <v>0</v>
      </c>
      <c r="S3013" s="317">
        <v>9</v>
      </c>
    </row>
    <row r="3014" spans="1:19" hidden="1">
      <c r="A3014" s="147">
        <v>2968</v>
      </c>
      <c r="B3014" s="121">
        <v>10101014611</v>
      </c>
      <c r="C3014" s="148" t="s">
        <v>159</v>
      </c>
      <c r="D3014" s="149" t="s">
        <v>32</v>
      </c>
      <c r="E3014" s="149" t="s">
        <v>44</v>
      </c>
      <c r="F3014" s="149" t="s">
        <v>138</v>
      </c>
      <c r="G3014" s="149" t="s">
        <v>59</v>
      </c>
      <c r="H3014" s="149">
        <v>0</v>
      </c>
      <c r="I3014" s="123" t="s">
        <v>3060</v>
      </c>
      <c r="J3014" s="150">
        <f>VLOOKUP(B3014,'12.2023'!A:C,3,0)</f>
        <v>0</v>
      </c>
      <c r="K3014" s="151">
        <f>VLOOKUP(B3014,'12.2023'!A:D,4,0)</f>
        <v>0</v>
      </c>
      <c r="L3014" s="150">
        <f>VLOOKUP(B3014,'12.2023'!A:E,5,0)</f>
        <v>383311.87</v>
      </c>
      <c r="M3014" s="150">
        <f>VLOOKUP(B3014,'12.2023'!A:F,6,0)</f>
        <v>383311.87</v>
      </c>
      <c r="N3014" s="150">
        <f t="shared" si="185"/>
        <v>0</v>
      </c>
      <c r="O3014" s="152">
        <f t="shared" si="186"/>
        <v>0</v>
      </c>
      <c r="P3014" s="128">
        <f t="shared" si="187"/>
        <v>0</v>
      </c>
      <c r="Q3014" s="153">
        <v>0</v>
      </c>
      <c r="R3014" s="128">
        <f t="shared" si="188"/>
        <v>0</v>
      </c>
      <c r="S3014" s="317">
        <v>9</v>
      </c>
    </row>
    <row r="3015" spans="1:19" hidden="1">
      <c r="A3015" s="147">
        <v>2969</v>
      </c>
      <c r="B3015" s="121">
        <v>10101014612</v>
      </c>
      <c r="C3015" s="148" t="s">
        <v>159</v>
      </c>
      <c r="D3015" s="149" t="s">
        <v>32</v>
      </c>
      <c r="E3015" s="149" t="s">
        <v>44</v>
      </c>
      <c r="F3015" s="149" t="s">
        <v>138</v>
      </c>
      <c r="G3015" s="149" t="s">
        <v>59</v>
      </c>
      <c r="H3015" s="149">
        <v>0</v>
      </c>
      <c r="I3015" s="123" t="s">
        <v>3061</v>
      </c>
      <c r="J3015" s="150">
        <f>VLOOKUP(B3015,'12.2023'!A:C,3,0)</f>
        <v>0</v>
      </c>
      <c r="K3015" s="151">
        <f>VLOOKUP(B3015,'12.2023'!A:D,4,0)</f>
        <v>0</v>
      </c>
      <c r="L3015" s="150">
        <f>VLOOKUP(B3015,'12.2023'!A:E,5,0)</f>
        <v>306259.41000000003</v>
      </c>
      <c r="M3015" s="150">
        <f>VLOOKUP(B3015,'12.2023'!A:F,6,0)</f>
        <v>306259.41000000003</v>
      </c>
      <c r="N3015" s="150">
        <f t="shared" ref="N3015:N3078" si="189">IF((J3015+L3015)-(K3015+M3015)&lt;0,0,(J3015+L3015)-(K3015+M3015))</f>
        <v>0</v>
      </c>
      <c r="O3015" s="152">
        <f t="shared" ref="O3015:O3078" si="190">-IF((J3015+L3015)-(K3015+M3015)&lt;0,(J3015+L3015)-(K3015+M3015),0)</f>
        <v>0</v>
      </c>
      <c r="P3015" s="128">
        <f t="shared" ref="P3015:P3078" si="191">N3015-O3015</f>
        <v>0</v>
      </c>
      <c r="Q3015" s="153">
        <v>0</v>
      </c>
      <c r="R3015" s="128">
        <f t="shared" ref="R3015:R3078" si="192">P3015-Q3015</f>
        <v>0</v>
      </c>
      <c r="S3015" s="317">
        <v>9</v>
      </c>
    </row>
    <row r="3016" spans="1:19" hidden="1">
      <c r="A3016" s="147">
        <v>2970</v>
      </c>
      <c r="B3016" s="121">
        <v>10101014613</v>
      </c>
      <c r="C3016" s="148" t="s">
        <v>159</v>
      </c>
      <c r="D3016" s="149" t="s">
        <v>32</v>
      </c>
      <c r="E3016" s="149" t="s">
        <v>44</v>
      </c>
      <c r="F3016" s="149" t="s">
        <v>138</v>
      </c>
      <c r="G3016" s="149" t="s">
        <v>59</v>
      </c>
      <c r="H3016" s="149">
        <v>0</v>
      </c>
      <c r="I3016" s="123" t="s">
        <v>3062</v>
      </c>
      <c r="J3016" s="150">
        <f>VLOOKUP(B3016,'12.2023'!A:C,3,0)</f>
        <v>0</v>
      </c>
      <c r="K3016" s="151">
        <f>VLOOKUP(B3016,'12.2023'!A:D,4,0)</f>
        <v>0</v>
      </c>
      <c r="L3016" s="150">
        <f>VLOOKUP(B3016,'12.2023'!A:E,5,0)</f>
        <v>0</v>
      </c>
      <c r="M3016" s="150">
        <f>VLOOKUP(B3016,'12.2023'!A:F,6,0)</f>
        <v>0</v>
      </c>
      <c r="N3016" s="150">
        <f t="shared" si="189"/>
        <v>0</v>
      </c>
      <c r="O3016" s="152">
        <f t="shared" si="190"/>
        <v>0</v>
      </c>
      <c r="P3016" s="128">
        <f t="shared" si="191"/>
        <v>0</v>
      </c>
      <c r="Q3016" s="153">
        <v>0</v>
      </c>
      <c r="R3016" s="128">
        <f t="shared" si="192"/>
        <v>0</v>
      </c>
      <c r="S3016" s="317">
        <v>9</v>
      </c>
    </row>
    <row r="3017" spans="1:19" hidden="1">
      <c r="A3017" s="147">
        <v>2971</v>
      </c>
      <c r="B3017" s="121">
        <v>10101014614</v>
      </c>
      <c r="C3017" s="148" t="s">
        <v>159</v>
      </c>
      <c r="D3017" s="149" t="s">
        <v>32</v>
      </c>
      <c r="E3017" s="149" t="s">
        <v>44</v>
      </c>
      <c r="F3017" s="149" t="s">
        <v>138</v>
      </c>
      <c r="G3017" s="149" t="s">
        <v>59</v>
      </c>
      <c r="H3017" s="149">
        <v>0</v>
      </c>
      <c r="I3017" s="123" t="s">
        <v>3063</v>
      </c>
      <c r="J3017" s="150">
        <f>VLOOKUP(B3017,'12.2023'!A:C,3,0)</f>
        <v>0</v>
      </c>
      <c r="K3017" s="151">
        <f>VLOOKUP(B3017,'12.2023'!A:D,4,0)</f>
        <v>0</v>
      </c>
      <c r="L3017" s="150">
        <f>VLOOKUP(B3017,'12.2023'!A:E,5,0)</f>
        <v>11235</v>
      </c>
      <c r="M3017" s="150">
        <f>VLOOKUP(B3017,'12.2023'!A:F,6,0)</f>
        <v>11235</v>
      </c>
      <c r="N3017" s="150">
        <f t="shared" si="189"/>
        <v>0</v>
      </c>
      <c r="O3017" s="152">
        <f t="shared" si="190"/>
        <v>0</v>
      </c>
      <c r="P3017" s="128">
        <f t="shared" si="191"/>
        <v>0</v>
      </c>
      <c r="Q3017" s="153">
        <v>0</v>
      </c>
      <c r="R3017" s="128">
        <f t="shared" si="192"/>
        <v>0</v>
      </c>
      <c r="S3017" s="317">
        <v>9</v>
      </c>
    </row>
    <row r="3018" spans="1:19" hidden="1">
      <c r="A3018" s="147">
        <v>2972</v>
      </c>
      <c r="B3018" s="121">
        <v>10101014615</v>
      </c>
      <c r="C3018" s="148" t="s">
        <v>159</v>
      </c>
      <c r="D3018" s="149" t="s">
        <v>32</v>
      </c>
      <c r="E3018" s="149" t="s">
        <v>44</v>
      </c>
      <c r="F3018" s="149" t="s">
        <v>138</v>
      </c>
      <c r="G3018" s="149" t="s">
        <v>59</v>
      </c>
      <c r="H3018" s="149">
        <v>0</v>
      </c>
      <c r="I3018" s="123" t="s">
        <v>3064</v>
      </c>
      <c r="J3018" s="150">
        <f>VLOOKUP(B3018,'12.2023'!A:C,3,0)</f>
        <v>0</v>
      </c>
      <c r="K3018" s="151">
        <f>VLOOKUP(B3018,'12.2023'!A:D,4,0)</f>
        <v>0</v>
      </c>
      <c r="L3018" s="150">
        <f>VLOOKUP(B3018,'12.2023'!A:E,5,0)</f>
        <v>54165.21</v>
      </c>
      <c r="M3018" s="150">
        <f>VLOOKUP(B3018,'12.2023'!A:F,6,0)</f>
        <v>54165.21</v>
      </c>
      <c r="N3018" s="150">
        <f t="shared" si="189"/>
        <v>0</v>
      </c>
      <c r="O3018" s="152">
        <f t="shared" si="190"/>
        <v>0</v>
      </c>
      <c r="P3018" s="128">
        <f t="shared" si="191"/>
        <v>0</v>
      </c>
      <c r="Q3018" s="153">
        <v>0</v>
      </c>
      <c r="R3018" s="128">
        <f t="shared" si="192"/>
        <v>0</v>
      </c>
      <c r="S3018" s="317">
        <v>9</v>
      </c>
    </row>
    <row r="3019" spans="1:19" hidden="1">
      <c r="A3019" s="147">
        <v>2973</v>
      </c>
      <c r="B3019" s="121">
        <v>10101014616</v>
      </c>
      <c r="C3019" s="148" t="s">
        <v>159</v>
      </c>
      <c r="D3019" s="149" t="s">
        <v>32</v>
      </c>
      <c r="E3019" s="149" t="s">
        <v>44</v>
      </c>
      <c r="F3019" s="149" t="s">
        <v>138</v>
      </c>
      <c r="G3019" s="149" t="s">
        <v>59</v>
      </c>
      <c r="H3019" s="149">
        <v>0</v>
      </c>
      <c r="I3019" s="123" t="s">
        <v>3065</v>
      </c>
      <c r="J3019" s="150">
        <f>VLOOKUP(B3019,'12.2023'!A:C,3,0)</f>
        <v>0</v>
      </c>
      <c r="K3019" s="151">
        <f>VLOOKUP(B3019,'12.2023'!A:D,4,0)</f>
        <v>0</v>
      </c>
      <c r="L3019" s="150">
        <f>VLOOKUP(B3019,'12.2023'!A:E,5,0)</f>
        <v>0</v>
      </c>
      <c r="M3019" s="150">
        <f>VLOOKUP(B3019,'12.2023'!A:F,6,0)</f>
        <v>0</v>
      </c>
      <c r="N3019" s="150">
        <f t="shared" si="189"/>
        <v>0</v>
      </c>
      <c r="O3019" s="152">
        <f t="shared" si="190"/>
        <v>0</v>
      </c>
      <c r="P3019" s="128">
        <f t="shared" si="191"/>
        <v>0</v>
      </c>
      <c r="Q3019" s="153">
        <v>0</v>
      </c>
      <c r="R3019" s="128">
        <f t="shared" si="192"/>
        <v>0</v>
      </c>
      <c r="S3019" s="317">
        <v>9</v>
      </c>
    </row>
    <row r="3020" spans="1:19" hidden="1">
      <c r="A3020" s="147">
        <v>2974</v>
      </c>
      <c r="B3020" s="121">
        <v>10101014617</v>
      </c>
      <c r="C3020" s="148" t="s">
        <v>159</v>
      </c>
      <c r="D3020" s="149" t="s">
        <v>32</v>
      </c>
      <c r="E3020" s="149" t="s">
        <v>44</v>
      </c>
      <c r="F3020" s="149" t="s">
        <v>138</v>
      </c>
      <c r="G3020" s="149" t="s">
        <v>59</v>
      </c>
      <c r="H3020" s="149">
        <v>0</v>
      </c>
      <c r="I3020" s="123" t="s">
        <v>3066</v>
      </c>
      <c r="J3020" s="150">
        <f>VLOOKUP(B3020,'12.2023'!A:C,3,0)</f>
        <v>0</v>
      </c>
      <c r="K3020" s="151">
        <f>VLOOKUP(B3020,'12.2023'!A:D,4,0)</f>
        <v>0</v>
      </c>
      <c r="L3020" s="150">
        <f>VLOOKUP(B3020,'12.2023'!A:E,5,0)</f>
        <v>0</v>
      </c>
      <c r="M3020" s="150">
        <f>VLOOKUP(B3020,'12.2023'!A:F,6,0)</f>
        <v>0</v>
      </c>
      <c r="N3020" s="150">
        <f t="shared" si="189"/>
        <v>0</v>
      </c>
      <c r="O3020" s="152">
        <f t="shared" si="190"/>
        <v>0</v>
      </c>
      <c r="P3020" s="128">
        <f t="shared" si="191"/>
        <v>0</v>
      </c>
      <c r="Q3020" s="153">
        <v>0</v>
      </c>
      <c r="R3020" s="128">
        <f t="shared" si="192"/>
        <v>0</v>
      </c>
      <c r="S3020" s="317">
        <v>9</v>
      </c>
    </row>
    <row r="3021" spans="1:19" hidden="1">
      <c r="A3021" s="147">
        <v>2975</v>
      </c>
      <c r="B3021" s="121">
        <v>10101014801</v>
      </c>
      <c r="C3021" s="148" t="s">
        <v>159</v>
      </c>
      <c r="D3021" s="149" t="s">
        <v>32</v>
      </c>
      <c r="E3021" s="149" t="s">
        <v>44</v>
      </c>
      <c r="F3021" s="149" t="s">
        <v>138</v>
      </c>
      <c r="G3021" s="149" t="s">
        <v>59</v>
      </c>
      <c r="H3021" s="149">
        <v>0</v>
      </c>
      <c r="I3021" s="123" t="s">
        <v>3067</v>
      </c>
      <c r="J3021" s="150">
        <f>VLOOKUP(B3021,'12.2023'!A:C,3,0)</f>
        <v>34677.46</v>
      </c>
      <c r="K3021" s="151">
        <f>VLOOKUP(B3021,'12.2023'!A:D,4,0)</f>
        <v>0</v>
      </c>
      <c r="L3021" s="150">
        <f>VLOOKUP(B3021,'12.2023'!A:E,5,0)</f>
        <v>2798847.06</v>
      </c>
      <c r="M3021" s="150">
        <f>VLOOKUP(B3021,'12.2023'!A:F,6,0)</f>
        <v>2798847.06</v>
      </c>
      <c r="N3021" s="150">
        <f t="shared" si="189"/>
        <v>34677.459999999963</v>
      </c>
      <c r="O3021" s="152">
        <f t="shared" si="190"/>
        <v>0</v>
      </c>
      <c r="P3021" s="128">
        <f t="shared" si="191"/>
        <v>34677.459999999963</v>
      </c>
      <c r="Q3021" s="153">
        <v>0</v>
      </c>
      <c r="R3021" s="128">
        <f t="shared" si="192"/>
        <v>34677.459999999963</v>
      </c>
      <c r="S3021" s="317">
        <v>9</v>
      </c>
    </row>
    <row r="3022" spans="1:19" hidden="1">
      <c r="A3022" s="147">
        <v>2976</v>
      </c>
      <c r="B3022" s="121">
        <v>10101014901</v>
      </c>
      <c r="C3022" s="148" t="s">
        <v>159</v>
      </c>
      <c r="D3022" s="149" t="s">
        <v>32</v>
      </c>
      <c r="E3022" s="149" t="s">
        <v>44</v>
      </c>
      <c r="F3022" s="149" t="s">
        <v>138</v>
      </c>
      <c r="G3022" s="149" t="s">
        <v>59</v>
      </c>
      <c r="H3022" s="149">
        <v>0</v>
      </c>
      <c r="I3022" s="123" t="s">
        <v>3068</v>
      </c>
      <c r="J3022" s="150">
        <f>VLOOKUP(B3022,'12.2023'!A:C,3,0)</f>
        <v>512681.78</v>
      </c>
      <c r="K3022" s="151">
        <f>VLOOKUP(B3022,'12.2023'!A:D,4,0)</f>
        <v>0</v>
      </c>
      <c r="L3022" s="150">
        <f>VLOOKUP(B3022,'12.2023'!A:E,5,0)</f>
        <v>0</v>
      </c>
      <c r="M3022" s="150">
        <f>VLOOKUP(B3022,'12.2023'!A:F,6,0)</f>
        <v>379414</v>
      </c>
      <c r="N3022" s="150">
        <f t="shared" si="189"/>
        <v>133267.78000000003</v>
      </c>
      <c r="O3022" s="152">
        <f t="shared" si="190"/>
        <v>0</v>
      </c>
      <c r="P3022" s="128">
        <f t="shared" si="191"/>
        <v>133267.78000000003</v>
      </c>
      <c r="Q3022" s="153">
        <v>0</v>
      </c>
      <c r="R3022" s="128">
        <f t="shared" si="192"/>
        <v>133267.78000000003</v>
      </c>
      <c r="S3022" s="317">
        <v>9</v>
      </c>
    </row>
    <row r="3023" spans="1:19" hidden="1">
      <c r="A3023" s="147">
        <v>2977</v>
      </c>
      <c r="B3023" s="121">
        <v>10101014902</v>
      </c>
      <c r="C3023" s="148" t="s">
        <v>159</v>
      </c>
      <c r="D3023" s="149" t="s">
        <v>32</v>
      </c>
      <c r="E3023" s="149" t="s">
        <v>44</v>
      </c>
      <c r="F3023" s="149" t="s">
        <v>138</v>
      </c>
      <c r="G3023" s="149" t="s">
        <v>59</v>
      </c>
      <c r="H3023" s="149">
        <v>0</v>
      </c>
      <c r="I3023" s="123" t="s">
        <v>3069</v>
      </c>
      <c r="J3023" s="150">
        <f>VLOOKUP(B3023,'12.2023'!A:C,3,0)</f>
        <v>9218.48</v>
      </c>
      <c r="K3023" s="151">
        <f>VLOOKUP(B3023,'12.2023'!A:D,4,0)</f>
        <v>0</v>
      </c>
      <c r="L3023" s="150">
        <f>VLOOKUP(B3023,'12.2023'!A:E,5,0)</f>
        <v>0</v>
      </c>
      <c r="M3023" s="150">
        <f>VLOOKUP(B3023,'12.2023'!A:F,6,0)</f>
        <v>9218.48</v>
      </c>
      <c r="N3023" s="150">
        <f t="shared" si="189"/>
        <v>0</v>
      </c>
      <c r="O3023" s="152">
        <f t="shared" si="190"/>
        <v>0</v>
      </c>
      <c r="P3023" s="128">
        <f t="shared" si="191"/>
        <v>0</v>
      </c>
      <c r="Q3023" s="153">
        <v>0</v>
      </c>
      <c r="R3023" s="128">
        <f t="shared" si="192"/>
        <v>0</v>
      </c>
      <c r="S3023" s="317">
        <v>9</v>
      </c>
    </row>
    <row r="3024" spans="1:19" hidden="1">
      <c r="A3024" s="147">
        <v>2978</v>
      </c>
      <c r="B3024" s="121">
        <v>10101015401</v>
      </c>
      <c r="C3024" s="148" t="s">
        <v>159</v>
      </c>
      <c r="D3024" s="149" t="s">
        <v>32</v>
      </c>
      <c r="E3024" s="149" t="s">
        <v>44</v>
      </c>
      <c r="F3024" s="149" t="s">
        <v>138</v>
      </c>
      <c r="G3024" s="149" t="s">
        <v>59</v>
      </c>
      <c r="H3024" s="149">
        <v>0</v>
      </c>
      <c r="I3024" s="123" t="s">
        <v>3070</v>
      </c>
      <c r="J3024" s="150">
        <f>VLOOKUP(B3024,'12.2023'!A:C,3,0)</f>
        <v>0</v>
      </c>
      <c r="K3024" s="151">
        <f>VLOOKUP(B3024,'12.2023'!A:D,4,0)</f>
        <v>0</v>
      </c>
      <c r="L3024" s="150">
        <f>VLOOKUP(B3024,'12.2023'!A:E,5,0)</f>
        <v>0</v>
      </c>
      <c r="M3024" s="150">
        <f>VLOOKUP(B3024,'12.2023'!A:F,6,0)</f>
        <v>0</v>
      </c>
      <c r="N3024" s="150">
        <f t="shared" si="189"/>
        <v>0</v>
      </c>
      <c r="O3024" s="152">
        <f t="shared" si="190"/>
        <v>0</v>
      </c>
      <c r="P3024" s="128">
        <f t="shared" si="191"/>
        <v>0</v>
      </c>
      <c r="Q3024" s="153">
        <v>0</v>
      </c>
      <c r="R3024" s="128">
        <f t="shared" si="192"/>
        <v>0</v>
      </c>
      <c r="S3024" s="317">
        <v>9</v>
      </c>
    </row>
    <row r="3025" spans="1:19" hidden="1">
      <c r="A3025" s="147">
        <v>2979</v>
      </c>
      <c r="B3025" s="121">
        <v>10101015501</v>
      </c>
      <c r="C3025" s="148" t="s">
        <v>159</v>
      </c>
      <c r="D3025" s="149" t="s">
        <v>32</v>
      </c>
      <c r="E3025" s="149" t="s">
        <v>44</v>
      </c>
      <c r="F3025" s="149" t="s">
        <v>138</v>
      </c>
      <c r="G3025" s="149" t="s">
        <v>59</v>
      </c>
      <c r="H3025" s="149">
        <v>0</v>
      </c>
      <c r="I3025" s="123" t="s">
        <v>3071</v>
      </c>
      <c r="J3025" s="150">
        <f>VLOOKUP(B3025,'12.2023'!A:C,3,0)</f>
        <v>0</v>
      </c>
      <c r="K3025" s="151">
        <f>VLOOKUP(B3025,'12.2023'!A:D,4,0)</f>
        <v>0</v>
      </c>
      <c r="L3025" s="150">
        <f>VLOOKUP(B3025,'12.2023'!A:E,5,0)</f>
        <v>0</v>
      </c>
      <c r="M3025" s="150">
        <f>VLOOKUP(B3025,'12.2023'!A:F,6,0)</f>
        <v>0</v>
      </c>
      <c r="N3025" s="150">
        <f t="shared" si="189"/>
        <v>0</v>
      </c>
      <c r="O3025" s="152">
        <f t="shared" si="190"/>
        <v>0</v>
      </c>
      <c r="P3025" s="128">
        <f t="shared" si="191"/>
        <v>0</v>
      </c>
      <c r="Q3025" s="153">
        <v>0</v>
      </c>
      <c r="R3025" s="128">
        <f t="shared" si="192"/>
        <v>0</v>
      </c>
      <c r="S3025" s="317">
        <v>9</v>
      </c>
    </row>
    <row r="3026" spans="1:19" hidden="1">
      <c r="A3026" s="147">
        <v>2980</v>
      </c>
      <c r="B3026" s="121">
        <v>10101015502</v>
      </c>
      <c r="C3026" s="148" t="s">
        <v>159</v>
      </c>
      <c r="D3026" s="149" t="s">
        <v>32</v>
      </c>
      <c r="E3026" s="149" t="s">
        <v>44</v>
      </c>
      <c r="F3026" s="149" t="s">
        <v>138</v>
      </c>
      <c r="G3026" s="149" t="s">
        <v>59</v>
      </c>
      <c r="H3026" s="149">
        <v>0</v>
      </c>
      <c r="I3026" s="123" t="s">
        <v>3072</v>
      </c>
      <c r="J3026" s="150">
        <f>VLOOKUP(B3026,'12.2023'!A:C,3,0)</f>
        <v>0</v>
      </c>
      <c r="K3026" s="151">
        <f>VLOOKUP(B3026,'12.2023'!A:D,4,0)</f>
        <v>0</v>
      </c>
      <c r="L3026" s="150">
        <f>VLOOKUP(B3026,'12.2023'!A:E,5,0)</f>
        <v>0</v>
      </c>
      <c r="M3026" s="150">
        <f>VLOOKUP(B3026,'12.2023'!A:F,6,0)</f>
        <v>0</v>
      </c>
      <c r="N3026" s="150">
        <f t="shared" si="189"/>
        <v>0</v>
      </c>
      <c r="O3026" s="152">
        <f t="shared" si="190"/>
        <v>0</v>
      </c>
      <c r="P3026" s="128">
        <f t="shared" si="191"/>
        <v>0</v>
      </c>
      <c r="Q3026" s="153">
        <v>0</v>
      </c>
      <c r="R3026" s="128">
        <f t="shared" si="192"/>
        <v>0</v>
      </c>
      <c r="S3026" s="317">
        <v>9</v>
      </c>
    </row>
    <row r="3027" spans="1:19" hidden="1">
      <c r="A3027" s="147">
        <v>2981</v>
      </c>
      <c r="B3027" s="121">
        <v>10101015503</v>
      </c>
      <c r="C3027" s="148" t="s">
        <v>159</v>
      </c>
      <c r="D3027" s="149" t="s">
        <v>32</v>
      </c>
      <c r="E3027" s="149" t="s">
        <v>44</v>
      </c>
      <c r="F3027" s="149" t="s">
        <v>138</v>
      </c>
      <c r="G3027" s="149" t="s">
        <v>59</v>
      </c>
      <c r="H3027" s="149">
        <v>0</v>
      </c>
      <c r="I3027" s="123" t="s">
        <v>3073</v>
      </c>
      <c r="J3027" s="150">
        <f>VLOOKUP(B3027,'12.2023'!A:C,3,0)</f>
        <v>0</v>
      </c>
      <c r="K3027" s="151">
        <f>VLOOKUP(B3027,'12.2023'!A:D,4,0)</f>
        <v>0</v>
      </c>
      <c r="L3027" s="150">
        <f>VLOOKUP(B3027,'12.2023'!A:E,5,0)</f>
        <v>0</v>
      </c>
      <c r="M3027" s="150">
        <f>VLOOKUP(B3027,'12.2023'!A:F,6,0)</f>
        <v>0</v>
      </c>
      <c r="N3027" s="150">
        <f t="shared" si="189"/>
        <v>0</v>
      </c>
      <c r="O3027" s="152">
        <f t="shared" si="190"/>
        <v>0</v>
      </c>
      <c r="P3027" s="128">
        <f t="shared" si="191"/>
        <v>0</v>
      </c>
      <c r="Q3027" s="153">
        <v>0</v>
      </c>
      <c r="R3027" s="128">
        <f t="shared" si="192"/>
        <v>0</v>
      </c>
      <c r="S3027" s="317">
        <v>9</v>
      </c>
    </row>
    <row r="3028" spans="1:19" hidden="1">
      <c r="A3028" s="147">
        <v>2982</v>
      </c>
      <c r="B3028" s="121">
        <v>10101015601</v>
      </c>
      <c r="C3028" s="148" t="s">
        <v>159</v>
      </c>
      <c r="D3028" s="149" t="s">
        <v>32</v>
      </c>
      <c r="E3028" s="149" t="s">
        <v>44</v>
      </c>
      <c r="F3028" s="149" t="s">
        <v>138</v>
      </c>
      <c r="G3028" s="149" t="s">
        <v>59</v>
      </c>
      <c r="H3028" s="149">
        <v>0</v>
      </c>
      <c r="I3028" s="123" t="s">
        <v>3074</v>
      </c>
      <c r="J3028" s="150">
        <f>VLOOKUP(B3028,'12.2023'!A:C,3,0)</f>
        <v>0</v>
      </c>
      <c r="K3028" s="151">
        <f>VLOOKUP(B3028,'12.2023'!A:D,4,0)</f>
        <v>0</v>
      </c>
      <c r="L3028" s="150">
        <f>VLOOKUP(B3028,'12.2023'!A:E,5,0)</f>
        <v>0</v>
      </c>
      <c r="M3028" s="150">
        <f>VLOOKUP(B3028,'12.2023'!A:F,6,0)</f>
        <v>0</v>
      </c>
      <c r="N3028" s="150">
        <f t="shared" si="189"/>
        <v>0</v>
      </c>
      <c r="O3028" s="152">
        <f t="shared" si="190"/>
        <v>0</v>
      </c>
      <c r="P3028" s="128">
        <f t="shared" si="191"/>
        <v>0</v>
      </c>
      <c r="Q3028" s="153">
        <v>0</v>
      </c>
      <c r="R3028" s="128">
        <f t="shared" si="192"/>
        <v>0</v>
      </c>
      <c r="S3028" s="317">
        <v>9</v>
      </c>
    </row>
    <row r="3029" spans="1:19" hidden="1">
      <c r="A3029" s="147">
        <v>2983</v>
      </c>
      <c r="B3029" s="121">
        <v>10101015803</v>
      </c>
      <c r="C3029" s="148" t="s">
        <v>159</v>
      </c>
      <c r="D3029" s="149" t="s">
        <v>32</v>
      </c>
      <c r="E3029" s="149" t="s">
        <v>44</v>
      </c>
      <c r="F3029" s="149" t="s">
        <v>138</v>
      </c>
      <c r="G3029" s="149" t="s">
        <v>59</v>
      </c>
      <c r="H3029" s="149">
        <v>0</v>
      </c>
      <c r="I3029" s="123" t="s">
        <v>3075</v>
      </c>
      <c r="J3029" s="150">
        <f>VLOOKUP(B3029,'12.2023'!A:C,3,0)</f>
        <v>6825.27</v>
      </c>
      <c r="K3029" s="151">
        <f>VLOOKUP(B3029,'12.2023'!A:D,4,0)</f>
        <v>0</v>
      </c>
      <c r="L3029" s="150">
        <f>VLOOKUP(B3029,'12.2023'!A:E,5,0)</f>
        <v>0</v>
      </c>
      <c r="M3029" s="150">
        <f>VLOOKUP(B3029,'12.2023'!A:F,6,0)</f>
        <v>0</v>
      </c>
      <c r="N3029" s="150">
        <f t="shared" si="189"/>
        <v>6825.27</v>
      </c>
      <c r="O3029" s="152">
        <f t="shared" si="190"/>
        <v>0</v>
      </c>
      <c r="P3029" s="128">
        <f t="shared" si="191"/>
        <v>6825.27</v>
      </c>
      <c r="Q3029" s="153">
        <v>0</v>
      </c>
      <c r="R3029" s="128">
        <f t="shared" si="192"/>
        <v>6825.27</v>
      </c>
      <c r="S3029" s="317">
        <v>9</v>
      </c>
    </row>
    <row r="3030" spans="1:19" hidden="1">
      <c r="A3030" s="147">
        <v>2984</v>
      </c>
      <c r="B3030" s="121">
        <v>10101015901</v>
      </c>
      <c r="C3030" s="148" t="s">
        <v>159</v>
      </c>
      <c r="D3030" s="149" t="s">
        <v>32</v>
      </c>
      <c r="E3030" s="149" t="s">
        <v>44</v>
      </c>
      <c r="F3030" s="149" t="s">
        <v>138</v>
      </c>
      <c r="G3030" s="149" t="s">
        <v>59</v>
      </c>
      <c r="H3030" s="149">
        <v>0</v>
      </c>
      <c r="I3030" s="123" t="s">
        <v>3076</v>
      </c>
      <c r="J3030" s="150">
        <f>VLOOKUP(B3030,'12.2023'!A:C,3,0)</f>
        <v>0</v>
      </c>
      <c r="K3030" s="151">
        <f>VLOOKUP(B3030,'12.2023'!A:D,4,0)</f>
        <v>0</v>
      </c>
      <c r="L3030" s="150">
        <f>VLOOKUP(B3030,'12.2023'!A:E,5,0)</f>
        <v>0</v>
      </c>
      <c r="M3030" s="150">
        <f>VLOOKUP(B3030,'12.2023'!A:F,6,0)</f>
        <v>0</v>
      </c>
      <c r="N3030" s="150">
        <f t="shared" si="189"/>
        <v>0</v>
      </c>
      <c r="O3030" s="152">
        <f t="shared" si="190"/>
        <v>0</v>
      </c>
      <c r="P3030" s="128">
        <f t="shared" si="191"/>
        <v>0</v>
      </c>
      <c r="Q3030" s="153">
        <v>0</v>
      </c>
      <c r="R3030" s="128">
        <f t="shared" si="192"/>
        <v>0</v>
      </c>
      <c r="S3030" s="317">
        <v>9</v>
      </c>
    </row>
    <row r="3031" spans="1:19" hidden="1">
      <c r="A3031" s="147">
        <v>2985</v>
      </c>
      <c r="B3031" s="121">
        <v>10101016001</v>
      </c>
      <c r="C3031" s="148" t="s">
        <v>159</v>
      </c>
      <c r="D3031" s="149" t="s">
        <v>32</v>
      </c>
      <c r="E3031" s="149" t="s">
        <v>44</v>
      </c>
      <c r="F3031" s="149" t="s">
        <v>138</v>
      </c>
      <c r="G3031" s="149" t="s">
        <v>59</v>
      </c>
      <c r="H3031" s="149">
        <v>0</v>
      </c>
      <c r="I3031" s="123" t="s">
        <v>3077</v>
      </c>
      <c r="J3031" s="150">
        <f>VLOOKUP(B3031,'12.2023'!A:C,3,0)</f>
        <v>7287.41</v>
      </c>
      <c r="K3031" s="151">
        <f>VLOOKUP(B3031,'12.2023'!A:D,4,0)</f>
        <v>0</v>
      </c>
      <c r="L3031" s="150">
        <f>VLOOKUP(B3031,'12.2023'!A:E,5,0)</f>
        <v>0</v>
      </c>
      <c r="M3031" s="150">
        <f>VLOOKUP(B3031,'12.2023'!A:F,6,0)</f>
        <v>0</v>
      </c>
      <c r="N3031" s="150">
        <f t="shared" si="189"/>
        <v>7287.41</v>
      </c>
      <c r="O3031" s="152">
        <f t="shared" si="190"/>
        <v>0</v>
      </c>
      <c r="P3031" s="128">
        <f t="shared" si="191"/>
        <v>7287.41</v>
      </c>
      <c r="Q3031" s="153">
        <v>0</v>
      </c>
      <c r="R3031" s="128">
        <f t="shared" si="192"/>
        <v>7287.41</v>
      </c>
      <c r="S3031" s="317">
        <v>9</v>
      </c>
    </row>
    <row r="3032" spans="1:19" hidden="1">
      <c r="A3032" s="147">
        <v>2986</v>
      </c>
      <c r="B3032" s="121">
        <v>10101016201</v>
      </c>
      <c r="C3032" s="148" t="s">
        <v>159</v>
      </c>
      <c r="D3032" s="149" t="s">
        <v>32</v>
      </c>
      <c r="E3032" s="149" t="s">
        <v>44</v>
      </c>
      <c r="F3032" s="149" t="s">
        <v>138</v>
      </c>
      <c r="G3032" s="149" t="s">
        <v>59</v>
      </c>
      <c r="H3032" s="149">
        <v>0</v>
      </c>
      <c r="I3032" s="123" t="s">
        <v>3078</v>
      </c>
      <c r="J3032" s="150">
        <f>VLOOKUP(B3032,'12.2023'!A:C,3,0)</f>
        <v>0</v>
      </c>
      <c r="K3032" s="151">
        <f>VLOOKUP(B3032,'12.2023'!A:D,4,0)</f>
        <v>0</v>
      </c>
      <c r="L3032" s="150">
        <f>VLOOKUP(B3032,'12.2023'!A:E,5,0)</f>
        <v>7473176.1200000001</v>
      </c>
      <c r="M3032" s="150">
        <f>VLOOKUP(B3032,'12.2023'!A:F,6,0)</f>
        <v>6838889.8299899995</v>
      </c>
      <c r="N3032" s="150">
        <f t="shared" si="189"/>
        <v>634286.29001000058</v>
      </c>
      <c r="O3032" s="152">
        <f t="shared" si="190"/>
        <v>0</v>
      </c>
      <c r="P3032" s="128">
        <f t="shared" si="191"/>
        <v>634286.29001000058</v>
      </c>
      <c r="Q3032" s="153">
        <v>0</v>
      </c>
      <c r="R3032" s="128">
        <f t="shared" si="192"/>
        <v>634286.29001000058</v>
      </c>
      <c r="S3032" s="317">
        <v>9</v>
      </c>
    </row>
    <row r="3033" spans="1:19" hidden="1">
      <c r="A3033" s="147">
        <v>2987</v>
      </c>
      <c r="B3033" s="121">
        <v>10101016401</v>
      </c>
      <c r="C3033" s="148" t="s">
        <v>159</v>
      </c>
      <c r="D3033" s="149" t="s">
        <v>32</v>
      </c>
      <c r="E3033" s="149" t="s">
        <v>44</v>
      </c>
      <c r="F3033" s="149" t="s">
        <v>138</v>
      </c>
      <c r="G3033" s="149" t="s">
        <v>59</v>
      </c>
      <c r="H3033" s="149">
        <v>0</v>
      </c>
      <c r="I3033" s="123" t="s">
        <v>3079</v>
      </c>
      <c r="J3033" s="150">
        <f>VLOOKUP(B3033,'12.2023'!A:C,3,0)</f>
        <v>68923.19</v>
      </c>
      <c r="K3033" s="151">
        <f>VLOOKUP(B3033,'12.2023'!A:D,4,0)</f>
        <v>0</v>
      </c>
      <c r="L3033" s="150">
        <f>VLOOKUP(B3033,'12.2023'!A:E,5,0)</f>
        <v>0</v>
      </c>
      <c r="M3033" s="150">
        <f>VLOOKUP(B3033,'12.2023'!A:F,6,0)</f>
        <v>0</v>
      </c>
      <c r="N3033" s="150">
        <f t="shared" si="189"/>
        <v>68923.19</v>
      </c>
      <c r="O3033" s="152">
        <f t="shared" si="190"/>
        <v>0</v>
      </c>
      <c r="P3033" s="128">
        <f t="shared" si="191"/>
        <v>68923.19</v>
      </c>
      <c r="Q3033" s="153">
        <v>0</v>
      </c>
      <c r="R3033" s="128">
        <f t="shared" si="192"/>
        <v>68923.19</v>
      </c>
      <c r="S3033" s="317">
        <v>9</v>
      </c>
    </row>
    <row r="3034" spans="1:19" hidden="1">
      <c r="A3034" s="147">
        <v>2988</v>
      </c>
      <c r="B3034" s="121">
        <v>10101016402</v>
      </c>
      <c r="C3034" s="148" t="s">
        <v>159</v>
      </c>
      <c r="D3034" s="149" t="s">
        <v>32</v>
      </c>
      <c r="E3034" s="149" t="s">
        <v>44</v>
      </c>
      <c r="F3034" s="149" t="s">
        <v>138</v>
      </c>
      <c r="G3034" s="149" t="s">
        <v>59</v>
      </c>
      <c r="H3034" s="149">
        <v>0</v>
      </c>
      <c r="I3034" s="123" t="s">
        <v>3080</v>
      </c>
      <c r="J3034" s="150">
        <f>VLOOKUP(B3034,'12.2023'!A:C,3,0)</f>
        <v>386791.66000000003</v>
      </c>
      <c r="K3034" s="151">
        <f>VLOOKUP(B3034,'12.2023'!A:D,4,0)</f>
        <v>0</v>
      </c>
      <c r="L3034" s="150">
        <f>VLOOKUP(B3034,'12.2023'!A:E,5,0)</f>
        <v>0</v>
      </c>
      <c r="M3034" s="150">
        <f>VLOOKUP(B3034,'12.2023'!A:F,6,0)</f>
        <v>386791.66000000003</v>
      </c>
      <c r="N3034" s="150">
        <f t="shared" si="189"/>
        <v>0</v>
      </c>
      <c r="O3034" s="152">
        <f t="shared" si="190"/>
        <v>0</v>
      </c>
      <c r="P3034" s="128">
        <f t="shared" si="191"/>
        <v>0</v>
      </c>
      <c r="Q3034" s="153">
        <v>0</v>
      </c>
      <c r="R3034" s="128">
        <f t="shared" si="192"/>
        <v>0</v>
      </c>
      <c r="S3034" s="317">
        <v>9</v>
      </c>
    </row>
    <row r="3035" spans="1:19" hidden="1">
      <c r="A3035" s="147">
        <v>2989</v>
      </c>
      <c r="B3035" s="121">
        <v>10101016701</v>
      </c>
      <c r="C3035" s="148" t="s">
        <v>159</v>
      </c>
      <c r="D3035" s="149" t="s">
        <v>32</v>
      </c>
      <c r="E3035" s="149" t="s">
        <v>44</v>
      </c>
      <c r="F3035" s="149" t="s">
        <v>138</v>
      </c>
      <c r="G3035" s="149" t="s">
        <v>59</v>
      </c>
      <c r="H3035" s="149">
        <v>0</v>
      </c>
      <c r="I3035" s="123" t="s">
        <v>3081</v>
      </c>
      <c r="J3035" s="150">
        <f>VLOOKUP(B3035,'12.2023'!A:C,3,0)</f>
        <v>1464521.99</v>
      </c>
      <c r="K3035" s="151">
        <f>VLOOKUP(B3035,'12.2023'!A:D,4,0)</f>
        <v>0</v>
      </c>
      <c r="L3035" s="150">
        <f>VLOOKUP(B3035,'12.2023'!A:E,5,0)</f>
        <v>4400750.58</v>
      </c>
      <c r="M3035" s="150">
        <f>VLOOKUP(B3035,'12.2023'!A:F,6,0)</f>
        <v>5336368.38</v>
      </c>
      <c r="N3035" s="150">
        <f t="shared" si="189"/>
        <v>528904.19000000041</v>
      </c>
      <c r="O3035" s="152">
        <f t="shared" si="190"/>
        <v>0</v>
      </c>
      <c r="P3035" s="128">
        <f t="shared" si="191"/>
        <v>528904.19000000041</v>
      </c>
      <c r="Q3035" s="153">
        <v>0</v>
      </c>
      <c r="R3035" s="128">
        <f t="shared" si="192"/>
        <v>528904.19000000041</v>
      </c>
      <c r="S3035" s="317">
        <v>9</v>
      </c>
    </row>
    <row r="3036" spans="1:19" hidden="1">
      <c r="A3036" s="147">
        <v>2990</v>
      </c>
      <c r="B3036" s="121">
        <v>10101016801</v>
      </c>
      <c r="C3036" s="148" t="s">
        <v>159</v>
      </c>
      <c r="D3036" s="149" t="s">
        <v>32</v>
      </c>
      <c r="E3036" s="149" t="s">
        <v>44</v>
      </c>
      <c r="F3036" s="149" t="s">
        <v>138</v>
      </c>
      <c r="G3036" s="149" t="s">
        <v>59</v>
      </c>
      <c r="H3036" s="149">
        <v>0</v>
      </c>
      <c r="I3036" s="123" t="s">
        <v>3082</v>
      </c>
      <c r="J3036" s="150">
        <f>VLOOKUP(B3036,'12.2023'!A:C,3,0)</f>
        <v>460682.52</v>
      </c>
      <c r="K3036" s="151">
        <f>VLOOKUP(B3036,'12.2023'!A:D,4,0)</f>
        <v>0</v>
      </c>
      <c r="L3036" s="150">
        <f>VLOOKUP(B3036,'12.2023'!A:E,5,0)</f>
        <v>2714810.7600000002</v>
      </c>
      <c r="M3036" s="150">
        <f>VLOOKUP(B3036,'12.2023'!A:F,6,0)</f>
        <v>2624599.34</v>
      </c>
      <c r="N3036" s="150">
        <f t="shared" si="189"/>
        <v>550893.94000000041</v>
      </c>
      <c r="O3036" s="152">
        <f t="shared" si="190"/>
        <v>0</v>
      </c>
      <c r="P3036" s="128">
        <f t="shared" si="191"/>
        <v>550893.94000000041</v>
      </c>
      <c r="Q3036" s="153">
        <v>0</v>
      </c>
      <c r="R3036" s="128">
        <f t="shared" si="192"/>
        <v>550893.94000000041</v>
      </c>
      <c r="S3036" s="317">
        <v>9</v>
      </c>
    </row>
    <row r="3037" spans="1:19" hidden="1">
      <c r="A3037" s="147">
        <v>2991</v>
      </c>
      <c r="B3037" s="121">
        <v>10101016901</v>
      </c>
      <c r="C3037" s="148" t="s">
        <v>159</v>
      </c>
      <c r="D3037" s="149" t="s">
        <v>32</v>
      </c>
      <c r="E3037" s="149" t="s">
        <v>44</v>
      </c>
      <c r="F3037" s="149" t="s">
        <v>138</v>
      </c>
      <c r="G3037" s="149" t="s">
        <v>59</v>
      </c>
      <c r="H3037" s="149">
        <v>0</v>
      </c>
      <c r="I3037" s="123" t="s">
        <v>3083</v>
      </c>
      <c r="J3037" s="150">
        <f>VLOOKUP(B3037,'12.2023'!A:C,3,0)</f>
        <v>4836293.32</v>
      </c>
      <c r="K3037" s="151">
        <f>VLOOKUP(B3037,'12.2023'!A:D,4,0)</f>
        <v>0</v>
      </c>
      <c r="L3037" s="150">
        <f>VLOOKUP(B3037,'12.2023'!A:E,5,0)</f>
        <v>4452444.29</v>
      </c>
      <c r="M3037" s="150">
        <f>VLOOKUP(B3037,'12.2023'!A:F,6,0)</f>
        <v>8183438.3200000003</v>
      </c>
      <c r="N3037" s="150">
        <f t="shared" si="189"/>
        <v>1105299.2899999991</v>
      </c>
      <c r="O3037" s="152">
        <f t="shared" si="190"/>
        <v>0</v>
      </c>
      <c r="P3037" s="128">
        <f t="shared" si="191"/>
        <v>1105299.2899999991</v>
      </c>
      <c r="Q3037" s="153">
        <v>0</v>
      </c>
      <c r="R3037" s="128">
        <f t="shared" si="192"/>
        <v>1105299.2899999991</v>
      </c>
      <c r="S3037" s="317">
        <v>9</v>
      </c>
    </row>
    <row r="3038" spans="1:19" hidden="1">
      <c r="A3038" s="147">
        <v>2992</v>
      </c>
      <c r="B3038" s="121">
        <v>10101016902</v>
      </c>
      <c r="C3038" s="148" t="s">
        <v>159</v>
      </c>
      <c r="D3038" s="149" t="s">
        <v>32</v>
      </c>
      <c r="E3038" s="149" t="s">
        <v>44</v>
      </c>
      <c r="F3038" s="149" t="s">
        <v>138</v>
      </c>
      <c r="G3038" s="149" t="s">
        <v>59</v>
      </c>
      <c r="H3038" s="149">
        <v>0</v>
      </c>
      <c r="I3038" s="123" t="s">
        <v>3084</v>
      </c>
      <c r="J3038" s="150">
        <f>VLOOKUP(B3038,'12.2023'!A:C,3,0)</f>
        <v>0</v>
      </c>
      <c r="K3038" s="151">
        <f>VLOOKUP(B3038,'12.2023'!A:D,4,0)</f>
        <v>0</v>
      </c>
      <c r="L3038" s="150">
        <f>VLOOKUP(B3038,'12.2023'!A:E,5,0)</f>
        <v>269113.8</v>
      </c>
      <c r="M3038" s="150">
        <f>VLOOKUP(B3038,'12.2023'!A:F,6,0)</f>
        <v>269113.8</v>
      </c>
      <c r="N3038" s="150">
        <f t="shared" si="189"/>
        <v>0</v>
      </c>
      <c r="O3038" s="152">
        <f t="shared" si="190"/>
        <v>0</v>
      </c>
      <c r="P3038" s="128">
        <f t="shared" si="191"/>
        <v>0</v>
      </c>
      <c r="Q3038" s="153">
        <v>0</v>
      </c>
      <c r="R3038" s="128">
        <f t="shared" si="192"/>
        <v>0</v>
      </c>
      <c r="S3038" s="317">
        <v>9</v>
      </c>
    </row>
    <row r="3039" spans="1:19" hidden="1">
      <c r="A3039" s="147">
        <v>2993</v>
      </c>
      <c r="B3039" s="121">
        <v>10101017001</v>
      </c>
      <c r="C3039" s="148" t="s">
        <v>159</v>
      </c>
      <c r="D3039" s="149" t="s">
        <v>32</v>
      </c>
      <c r="E3039" s="149" t="s">
        <v>44</v>
      </c>
      <c r="F3039" s="149" t="s">
        <v>138</v>
      </c>
      <c r="G3039" s="149" t="s">
        <v>59</v>
      </c>
      <c r="H3039" s="149">
        <v>0</v>
      </c>
      <c r="I3039" s="123" t="s">
        <v>3085</v>
      </c>
      <c r="J3039" s="150">
        <f>VLOOKUP(B3039,'12.2023'!A:C,3,0)</f>
        <v>99422.49</v>
      </c>
      <c r="K3039" s="151">
        <f>VLOOKUP(B3039,'12.2023'!A:D,4,0)</f>
        <v>0</v>
      </c>
      <c r="L3039" s="150">
        <f>VLOOKUP(B3039,'12.2023'!A:E,5,0)</f>
        <v>169994.92</v>
      </c>
      <c r="M3039" s="150">
        <f>VLOOKUP(B3039,'12.2023'!A:F,6,0)</f>
        <v>89345.400000000009</v>
      </c>
      <c r="N3039" s="150">
        <f t="shared" si="189"/>
        <v>180072.01</v>
      </c>
      <c r="O3039" s="152">
        <f t="shared" si="190"/>
        <v>0</v>
      </c>
      <c r="P3039" s="128">
        <f t="shared" si="191"/>
        <v>180072.01</v>
      </c>
      <c r="Q3039" s="153">
        <v>0</v>
      </c>
      <c r="R3039" s="128">
        <f t="shared" si="192"/>
        <v>180072.01</v>
      </c>
      <c r="S3039" s="317">
        <v>9</v>
      </c>
    </row>
    <row r="3040" spans="1:19" hidden="1">
      <c r="A3040" s="147">
        <v>2994</v>
      </c>
      <c r="B3040" s="121">
        <v>10101017101</v>
      </c>
      <c r="C3040" s="148" t="s">
        <v>159</v>
      </c>
      <c r="D3040" s="149" t="s">
        <v>32</v>
      </c>
      <c r="E3040" s="149" t="s">
        <v>44</v>
      </c>
      <c r="F3040" s="149" t="s">
        <v>138</v>
      </c>
      <c r="G3040" s="149" t="s">
        <v>59</v>
      </c>
      <c r="H3040" s="149">
        <v>0</v>
      </c>
      <c r="I3040" s="123" t="s">
        <v>3086</v>
      </c>
      <c r="J3040" s="150">
        <f>VLOOKUP(B3040,'12.2023'!A:C,3,0)</f>
        <v>11220</v>
      </c>
      <c r="K3040" s="151">
        <f>VLOOKUP(B3040,'12.2023'!A:D,4,0)</f>
        <v>0</v>
      </c>
      <c r="L3040" s="150">
        <f>VLOOKUP(B3040,'12.2023'!A:E,5,0)</f>
        <v>0</v>
      </c>
      <c r="M3040" s="150">
        <f>VLOOKUP(B3040,'12.2023'!A:F,6,0)</f>
        <v>0</v>
      </c>
      <c r="N3040" s="150">
        <f t="shared" si="189"/>
        <v>11220</v>
      </c>
      <c r="O3040" s="152">
        <f t="shared" si="190"/>
        <v>0</v>
      </c>
      <c r="P3040" s="128">
        <f t="shared" si="191"/>
        <v>11220</v>
      </c>
      <c r="Q3040" s="153">
        <v>0</v>
      </c>
      <c r="R3040" s="128">
        <f t="shared" si="192"/>
        <v>11220</v>
      </c>
      <c r="S3040" s="317">
        <v>9</v>
      </c>
    </row>
    <row r="3041" spans="1:19" hidden="1">
      <c r="A3041" s="147">
        <v>2995</v>
      </c>
      <c r="B3041" s="121">
        <v>10101017501</v>
      </c>
      <c r="C3041" s="148" t="s">
        <v>159</v>
      </c>
      <c r="D3041" s="149" t="s">
        <v>32</v>
      </c>
      <c r="E3041" s="149" t="s">
        <v>44</v>
      </c>
      <c r="F3041" s="149" t="s">
        <v>138</v>
      </c>
      <c r="G3041" s="149" t="s">
        <v>59</v>
      </c>
      <c r="H3041" s="149">
        <v>0</v>
      </c>
      <c r="I3041" s="123" t="s">
        <v>3087</v>
      </c>
      <c r="J3041" s="150">
        <f>VLOOKUP(B3041,'12.2023'!A:C,3,0)</f>
        <v>0</v>
      </c>
      <c r="K3041" s="151">
        <f>VLOOKUP(B3041,'12.2023'!A:D,4,0)</f>
        <v>0</v>
      </c>
      <c r="L3041" s="150">
        <f>VLOOKUP(B3041,'12.2023'!A:E,5,0)</f>
        <v>0</v>
      </c>
      <c r="M3041" s="150">
        <f>VLOOKUP(B3041,'12.2023'!A:F,6,0)</f>
        <v>0</v>
      </c>
      <c r="N3041" s="150">
        <f t="shared" si="189"/>
        <v>0</v>
      </c>
      <c r="O3041" s="152">
        <f t="shared" si="190"/>
        <v>0</v>
      </c>
      <c r="P3041" s="128">
        <f t="shared" si="191"/>
        <v>0</v>
      </c>
      <c r="Q3041" s="153">
        <v>0</v>
      </c>
      <c r="R3041" s="128">
        <f t="shared" si="192"/>
        <v>0</v>
      </c>
      <c r="S3041" s="317">
        <v>9</v>
      </c>
    </row>
    <row r="3042" spans="1:19" hidden="1">
      <c r="A3042" s="147">
        <v>2996</v>
      </c>
      <c r="B3042" s="121">
        <v>10101017601</v>
      </c>
      <c r="C3042" s="148" t="s">
        <v>159</v>
      </c>
      <c r="D3042" s="149" t="s">
        <v>32</v>
      </c>
      <c r="E3042" s="149" t="s">
        <v>44</v>
      </c>
      <c r="F3042" s="149" t="s">
        <v>138</v>
      </c>
      <c r="G3042" s="149" t="s">
        <v>59</v>
      </c>
      <c r="H3042" s="149">
        <v>0</v>
      </c>
      <c r="I3042" s="123" t="s">
        <v>3088</v>
      </c>
      <c r="J3042" s="150">
        <f>VLOOKUP(B3042,'12.2023'!A:C,3,0)</f>
        <v>672595.94000000006</v>
      </c>
      <c r="K3042" s="151">
        <f>VLOOKUP(B3042,'12.2023'!A:D,4,0)</f>
        <v>0</v>
      </c>
      <c r="L3042" s="150">
        <f>VLOOKUP(B3042,'12.2023'!A:E,5,0)</f>
        <v>563538.32999999996</v>
      </c>
      <c r="M3042" s="150">
        <f>VLOOKUP(B3042,'12.2023'!A:F,6,0)</f>
        <v>400000</v>
      </c>
      <c r="N3042" s="150">
        <f t="shared" si="189"/>
        <v>836134.27</v>
      </c>
      <c r="O3042" s="152">
        <f t="shared" si="190"/>
        <v>0</v>
      </c>
      <c r="P3042" s="128">
        <f t="shared" si="191"/>
        <v>836134.27</v>
      </c>
      <c r="Q3042" s="153">
        <v>0</v>
      </c>
      <c r="R3042" s="128">
        <f t="shared" si="192"/>
        <v>836134.27</v>
      </c>
      <c r="S3042" s="317">
        <v>9</v>
      </c>
    </row>
    <row r="3043" spans="1:19" hidden="1">
      <c r="A3043" s="147">
        <v>2997</v>
      </c>
      <c r="B3043" s="121">
        <v>10101017602</v>
      </c>
      <c r="C3043" s="148" t="s">
        <v>159</v>
      </c>
      <c r="D3043" s="149" t="s">
        <v>32</v>
      </c>
      <c r="E3043" s="149" t="s">
        <v>44</v>
      </c>
      <c r="F3043" s="149" t="s">
        <v>138</v>
      </c>
      <c r="G3043" s="149" t="s">
        <v>59</v>
      </c>
      <c r="H3043" s="149">
        <v>0</v>
      </c>
      <c r="I3043" s="123" t="s">
        <v>3089</v>
      </c>
      <c r="J3043" s="150">
        <f>VLOOKUP(B3043,'12.2023'!A:C,3,0)</f>
        <v>109334.91</v>
      </c>
      <c r="K3043" s="151">
        <f>VLOOKUP(B3043,'12.2023'!A:D,4,0)</f>
        <v>0</v>
      </c>
      <c r="L3043" s="150">
        <f>VLOOKUP(B3043,'12.2023'!A:E,5,0)</f>
        <v>0</v>
      </c>
      <c r="M3043" s="150">
        <f>VLOOKUP(B3043,'12.2023'!A:F,6,0)</f>
        <v>0</v>
      </c>
      <c r="N3043" s="150">
        <f t="shared" si="189"/>
        <v>109334.91</v>
      </c>
      <c r="O3043" s="152">
        <f t="shared" si="190"/>
        <v>0</v>
      </c>
      <c r="P3043" s="128">
        <f t="shared" si="191"/>
        <v>109334.91</v>
      </c>
      <c r="Q3043" s="153">
        <v>0</v>
      </c>
      <c r="R3043" s="128">
        <f t="shared" si="192"/>
        <v>109334.91</v>
      </c>
      <c r="S3043" s="317">
        <v>9</v>
      </c>
    </row>
    <row r="3044" spans="1:19" hidden="1">
      <c r="A3044" s="147">
        <v>2998</v>
      </c>
      <c r="B3044" s="121">
        <v>10101017701</v>
      </c>
      <c r="C3044" s="148" t="s">
        <v>159</v>
      </c>
      <c r="D3044" s="149" t="s">
        <v>32</v>
      </c>
      <c r="E3044" s="149" t="s">
        <v>44</v>
      </c>
      <c r="F3044" s="149" t="s">
        <v>138</v>
      </c>
      <c r="G3044" s="149" t="s">
        <v>59</v>
      </c>
      <c r="H3044" s="149">
        <v>0</v>
      </c>
      <c r="I3044" s="123" t="s">
        <v>3090</v>
      </c>
      <c r="J3044" s="150">
        <f>VLOOKUP(B3044,'12.2023'!A:C,3,0)</f>
        <v>267433.65000000002</v>
      </c>
      <c r="K3044" s="151">
        <f>VLOOKUP(B3044,'12.2023'!A:D,4,0)</f>
        <v>0</v>
      </c>
      <c r="L3044" s="150">
        <f>VLOOKUP(B3044,'12.2023'!A:E,5,0)</f>
        <v>0</v>
      </c>
      <c r="M3044" s="150">
        <f>VLOOKUP(B3044,'12.2023'!A:F,6,0)</f>
        <v>0</v>
      </c>
      <c r="N3044" s="150">
        <f t="shared" si="189"/>
        <v>267433.65000000002</v>
      </c>
      <c r="O3044" s="152">
        <f t="shared" si="190"/>
        <v>0</v>
      </c>
      <c r="P3044" s="128">
        <f t="shared" si="191"/>
        <v>267433.65000000002</v>
      </c>
      <c r="Q3044" s="153">
        <v>0</v>
      </c>
      <c r="R3044" s="128">
        <f t="shared" si="192"/>
        <v>267433.65000000002</v>
      </c>
      <c r="S3044" s="317">
        <v>9</v>
      </c>
    </row>
    <row r="3045" spans="1:19" hidden="1">
      <c r="A3045" s="147">
        <v>2999</v>
      </c>
      <c r="B3045" s="121">
        <v>10101017801</v>
      </c>
      <c r="C3045" s="148" t="s">
        <v>159</v>
      </c>
      <c r="D3045" s="149" t="s">
        <v>32</v>
      </c>
      <c r="E3045" s="149" t="s">
        <v>44</v>
      </c>
      <c r="F3045" s="149" t="s">
        <v>138</v>
      </c>
      <c r="G3045" s="149" t="s">
        <v>59</v>
      </c>
      <c r="H3045" s="149">
        <v>0</v>
      </c>
      <c r="I3045" s="123" t="s">
        <v>3091</v>
      </c>
      <c r="J3045" s="150">
        <f>VLOOKUP(B3045,'12.2023'!A:C,3,0)</f>
        <v>140651.34</v>
      </c>
      <c r="K3045" s="151">
        <f>VLOOKUP(B3045,'12.2023'!A:D,4,0)</f>
        <v>0</v>
      </c>
      <c r="L3045" s="150">
        <f>VLOOKUP(B3045,'12.2023'!A:E,5,0)</f>
        <v>0</v>
      </c>
      <c r="M3045" s="150">
        <f>VLOOKUP(B3045,'12.2023'!A:F,6,0)</f>
        <v>140651.34</v>
      </c>
      <c r="N3045" s="150">
        <f t="shared" si="189"/>
        <v>0</v>
      </c>
      <c r="O3045" s="152">
        <f t="shared" si="190"/>
        <v>0</v>
      </c>
      <c r="P3045" s="128">
        <f t="shared" si="191"/>
        <v>0</v>
      </c>
      <c r="Q3045" s="153">
        <v>0</v>
      </c>
      <c r="R3045" s="128">
        <f t="shared" si="192"/>
        <v>0</v>
      </c>
      <c r="S3045" s="317">
        <v>9</v>
      </c>
    </row>
    <row r="3046" spans="1:19" hidden="1">
      <c r="A3046" s="147">
        <v>3000</v>
      </c>
      <c r="B3046" s="121">
        <v>10101017802</v>
      </c>
      <c r="C3046" s="148" t="s">
        <v>159</v>
      </c>
      <c r="D3046" s="149" t="s">
        <v>32</v>
      </c>
      <c r="E3046" s="149" t="s">
        <v>44</v>
      </c>
      <c r="F3046" s="149" t="s">
        <v>138</v>
      </c>
      <c r="G3046" s="149" t="s">
        <v>59</v>
      </c>
      <c r="H3046" s="149">
        <v>0</v>
      </c>
      <c r="I3046" s="123" t="s">
        <v>3092</v>
      </c>
      <c r="J3046" s="150">
        <f>VLOOKUP(B3046,'12.2023'!A:C,3,0)</f>
        <v>477.56</v>
      </c>
      <c r="K3046" s="151">
        <f>VLOOKUP(B3046,'12.2023'!A:D,4,0)</f>
        <v>0</v>
      </c>
      <c r="L3046" s="150">
        <f>VLOOKUP(B3046,'12.2023'!A:E,5,0)</f>
        <v>110709.1</v>
      </c>
      <c r="M3046" s="150">
        <f>VLOOKUP(B3046,'12.2023'!A:F,6,0)</f>
        <v>111186.66</v>
      </c>
      <c r="N3046" s="150">
        <f t="shared" si="189"/>
        <v>0</v>
      </c>
      <c r="O3046" s="152">
        <f t="shared" si="190"/>
        <v>0</v>
      </c>
      <c r="P3046" s="128">
        <f t="shared" si="191"/>
        <v>0</v>
      </c>
      <c r="Q3046" s="153">
        <v>0</v>
      </c>
      <c r="R3046" s="128">
        <f t="shared" si="192"/>
        <v>0</v>
      </c>
      <c r="S3046" s="317">
        <v>9</v>
      </c>
    </row>
    <row r="3047" spans="1:19" hidden="1">
      <c r="A3047" s="147">
        <v>3001</v>
      </c>
      <c r="B3047" s="121">
        <v>10101017803</v>
      </c>
      <c r="C3047" s="148" t="s">
        <v>159</v>
      </c>
      <c r="D3047" s="149" t="s">
        <v>32</v>
      </c>
      <c r="E3047" s="149" t="s">
        <v>44</v>
      </c>
      <c r="F3047" s="149" t="s">
        <v>138</v>
      </c>
      <c r="G3047" s="149" t="s">
        <v>59</v>
      </c>
      <c r="H3047" s="149">
        <v>0</v>
      </c>
      <c r="I3047" s="123" t="s">
        <v>3093</v>
      </c>
      <c r="J3047" s="150">
        <f>VLOOKUP(B3047,'12.2023'!A:C,3,0)</f>
        <v>273645.32</v>
      </c>
      <c r="K3047" s="151">
        <f>VLOOKUP(B3047,'12.2023'!A:D,4,0)</f>
        <v>0</v>
      </c>
      <c r="L3047" s="150">
        <f>VLOOKUP(B3047,'12.2023'!A:E,5,0)</f>
        <v>1366898.3</v>
      </c>
      <c r="M3047" s="150">
        <f>VLOOKUP(B3047,'12.2023'!A:F,6,0)</f>
        <v>1191070.18</v>
      </c>
      <c r="N3047" s="150">
        <f t="shared" si="189"/>
        <v>449473.44000000018</v>
      </c>
      <c r="O3047" s="152">
        <f t="shared" si="190"/>
        <v>0</v>
      </c>
      <c r="P3047" s="128">
        <f t="shared" si="191"/>
        <v>449473.44000000018</v>
      </c>
      <c r="Q3047" s="153">
        <v>0</v>
      </c>
      <c r="R3047" s="128">
        <f t="shared" si="192"/>
        <v>449473.44000000018</v>
      </c>
      <c r="S3047" s="317">
        <v>9</v>
      </c>
    </row>
    <row r="3048" spans="1:19" hidden="1">
      <c r="A3048" s="147">
        <v>3002</v>
      </c>
      <c r="B3048" s="121">
        <v>10101017901</v>
      </c>
      <c r="C3048" s="148" t="s">
        <v>159</v>
      </c>
      <c r="D3048" s="149" t="s">
        <v>32</v>
      </c>
      <c r="E3048" s="149" t="s">
        <v>44</v>
      </c>
      <c r="F3048" s="149" t="s">
        <v>138</v>
      </c>
      <c r="G3048" s="149" t="s">
        <v>59</v>
      </c>
      <c r="H3048" s="149">
        <v>0</v>
      </c>
      <c r="I3048" s="123" t="s">
        <v>3094</v>
      </c>
      <c r="J3048" s="150">
        <f>VLOOKUP(B3048,'12.2023'!A:C,3,0)</f>
        <v>0</v>
      </c>
      <c r="K3048" s="151">
        <f>VLOOKUP(B3048,'12.2023'!A:D,4,0)</f>
        <v>0</v>
      </c>
      <c r="L3048" s="150">
        <f>VLOOKUP(B3048,'12.2023'!A:E,5,0)</f>
        <v>0</v>
      </c>
      <c r="M3048" s="150">
        <f>VLOOKUP(B3048,'12.2023'!A:F,6,0)</f>
        <v>0</v>
      </c>
      <c r="N3048" s="150">
        <f t="shared" si="189"/>
        <v>0</v>
      </c>
      <c r="O3048" s="152">
        <f t="shared" si="190"/>
        <v>0</v>
      </c>
      <c r="P3048" s="128">
        <f t="shared" si="191"/>
        <v>0</v>
      </c>
      <c r="Q3048" s="153">
        <v>0</v>
      </c>
      <c r="R3048" s="128">
        <f t="shared" si="192"/>
        <v>0</v>
      </c>
      <c r="S3048" s="317">
        <v>9</v>
      </c>
    </row>
    <row r="3049" spans="1:19" hidden="1">
      <c r="A3049" s="147">
        <v>3003</v>
      </c>
      <c r="B3049" s="121">
        <v>10101017902</v>
      </c>
      <c r="C3049" s="148" t="s">
        <v>159</v>
      </c>
      <c r="D3049" s="149" t="s">
        <v>32</v>
      </c>
      <c r="E3049" s="149" t="s">
        <v>44</v>
      </c>
      <c r="F3049" s="149" t="s">
        <v>138</v>
      </c>
      <c r="G3049" s="149" t="s">
        <v>59</v>
      </c>
      <c r="H3049" s="149">
        <v>0</v>
      </c>
      <c r="I3049" s="123" t="s">
        <v>3095</v>
      </c>
      <c r="J3049" s="150">
        <f>VLOOKUP(B3049,'12.2023'!A:C,3,0)</f>
        <v>0</v>
      </c>
      <c r="K3049" s="151">
        <f>VLOOKUP(B3049,'12.2023'!A:D,4,0)</f>
        <v>0</v>
      </c>
      <c r="L3049" s="150">
        <f>VLOOKUP(B3049,'12.2023'!A:E,5,0)</f>
        <v>3864</v>
      </c>
      <c r="M3049" s="150">
        <f>VLOOKUP(B3049,'12.2023'!A:F,6,0)</f>
        <v>3864</v>
      </c>
      <c r="N3049" s="150">
        <f t="shared" si="189"/>
        <v>0</v>
      </c>
      <c r="O3049" s="152">
        <f t="shared" si="190"/>
        <v>0</v>
      </c>
      <c r="P3049" s="128">
        <f t="shared" si="191"/>
        <v>0</v>
      </c>
      <c r="Q3049" s="153">
        <v>0</v>
      </c>
      <c r="R3049" s="128">
        <f t="shared" si="192"/>
        <v>0</v>
      </c>
      <c r="S3049" s="317">
        <v>9</v>
      </c>
    </row>
    <row r="3050" spans="1:19" hidden="1">
      <c r="A3050" s="147">
        <v>3004</v>
      </c>
      <c r="B3050" s="121">
        <v>10101018001</v>
      </c>
      <c r="C3050" s="148" t="s">
        <v>159</v>
      </c>
      <c r="D3050" s="149" t="s">
        <v>32</v>
      </c>
      <c r="E3050" s="149" t="s">
        <v>44</v>
      </c>
      <c r="F3050" s="149" t="s">
        <v>138</v>
      </c>
      <c r="G3050" s="149" t="s">
        <v>59</v>
      </c>
      <c r="H3050" s="149">
        <v>0</v>
      </c>
      <c r="I3050" s="123" t="s">
        <v>3096</v>
      </c>
      <c r="J3050" s="150">
        <f>VLOOKUP(B3050,'12.2023'!A:C,3,0)</f>
        <v>1479594.47</v>
      </c>
      <c r="K3050" s="151">
        <f>VLOOKUP(B3050,'12.2023'!A:D,4,0)</f>
        <v>0</v>
      </c>
      <c r="L3050" s="150">
        <f>VLOOKUP(B3050,'12.2023'!A:E,5,0)</f>
        <v>72937.960000000006</v>
      </c>
      <c r="M3050" s="150">
        <f>VLOOKUP(B3050,'12.2023'!A:F,6,0)</f>
        <v>1492856.51</v>
      </c>
      <c r="N3050" s="150">
        <f t="shared" si="189"/>
        <v>59675.919999999925</v>
      </c>
      <c r="O3050" s="152">
        <f t="shared" si="190"/>
        <v>0</v>
      </c>
      <c r="P3050" s="128">
        <f t="shared" si="191"/>
        <v>59675.919999999925</v>
      </c>
      <c r="Q3050" s="153">
        <v>0</v>
      </c>
      <c r="R3050" s="128">
        <f t="shared" si="192"/>
        <v>59675.919999999925</v>
      </c>
      <c r="S3050" s="317">
        <v>9</v>
      </c>
    </row>
    <row r="3051" spans="1:19" hidden="1">
      <c r="A3051" s="147">
        <v>3005</v>
      </c>
      <c r="B3051" s="121">
        <v>10101018002</v>
      </c>
      <c r="C3051" s="148" t="s">
        <v>159</v>
      </c>
      <c r="D3051" s="149" t="s">
        <v>32</v>
      </c>
      <c r="E3051" s="149" t="s">
        <v>44</v>
      </c>
      <c r="F3051" s="149" t="s">
        <v>138</v>
      </c>
      <c r="G3051" s="149" t="s">
        <v>59</v>
      </c>
      <c r="H3051" s="149">
        <v>0</v>
      </c>
      <c r="I3051" s="123" t="s">
        <v>3097</v>
      </c>
      <c r="J3051" s="150">
        <f>VLOOKUP(B3051,'12.2023'!A:C,3,0)</f>
        <v>0</v>
      </c>
      <c r="K3051" s="151">
        <f>VLOOKUP(B3051,'12.2023'!A:D,4,0)</f>
        <v>0</v>
      </c>
      <c r="L3051" s="150">
        <f>VLOOKUP(B3051,'12.2023'!A:E,5,0)</f>
        <v>665884.26</v>
      </c>
      <c r="M3051" s="150">
        <f>VLOOKUP(B3051,'12.2023'!A:F,6,0)</f>
        <v>364697.39</v>
      </c>
      <c r="N3051" s="150">
        <f t="shared" si="189"/>
        <v>301186.87</v>
      </c>
      <c r="O3051" s="152">
        <f t="shared" si="190"/>
        <v>0</v>
      </c>
      <c r="P3051" s="128">
        <f t="shared" si="191"/>
        <v>301186.87</v>
      </c>
      <c r="Q3051" s="153">
        <v>0</v>
      </c>
      <c r="R3051" s="128">
        <f t="shared" si="192"/>
        <v>301186.87</v>
      </c>
      <c r="S3051" s="317">
        <v>9</v>
      </c>
    </row>
    <row r="3052" spans="1:19" hidden="1">
      <c r="A3052" s="147">
        <v>3006</v>
      </c>
      <c r="B3052" s="121">
        <v>10101018003</v>
      </c>
      <c r="C3052" s="148" t="s">
        <v>159</v>
      </c>
      <c r="D3052" s="149" t="s">
        <v>32</v>
      </c>
      <c r="E3052" s="149" t="s">
        <v>44</v>
      </c>
      <c r="F3052" s="149" t="s">
        <v>138</v>
      </c>
      <c r="G3052" s="149" t="s">
        <v>59</v>
      </c>
      <c r="H3052" s="149">
        <v>0</v>
      </c>
      <c r="I3052" s="123" t="s">
        <v>3098</v>
      </c>
      <c r="J3052" s="150">
        <f>VLOOKUP(B3052,'12.2023'!A:C,3,0)</f>
        <v>0</v>
      </c>
      <c r="K3052" s="151">
        <f>VLOOKUP(B3052,'12.2023'!A:D,4,0)</f>
        <v>0</v>
      </c>
      <c r="L3052" s="150">
        <f>VLOOKUP(B3052,'12.2023'!A:E,5,0)</f>
        <v>229936.89</v>
      </c>
      <c r="M3052" s="150">
        <f>VLOOKUP(B3052,'12.2023'!A:F,6,0)</f>
        <v>41806.71</v>
      </c>
      <c r="N3052" s="150">
        <f t="shared" si="189"/>
        <v>188130.18000000002</v>
      </c>
      <c r="O3052" s="152">
        <f t="shared" si="190"/>
        <v>0</v>
      </c>
      <c r="P3052" s="128">
        <f t="shared" si="191"/>
        <v>188130.18000000002</v>
      </c>
      <c r="Q3052" s="153">
        <v>0</v>
      </c>
      <c r="R3052" s="128">
        <f t="shared" si="192"/>
        <v>188130.18000000002</v>
      </c>
      <c r="S3052" s="317">
        <v>9</v>
      </c>
    </row>
    <row r="3053" spans="1:19" hidden="1">
      <c r="A3053" s="147">
        <v>3007</v>
      </c>
      <c r="B3053" s="121">
        <v>10101018101</v>
      </c>
      <c r="C3053" s="148" t="s">
        <v>159</v>
      </c>
      <c r="D3053" s="149" t="s">
        <v>32</v>
      </c>
      <c r="E3053" s="149" t="s">
        <v>44</v>
      </c>
      <c r="F3053" s="149" t="s">
        <v>138</v>
      </c>
      <c r="G3053" s="149" t="s">
        <v>59</v>
      </c>
      <c r="H3053" s="149">
        <v>0</v>
      </c>
      <c r="I3053" s="123" t="s">
        <v>3099</v>
      </c>
      <c r="J3053" s="150">
        <f>VLOOKUP(B3053,'12.2023'!A:C,3,0)</f>
        <v>515440.54000000004</v>
      </c>
      <c r="K3053" s="151">
        <f>VLOOKUP(B3053,'12.2023'!A:D,4,0)</f>
        <v>0</v>
      </c>
      <c r="L3053" s="150">
        <f>VLOOKUP(B3053,'12.2023'!A:E,5,0)</f>
        <v>1016128.47</v>
      </c>
      <c r="M3053" s="150">
        <f>VLOOKUP(B3053,'12.2023'!A:F,6,0)</f>
        <v>1040232.53</v>
      </c>
      <c r="N3053" s="150">
        <f t="shared" si="189"/>
        <v>491336.48</v>
      </c>
      <c r="O3053" s="152">
        <f t="shared" si="190"/>
        <v>0</v>
      </c>
      <c r="P3053" s="128">
        <f t="shared" si="191"/>
        <v>491336.48</v>
      </c>
      <c r="Q3053" s="153">
        <v>0</v>
      </c>
      <c r="R3053" s="128">
        <f t="shared" si="192"/>
        <v>491336.48</v>
      </c>
      <c r="S3053" s="317">
        <v>9</v>
      </c>
    </row>
    <row r="3054" spans="1:19" hidden="1">
      <c r="A3054" s="147">
        <v>3008</v>
      </c>
      <c r="B3054" s="121">
        <v>10101018102</v>
      </c>
      <c r="C3054" s="148" t="s">
        <v>159</v>
      </c>
      <c r="D3054" s="149" t="s">
        <v>32</v>
      </c>
      <c r="E3054" s="149" t="s">
        <v>44</v>
      </c>
      <c r="F3054" s="149" t="s">
        <v>138</v>
      </c>
      <c r="G3054" s="149" t="s">
        <v>59</v>
      </c>
      <c r="H3054" s="149">
        <v>0</v>
      </c>
      <c r="I3054" s="123" t="s">
        <v>3100</v>
      </c>
      <c r="J3054" s="150">
        <f>VLOOKUP(B3054,'12.2023'!A:C,3,0)</f>
        <v>2259381.16</v>
      </c>
      <c r="K3054" s="151">
        <f>VLOOKUP(B3054,'12.2023'!A:D,4,0)</f>
        <v>0</v>
      </c>
      <c r="L3054" s="150">
        <f>VLOOKUP(B3054,'12.2023'!A:E,5,0)</f>
        <v>2363345.1800000002</v>
      </c>
      <c r="M3054" s="150">
        <f>VLOOKUP(B3054,'12.2023'!A:F,6,0)</f>
        <v>4534975.17</v>
      </c>
      <c r="N3054" s="150">
        <f t="shared" si="189"/>
        <v>87751.169999999925</v>
      </c>
      <c r="O3054" s="152">
        <f t="shared" si="190"/>
        <v>0</v>
      </c>
      <c r="P3054" s="128">
        <f t="shared" si="191"/>
        <v>87751.169999999925</v>
      </c>
      <c r="Q3054" s="153">
        <v>0</v>
      </c>
      <c r="R3054" s="128">
        <f t="shared" si="192"/>
        <v>87751.169999999925</v>
      </c>
      <c r="S3054" s="317">
        <v>9</v>
      </c>
    </row>
    <row r="3055" spans="1:19" hidden="1">
      <c r="A3055" s="147"/>
      <c r="B3055" s="121">
        <v>10101018103</v>
      </c>
      <c r="C3055" s="148" t="s">
        <v>159</v>
      </c>
      <c r="D3055" s="149" t="s">
        <v>32</v>
      </c>
      <c r="E3055" s="149" t="s">
        <v>44</v>
      </c>
      <c r="F3055" s="149" t="s">
        <v>138</v>
      </c>
      <c r="G3055" s="149" t="s">
        <v>59</v>
      </c>
      <c r="H3055" s="149">
        <v>0</v>
      </c>
      <c r="I3055" s="123" t="s">
        <v>4177</v>
      </c>
      <c r="J3055" s="150">
        <f>VLOOKUP(B3055,'12.2023'!A:C,3,0)</f>
        <v>0</v>
      </c>
      <c r="K3055" s="151">
        <f>VLOOKUP(B3055,'12.2023'!A:D,4,0)</f>
        <v>0</v>
      </c>
      <c r="L3055" s="150">
        <f>VLOOKUP(B3055,'12.2023'!A:E,5,0)</f>
        <v>201156.97</v>
      </c>
      <c r="M3055" s="150">
        <f>VLOOKUP(B3055,'12.2023'!A:F,6,0)</f>
        <v>0</v>
      </c>
      <c r="N3055" s="150">
        <f t="shared" si="189"/>
        <v>201156.97</v>
      </c>
      <c r="O3055" s="152">
        <f t="shared" si="190"/>
        <v>0</v>
      </c>
      <c r="P3055" s="128">
        <f t="shared" si="191"/>
        <v>201156.97</v>
      </c>
      <c r="Q3055" s="153">
        <v>0</v>
      </c>
      <c r="R3055" s="128">
        <f t="shared" si="192"/>
        <v>201156.97</v>
      </c>
      <c r="S3055" s="317">
        <v>9</v>
      </c>
    </row>
    <row r="3056" spans="1:19" hidden="1">
      <c r="A3056" s="147">
        <v>3009</v>
      </c>
      <c r="B3056" s="121">
        <v>10101018201</v>
      </c>
      <c r="C3056" s="148" t="s">
        <v>159</v>
      </c>
      <c r="D3056" s="149" t="s">
        <v>32</v>
      </c>
      <c r="E3056" s="149" t="s">
        <v>44</v>
      </c>
      <c r="F3056" s="149" t="s">
        <v>138</v>
      </c>
      <c r="G3056" s="149" t="s">
        <v>59</v>
      </c>
      <c r="H3056" s="149">
        <v>0</v>
      </c>
      <c r="I3056" s="123" t="s">
        <v>3101</v>
      </c>
      <c r="J3056" s="150">
        <f>VLOOKUP(B3056,'12.2023'!A:C,3,0)</f>
        <v>0</v>
      </c>
      <c r="K3056" s="151">
        <f>VLOOKUP(B3056,'12.2023'!A:D,4,0)</f>
        <v>0</v>
      </c>
      <c r="L3056" s="150">
        <f>VLOOKUP(B3056,'12.2023'!A:E,5,0)</f>
        <v>18142.400000000001</v>
      </c>
      <c r="M3056" s="150">
        <f>VLOOKUP(B3056,'12.2023'!A:F,6,0)</f>
        <v>18142.400000000001</v>
      </c>
      <c r="N3056" s="150">
        <f t="shared" si="189"/>
        <v>0</v>
      </c>
      <c r="O3056" s="152">
        <f t="shared" si="190"/>
        <v>0</v>
      </c>
      <c r="P3056" s="128">
        <f t="shared" si="191"/>
        <v>0</v>
      </c>
      <c r="Q3056" s="153">
        <v>0</v>
      </c>
      <c r="R3056" s="128">
        <f t="shared" si="192"/>
        <v>0</v>
      </c>
      <c r="S3056" s="317">
        <v>9</v>
      </c>
    </row>
    <row r="3057" spans="1:19" hidden="1">
      <c r="A3057" s="147">
        <v>3010</v>
      </c>
      <c r="B3057" s="121">
        <v>10101018301</v>
      </c>
      <c r="C3057" s="148" t="s">
        <v>159</v>
      </c>
      <c r="D3057" s="149" t="s">
        <v>32</v>
      </c>
      <c r="E3057" s="149" t="s">
        <v>44</v>
      </c>
      <c r="F3057" s="149" t="s">
        <v>138</v>
      </c>
      <c r="G3057" s="149" t="s">
        <v>59</v>
      </c>
      <c r="H3057" s="149">
        <v>0</v>
      </c>
      <c r="I3057" s="123" t="s">
        <v>3102</v>
      </c>
      <c r="J3057" s="150">
        <f>VLOOKUP(B3057,'12.2023'!A:C,3,0)</f>
        <v>2950.93</v>
      </c>
      <c r="K3057" s="151">
        <f>VLOOKUP(B3057,'12.2023'!A:D,4,0)</f>
        <v>0</v>
      </c>
      <c r="L3057" s="150">
        <f>VLOOKUP(B3057,'12.2023'!A:E,5,0)</f>
        <v>0</v>
      </c>
      <c r="M3057" s="150">
        <f>VLOOKUP(B3057,'12.2023'!A:F,6,0)</f>
        <v>0</v>
      </c>
      <c r="N3057" s="150">
        <f t="shared" si="189"/>
        <v>2950.93</v>
      </c>
      <c r="O3057" s="152">
        <f t="shared" si="190"/>
        <v>0</v>
      </c>
      <c r="P3057" s="128">
        <f t="shared" si="191"/>
        <v>2950.93</v>
      </c>
      <c r="Q3057" s="153">
        <v>0</v>
      </c>
      <c r="R3057" s="128">
        <f t="shared" si="192"/>
        <v>2950.93</v>
      </c>
      <c r="S3057" s="317">
        <v>9</v>
      </c>
    </row>
    <row r="3058" spans="1:19" hidden="1">
      <c r="A3058" s="147">
        <v>3011</v>
      </c>
      <c r="B3058" s="121">
        <v>10101018401</v>
      </c>
      <c r="C3058" s="148" t="s">
        <v>159</v>
      </c>
      <c r="D3058" s="149" t="s">
        <v>32</v>
      </c>
      <c r="E3058" s="149" t="s">
        <v>44</v>
      </c>
      <c r="F3058" s="149" t="s">
        <v>138</v>
      </c>
      <c r="G3058" s="149" t="s">
        <v>59</v>
      </c>
      <c r="H3058" s="149">
        <v>0</v>
      </c>
      <c r="I3058" s="123" t="s">
        <v>3103</v>
      </c>
      <c r="J3058" s="150">
        <f>VLOOKUP(B3058,'12.2023'!A:C,3,0)</f>
        <v>5201.2300000000005</v>
      </c>
      <c r="K3058" s="151">
        <f>VLOOKUP(B3058,'12.2023'!A:D,4,0)</f>
        <v>0</v>
      </c>
      <c r="L3058" s="150">
        <f>VLOOKUP(B3058,'12.2023'!A:E,5,0)</f>
        <v>15846.18</v>
      </c>
      <c r="M3058" s="150">
        <f>VLOOKUP(B3058,'12.2023'!A:F,6,0)</f>
        <v>0</v>
      </c>
      <c r="N3058" s="150">
        <f t="shared" si="189"/>
        <v>21047.41</v>
      </c>
      <c r="O3058" s="152">
        <f t="shared" si="190"/>
        <v>0</v>
      </c>
      <c r="P3058" s="128">
        <f t="shared" si="191"/>
        <v>21047.41</v>
      </c>
      <c r="Q3058" s="153">
        <v>0</v>
      </c>
      <c r="R3058" s="128">
        <f t="shared" si="192"/>
        <v>21047.41</v>
      </c>
      <c r="S3058" s="317">
        <v>9</v>
      </c>
    </row>
    <row r="3059" spans="1:19" hidden="1">
      <c r="A3059" s="147">
        <v>3012</v>
      </c>
      <c r="B3059" s="121">
        <v>10101018402</v>
      </c>
      <c r="C3059" s="148" t="s">
        <v>159</v>
      </c>
      <c r="D3059" s="149" t="s">
        <v>32</v>
      </c>
      <c r="E3059" s="149" t="s">
        <v>44</v>
      </c>
      <c r="F3059" s="149" t="s">
        <v>138</v>
      </c>
      <c r="G3059" s="149" t="s">
        <v>59</v>
      </c>
      <c r="H3059" s="149">
        <v>0</v>
      </c>
      <c r="I3059" s="123" t="s">
        <v>3104</v>
      </c>
      <c r="J3059" s="150">
        <f>VLOOKUP(B3059,'12.2023'!A:C,3,0)</f>
        <v>0</v>
      </c>
      <c r="K3059" s="151">
        <f>VLOOKUP(B3059,'12.2023'!A:D,4,0)</f>
        <v>0</v>
      </c>
      <c r="L3059" s="150">
        <f>VLOOKUP(B3059,'12.2023'!A:E,5,0)</f>
        <v>0</v>
      </c>
      <c r="M3059" s="150">
        <f>VLOOKUP(B3059,'12.2023'!A:F,6,0)</f>
        <v>0</v>
      </c>
      <c r="N3059" s="150">
        <f t="shared" si="189"/>
        <v>0</v>
      </c>
      <c r="O3059" s="152">
        <f t="shared" si="190"/>
        <v>0</v>
      </c>
      <c r="P3059" s="128">
        <f t="shared" si="191"/>
        <v>0</v>
      </c>
      <c r="Q3059" s="153">
        <v>0</v>
      </c>
      <c r="R3059" s="128">
        <f t="shared" si="192"/>
        <v>0</v>
      </c>
      <c r="S3059" s="317">
        <v>9</v>
      </c>
    </row>
    <row r="3060" spans="1:19" hidden="1">
      <c r="A3060" s="147">
        <v>3013</v>
      </c>
      <c r="B3060" s="121">
        <v>10101018501</v>
      </c>
      <c r="C3060" s="148" t="s">
        <v>159</v>
      </c>
      <c r="D3060" s="149" t="s">
        <v>32</v>
      </c>
      <c r="E3060" s="149" t="s">
        <v>44</v>
      </c>
      <c r="F3060" s="149" t="s">
        <v>138</v>
      </c>
      <c r="G3060" s="149" t="s">
        <v>59</v>
      </c>
      <c r="H3060" s="149">
        <v>0</v>
      </c>
      <c r="I3060" s="123" t="s">
        <v>3105</v>
      </c>
      <c r="J3060" s="150">
        <f>VLOOKUP(B3060,'12.2023'!A:C,3,0)</f>
        <v>0</v>
      </c>
      <c r="K3060" s="151">
        <f>VLOOKUP(B3060,'12.2023'!A:D,4,0)</f>
        <v>0</v>
      </c>
      <c r="L3060" s="150">
        <f>VLOOKUP(B3060,'12.2023'!A:E,5,0)</f>
        <v>0</v>
      </c>
      <c r="M3060" s="150">
        <f>VLOOKUP(B3060,'12.2023'!A:F,6,0)</f>
        <v>0</v>
      </c>
      <c r="N3060" s="150">
        <f t="shared" si="189"/>
        <v>0</v>
      </c>
      <c r="O3060" s="152">
        <f t="shared" si="190"/>
        <v>0</v>
      </c>
      <c r="P3060" s="128">
        <f t="shared" si="191"/>
        <v>0</v>
      </c>
      <c r="Q3060" s="153">
        <v>0</v>
      </c>
      <c r="R3060" s="128">
        <f t="shared" si="192"/>
        <v>0</v>
      </c>
      <c r="S3060" s="317">
        <v>9</v>
      </c>
    </row>
    <row r="3061" spans="1:19" hidden="1">
      <c r="A3061" s="147">
        <v>3014</v>
      </c>
      <c r="B3061" s="121">
        <v>10101018601</v>
      </c>
      <c r="C3061" s="148" t="s">
        <v>159</v>
      </c>
      <c r="D3061" s="149" t="s">
        <v>32</v>
      </c>
      <c r="E3061" s="149" t="s">
        <v>44</v>
      </c>
      <c r="F3061" s="149" t="s">
        <v>138</v>
      </c>
      <c r="G3061" s="149" t="s">
        <v>59</v>
      </c>
      <c r="H3061" s="149">
        <v>0</v>
      </c>
      <c r="I3061" s="123" t="s">
        <v>3106</v>
      </c>
      <c r="J3061" s="150">
        <f>VLOOKUP(B3061,'12.2023'!A:C,3,0)</f>
        <v>1212092.44</v>
      </c>
      <c r="K3061" s="151">
        <f>VLOOKUP(B3061,'12.2023'!A:D,4,0)</f>
        <v>0</v>
      </c>
      <c r="L3061" s="150">
        <f>VLOOKUP(B3061,'12.2023'!A:E,5,0)</f>
        <v>1645914.97</v>
      </c>
      <c r="M3061" s="150">
        <f>VLOOKUP(B3061,'12.2023'!A:F,6,0)</f>
        <v>2858007.41</v>
      </c>
      <c r="N3061" s="150">
        <f t="shared" si="189"/>
        <v>0</v>
      </c>
      <c r="O3061" s="152">
        <f t="shared" si="190"/>
        <v>0</v>
      </c>
      <c r="P3061" s="128">
        <f t="shared" si="191"/>
        <v>0</v>
      </c>
      <c r="Q3061" s="153">
        <v>0</v>
      </c>
      <c r="R3061" s="128">
        <f t="shared" si="192"/>
        <v>0</v>
      </c>
      <c r="S3061" s="317">
        <v>9</v>
      </c>
    </row>
    <row r="3062" spans="1:19" hidden="1">
      <c r="A3062" s="147">
        <v>3015</v>
      </c>
      <c r="B3062" s="121">
        <v>10101018602</v>
      </c>
      <c r="C3062" s="148" t="s">
        <v>159</v>
      </c>
      <c r="D3062" s="149" t="s">
        <v>32</v>
      </c>
      <c r="E3062" s="149" t="s">
        <v>44</v>
      </c>
      <c r="F3062" s="149" t="s">
        <v>138</v>
      </c>
      <c r="G3062" s="149" t="s">
        <v>59</v>
      </c>
      <c r="H3062" s="149">
        <v>0</v>
      </c>
      <c r="I3062" s="123" t="s">
        <v>3107</v>
      </c>
      <c r="J3062" s="150">
        <f>VLOOKUP(B3062,'12.2023'!A:C,3,0)</f>
        <v>375350.52</v>
      </c>
      <c r="K3062" s="151">
        <f>VLOOKUP(B3062,'12.2023'!A:D,4,0)</f>
        <v>0</v>
      </c>
      <c r="L3062" s="150">
        <f>VLOOKUP(B3062,'12.2023'!A:E,5,0)</f>
        <v>588089.69000000006</v>
      </c>
      <c r="M3062" s="150">
        <f>VLOOKUP(B3062,'12.2023'!A:F,6,0)</f>
        <v>963440.21</v>
      </c>
      <c r="N3062" s="150">
        <f t="shared" si="189"/>
        <v>1.1641532182693481E-10</v>
      </c>
      <c r="O3062" s="152">
        <f t="shared" si="190"/>
        <v>0</v>
      </c>
      <c r="P3062" s="128">
        <f t="shared" si="191"/>
        <v>1.1641532182693481E-10</v>
      </c>
      <c r="Q3062" s="153">
        <v>0</v>
      </c>
      <c r="R3062" s="128">
        <f t="shared" si="192"/>
        <v>1.1641532182693481E-10</v>
      </c>
      <c r="S3062" s="317">
        <v>9</v>
      </c>
    </row>
    <row r="3063" spans="1:19" hidden="1">
      <c r="A3063" s="147">
        <v>3016</v>
      </c>
      <c r="B3063" s="121">
        <v>10101018701</v>
      </c>
      <c r="C3063" s="148" t="s">
        <v>159</v>
      </c>
      <c r="D3063" s="149" t="s">
        <v>32</v>
      </c>
      <c r="E3063" s="149" t="s">
        <v>44</v>
      </c>
      <c r="F3063" s="149" t="s">
        <v>138</v>
      </c>
      <c r="G3063" s="149" t="s">
        <v>59</v>
      </c>
      <c r="H3063" s="149">
        <v>0</v>
      </c>
      <c r="I3063" s="123" t="s">
        <v>3108</v>
      </c>
      <c r="J3063" s="150">
        <f>VLOOKUP(B3063,'12.2023'!A:C,3,0)</f>
        <v>408658.8</v>
      </c>
      <c r="K3063" s="151">
        <f>VLOOKUP(B3063,'12.2023'!A:D,4,0)</f>
        <v>0</v>
      </c>
      <c r="L3063" s="150">
        <f>VLOOKUP(B3063,'12.2023'!A:E,5,0)</f>
        <v>1651584.25</v>
      </c>
      <c r="M3063" s="150">
        <f>VLOOKUP(B3063,'12.2023'!A:F,6,0)</f>
        <v>2060243.05</v>
      </c>
      <c r="N3063" s="150">
        <f t="shared" si="189"/>
        <v>0</v>
      </c>
      <c r="O3063" s="152">
        <f t="shared" si="190"/>
        <v>0</v>
      </c>
      <c r="P3063" s="128">
        <f t="shared" si="191"/>
        <v>0</v>
      </c>
      <c r="Q3063" s="153">
        <v>0</v>
      </c>
      <c r="R3063" s="128">
        <f t="shared" si="192"/>
        <v>0</v>
      </c>
      <c r="S3063" s="317">
        <v>9</v>
      </c>
    </row>
    <row r="3064" spans="1:19" hidden="1">
      <c r="A3064" s="147">
        <v>3017</v>
      </c>
      <c r="B3064" s="121">
        <v>10101018801</v>
      </c>
      <c r="C3064" s="148" t="s">
        <v>159</v>
      </c>
      <c r="D3064" s="149" t="s">
        <v>32</v>
      </c>
      <c r="E3064" s="149" t="s">
        <v>44</v>
      </c>
      <c r="F3064" s="149" t="s">
        <v>138</v>
      </c>
      <c r="G3064" s="149" t="s">
        <v>59</v>
      </c>
      <c r="H3064" s="149">
        <v>0</v>
      </c>
      <c r="I3064" s="123" t="s">
        <v>3109</v>
      </c>
      <c r="J3064" s="150">
        <f>VLOOKUP(B3064,'12.2023'!A:C,3,0)</f>
        <v>76395.41</v>
      </c>
      <c r="K3064" s="151">
        <f>VLOOKUP(B3064,'12.2023'!A:D,4,0)</f>
        <v>0</v>
      </c>
      <c r="L3064" s="150">
        <f>VLOOKUP(B3064,'12.2023'!A:E,5,0)</f>
        <v>0</v>
      </c>
      <c r="M3064" s="150">
        <f>VLOOKUP(B3064,'12.2023'!A:F,6,0)</f>
        <v>76395.41</v>
      </c>
      <c r="N3064" s="150">
        <f t="shared" si="189"/>
        <v>0</v>
      </c>
      <c r="O3064" s="152">
        <f t="shared" si="190"/>
        <v>0</v>
      </c>
      <c r="P3064" s="128">
        <f t="shared" si="191"/>
        <v>0</v>
      </c>
      <c r="Q3064" s="153">
        <v>0</v>
      </c>
      <c r="R3064" s="128">
        <f t="shared" si="192"/>
        <v>0</v>
      </c>
      <c r="S3064" s="317">
        <v>9</v>
      </c>
    </row>
    <row r="3065" spans="1:19" hidden="1">
      <c r="A3065" s="147">
        <v>3018</v>
      </c>
      <c r="B3065" s="121">
        <v>10101018901</v>
      </c>
      <c r="C3065" s="148" t="s">
        <v>159</v>
      </c>
      <c r="D3065" s="149" t="s">
        <v>32</v>
      </c>
      <c r="E3065" s="149" t="s">
        <v>44</v>
      </c>
      <c r="F3065" s="149" t="s">
        <v>138</v>
      </c>
      <c r="G3065" s="149" t="s">
        <v>59</v>
      </c>
      <c r="H3065" s="149">
        <v>0</v>
      </c>
      <c r="I3065" s="123" t="s">
        <v>3110</v>
      </c>
      <c r="J3065" s="150">
        <f>VLOOKUP(B3065,'12.2023'!A:C,3,0)</f>
        <v>0</v>
      </c>
      <c r="K3065" s="151">
        <f>VLOOKUP(B3065,'12.2023'!A:D,4,0)</f>
        <v>0</v>
      </c>
      <c r="L3065" s="150">
        <f>VLOOKUP(B3065,'12.2023'!A:E,5,0)</f>
        <v>5869605.9400000004</v>
      </c>
      <c r="M3065" s="150">
        <f>VLOOKUP(B3065,'12.2023'!A:F,6,0)</f>
        <v>5544588.3300000001</v>
      </c>
      <c r="N3065" s="150">
        <f t="shared" si="189"/>
        <v>325017.61000000034</v>
      </c>
      <c r="O3065" s="152">
        <f t="shared" si="190"/>
        <v>0</v>
      </c>
      <c r="P3065" s="128">
        <f t="shared" si="191"/>
        <v>325017.61000000034</v>
      </c>
      <c r="Q3065" s="153">
        <v>0</v>
      </c>
      <c r="R3065" s="128">
        <f t="shared" si="192"/>
        <v>325017.61000000034</v>
      </c>
      <c r="S3065" s="317">
        <v>9</v>
      </c>
    </row>
    <row r="3066" spans="1:19" hidden="1">
      <c r="A3066" s="147">
        <v>3019</v>
      </c>
      <c r="B3066" s="121">
        <v>10101018902</v>
      </c>
      <c r="C3066" s="148" t="s">
        <v>159</v>
      </c>
      <c r="D3066" s="149" t="s">
        <v>32</v>
      </c>
      <c r="E3066" s="149" t="s">
        <v>44</v>
      </c>
      <c r="F3066" s="149" t="s">
        <v>138</v>
      </c>
      <c r="G3066" s="149" t="s">
        <v>59</v>
      </c>
      <c r="H3066" s="149">
        <v>0</v>
      </c>
      <c r="I3066" s="123" t="s">
        <v>3111</v>
      </c>
      <c r="J3066" s="150">
        <f>VLOOKUP(B3066,'12.2023'!A:C,3,0)</f>
        <v>315216.53999999998</v>
      </c>
      <c r="K3066" s="151">
        <f>VLOOKUP(B3066,'12.2023'!A:D,4,0)</f>
        <v>0</v>
      </c>
      <c r="L3066" s="150">
        <f>VLOOKUP(B3066,'12.2023'!A:E,5,0)</f>
        <v>79877.41</v>
      </c>
      <c r="M3066" s="150">
        <f>VLOOKUP(B3066,'12.2023'!A:F,6,0)</f>
        <v>395093.95</v>
      </c>
      <c r="N3066" s="150">
        <f t="shared" si="189"/>
        <v>0</v>
      </c>
      <c r="O3066" s="152">
        <f t="shared" si="190"/>
        <v>5.8207660913467407E-11</v>
      </c>
      <c r="P3066" s="128">
        <f t="shared" si="191"/>
        <v>-5.8207660913467407E-11</v>
      </c>
      <c r="Q3066" s="153">
        <v>0</v>
      </c>
      <c r="R3066" s="128">
        <f t="shared" si="192"/>
        <v>-5.8207660913467407E-11</v>
      </c>
      <c r="S3066" s="317">
        <v>9</v>
      </c>
    </row>
    <row r="3067" spans="1:19" hidden="1">
      <c r="A3067" s="147">
        <v>3020</v>
      </c>
      <c r="B3067" s="121">
        <v>10101018903</v>
      </c>
      <c r="C3067" s="148" t="s">
        <v>159</v>
      </c>
      <c r="D3067" s="149" t="s">
        <v>32</v>
      </c>
      <c r="E3067" s="149" t="s">
        <v>44</v>
      </c>
      <c r="F3067" s="149" t="s">
        <v>138</v>
      </c>
      <c r="G3067" s="149" t="s">
        <v>59</v>
      </c>
      <c r="H3067" s="149">
        <v>0</v>
      </c>
      <c r="I3067" s="123" t="s">
        <v>3112</v>
      </c>
      <c r="J3067" s="150">
        <f>VLOOKUP(B3067,'12.2023'!A:C,3,0)</f>
        <v>707710.66</v>
      </c>
      <c r="K3067" s="151">
        <f>VLOOKUP(B3067,'12.2023'!A:D,4,0)</f>
        <v>0</v>
      </c>
      <c r="L3067" s="150">
        <f>VLOOKUP(B3067,'12.2023'!A:E,5,0)</f>
        <v>1171873.51</v>
      </c>
      <c r="M3067" s="150">
        <f>VLOOKUP(B3067,'12.2023'!A:F,6,0)</f>
        <v>14906.050000000001</v>
      </c>
      <c r="N3067" s="150">
        <f t="shared" si="189"/>
        <v>1864678.1199999999</v>
      </c>
      <c r="O3067" s="152">
        <f t="shared" si="190"/>
        <v>0</v>
      </c>
      <c r="P3067" s="128">
        <f t="shared" si="191"/>
        <v>1864678.1199999999</v>
      </c>
      <c r="Q3067" s="153">
        <v>0</v>
      </c>
      <c r="R3067" s="128">
        <f t="shared" si="192"/>
        <v>1864678.1199999999</v>
      </c>
      <c r="S3067" s="317">
        <v>9</v>
      </c>
    </row>
    <row r="3068" spans="1:19" hidden="1">
      <c r="A3068" s="147">
        <v>3021</v>
      </c>
      <c r="B3068" s="121">
        <v>10101018904</v>
      </c>
      <c r="C3068" s="148" t="s">
        <v>159</v>
      </c>
      <c r="D3068" s="149" t="s">
        <v>32</v>
      </c>
      <c r="E3068" s="149" t="s">
        <v>44</v>
      </c>
      <c r="F3068" s="149" t="s">
        <v>138</v>
      </c>
      <c r="G3068" s="149" t="s">
        <v>59</v>
      </c>
      <c r="H3068" s="149">
        <v>0</v>
      </c>
      <c r="I3068" s="123" t="s">
        <v>3113</v>
      </c>
      <c r="J3068" s="150">
        <f>VLOOKUP(B3068,'12.2023'!A:C,3,0)</f>
        <v>90000</v>
      </c>
      <c r="K3068" s="151">
        <f>VLOOKUP(B3068,'12.2023'!A:D,4,0)</f>
        <v>0</v>
      </c>
      <c r="L3068" s="150">
        <f>VLOOKUP(B3068,'12.2023'!A:E,5,0)</f>
        <v>0</v>
      </c>
      <c r="M3068" s="150">
        <f>VLOOKUP(B3068,'12.2023'!A:F,6,0)</f>
        <v>90000</v>
      </c>
      <c r="N3068" s="150">
        <f t="shared" si="189"/>
        <v>0</v>
      </c>
      <c r="O3068" s="152">
        <f t="shared" si="190"/>
        <v>0</v>
      </c>
      <c r="P3068" s="128">
        <f t="shared" si="191"/>
        <v>0</v>
      </c>
      <c r="Q3068" s="153">
        <v>0</v>
      </c>
      <c r="R3068" s="128">
        <f t="shared" si="192"/>
        <v>0</v>
      </c>
      <c r="S3068" s="317">
        <v>9</v>
      </c>
    </row>
    <row r="3069" spans="1:19" hidden="1">
      <c r="A3069" s="147">
        <v>3022</v>
      </c>
      <c r="B3069" s="121">
        <v>10101019001</v>
      </c>
      <c r="C3069" s="148" t="s">
        <v>159</v>
      </c>
      <c r="D3069" s="149" t="s">
        <v>32</v>
      </c>
      <c r="E3069" s="149" t="s">
        <v>44</v>
      </c>
      <c r="F3069" s="149" t="s">
        <v>138</v>
      </c>
      <c r="G3069" s="149" t="s">
        <v>59</v>
      </c>
      <c r="H3069" s="149">
        <v>0</v>
      </c>
      <c r="I3069" s="123" t="s">
        <v>3114</v>
      </c>
      <c r="J3069" s="150">
        <f>VLOOKUP(B3069,'12.2023'!A:C,3,0)</f>
        <v>1361142.61</v>
      </c>
      <c r="K3069" s="151">
        <f>VLOOKUP(B3069,'12.2023'!A:D,4,0)</f>
        <v>0</v>
      </c>
      <c r="L3069" s="150">
        <f>VLOOKUP(B3069,'12.2023'!A:E,5,0)</f>
        <v>0</v>
      </c>
      <c r="M3069" s="150">
        <f>VLOOKUP(B3069,'12.2023'!A:F,6,0)</f>
        <v>0</v>
      </c>
      <c r="N3069" s="150">
        <f t="shared" si="189"/>
        <v>1361142.61</v>
      </c>
      <c r="O3069" s="152">
        <f t="shared" si="190"/>
        <v>0</v>
      </c>
      <c r="P3069" s="128">
        <f t="shared" si="191"/>
        <v>1361142.61</v>
      </c>
      <c r="Q3069" s="153">
        <v>0</v>
      </c>
      <c r="R3069" s="128">
        <f t="shared" si="192"/>
        <v>1361142.61</v>
      </c>
      <c r="S3069" s="317">
        <v>9</v>
      </c>
    </row>
    <row r="3070" spans="1:19" hidden="1">
      <c r="A3070" s="147">
        <v>3023</v>
      </c>
      <c r="B3070" s="121">
        <v>10101019002</v>
      </c>
      <c r="C3070" s="148" t="s">
        <v>159</v>
      </c>
      <c r="D3070" s="149" t="s">
        <v>32</v>
      </c>
      <c r="E3070" s="149" t="s">
        <v>44</v>
      </c>
      <c r="F3070" s="149" t="s">
        <v>138</v>
      </c>
      <c r="G3070" s="149" t="s">
        <v>59</v>
      </c>
      <c r="H3070" s="149">
        <v>0</v>
      </c>
      <c r="I3070" s="123" t="s">
        <v>3115</v>
      </c>
      <c r="J3070" s="150">
        <f>VLOOKUP(B3070,'12.2023'!A:C,3,0)</f>
        <v>1711412.4100000001</v>
      </c>
      <c r="K3070" s="151">
        <f>VLOOKUP(B3070,'12.2023'!A:D,4,0)</f>
        <v>0</v>
      </c>
      <c r="L3070" s="150">
        <f>VLOOKUP(B3070,'12.2023'!A:E,5,0)</f>
        <v>0</v>
      </c>
      <c r="M3070" s="150">
        <f>VLOOKUP(B3070,'12.2023'!A:F,6,0)</f>
        <v>0</v>
      </c>
      <c r="N3070" s="150">
        <f t="shared" si="189"/>
        <v>1711412.4100000001</v>
      </c>
      <c r="O3070" s="152">
        <f t="shared" si="190"/>
        <v>0</v>
      </c>
      <c r="P3070" s="128">
        <f t="shared" si="191"/>
        <v>1711412.4100000001</v>
      </c>
      <c r="Q3070" s="153">
        <v>0</v>
      </c>
      <c r="R3070" s="128">
        <f t="shared" si="192"/>
        <v>1711412.4100000001</v>
      </c>
      <c r="S3070" s="317">
        <v>9</v>
      </c>
    </row>
    <row r="3071" spans="1:19" hidden="1">
      <c r="A3071" s="147">
        <v>3024</v>
      </c>
      <c r="B3071" s="121">
        <v>10101019003</v>
      </c>
      <c r="C3071" s="148" t="s">
        <v>159</v>
      </c>
      <c r="D3071" s="149" t="s">
        <v>32</v>
      </c>
      <c r="E3071" s="149" t="s">
        <v>44</v>
      </c>
      <c r="F3071" s="149" t="s">
        <v>138</v>
      </c>
      <c r="G3071" s="149" t="s">
        <v>59</v>
      </c>
      <c r="H3071" s="149">
        <v>0</v>
      </c>
      <c r="I3071" s="123" t="s">
        <v>3116</v>
      </c>
      <c r="J3071" s="150">
        <f>VLOOKUP(B3071,'12.2023'!A:C,3,0)</f>
        <v>1649621.8800000001</v>
      </c>
      <c r="K3071" s="151">
        <f>VLOOKUP(B3071,'12.2023'!A:D,4,0)</f>
        <v>0</v>
      </c>
      <c r="L3071" s="150">
        <f>VLOOKUP(B3071,'12.2023'!A:E,5,0)</f>
        <v>0</v>
      </c>
      <c r="M3071" s="150">
        <f>VLOOKUP(B3071,'12.2023'!A:F,6,0)</f>
        <v>0</v>
      </c>
      <c r="N3071" s="150">
        <f t="shared" si="189"/>
        <v>1649621.8800000001</v>
      </c>
      <c r="O3071" s="152">
        <f t="shared" si="190"/>
        <v>0</v>
      </c>
      <c r="P3071" s="128">
        <f t="shared" si="191"/>
        <v>1649621.8800000001</v>
      </c>
      <c r="Q3071" s="153">
        <v>0</v>
      </c>
      <c r="R3071" s="128">
        <f t="shared" si="192"/>
        <v>1649621.8800000001</v>
      </c>
      <c r="S3071" s="317">
        <v>9</v>
      </c>
    </row>
    <row r="3072" spans="1:19" hidden="1">
      <c r="A3072" s="147">
        <v>3025</v>
      </c>
      <c r="B3072" s="121">
        <v>10101019101</v>
      </c>
      <c r="C3072" s="148" t="s">
        <v>159</v>
      </c>
      <c r="D3072" s="149" t="s">
        <v>32</v>
      </c>
      <c r="E3072" s="149" t="s">
        <v>44</v>
      </c>
      <c r="F3072" s="149" t="s">
        <v>138</v>
      </c>
      <c r="G3072" s="149" t="s">
        <v>59</v>
      </c>
      <c r="H3072" s="149">
        <v>0</v>
      </c>
      <c r="I3072" s="123" t="s">
        <v>3117</v>
      </c>
      <c r="J3072" s="150">
        <f>VLOOKUP(B3072,'12.2023'!A:C,3,0)</f>
        <v>35959.96</v>
      </c>
      <c r="K3072" s="151">
        <f>VLOOKUP(B3072,'12.2023'!A:D,4,0)</f>
        <v>0</v>
      </c>
      <c r="L3072" s="150">
        <f>VLOOKUP(B3072,'12.2023'!A:E,5,0)</f>
        <v>0</v>
      </c>
      <c r="M3072" s="150">
        <f>VLOOKUP(B3072,'12.2023'!A:F,6,0)</f>
        <v>0</v>
      </c>
      <c r="N3072" s="150">
        <f t="shared" si="189"/>
        <v>35959.96</v>
      </c>
      <c r="O3072" s="152">
        <f t="shared" si="190"/>
        <v>0</v>
      </c>
      <c r="P3072" s="128">
        <f t="shared" si="191"/>
        <v>35959.96</v>
      </c>
      <c r="Q3072" s="153">
        <v>0</v>
      </c>
      <c r="R3072" s="128">
        <f t="shared" si="192"/>
        <v>35959.96</v>
      </c>
      <c r="S3072" s="317">
        <v>9</v>
      </c>
    </row>
    <row r="3073" spans="1:19" hidden="1">
      <c r="A3073" s="147">
        <v>3026</v>
      </c>
      <c r="B3073" s="121">
        <v>10101019201</v>
      </c>
      <c r="C3073" s="148" t="s">
        <v>159</v>
      </c>
      <c r="D3073" s="149" t="s">
        <v>32</v>
      </c>
      <c r="E3073" s="149" t="s">
        <v>44</v>
      </c>
      <c r="F3073" s="149" t="s">
        <v>138</v>
      </c>
      <c r="G3073" s="149" t="s">
        <v>59</v>
      </c>
      <c r="H3073" s="149">
        <v>0</v>
      </c>
      <c r="I3073" s="123" t="s">
        <v>3118</v>
      </c>
      <c r="J3073" s="150">
        <f>VLOOKUP(B3073,'12.2023'!A:C,3,0)</f>
        <v>0</v>
      </c>
      <c r="K3073" s="151">
        <f>VLOOKUP(B3073,'12.2023'!A:D,4,0)</f>
        <v>0</v>
      </c>
      <c r="L3073" s="150">
        <f>VLOOKUP(B3073,'12.2023'!A:E,5,0)</f>
        <v>0</v>
      </c>
      <c r="M3073" s="150">
        <f>VLOOKUP(B3073,'12.2023'!A:F,6,0)</f>
        <v>0</v>
      </c>
      <c r="N3073" s="150">
        <f t="shared" si="189"/>
        <v>0</v>
      </c>
      <c r="O3073" s="152">
        <f t="shared" si="190"/>
        <v>0</v>
      </c>
      <c r="P3073" s="128">
        <f t="shared" si="191"/>
        <v>0</v>
      </c>
      <c r="Q3073" s="153">
        <v>0</v>
      </c>
      <c r="R3073" s="128">
        <f t="shared" si="192"/>
        <v>0</v>
      </c>
      <c r="S3073" s="317">
        <v>9</v>
      </c>
    </row>
    <row r="3074" spans="1:19" hidden="1">
      <c r="A3074" s="147">
        <v>3027</v>
      </c>
      <c r="B3074" s="121">
        <v>10101019202</v>
      </c>
      <c r="C3074" s="148" t="s">
        <v>159</v>
      </c>
      <c r="D3074" s="149" t="s">
        <v>32</v>
      </c>
      <c r="E3074" s="149" t="s">
        <v>44</v>
      </c>
      <c r="F3074" s="149" t="s">
        <v>138</v>
      </c>
      <c r="G3074" s="149" t="s">
        <v>59</v>
      </c>
      <c r="H3074" s="149">
        <v>0</v>
      </c>
      <c r="I3074" s="123" t="s">
        <v>3119</v>
      </c>
      <c r="J3074" s="150">
        <f>VLOOKUP(B3074,'12.2023'!A:C,3,0)</f>
        <v>0</v>
      </c>
      <c r="K3074" s="151">
        <f>VLOOKUP(B3074,'12.2023'!A:D,4,0)</f>
        <v>0</v>
      </c>
      <c r="L3074" s="150">
        <f>VLOOKUP(B3074,'12.2023'!A:E,5,0)</f>
        <v>0</v>
      </c>
      <c r="M3074" s="150">
        <f>VLOOKUP(B3074,'12.2023'!A:F,6,0)</f>
        <v>0</v>
      </c>
      <c r="N3074" s="150">
        <f t="shared" si="189"/>
        <v>0</v>
      </c>
      <c r="O3074" s="152">
        <f t="shared" si="190"/>
        <v>0</v>
      </c>
      <c r="P3074" s="128">
        <f t="shared" si="191"/>
        <v>0</v>
      </c>
      <c r="Q3074" s="153">
        <v>0</v>
      </c>
      <c r="R3074" s="128">
        <f t="shared" si="192"/>
        <v>0</v>
      </c>
      <c r="S3074" s="317">
        <v>9</v>
      </c>
    </row>
    <row r="3075" spans="1:19" hidden="1">
      <c r="A3075" s="147">
        <v>3028</v>
      </c>
      <c r="B3075" s="121">
        <v>10101019301</v>
      </c>
      <c r="C3075" s="148" t="s">
        <v>159</v>
      </c>
      <c r="D3075" s="149" t="s">
        <v>32</v>
      </c>
      <c r="E3075" s="149" t="s">
        <v>44</v>
      </c>
      <c r="F3075" s="149" t="s">
        <v>138</v>
      </c>
      <c r="G3075" s="149" t="s">
        <v>59</v>
      </c>
      <c r="H3075" s="149">
        <v>0</v>
      </c>
      <c r="I3075" s="123" t="s">
        <v>3120</v>
      </c>
      <c r="J3075" s="150">
        <f>VLOOKUP(B3075,'12.2023'!A:C,3,0)</f>
        <v>0</v>
      </c>
      <c r="K3075" s="151">
        <f>VLOOKUP(B3075,'12.2023'!A:D,4,0)</f>
        <v>0</v>
      </c>
      <c r="L3075" s="150">
        <f>VLOOKUP(B3075,'12.2023'!A:E,5,0)</f>
        <v>0</v>
      </c>
      <c r="M3075" s="150">
        <f>VLOOKUP(B3075,'12.2023'!A:F,6,0)</f>
        <v>0</v>
      </c>
      <c r="N3075" s="150">
        <f t="shared" si="189"/>
        <v>0</v>
      </c>
      <c r="O3075" s="152">
        <f t="shared" si="190"/>
        <v>0</v>
      </c>
      <c r="P3075" s="128">
        <f t="shared" si="191"/>
        <v>0</v>
      </c>
      <c r="Q3075" s="153">
        <v>0</v>
      </c>
      <c r="R3075" s="128">
        <f t="shared" si="192"/>
        <v>0</v>
      </c>
      <c r="S3075" s="317">
        <v>9</v>
      </c>
    </row>
    <row r="3076" spans="1:19" hidden="1">
      <c r="A3076" s="147">
        <v>3029</v>
      </c>
      <c r="B3076" s="121">
        <v>10101019401</v>
      </c>
      <c r="C3076" s="148" t="s">
        <v>159</v>
      </c>
      <c r="D3076" s="149" t="s">
        <v>32</v>
      </c>
      <c r="E3076" s="149" t="s">
        <v>44</v>
      </c>
      <c r="F3076" s="149" t="s">
        <v>138</v>
      </c>
      <c r="G3076" s="149" t="s">
        <v>59</v>
      </c>
      <c r="H3076" s="149">
        <v>0</v>
      </c>
      <c r="I3076" s="123" t="s">
        <v>3121</v>
      </c>
      <c r="J3076" s="150">
        <f>VLOOKUP(B3076,'12.2023'!A:C,3,0)</f>
        <v>0</v>
      </c>
      <c r="K3076" s="151">
        <f>VLOOKUP(B3076,'12.2023'!A:D,4,0)</f>
        <v>0</v>
      </c>
      <c r="L3076" s="150">
        <f>VLOOKUP(B3076,'12.2023'!A:E,5,0)</f>
        <v>0</v>
      </c>
      <c r="M3076" s="150">
        <f>VLOOKUP(B3076,'12.2023'!A:F,6,0)</f>
        <v>0</v>
      </c>
      <c r="N3076" s="150">
        <f t="shared" si="189"/>
        <v>0</v>
      </c>
      <c r="O3076" s="152">
        <f t="shared" si="190"/>
        <v>0</v>
      </c>
      <c r="P3076" s="128">
        <f t="shared" si="191"/>
        <v>0</v>
      </c>
      <c r="Q3076" s="153">
        <v>0</v>
      </c>
      <c r="R3076" s="128">
        <f t="shared" si="192"/>
        <v>0</v>
      </c>
      <c r="S3076" s="317">
        <v>9</v>
      </c>
    </row>
    <row r="3077" spans="1:19" hidden="1">
      <c r="A3077" s="147">
        <v>3030</v>
      </c>
      <c r="B3077" s="121">
        <v>10101019501</v>
      </c>
      <c r="C3077" s="148" t="s">
        <v>159</v>
      </c>
      <c r="D3077" s="149" t="s">
        <v>32</v>
      </c>
      <c r="E3077" s="149" t="s">
        <v>44</v>
      </c>
      <c r="F3077" s="149" t="s">
        <v>138</v>
      </c>
      <c r="G3077" s="149" t="s">
        <v>59</v>
      </c>
      <c r="H3077" s="149">
        <v>0</v>
      </c>
      <c r="I3077" s="123" t="s">
        <v>3122</v>
      </c>
      <c r="J3077" s="150">
        <f>VLOOKUP(B3077,'12.2023'!A:C,3,0)</f>
        <v>21448.7</v>
      </c>
      <c r="K3077" s="151">
        <f>VLOOKUP(B3077,'12.2023'!A:D,4,0)</f>
        <v>0</v>
      </c>
      <c r="L3077" s="150">
        <f>VLOOKUP(B3077,'12.2023'!A:E,5,0)</f>
        <v>0</v>
      </c>
      <c r="M3077" s="150">
        <f>VLOOKUP(B3077,'12.2023'!A:F,6,0)</f>
        <v>0</v>
      </c>
      <c r="N3077" s="150">
        <f t="shared" si="189"/>
        <v>21448.7</v>
      </c>
      <c r="O3077" s="152">
        <f t="shared" si="190"/>
        <v>0</v>
      </c>
      <c r="P3077" s="128">
        <f t="shared" si="191"/>
        <v>21448.7</v>
      </c>
      <c r="Q3077" s="153">
        <v>0</v>
      </c>
      <c r="R3077" s="128">
        <f t="shared" si="192"/>
        <v>21448.7</v>
      </c>
      <c r="S3077" s="317">
        <v>9</v>
      </c>
    </row>
    <row r="3078" spans="1:19" hidden="1">
      <c r="A3078" s="147">
        <v>3031</v>
      </c>
      <c r="B3078" s="121">
        <v>10101019601</v>
      </c>
      <c r="C3078" s="148" t="s">
        <v>159</v>
      </c>
      <c r="D3078" s="149" t="s">
        <v>32</v>
      </c>
      <c r="E3078" s="149" t="s">
        <v>44</v>
      </c>
      <c r="F3078" s="149" t="s">
        <v>138</v>
      </c>
      <c r="G3078" s="149" t="s">
        <v>59</v>
      </c>
      <c r="H3078" s="149">
        <v>0</v>
      </c>
      <c r="I3078" s="123" t="s">
        <v>3123</v>
      </c>
      <c r="J3078" s="150">
        <f>VLOOKUP(B3078,'12.2023'!A:C,3,0)</f>
        <v>0</v>
      </c>
      <c r="K3078" s="151">
        <f>VLOOKUP(B3078,'12.2023'!A:D,4,0)</f>
        <v>0</v>
      </c>
      <c r="L3078" s="150">
        <f>VLOOKUP(B3078,'12.2023'!A:E,5,0)</f>
        <v>0</v>
      </c>
      <c r="M3078" s="150">
        <f>VLOOKUP(B3078,'12.2023'!A:F,6,0)</f>
        <v>0</v>
      </c>
      <c r="N3078" s="150">
        <f t="shared" si="189"/>
        <v>0</v>
      </c>
      <c r="O3078" s="152">
        <f t="shared" si="190"/>
        <v>0</v>
      </c>
      <c r="P3078" s="128">
        <f t="shared" si="191"/>
        <v>0</v>
      </c>
      <c r="Q3078" s="153">
        <v>0</v>
      </c>
      <c r="R3078" s="128">
        <f t="shared" si="192"/>
        <v>0</v>
      </c>
      <c r="S3078" s="317">
        <v>9</v>
      </c>
    </row>
    <row r="3079" spans="1:19" hidden="1">
      <c r="A3079" s="147">
        <v>3032</v>
      </c>
      <c r="B3079" s="121">
        <v>10101019701</v>
      </c>
      <c r="C3079" s="148" t="s">
        <v>159</v>
      </c>
      <c r="D3079" s="149" t="s">
        <v>32</v>
      </c>
      <c r="E3079" s="149" t="s">
        <v>44</v>
      </c>
      <c r="F3079" s="149" t="s">
        <v>138</v>
      </c>
      <c r="G3079" s="149" t="s">
        <v>59</v>
      </c>
      <c r="H3079" s="149">
        <v>0</v>
      </c>
      <c r="I3079" s="123" t="s">
        <v>3124</v>
      </c>
      <c r="J3079" s="150">
        <f>VLOOKUP(B3079,'12.2023'!A:C,3,0)</f>
        <v>0</v>
      </c>
      <c r="K3079" s="151">
        <f>VLOOKUP(B3079,'12.2023'!A:D,4,0)</f>
        <v>0</v>
      </c>
      <c r="L3079" s="150">
        <f>VLOOKUP(B3079,'12.2023'!A:E,5,0)</f>
        <v>0</v>
      </c>
      <c r="M3079" s="150">
        <f>VLOOKUP(B3079,'12.2023'!A:F,6,0)</f>
        <v>0</v>
      </c>
      <c r="N3079" s="150">
        <f t="shared" ref="N3079:N3142" si="193">IF((J3079+L3079)-(K3079+M3079)&lt;0,0,(J3079+L3079)-(K3079+M3079))</f>
        <v>0</v>
      </c>
      <c r="O3079" s="152">
        <f t="shared" ref="O3079:O3142" si="194">-IF((J3079+L3079)-(K3079+M3079)&lt;0,(J3079+L3079)-(K3079+M3079),0)</f>
        <v>0</v>
      </c>
      <c r="P3079" s="128">
        <f t="shared" ref="P3079:P3142" si="195">N3079-O3079</f>
        <v>0</v>
      </c>
      <c r="Q3079" s="153">
        <v>0</v>
      </c>
      <c r="R3079" s="128">
        <f t="shared" ref="R3079:R3142" si="196">P3079-Q3079</f>
        <v>0</v>
      </c>
      <c r="S3079" s="317">
        <v>9</v>
      </c>
    </row>
    <row r="3080" spans="1:19" hidden="1">
      <c r="A3080" s="147">
        <v>3033</v>
      </c>
      <c r="B3080" s="121">
        <v>10101019801</v>
      </c>
      <c r="C3080" s="148" t="s">
        <v>159</v>
      </c>
      <c r="D3080" s="149" t="s">
        <v>32</v>
      </c>
      <c r="E3080" s="149" t="s">
        <v>44</v>
      </c>
      <c r="F3080" s="149" t="s">
        <v>138</v>
      </c>
      <c r="G3080" s="149" t="s">
        <v>59</v>
      </c>
      <c r="H3080" s="149">
        <v>0</v>
      </c>
      <c r="I3080" s="123" t="s">
        <v>3125</v>
      </c>
      <c r="J3080" s="150">
        <f>VLOOKUP(B3080,'12.2023'!A:C,3,0)</f>
        <v>3219.84</v>
      </c>
      <c r="K3080" s="151">
        <f>VLOOKUP(B3080,'12.2023'!A:D,4,0)</f>
        <v>0</v>
      </c>
      <c r="L3080" s="150">
        <f>VLOOKUP(B3080,'12.2023'!A:E,5,0)</f>
        <v>0</v>
      </c>
      <c r="M3080" s="150">
        <f>VLOOKUP(B3080,'12.2023'!A:F,6,0)</f>
        <v>0</v>
      </c>
      <c r="N3080" s="150">
        <f t="shared" si="193"/>
        <v>3219.84</v>
      </c>
      <c r="O3080" s="152">
        <f t="shared" si="194"/>
        <v>0</v>
      </c>
      <c r="P3080" s="128">
        <f t="shared" si="195"/>
        <v>3219.84</v>
      </c>
      <c r="Q3080" s="153">
        <v>0</v>
      </c>
      <c r="R3080" s="128">
        <f t="shared" si="196"/>
        <v>3219.84</v>
      </c>
      <c r="S3080" s="317">
        <v>9</v>
      </c>
    </row>
    <row r="3081" spans="1:19" hidden="1">
      <c r="A3081" s="147">
        <v>3034</v>
      </c>
      <c r="B3081" s="121">
        <v>10101019901</v>
      </c>
      <c r="C3081" s="148" t="s">
        <v>159</v>
      </c>
      <c r="D3081" s="149" t="s">
        <v>32</v>
      </c>
      <c r="E3081" s="149" t="s">
        <v>44</v>
      </c>
      <c r="F3081" s="149" t="s">
        <v>138</v>
      </c>
      <c r="G3081" s="149" t="s">
        <v>59</v>
      </c>
      <c r="H3081" s="149">
        <v>0</v>
      </c>
      <c r="I3081" s="123" t="s">
        <v>3126</v>
      </c>
      <c r="J3081" s="150">
        <f>VLOOKUP(B3081,'12.2023'!A:C,3,0)</f>
        <v>0</v>
      </c>
      <c r="K3081" s="151">
        <f>VLOOKUP(B3081,'12.2023'!A:D,4,0)</f>
        <v>0</v>
      </c>
      <c r="L3081" s="150">
        <f>VLOOKUP(B3081,'12.2023'!A:E,5,0)</f>
        <v>0</v>
      </c>
      <c r="M3081" s="150">
        <f>VLOOKUP(B3081,'12.2023'!A:F,6,0)</f>
        <v>0</v>
      </c>
      <c r="N3081" s="150">
        <f t="shared" si="193"/>
        <v>0</v>
      </c>
      <c r="O3081" s="152">
        <f t="shared" si="194"/>
        <v>0</v>
      </c>
      <c r="P3081" s="128">
        <f t="shared" si="195"/>
        <v>0</v>
      </c>
      <c r="Q3081" s="153">
        <v>0</v>
      </c>
      <c r="R3081" s="128">
        <f t="shared" si="196"/>
        <v>0</v>
      </c>
      <c r="S3081" s="317">
        <v>9</v>
      </c>
    </row>
    <row r="3082" spans="1:19" hidden="1">
      <c r="A3082" s="147">
        <v>3035</v>
      </c>
      <c r="B3082" s="121">
        <v>10101020001</v>
      </c>
      <c r="C3082" s="148" t="s">
        <v>159</v>
      </c>
      <c r="D3082" s="149" t="s">
        <v>32</v>
      </c>
      <c r="E3082" s="149" t="s">
        <v>44</v>
      </c>
      <c r="F3082" s="149" t="s">
        <v>138</v>
      </c>
      <c r="G3082" s="149" t="s">
        <v>59</v>
      </c>
      <c r="H3082" s="149">
        <v>0</v>
      </c>
      <c r="I3082" s="123" t="s">
        <v>3127</v>
      </c>
      <c r="J3082" s="150">
        <f>VLOOKUP(B3082,'12.2023'!A:C,3,0)</f>
        <v>1622634.33</v>
      </c>
      <c r="K3082" s="151">
        <f>VLOOKUP(B3082,'12.2023'!A:D,4,0)</f>
        <v>0</v>
      </c>
      <c r="L3082" s="150">
        <f>VLOOKUP(B3082,'12.2023'!A:E,5,0)</f>
        <v>3222198.67</v>
      </c>
      <c r="M3082" s="150">
        <f>VLOOKUP(B3082,'12.2023'!A:F,6,0)</f>
        <v>4390305.46</v>
      </c>
      <c r="N3082" s="150">
        <f t="shared" si="193"/>
        <v>454527.54000000004</v>
      </c>
      <c r="O3082" s="152">
        <f t="shared" si="194"/>
        <v>0</v>
      </c>
      <c r="P3082" s="128">
        <f t="shared" si="195"/>
        <v>454527.54000000004</v>
      </c>
      <c r="Q3082" s="153">
        <v>0</v>
      </c>
      <c r="R3082" s="128">
        <f t="shared" si="196"/>
        <v>454527.54000000004</v>
      </c>
      <c r="S3082" s="317">
        <v>9</v>
      </c>
    </row>
    <row r="3083" spans="1:19" hidden="1">
      <c r="A3083" s="147">
        <v>3036</v>
      </c>
      <c r="B3083" s="121">
        <v>10101021001</v>
      </c>
      <c r="C3083" s="148" t="s">
        <v>159</v>
      </c>
      <c r="D3083" s="149" t="s">
        <v>32</v>
      </c>
      <c r="E3083" s="149" t="s">
        <v>44</v>
      </c>
      <c r="F3083" s="149" t="s">
        <v>138</v>
      </c>
      <c r="G3083" s="149" t="s">
        <v>59</v>
      </c>
      <c r="H3083" s="149">
        <v>0</v>
      </c>
      <c r="I3083" s="123" t="s">
        <v>3128</v>
      </c>
      <c r="J3083" s="150">
        <f>VLOOKUP(B3083,'12.2023'!A:C,3,0)</f>
        <v>16521.53</v>
      </c>
      <c r="K3083" s="151">
        <f>VLOOKUP(B3083,'12.2023'!A:D,4,0)</f>
        <v>0</v>
      </c>
      <c r="L3083" s="150">
        <f>VLOOKUP(B3083,'12.2023'!A:E,5,0)</f>
        <v>105299.47</v>
      </c>
      <c r="M3083" s="150">
        <f>VLOOKUP(B3083,'12.2023'!A:F,6,0)</f>
        <v>121821</v>
      </c>
      <c r="N3083" s="150">
        <f t="shared" si="193"/>
        <v>0</v>
      </c>
      <c r="O3083" s="152">
        <f t="shared" si="194"/>
        <v>0</v>
      </c>
      <c r="P3083" s="128">
        <f t="shared" si="195"/>
        <v>0</v>
      </c>
      <c r="Q3083" s="153">
        <v>0</v>
      </c>
      <c r="R3083" s="128">
        <f t="shared" si="196"/>
        <v>0</v>
      </c>
      <c r="S3083" s="317">
        <v>9</v>
      </c>
    </row>
    <row r="3084" spans="1:19" hidden="1">
      <c r="A3084" s="147">
        <v>3037</v>
      </c>
      <c r="B3084" s="121">
        <v>10101022001</v>
      </c>
      <c r="C3084" s="148" t="s">
        <v>159</v>
      </c>
      <c r="D3084" s="149" t="s">
        <v>32</v>
      </c>
      <c r="E3084" s="149" t="s">
        <v>44</v>
      </c>
      <c r="F3084" s="149" t="s">
        <v>138</v>
      </c>
      <c r="G3084" s="149" t="s">
        <v>59</v>
      </c>
      <c r="H3084" s="149">
        <v>0</v>
      </c>
      <c r="I3084" s="123" t="s">
        <v>3129</v>
      </c>
      <c r="J3084" s="150">
        <f>VLOOKUP(B3084,'12.2023'!A:C,3,0)</f>
        <v>0</v>
      </c>
      <c r="K3084" s="151">
        <f>VLOOKUP(B3084,'12.2023'!A:D,4,0)</f>
        <v>0</v>
      </c>
      <c r="L3084" s="150">
        <f>VLOOKUP(B3084,'12.2023'!A:E,5,0)</f>
        <v>3250000</v>
      </c>
      <c r="M3084" s="150">
        <f>VLOOKUP(B3084,'12.2023'!A:F,6,0)</f>
        <v>3250000</v>
      </c>
      <c r="N3084" s="150">
        <f t="shared" si="193"/>
        <v>0</v>
      </c>
      <c r="O3084" s="152">
        <f t="shared" si="194"/>
        <v>0</v>
      </c>
      <c r="P3084" s="128">
        <f t="shared" si="195"/>
        <v>0</v>
      </c>
      <c r="Q3084" s="153">
        <v>0</v>
      </c>
      <c r="R3084" s="128">
        <f t="shared" si="196"/>
        <v>0</v>
      </c>
      <c r="S3084" s="317">
        <v>9</v>
      </c>
    </row>
    <row r="3085" spans="1:19" hidden="1">
      <c r="A3085" s="147">
        <v>3038</v>
      </c>
      <c r="B3085" s="121">
        <v>10101023001</v>
      </c>
      <c r="C3085" s="148" t="s">
        <v>159</v>
      </c>
      <c r="D3085" s="149" t="s">
        <v>32</v>
      </c>
      <c r="E3085" s="149" t="s">
        <v>44</v>
      </c>
      <c r="F3085" s="149" t="s">
        <v>138</v>
      </c>
      <c r="G3085" s="149" t="s">
        <v>59</v>
      </c>
      <c r="H3085" s="149">
        <v>0</v>
      </c>
      <c r="I3085" s="123" t="s">
        <v>3130</v>
      </c>
      <c r="J3085" s="150">
        <f>VLOOKUP(B3085,'12.2023'!A:C,3,0)</f>
        <v>0</v>
      </c>
      <c r="K3085" s="151">
        <f>VLOOKUP(B3085,'12.2023'!A:D,4,0)</f>
        <v>0</v>
      </c>
      <c r="L3085" s="150">
        <f>VLOOKUP(B3085,'12.2023'!A:E,5,0)</f>
        <v>171868.65</v>
      </c>
      <c r="M3085" s="150">
        <f>VLOOKUP(B3085,'12.2023'!A:F,6,0)</f>
        <v>140875</v>
      </c>
      <c r="N3085" s="150">
        <f t="shared" si="193"/>
        <v>30993.649999999994</v>
      </c>
      <c r="O3085" s="152">
        <f t="shared" si="194"/>
        <v>0</v>
      </c>
      <c r="P3085" s="128">
        <f t="shared" si="195"/>
        <v>30993.649999999994</v>
      </c>
      <c r="Q3085" s="153">
        <v>0</v>
      </c>
      <c r="R3085" s="128">
        <f t="shared" si="196"/>
        <v>30993.649999999994</v>
      </c>
      <c r="S3085" s="317">
        <v>9</v>
      </c>
    </row>
    <row r="3086" spans="1:19" hidden="1">
      <c r="A3086" s="147">
        <v>3039</v>
      </c>
      <c r="B3086" s="121">
        <v>10101024001</v>
      </c>
      <c r="C3086" s="148" t="s">
        <v>159</v>
      </c>
      <c r="D3086" s="149" t="s">
        <v>32</v>
      </c>
      <c r="E3086" s="149" t="s">
        <v>44</v>
      </c>
      <c r="F3086" s="149" t="s">
        <v>138</v>
      </c>
      <c r="G3086" s="149" t="s">
        <v>59</v>
      </c>
      <c r="H3086" s="149">
        <v>0</v>
      </c>
      <c r="I3086" s="123" t="s">
        <v>3131</v>
      </c>
      <c r="J3086" s="150">
        <f>VLOOKUP(B3086,'12.2023'!A:C,3,0)</f>
        <v>0</v>
      </c>
      <c r="K3086" s="151">
        <f>VLOOKUP(B3086,'12.2023'!A:D,4,0)</f>
        <v>0</v>
      </c>
      <c r="L3086" s="150">
        <f>VLOOKUP(B3086,'12.2023'!A:E,5,0)</f>
        <v>2928413.91</v>
      </c>
      <c r="M3086" s="150">
        <f>VLOOKUP(B3086,'12.2023'!A:F,6,0)</f>
        <v>2171060.0499999998</v>
      </c>
      <c r="N3086" s="150">
        <f t="shared" si="193"/>
        <v>757353.86000000034</v>
      </c>
      <c r="O3086" s="152">
        <f t="shared" si="194"/>
        <v>0</v>
      </c>
      <c r="P3086" s="128">
        <f t="shared" si="195"/>
        <v>757353.86000000034</v>
      </c>
      <c r="Q3086" s="153">
        <v>0</v>
      </c>
      <c r="R3086" s="128">
        <f t="shared" si="196"/>
        <v>757353.86000000034</v>
      </c>
      <c r="S3086" s="317">
        <v>9</v>
      </c>
    </row>
    <row r="3087" spans="1:19" hidden="1">
      <c r="A3087" s="147">
        <v>3040</v>
      </c>
      <c r="B3087" s="121">
        <v>10101025001</v>
      </c>
      <c r="C3087" s="148" t="s">
        <v>159</v>
      </c>
      <c r="D3087" s="149" t="s">
        <v>32</v>
      </c>
      <c r="E3087" s="149" t="s">
        <v>44</v>
      </c>
      <c r="F3087" s="149" t="s">
        <v>138</v>
      </c>
      <c r="G3087" s="149" t="s">
        <v>59</v>
      </c>
      <c r="H3087" s="149">
        <v>0</v>
      </c>
      <c r="I3087" s="123" t="s">
        <v>3132</v>
      </c>
      <c r="J3087" s="150">
        <f>VLOOKUP(B3087,'12.2023'!A:C,3,0)</f>
        <v>0</v>
      </c>
      <c r="K3087" s="151">
        <f>VLOOKUP(B3087,'12.2023'!A:D,4,0)</f>
        <v>0</v>
      </c>
      <c r="L3087" s="150">
        <f>VLOOKUP(B3087,'12.2023'!A:E,5,0)</f>
        <v>6665449.3500000006</v>
      </c>
      <c r="M3087" s="150">
        <f>VLOOKUP(B3087,'12.2023'!A:F,6,0)</f>
        <v>6665449.3500000006</v>
      </c>
      <c r="N3087" s="150">
        <f t="shared" si="193"/>
        <v>0</v>
      </c>
      <c r="O3087" s="152">
        <f t="shared" si="194"/>
        <v>0</v>
      </c>
      <c r="P3087" s="128">
        <f t="shared" si="195"/>
        <v>0</v>
      </c>
      <c r="Q3087" s="153">
        <v>0</v>
      </c>
      <c r="R3087" s="128">
        <f t="shared" si="196"/>
        <v>0</v>
      </c>
      <c r="S3087" s="317">
        <v>9</v>
      </c>
    </row>
    <row r="3088" spans="1:19" hidden="1">
      <c r="A3088" s="147">
        <v>3041</v>
      </c>
      <c r="B3088" s="121">
        <v>10101026001</v>
      </c>
      <c r="C3088" s="148" t="s">
        <v>159</v>
      </c>
      <c r="D3088" s="149" t="s">
        <v>32</v>
      </c>
      <c r="E3088" s="149" t="s">
        <v>44</v>
      </c>
      <c r="F3088" s="149" t="s">
        <v>138</v>
      </c>
      <c r="G3088" s="149" t="s">
        <v>59</v>
      </c>
      <c r="H3088" s="149">
        <v>0</v>
      </c>
      <c r="I3088" s="123" t="s">
        <v>3133</v>
      </c>
      <c r="J3088" s="150">
        <f>VLOOKUP(B3088,'12.2023'!A:C,3,0)</f>
        <v>0</v>
      </c>
      <c r="K3088" s="151">
        <f>VLOOKUP(B3088,'12.2023'!A:D,4,0)</f>
        <v>0</v>
      </c>
      <c r="L3088" s="150">
        <f>VLOOKUP(B3088,'12.2023'!A:E,5,0)</f>
        <v>31140.38</v>
      </c>
      <c r="M3088" s="150">
        <f>VLOOKUP(B3088,'12.2023'!A:F,6,0)</f>
        <v>0</v>
      </c>
      <c r="N3088" s="150">
        <f t="shared" si="193"/>
        <v>31140.38</v>
      </c>
      <c r="O3088" s="152">
        <f t="shared" si="194"/>
        <v>0</v>
      </c>
      <c r="P3088" s="128">
        <f t="shared" si="195"/>
        <v>31140.38</v>
      </c>
      <c r="Q3088" s="153">
        <v>0</v>
      </c>
      <c r="R3088" s="128">
        <f t="shared" si="196"/>
        <v>31140.38</v>
      </c>
      <c r="S3088" s="317">
        <v>9</v>
      </c>
    </row>
    <row r="3089" spans="1:19" hidden="1">
      <c r="A3089" s="147">
        <v>3042</v>
      </c>
      <c r="B3089" s="121">
        <v>10101026002</v>
      </c>
      <c r="C3089" s="148" t="s">
        <v>159</v>
      </c>
      <c r="D3089" s="149" t="s">
        <v>32</v>
      </c>
      <c r="E3089" s="149" t="s">
        <v>44</v>
      </c>
      <c r="F3089" s="149" t="s">
        <v>138</v>
      </c>
      <c r="G3089" s="149" t="s">
        <v>59</v>
      </c>
      <c r="H3089" s="149">
        <v>0</v>
      </c>
      <c r="I3089" s="123" t="s">
        <v>3134</v>
      </c>
      <c r="J3089" s="150">
        <f>VLOOKUP(B3089,'12.2023'!A:C,3,0)</f>
        <v>0</v>
      </c>
      <c r="K3089" s="151">
        <f>VLOOKUP(B3089,'12.2023'!A:D,4,0)</f>
        <v>0</v>
      </c>
      <c r="L3089" s="150">
        <f>VLOOKUP(B3089,'12.2023'!A:E,5,0)</f>
        <v>8430770.6799999997</v>
      </c>
      <c r="M3089" s="150">
        <f>VLOOKUP(B3089,'12.2023'!A:F,6,0)</f>
        <v>5515588.8899999997</v>
      </c>
      <c r="N3089" s="150">
        <f t="shared" si="193"/>
        <v>2915181.79</v>
      </c>
      <c r="O3089" s="152">
        <f t="shared" si="194"/>
        <v>0</v>
      </c>
      <c r="P3089" s="128">
        <f t="shared" si="195"/>
        <v>2915181.79</v>
      </c>
      <c r="Q3089" s="153">
        <v>0</v>
      </c>
      <c r="R3089" s="128">
        <f t="shared" si="196"/>
        <v>2915181.79</v>
      </c>
      <c r="S3089" s="317">
        <v>9</v>
      </c>
    </row>
    <row r="3090" spans="1:19" hidden="1">
      <c r="A3090" s="147">
        <v>3043</v>
      </c>
      <c r="B3090" s="121">
        <v>10101027001</v>
      </c>
      <c r="C3090" s="148" t="s">
        <v>159</v>
      </c>
      <c r="D3090" s="149" t="s">
        <v>32</v>
      </c>
      <c r="E3090" s="149" t="s">
        <v>44</v>
      </c>
      <c r="F3090" s="149" t="s">
        <v>138</v>
      </c>
      <c r="G3090" s="149" t="s">
        <v>59</v>
      </c>
      <c r="H3090" s="149">
        <v>0</v>
      </c>
      <c r="I3090" s="123" t="s">
        <v>3135</v>
      </c>
      <c r="J3090" s="150">
        <f>VLOOKUP(B3090,'12.2023'!A:C,3,0)</f>
        <v>0</v>
      </c>
      <c r="K3090" s="151">
        <f>VLOOKUP(B3090,'12.2023'!A:D,4,0)</f>
        <v>0</v>
      </c>
      <c r="L3090" s="150">
        <f>VLOOKUP(B3090,'12.2023'!A:E,5,0)</f>
        <v>828000</v>
      </c>
      <c r="M3090" s="150">
        <f>VLOOKUP(B3090,'12.2023'!A:F,6,0)</f>
        <v>708199.44000000006</v>
      </c>
      <c r="N3090" s="150">
        <f t="shared" si="193"/>
        <v>119800.55999999994</v>
      </c>
      <c r="O3090" s="152">
        <f t="shared" si="194"/>
        <v>0</v>
      </c>
      <c r="P3090" s="128">
        <f t="shared" si="195"/>
        <v>119800.55999999994</v>
      </c>
      <c r="Q3090" s="153">
        <v>0</v>
      </c>
      <c r="R3090" s="128">
        <f t="shared" si="196"/>
        <v>119800.55999999994</v>
      </c>
      <c r="S3090" s="317">
        <v>9</v>
      </c>
    </row>
    <row r="3091" spans="1:19" hidden="1">
      <c r="A3091" s="147">
        <v>3044</v>
      </c>
      <c r="B3091" s="121">
        <v>10101028001</v>
      </c>
      <c r="C3091" s="148" t="s">
        <v>159</v>
      </c>
      <c r="D3091" s="149" t="s">
        <v>32</v>
      </c>
      <c r="E3091" s="149" t="s">
        <v>44</v>
      </c>
      <c r="F3091" s="149" t="s">
        <v>138</v>
      </c>
      <c r="G3091" s="149" t="s">
        <v>59</v>
      </c>
      <c r="H3091" s="149">
        <v>0</v>
      </c>
      <c r="I3091" s="123" t="s">
        <v>3136</v>
      </c>
      <c r="J3091" s="150">
        <f>VLOOKUP(B3091,'12.2023'!A:C,3,0)</f>
        <v>0</v>
      </c>
      <c r="K3091" s="151">
        <f>VLOOKUP(B3091,'12.2023'!A:D,4,0)</f>
        <v>0</v>
      </c>
      <c r="L3091" s="150">
        <f>VLOOKUP(B3091,'12.2023'!A:E,5,0)</f>
        <v>350154.7</v>
      </c>
      <c r="M3091" s="150">
        <f>VLOOKUP(B3091,'12.2023'!A:F,6,0)</f>
        <v>350154.7</v>
      </c>
      <c r="N3091" s="150">
        <f t="shared" si="193"/>
        <v>0</v>
      </c>
      <c r="O3091" s="152">
        <f t="shared" si="194"/>
        <v>0</v>
      </c>
      <c r="P3091" s="128">
        <f t="shared" si="195"/>
        <v>0</v>
      </c>
      <c r="Q3091" s="153">
        <v>0</v>
      </c>
      <c r="R3091" s="128">
        <f t="shared" si="196"/>
        <v>0</v>
      </c>
      <c r="S3091" s="317">
        <v>9</v>
      </c>
    </row>
    <row r="3092" spans="1:19" hidden="1">
      <c r="A3092" s="147">
        <v>3045</v>
      </c>
      <c r="B3092" s="121">
        <v>10101029001</v>
      </c>
      <c r="C3092" s="148" t="s">
        <v>159</v>
      </c>
      <c r="D3092" s="149" t="s">
        <v>32</v>
      </c>
      <c r="E3092" s="149" t="s">
        <v>44</v>
      </c>
      <c r="F3092" s="149" t="s">
        <v>138</v>
      </c>
      <c r="G3092" s="149" t="s">
        <v>59</v>
      </c>
      <c r="H3092" s="149">
        <v>0</v>
      </c>
      <c r="I3092" s="123" t="s">
        <v>3137</v>
      </c>
      <c r="J3092" s="150">
        <f>VLOOKUP(B3092,'12.2023'!A:C,3,0)</f>
        <v>0</v>
      </c>
      <c r="K3092" s="151">
        <f>VLOOKUP(B3092,'12.2023'!A:D,4,0)</f>
        <v>0</v>
      </c>
      <c r="L3092" s="150">
        <f>VLOOKUP(B3092,'12.2023'!A:E,5,0)</f>
        <v>1391619.45</v>
      </c>
      <c r="M3092" s="150">
        <f>VLOOKUP(B3092,'12.2023'!A:F,6,0)</f>
        <v>1261445.3600000001</v>
      </c>
      <c r="N3092" s="150">
        <f t="shared" si="193"/>
        <v>130174.08999999985</v>
      </c>
      <c r="O3092" s="152">
        <f t="shared" si="194"/>
        <v>0</v>
      </c>
      <c r="P3092" s="128">
        <f t="shared" si="195"/>
        <v>130174.08999999985</v>
      </c>
      <c r="Q3092" s="153">
        <v>0</v>
      </c>
      <c r="R3092" s="128">
        <f t="shared" si="196"/>
        <v>130174.08999999985</v>
      </c>
      <c r="S3092" s="317">
        <v>9</v>
      </c>
    </row>
    <row r="3093" spans="1:19" hidden="1">
      <c r="A3093" s="147">
        <v>3046</v>
      </c>
      <c r="B3093" s="121">
        <v>10101030001</v>
      </c>
      <c r="C3093" s="148" t="s">
        <v>159</v>
      </c>
      <c r="D3093" s="149" t="s">
        <v>32</v>
      </c>
      <c r="E3093" s="149" t="s">
        <v>44</v>
      </c>
      <c r="F3093" s="149" t="s">
        <v>138</v>
      </c>
      <c r="G3093" s="149" t="s">
        <v>59</v>
      </c>
      <c r="H3093" s="149">
        <v>0</v>
      </c>
      <c r="I3093" s="123" t="s">
        <v>3138</v>
      </c>
      <c r="J3093" s="150">
        <f>VLOOKUP(B3093,'12.2023'!A:C,3,0)</f>
        <v>0</v>
      </c>
      <c r="K3093" s="151">
        <f>VLOOKUP(B3093,'12.2023'!A:D,4,0)</f>
        <v>0</v>
      </c>
      <c r="L3093" s="150">
        <f>VLOOKUP(B3093,'12.2023'!A:E,5,0)</f>
        <v>827059.1</v>
      </c>
      <c r="M3093" s="150">
        <f>VLOOKUP(B3093,'12.2023'!A:F,6,0)</f>
        <v>600127.69000000006</v>
      </c>
      <c r="N3093" s="150">
        <f t="shared" si="193"/>
        <v>226931.40999999992</v>
      </c>
      <c r="O3093" s="152">
        <f t="shared" si="194"/>
        <v>0</v>
      </c>
      <c r="P3093" s="128">
        <f t="shared" si="195"/>
        <v>226931.40999999992</v>
      </c>
      <c r="Q3093" s="153">
        <v>0</v>
      </c>
      <c r="R3093" s="128">
        <f t="shared" si="196"/>
        <v>226931.40999999992</v>
      </c>
      <c r="S3093" s="317">
        <v>9</v>
      </c>
    </row>
    <row r="3094" spans="1:19" hidden="1">
      <c r="A3094" s="147">
        <v>3047</v>
      </c>
      <c r="B3094" s="121">
        <v>10101031001</v>
      </c>
      <c r="C3094" s="148" t="s">
        <v>159</v>
      </c>
      <c r="D3094" s="149" t="s">
        <v>32</v>
      </c>
      <c r="E3094" s="149" t="s">
        <v>44</v>
      </c>
      <c r="F3094" s="149" t="s">
        <v>138</v>
      </c>
      <c r="G3094" s="149" t="s">
        <v>59</v>
      </c>
      <c r="H3094" s="149">
        <v>0</v>
      </c>
      <c r="I3094" s="123" t="s">
        <v>3295</v>
      </c>
      <c r="J3094" s="150">
        <f>VLOOKUP(B3094,'12.2023'!A:C,3,0)</f>
        <v>0</v>
      </c>
      <c r="K3094" s="151">
        <f>VLOOKUP(B3094,'12.2023'!A:D,4,0)</f>
        <v>0</v>
      </c>
      <c r="L3094" s="150">
        <f>VLOOKUP(B3094,'12.2023'!A:E,5,0)</f>
        <v>2581875.35</v>
      </c>
      <c r="M3094" s="150">
        <f>VLOOKUP(B3094,'12.2023'!A:F,6,0)</f>
        <v>1290937.68</v>
      </c>
      <c r="N3094" s="150">
        <f t="shared" si="193"/>
        <v>1290937.6700000002</v>
      </c>
      <c r="O3094" s="152">
        <f t="shared" si="194"/>
        <v>0</v>
      </c>
      <c r="P3094" s="128">
        <f t="shared" si="195"/>
        <v>1290937.6700000002</v>
      </c>
      <c r="Q3094" s="153">
        <v>0</v>
      </c>
      <c r="R3094" s="128">
        <f t="shared" si="196"/>
        <v>1290937.6700000002</v>
      </c>
      <c r="S3094" s="317">
        <v>9</v>
      </c>
    </row>
    <row r="3095" spans="1:19" hidden="1">
      <c r="A3095" s="147">
        <v>3048</v>
      </c>
      <c r="B3095" s="121">
        <v>10101032001</v>
      </c>
      <c r="C3095" s="148" t="s">
        <v>159</v>
      </c>
      <c r="D3095" s="149" t="s">
        <v>32</v>
      </c>
      <c r="E3095" s="149" t="s">
        <v>44</v>
      </c>
      <c r="F3095" s="149" t="s">
        <v>138</v>
      </c>
      <c r="G3095" s="149" t="s">
        <v>59</v>
      </c>
      <c r="H3095" s="149">
        <v>0</v>
      </c>
      <c r="I3095" s="123" t="s">
        <v>3296</v>
      </c>
      <c r="J3095" s="150">
        <f>VLOOKUP(B3095,'12.2023'!A:C,3,0)</f>
        <v>0</v>
      </c>
      <c r="K3095" s="151">
        <f>VLOOKUP(B3095,'12.2023'!A:D,4,0)</f>
        <v>0</v>
      </c>
      <c r="L3095" s="150">
        <f>VLOOKUP(B3095,'12.2023'!A:E,5,0)</f>
        <v>132262.97</v>
      </c>
      <c r="M3095" s="150">
        <f>VLOOKUP(B3095,'12.2023'!A:F,6,0)</f>
        <v>132262.97</v>
      </c>
      <c r="N3095" s="150">
        <f t="shared" si="193"/>
        <v>0</v>
      </c>
      <c r="O3095" s="152">
        <f t="shared" si="194"/>
        <v>0</v>
      </c>
      <c r="P3095" s="128">
        <f t="shared" si="195"/>
        <v>0</v>
      </c>
      <c r="Q3095" s="153">
        <v>0</v>
      </c>
      <c r="R3095" s="128">
        <f t="shared" si="196"/>
        <v>0</v>
      </c>
      <c r="S3095" s="317">
        <v>9</v>
      </c>
    </row>
    <row r="3096" spans="1:19" hidden="1">
      <c r="A3096" s="147">
        <v>3049</v>
      </c>
      <c r="B3096" s="121">
        <v>10101040101</v>
      </c>
      <c r="C3096" s="148" t="s">
        <v>159</v>
      </c>
      <c r="D3096" s="149" t="s">
        <v>32</v>
      </c>
      <c r="E3096" s="149" t="s">
        <v>34</v>
      </c>
      <c r="F3096" s="149" t="s">
        <v>140</v>
      </c>
      <c r="G3096" s="149" t="s">
        <v>127</v>
      </c>
      <c r="H3096" s="149">
        <v>0</v>
      </c>
      <c r="I3096" s="123" t="s">
        <v>3139</v>
      </c>
      <c r="J3096" s="150">
        <f>VLOOKUP(B3096,'12.2023'!A:C,3,0)</f>
        <v>0</v>
      </c>
      <c r="K3096" s="151">
        <f>VLOOKUP(B3096,'12.2023'!A:D,4,0)</f>
        <v>3.7000000476837161E-3</v>
      </c>
      <c r="L3096" s="150">
        <f>VLOOKUP(B3096,'12.2023'!A:E,5,0)</f>
        <v>2469299.92</v>
      </c>
      <c r="M3096" s="150">
        <f>VLOOKUP(B3096,'12.2023'!A:F,6,0)</f>
        <v>2469299.9166999999</v>
      </c>
      <c r="N3096" s="150">
        <f t="shared" si="193"/>
        <v>0</v>
      </c>
      <c r="O3096" s="152">
        <f t="shared" si="194"/>
        <v>4.0000025182962418E-4</v>
      </c>
      <c r="P3096" s="128">
        <f t="shared" si="195"/>
        <v>-4.0000025182962418E-4</v>
      </c>
      <c r="Q3096" s="153">
        <v>0</v>
      </c>
      <c r="R3096" s="128">
        <f t="shared" si="196"/>
        <v>-4.0000025182962418E-4</v>
      </c>
      <c r="S3096" s="129">
        <v>17</v>
      </c>
    </row>
    <row r="3097" spans="1:19" hidden="1">
      <c r="A3097" s="147">
        <v>3050</v>
      </c>
      <c r="B3097" s="121">
        <v>10101040102</v>
      </c>
      <c r="C3097" s="148" t="s">
        <v>159</v>
      </c>
      <c r="D3097" s="149" t="s">
        <v>32</v>
      </c>
      <c r="E3097" s="149" t="s">
        <v>34</v>
      </c>
      <c r="F3097" s="149" t="s">
        <v>140</v>
      </c>
      <c r="G3097" s="149" t="s">
        <v>127</v>
      </c>
      <c r="H3097" s="149">
        <v>0</v>
      </c>
      <c r="I3097" s="123" t="s">
        <v>3140</v>
      </c>
      <c r="J3097" s="150">
        <f>VLOOKUP(B3097,'12.2023'!A:C,3,0)</f>
        <v>0</v>
      </c>
      <c r="K3097" s="151">
        <f>VLOOKUP(B3097,'12.2023'!A:D,4,0)</f>
        <v>0</v>
      </c>
      <c r="L3097" s="150">
        <f>VLOOKUP(B3097,'12.2023'!A:E,5,0)</f>
        <v>77510.36</v>
      </c>
      <c r="M3097" s="150">
        <f>VLOOKUP(B3097,'12.2023'!A:F,6,0)</f>
        <v>77510.36</v>
      </c>
      <c r="N3097" s="150">
        <f t="shared" si="193"/>
        <v>0</v>
      </c>
      <c r="O3097" s="152">
        <f t="shared" si="194"/>
        <v>0</v>
      </c>
      <c r="P3097" s="128">
        <f t="shared" si="195"/>
        <v>0</v>
      </c>
      <c r="Q3097" s="153">
        <v>0</v>
      </c>
      <c r="R3097" s="128">
        <f t="shared" si="196"/>
        <v>0</v>
      </c>
      <c r="S3097" s="129">
        <v>17</v>
      </c>
    </row>
    <row r="3098" spans="1:19" hidden="1">
      <c r="A3098" s="147">
        <v>3051</v>
      </c>
      <c r="B3098" s="121">
        <v>10101040201</v>
      </c>
      <c r="C3098" s="148" t="s">
        <v>159</v>
      </c>
      <c r="D3098" s="149" t="s">
        <v>32</v>
      </c>
      <c r="E3098" s="149" t="s">
        <v>34</v>
      </c>
      <c r="F3098" s="149" t="s">
        <v>140</v>
      </c>
      <c r="G3098" s="149" t="s">
        <v>127</v>
      </c>
      <c r="H3098" s="149">
        <v>0</v>
      </c>
      <c r="I3098" s="123" t="s">
        <v>3141</v>
      </c>
      <c r="J3098" s="150">
        <f>VLOOKUP(B3098,'12.2023'!A:C,3,0)</f>
        <v>0</v>
      </c>
      <c r="K3098" s="151">
        <f>VLOOKUP(B3098,'12.2023'!A:D,4,0)</f>
        <v>0</v>
      </c>
      <c r="L3098" s="150">
        <f>VLOOKUP(B3098,'12.2023'!A:E,5,0)</f>
        <v>30365.78</v>
      </c>
      <c r="M3098" s="150">
        <f>VLOOKUP(B3098,'12.2023'!A:F,6,0)</f>
        <v>30365.78</v>
      </c>
      <c r="N3098" s="150">
        <f t="shared" si="193"/>
        <v>0</v>
      </c>
      <c r="O3098" s="152">
        <f t="shared" si="194"/>
        <v>0</v>
      </c>
      <c r="P3098" s="128">
        <f t="shared" si="195"/>
        <v>0</v>
      </c>
      <c r="Q3098" s="153">
        <v>0</v>
      </c>
      <c r="R3098" s="128">
        <f t="shared" si="196"/>
        <v>0</v>
      </c>
      <c r="S3098" s="129">
        <v>17</v>
      </c>
    </row>
    <row r="3099" spans="1:19" hidden="1">
      <c r="A3099" s="147">
        <v>3052</v>
      </c>
      <c r="B3099" s="121">
        <v>10101040202</v>
      </c>
      <c r="C3099" s="148" t="s">
        <v>159</v>
      </c>
      <c r="D3099" s="149" t="s">
        <v>32</v>
      </c>
      <c r="E3099" s="149" t="s">
        <v>34</v>
      </c>
      <c r="F3099" s="149" t="s">
        <v>140</v>
      </c>
      <c r="G3099" s="149" t="s">
        <v>127</v>
      </c>
      <c r="H3099" s="149">
        <v>0</v>
      </c>
      <c r="I3099" s="123" t="s">
        <v>3142</v>
      </c>
      <c r="J3099" s="150">
        <f>VLOOKUP(B3099,'12.2023'!A:C,3,0)</f>
        <v>0</v>
      </c>
      <c r="K3099" s="151">
        <f>VLOOKUP(B3099,'12.2023'!A:D,4,0)</f>
        <v>0</v>
      </c>
      <c r="L3099" s="150">
        <f>VLOOKUP(B3099,'12.2023'!A:E,5,0)</f>
        <v>43542</v>
      </c>
      <c r="M3099" s="150">
        <f>VLOOKUP(B3099,'12.2023'!A:F,6,0)</f>
        <v>43542</v>
      </c>
      <c r="N3099" s="150">
        <f t="shared" si="193"/>
        <v>0</v>
      </c>
      <c r="O3099" s="152">
        <f t="shared" si="194"/>
        <v>0</v>
      </c>
      <c r="P3099" s="128">
        <f t="shared" si="195"/>
        <v>0</v>
      </c>
      <c r="Q3099" s="153">
        <v>0</v>
      </c>
      <c r="R3099" s="128">
        <f t="shared" si="196"/>
        <v>0</v>
      </c>
      <c r="S3099" s="129">
        <v>17</v>
      </c>
    </row>
    <row r="3100" spans="1:19" hidden="1">
      <c r="A3100" s="147">
        <v>3053</v>
      </c>
      <c r="B3100" s="121">
        <v>10101040206</v>
      </c>
      <c r="C3100" s="148" t="s">
        <v>159</v>
      </c>
      <c r="D3100" s="149" t="s">
        <v>32</v>
      </c>
      <c r="E3100" s="149" t="s">
        <v>34</v>
      </c>
      <c r="F3100" s="149" t="s">
        <v>140</v>
      </c>
      <c r="G3100" s="149" t="s">
        <v>127</v>
      </c>
      <c r="H3100" s="149">
        <v>0</v>
      </c>
      <c r="I3100" s="123" t="s">
        <v>3143</v>
      </c>
      <c r="J3100" s="150">
        <f>VLOOKUP(B3100,'12.2023'!A:C,3,0)</f>
        <v>0</v>
      </c>
      <c r="K3100" s="151">
        <f>VLOOKUP(B3100,'12.2023'!A:D,4,0)</f>
        <v>0</v>
      </c>
      <c r="L3100" s="150">
        <f>VLOOKUP(B3100,'12.2023'!A:E,5,0)</f>
        <v>50932.56</v>
      </c>
      <c r="M3100" s="150">
        <f>VLOOKUP(B3100,'12.2023'!A:F,6,0)</f>
        <v>50932.56</v>
      </c>
      <c r="N3100" s="150">
        <f t="shared" si="193"/>
        <v>0</v>
      </c>
      <c r="O3100" s="152">
        <f t="shared" si="194"/>
        <v>0</v>
      </c>
      <c r="P3100" s="128">
        <f t="shared" si="195"/>
        <v>0</v>
      </c>
      <c r="Q3100" s="153">
        <v>0</v>
      </c>
      <c r="R3100" s="128">
        <f t="shared" si="196"/>
        <v>0</v>
      </c>
      <c r="S3100" s="129">
        <v>17</v>
      </c>
    </row>
    <row r="3101" spans="1:19" hidden="1">
      <c r="A3101" s="147">
        <v>3054</v>
      </c>
      <c r="B3101" s="121">
        <v>10101040207</v>
      </c>
      <c r="C3101" s="148" t="s">
        <v>159</v>
      </c>
      <c r="D3101" s="149" t="s">
        <v>32</v>
      </c>
      <c r="E3101" s="149" t="s">
        <v>34</v>
      </c>
      <c r="F3101" s="149" t="s">
        <v>140</v>
      </c>
      <c r="G3101" s="149" t="s">
        <v>127</v>
      </c>
      <c r="H3101" s="149">
        <v>0</v>
      </c>
      <c r="I3101" s="123" t="s">
        <v>3144</v>
      </c>
      <c r="J3101" s="150">
        <f>VLOOKUP(B3101,'12.2023'!A:C,3,0)</f>
        <v>0</v>
      </c>
      <c r="K3101" s="151">
        <f>VLOOKUP(B3101,'12.2023'!A:D,4,0)</f>
        <v>0</v>
      </c>
      <c r="L3101" s="150">
        <f>VLOOKUP(B3101,'12.2023'!A:E,5,0)</f>
        <v>0</v>
      </c>
      <c r="M3101" s="150">
        <f>VLOOKUP(B3101,'12.2023'!A:F,6,0)</f>
        <v>0</v>
      </c>
      <c r="N3101" s="150">
        <f t="shared" si="193"/>
        <v>0</v>
      </c>
      <c r="O3101" s="152">
        <f t="shared" si="194"/>
        <v>0</v>
      </c>
      <c r="P3101" s="128">
        <f t="shared" si="195"/>
        <v>0</v>
      </c>
      <c r="Q3101" s="153">
        <v>0</v>
      </c>
      <c r="R3101" s="128">
        <f t="shared" si="196"/>
        <v>0</v>
      </c>
      <c r="S3101" s="129">
        <v>17</v>
      </c>
    </row>
    <row r="3102" spans="1:19" hidden="1">
      <c r="A3102" s="147">
        <v>3055</v>
      </c>
      <c r="B3102" s="121">
        <v>10101040303</v>
      </c>
      <c r="C3102" s="148" t="s">
        <v>159</v>
      </c>
      <c r="D3102" s="149" t="s">
        <v>32</v>
      </c>
      <c r="E3102" s="149" t="s">
        <v>34</v>
      </c>
      <c r="F3102" s="149" t="s">
        <v>140</v>
      </c>
      <c r="G3102" s="149" t="s">
        <v>127</v>
      </c>
      <c r="H3102" s="149">
        <v>0</v>
      </c>
      <c r="I3102" s="123" t="s">
        <v>3145</v>
      </c>
      <c r="J3102" s="150">
        <f>VLOOKUP(B3102,'12.2023'!A:C,3,0)</f>
        <v>0</v>
      </c>
      <c r="K3102" s="151">
        <f>VLOOKUP(B3102,'12.2023'!A:D,4,0)</f>
        <v>0</v>
      </c>
      <c r="L3102" s="150">
        <f>VLOOKUP(B3102,'12.2023'!A:E,5,0)</f>
        <v>5136.03</v>
      </c>
      <c r="M3102" s="150">
        <f>VLOOKUP(B3102,'12.2023'!A:F,6,0)</f>
        <v>5136.03</v>
      </c>
      <c r="N3102" s="150">
        <f t="shared" si="193"/>
        <v>0</v>
      </c>
      <c r="O3102" s="152">
        <f t="shared" si="194"/>
        <v>0</v>
      </c>
      <c r="P3102" s="128">
        <f t="shared" si="195"/>
        <v>0</v>
      </c>
      <c r="Q3102" s="153">
        <v>0</v>
      </c>
      <c r="R3102" s="128">
        <f t="shared" si="196"/>
        <v>0</v>
      </c>
      <c r="S3102" s="129">
        <v>17</v>
      </c>
    </row>
    <row r="3103" spans="1:19" hidden="1">
      <c r="A3103" s="147">
        <v>3056</v>
      </c>
      <c r="B3103" s="121">
        <v>10101040306</v>
      </c>
      <c r="C3103" s="148" t="s">
        <v>159</v>
      </c>
      <c r="D3103" s="149" t="s">
        <v>32</v>
      </c>
      <c r="E3103" s="149" t="s">
        <v>34</v>
      </c>
      <c r="F3103" s="149" t="s">
        <v>140</v>
      </c>
      <c r="G3103" s="149" t="s">
        <v>127</v>
      </c>
      <c r="H3103" s="149">
        <v>0</v>
      </c>
      <c r="I3103" s="123" t="s">
        <v>3146</v>
      </c>
      <c r="J3103" s="150">
        <f>VLOOKUP(B3103,'12.2023'!A:C,3,0)</f>
        <v>0</v>
      </c>
      <c r="K3103" s="151">
        <f>VLOOKUP(B3103,'12.2023'!A:D,4,0)</f>
        <v>0</v>
      </c>
      <c r="L3103" s="150">
        <f>VLOOKUP(B3103,'12.2023'!A:E,5,0)</f>
        <v>2900</v>
      </c>
      <c r="M3103" s="150">
        <f>VLOOKUP(B3103,'12.2023'!A:F,6,0)</f>
        <v>2900</v>
      </c>
      <c r="N3103" s="150">
        <f t="shared" si="193"/>
        <v>0</v>
      </c>
      <c r="O3103" s="152">
        <f t="shared" si="194"/>
        <v>0</v>
      </c>
      <c r="P3103" s="128">
        <f t="shared" si="195"/>
        <v>0</v>
      </c>
      <c r="Q3103" s="153">
        <v>0</v>
      </c>
      <c r="R3103" s="128">
        <f t="shared" si="196"/>
        <v>0</v>
      </c>
      <c r="S3103" s="129">
        <v>17</v>
      </c>
    </row>
    <row r="3104" spans="1:19" hidden="1">
      <c r="A3104" s="147">
        <v>3057</v>
      </c>
      <c r="B3104" s="121">
        <v>10101040307</v>
      </c>
      <c r="C3104" s="148" t="s">
        <v>159</v>
      </c>
      <c r="D3104" s="149" t="s">
        <v>32</v>
      </c>
      <c r="E3104" s="149" t="s">
        <v>34</v>
      </c>
      <c r="F3104" s="149" t="s">
        <v>140</v>
      </c>
      <c r="G3104" s="149" t="s">
        <v>127</v>
      </c>
      <c r="H3104" s="149">
        <v>0</v>
      </c>
      <c r="I3104" s="123" t="s">
        <v>3147</v>
      </c>
      <c r="J3104" s="150">
        <f>VLOOKUP(B3104,'12.2023'!A:C,3,0)</f>
        <v>0</v>
      </c>
      <c r="K3104" s="151">
        <f>VLOOKUP(B3104,'12.2023'!A:D,4,0)</f>
        <v>0</v>
      </c>
      <c r="L3104" s="150">
        <f>VLOOKUP(B3104,'12.2023'!A:E,5,0)</f>
        <v>23100</v>
      </c>
      <c r="M3104" s="150">
        <f>VLOOKUP(B3104,'12.2023'!A:F,6,0)</f>
        <v>23100</v>
      </c>
      <c r="N3104" s="150">
        <f t="shared" si="193"/>
        <v>0</v>
      </c>
      <c r="O3104" s="152">
        <f t="shared" si="194"/>
        <v>0</v>
      </c>
      <c r="P3104" s="128">
        <f t="shared" si="195"/>
        <v>0</v>
      </c>
      <c r="Q3104" s="153">
        <v>0</v>
      </c>
      <c r="R3104" s="128">
        <f t="shared" si="196"/>
        <v>0</v>
      </c>
      <c r="S3104" s="129">
        <v>17</v>
      </c>
    </row>
    <row r="3105" spans="1:19" hidden="1">
      <c r="A3105" s="147">
        <v>3058</v>
      </c>
      <c r="B3105" s="121">
        <v>10101040308</v>
      </c>
      <c r="C3105" s="148" t="s">
        <v>159</v>
      </c>
      <c r="D3105" s="149" t="s">
        <v>32</v>
      </c>
      <c r="E3105" s="149" t="s">
        <v>34</v>
      </c>
      <c r="F3105" s="149" t="s">
        <v>140</v>
      </c>
      <c r="G3105" s="149" t="s">
        <v>127</v>
      </c>
      <c r="H3105" s="149">
        <v>0</v>
      </c>
      <c r="I3105" s="123" t="s">
        <v>3148</v>
      </c>
      <c r="J3105" s="150">
        <f>VLOOKUP(B3105,'12.2023'!A:C,3,0)</f>
        <v>0</v>
      </c>
      <c r="K3105" s="151">
        <f>VLOOKUP(B3105,'12.2023'!A:D,4,0)</f>
        <v>0</v>
      </c>
      <c r="L3105" s="150">
        <f>VLOOKUP(B3105,'12.2023'!A:E,5,0)</f>
        <v>502370.42</v>
      </c>
      <c r="M3105" s="150">
        <f>VLOOKUP(B3105,'12.2023'!A:F,6,0)</f>
        <v>502370.42</v>
      </c>
      <c r="N3105" s="150">
        <f t="shared" si="193"/>
        <v>0</v>
      </c>
      <c r="O3105" s="152">
        <f t="shared" si="194"/>
        <v>0</v>
      </c>
      <c r="P3105" s="128">
        <f t="shared" si="195"/>
        <v>0</v>
      </c>
      <c r="Q3105" s="153">
        <v>0</v>
      </c>
      <c r="R3105" s="128">
        <f t="shared" si="196"/>
        <v>0</v>
      </c>
      <c r="S3105" s="129">
        <v>17</v>
      </c>
    </row>
    <row r="3106" spans="1:19" hidden="1">
      <c r="A3106" s="147">
        <v>3059</v>
      </c>
      <c r="B3106" s="121">
        <v>10101040309</v>
      </c>
      <c r="C3106" s="148" t="s">
        <v>159</v>
      </c>
      <c r="D3106" s="149" t="s">
        <v>32</v>
      </c>
      <c r="E3106" s="149" t="s">
        <v>34</v>
      </c>
      <c r="F3106" s="149" t="s">
        <v>140</v>
      </c>
      <c r="G3106" s="149" t="s">
        <v>127</v>
      </c>
      <c r="H3106" s="149">
        <v>0</v>
      </c>
      <c r="I3106" s="123" t="s">
        <v>3149</v>
      </c>
      <c r="J3106" s="150">
        <f>VLOOKUP(B3106,'12.2023'!A:C,3,0)</f>
        <v>0</v>
      </c>
      <c r="K3106" s="151">
        <f>VLOOKUP(B3106,'12.2023'!A:D,4,0)</f>
        <v>0</v>
      </c>
      <c r="L3106" s="150">
        <f>VLOOKUP(B3106,'12.2023'!A:E,5,0)</f>
        <v>98056</v>
      </c>
      <c r="M3106" s="150">
        <f>VLOOKUP(B3106,'12.2023'!A:F,6,0)</f>
        <v>98056</v>
      </c>
      <c r="N3106" s="150">
        <f t="shared" si="193"/>
        <v>0</v>
      </c>
      <c r="O3106" s="152">
        <f t="shared" si="194"/>
        <v>0</v>
      </c>
      <c r="P3106" s="128">
        <f t="shared" si="195"/>
        <v>0</v>
      </c>
      <c r="Q3106" s="153">
        <v>0</v>
      </c>
      <c r="R3106" s="128">
        <f t="shared" si="196"/>
        <v>0</v>
      </c>
      <c r="S3106" s="129">
        <v>17</v>
      </c>
    </row>
    <row r="3107" spans="1:19" hidden="1">
      <c r="A3107" s="147">
        <v>3060</v>
      </c>
      <c r="B3107" s="121">
        <v>10101040310</v>
      </c>
      <c r="C3107" s="148" t="s">
        <v>159</v>
      </c>
      <c r="D3107" s="149" t="s">
        <v>32</v>
      </c>
      <c r="E3107" s="149" t="s">
        <v>34</v>
      </c>
      <c r="F3107" s="149" t="s">
        <v>140</v>
      </c>
      <c r="G3107" s="149" t="s">
        <v>127</v>
      </c>
      <c r="H3107" s="149">
        <v>0</v>
      </c>
      <c r="I3107" s="123" t="s">
        <v>3150</v>
      </c>
      <c r="J3107" s="150">
        <f>VLOOKUP(B3107,'12.2023'!A:C,3,0)</f>
        <v>0</v>
      </c>
      <c r="K3107" s="151">
        <f>VLOOKUP(B3107,'12.2023'!A:D,4,0)</f>
        <v>0</v>
      </c>
      <c r="L3107" s="150">
        <f>VLOOKUP(B3107,'12.2023'!A:E,5,0)</f>
        <v>71152.86</v>
      </c>
      <c r="M3107" s="150">
        <f>VLOOKUP(B3107,'12.2023'!A:F,6,0)</f>
        <v>71152.86</v>
      </c>
      <c r="N3107" s="150">
        <f t="shared" si="193"/>
        <v>0</v>
      </c>
      <c r="O3107" s="152">
        <f t="shared" si="194"/>
        <v>0</v>
      </c>
      <c r="P3107" s="128">
        <f t="shared" si="195"/>
        <v>0</v>
      </c>
      <c r="Q3107" s="153">
        <v>0</v>
      </c>
      <c r="R3107" s="128">
        <f t="shared" si="196"/>
        <v>0</v>
      </c>
      <c r="S3107" s="129">
        <v>17</v>
      </c>
    </row>
    <row r="3108" spans="1:19" hidden="1">
      <c r="A3108" s="147">
        <v>3061</v>
      </c>
      <c r="B3108" s="121">
        <v>10101040316</v>
      </c>
      <c r="C3108" s="148" t="s">
        <v>159</v>
      </c>
      <c r="D3108" s="149" t="s">
        <v>32</v>
      </c>
      <c r="E3108" s="149" t="s">
        <v>34</v>
      </c>
      <c r="F3108" s="149" t="s">
        <v>140</v>
      </c>
      <c r="G3108" s="149" t="s">
        <v>127</v>
      </c>
      <c r="H3108" s="149">
        <v>0</v>
      </c>
      <c r="I3108" s="123" t="s">
        <v>3151</v>
      </c>
      <c r="J3108" s="150">
        <f>VLOOKUP(B3108,'12.2023'!A:C,3,0)</f>
        <v>0</v>
      </c>
      <c r="K3108" s="151">
        <f>VLOOKUP(B3108,'12.2023'!A:D,4,0)</f>
        <v>0</v>
      </c>
      <c r="L3108" s="150">
        <f>VLOOKUP(B3108,'12.2023'!A:E,5,0)</f>
        <v>100</v>
      </c>
      <c r="M3108" s="150">
        <f>VLOOKUP(B3108,'12.2023'!A:F,6,0)</f>
        <v>100</v>
      </c>
      <c r="N3108" s="150">
        <f t="shared" si="193"/>
        <v>0</v>
      </c>
      <c r="O3108" s="152">
        <f t="shared" si="194"/>
        <v>0</v>
      </c>
      <c r="P3108" s="128">
        <f t="shared" si="195"/>
        <v>0</v>
      </c>
      <c r="Q3108" s="153">
        <v>0</v>
      </c>
      <c r="R3108" s="128">
        <f t="shared" si="196"/>
        <v>0</v>
      </c>
      <c r="S3108" s="129">
        <v>17</v>
      </c>
    </row>
    <row r="3109" spans="1:19" hidden="1">
      <c r="A3109" s="147">
        <v>3062</v>
      </c>
      <c r="B3109" s="121">
        <v>10101040317</v>
      </c>
      <c r="C3109" s="148" t="s">
        <v>159</v>
      </c>
      <c r="D3109" s="149" t="s">
        <v>32</v>
      </c>
      <c r="E3109" s="149" t="s">
        <v>34</v>
      </c>
      <c r="F3109" s="149" t="s">
        <v>140</v>
      </c>
      <c r="G3109" s="149" t="s">
        <v>127</v>
      </c>
      <c r="H3109" s="149">
        <v>0</v>
      </c>
      <c r="I3109" s="123" t="s">
        <v>3152</v>
      </c>
      <c r="J3109" s="150">
        <f>VLOOKUP(B3109,'12.2023'!A:C,3,0)</f>
        <v>0</v>
      </c>
      <c r="K3109" s="151">
        <f>VLOOKUP(B3109,'12.2023'!A:D,4,0)</f>
        <v>0</v>
      </c>
      <c r="L3109" s="150">
        <f>VLOOKUP(B3109,'12.2023'!A:E,5,0)</f>
        <v>15597</v>
      </c>
      <c r="M3109" s="150">
        <f>VLOOKUP(B3109,'12.2023'!A:F,6,0)</f>
        <v>15597</v>
      </c>
      <c r="N3109" s="150">
        <f t="shared" si="193"/>
        <v>0</v>
      </c>
      <c r="O3109" s="152">
        <f t="shared" si="194"/>
        <v>0</v>
      </c>
      <c r="P3109" s="128">
        <f t="shared" si="195"/>
        <v>0</v>
      </c>
      <c r="Q3109" s="153">
        <v>0</v>
      </c>
      <c r="R3109" s="128">
        <f t="shared" si="196"/>
        <v>0</v>
      </c>
      <c r="S3109" s="129">
        <v>17</v>
      </c>
    </row>
    <row r="3110" spans="1:19" hidden="1">
      <c r="A3110" s="147">
        <v>3063</v>
      </c>
      <c r="B3110" s="121">
        <v>10101040318</v>
      </c>
      <c r="C3110" s="148" t="s">
        <v>159</v>
      </c>
      <c r="D3110" s="149" t="s">
        <v>32</v>
      </c>
      <c r="E3110" s="149" t="s">
        <v>34</v>
      </c>
      <c r="F3110" s="149" t="s">
        <v>140</v>
      </c>
      <c r="G3110" s="149" t="s">
        <v>127</v>
      </c>
      <c r="H3110" s="149">
        <v>0</v>
      </c>
      <c r="I3110" s="123" t="s">
        <v>3153</v>
      </c>
      <c r="J3110" s="150">
        <f>VLOOKUP(B3110,'12.2023'!A:C,3,0)</f>
        <v>0</v>
      </c>
      <c r="K3110" s="151">
        <f>VLOOKUP(B3110,'12.2023'!A:D,4,0)</f>
        <v>0</v>
      </c>
      <c r="L3110" s="150">
        <f>VLOOKUP(B3110,'12.2023'!A:E,5,0)</f>
        <v>3035</v>
      </c>
      <c r="M3110" s="150">
        <f>VLOOKUP(B3110,'12.2023'!A:F,6,0)</f>
        <v>3035</v>
      </c>
      <c r="N3110" s="150">
        <f t="shared" si="193"/>
        <v>0</v>
      </c>
      <c r="O3110" s="152">
        <f t="shared" si="194"/>
        <v>0</v>
      </c>
      <c r="P3110" s="128">
        <f t="shared" si="195"/>
        <v>0</v>
      </c>
      <c r="Q3110" s="153">
        <v>0</v>
      </c>
      <c r="R3110" s="128">
        <f t="shared" si="196"/>
        <v>0</v>
      </c>
      <c r="S3110" s="129">
        <v>17</v>
      </c>
    </row>
    <row r="3111" spans="1:19" hidden="1">
      <c r="A3111" s="147">
        <v>3064</v>
      </c>
      <c r="B3111" s="121">
        <v>10101040321</v>
      </c>
      <c r="C3111" s="148" t="s">
        <v>159</v>
      </c>
      <c r="D3111" s="149" t="s">
        <v>32</v>
      </c>
      <c r="E3111" s="149" t="s">
        <v>34</v>
      </c>
      <c r="F3111" s="149" t="s">
        <v>140</v>
      </c>
      <c r="G3111" s="149" t="s">
        <v>127</v>
      </c>
      <c r="H3111" s="149">
        <v>0</v>
      </c>
      <c r="I3111" s="123" t="s">
        <v>3154</v>
      </c>
      <c r="J3111" s="150">
        <f>VLOOKUP(B3111,'12.2023'!A:C,3,0)</f>
        <v>0</v>
      </c>
      <c r="K3111" s="151">
        <f>VLOOKUP(B3111,'12.2023'!A:D,4,0)</f>
        <v>0</v>
      </c>
      <c r="L3111" s="150">
        <f>VLOOKUP(B3111,'12.2023'!A:E,5,0)</f>
        <v>0</v>
      </c>
      <c r="M3111" s="150">
        <f>VLOOKUP(B3111,'12.2023'!A:F,6,0)</f>
        <v>0</v>
      </c>
      <c r="N3111" s="150">
        <f t="shared" si="193"/>
        <v>0</v>
      </c>
      <c r="O3111" s="152">
        <f t="shared" si="194"/>
        <v>0</v>
      </c>
      <c r="P3111" s="128">
        <f t="shared" si="195"/>
        <v>0</v>
      </c>
      <c r="Q3111" s="153">
        <v>0</v>
      </c>
      <c r="R3111" s="128">
        <f t="shared" si="196"/>
        <v>0</v>
      </c>
      <c r="S3111" s="129">
        <v>17</v>
      </c>
    </row>
    <row r="3112" spans="1:19" hidden="1">
      <c r="A3112" s="147">
        <v>3065</v>
      </c>
      <c r="B3112" s="121">
        <v>10101040322</v>
      </c>
      <c r="C3112" s="148" t="s">
        <v>159</v>
      </c>
      <c r="D3112" s="149" t="s">
        <v>32</v>
      </c>
      <c r="E3112" s="149" t="s">
        <v>34</v>
      </c>
      <c r="F3112" s="149" t="s">
        <v>140</v>
      </c>
      <c r="G3112" s="149" t="s">
        <v>127</v>
      </c>
      <c r="H3112" s="149">
        <v>0</v>
      </c>
      <c r="I3112" s="123" t="s">
        <v>3155</v>
      </c>
      <c r="J3112" s="150">
        <f>VLOOKUP(B3112,'12.2023'!A:C,3,0)</f>
        <v>0</v>
      </c>
      <c r="K3112" s="151">
        <f>VLOOKUP(B3112,'12.2023'!A:D,4,0)</f>
        <v>0</v>
      </c>
      <c r="L3112" s="150">
        <f>VLOOKUP(B3112,'12.2023'!A:E,5,0)</f>
        <v>1.44</v>
      </c>
      <c r="M3112" s="150">
        <f>VLOOKUP(B3112,'12.2023'!A:F,6,0)</f>
        <v>1.44</v>
      </c>
      <c r="N3112" s="150">
        <f t="shared" si="193"/>
        <v>0</v>
      </c>
      <c r="O3112" s="152">
        <f t="shared" si="194"/>
        <v>0</v>
      </c>
      <c r="P3112" s="128">
        <f t="shared" si="195"/>
        <v>0</v>
      </c>
      <c r="Q3112" s="153">
        <v>0</v>
      </c>
      <c r="R3112" s="128">
        <f t="shared" si="196"/>
        <v>0</v>
      </c>
      <c r="S3112" s="129">
        <v>17</v>
      </c>
    </row>
    <row r="3113" spans="1:19" hidden="1">
      <c r="A3113" s="147">
        <v>3066</v>
      </c>
      <c r="B3113" s="121">
        <v>10101040325</v>
      </c>
      <c r="C3113" s="148" t="s">
        <v>159</v>
      </c>
      <c r="D3113" s="149" t="s">
        <v>32</v>
      </c>
      <c r="E3113" s="149" t="s">
        <v>34</v>
      </c>
      <c r="F3113" s="149" t="s">
        <v>140</v>
      </c>
      <c r="G3113" s="149" t="s">
        <v>127</v>
      </c>
      <c r="H3113" s="149">
        <v>0</v>
      </c>
      <c r="I3113" s="123" t="s">
        <v>3156</v>
      </c>
      <c r="J3113" s="150">
        <f>VLOOKUP(B3113,'12.2023'!A:C,3,0)</f>
        <v>0</v>
      </c>
      <c r="K3113" s="151">
        <f>VLOOKUP(B3113,'12.2023'!A:D,4,0)</f>
        <v>0</v>
      </c>
      <c r="L3113" s="150">
        <f>VLOOKUP(B3113,'12.2023'!A:E,5,0)</f>
        <v>5097.17</v>
      </c>
      <c r="M3113" s="150">
        <f>VLOOKUP(B3113,'12.2023'!A:F,6,0)</f>
        <v>5097.17</v>
      </c>
      <c r="N3113" s="150">
        <f t="shared" si="193"/>
        <v>0</v>
      </c>
      <c r="O3113" s="152">
        <f t="shared" si="194"/>
        <v>0</v>
      </c>
      <c r="P3113" s="128">
        <f t="shared" si="195"/>
        <v>0</v>
      </c>
      <c r="Q3113" s="153">
        <v>0</v>
      </c>
      <c r="R3113" s="128">
        <f t="shared" si="196"/>
        <v>0</v>
      </c>
      <c r="S3113" s="129">
        <v>17</v>
      </c>
    </row>
    <row r="3114" spans="1:19" hidden="1">
      <c r="A3114" s="147">
        <v>3067</v>
      </c>
      <c r="B3114" s="121">
        <v>10101040326</v>
      </c>
      <c r="C3114" s="148" t="s">
        <v>159</v>
      </c>
      <c r="D3114" s="149" t="s">
        <v>32</v>
      </c>
      <c r="E3114" s="149" t="s">
        <v>34</v>
      </c>
      <c r="F3114" s="149" t="s">
        <v>140</v>
      </c>
      <c r="G3114" s="149" t="s">
        <v>127</v>
      </c>
      <c r="H3114" s="149">
        <v>0</v>
      </c>
      <c r="I3114" s="123" t="s">
        <v>3157</v>
      </c>
      <c r="J3114" s="150">
        <f>VLOOKUP(B3114,'12.2023'!A:C,3,0)</f>
        <v>0</v>
      </c>
      <c r="K3114" s="151">
        <f>VLOOKUP(B3114,'12.2023'!A:D,4,0)</f>
        <v>0</v>
      </c>
      <c r="L3114" s="150">
        <f>VLOOKUP(B3114,'12.2023'!A:E,5,0)</f>
        <v>0</v>
      </c>
      <c r="M3114" s="150">
        <f>VLOOKUP(B3114,'12.2023'!A:F,6,0)</f>
        <v>0</v>
      </c>
      <c r="N3114" s="150">
        <f t="shared" si="193"/>
        <v>0</v>
      </c>
      <c r="O3114" s="152">
        <f t="shared" si="194"/>
        <v>0</v>
      </c>
      <c r="P3114" s="128">
        <f t="shared" si="195"/>
        <v>0</v>
      </c>
      <c r="Q3114" s="153">
        <v>0</v>
      </c>
      <c r="R3114" s="128">
        <f t="shared" si="196"/>
        <v>0</v>
      </c>
      <c r="S3114" s="129">
        <v>17</v>
      </c>
    </row>
    <row r="3115" spans="1:19" hidden="1">
      <c r="A3115" s="147">
        <v>3068</v>
      </c>
      <c r="B3115" s="121">
        <v>10101040327</v>
      </c>
      <c r="C3115" s="148" t="s">
        <v>159</v>
      </c>
      <c r="D3115" s="149" t="s">
        <v>32</v>
      </c>
      <c r="E3115" s="149" t="s">
        <v>34</v>
      </c>
      <c r="F3115" s="149" t="s">
        <v>140</v>
      </c>
      <c r="G3115" s="149" t="s">
        <v>127</v>
      </c>
      <c r="H3115" s="149">
        <v>0</v>
      </c>
      <c r="I3115" s="123" t="s">
        <v>3158</v>
      </c>
      <c r="J3115" s="150">
        <f>VLOOKUP(B3115,'12.2023'!A:C,3,0)</f>
        <v>0</v>
      </c>
      <c r="K3115" s="151">
        <f>VLOOKUP(B3115,'12.2023'!A:D,4,0)</f>
        <v>0</v>
      </c>
      <c r="L3115" s="150">
        <f>VLOOKUP(B3115,'12.2023'!A:E,5,0)</f>
        <v>0</v>
      </c>
      <c r="M3115" s="150">
        <f>VLOOKUP(B3115,'12.2023'!A:F,6,0)</f>
        <v>0</v>
      </c>
      <c r="N3115" s="150">
        <f t="shared" si="193"/>
        <v>0</v>
      </c>
      <c r="O3115" s="152">
        <f t="shared" si="194"/>
        <v>0</v>
      </c>
      <c r="P3115" s="128">
        <f t="shared" si="195"/>
        <v>0</v>
      </c>
      <c r="Q3115" s="153">
        <v>0</v>
      </c>
      <c r="R3115" s="128">
        <f t="shared" si="196"/>
        <v>0</v>
      </c>
      <c r="S3115" s="129">
        <v>17</v>
      </c>
    </row>
    <row r="3116" spans="1:19" hidden="1">
      <c r="A3116" s="147">
        <v>3069</v>
      </c>
      <c r="B3116" s="121">
        <v>10101040328</v>
      </c>
      <c r="C3116" s="148" t="s">
        <v>159</v>
      </c>
      <c r="D3116" s="149" t="s">
        <v>32</v>
      </c>
      <c r="E3116" s="149" t="s">
        <v>34</v>
      </c>
      <c r="F3116" s="149" t="s">
        <v>140</v>
      </c>
      <c r="G3116" s="149" t="s">
        <v>127</v>
      </c>
      <c r="H3116" s="149">
        <v>0</v>
      </c>
      <c r="I3116" s="123" t="s">
        <v>3159</v>
      </c>
      <c r="J3116" s="150">
        <f>VLOOKUP(B3116,'12.2023'!A:C,3,0)</f>
        <v>0</v>
      </c>
      <c r="K3116" s="151">
        <f>VLOOKUP(B3116,'12.2023'!A:D,4,0)</f>
        <v>0</v>
      </c>
      <c r="L3116" s="150">
        <f>VLOOKUP(B3116,'12.2023'!A:E,5,0)</f>
        <v>8600</v>
      </c>
      <c r="M3116" s="150">
        <f>VLOOKUP(B3116,'12.2023'!A:F,6,0)</f>
        <v>8600</v>
      </c>
      <c r="N3116" s="150">
        <f t="shared" si="193"/>
        <v>0</v>
      </c>
      <c r="O3116" s="152">
        <f t="shared" si="194"/>
        <v>0</v>
      </c>
      <c r="P3116" s="128">
        <f t="shared" si="195"/>
        <v>0</v>
      </c>
      <c r="Q3116" s="153">
        <v>0</v>
      </c>
      <c r="R3116" s="128">
        <f t="shared" si="196"/>
        <v>0</v>
      </c>
      <c r="S3116" s="129">
        <v>17</v>
      </c>
    </row>
    <row r="3117" spans="1:19" hidden="1">
      <c r="A3117" s="147">
        <v>3070</v>
      </c>
      <c r="B3117" s="121">
        <v>10101040330</v>
      </c>
      <c r="C3117" s="148" t="s">
        <v>159</v>
      </c>
      <c r="D3117" s="149" t="s">
        <v>32</v>
      </c>
      <c r="E3117" s="149" t="s">
        <v>34</v>
      </c>
      <c r="F3117" s="149" t="s">
        <v>140</v>
      </c>
      <c r="G3117" s="149" t="s">
        <v>127</v>
      </c>
      <c r="H3117" s="149">
        <v>0</v>
      </c>
      <c r="I3117" s="123" t="s">
        <v>3160</v>
      </c>
      <c r="J3117" s="150">
        <f>VLOOKUP(B3117,'12.2023'!A:C,3,0)</f>
        <v>0</v>
      </c>
      <c r="K3117" s="151">
        <f>VLOOKUP(B3117,'12.2023'!A:D,4,0)</f>
        <v>0</v>
      </c>
      <c r="L3117" s="150">
        <f>VLOOKUP(B3117,'12.2023'!A:E,5,0)</f>
        <v>0</v>
      </c>
      <c r="M3117" s="150">
        <f>VLOOKUP(B3117,'12.2023'!A:F,6,0)</f>
        <v>0</v>
      </c>
      <c r="N3117" s="150">
        <f t="shared" si="193"/>
        <v>0</v>
      </c>
      <c r="O3117" s="152">
        <f t="shared" si="194"/>
        <v>0</v>
      </c>
      <c r="P3117" s="128">
        <f t="shared" si="195"/>
        <v>0</v>
      </c>
      <c r="Q3117" s="153">
        <v>0</v>
      </c>
      <c r="R3117" s="128">
        <f t="shared" si="196"/>
        <v>0</v>
      </c>
      <c r="S3117" s="129">
        <v>17</v>
      </c>
    </row>
    <row r="3118" spans="1:19" hidden="1">
      <c r="A3118" s="147">
        <v>3071</v>
      </c>
      <c r="B3118" s="121">
        <v>10101040331</v>
      </c>
      <c r="C3118" s="148" t="s">
        <v>159</v>
      </c>
      <c r="D3118" s="149" t="s">
        <v>32</v>
      </c>
      <c r="E3118" s="149" t="s">
        <v>34</v>
      </c>
      <c r="F3118" s="149" t="s">
        <v>140</v>
      </c>
      <c r="G3118" s="149" t="s">
        <v>127</v>
      </c>
      <c r="H3118" s="149">
        <v>0</v>
      </c>
      <c r="I3118" s="123" t="s">
        <v>3161</v>
      </c>
      <c r="J3118" s="150">
        <f>VLOOKUP(B3118,'12.2023'!A:C,3,0)</f>
        <v>0</v>
      </c>
      <c r="K3118" s="151">
        <f>VLOOKUP(B3118,'12.2023'!A:D,4,0)</f>
        <v>0</v>
      </c>
      <c r="L3118" s="150">
        <f>VLOOKUP(B3118,'12.2023'!A:E,5,0)</f>
        <v>1625.91</v>
      </c>
      <c r="M3118" s="150">
        <f>VLOOKUP(B3118,'12.2023'!A:F,6,0)</f>
        <v>1625.91</v>
      </c>
      <c r="N3118" s="150">
        <f t="shared" si="193"/>
        <v>0</v>
      </c>
      <c r="O3118" s="152">
        <f t="shared" si="194"/>
        <v>0</v>
      </c>
      <c r="P3118" s="128">
        <f t="shared" si="195"/>
        <v>0</v>
      </c>
      <c r="Q3118" s="153">
        <v>0</v>
      </c>
      <c r="R3118" s="128">
        <f t="shared" si="196"/>
        <v>0</v>
      </c>
      <c r="S3118" s="129">
        <v>17</v>
      </c>
    </row>
    <row r="3119" spans="1:19" hidden="1">
      <c r="A3119" s="147">
        <v>3072</v>
      </c>
      <c r="B3119" s="121">
        <v>10101040332</v>
      </c>
      <c r="C3119" s="148" t="s">
        <v>159</v>
      </c>
      <c r="D3119" s="149" t="s">
        <v>32</v>
      </c>
      <c r="E3119" s="149" t="s">
        <v>34</v>
      </c>
      <c r="F3119" s="149" t="s">
        <v>140</v>
      </c>
      <c r="G3119" s="149" t="s">
        <v>127</v>
      </c>
      <c r="H3119" s="149">
        <v>0</v>
      </c>
      <c r="I3119" s="123" t="s">
        <v>3162</v>
      </c>
      <c r="J3119" s="150">
        <f>VLOOKUP(B3119,'12.2023'!A:C,3,0)</f>
        <v>0</v>
      </c>
      <c r="K3119" s="151">
        <f>VLOOKUP(B3119,'12.2023'!A:D,4,0)</f>
        <v>0</v>
      </c>
      <c r="L3119" s="150">
        <f>VLOOKUP(B3119,'12.2023'!A:E,5,0)</f>
        <v>19641.23</v>
      </c>
      <c r="M3119" s="150">
        <f>VLOOKUP(B3119,'12.2023'!A:F,6,0)</f>
        <v>19641.23</v>
      </c>
      <c r="N3119" s="150">
        <f t="shared" si="193"/>
        <v>0</v>
      </c>
      <c r="O3119" s="152">
        <f t="shared" si="194"/>
        <v>0</v>
      </c>
      <c r="P3119" s="128">
        <f t="shared" si="195"/>
        <v>0</v>
      </c>
      <c r="Q3119" s="153">
        <v>0</v>
      </c>
      <c r="R3119" s="128">
        <f t="shared" si="196"/>
        <v>0</v>
      </c>
      <c r="S3119" s="129">
        <v>17</v>
      </c>
    </row>
    <row r="3120" spans="1:19" hidden="1">
      <c r="A3120" s="147">
        <v>3073</v>
      </c>
      <c r="B3120" s="121">
        <v>10101040333</v>
      </c>
      <c r="C3120" s="148" t="s">
        <v>159</v>
      </c>
      <c r="D3120" s="149" t="s">
        <v>32</v>
      </c>
      <c r="E3120" s="149" t="s">
        <v>34</v>
      </c>
      <c r="F3120" s="149" t="s">
        <v>140</v>
      </c>
      <c r="G3120" s="149" t="s">
        <v>127</v>
      </c>
      <c r="H3120" s="149">
        <v>0</v>
      </c>
      <c r="I3120" s="123" t="s">
        <v>3163</v>
      </c>
      <c r="J3120" s="150">
        <f>VLOOKUP(B3120,'12.2023'!A:C,3,0)</f>
        <v>0</v>
      </c>
      <c r="K3120" s="151">
        <f>VLOOKUP(B3120,'12.2023'!A:D,4,0)</f>
        <v>0</v>
      </c>
      <c r="L3120" s="150">
        <f>VLOOKUP(B3120,'12.2023'!A:E,5,0)</f>
        <v>1000</v>
      </c>
      <c r="M3120" s="150">
        <f>VLOOKUP(B3120,'12.2023'!A:F,6,0)</f>
        <v>1000</v>
      </c>
      <c r="N3120" s="150">
        <f t="shared" si="193"/>
        <v>0</v>
      </c>
      <c r="O3120" s="152">
        <f t="shared" si="194"/>
        <v>0</v>
      </c>
      <c r="P3120" s="128">
        <f t="shared" si="195"/>
        <v>0</v>
      </c>
      <c r="Q3120" s="153">
        <v>0</v>
      </c>
      <c r="R3120" s="128">
        <f t="shared" si="196"/>
        <v>0</v>
      </c>
      <c r="S3120" s="129">
        <v>17</v>
      </c>
    </row>
    <row r="3121" spans="1:19" hidden="1">
      <c r="A3121" s="147">
        <v>3074</v>
      </c>
      <c r="B3121" s="121">
        <v>10101040334</v>
      </c>
      <c r="C3121" s="148" t="s">
        <v>159</v>
      </c>
      <c r="D3121" s="149" t="s">
        <v>32</v>
      </c>
      <c r="E3121" s="149" t="s">
        <v>34</v>
      </c>
      <c r="F3121" s="149" t="s">
        <v>140</v>
      </c>
      <c r="G3121" s="149" t="s">
        <v>127</v>
      </c>
      <c r="H3121" s="149">
        <v>0</v>
      </c>
      <c r="I3121" s="123" t="s">
        <v>3164</v>
      </c>
      <c r="J3121" s="150">
        <f>VLOOKUP(B3121,'12.2023'!A:C,3,0)</f>
        <v>0</v>
      </c>
      <c r="K3121" s="151">
        <f>VLOOKUP(B3121,'12.2023'!A:D,4,0)</f>
        <v>0</v>
      </c>
      <c r="L3121" s="150">
        <f>VLOOKUP(B3121,'12.2023'!A:E,5,0)</f>
        <v>12875</v>
      </c>
      <c r="M3121" s="150">
        <f>VLOOKUP(B3121,'12.2023'!A:F,6,0)</f>
        <v>12875</v>
      </c>
      <c r="N3121" s="150">
        <f t="shared" si="193"/>
        <v>0</v>
      </c>
      <c r="O3121" s="152">
        <f t="shared" si="194"/>
        <v>0</v>
      </c>
      <c r="P3121" s="128">
        <f t="shared" si="195"/>
        <v>0</v>
      </c>
      <c r="Q3121" s="153">
        <v>0</v>
      </c>
      <c r="R3121" s="128">
        <f t="shared" si="196"/>
        <v>0</v>
      </c>
      <c r="S3121" s="129">
        <v>17</v>
      </c>
    </row>
    <row r="3122" spans="1:19" hidden="1">
      <c r="A3122" s="147">
        <v>3075</v>
      </c>
      <c r="B3122" s="121">
        <v>10101040335</v>
      </c>
      <c r="C3122" s="148" t="s">
        <v>159</v>
      </c>
      <c r="D3122" s="149" t="s">
        <v>32</v>
      </c>
      <c r="E3122" s="149" t="s">
        <v>34</v>
      </c>
      <c r="F3122" s="149" t="s">
        <v>140</v>
      </c>
      <c r="G3122" s="149" t="s">
        <v>127</v>
      </c>
      <c r="H3122" s="149">
        <v>0</v>
      </c>
      <c r="I3122" s="123" t="s">
        <v>3165</v>
      </c>
      <c r="J3122" s="150">
        <f>VLOOKUP(B3122,'12.2023'!A:C,3,0)</f>
        <v>0</v>
      </c>
      <c r="K3122" s="151">
        <f>VLOOKUP(B3122,'12.2023'!A:D,4,0)</f>
        <v>0</v>
      </c>
      <c r="L3122" s="150">
        <f>VLOOKUP(B3122,'12.2023'!A:E,5,0)</f>
        <v>2000</v>
      </c>
      <c r="M3122" s="150">
        <f>VLOOKUP(B3122,'12.2023'!A:F,6,0)</f>
        <v>2000</v>
      </c>
      <c r="N3122" s="150">
        <f t="shared" si="193"/>
        <v>0</v>
      </c>
      <c r="O3122" s="152">
        <f t="shared" si="194"/>
        <v>0</v>
      </c>
      <c r="P3122" s="128">
        <f t="shared" si="195"/>
        <v>0</v>
      </c>
      <c r="Q3122" s="153">
        <v>0</v>
      </c>
      <c r="R3122" s="128">
        <f t="shared" si="196"/>
        <v>0</v>
      </c>
      <c r="S3122" s="129">
        <v>17</v>
      </c>
    </row>
    <row r="3123" spans="1:19" hidden="1">
      <c r="A3123" s="147">
        <v>3076</v>
      </c>
      <c r="B3123" s="121">
        <v>10101040336</v>
      </c>
      <c r="C3123" s="148" t="s">
        <v>159</v>
      </c>
      <c r="D3123" s="149" t="s">
        <v>32</v>
      </c>
      <c r="E3123" s="149" t="s">
        <v>34</v>
      </c>
      <c r="F3123" s="149" t="s">
        <v>140</v>
      </c>
      <c r="G3123" s="149" t="s">
        <v>127</v>
      </c>
      <c r="H3123" s="149">
        <v>0</v>
      </c>
      <c r="I3123" s="123" t="s">
        <v>3166</v>
      </c>
      <c r="J3123" s="150">
        <f>VLOOKUP(B3123,'12.2023'!A:C,3,0)</f>
        <v>0</v>
      </c>
      <c r="K3123" s="151">
        <f>VLOOKUP(B3123,'12.2023'!A:D,4,0)</f>
        <v>0</v>
      </c>
      <c r="L3123" s="150">
        <f>VLOOKUP(B3123,'12.2023'!A:E,5,0)</f>
        <v>16256</v>
      </c>
      <c r="M3123" s="150">
        <f>VLOOKUP(B3123,'12.2023'!A:F,6,0)</f>
        <v>16256</v>
      </c>
      <c r="N3123" s="150">
        <f t="shared" si="193"/>
        <v>0</v>
      </c>
      <c r="O3123" s="152">
        <f t="shared" si="194"/>
        <v>0</v>
      </c>
      <c r="P3123" s="128">
        <f t="shared" si="195"/>
        <v>0</v>
      </c>
      <c r="Q3123" s="153">
        <v>0</v>
      </c>
      <c r="R3123" s="128">
        <f t="shared" si="196"/>
        <v>0</v>
      </c>
      <c r="S3123" s="129">
        <v>17</v>
      </c>
    </row>
    <row r="3124" spans="1:19" hidden="1">
      <c r="A3124" s="147">
        <v>3077</v>
      </c>
      <c r="B3124" s="121">
        <v>10101040337</v>
      </c>
      <c r="C3124" s="148" t="s">
        <v>159</v>
      </c>
      <c r="D3124" s="149" t="s">
        <v>32</v>
      </c>
      <c r="E3124" s="149" t="s">
        <v>34</v>
      </c>
      <c r="F3124" s="149" t="s">
        <v>140</v>
      </c>
      <c r="G3124" s="149" t="s">
        <v>127</v>
      </c>
      <c r="H3124" s="149">
        <v>0</v>
      </c>
      <c r="I3124" s="123" t="s">
        <v>3167</v>
      </c>
      <c r="J3124" s="150">
        <f>VLOOKUP(B3124,'12.2023'!A:C,3,0)</f>
        <v>0</v>
      </c>
      <c r="K3124" s="151">
        <f>VLOOKUP(B3124,'12.2023'!A:D,4,0)</f>
        <v>0</v>
      </c>
      <c r="L3124" s="150">
        <f>VLOOKUP(B3124,'12.2023'!A:E,5,0)</f>
        <v>10000</v>
      </c>
      <c r="M3124" s="150">
        <f>VLOOKUP(B3124,'12.2023'!A:F,6,0)</f>
        <v>10000</v>
      </c>
      <c r="N3124" s="150">
        <f t="shared" si="193"/>
        <v>0</v>
      </c>
      <c r="O3124" s="152">
        <f t="shared" si="194"/>
        <v>0</v>
      </c>
      <c r="P3124" s="128">
        <f t="shared" si="195"/>
        <v>0</v>
      </c>
      <c r="Q3124" s="153">
        <v>0</v>
      </c>
      <c r="R3124" s="128">
        <f t="shared" si="196"/>
        <v>0</v>
      </c>
      <c r="S3124" s="129">
        <v>17</v>
      </c>
    </row>
    <row r="3125" spans="1:19" hidden="1">
      <c r="A3125" s="147">
        <v>3078</v>
      </c>
      <c r="B3125" s="121">
        <v>10101040338</v>
      </c>
      <c r="C3125" s="148" t="s">
        <v>159</v>
      </c>
      <c r="D3125" s="149" t="s">
        <v>32</v>
      </c>
      <c r="E3125" s="149" t="s">
        <v>34</v>
      </c>
      <c r="F3125" s="149" t="s">
        <v>140</v>
      </c>
      <c r="G3125" s="149" t="s">
        <v>127</v>
      </c>
      <c r="H3125" s="149">
        <v>0</v>
      </c>
      <c r="I3125" s="123" t="s">
        <v>3168</v>
      </c>
      <c r="J3125" s="150">
        <f>VLOOKUP(B3125,'12.2023'!A:C,3,0)</f>
        <v>0</v>
      </c>
      <c r="K3125" s="151">
        <f>VLOOKUP(B3125,'12.2023'!A:D,4,0)</f>
        <v>0</v>
      </c>
      <c r="L3125" s="150">
        <f>VLOOKUP(B3125,'12.2023'!A:E,5,0)</f>
        <v>9707.15</v>
      </c>
      <c r="M3125" s="150">
        <f>VLOOKUP(B3125,'12.2023'!A:F,6,0)</f>
        <v>9707.15</v>
      </c>
      <c r="N3125" s="150">
        <f t="shared" si="193"/>
        <v>0</v>
      </c>
      <c r="O3125" s="152">
        <f t="shared" si="194"/>
        <v>0</v>
      </c>
      <c r="P3125" s="128">
        <f t="shared" si="195"/>
        <v>0</v>
      </c>
      <c r="Q3125" s="153">
        <v>0</v>
      </c>
      <c r="R3125" s="128">
        <f t="shared" si="196"/>
        <v>0</v>
      </c>
      <c r="S3125" s="129">
        <v>17</v>
      </c>
    </row>
    <row r="3126" spans="1:19" hidden="1">
      <c r="A3126" s="147">
        <v>3079</v>
      </c>
      <c r="B3126" s="121">
        <v>10101040339</v>
      </c>
      <c r="C3126" s="148" t="s">
        <v>159</v>
      </c>
      <c r="D3126" s="149" t="s">
        <v>32</v>
      </c>
      <c r="E3126" s="149" t="s">
        <v>34</v>
      </c>
      <c r="F3126" s="149" t="s">
        <v>140</v>
      </c>
      <c r="G3126" s="149" t="s">
        <v>127</v>
      </c>
      <c r="H3126" s="149">
        <v>0</v>
      </c>
      <c r="I3126" s="123" t="s">
        <v>3169</v>
      </c>
      <c r="J3126" s="150">
        <f>VLOOKUP(B3126,'12.2023'!A:C,3,0)</f>
        <v>0</v>
      </c>
      <c r="K3126" s="151">
        <f>VLOOKUP(B3126,'12.2023'!A:D,4,0)</f>
        <v>0</v>
      </c>
      <c r="L3126" s="150">
        <f>VLOOKUP(B3126,'12.2023'!A:E,5,0)</f>
        <v>9603.49</v>
      </c>
      <c r="M3126" s="150">
        <f>VLOOKUP(B3126,'12.2023'!A:F,6,0)</f>
        <v>9603.49</v>
      </c>
      <c r="N3126" s="150">
        <f t="shared" si="193"/>
        <v>0</v>
      </c>
      <c r="O3126" s="152">
        <f t="shared" si="194"/>
        <v>0</v>
      </c>
      <c r="P3126" s="128">
        <f t="shared" si="195"/>
        <v>0</v>
      </c>
      <c r="Q3126" s="153">
        <v>0</v>
      </c>
      <c r="R3126" s="128">
        <f t="shared" si="196"/>
        <v>0</v>
      </c>
      <c r="S3126" s="129">
        <v>17</v>
      </c>
    </row>
    <row r="3127" spans="1:19" hidden="1">
      <c r="A3127" s="147"/>
      <c r="B3127" s="121">
        <v>10101040340</v>
      </c>
      <c r="C3127" s="148" t="s">
        <v>159</v>
      </c>
      <c r="D3127" s="149" t="s">
        <v>32</v>
      </c>
      <c r="E3127" s="149" t="s">
        <v>34</v>
      </c>
      <c r="F3127" s="149" t="s">
        <v>140</v>
      </c>
      <c r="G3127" s="149" t="s">
        <v>127</v>
      </c>
      <c r="H3127" s="148">
        <v>0</v>
      </c>
      <c r="I3127" s="123" t="s">
        <v>4290</v>
      </c>
      <c r="J3127" s="150">
        <f>VLOOKUP(B3127,'12.2023'!A:C,3,0)</f>
        <v>0</v>
      </c>
      <c r="K3127" s="151">
        <f>VLOOKUP(B3127,'12.2023'!A:D,4,0)</f>
        <v>0</v>
      </c>
      <c r="L3127" s="150">
        <f>VLOOKUP(B3127,'12.2023'!A:E,5,0)</f>
        <v>0</v>
      </c>
      <c r="M3127" s="150">
        <f>VLOOKUP(B3127,'12.2023'!A:F,6,0)</f>
        <v>0</v>
      </c>
      <c r="N3127" s="150">
        <f t="shared" si="193"/>
        <v>0</v>
      </c>
      <c r="O3127" s="152">
        <f t="shared" si="194"/>
        <v>0</v>
      </c>
      <c r="P3127" s="128">
        <f t="shared" si="195"/>
        <v>0</v>
      </c>
      <c r="Q3127" s="153">
        <v>0</v>
      </c>
      <c r="R3127" s="128">
        <f t="shared" si="196"/>
        <v>0</v>
      </c>
      <c r="S3127" s="129">
        <v>17</v>
      </c>
    </row>
    <row r="3128" spans="1:19" hidden="1">
      <c r="A3128" s="147">
        <v>3080</v>
      </c>
      <c r="B3128" s="121">
        <v>10101040401</v>
      </c>
      <c r="C3128" s="148" t="s">
        <v>159</v>
      </c>
      <c r="D3128" s="149" t="s">
        <v>32</v>
      </c>
      <c r="E3128" s="149" t="s">
        <v>34</v>
      </c>
      <c r="F3128" s="149" t="s">
        <v>140</v>
      </c>
      <c r="G3128" s="149" t="s">
        <v>127</v>
      </c>
      <c r="H3128" s="149">
        <v>0</v>
      </c>
      <c r="I3128" s="123" t="s">
        <v>3170</v>
      </c>
      <c r="J3128" s="150">
        <f>VLOOKUP(B3128,'12.2023'!A:C,3,0)</f>
        <v>0</v>
      </c>
      <c r="K3128" s="151">
        <f>VLOOKUP(B3128,'12.2023'!A:D,4,0)</f>
        <v>0</v>
      </c>
      <c r="L3128" s="150">
        <f>VLOOKUP(B3128,'12.2023'!A:E,5,0)</f>
        <v>52237.1</v>
      </c>
      <c r="M3128" s="150">
        <f>VLOOKUP(B3128,'12.2023'!A:F,6,0)</f>
        <v>52237.1</v>
      </c>
      <c r="N3128" s="150">
        <f t="shared" si="193"/>
        <v>0</v>
      </c>
      <c r="O3128" s="152">
        <f t="shared" si="194"/>
        <v>0</v>
      </c>
      <c r="P3128" s="128">
        <f t="shared" si="195"/>
        <v>0</v>
      </c>
      <c r="Q3128" s="153">
        <v>0</v>
      </c>
      <c r="R3128" s="128">
        <f t="shared" si="196"/>
        <v>0</v>
      </c>
      <c r="S3128" s="129">
        <v>17</v>
      </c>
    </row>
    <row r="3129" spans="1:19" hidden="1">
      <c r="A3129" s="147">
        <v>3081</v>
      </c>
      <c r="B3129" s="121">
        <v>10101040403</v>
      </c>
      <c r="C3129" s="148" t="s">
        <v>159</v>
      </c>
      <c r="D3129" s="149" t="s">
        <v>32</v>
      </c>
      <c r="E3129" s="149" t="s">
        <v>34</v>
      </c>
      <c r="F3129" s="149" t="s">
        <v>140</v>
      </c>
      <c r="G3129" s="149" t="s">
        <v>127</v>
      </c>
      <c r="H3129" s="149">
        <v>0</v>
      </c>
      <c r="I3129" s="123" t="s">
        <v>3171</v>
      </c>
      <c r="J3129" s="150">
        <f>VLOOKUP(B3129,'12.2023'!A:C,3,0)</f>
        <v>0</v>
      </c>
      <c r="K3129" s="151">
        <f>VLOOKUP(B3129,'12.2023'!A:D,4,0)</f>
        <v>0</v>
      </c>
      <c r="L3129" s="150">
        <f>VLOOKUP(B3129,'12.2023'!A:E,5,0)</f>
        <v>33740.720000000001</v>
      </c>
      <c r="M3129" s="150">
        <f>VLOOKUP(B3129,'12.2023'!A:F,6,0)</f>
        <v>33740.720000000001</v>
      </c>
      <c r="N3129" s="150">
        <f t="shared" si="193"/>
        <v>0</v>
      </c>
      <c r="O3129" s="152">
        <f t="shared" si="194"/>
        <v>0</v>
      </c>
      <c r="P3129" s="128">
        <f t="shared" si="195"/>
        <v>0</v>
      </c>
      <c r="Q3129" s="153">
        <v>0</v>
      </c>
      <c r="R3129" s="128">
        <f t="shared" si="196"/>
        <v>0</v>
      </c>
      <c r="S3129" s="129">
        <v>17</v>
      </c>
    </row>
    <row r="3130" spans="1:19" hidden="1">
      <c r="A3130" s="147">
        <v>3082</v>
      </c>
      <c r="B3130" s="121">
        <v>10101040405</v>
      </c>
      <c r="C3130" s="148" t="s">
        <v>159</v>
      </c>
      <c r="D3130" s="149" t="s">
        <v>32</v>
      </c>
      <c r="E3130" s="149" t="s">
        <v>34</v>
      </c>
      <c r="F3130" s="149" t="s">
        <v>140</v>
      </c>
      <c r="G3130" s="149" t="s">
        <v>127</v>
      </c>
      <c r="H3130" s="149">
        <v>0</v>
      </c>
      <c r="I3130" s="123" t="s">
        <v>3172</v>
      </c>
      <c r="J3130" s="150">
        <f>VLOOKUP(B3130,'12.2023'!A:C,3,0)</f>
        <v>0</v>
      </c>
      <c r="K3130" s="151">
        <f>VLOOKUP(B3130,'12.2023'!A:D,4,0)</f>
        <v>0</v>
      </c>
      <c r="L3130" s="150">
        <f>VLOOKUP(B3130,'12.2023'!A:E,5,0)</f>
        <v>25623.119999999999</v>
      </c>
      <c r="M3130" s="150">
        <f>VLOOKUP(B3130,'12.2023'!A:F,6,0)</f>
        <v>25623.119999999999</v>
      </c>
      <c r="N3130" s="150">
        <f t="shared" si="193"/>
        <v>0</v>
      </c>
      <c r="O3130" s="152">
        <f t="shared" si="194"/>
        <v>0</v>
      </c>
      <c r="P3130" s="128">
        <f t="shared" si="195"/>
        <v>0</v>
      </c>
      <c r="Q3130" s="153">
        <v>0</v>
      </c>
      <c r="R3130" s="128">
        <f t="shared" si="196"/>
        <v>0</v>
      </c>
      <c r="S3130" s="129">
        <v>17</v>
      </c>
    </row>
    <row r="3131" spans="1:19" hidden="1">
      <c r="A3131" s="147">
        <v>3083</v>
      </c>
      <c r="B3131" s="121">
        <v>10101040406</v>
      </c>
      <c r="C3131" s="148" t="s">
        <v>159</v>
      </c>
      <c r="D3131" s="149" t="s">
        <v>32</v>
      </c>
      <c r="E3131" s="149" t="s">
        <v>34</v>
      </c>
      <c r="F3131" s="149" t="s">
        <v>140</v>
      </c>
      <c r="G3131" s="149" t="s">
        <v>127</v>
      </c>
      <c r="H3131" s="149">
        <v>0</v>
      </c>
      <c r="I3131" s="123" t="s">
        <v>3173</v>
      </c>
      <c r="J3131" s="163">
        <f>VLOOKUP(B3131,'12.2023'!A:C,3,0)</f>
        <v>0</v>
      </c>
      <c r="K3131" s="164">
        <f>VLOOKUP(B3131,'12.2023'!A:D,4,0)</f>
        <v>0</v>
      </c>
      <c r="L3131" s="150">
        <f>VLOOKUP(B3131,'12.2023'!A:E,5,0)</f>
        <v>95941.34</v>
      </c>
      <c r="M3131" s="150">
        <f>VLOOKUP(B3131,'12.2023'!A:F,6,0)</f>
        <v>95941.34</v>
      </c>
      <c r="N3131" s="150">
        <f t="shared" si="193"/>
        <v>0</v>
      </c>
      <c r="O3131" s="152">
        <f t="shared" si="194"/>
        <v>0</v>
      </c>
      <c r="P3131" s="128">
        <f t="shared" si="195"/>
        <v>0</v>
      </c>
      <c r="Q3131" s="153">
        <v>0</v>
      </c>
      <c r="R3131" s="128">
        <f t="shared" si="196"/>
        <v>0</v>
      </c>
      <c r="S3131" s="129">
        <v>17</v>
      </c>
    </row>
    <row r="3132" spans="1:19" hidden="1">
      <c r="A3132" s="147">
        <v>3084</v>
      </c>
      <c r="B3132" s="121">
        <v>10101040407</v>
      </c>
      <c r="C3132" s="148" t="s">
        <v>159</v>
      </c>
      <c r="D3132" s="149" t="s">
        <v>32</v>
      </c>
      <c r="E3132" s="149" t="s">
        <v>34</v>
      </c>
      <c r="F3132" s="149" t="s">
        <v>140</v>
      </c>
      <c r="G3132" s="149" t="s">
        <v>127</v>
      </c>
      <c r="H3132" s="149">
        <v>0</v>
      </c>
      <c r="I3132" s="123" t="s">
        <v>3174</v>
      </c>
      <c r="J3132" s="163">
        <f>VLOOKUP(B3132,'12.2023'!A:C,3,0)</f>
        <v>0</v>
      </c>
      <c r="K3132" s="164">
        <f>VLOOKUP(B3132,'12.2023'!A:D,4,0)</f>
        <v>0</v>
      </c>
      <c r="L3132" s="150">
        <f>VLOOKUP(B3132,'12.2023'!A:E,5,0)</f>
        <v>4698.5600000000004</v>
      </c>
      <c r="M3132" s="150">
        <f>VLOOKUP(B3132,'12.2023'!A:F,6,0)</f>
        <v>4698.5600000000004</v>
      </c>
      <c r="N3132" s="150">
        <f t="shared" si="193"/>
        <v>0</v>
      </c>
      <c r="O3132" s="152">
        <f t="shared" si="194"/>
        <v>0</v>
      </c>
      <c r="P3132" s="128">
        <f t="shared" si="195"/>
        <v>0</v>
      </c>
      <c r="Q3132" s="153">
        <v>0</v>
      </c>
      <c r="R3132" s="128">
        <f t="shared" si="196"/>
        <v>0</v>
      </c>
      <c r="S3132" s="129">
        <v>17</v>
      </c>
    </row>
    <row r="3133" spans="1:19" hidden="1">
      <c r="A3133" s="147">
        <v>3085</v>
      </c>
      <c r="B3133" s="121">
        <v>10101040408</v>
      </c>
      <c r="C3133" s="148" t="s">
        <v>159</v>
      </c>
      <c r="D3133" s="149" t="s">
        <v>32</v>
      </c>
      <c r="E3133" s="149" t="s">
        <v>34</v>
      </c>
      <c r="F3133" s="149" t="s">
        <v>140</v>
      </c>
      <c r="G3133" s="149" t="s">
        <v>127</v>
      </c>
      <c r="H3133" s="149">
        <v>0</v>
      </c>
      <c r="I3133" s="123" t="s">
        <v>3175</v>
      </c>
      <c r="J3133" s="163">
        <f>VLOOKUP(B3133,'12.2023'!A:C,3,0)</f>
        <v>0</v>
      </c>
      <c r="K3133" s="164">
        <f>VLOOKUP(B3133,'12.2023'!A:D,4,0)</f>
        <v>0</v>
      </c>
      <c r="L3133" s="150">
        <f>VLOOKUP(B3133,'12.2023'!A:E,5,0)</f>
        <v>20248.260000000002</v>
      </c>
      <c r="M3133" s="150">
        <f>VLOOKUP(B3133,'12.2023'!A:F,6,0)</f>
        <v>20248.260000000002</v>
      </c>
      <c r="N3133" s="150">
        <f t="shared" si="193"/>
        <v>0</v>
      </c>
      <c r="O3133" s="152">
        <f t="shared" si="194"/>
        <v>0</v>
      </c>
      <c r="P3133" s="128">
        <f t="shared" si="195"/>
        <v>0</v>
      </c>
      <c r="Q3133" s="153">
        <v>0</v>
      </c>
      <c r="R3133" s="128">
        <f t="shared" si="196"/>
        <v>0</v>
      </c>
      <c r="S3133" s="129">
        <v>17</v>
      </c>
    </row>
    <row r="3134" spans="1:19" hidden="1">
      <c r="A3134" s="147">
        <v>3086</v>
      </c>
      <c r="B3134" s="121">
        <v>10101040410</v>
      </c>
      <c r="C3134" s="148" t="s">
        <v>159</v>
      </c>
      <c r="D3134" s="149" t="s">
        <v>32</v>
      </c>
      <c r="E3134" s="149" t="s">
        <v>34</v>
      </c>
      <c r="F3134" s="149" t="s">
        <v>140</v>
      </c>
      <c r="G3134" s="149" t="s">
        <v>127</v>
      </c>
      <c r="H3134" s="149">
        <v>0</v>
      </c>
      <c r="I3134" s="123" t="s">
        <v>3176</v>
      </c>
      <c r="J3134" s="163">
        <f>VLOOKUP(B3134,'12.2023'!A:C,3,0)</f>
        <v>0</v>
      </c>
      <c r="K3134" s="164">
        <f>VLOOKUP(B3134,'12.2023'!A:D,4,0)</f>
        <v>0</v>
      </c>
      <c r="L3134" s="150">
        <f>VLOOKUP(B3134,'12.2023'!A:E,5,0)</f>
        <v>0</v>
      </c>
      <c r="M3134" s="150">
        <f>VLOOKUP(B3134,'12.2023'!A:F,6,0)</f>
        <v>0</v>
      </c>
      <c r="N3134" s="150">
        <f t="shared" si="193"/>
        <v>0</v>
      </c>
      <c r="O3134" s="152">
        <f t="shared" si="194"/>
        <v>0</v>
      </c>
      <c r="P3134" s="128">
        <f t="shared" si="195"/>
        <v>0</v>
      </c>
      <c r="Q3134" s="153">
        <v>0</v>
      </c>
      <c r="R3134" s="128">
        <f t="shared" si="196"/>
        <v>0</v>
      </c>
      <c r="S3134" s="129">
        <v>17</v>
      </c>
    </row>
    <row r="3135" spans="1:19" hidden="1">
      <c r="A3135" s="147">
        <v>3087</v>
      </c>
      <c r="B3135" s="121">
        <v>10101040413</v>
      </c>
      <c r="C3135" s="148" t="s">
        <v>159</v>
      </c>
      <c r="D3135" s="149" t="s">
        <v>32</v>
      </c>
      <c r="E3135" s="149" t="s">
        <v>34</v>
      </c>
      <c r="F3135" s="149" t="s">
        <v>140</v>
      </c>
      <c r="G3135" s="149" t="s">
        <v>127</v>
      </c>
      <c r="H3135" s="149">
        <v>0</v>
      </c>
      <c r="I3135" s="123" t="s">
        <v>3177</v>
      </c>
      <c r="J3135" s="163">
        <f>VLOOKUP(B3135,'12.2023'!A:C,3,0)</f>
        <v>0</v>
      </c>
      <c r="K3135" s="164">
        <f>VLOOKUP(B3135,'12.2023'!A:D,4,0)</f>
        <v>0</v>
      </c>
      <c r="L3135" s="150">
        <f>VLOOKUP(B3135,'12.2023'!A:E,5,0)</f>
        <v>22964.79</v>
      </c>
      <c r="M3135" s="150">
        <f>VLOOKUP(B3135,'12.2023'!A:F,6,0)</f>
        <v>22964.79</v>
      </c>
      <c r="N3135" s="150">
        <f t="shared" si="193"/>
        <v>0</v>
      </c>
      <c r="O3135" s="152">
        <f t="shared" si="194"/>
        <v>0</v>
      </c>
      <c r="P3135" s="128">
        <f t="shared" si="195"/>
        <v>0</v>
      </c>
      <c r="Q3135" s="153">
        <v>0</v>
      </c>
      <c r="R3135" s="128">
        <f t="shared" si="196"/>
        <v>0</v>
      </c>
      <c r="S3135" s="129">
        <v>17</v>
      </c>
    </row>
    <row r="3136" spans="1:19" hidden="1">
      <c r="A3136" s="147">
        <v>3088</v>
      </c>
      <c r="B3136" s="121">
        <v>10101040415</v>
      </c>
      <c r="C3136" s="148" t="s">
        <v>159</v>
      </c>
      <c r="D3136" s="149" t="s">
        <v>32</v>
      </c>
      <c r="E3136" s="149" t="s">
        <v>34</v>
      </c>
      <c r="F3136" s="149" t="s">
        <v>140</v>
      </c>
      <c r="G3136" s="149" t="s">
        <v>127</v>
      </c>
      <c r="H3136" s="149">
        <v>0</v>
      </c>
      <c r="I3136" s="123" t="s">
        <v>3178</v>
      </c>
      <c r="J3136" s="163">
        <f>VLOOKUP(B3136,'12.2023'!A:C,3,0)</f>
        <v>0</v>
      </c>
      <c r="K3136" s="164">
        <f>VLOOKUP(B3136,'12.2023'!A:D,4,0)</f>
        <v>0</v>
      </c>
      <c r="L3136" s="150">
        <f>VLOOKUP(B3136,'12.2023'!A:E,5,0)</f>
        <v>38159.18</v>
      </c>
      <c r="M3136" s="150">
        <f>VLOOKUP(B3136,'12.2023'!A:F,6,0)</f>
        <v>38159.18</v>
      </c>
      <c r="N3136" s="150">
        <f t="shared" si="193"/>
        <v>0</v>
      </c>
      <c r="O3136" s="152">
        <f t="shared" si="194"/>
        <v>0</v>
      </c>
      <c r="P3136" s="128">
        <f t="shared" si="195"/>
        <v>0</v>
      </c>
      <c r="Q3136" s="153">
        <v>0</v>
      </c>
      <c r="R3136" s="128">
        <f t="shared" si="196"/>
        <v>0</v>
      </c>
      <c r="S3136" s="129">
        <v>17</v>
      </c>
    </row>
    <row r="3137" spans="1:19" hidden="1">
      <c r="A3137" s="147">
        <v>3089</v>
      </c>
      <c r="B3137" s="121">
        <v>10101040416</v>
      </c>
      <c r="C3137" s="148" t="s">
        <v>159</v>
      </c>
      <c r="D3137" s="149" t="s">
        <v>32</v>
      </c>
      <c r="E3137" s="149" t="s">
        <v>34</v>
      </c>
      <c r="F3137" s="149" t="s">
        <v>140</v>
      </c>
      <c r="G3137" s="149" t="s">
        <v>127</v>
      </c>
      <c r="H3137" s="149">
        <v>0</v>
      </c>
      <c r="I3137" s="123" t="s">
        <v>3179</v>
      </c>
      <c r="J3137" s="163">
        <f>VLOOKUP(B3137,'12.2023'!A:C,3,0)</f>
        <v>0</v>
      </c>
      <c r="K3137" s="164">
        <f>VLOOKUP(B3137,'12.2023'!A:D,4,0)</f>
        <v>0</v>
      </c>
      <c r="L3137" s="150">
        <f>VLOOKUP(B3137,'12.2023'!A:E,5,0)</f>
        <v>1735</v>
      </c>
      <c r="M3137" s="150">
        <f>VLOOKUP(B3137,'12.2023'!A:F,6,0)</f>
        <v>1735</v>
      </c>
      <c r="N3137" s="150">
        <f t="shared" si="193"/>
        <v>0</v>
      </c>
      <c r="O3137" s="152">
        <f t="shared" si="194"/>
        <v>0</v>
      </c>
      <c r="P3137" s="128">
        <f t="shared" si="195"/>
        <v>0</v>
      </c>
      <c r="Q3137" s="153">
        <v>0</v>
      </c>
      <c r="R3137" s="128">
        <f t="shared" si="196"/>
        <v>0</v>
      </c>
      <c r="S3137" s="129">
        <v>17</v>
      </c>
    </row>
    <row r="3138" spans="1:19" hidden="1">
      <c r="A3138" s="147">
        <v>3090</v>
      </c>
      <c r="B3138" s="121">
        <v>10101040418</v>
      </c>
      <c r="C3138" s="148" t="s">
        <v>159</v>
      </c>
      <c r="D3138" s="149" t="s">
        <v>32</v>
      </c>
      <c r="E3138" s="149" t="s">
        <v>34</v>
      </c>
      <c r="F3138" s="149" t="s">
        <v>140</v>
      </c>
      <c r="G3138" s="149" t="s">
        <v>127</v>
      </c>
      <c r="H3138" s="149">
        <v>0</v>
      </c>
      <c r="I3138" s="123" t="s">
        <v>3180</v>
      </c>
      <c r="J3138" s="163">
        <f>VLOOKUP(B3138,'12.2023'!A:C,3,0)</f>
        <v>0</v>
      </c>
      <c r="K3138" s="164">
        <f>VLOOKUP(B3138,'12.2023'!A:D,4,0)</f>
        <v>0</v>
      </c>
      <c r="L3138" s="150">
        <f>VLOOKUP(B3138,'12.2023'!A:E,5,0)</f>
        <v>14502.94</v>
      </c>
      <c r="M3138" s="150">
        <f>VLOOKUP(B3138,'12.2023'!A:F,6,0)</f>
        <v>14502.94</v>
      </c>
      <c r="N3138" s="150">
        <f t="shared" si="193"/>
        <v>0</v>
      </c>
      <c r="O3138" s="152">
        <f t="shared" si="194"/>
        <v>0</v>
      </c>
      <c r="P3138" s="128">
        <f t="shared" si="195"/>
        <v>0</v>
      </c>
      <c r="Q3138" s="153">
        <v>0</v>
      </c>
      <c r="R3138" s="128">
        <f t="shared" si="196"/>
        <v>0</v>
      </c>
      <c r="S3138" s="129">
        <v>17</v>
      </c>
    </row>
    <row r="3139" spans="1:19" hidden="1">
      <c r="A3139" s="147">
        <v>3091</v>
      </c>
      <c r="B3139" s="121">
        <v>10101040419</v>
      </c>
      <c r="C3139" s="148" t="s">
        <v>159</v>
      </c>
      <c r="D3139" s="149" t="s">
        <v>32</v>
      </c>
      <c r="E3139" s="149" t="s">
        <v>34</v>
      </c>
      <c r="F3139" s="149" t="s">
        <v>140</v>
      </c>
      <c r="G3139" s="149" t="s">
        <v>127</v>
      </c>
      <c r="H3139" s="149">
        <v>0</v>
      </c>
      <c r="I3139" s="123" t="s">
        <v>3181</v>
      </c>
      <c r="J3139" s="163">
        <f>VLOOKUP(B3139,'12.2023'!A:C,3,0)</f>
        <v>0</v>
      </c>
      <c r="K3139" s="164">
        <f>VLOOKUP(B3139,'12.2023'!A:D,4,0)</f>
        <v>0</v>
      </c>
      <c r="L3139" s="150">
        <f>VLOOKUP(B3139,'12.2023'!A:E,5,0)</f>
        <v>6190.4000000000005</v>
      </c>
      <c r="M3139" s="150">
        <f>VLOOKUP(B3139,'12.2023'!A:F,6,0)</f>
        <v>6190.4000000000005</v>
      </c>
      <c r="N3139" s="150">
        <f t="shared" si="193"/>
        <v>0</v>
      </c>
      <c r="O3139" s="152">
        <f t="shared" si="194"/>
        <v>0</v>
      </c>
      <c r="P3139" s="128">
        <f t="shared" si="195"/>
        <v>0</v>
      </c>
      <c r="Q3139" s="153">
        <v>0</v>
      </c>
      <c r="R3139" s="128">
        <f t="shared" si="196"/>
        <v>0</v>
      </c>
      <c r="S3139" s="129">
        <v>17</v>
      </c>
    </row>
    <row r="3140" spans="1:19" hidden="1">
      <c r="A3140" s="147">
        <v>3092</v>
      </c>
      <c r="B3140" s="121">
        <v>10101040421</v>
      </c>
      <c r="C3140" s="148" t="s">
        <v>159</v>
      </c>
      <c r="D3140" s="149" t="s">
        <v>32</v>
      </c>
      <c r="E3140" s="149" t="s">
        <v>34</v>
      </c>
      <c r="F3140" s="149" t="s">
        <v>140</v>
      </c>
      <c r="G3140" s="149" t="s">
        <v>127</v>
      </c>
      <c r="H3140" s="149">
        <v>0</v>
      </c>
      <c r="I3140" s="123" t="s">
        <v>3182</v>
      </c>
      <c r="J3140" s="163">
        <f>VLOOKUP(B3140,'12.2023'!A:C,3,0)</f>
        <v>0</v>
      </c>
      <c r="K3140" s="164">
        <f>VLOOKUP(B3140,'12.2023'!A:D,4,0)</f>
        <v>0</v>
      </c>
      <c r="L3140" s="150">
        <f>VLOOKUP(B3140,'12.2023'!A:E,5,0)</f>
        <v>0</v>
      </c>
      <c r="M3140" s="150">
        <f>VLOOKUP(B3140,'12.2023'!A:F,6,0)</f>
        <v>0</v>
      </c>
      <c r="N3140" s="150">
        <f t="shared" si="193"/>
        <v>0</v>
      </c>
      <c r="O3140" s="152">
        <f t="shared" si="194"/>
        <v>0</v>
      </c>
      <c r="P3140" s="128">
        <f t="shared" si="195"/>
        <v>0</v>
      </c>
      <c r="Q3140" s="153">
        <v>0</v>
      </c>
      <c r="R3140" s="128">
        <f t="shared" si="196"/>
        <v>0</v>
      </c>
      <c r="S3140" s="129">
        <v>17</v>
      </c>
    </row>
    <row r="3141" spans="1:19" hidden="1">
      <c r="A3141" s="147">
        <v>3093</v>
      </c>
      <c r="B3141" s="121">
        <v>10101040422</v>
      </c>
      <c r="C3141" s="148" t="s">
        <v>159</v>
      </c>
      <c r="D3141" s="149" t="s">
        <v>32</v>
      </c>
      <c r="E3141" s="149" t="s">
        <v>34</v>
      </c>
      <c r="F3141" s="149" t="s">
        <v>140</v>
      </c>
      <c r="G3141" s="149" t="s">
        <v>127</v>
      </c>
      <c r="H3141" s="149">
        <v>0</v>
      </c>
      <c r="I3141" s="123" t="s">
        <v>3183</v>
      </c>
      <c r="J3141" s="163">
        <f>VLOOKUP(B3141,'12.2023'!A:C,3,0)</f>
        <v>0</v>
      </c>
      <c r="K3141" s="164">
        <f>VLOOKUP(B3141,'12.2023'!A:D,4,0)</f>
        <v>0</v>
      </c>
      <c r="L3141" s="150">
        <f>VLOOKUP(B3141,'12.2023'!A:E,5,0)</f>
        <v>92588.11</v>
      </c>
      <c r="M3141" s="150">
        <f>VLOOKUP(B3141,'12.2023'!A:F,6,0)</f>
        <v>92588.11</v>
      </c>
      <c r="N3141" s="150">
        <f t="shared" si="193"/>
        <v>0</v>
      </c>
      <c r="O3141" s="152">
        <f t="shared" si="194"/>
        <v>0</v>
      </c>
      <c r="P3141" s="128">
        <f t="shared" si="195"/>
        <v>0</v>
      </c>
      <c r="Q3141" s="153">
        <v>0</v>
      </c>
      <c r="R3141" s="128">
        <f t="shared" si="196"/>
        <v>0</v>
      </c>
      <c r="S3141" s="129">
        <v>17</v>
      </c>
    </row>
    <row r="3142" spans="1:19" hidden="1">
      <c r="A3142" s="147">
        <v>3094</v>
      </c>
      <c r="B3142" s="121">
        <v>10101040425</v>
      </c>
      <c r="C3142" s="148" t="s">
        <v>159</v>
      </c>
      <c r="D3142" s="149" t="s">
        <v>32</v>
      </c>
      <c r="E3142" s="149" t="s">
        <v>34</v>
      </c>
      <c r="F3142" s="149" t="s">
        <v>140</v>
      </c>
      <c r="G3142" s="149" t="s">
        <v>127</v>
      </c>
      <c r="H3142" s="149">
        <v>0</v>
      </c>
      <c r="I3142" s="123" t="s">
        <v>3184</v>
      </c>
      <c r="J3142" s="150">
        <f>VLOOKUP(B3142,'12.2023'!A:C,3,0)</f>
        <v>0</v>
      </c>
      <c r="K3142" s="151">
        <f>VLOOKUP(B3142,'12.2023'!A:D,4,0)</f>
        <v>0</v>
      </c>
      <c r="L3142" s="150">
        <f>VLOOKUP(B3142,'12.2023'!A:E,5,0)</f>
        <v>11431.39</v>
      </c>
      <c r="M3142" s="150">
        <f>VLOOKUP(B3142,'12.2023'!A:F,6,0)</f>
        <v>11431.39</v>
      </c>
      <c r="N3142" s="150">
        <f t="shared" si="193"/>
        <v>0</v>
      </c>
      <c r="O3142" s="152">
        <f t="shared" si="194"/>
        <v>0</v>
      </c>
      <c r="P3142" s="128">
        <f t="shared" si="195"/>
        <v>0</v>
      </c>
      <c r="Q3142" s="153">
        <v>0</v>
      </c>
      <c r="R3142" s="128">
        <f t="shared" si="196"/>
        <v>0</v>
      </c>
      <c r="S3142" s="129">
        <v>17</v>
      </c>
    </row>
    <row r="3143" spans="1:19" hidden="1">
      <c r="A3143" s="147">
        <v>3095</v>
      </c>
      <c r="B3143" s="121">
        <v>10101040426</v>
      </c>
      <c r="C3143" s="148" t="s">
        <v>159</v>
      </c>
      <c r="D3143" s="149" t="s">
        <v>32</v>
      </c>
      <c r="E3143" s="149" t="s">
        <v>34</v>
      </c>
      <c r="F3143" s="149" t="s">
        <v>140</v>
      </c>
      <c r="G3143" s="149" t="s">
        <v>127</v>
      </c>
      <c r="H3143" s="149">
        <v>0</v>
      </c>
      <c r="I3143" s="123" t="s">
        <v>3185</v>
      </c>
      <c r="J3143" s="150">
        <f>VLOOKUP(B3143,'12.2023'!A:C,3,0)</f>
        <v>0</v>
      </c>
      <c r="K3143" s="151">
        <f>VLOOKUP(B3143,'12.2023'!A:D,4,0)</f>
        <v>0</v>
      </c>
      <c r="L3143" s="150">
        <f>VLOOKUP(B3143,'12.2023'!A:E,5,0)</f>
        <v>23458.53</v>
      </c>
      <c r="M3143" s="150">
        <f>VLOOKUP(B3143,'12.2023'!A:F,6,0)</f>
        <v>23458.53</v>
      </c>
      <c r="N3143" s="150">
        <f t="shared" ref="N3143:N3206" si="197">IF((J3143+L3143)-(K3143+M3143)&lt;0,0,(J3143+L3143)-(K3143+M3143))</f>
        <v>0</v>
      </c>
      <c r="O3143" s="152">
        <f t="shared" ref="O3143:O3206" si="198">-IF((J3143+L3143)-(K3143+M3143)&lt;0,(J3143+L3143)-(K3143+M3143),0)</f>
        <v>0</v>
      </c>
      <c r="P3143" s="128">
        <f t="shared" ref="P3143:P3206" si="199">N3143-O3143</f>
        <v>0</v>
      </c>
      <c r="Q3143" s="153">
        <v>0</v>
      </c>
      <c r="R3143" s="128">
        <f t="shared" ref="R3143:R3206" si="200">P3143-Q3143</f>
        <v>0</v>
      </c>
      <c r="S3143" s="129">
        <v>17</v>
      </c>
    </row>
    <row r="3144" spans="1:19" hidden="1">
      <c r="A3144" s="147">
        <v>3096</v>
      </c>
      <c r="B3144" s="121">
        <v>10101040428</v>
      </c>
      <c r="C3144" s="148" t="s">
        <v>159</v>
      </c>
      <c r="D3144" s="149" t="s">
        <v>32</v>
      </c>
      <c r="E3144" s="149" t="s">
        <v>34</v>
      </c>
      <c r="F3144" s="149" t="s">
        <v>140</v>
      </c>
      <c r="G3144" s="149" t="s">
        <v>127</v>
      </c>
      <c r="H3144" s="149">
        <v>0</v>
      </c>
      <c r="I3144" s="123" t="s">
        <v>3186</v>
      </c>
      <c r="J3144" s="150">
        <f>VLOOKUP(B3144,'12.2023'!A:C,3,0)</f>
        <v>0</v>
      </c>
      <c r="K3144" s="151">
        <f>VLOOKUP(B3144,'12.2023'!A:D,4,0)</f>
        <v>0</v>
      </c>
      <c r="L3144" s="150">
        <f>VLOOKUP(B3144,'12.2023'!A:E,5,0)</f>
        <v>0</v>
      </c>
      <c r="M3144" s="150">
        <f>VLOOKUP(B3144,'12.2023'!A:F,6,0)</f>
        <v>0</v>
      </c>
      <c r="N3144" s="150">
        <f t="shared" si="197"/>
        <v>0</v>
      </c>
      <c r="O3144" s="152">
        <f t="shared" si="198"/>
        <v>0</v>
      </c>
      <c r="P3144" s="128">
        <f t="shared" si="199"/>
        <v>0</v>
      </c>
      <c r="Q3144" s="153">
        <v>0</v>
      </c>
      <c r="R3144" s="128">
        <f t="shared" si="200"/>
        <v>0</v>
      </c>
      <c r="S3144" s="129">
        <v>17</v>
      </c>
    </row>
    <row r="3145" spans="1:19" hidden="1">
      <c r="A3145" s="147">
        <v>3097</v>
      </c>
      <c r="B3145" s="121">
        <v>10101040429</v>
      </c>
      <c r="C3145" s="148" t="s">
        <v>159</v>
      </c>
      <c r="D3145" s="149" t="s">
        <v>32</v>
      </c>
      <c r="E3145" s="149" t="s">
        <v>34</v>
      </c>
      <c r="F3145" s="149" t="s">
        <v>140</v>
      </c>
      <c r="G3145" s="149" t="s">
        <v>127</v>
      </c>
      <c r="H3145" s="149">
        <v>0</v>
      </c>
      <c r="I3145" s="123" t="s">
        <v>3187</v>
      </c>
      <c r="J3145" s="150">
        <f>VLOOKUP(B3145,'12.2023'!A:C,3,0)</f>
        <v>0</v>
      </c>
      <c r="K3145" s="151">
        <f>VLOOKUP(B3145,'12.2023'!A:D,4,0)</f>
        <v>0</v>
      </c>
      <c r="L3145" s="150">
        <f>VLOOKUP(B3145,'12.2023'!A:E,5,0)</f>
        <v>24005.09</v>
      </c>
      <c r="M3145" s="150">
        <f>VLOOKUP(B3145,'12.2023'!A:F,6,0)</f>
        <v>24005.09</v>
      </c>
      <c r="N3145" s="150">
        <f t="shared" si="197"/>
        <v>0</v>
      </c>
      <c r="O3145" s="152">
        <f t="shared" si="198"/>
        <v>0</v>
      </c>
      <c r="P3145" s="128">
        <f t="shared" si="199"/>
        <v>0</v>
      </c>
      <c r="Q3145" s="153">
        <v>0</v>
      </c>
      <c r="R3145" s="128">
        <f t="shared" si="200"/>
        <v>0</v>
      </c>
      <c r="S3145" s="129">
        <v>17</v>
      </c>
    </row>
    <row r="3146" spans="1:19" hidden="1">
      <c r="A3146" s="147">
        <v>3098</v>
      </c>
      <c r="B3146" s="121">
        <v>10101040430</v>
      </c>
      <c r="C3146" s="148" t="s">
        <v>159</v>
      </c>
      <c r="D3146" s="149" t="s">
        <v>32</v>
      </c>
      <c r="E3146" s="149" t="s">
        <v>34</v>
      </c>
      <c r="F3146" s="149" t="s">
        <v>140</v>
      </c>
      <c r="G3146" s="149" t="s">
        <v>127</v>
      </c>
      <c r="H3146" s="149">
        <v>0</v>
      </c>
      <c r="I3146" s="123" t="s">
        <v>3188</v>
      </c>
      <c r="J3146" s="150">
        <f>VLOOKUP(B3146,'12.2023'!A:C,3,0)</f>
        <v>0</v>
      </c>
      <c r="K3146" s="151">
        <f>VLOOKUP(B3146,'12.2023'!A:D,4,0)</f>
        <v>0</v>
      </c>
      <c r="L3146" s="150">
        <f>VLOOKUP(B3146,'12.2023'!A:E,5,0)</f>
        <v>5766.84</v>
      </c>
      <c r="M3146" s="150">
        <f>VLOOKUP(B3146,'12.2023'!A:F,6,0)</f>
        <v>5766.84</v>
      </c>
      <c r="N3146" s="150">
        <f t="shared" si="197"/>
        <v>0</v>
      </c>
      <c r="O3146" s="152">
        <f t="shared" si="198"/>
        <v>0</v>
      </c>
      <c r="P3146" s="128">
        <f t="shared" si="199"/>
        <v>0</v>
      </c>
      <c r="Q3146" s="153">
        <v>0</v>
      </c>
      <c r="R3146" s="128">
        <f t="shared" si="200"/>
        <v>0</v>
      </c>
      <c r="S3146" s="129">
        <v>17</v>
      </c>
    </row>
    <row r="3147" spans="1:19" hidden="1">
      <c r="A3147" s="147">
        <v>3099</v>
      </c>
      <c r="B3147" s="121">
        <v>10101040431</v>
      </c>
      <c r="C3147" s="148" t="s">
        <v>159</v>
      </c>
      <c r="D3147" s="149" t="s">
        <v>32</v>
      </c>
      <c r="E3147" s="149" t="s">
        <v>34</v>
      </c>
      <c r="F3147" s="149" t="s">
        <v>140</v>
      </c>
      <c r="G3147" s="149" t="s">
        <v>127</v>
      </c>
      <c r="H3147" s="149">
        <v>0</v>
      </c>
      <c r="I3147" s="123" t="s">
        <v>3189</v>
      </c>
      <c r="J3147" s="150">
        <f>VLOOKUP(B3147,'12.2023'!A:C,3,0)</f>
        <v>0</v>
      </c>
      <c r="K3147" s="151">
        <f>VLOOKUP(B3147,'12.2023'!A:D,4,0)</f>
        <v>0</v>
      </c>
      <c r="L3147" s="150">
        <f>VLOOKUP(B3147,'12.2023'!A:E,5,0)</f>
        <v>22797.41</v>
      </c>
      <c r="M3147" s="150">
        <f>VLOOKUP(B3147,'12.2023'!A:F,6,0)</f>
        <v>22797.41</v>
      </c>
      <c r="N3147" s="150">
        <f t="shared" si="197"/>
        <v>0</v>
      </c>
      <c r="O3147" s="152">
        <f t="shared" si="198"/>
        <v>0</v>
      </c>
      <c r="P3147" s="128">
        <f t="shared" si="199"/>
        <v>0</v>
      </c>
      <c r="Q3147" s="153">
        <v>0</v>
      </c>
      <c r="R3147" s="128">
        <f t="shared" si="200"/>
        <v>0</v>
      </c>
      <c r="S3147" s="129">
        <v>17</v>
      </c>
    </row>
    <row r="3148" spans="1:19" hidden="1">
      <c r="A3148" s="147">
        <v>3100</v>
      </c>
      <c r="B3148" s="121">
        <v>10101040432</v>
      </c>
      <c r="C3148" s="148" t="s">
        <v>159</v>
      </c>
      <c r="D3148" s="149" t="s">
        <v>32</v>
      </c>
      <c r="E3148" s="149" t="s">
        <v>34</v>
      </c>
      <c r="F3148" s="149" t="s">
        <v>140</v>
      </c>
      <c r="G3148" s="149" t="s">
        <v>127</v>
      </c>
      <c r="H3148" s="149">
        <v>0</v>
      </c>
      <c r="I3148" s="123" t="s">
        <v>3190</v>
      </c>
      <c r="J3148" s="150">
        <f>VLOOKUP(B3148,'12.2023'!A:C,3,0)</f>
        <v>0</v>
      </c>
      <c r="K3148" s="151">
        <f>VLOOKUP(B3148,'12.2023'!A:D,4,0)</f>
        <v>0</v>
      </c>
      <c r="L3148" s="150">
        <f>VLOOKUP(B3148,'12.2023'!A:E,5,0)</f>
        <v>0</v>
      </c>
      <c r="M3148" s="150">
        <f>VLOOKUP(B3148,'12.2023'!A:F,6,0)</f>
        <v>0</v>
      </c>
      <c r="N3148" s="150">
        <f t="shared" si="197"/>
        <v>0</v>
      </c>
      <c r="O3148" s="152">
        <f t="shared" si="198"/>
        <v>0</v>
      </c>
      <c r="P3148" s="128">
        <f t="shared" si="199"/>
        <v>0</v>
      </c>
      <c r="Q3148" s="153">
        <v>0</v>
      </c>
      <c r="R3148" s="128">
        <f t="shared" si="200"/>
        <v>0</v>
      </c>
      <c r="S3148" s="129">
        <v>17</v>
      </c>
    </row>
    <row r="3149" spans="1:19" hidden="1">
      <c r="A3149" s="147">
        <v>3101</v>
      </c>
      <c r="B3149" s="121">
        <v>10101040433</v>
      </c>
      <c r="C3149" s="148" t="s">
        <v>159</v>
      </c>
      <c r="D3149" s="149" t="s">
        <v>32</v>
      </c>
      <c r="E3149" s="149" t="s">
        <v>34</v>
      </c>
      <c r="F3149" s="149" t="s">
        <v>140</v>
      </c>
      <c r="G3149" s="149" t="s">
        <v>127</v>
      </c>
      <c r="H3149" s="149">
        <v>0</v>
      </c>
      <c r="I3149" s="123" t="s">
        <v>3191</v>
      </c>
      <c r="J3149" s="150">
        <f>VLOOKUP(B3149,'12.2023'!A:C,3,0)</f>
        <v>0</v>
      </c>
      <c r="K3149" s="151">
        <f>VLOOKUP(B3149,'12.2023'!A:D,4,0)</f>
        <v>0</v>
      </c>
      <c r="L3149" s="150">
        <f>VLOOKUP(B3149,'12.2023'!A:E,5,0)</f>
        <v>0</v>
      </c>
      <c r="M3149" s="150">
        <f>VLOOKUP(B3149,'12.2023'!A:F,6,0)</f>
        <v>0</v>
      </c>
      <c r="N3149" s="150">
        <f t="shared" si="197"/>
        <v>0</v>
      </c>
      <c r="O3149" s="152">
        <f t="shared" si="198"/>
        <v>0</v>
      </c>
      <c r="P3149" s="128">
        <f t="shared" si="199"/>
        <v>0</v>
      </c>
      <c r="Q3149" s="153">
        <v>0</v>
      </c>
      <c r="R3149" s="128">
        <f t="shared" si="200"/>
        <v>0</v>
      </c>
      <c r="S3149" s="129">
        <v>17</v>
      </c>
    </row>
    <row r="3150" spans="1:19" hidden="1">
      <c r="A3150" s="147">
        <v>3102</v>
      </c>
      <c r="B3150" s="121">
        <v>10101040434</v>
      </c>
      <c r="C3150" s="148" t="s">
        <v>159</v>
      </c>
      <c r="D3150" s="149" t="s">
        <v>32</v>
      </c>
      <c r="E3150" s="149" t="s">
        <v>34</v>
      </c>
      <c r="F3150" s="149" t="s">
        <v>140</v>
      </c>
      <c r="G3150" s="149" t="s">
        <v>127</v>
      </c>
      <c r="H3150" s="149">
        <v>0</v>
      </c>
      <c r="I3150" s="123" t="s">
        <v>3192</v>
      </c>
      <c r="J3150" s="150">
        <f>VLOOKUP(B3150,'12.2023'!A:C,3,0)</f>
        <v>0</v>
      </c>
      <c r="K3150" s="151">
        <f>VLOOKUP(B3150,'12.2023'!A:D,4,0)</f>
        <v>0</v>
      </c>
      <c r="L3150" s="150">
        <f>VLOOKUP(B3150,'12.2023'!A:E,5,0)</f>
        <v>3469.44</v>
      </c>
      <c r="M3150" s="150">
        <f>VLOOKUP(B3150,'12.2023'!A:F,6,0)</f>
        <v>3469.44</v>
      </c>
      <c r="N3150" s="150">
        <f t="shared" si="197"/>
        <v>0</v>
      </c>
      <c r="O3150" s="152">
        <f t="shared" si="198"/>
        <v>0</v>
      </c>
      <c r="P3150" s="128">
        <f t="shared" si="199"/>
        <v>0</v>
      </c>
      <c r="Q3150" s="153">
        <v>0</v>
      </c>
      <c r="R3150" s="128">
        <f t="shared" si="200"/>
        <v>0</v>
      </c>
      <c r="S3150" s="129">
        <v>17</v>
      </c>
    </row>
    <row r="3151" spans="1:19" hidden="1">
      <c r="A3151" s="147">
        <v>3103</v>
      </c>
      <c r="B3151" s="121">
        <v>10101040435</v>
      </c>
      <c r="C3151" s="148" t="s">
        <v>159</v>
      </c>
      <c r="D3151" s="149" t="s">
        <v>32</v>
      </c>
      <c r="E3151" s="149" t="s">
        <v>34</v>
      </c>
      <c r="F3151" s="149" t="s">
        <v>140</v>
      </c>
      <c r="G3151" s="149" t="s">
        <v>127</v>
      </c>
      <c r="H3151" s="149">
        <v>0</v>
      </c>
      <c r="I3151" s="123" t="s">
        <v>3193</v>
      </c>
      <c r="J3151" s="150">
        <f>VLOOKUP(B3151,'12.2023'!A:C,3,0)</f>
        <v>0</v>
      </c>
      <c r="K3151" s="151">
        <f>VLOOKUP(B3151,'12.2023'!A:D,4,0)</f>
        <v>0</v>
      </c>
      <c r="L3151" s="150">
        <f>VLOOKUP(B3151,'12.2023'!A:E,5,0)</f>
        <v>7867.62</v>
      </c>
      <c r="M3151" s="150">
        <f>VLOOKUP(B3151,'12.2023'!A:F,6,0)</f>
        <v>7867.62</v>
      </c>
      <c r="N3151" s="150">
        <f t="shared" si="197"/>
        <v>0</v>
      </c>
      <c r="O3151" s="152">
        <f t="shared" si="198"/>
        <v>0</v>
      </c>
      <c r="P3151" s="128">
        <f t="shared" si="199"/>
        <v>0</v>
      </c>
      <c r="Q3151" s="153">
        <v>0</v>
      </c>
      <c r="R3151" s="128">
        <f t="shared" si="200"/>
        <v>0</v>
      </c>
      <c r="S3151" s="129">
        <v>17</v>
      </c>
    </row>
    <row r="3152" spans="1:19" hidden="1">
      <c r="A3152" s="147">
        <v>3104</v>
      </c>
      <c r="B3152" s="121">
        <v>10101040436</v>
      </c>
      <c r="C3152" s="148" t="s">
        <v>159</v>
      </c>
      <c r="D3152" s="149" t="s">
        <v>32</v>
      </c>
      <c r="E3152" s="149" t="s">
        <v>34</v>
      </c>
      <c r="F3152" s="149" t="s">
        <v>140</v>
      </c>
      <c r="G3152" s="149" t="s">
        <v>127</v>
      </c>
      <c r="H3152" s="149">
        <v>0</v>
      </c>
      <c r="I3152" s="123" t="s">
        <v>3194</v>
      </c>
      <c r="J3152" s="150">
        <f>VLOOKUP(B3152,'12.2023'!A:C,3,0)</f>
        <v>0</v>
      </c>
      <c r="K3152" s="151">
        <f>VLOOKUP(B3152,'12.2023'!A:D,4,0)</f>
        <v>0</v>
      </c>
      <c r="L3152" s="150">
        <f>VLOOKUP(B3152,'12.2023'!A:E,5,0)</f>
        <v>5288.6500000000005</v>
      </c>
      <c r="M3152" s="150">
        <f>VLOOKUP(B3152,'12.2023'!A:F,6,0)</f>
        <v>5288.6500000000005</v>
      </c>
      <c r="N3152" s="150">
        <f t="shared" si="197"/>
        <v>0</v>
      </c>
      <c r="O3152" s="152">
        <f t="shared" si="198"/>
        <v>0</v>
      </c>
      <c r="P3152" s="128">
        <f t="shared" si="199"/>
        <v>0</v>
      </c>
      <c r="Q3152" s="153">
        <v>0</v>
      </c>
      <c r="R3152" s="128">
        <f t="shared" si="200"/>
        <v>0</v>
      </c>
      <c r="S3152" s="129">
        <v>17</v>
      </c>
    </row>
    <row r="3153" spans="1:19" hidden="1">
      <c r="A3153" s="147">
        <v>3105</v>
      </c>
      <c r="B3153" s="121">
        <v>10101040437</v>
      </c>
      <c r="C3153" s="148" t="s">
        <v>159</v>
      </c>
      <c r="D3153" s="149" t="s">
        <v>32</v>
      </c>
      <c r="E3153" s="149" t="s">
        <v>34</v>
      </c>
      <c r="F3153" s="149" t="s">
        <v>140</v>
      </c>
      <c r="G3153" s="149" t="s">
        <v>127</v>
      </c>
      <c r="H3153" s="149">
        <v>0</v>
      </c>
      <c r="I3153" s="123" t="s">
        <v>3195</v>
      </c>
      <c r="J3153" s="150">
        <f>VLOOKUP(B3153,'12.2023'!A:C,3,0)</f>
        <v>0</v>
      </c>
      <c r="K3153" s="151">
        <f>VLOOKUP(B3153,'12.2023'!A:D,4,0)</f>
        <v>0</v>
      </c>
      <c r="L3153" s="150">
        <f>VLOOKUP(B3153,'12.2023'!A:E,5,0)</f>
        <v>0</v>
      </c>
      <c r="M3153" s="150">
        <f>VLOOKUP(B3153,'12.2023'!A:F,6,0)</f>
        <v>0</v>
      </c>
      <c r="N3153" s="150">
        <f t="shared" si="197"/>
        <v>0</v>
      </c>
      <c r="O3153" s="152">
        <f t="shared" si="198"/>
        <v>0</v>
      </c>
      <c r="P3153" s="128">
        <f t="shared" si="199"/>
        <v>0</v>
      </c>
      <c r="Q3153" s="153">
        <v>0</v>
      </c>
      <c r="R3153" s="128">
        <f t="shared" si="200"/>
        <v>0</v>
      </c>
      <c r="S3153" s="129">
        <v>17</v>
      </c>
    </row>
    <row r="3154" spans="1:19" hidden="1">
      <c r="A3154" s="147">
        <v>3106</v>
      </c>
      <c r="B3154" s="121">
        <v>10101040438</v>
      </c>
      <c r="C3154" s="148" t="s">
        <v>159</v>
      </c>
      <c r="D3154" s="149" t="s">
        <v>32</v>
      </c>
      <c r="E3154" s="149" t="s">
        <v>34</v>
      </c>
      <c r="F3154" s="149" t="s">
        <v>140</v>
      </c>
      <c r="G3154" s="149" t="s">
        <v>127</v>
      </c>
      <c r="H3154" s="149">
        <v>0</v>
      </c>
      <c r="I3154" s="123" t="s">
        <v>3196</v>
      </c>
      <c r="J3154" s="150">
        <f>VLOOKUP(B3154,'12.2023'!A:C,3,0)</f>
        <v>0</v>
      </c>
      <c r="K3154" s="151">
        <f>VLOOKUP(B3154,'12.2023'!A:D,4,0)</f>
        <v>0</v>
      </c>
      <c r="L3154" s="150">
        <f>VLOOKUP(B3154,'12.2023'!A:E,5,0)</f>
        <v>3088.12</v>
      </c>
      <c r="M3154" s="150">
        <f>VLOOKUP(B3154,'12.2023'!A:F,6,0)</f>
        <v>3088.12</v>
      </c>
      <c r="N3154" s="150">
        <f t="shared" si="197"/>
        <v>0</v>
      </c>
      <c r="O3154" s="152">
        <f t="shared" si="198"/>
        <v>0</v>
      </c>
      <c r="P3154" s="128">
        <f t="shared" si="199"/>
        <v>0</v>
      </c>
      <c r="Q3154" s="153">
        <v>0</v>
      </c>
      <c r="R3154" s="128">
        <f t="shared" si="200"/>
        <v>0</v>
      </c>
      <c r="S3154" s="129">
        <v>17</v>
      </c>
    </row>
    <row r="3155" spans="1:19" hidden="1">
      <c r="A3155" s="147">
        <v>3107</v>
      </c>
      <c r="B3155" s="121">
        <v>10101040439</v>
      </c>
      <c r="C3155" s="148" t="s">
        <v>159</v>
      </c>
      <c r="D3155" s="149" t="s">
        <v>32</v>
      </c>
      <c r="E3155" s="149" t="s">
        <v>34</v>
      </c>
      <c r="F3155" s="149" t="s">
        <v>140</v>
      </c>
      <c r="G3155" s="149" t="s">
        <v>127</v>
      </c>
      <c r="H3155" s="149">
        <v>0</v>
      </c>
      <c r="I3155" s="123" t="s">
        <v>3197</v>
      </c>
      <c r="J3155" s="150">
        <f>VLOOKUP(B3155,'12.2023'!A:C,3,0)</f>
        <v>0</v>
      </c>
      <c r="K3155" s="151">
        <f>VLOOKUP(B3155,'12.2023'!A:D,4,0)</f>
        <v>0</v>
      </c>
      <c r="L3155" s="150">
        <f>VLOOKUP(B3155,'12.2023'!A:E,5,0)</f>
        <v>89029.08</v>
      </c>
      <c r="M3155" s="150">
        <f>VLOOKUP(B3155,'12.2023'!A:F,6,0)</f>
        <v>89029.08</v>
      </c>
      <c r="N3155" s="150">
        <f t="shared" si="197"/>
        <v>0</v>
      </c>
      <c r="O3155" s="152">
        <f t="shared" si="198"/>
        <v>0</v>
      </c>
      <c r="P3155" s="128">
        <f t="shared" si="199"/>
        <v>0</v>
      </c>
      <c r="Q3155" s="153">
        <v>0</v>
      </c>
      <c r="R3155" s="128">
        <f t="shared" si="200"/>
        <v>0</v>
      </c>
      <c r="S3155" s="129">
        <v>17</v>
      </c>
    </row>
    <row r="3156" spans="1:19" hidden="1">
      <c r="A3156" s="147">
        <v>3108</v>
      </c>
      <c r="B3156" s="121">
        <v>10101040440</v>
      </c>
      <c r="C3156" s="148" t="s">
        <v>159</v>
      </c>
      <c r="D3156" s="149" t="s">
        <v>32</v>
      </c>
      <c r="E3156" s="149" t="s">
        <v>34</v>
      </c>
      <c r="F3156" s="149" t="s">
        <v>140</v>
      </c>
      <c r="G3156" s="149" t="s">
        <v>127</v>
      </c>
      <c r="H3156" s="149">
        <v>0</v>
      </c>
      <c r="I3156" s="123" t="s">
        <v>3198</v>
      </c>
      <c r="J3156" s="150">
        <f>VLOOKUP(B3156,'12.2023'!A:C,3,0)</f>
        <v>0</v>
      </c>
      <c r="K3156" s="151">
        <f>VLOOKUP(B3156,'12.2023'!A:D,4,0)</f>
        <v>0</v>
      </c>
      <c r="L3156" s="150">
        <f>VLOOKUP(B3156,'12.2023'!A:E,5,0)</f>
        <v>22422.75</v>
      </c>
      <c r="M3156" s="150">
        <f>VLOOKUP(B3156,'12.2023'!A:F,6,0)</f>
        <v>22422.75</v>
      </c>
      <c r="N3156" s="150">
        <f t="shared" si="197"/>
        <v>0</v>
      </c>
      <c r="O3156" s="152">
        <f t="shared" si="198"/>
        <v>0</v>
      </c>
      <c r="P3156" s="128">
        <f t="shared" si="199"/>
        <v>0</v>
      </c>
      <c r="Q3156" s="153">
        <v>0</v>
      </c>
      <c r="R3156" s="128">
        <f t="shared" si="200"/>
        <v>0</v>
      </c>
      <c r="S3156" s="129">
        <v>17</v>
      </c>
    </row>
    <row r="3157" spans="1:19" hidden="1">
      <c r="A3157" s="147">
        <v>3109</v>
      </c>
      <c r="B3157" s="121">
        <v>10101040444</v>
      </c>
      <c r="C3157" s="148" t="s">
        <v>159</v>
      </c>
      <c r="D3157" s="149" t="s">
        <v>32</v>
      </c>
      <c r="E3157" s="149" t="s">
        <v>34</v>
      </c>
      <c r="F3157" s="149" t="s">
        <v>140</v>
      </c>
      <c r="G3157" s="149" t="s">
        <v>127</v>
      </c>
      <c r="H3157" s="149">
        <v>0</v>
      </c>
      <c r="I3157" s="123" t="s">
        <v>3199</v>
      </c>
      <c r="J3157" s="150">
        <f>VLOOKUP(B3157,'12.2023'!A:C,3,0)</f>
        <v>0</v>
      </c>
      <c r="K3157" s="151">
        <f>VLOOKUP(B3157,'12.2023'!A:D,4,0)</f>
        <v>0</v>
      </c>
      <c r="L3157" s="150">
        <f>VLOOKUP(B3157,'12.2023'!A:E,5,0)</f>
        <v>102277.79000000001</v>
      </c>
      <c r="M3157" s="150">
        <f>VLOOKUP(B3157,'12.2023'!A:F,6,0)</f>
        <v>102277.79000000001</v>
      </c>
      <c r="N3157" s="150">
        <f t="shared" si="197"/>
        <v>0</v>
      </c>
      <c r="O3157" s="152">
        <f t="shared" si="198"/>
        <v>0</v>
      </c>
      <c r="P3157" s="128">
        <f t="shared" si="199"/>
        <v>0</v>
      </c>
      <c r="Q3157" s="153">
        <v>0</v>
      </c>
      <c r="R3157" s="128">
        <f t="shared" si="200"/>
        <v>0</v>
      </c>
      <c r="S3157" s="129">
        <v>17</v>
      </c>
    </row>
    <row r="3158" spans="1:19" hidden="1">
      <c r="A3158" s="147">
        <v>3110</v>
      </c>
      <c r="B3158" s="121">
        <v>10101040448</v>
      </c>
      <c r="C3158" s="148" t="s">
        <v>159</v>
      </c>
      <c r="D3158" s="149" t="s">
        <v>32</v>
      </c>
      <c r="E3158" s="149" t="s">
        <v>34</v>
      </c>
      <c r="F3158" s="149" t="s">
        <v>140</v>
      </c>
      <c r="G3158" s="149" t="s">
        <v>127</v>
      </c>
      <c r="H3158" s="149">
        <v>0</v>
      </c>
      <c r="I3158" s="123" t="s">
        <v>3200</v>
      </c>
      <c r="J3158" s="150">
        <f>VLOOKUP(B3158,'12.2023'!A:C,3,0)</f>
        <v>0</v>
      </c>
      <c r="K3158" s="151">
        <f>VLOOKUP(B3158,'12.2023'!A:D,4,0)</f>
        <v>0</v>
      </c>
      <c r="L3158" s="150">
        <f>VLOOKUP(B3158,'12.2023'!A:E,5,0)</f>
        <v>1500</v>
      </c>
      <c r="M3158" s="150">
        <f>VLOOKUP(B3158,'12.2023'!A:F,6,0)</f>
        <v>1500</v>
      </c>
      <c r="N3158" s="150">
        <f t="shared" si="197"/>
        <v>0</v>
      </c>
      <c r="O3158" s="152">
        <f t="shared" si="198"/>
        <v>0</v>
      </c>
      <c r="P3158" s="128">
        <f t="shared" si="199"/>
        <v>0</v>
      </c>
      <c r="Q3158" s="153">
        <v>0</v>
      </c>
      <c r="R3158" s="128">
        <f t="shared" si="200"/>
        <v>0</v>
      </c>
      <c r="S3158" s="129">
        <v>17</v>
      </c>
    </row>
    <row r="3159" spans="1:19" hidden="1">
      <c r="A3159" s="147">
        <v>3111</v>
      </c>
      <c r="B3159" s="121">
        <v>10101040449</v>
      </c>
      <c r="C3159" s="148" t="s">
        <v>159</v>
      </c>
      <c r="D3159" s="149" t="s">
        <v>32</v>
      </c>
      <c r="E3159" s="149" t="s">
        <v>34</v>
      </c>
      <c r="F3159" s="149" t="s">
        <v>140</v>
      </c>
      <c r="G3159" s="149" t="s">
        <v>127</v>
      </c>
      <c r="H3159" s="149">
        <v>0</v>
      </c>
      <c r="I3159" s="123" t="s">
        <v>3201</v>
      </c>
      <c r="J3159" s="150">
        <f>VLOOKUP(B3159,'12.2023'!A:C,3,0)</f>
        <v>0</v>
      </c>
      <c r="K3159" s="151">
        <f>VLOOKUP(B3159,'12.2023'!A:D,4,0)</f>
        <v>0</v>
      </c>
      <c r="L3159" s="150">
        <f>VLOOKUP(B3159,'12.2023'!A:E,5,0)</f>
        <v>155839.51</v>
      </c>
      <c r="M3159" s="150">
        <f>VLOOKUP(B3159,'12.2023'!A:F,6,0)</f>
        <v>155839.51</v>
      </c>
      <c r="N3159" s="150">
        <f t="shared" si="197"/>
        <v>0</v>
      </c>
      <c r="O3159" s="152">
        <f t="shared" si="198"/>
        <v>0</v>
      </c>
      <c r="P3159" s="128">
        <f t="shared" si="199"/>
        <v>0</v>
      </c>
      <c r="Q3159" s="153">
        <v>0</v>
      </c>
      <c r="R3159" s="128">
        <f t="shared" si="200"/>
        <v>0</v>
      </c>
      <c r="S3159" s="129">
        <v>17</v>
      </c>
    </row>
    <row r="3160" spans="1:19" hidden="1">
      <c r="A3160" s="147">
        <v>3112</v>
      </c>
      <c r="B3160" s="121">
        <v>10101040450</v>
      </c>
      <c r="C3160" s="148" t="s">
        <v>159</v>
      </c>
      <c r="D3160" s="149" t="s">
        <v>32</v>
      </c>
      <c r="E3160" s="149" t="s">
        <v>34</v>
      </c>
      <c r="F3160" s="149" t="s">
        <v>140</v>
      </c>
      <c r="G3160" s="149" t="s">
        <v>127</v>
      </c>
      <c r="H3160" s="149">
        <v>0</v>
      </c>
      <c r="I3160" s="123" t="s">
        <v>3202</v>
      </c>
      <c r="J3160" s="150">
        <f>VLOOKUP(B3160,'12.2023'!A:C,3,0)</f>
        <v>0</v>
      </c>
      <c r="K3160" s="151">
        <f>VLOOKUP(B3160,'12.2023'!A:D,4,0)</f>
        <v>0</v>
      </c>
      <c r="L3160" s="150">
        <f>VLOOKUP(B3160,'12.2023'!A:E,5,0)</f>
        <v>1410</v>
      </c>
      <c r="M3160" s="150">
        <f>VLOOKUP(B3160,'12.2023'!A:F,6,0)</f>
        <v>1410</v>
      </c>
      <c r="N3160" s="150">
        <f t="shared" si="197"/>
        <v>0</v>
      </c>
      <c r="O3160" s="152">
        <f t="shared" si="198"/>
        <v>0</v>
      </c>
      <c r="P3160" s="128">
        <f t="shared" si="199"/>
        <v>0</v>
      </c>
      <c r="Q3160" s="153">
        <v>0</v>
      </c>
      <c r="R3160" s="128">
        <f t="shared" si="200"/>
        <v>0</v>
      </c>
      <c r="S3160" s="129">
        <v>17</v>
      </c>
    </row>
    <row r="3161" spans="1:19" hidden="1">
      <c r="A3161" s="147">
        <v>3113</v>
      </c>
      <c r="B3161" s="121">
        <v>10101040454</v>
      </c>
      <c r="C3161" s="148" t="s">
        <v>159</v>
      </c>
      <c r="D3161" s="149" t="s">
        <v>32</v>
      </c>
      <c r="E3161" s="149" t="s">
        <v>34</v>
      </c>
      <c r="F3161" s="149" t="s">
        <v>140</v>
      </c>
      <c r="G3161" s="149" t="s">
        <v>127</v>
      </c>
      <c r="H3161" s="149">
        <v>0</v>
      </c>
      <c r="I3161" s="123" t="s">
        <v>3203</v>
      </c>
      <c r="J3161" s="150">
        <f>VLOOKUP(B3161,'12.2023'!A:C,3,0)</f>
        <v>0</v>
      </c>
      <c r="K3161" s="151">
        <f>VLOOKUP(B3161,'12.2023'!A:D,4,0)</f>
        <v>0</v>
      </c>
      <c r="L3161" s="150">
        <f>VLOOKUP(B3161,'12.2023'!A:E,5,0)</f>
        <v>37846.520000000004</v>
      </c>
      <c r="M3161" s="150">
        <f>VLOOKUP(B3161,'12.2023'!A:F,6,0)</f>
        <v>37846.520000000004</v>
      </c>
      <c r="N3161" s="150">
        <f t="shared" si="197"/>
        <v>0</v>
      </c>
      <c r="O3161" s="152">
        <f t="shared" si="198"/>
        <v>0</v>
      </c>
      <c r="P3161" s="128">
        <f t="shared" si="199"/>
        <v>0</v>
      </c>
      <c r="Q3161" s="153">
        <v>0</v>
      </c>
      <c r="R3161" s="128">
        <f t="shared" si="200"/>
        <v>0</v>
      </c>
      <c r="S3161" s="129">
        <v>17</v>
      </c>
    </row>
    <row r="3162" spans="1:19" hidden="1">
      <c r="A3162" s="147">
        <v>3114</v>
      </c>
      <c r="B3162" s="121">
        <v>10101040456</v>
      </c>
      <c r="C3162" s="148" t="s">
        <v>159</v>
      </c>
      <c r="D3162" s="149" t="s">
        <v>32</v>
      </c>
      <c r="E3162" s="149" t="s">
        <v>34</v>
      </c>
      <c r="F3162" s="149" t="s">
        <v>140</v>
      </c>
      <c r="G3162" s="149" t="s">
        <v>127</v>
      </c>
      <c r="H3162" s="149">
        <v>0</v>
      </c>
      <c r="I3162" s="123" t="s">
        <v>3204</v>
      </c>
      <c r="J3162" s="150">
        <f>VLOOKUP(B3162,'12.2023'!A:C,3,0)</f>
        <v>0</v>
      </c>
      <c r="K3162" s="151">
        <f>VLOOKUP(B3162,'12.2023'!A:D,4,0)</f>
        <v>0</v>
      </c>
      <c r="L3162" s="150">
        <f>VLOOKUP(B3162,'12.2023'!A:E,5,0)</f>
        <v>35192.43</v>
      </c>
      <c r="M3162" s="150">
        <f>VLOOKUP(B3162,'12.2023'!A:F,6,0)</f>
        <v>35192.43</v>
      </c>
      <c r="N3162" s="150">
        <f t="shared" si="197"/>
        <v>0</v>
      </c>
      <c r="O3162" s="152">
        <f t="shared" si="198"/>
        <v>0</v>
      </c>
      <c r="P3162" s="128">
        <f t="shared" si="199"/>
        <v>0</v>
      </c>
      <c r="Q3162" s="153">
        <v>0</v>
      </c>
      <c r="R3162" s="128">
        <f t="shared" si="200"/>
        <v>0</v>
      </c>
      <c r="S3162" s="129">
        <v>17</v>
      </c>
    </row>
    <row r="3163" spans="1:19" hidden="1">
      <c r="A3163" s="147">
        <v>3115</v>
      </c>
      <c r="B3163" s="121">
        <v>10101040461</v>
      </c>
      <c r="C3163" s="148" t="s">
        <v>159</v>
      </c>
      <c r="D3163" s="149" t="s">
        <v>32</v>
      </c>
      <c r="E3163" s="149" t="s">
        <v>34</v>
      </c>
      <c r="F3163" s="149" t="s">
        <v>140</v>
      </c>
      <c r="G3163" s="149" t="s">
        <v>127</v>
      </c>
      <c r="H3163" s="149">
        <v>0</v>
      </c>
      <c r="I3163" s="123" t="s">
        <v>3205</v>
      </c>
      <c r="J3163" s="150">
        <f>VLOOKUP(B3163,'12.2023'!A:C,3,0)</f>
        <v>0</v>
      </c>
      <c r="K3163" s="151">
        <f>VLOOKUP(B3163,'12.2023'!A:D,4,0)</f>
        <v>0</v>
      </c>
      <c r="L3163" s="150">
        <f>VLOOKUP(B3163,'12.2023'!A:E,5,0)</f>
        <v>417</v>
      </c>
      <c r="M3163" s="150">
        <f>VLOOKUP(B3163,'12.2023'!A:F,6,0)</f>
        <v>417</v>
      </c>
      <c r="N3163" s="150">
        <f t="shared" si="197"/>
        <v>0</v>
      </c>
      <c r="O3163" s="152">
        <f t="shared" si="198"/>
        <v>0</v>
      </c>
      <c r="P3163" s="128">
        <f t="shared" si="199"/>
        <v>0</v>
      </c>
      <c r="Q3163" s="153">
        <v>0</v>
      </c>
      <c r="R3163" s="128">
        <f t="shared" si="200"/>
        <v>0</v>
      </c>
      <c r="S3163" s="129">
        <v>17</v>
      </c>
    </row>
    <row r="3164" spans="1:19" hidden="1">
      <c r="A3164" s="147">
        <v>3116</v>
      </c>
      <c r="B3164" s="121">
        <v>10101040463</v>
      </c>
      <c r="C3164" s="148" t="s">
        <v>159</v>
      </c>
      <c r="D3164" s="149" t="s">
        <v>32</v>
      </c>
      <c r="E3164" s="149" t="s">
        <v>34</v>
      </c>
      <c r="F3164" s="149" t="s">
        <v>140</v>
      </c>
      <c r="G3164" s="149" t="s">
        <v>127</v>
      </c>
      <c r="H3164" s="149">
        <v>0</v>
      </c>
      <c r="I3164" s="123" t="s">
        <v>3206</v>
      </c>
      <c r="J3164" s="150">
        <f>VLOOKUP(B3164,'12.2023'!A:C,3,0)</f>
        <v>0</v>
      </c>
      <c r="K3164" s="151">
        <f>VLOOKUP(B3164,'12.2023'!A:D,4,0)</f>
        <v>0</v>
      </c>
      <c r="L3164" s="150">
        <f>VLOOKUP(B3164,'12.2023'!A:E,5,0)</f>
        <v>0</v>
      </c>
      <c r="M3164" s="150">
        <f>VLOOKUP(B3164,'12.2023'!A:F,6,0)</f>
        <v>0</v>
      </c>
      <c r="N3164" s="150">
        <f t="shared" si="197"/>
        <v>0</v>
      </c>
      <c r="O3164" s="152">
        <f t="shared" si="198"/>
        <v>0</v>
      </c>
      <c r="P3164" s="128">
        <f t="shared" si="199"/>
        <v>0</v>
      </c>
      <c r="Q3164" s="153">
        <v>0</v>
      </c>
      <c r="R3164" s="128">
        <f t="shared" si="200"/>
        <v>0</v>
      </c>
      <c r="S3164" s="129">
        <v>17</v>
      </c>
    </row>
    <row r="3165" spans="1:19" hidden="1">
      <c r="A3165" s="147">
        <v>3117</v>
      </c>
      <c r="B3165" s="121">
        <v>10101040464</v>
      </c>
      <c r="C3165" s="148" t="s">
        <v>159</v>
      </c>
      <c r="D3165" s="149" t="s">
        <v>32</v>
      </c>
      <c r="E3165" s="149" t="s">
        <v>34</v>
      </c>
      <c r="F3165" s="149" t="s">
        <v>140</v>
      </c>
      <c r="G3165" s="149" t="s">
        <v>127</v>
      </c>
      <c r="H3165" s="149">
        <v>0</v>
      </c>
      <c r="I3165" s="123" t="s">
        <v>3207</v>
      </c>
      <c r="J3165" s="150">
        <f>VLOOKUP(B3165,'12.2023'!A:C,3,0)</f>
        <v>0</v>
      </c>
      <c r="K3165" s="151">
        <f>VLOOKUP(B3165,'12.2023'!A:D,4,0)</f>
        <v>0</v>
      </c>
      <c r="L3165" s="150">
        <f>VLOOKUP(B3165,'12.2023'!A:E,5,0)</f>
        <v>22007</v>
      </c>
      <c r="M3165" s="150">
        <f>VLOOKUP(B3165,'12.2023'!A:F,6,0)</f>
        <v>22007</v>
      </c>
      <c r="N3165" s="150">
        <f t="shared" si="197"/>
        <v>0</v>
      </c>
      <c r="O3165" s="152">
        <f t="shared" si="198"/>
        <v>0</v>
      </c>
      <c r="P3165" s="128">
        <f t="shared" si="199"/>
        <v>0</v>
      </c>
      <c r="Q3165" s="153">
        <v>0</v>
      </c>
      <c r="R3165" s="128">
        <f t="shared" si="200"/>
        <v>0</v>
      </c>
      <c r="S3165" s="129">
        <v>17</v>
      </c>
    </row>
    <row r="3166" spans="1:19" hidden="1">
      <c r="A3166" s="147">
        <v>3118</v>
      </c>
      <c r="B3166" s="121">
        <v>10101040465</v>
      </c>
      <c r="C3166" s="148" t="s">
        <v>159</v>
      </c>
      <c r="D3166" s="149" t="s">
        <v>32</v>
      </c>
      <c r="E3166" s="149" t="s">
        <v>34</v>
      </c>
      <c r="F3166" s="149" t="s">
        <v>140</v>
      </c>
      <c r="G3166" s="149" t="s">
        <v>127</v>
      </c>
      <c r="H3166" s="149">
        <v>0</v>
      </c>
      <c r="I3166" s="123" t="s">
        <v>3208</v>
      </c>
      <c r="J3166" s="150">
        <f>VLOOKUP(B3166,'12.2023'!A:C,3,0)</f>
        <v>0</v>
      </c>
      <c r="K3166" s="151">
        <f>VLOOKUP(B3166,'12.2023'!A:D,4,0)</f>
        <v>0</v>
      </c>
      <c r="L3166" s="150">
        <f>VLOOKUP(B3166,'12.2023'!A:E,5,0)</f>
        <v>7433.4000000000005</v>
      </c>
      <c r="M3166" s="150">
        <f>VLOOKUP(B3166,'12.2023'!A:F,6,0)</f>
        <v>7433.4000000000005</v>
      </c>
      <c r="N3166" s="150">
        <f t="shared" si="197"/>
        <v>0</v>
      </c>
      <c r="O3166" s="152">
        <f t="shared" si="198"/>
        <v>0</v>
      </c>
      <c r="P3166" s="128">
        <f t="shared" si="199"/>
        <v>0</v>
      </c>
      <c r="Q3166" s="153">
        <v>0</v>
      </c>
      <c r="R3166" s="128">
        <f t="shared" si="200"/>
        <v>0</v>
      </c>
      <c r="S3166" s="129">
        <v>17</v>
      </c>
    </row>
    <row r="3167" spans="1:19" hidden="1">
      <c r="A3167" s="147">
        <v>3119</v>
      </c>
      <c r="B3167" s="121">
        <v>10101040466</v>
      </c>
      <c r="C3167" s="148" t="s">
        <v>159</v>
      </c>
      <c r="D3167" s="149" t="s">
        <v>32</v>
      </c>
      <c r="E3167" s="149" t="s">
        <v>34</v>
      </c>
      <c r="F3167" s="149" t="s">
        <v>140</v>
      </c>
      <c r="G3167" s="149" t="s">
        <v>127</v>
      </c>
      <c r="H3167" s="149">
        <v>0</v>
      </c>
      <c r="I3167" s="123" t="s">
        <v>3209</v>
      </c>
      <c r="J3167" s="150">
        <f>VLOOKUP(B3167,'12.2023'!A:C,3,0)</f>
        <v>0</v>
      </c>
      <c r="K3167" s="151">
        <f>VLOOKUP(B3167,'12.2023'!A:D,4,0)</f>
        <v>0</v>
      </c>
      <c r="L3167" s="150">
        <f>VLOOKUP(B3167,'12.2023'!A:E,5,0)</f>
        <v>0</v>
      </c>
      <c r="M3167" s="150">
        <f>VLOOKUP(B3167,'12.2023'!A:F,6,0)</f>
        <v>0</v>
      </c>
      <c r="N3167" s="150">
        <f t="shared" si="197"/>
        <v>0</v>
      </c>
      <c r="O3167" s="152">
        <f t="shared" si="198"/>
        <v>0</v>
      </c>
      <c r="P3167" s="128">
        <f t="shared" si="199"/>
        <v>0</v>
      </c>
      <c r="Q3167" s="153">
        <v>0</v>
      </c>
      <c r="R3167" s="128">
        <f t="shared" si="200"/>
        <v>0</v>
      </c>
      <c r="S3167" s="129">
        <v>17</v>
      </c>
    </row>
    <row r="3168" spans="1:19" hidden="1">
      <c r="A3168" s="147">
        <v>3120</v>
      </c>
      <c r="B3168" s="121">
        <v>10101040467</v>
      </c>
      <c r="C3168" s="148" t="s">
        <v>159</v>
      </c>
      <c r="D3168" s="149" t="s">
        <v>32</v>
      </c>
      <c r="E3168" s="149" t="s">
        <v>34</v>
      </c>
      <c r="F3168" s="149" t="s">
        <v>140</v>
      </c>
      <c r="G3168" s="149" t="s">
        <v>127</v>
      </c>
      <c r="H3168" s="149">
        <v>0</v>
      </c>
      <c r="I3168" s="123" t="s">
        <v>3210</v>
      </c>
      <c r="J3168" s="150">
        <f>VLOOKUP(B3168,'12.2023'!A:C,3,0)</f>
        <v>0</v>
      </c>
      <c r="K3168" s="151">
        <f>VLOOKUP(B3168,'12.2023'!A:D,4,0)</f>
        <v>0</v>
      </c>
      <c r="L3168" s="150">
        <f>VLOOKUP(B3168,'12.2023'!A:E,5,0)</f>
        <v>5500</v>
      </c>
      <c r="M3168" s="150">
        <f>VLOOKUP(B3168,'12.2023'!A:F,6,0)</f>
        <v>5500</v>
      </c>
      <c r="N3168" s="150">
        <f t="shared" si="197"/>
        <v>0</v>
      </c>
      <c r="O3168" s="152">
        <f t="shared" si="198"/>
        <v>0</v>
      </c>
      <c r="P3168" s="128">
        <f t="shared" si="199"/>
        <v>0</v>
      </c>
      <c r="Q3168" s="153">
        <v>0</v>
      </c>
      <c r="R3168" s="128">
        <f t="shared" si="200"/>
        <v>0</v>
      </c>
      <c r="S3168" s="129">
        <v>17</v>
      </c>
    </row>
    <row r="3169" spans="1:19" hidden="1">
      <c r="A3169" s="147">
        <v>3121</v>
      </c>
      <c r="B3169" s="121">
        <v>10101040468</v>
      </c>
      <c r="C3169" s="148" t="s">
        <v>159</v>
      </c>
      <c r="D3169" s="149" t="s">
        <v>32</v>
      </c>
      <c r="E3169" s="149" t="s">
        <v>34</v>
      </c>
      <c r="F3169" s="149" t="s">
        <v>140</v>
      </c>
      <c r="G3169" s="149" t="s">
        <v>127</v>
      </c>
      <c r="H3169" s="149">
        <v>0</v>
      </c>
      <c r="I3169" s="123" t="s">
        <v>3211</v>
      </c>
      <c r="J3169" s="150">
        <f>VLOOKUP(B3169,'12.2023'!A:C,3,0)</f>
        <v>0</v>
      </c>
      <c r="K3169" s="151">
        <f>VLOOKUP(B3169,'12.2023'!A:D,4,0)</f>
        <v>0</v>
      </c>
      <c r="L3169" s="150">
        <f>VLOOKUP(B3169,'12.2023'!A:E,5,0)</f>
        <v>21136.68</v>
      </c>
      <c r="M3169" s="150">
        <f>VLOOKUP(B3169,'12.2023'!A:F,6,0)</f>
        <v>21136.68</v>
      </c>
      <c r="N3169" s="150">
        <f t="shared" si="197"/>
        <v>0</v>
      </c>
      <c r="O3169" s="152">
        <f t="shared" si="198"/>
        <v>0</v>
      </c>
      <c r="P3169" s="128">
        <f t="shared" si="199"/>
        <v>0</v>
      </c>
      <c r="Q3169" s="153">
        <v>0</v>
      </c>
      <c r="R3169" s="128">
        <f t="shared" si="200"/>
        <v>0</v>
      </c>
      <c r="S3169" s="129">
        <v>17</v>
      </c>
    </row>
    <row r="3170" spans="1:19" hidden="1">
      <c r="A3170" s="147">
        <v>3122</v>
      </c>
      <c r="B3170" s="121">
        <v>10101040469</v>
      </c>
      <c r="C3170" s="148" t="s">
        <v>159</v>
      </c>
      <c r="D3170" s="149" t="s">
        <v>32</v>
      </c>
      <c r="E3170" s="149" t="s">
        <v>34</v>
      </c>
      <c r="F3170" s="149" t="s">
        <v>140</v>
      </c>
      <c r="G3170" s="149" t="s">
        <v>127</v>
      </c>
      <c r="H3170" s="149">
        <v>0</v>
      </c>
      <c r="I3170" s="123" t="s">
        <v>3212</v>
      </c>
      <c r="J3170" s="150">
        <f>VLOOKUP(B3170,'12.2023'!A:C,3,0)</f>
        <v>0</v>
      </c>
      <c r="K3170" s="151">
        <f>VLOOKUP(B3170,'12.2023'!A:D,4,0)</f>
        <v>0</v>
      </c>
      <c r="L3170" s="150">
        <f>VLOOKUP(B3170,'12.2023'!A:E,5,0)</f>
        <v>5932.74</v>
      </c>
      <c r="M3170" s="150">
        <f>VLOOKUP(B3170,'12.2023'!A:F,6,0)</f>
        <v>5932.74</v>
      </c>
      <c r="N3170" s="150">
        <f t="shared" si="197"/>
        <v>0</v>
      </c>
      <c r="O3170" s="152">
        <f t="shared" si="198"/>
        <v>0</v>
      </c>
      <c r="P3170" s="128">
        <f t="shared" si="199"/>
        <v>0</v>
      </c>
      <c r="Q3170" s="153">
        <v>0</v>
      </c>
      <c r="R3170" s="128">
        <f t="shared" si="200"/>
        <v>0</v>
      </c>
      <c r="S3170" s="129">
        <v>17</v>
      </c>
    </row>
    <row r="3171" spans="1:19" hidden="1">
      <c r="A3171" s="147">
        <v>3123</v>
      </c>
      <c r="B3171" s="121">
        <v>10101040470</v>
      </c>
      <c r="C3171" s="148" t="s">
        <v>159</v>
      </c>
      <c r="D3171" s="149" t="s">
        <v>32</v>
      </c>
      <c r="E3171" s="149" t="s">
        <v>34</v>
      </c>
      <c r="F3171" s="149" t="s">
        <v>140</v>
      </c>
      <c r="G3171" s="149" t="s">
        <v>127</v>
      </c>
      <c r="H3171" s="149">
        <v>0</v>
      </c>
      <c r="I3171" s="123" t="s">
        <v>3213</v>
      </c>
      <c r="J3171" s="150">
        <f>VLOOKUP(B3171,'12.2023'!A:C,3,0)</f>
        <v>0</v>
      </c>
      <c r="K3171" s="151">
        <f>VLOOKUP(B3171,'12.2023'!A:D,4,0)</f>
        <v>0</v>
      </c>
      <c r="L3171" s="150">
        <f>VLOOKUP(B3171,'12.2023'!A:E,5,0)</f>
        <v>0</v>
      </c>
      <c r="M3171" s="150">
        <f>VLOOKUP(B3171,'12.2023'!A:F,6,0)</f>
        <v>0</v>
      </c>
      <c r="N3171" s="150">
        <f t="shared" si="197"/>
        <v>0</v>
      </c>
      <c r="O3171" s="152">
        <f t="shared" si="198"/>
        <v>0</v>
      </c>
      <c r="P3171" s="128">
        <f t="shared" si="199"/>
        <v>0</v>
      </c>
      <c r="Q3171" s="153">
        <v>0</v>
      </c>
      <c r="R3171" s="128">
        <f t="shared" si="200"/>
        <v>0</v>
      </c>
      <c r="S3171" s="129">
        <v>17</v>
      </c>
    </row>
    <row r="3172" spans="1:19" hidden="1">
      <c r="A3172" s="147">
        <v>3124</v>
      </c>
      <c r="B3172" s="121">
        <v>10101040471</v>
      </c>
      <c r="C3172" s="148" t="s">
        <v>159</v>
      </c>
      <c r="D3172" s="149" t="s">
        <v>32</v>
      </c>
      <c r="E3172" s="149" t="s">
        <v>34</v>
      </c>
      <c r="F3172" s="149" t="s">
        <v>140</v>
      </c>
      <c r="G3172" s="149" t="s">
        <v>127</v>
      </c>
      <c r="H3172" s="149">
        <v>0</v>
      </c>
      <c r="I3172" s="123" t="s">
        <v>3214</v>
      </c>
      <c r="J3172" s="150">
        <f>VLOOKUP(B3172,'12.2023'!A:C,3,0)</f>
        <v>0</v>
      </c>
      <c r="K3172" s="151">
        <f>VLOOKUP(B3172,'12.2023'!A:D,4,0)</f>
        <v>0</v>
      </c>
      <c r="L3172" s="150">
        <f>VLOOKUP(B3172,'12.2023'!A:E,5,0)</f>
        <v>506</v>
      </c>
      <c r="M3172" s="150">
        <f>VLOOKUP(B3172,'12.2023'!A:F,6,0)</f>
        <v>506</v>
      </c>
      <c r="N3172" s="150">
        <f t="shared" si="197"/>
        <v>0</v>
      </c>
      <c r="O3172" s="152">
        <f t="shared" si="198"/>
        <v>0</v>
      </c>
      <c r="P3172" s="128">
        <f t="shared" si="199"/>
        <v>0</v>
      </c>
      <c r="Q3172" s="153">
        <v>0</v>
      </c>
      <c r="R3172" s="128">
        <f t="shared" si="200"/>
        <v>0</v>
      </c>
      <c r="S3172" s="129">
        <v>17</v>
      </c>
    </row>
    <row r="3173" spans="1:19" hidden="1">
      <c r="A3173" s="147">
        <v>3125</v>
      </c>
      <c r="B3173" s="121">
        <v>10101040472</v>
      </c>
      <c r="C3173" s="148" t="s">
        <v>159</v>
      </c>
      <c r="D3173" s="149" t="s">
        <v>32</v>
      </c>
      <c r="E3173" s="149" t="s">
        <v>34</v>
      </c>
      <c r="F3173" s="149" t="s">
        <v>140</v>
      </c>
      <c r="G3173" s="149" t="s">
        <v>127</v>
      </c>
      <c r="H3173" s="149">
        <v>0</v>
      </c>
      <c r="I3173" s="123" t="s">
        <v>3215</v>
      </c>
      <c r="J3173" s="150">
        <f>VLOOKUP(B3173,'12.2023'!A:C,3,0)</f>
        <v>0</v>
      </c>
      <c r="K3173" s="151">
        <f>VLOOKUP(B3173,'12.2023'!A:D,4,0)</f>
        <v>0</v>
      </c>
      <c r="L3173" s="150">
        <f>VLOOKUP(B3173,'12.2023'!A:E,5,0)</f>
        <v>57825.43</v>
      </c>
      <c r="M3173" s="150">
        <f>VLOOKUP(B3173,'12.2023'!A:F,6,0)</f>
        <v>57825.43</v>
      </c>
      <c r="N3173" s="150">
        <f t="shared" si="197"/>
        <v>0</v>
      </c>
      <c r="O3173" s="152">
        <f t="shared" si="198"/>
        <v>0</v>
      </c>
      <c r="P3173" s="128">
        <f t="shared" si="199"/>
        <v>0</v>
      </c>
      <c r="Q3173" s="153">
        <v>0</v>
      </c>
      <c r="R3173" s="128">
        <f t="shared" si="200"/>
        <v>0</v>
      </c>
      <c r="S3173" s="129">
        <v>17</v>
      </c>
    </row>
    <row r="3174" spans="1:19" hidden="1">
      <c r="A3174" s="147">
        <v>3126</v>
      </c>
      <c r="B3174" s="121">
        <v>10101040473</v>
      </c>
      <c r="C3174" s="148" t="s">
        <v>159</v>
      </c>
      <c r="D3174" s="149" t="s">
        <v>32</v>
      </c>
      <c r="E3174" s="149" t="s">
        <v>34</v>
      </c>
      <c r="F3174" s="149" t="s">
        <v>140</v>
      </c>
      <c r="G3174" s="149" t="s">
        <v>127</v>
      </c>
      <c r="H3174" s="149">
        <v>0</v>
      </c>
      <c r="I3174" s="123" t="s">
        <v>3216</v>
      </c>
      <c r="J3174" s="150">
        <f>VLOOKUP(B3174,'12.2023'!A:C,3,0)</f>
        <v>0</v>
      </c>
      <c r="K3174" s="151">
        <f>VLOOKUP(B3174,'12.2023'!A:D,4,0)</f>
        <v>0</v>
      </c>
      <c r="L3174" s="150">
        <f>VLOOKUP(B3174,'12.2023'!A:E,5,0)</f>
        <v>0</v>
      </c>
      <c r="M3174" s="150">
        <f>VLOOKUP(B3174,'12.2023'!A:F,6,0)</f>
        <v>0</v>
      </c>
      <c r="N3174" s="150">
        <f t="shared" si="197"/>
        <v>0</v>
      </c>
      <c r="O3174" s="152">
        <f t="shared" si="198"/>
        <v>0</v>
      </c>
      <c r="P3174" s="128">
        <f t="shared" si="199"/>
        <v>0</v>
      </c>
      <c r="Q3174" s="153">
        <v>0</v>
      </c>
      <c r="R3174" s="128">
        <f t="shared" si="200"/>
        <v>0</v>
      </c>
      <c r="S3174" s="129">
        <v>17</v>
      </c>
    </row>
    <row r="3175" spans="1:19" hidden="1">
      <c r="A3175" s="147">
        <v>3127</v>
      </c>
      <c r="B3175" s="121">
        <v>10101040474</v>
      </c>
      <c r="C3175" s="148" t="s">
        <v>159</v>
      </c>
      <c r="D3175" s="149" t="s">
        <v>32</v>
      </c>
      <c r="E3175" s="149" t="s">
        <v>34</v>
      </c>
      <c r="F3175" s="149" t="s">
        <v>140</v>
      </c>
      <c r="G3175" s="149" t="s">
        <v>127</v>
      </c>
      <c r="H3175" s="149">
        <v>0</v>
      </c>
      <c r="I3175" s="123" t="s">
        <v>3217</v>
      </c>
      <c r="J3175" s="150">
        <f>VLOOKUP(B3175,'12.2023'!A:C,3,0)</f>
        <v>0</v>
      </c>
      <c r="K3175" s="151">
        <f>VLOOKUP(B3175,'12.2023'!A:D,4,0)</f>
        <v>0</v>
      </c>
      <c r="L3175" s="150">
        <f>VLOOKUP(B3175,'12.2023'!A:E,5,0)</f>
        <v>0</v>
      </c>
      <c r="M3175" s="150">
        <f>VLOOKUP(B3175,'12.2023'!A:F,6,0)</f>
        <v>0</v>
      </c>
      <c r="N3175" s="150">
        <f t="shared" si="197"/>
        <v>0</v>
      </c>
      <c r="O3175" s="152">
        <f t="shared" si="198"/>
        <v>0</v>
      </c>
      <c r="P3175" s="128">
        <f t="shared" si="199"/>
        <v>0</v>
      </c>
      <c r="Q3175" s="153">
        <v>0</v>
      </c>
      <c r="R3175" s="128">
        <f t="shared" si="200"/>
        <v>0</v>
      </c>
      <c r="S3175" s="129">
        <v>17</v>
      </c>
    </row>
    <row r="3176" spans="1:19" hidden="1">
      <c r="A3176" s="147">
        <v>3128</v>
      </c>
      <c r="B3176" s="121">
        <v>10101040475</v>
      </c>
      <c r="C3176" s="148" t="s">
        <v>159</v>
      </c>
      <c r="D3176" s="149" t="s">
        <v>32</v>
      </c>
      <c r="E3176" s="149" t="s">
        <v>34</v>
      </c>
      <c r="F3176" s="149" t="s">
        <v>140</v>
      </c>
      <c r="G3176" s="149" t="s">
        <v>127</v>
      </c>
      <c r="H3176" s="149">
        <v>0</v>
      </c>
      <c r="I3176" s="123" t="s">
        <v>3218</v>
      </c>
      <c r="J3176" s="150">
        <f>VLOOKUP(B3176,'12.2023'!A:C,3,0)</f>
        <v>0</v>
      </c>
      <c r="K3176" s="151">
        <f>VLOOKUP(B3176,'12.2023'!A:D,4,0)</f>
        <v>0</v>
      </c>
      <c r="L3176" s="150">
        <f>VLOOKUP(B3176,'12.2023'!A:E,5,0)</f>
        <v>50992.71</v>
      </c>
      <c r="M3176" s="150">
        <f>VLOOKUP(B3176,'12.2023'!A:F,6,0)</f>
        <v>50992.71</v>
      </c>
      <c r="N3176" s="150">
        <f t="shared" si="197"/>
        <v>0</v>
      </c>
      <c r="O3176" s="152">
        <f t="shared" si="198"/>
        <v>0</v>
      </c>
      <c r="P3176" s="128">
        <f t="shared" si="199"/>
        <v>0</v>
      </c>
      <c r="Q3176" s="153">
        <v>0</v>
      </c>
      <c r="R3176" s="128">
        <f t="shared" si="200"/>
        <v>0</v>
      </c>
      <c r="S3176" s="129">
        <v>17</v>
      </c>
    </row>
    <row r="3177" spans="1:19" hidden="1">
      <c r="A3177" s="147">
        <v>3129</v>
      </c>
      <c r="B3177" s="121">
        <v>10101040476</v>
      </c>
      <c r="C3177" s="148" t="s">
        <v>159</v>
      </c>
      <c r="D3177" s="149" t="s">
        <v>32</v>
      </c>
      <c r="E3177" s="149" t="s">
        <v>34</v>
      </c>
      <c r="F3177" s="149" t="s">
        <v>140</v>
      </c>
      <c r="G3177" s="149" t="s">
        <v>127</v>
      </c>
      <c r="H3177" s="149">
        <v>0</v>
      </c>
      <c r="I3177" s="123" t="s">
        <v>3219</v>
      </c>
      <c r="J3177" s="150">
        <f>VLOOKUP(B3177,'12.2023'!A:C,3,0)</f>
        <v>0</v>
      </c>
      <c r="K3177" s="151">
        <f>VLOOKUP(B3177,'12.2023'!A:D,4,0)</f>
        <v>0</v>
      </c>
      <c r="L3177" s="150">
        <f>VLOOKUP(B3177,'12.2023'!A:E,5,0)</f>
        <v>1033.56</v>
      </c>
      <c r="M3177" s="150">
        <f>VLOOKUP(B3177,'12.2023'!A:F,6,0)</f>
        <v>1033.56</v>
      </c>
      <c r="N3177" s="150">
        <f t="shared" si="197"/>
        <v>0</v>
      </c>
      <c r="O3177" s="152">
        <f t="shared" si="198"/>
        <v>0</v>
      </c>
      <c r="P3177" s="128">
        <f t="shared" si="199"/>
        <v>0</v>
      </c>
      <c r="Q3177" s="153">
        <v>0</v>
      </c>
      <c r="R3177" s="128">
        <f t="shared" si="200"/>
        <v>0</v>
      </c>
      <c r="S3177" s="129">
        <v>17</v>
      </c>
    </row>
    <row r="3178" spans="1:19" hidden="1">
      <c r="A3178" s="147">
        <v>3130</v>
      </c>
      <c r="B3178" s="121">
        <v>10101040477</v>
      </c>
      <c r="C3178" s="148" t="s">
        <v>159</v>
      </c>
      <c r="D3178" s="149" t="s">
        <v>32</v>
      </c>
      <c r="E3178" s="149" t="s">
        <v>34</v>
      </c>
      <c r="F3178" s="149" t="s">
        <v>140</v>
      </c>
      <c r="G3178" s="149" t="s">
        <v>127</v>
      </c>
      <c r="H3178" s="149">
        <v>0</v>
      </c>
      <c r="I3178" s="123" t="s">
        <v>3220</v>
      </c>
      <c r="J3178" s="150">
        <f>VLOOKUP(B3178,'12.2023'!A:C,3,0)</f>
        <v>0</v>
      </c>
      <c r="K3178" s="151">
        <f>VLOOKUP(B3178,'12.2023'!A:D,4,0)</f>
        <v>0</v>
      </c>
      <c r="L3178" s="150">
        <f>VLOOKUP(B3178,'12.2023'!A:E,5,0)</f>
        <v>10500</v>
      </c>
      <c r="M3178" s="150">
        <f>VLOOKUP(B3178,'12.2023'!A:F,6,0)</f>
        <v>10500</v>
      </c>
      <c r="N3178" s="150">
        <f t="shared" si="197"/>
        <v>0</v>
      </c>
      <c r="O3178" s="152">
        <f t="shared" si="198"/>
        <v>0</v>
      </c>
      <c r="P3178" s="128">
        <f t="shared" si="199"/>
        <v>0</v>
      </c>
      <c r="Q3178" s="153">
        <v>0</v>
      </c>
      <c r="R3178" s="128">
        <f t="shared" si="200"/>
        <v>0</v>
      </c>
      <c r="S3178" s="129">
        <v>17</v>
      </c>
    </row>
    <row r="3179" spans="1:19" hidden="1">
      <c r="A3179" s="147">
        <v>3131</v>
      </c>
      <c r="B3179" s="121">
        <v>10101040478</v>
      </c>
      <c r="C3179" s="148" t="s">
        <v>159</v>
      </c>
      <c r="D3179" s="149" t="s">
        <v>32</v>
      </c>
      <c r="E3179" s="149" t="s">
        <v>34</v>
      </c>
      <c r="F3179" s="149" t="s">
        <v>140</v>
      </c>
      <c r="G3179" s="149" t="s">
        <v>127</v>
      </c>
      <c r="H3179" s="149">
        <v>0</v>
      </c>
      <c r="I3179" s="123" t="s">
        <v>3344</v>
      </c>
      <c r="J3179" s="150">
        <f>VLOOKUP(B3179,'12.2023'!A:C,3,0)</f>
        <v>0</v>
      </c>
      <c r="K3179" s="151">
        <f>VLOOKUP(B3179,'12.2023'!A:D,4,0)</f>
        <v>0</v>
      </c>
      <c r="L3179" s="150">
        <f>VLOOKUP(B3179,'12.2023'!A:E,5,0)</f>
        <v>6000</v>
      </c>
      <c r="M3179" s="150">
        <f>VLOOKUP(B3179,'12.2023'!A:F,6,0)</f>
        <v>6000</v>
      </c>
      <c r="N3179" s="150">
        <f t="shared" si="197"/>
        <v>0</v>
      </c>
      <c r="O3179" s="152">
        <f t="shared" si="198"/>
        <v>0</v>
      </c>
      <c r="P3179" s="128">
        <f t="shared" si="199"/>
        <v>0</v>
      </c>
      <c r="Q3179" s="153">
        <v>0</v>
      </c>
      <c r="R3179" s="128">
        <f t="shared" si="200"/>
        <v>0</v>
      </c>
      <c r="S3179" s="129">
        <v>17</v>
      </c>
    </row>
    <row r="3180" spans="1:19" hidden="1">
      <c r="A3180" s="147">
        <v>3132</v>
      </c>
      <c r="B3180" s="121">
        <v>10101040501</v>
      </c>
      <c r="C3180" s="148" t="s">
        <v>159</v>
      </c>
      <c r="D3180" s="149" t="s">
        <v>32</v>
      </c>
      <c r="E3180" s="149" t="s">
        <v>34</v>
      </c>
      <c r="F3180" s="149" t="s">
        <v>140</v>
      </c>
      <c r="G3180" s="149" t="s">
        <v>127</v>
      </c>
      <c r="H3180" s="149">
        <v>0</v>
      </c>
      <c r="I3180" s="123" t="s">
        <v>3221</v>
      </c>
      <c r="J3180" s="150">
        <f>VLOOKUP(B3180,'12.2023'!A:C,3,0)</f>
        <v>0</v>
      </c>
      <c r="K3180" s="151">
        <f>VLOOKUP(B3180,'12.2023'!A:D,4,0)</f>
        <v>0</v>
      </c>
      <c r="L3180" s="150">
        <f>VLOOKUP(B3180,'12.2023'!A:E,5,0)</f>
        <v>3194.4</v>
      </c>
      <c r="M3180" s="150">
        <f>VLOOKUP(B3180,'12.2023'!A:F,6,0)</f>
        <v>3194.4</v>
      </c>
      <c r="N3180" s="150">
        <f t="shared" si="197"/>
        <v>0</v>
      </c>
      <c r="O3180" s="152">
        <f t="shared" si="198"/>
        <v>0</v>
      </c>
      <c r="P3180" s="128">
        <f t="shared" si="199"/>
        <v>0</v>
      </c>
      <c r="Q3180" s="153">
        <v>0</v>
      </c>
      <c r="R3180" s="128">
        <f t="shared" si="200"/>
        <v>0</v>
      </c>
      <c r="S3180" s="129">
        <v>17</v>
      </c>
    </row>
    <row r="3181" spans="1:19" hidden="1">
      <c r="A3181" s="147">
        <v>3133</v>
      </c>
      <c r="B3181" s="121">
        <v>10101040604</v>
      </c>
      <c r="C3181" s="148" t="s">
        <v>159</v>
      </c>
      <c r="D3181" s="149" t="s">
        <v>32</v>
      </c>
      <c r="E3181" s="149" t="s">
        <v>34</v>
      </c>
      <c r="F3181" s="149" t="s">
        <v>140</v>
      </c>
      <c r="G3181" s="149" t="s">
        <v>127</v>
      </c>
      <c r="H3181" s="149">
        <v>0</v>
      </c>
      <c r="I3181" s="123" t="s">
        <v>3222</v>
      </c>
      <c r="J3181" s="150">
        <f>VLOOKUP(B3181,'12.2023'!A:C,3,0)</f>
        <v>0</v>
      </c>
      <c r="K3181" s="151">
        <f>VLOOKUP(B3181,'12.2023'!A:D,4,0)</f>
        <v>0</v>
      </c>
      <c r="L3181" s="150">
        <f>VLOOKUP(B3181,'12.2023'!A:E,5,0)</f>
        <v>1115.5</v>
      </c>
      <c r="M3181" s="150">
        <f>VLOOKUP(B3181,'12.2023'!A:F,6,0)</f>
        <v>1115.5</v>
      </c>
      <c r="N3181" s="150">
        <f t="shared" si="197"/>
        <v>0</v>
      </c>
      <c r="O3181" s="152">
        <f t="shared" si="198"/>
        <v>0</v>
      </c>
      <c r="P3181" s="128">
        <f t="shared" si="199"/>
        <v>0</v>
      </c>
      <c r="Q3181" s="153">
        <v>0</v>
      </c>
      <c r="R3181" s="128">
        <f t="shared" si="200"/>
        <v>0</v>
      </c>
      <c r="S3181" s="129">
        <v>17</v>
      </c>
    </row>
    <row r="3182" spans="1:19" hidden="1">
      <c r="A3182" s="147">
        <v>3134</v>
      </c>
      <c r="B3182" s="121">
        <v>10101040605</v>
      </c>
      <c r="C3182" s="148" t="s">
        <v>159</v>
      </c>
      <c r="D3182" s="149" t="s">
        <v>32</v>
      </c>
      <c r="E3182" s="149" t="s">
        <v>34</v>
      </c>
      <c r="F3182" s="149" t="s">
        <v>140</v>
      </c>
      <c r="G3182" s="149" t="s">
        <v>127</v>
      </c>
      <c r="H3182" s="149">
        <v>0</v>
      </c>
      <c r="I3182" s="123" t="s">
        <v>3223</v>
      </c>
      <c r="J3182" s="150">
        <f>VLOOKUP(B3182,'12.2023'!A:C,3,0)</f>
        <v>0</v>
      </c>
      <c r="K3182" s="151">
        <f>VLOOKUP(B3182,'12.2023'!A:D,4,0)</f>
        <v>0</v>
      </c>
      <c r="L3182" s="150">
        <f>VLOOKUP(B3182,'12.2023'!A:E,5,0)</f>
        <v>9310.7199999999993</v>
      </c>
      <c r="M3182" s="150">
        <f>VLOOKUP(B3182,'12.2023'!A:F,6,0)</f>
        <v>9310.7199999999993</v>
      </c>
      <c r="N3182" s="150">
        <f t="shared" si="197"/>
        <v>0</v>
      </c>
      <c r="O3182" s="152">
        <f t="shared" si="198"/>
        <v>0</v>
      </c>
      <c r="P3182" s="128">
        <f t="shared" si="199"/>
        <v>0</v>
      </c>
      <c r="Q3182" s="153">
        <v>0</v>
      </c>
      <c r="R3182" s="128">
        <f t="shared" si="200"/>
        <v>0</v>
      </c>
      <c r="S3182" s="129">
        <v>17</v>
      </c>
    </row>
    <row r="3183" spans="1:19" hidden="1">
      <c r="A3183" s="147">
        <v>3135</v>
      </c>
      <c r="B3183" s="121">
        <v>10101040608</v>
      </c>
      <c r="C3183" s="148" t="s">
        <v>159</v>
      </c>
      <c r="D3183" s="149" t="s">
        <v>32</v>
      </c>
      <c r="E3183" s="149" t="s">
        <v>34</v>
      </c>
      <c r="F3183" s="149" t="s">
        <v>140</v>
      </c>
      <c r="G3183" s="149" t="s">
        <v>127</v>
      </c>
      <c r="H3183" s="149">
        <v>0</v>
      </c>
      <c r="I3183" s="123" t="s">
        <v>3224</v>
      </c>
      <c r="J3183" s="150">
        <f>VLOOKUP(B3183,'12.2023'!A:C,3,0)</f>
        <v>0</v>
      </c>
      <c r="K3183" s="151">
        <f>VLOOKUP(B3183,'12.2023'!A:D,4,0)</f>
        <v>0</v>
      </c>
      <c r="L3183" s="150">
        <f>VLOOKUP(B3183,'12.2023'!A:E,5,0)</f>
        <v>2575.25</v>
      </c>
      <c r="M3183" s="150">
        <f>VLOOKUP(B3183,'12.2023'!A:F,6,0)</f>
        <v>2575.25</v>
      </c>
      <c r="N3183" s="150">
        <f t="shared" si="197"/>
        <v>0</v>
      </c>
      <c r="O3183" s="152">
        <f t="shared" si="198"/>
        <v>0</v>
      </c>
      <c r="P3183" s="128">
        <f t="shared" si="199"/>
        <v>0</v>
      </c>
      <c r="Q3183" s="153">
        <v>0</v>
      </c>
      <c r="R3183" s="128">
        <f t="shared" si="200"/>
        <v>0</v>
      </c>
      <c r="S3183" s="129">
        <v>17</v>
      </c>
    </row>
    <row r="3184" spans="1:19" hidden="1">
      <c r="A3184" s="147">
        <v>3136</v>
      </c>
      <c r="B3184" s="121">
        <v>10101040610</v>
      </c>
      <c r="C3184" s="148" t="s">
        <v>159</v>
      </c>
      <c r="D3184" s="149" t="s">
        <v>32</v>
      </c>
      <c r="E3184" s="149" t="s">
        <v>34</v>
      </c>
      <c r="F3184" s="149" t="s">
        <v>140</v>
      </c>
      <c r="G3184" s="149" t="s">
        <v>127</v>
      </c>
      <c r="H3184" s="149">
        <v>0</v>
      </c>
      <c r="I3184" s="123" t="s">
        <v>3225</v>
      </c>
      <c r="J3184" s="150">
        <f>VLOOKUP(B3184,'12.2023'!A:C,3,0)</f>
        <v>0</v>
      </c>
      <c r="K3184" s="151">
        <f>VLOOKUP(B3184,'12.2023'!A:D,4,0)</f>
        <v>0</v>
      </c>
      <c r="L3184" s="150">
        <f>VLOOKUP(B3184,'12.2023'!A:E,5,0)</f>
        <v>0</v>
      </c>
      <c r="M3184" s="150">
        <f>VLOOKUP(B3184,'12.2023'!A:F,6,0)</f>
        <v>0</v>
      </c>
      <c r="N3184" s="150">
        <f t="shared" si="197"/>
        <v>0</v>
      </c>
      <c r="O3184" s="152">
        <f t="shared" si="198"/>
        <v>0</v>
      </c>
      <c r="P3184" s="128">
        <f t="shared" si="199"/>
        <v>0</v>
      </c>
      <c r="Q3184" s="153">
        <v>0</v>
      </c>
      <c r="R3184" s="128">
        <f t="shared" si="200"/>
        <v>0</v>
      </c>
      <c r="S3184" s="129">
        <v>17</v>
      </c>
    </row>
    <row r="3185" spans="1:19" hidden="1">
      <c r="A3185" s="147">
        <v>3137</v>
      </c>
      <c r="B3185" s="121">
        <v>10101040611</v>
      </c>
      <c r="C3185" s="148" t="s">
        <v>159</v>
      </c>
      <c r="D3185" s="149" t="s">
        <v>32</v>
      </c>
      <c r="E3185" s="149" t="s">
        <v>34</v>
      </c>
      <c r="F3185" s="149" t="s">
        <v>140</v>
      </c>
      <c r="G3185" s="149" t="s">
        <v>127</v>
      </c>
      <c r="H3185" s="149">
        <v>0</v>
      </c>
      <c r="I3185" s="123" t="s">
        <v>3226</v>
      </c>
      <c r="J3185" s="150">
        <f>VLOOKUP(B3185,'12.2023'!A:C,3,0)</f>
        <v>0</v>
      </c>
      <c r="K3185" s="151">
        <f>VLOOKUP(B3185,'12.2023'!A:D,4,0)</f>
        <v>0</v>
      </c>
      <c r="L3185" s="150">
        <f>VLOOKUP(B3185,'12.2023'!A:E,5,0)</f>
        <v>443722.35000000003</v>
      </c>
      <c r="M3185" s="150">
        <f>VLOOKUP(B3185,'12.2023'!A:F,6,0)</f>
        <v>443722.35000000003</v>
      </c>
      <c r="N3185" s="150">
        <f t="shared" si="197"/>
        <v>0</v>
      </c>
      <c r="O3185" s="152">
        <f t="shared" si="198"/>
        <v>0</v>
      </c>
      <c r="P3185" s="128">
        <f t="shared" si="199"/>
        <v>0</v>
      </c>
      <c r="Q3185" s="153">
        <v>0</v>
      </c>
      <c r="R3185" s="128">
        <f t="shared" si="200"/>
        <v>0</v>
      </c>
      <c r="S3185" s="129">
        <v>17</v>
      </c>
    </row>
    <row r="3186" spans="1:19" hidden="1">
      <c r="A3186" s="147">
        <v>3138</v>
      </c>
      <c r="B3186" s="121">
        <v>10101040612</v>
      </c>
      <c r="C3186" s="148" t="s">
        <v>159</v>
      </c>
      <c r="D3186" s="149" t="s">
        <v>32</v>
      </c>
      <c r="E3186" s="149" t="s">
        <v>34</v>
      </c>
      <c r="F3186" s="149" t="s">
        <v>140</v>
      </c>
      <c r="G3186" s="149" t="s">
        <v>127</v>
      </c>
      <c r="H3186" s="149">
        <v>0</v>
      </c>
      <c r="I3186" s="123" t="s">
        <v>3227</v>
      </c>
      <c r="J3186" s="150">
        <f>VLOOKUP(B3186,'12.2023'!A:C,3,0)</f>
        <v>0</v>
      </c>
      <c r="K3186" s="151">
        <f>VLOOKUP(B3186,'12.2023'!A:D,4,0)</f>
        <v>0</v>
      </c>
      <c r="L3186" s="150">
        <f>VLOOKUP(B3186,'12.2023'!A:E,5,0)</f>
        <v>2265</v>
      </c>
      <c r="M3186" s="150">
        <f>VLOOKUP(B3186,'12.2023'!A:F,6,0)</f>
        <v>2265</v>
      </c>
      <c r="N3186" s="150">
        <f t="shared" si="197"/>
        <v>0</v>
      </c>
      <c r="O3186" s="152">
        <f t="shared" si="198"/>
        <v>0</v>
      </c>
      <c r="P3186" s="128">
        <f t="shared" si="199"/>
        <v>0</v>
      </c>
      <c r="Q3186" s="153">
        <v>0</v>
      </c>
      <c r="R3186" s="128">
        <f t="shared" si="200"/>
        <v>0</v>
      </c>
      <c r="S3186" s="129">
        <v>17</v>
      </c>
    </row>
    <row r="3187" spans="1:19" hidden="1">
      <c r="A3187" s="147">
        <v>3139</v>
      </c>
      <c r="B3187" s="121">
        <v>10101040702</v>
      </c>
      <c r="C3187" s="123" t="s">
        <v>159</v>
      </c>
      <c r="D3187" s="149" t="s">
        <v>32</v>
      </c>
      <c r="E3187" s="149" t="s">
        <v>34</v>
      </c>
      <c r="F3187" s="149" t="s">
        <v>140</v>
      </c>
      <c r="G3187" s="149" t="s">
        <v>127</v>
      </c>
      <c r="H3187" s="149">
        <v>0</v>
      </c>
      <c r="I3187" s="123" t="s">
        <v>3228</v>
      </c>
      <c r="J3187" s="150">
        <f>VLOOKUP(B3187,'12.2023'!A:C,3,0)</f>
        <v>0</v>
      </c>
      <c r="K3187" s="151">
        <f>VLOOKUP(B3187,'12.2023'!A:D,4,0)</f>
        <v>0</v>
      </c>
      <c r="L3187" s="150">
        <f>VLOOKUP(B3187,'12.2023'!A:E,5,0)</f>
        <v>44912.66</v>
      </c>
      <c r="M3187" s="150">
        <f>VLOOKUP(B3187,'12.2023'!A:F,6,0)</f>
        <v>47896.429989999997</v>
      </c>
      <c r="N3187" s="150">
        <f t="shared" si="197"/>
        <v>0</v>
      </c>
      <c r="O3187" s="152">
        <f t="shared" si="198"/>
        <v>2983.7699899999934</v>
      </c>
      <c r="P3187" s="128">
        <f t="shared" si="199"/>
        <v>-2983.7699899999934</v>
      </c>
      <c r="Q3187" s="153">
        <v>0</v>
      </c>
      <c r="R3187" s="128">
        <f t="shared" si="200"/>
        <v>-2983.7699899999934</v>
      </c>
      <c r="S3187" s="129">
        <v>17</v>
      </c>
    </row>
    <row r="3188" spans="1:19" hidden="1">
      <c r="A3188" s="121">
        <v>3140</v>
      </c>
      <c r="B3188" s="121">
        <v>10101040703</v>
      </c>
      <c r="C3188" s="123" t="s">
        <v>159</v>
      </c>
      <c r="D3188" s="149" t="s">
        <v>32</v>
      </c>
      <c r="E3188" s="149" t="s">
        <v>34</v>
      </c>
      <c r="F3188" s="149" t="s">
        <v>140</v>
      </c>
      <c r="G3188" s="149" t="s">
        <v>127</v>
      </c>
      <c r="H3188" s="149">
        <v>0</v>
      </c>
      <c r="I3188" s="123" t="s">
        <v>3229</v>
      </c>
      <c r="J3188" s="150">
        <f>VLOOKUP(B3188,'12.2023'!A:C,3,0)</f>
        <v>3.2999999821186066E-3</v>
      </c>
      <c r="K3188" s="151">
        <f>VLOOKUP(B3188,'12.2023'!A:D,4,0)</f>
        <v>0</v>
      </c>
      <c r="L3188" s="150">
        <f>VLOOKUP(B3188,'12.2023'!A:E,5,0)</f>
        <v>366394.19</v>
      </c>
      <c r="M3188" s="150">
        <f>VLOOKUP(B3188,'12.2023'!A:F,6,0)</f>
        <v>366394.19799999997</v>
      </c>
      <c r="N3188" s="150">
        <f t="shared" si="197"/>
        <v>0</v>
      </c>
      <c r="O3188" s="152">
        <f t="shared" si="198"/>
        <v>4.6999999904073775E-3</v>
      </c>
      <c r="P3188" s="128">
        <f t="shared" si="199"/>
        <v>-4.6999999904073775E-3</v>
      </c>
      <c r="Q3188" s="153">
        <v>0</v>
      </c>
      <c r="R3188" s="128">
        <f t="shared" si="200"/>
        <v>-4.6999999904073775E-3</v>
      </c>
      <c r="S3188" s="129">
        <v>17</v>
      </c>
    </row>
    <row r="3189" spans="1:19" hidden="1">
      <c r="A3189" s="121">
        <v>3141</v>
      </c>
      <c r="B3189" s="121">
        <v>10101040704</v>
      </c>
      <c r="C3189" s="123" t="s">
        <v>159</v>
      </c>
      <c r="D3189" s="149" t="s">
        <v>32</v>
      </c>
      <c r="E3189" s="149" t="s">
        <v>34</v>
      </c>
      <c r="F3189" s="149" t="s">
        <v>140</v>
      </c>
      <c r="G3189" s="149" t="s">
        <v>127</v>
      </c>
      <c r="H3189" s="149">
        <v>0</v>
      </c>
      <c r="I3189" s="123" t="s">
        <v>3230</v>
      </c>
      <c r="J3189" s="150">
        <f>VLOOKUP(B3189,'12.2023'!A:C,3,0)</f>
        <v>0</v>
      </c>
      <c r="K3189" s="151">
        <f>VLOOKUP(B3189,'12.2023'!A:D,4,0)</f>
        <v>0</v>
      </c>
      <c r="L3189" s="150">
        <f>VLOOKUP(B3189,'12.2023'!A:E,5,0)</f>
        <v>74308.19</v>
      </c>
      <c r="M3189" s="150">
        <f>VLOOKUP(B3189,'12.2023'!A:F,6,0)</f>
        <v>74308.19</v>
      </c>
      <c r="N3189" s="150">
        <f t="shared" si="197"/>
        <v>0</v>
      </c>
      <c r="O3189" s="152">
        <f t="shared" si="198"/>
        <v>0</v>
      </c>
      <c r="P3189" s="128">
        <f t="shared" si="199"/>
        <v>0</v>
      </c>
      <c r="Q3189" s="153">
        <v>0</v>
      </c>
      <c r="R3189" s="128">
        <f t="shared" si="200"/>
        <v>0</v>
      </c>
      <c r="S3189" s="129">
        <v>17</v>
      </c>
    </row>
    <row r="3190" spans="1:19" hidden="1">
      <c r="A3190" s="121">
        <v>3142</v>
      </c>
      <c r="B3190" s="121">
        <v>10101040705</v>
      </c>
      <c r="C3190" s="123" t="s">
        <v>159</v>
      </c>
      <c r="D3190" s="149" t="s">
        <v>32</v>
      </c>
      <c r="E3190" s="149" t="s">
        <v>34</v>
      </c>
      <c r="F3190" s="149" t="s">
        <v>140</v>
      </c>
      <c r="G3190" s="149" t="s">
        <v>127</v>
      </c>
      <c r="H3190" s="149">
        <v>0</v>
      </c>
      <c r="I3190" s="123" t="s">
        <v>3231</v>
      </c>
      <c r="J3190" s="150">
        <f>VLOOKUP(B3190,'12.2023'!A:C,3,0)</f>
        <v>0</v>
      </c>
      <c r="K3190" s="151">
        <f>VLOOKUP(B3190,'12.2023'!A:D,4,0)</f>
        <v>0</v>
      </c>
      <c r="L3190" s="150">
        <f>VLOOKUP(B3190,'12.2023'!A:E,5,0)</f>
        <v>62411.950000000004</v>
      </c>
      <c r="M3190" s="150">
        <f>VLOOKUP(B3190,'12.2023'!A:F,6,0)</f>
        <v>62411.950000000004</v>
      </c>
      <c r="N3190" s="150">
        <f t="shared" si="197"/>
        <v>0</v>
      </c>
      <c r="O3190" s="152">
        <f t="shared" si="198"/>
        <v>0</v>
      </c>
      <c r="P3190" s="128">
        <f t="shared" si="199"/>
        <v>0</v>
      </c>
      <c r="Q3190" s="153">
        <v>0</v>
      </c>
      <c r="R3190" s="128">
        <f t="shared" si="200"/>
        <v>0</v>
      </c>
      <c r="S3190" s="129">
        <v>17</v>
      </c>
    </row>
    <row r="3191" spans="1:19" hidden="1">
      <c r="A3191" s="121">
        <v>3143</v>
      </c>
      <c r="B3191" s="121">
        <v>10101040706</v>
      </c>
      <c r="C3191" s="123" t="s">
        <v>159</v>
      </c>
      <c r="D3191" s="149" t="s">
        <v>32</v>
      </c>
      <c r="E3191" s="149" t="s">
        <v>34</v>
      </c>
      <c r="F3191" s="149" t="s">
        <v>140</v>
      </c>
      <c r="G3191" s="149" t="s">
        <v>127</v>
      </c>
      <c r="H3191" s="149">
        <v>0</v>
      </c>
      <c r="I3191" s="123" t="s">
        <v>3232</v>
      </c>
      <c r="J3191" s="150">
        <f>VLOOKUP(B3191,'12.2023'!A:C,3,0)</f>
        <v>0</v>
      </c>
      <c r="K3191" s="151">
        <f>VLOOKUP(B3191,'12.2023'!A:D,4,0)</f>
        <v>0</v>
      </c>
      <c r="L3191" s="150">
        <f>VLOOKUP(B3191,'12.2023'!A:E,5,0)</f>
        <v>491</v>
      </c>
      <c r="M3191" s="150">
        <f>VLOOKUP(B3191,'12.2023'!A:F,6,0)</f>
        <v>491</v>
      </c>
      <c r="N3191" s="150">
        <f t="shared" si="197"/>
        <v>0</v>
      </c>
      <c r="O3191" s="152">
        <f t="shared" si="198"/>
        <v>0</v>
      </c>
      <c r="P3191" s="128">
        <f t="shared" si="199"/>
        <v>0</v>
      </c>
      <c r="Q3191" s="153">
        <v>0</v>
      </c>
      <c r="R3191" s="128">
        <f t="shared" si="200"/>
        <v>0</v>
      </c>
      <c r="S3191" s="129">
        <v>17</v>
      </c>
    </row>
    <row r="3192" spans="1:19" hidden="1">
      <c r="A3192" s="121">
        <v>3144</v>
      </c>
      <c r="B3192" s="121">
        <v>10101040707</v>
      </c>
      <c r="C3192" s="123" t="s">
        <v>159</v>
      </c>
      <c r="D3192" s="149" t="s">
        <v>32</v>
      </c>
      <c r="E3192" s="149" t="s">
        <v>34</v>
      </c>
      <c r="F3192" s="149" t="s">
        <v>140</v>
      </c>
      <c r="G3192" s="149" t="s">
        <v>127</v>
      </c>
      <c r="H3192" s="149">
        <v>0</v>
      </c>
      <c r="I3192" s="123" t="s">
        <v>3233</v>
      </c>
      <c r="J3192" s="150">
        <f>VLOOKUP(B3192,'12.2023'!A:C,3,0)</f>
        <v>0</v>
      </c>
      <c r="K3192" s="151">
        <f>VLOOKUP(B3192,'12.2023'!A:D,4,0)</f>
        <v>0</v>
      </c>
      <c r="L3192" s="150">
        <f>VLOOKUP(B3192,'12.2023'!A:E,5,0)</f>
        <v>0</v>
      </c>
      <c r="M3192" s="150">
        <f>VLOOKUP(B3192,'12.2023'!A:F,6,0)</f>
        <v>0</v>
      </c>
      <c r="N3192" s="150">
        <f t="shared" si="197"/>
        <v>0</v>
      </c>
      <c r="O3192" s="152">
        <f t="shared" si="198"/>
        <v>0</v>
      </c>
      <c r="P3192" s="128">
        <f t="shared" si="199"/>
        <v>0</v>
      </c>
      <c r="Q3192" s="153">
        <v>0</v>
      </c>
      <c r="R3192" s="128">
        <f t="shared" si="200"/>
        <v>0</v>
      </c>
      <c r="S3192" s="129">
        <v>17</v>
      </c>
    </row>
    <row r="3193" spans="1:19" hidden="1">
      <c r="A3193" s="121">
        <v>3145</v>
      </c>
      <c r="B3193" s="121">
        <v>10101040708</v>
      </c>
      <c r="C3193" s="123" t="s">
        <v>159</v>
      </c>
      <c r="D3193" s="149" t="s">
        <v>32</v>
      </c>
      <c r="E3193" s="149" t="s">
        <v>34</v>
      </c>
      <c r="F3193" s="149" t="s">
        <v>140</v>
      </c>
      <c r="G3193" s="149" t="s">
        <v>127</v>
      </c>
      <c r="H3193" s="149">
        <v>0</v>
      </c>
      <c r="I3193" s="123" t="s">
        <v>3234</v>
      </c>
      <c r="J3193" s="150">
        <f>VLOOKUP(B3193,'12.2023'!A:C,3,0)</f>
        <v>0</v>
      </c>
      <c r="K3193" s="151">
        <f>VLOOKUP(B3193,'12.2023'!A:D,4,0)</f>
        <v>0</v>
      </c>
      <c r="L3193" s="150">
        <f>VLOOKUP(B3193,'12.2023'!A:E,5,0)</f>
        <v>21565.760000000002</v>
      </c>
      <c r="M3193" s="150">
        <f>VLOOKUP(B3193,'12.2023'!A:F,6,0)</f>
        <v>21565.760000000002</v>
      </c>
      <c r="N3193" s="150">
        <f t="shared" si="197"/>
        <v>0</v>
      </c>
      <c r="O3193" s="152">
        <f t="shared" si="198"/>
        <v>0</v>
      </c>
      <c r="P3193" s="128">
        <f t="shared" si="199"/>
        <v>0</v>
      </c>
      <c r="Q3193" s="153">
        <v>0</v>
      </c>
      <c r="R3193" s="128">
        <f t="shared" si="200"/>
        <v>0</v>
      </c>
      <c r="S3193" s="129">
        <v>17</v>
      </c>
    </row>
    <row r="3194" spans="1:19" hidden="1">
      <c r="A3194" s="121">
        <v>3146</v>
      </c>
      <c r="B3194" s="121">
        <v>10101040709</v>
      </c>
      <c r="C3194" s="123" t="s">
        <v>159</v>
      </c>
      <c r="D3194" s="149" t="s">
        <v>32</v>
      </c>
      <c r="E3194" s="149" t="s">
        <v>34</v>
      </c>
      <c r="F3194" s="149" t="s">
        <v>140</v>
      </c>
      <c r="G3194" s="149" t="s">
        <v>127</v>
      </c>
      <c r="H3194" s="149">
        <v>0</v>
      </c>
      <c r="I3194" s="123" t="s">
        <v>3235</v>
      </c>
      <c r="J3194" s="150">
        <f>VLOOKUP(B3194,'12.2023'!A:C,3,0)</f>
        <v>0</v>
      </c>
      <c r="K3194" s="151">
        <f>VLOOKUP(B3194,'12.2023'!A:D,4,0)</f>
        <v>0</v>
      </c>
      <c r="L3194" s="150">
        <f>VLOOKUP(B3194,'12.2023'!A:E,5,0)</f>
        <v>72707.5</v>
      </c>
      <c r="M3194" s="150">
        <f>VLOOKUP(B3194,'12.2023'!A:F,6,0)</f>
        <v>72707.5</v>
      </c>
      <c r="N3194" s="150">
        <f t="shared" si="197"/>
        <v>0</v>
      </c>
      <c r="O3194" s="152">
        <f t="shared" si="198"/>
        <v>0</v>
      </c>
      <c r="P3194" s="128">
        <f t="shared" si="199"/>
        <v>0</v>
      </c>
      <c r="Q3194" s="153">
        <v>0</v>
      </c>
      <c r="R3194" s="128">
        <f t="shared" si="200"/>
        <v>0</v>
      </c>
      <c r="S3194" s="129">
        <v>17</v>
      </c>
    </row>
    <row r="3195" spans="1:19" hidden="1">
      <c r="A3195" s="121">
        <v>3147</v>
      </c>
      <c r="B3195" s="121">
        <v>10101040710</v>
      </c>
      <c r="C3195" s="123" t="s">
        <v>159</v>
      </c>
      <c r="D3195" s="149" t="s">
        <v>32</v>
      </c>
      <c r="E3195" s="149" t="s">
        <v>34</v>
      </c>
      <c r="F3195" s="149" t="s">
        <v>140</v>
      </c>
      <c r="G3195" s="149" t="s">
        <v>127</v>
      </c>
      <c r="H3195" s="149">
        <v>0</v>
      </c>
      <c r="I3195" s="123" t="s">
        <v>3236</v>
      </c>
      <c r="J3195" s="150">
        <f>VLOOKUP(B3195,'12.2023'!A:C,3,0)</f>
        <v>0</v>
      </c>
      <c r="K3195" s="151">
        <f>VLOOKUP(B3195,'12.2023'!A:D,4,0)</f>
        <v>0</v>
      </c>
      <c r="L3195" s="150">
        <f>VLOOKUP(B3195,'12.2023'!A:E,5,0)</f>
        <v>48185</v>
      </c>
      <c r="M3195" s="150">
        <f>VLOOKUP(B3195,'12.2023'!A:F,6,0)</f>
        <v>48185</v>
      </c>
      <c r="N3195" s="150">
        <f t="shared" si="197"/>
        <v>0</v>
      </c>
      <c r="O3195" s="152">
        <f t="shared" si="198"/>
        <v>0</v>
      </c>
      <c r="P3195" s="128">
        <f t="shared" si="199"/>
        <v>0</v>
      </c>
      <c r="Q3195" s="153">
        <v>0</v>
      </c>
      <c r="R3195" s="128">
        <f t="shared" si="200"/>
        <v>0</v>
      </c>
      <c r="S3195" s="129">
        <v>17</v>
      </c>
    </row>
    <row r="3196" spans="1:19" hidden="1">
      <c r="A3196" s="121">
        <v>3148</v>
      </c>
      <c r="B3196" s="121">
        <v>10101040711</v>
      </c>
      <c r="C3196" s="123" t="s">
        <v>159</v>
      </c>
      <c r="D3196" s="160" t="s">
        <v>32</v>
      </c>
      <c r="E3196" s="149" t="s">
        <v>34</v>
      </c>
      <c r="F3196" s="149" t="s">
        <v>140</v>
      </c>
      <c r="G3196" s="149" t="s">
        <v>127</v>
      </c>
      <c r="H3196" s="149">
        <v>0</v>
      </c>
      <c r="I3196" s="123" t="s">
        <v>3237</v>
      </c>
      <c r="J3196" s="150">
        <f>VLOOKUP(B3196,'12.2023'!A:C,3,0)</f>
        <v>0</v>
      </c>
      <c r="K3196" s="151">
        <f>VLOOKUP(B3196,'12.2023'!A:D,4,0)</f>
        <v>0</v>
      </c>
      <c r="L3196" s="150">
        <f>VLOOKUP(B3196,'12.2023'!A:E,5,0)</f>
        <v>739</v>
      </c>
      <c r="M3196" s="150">
        <f>VLOOKUP(B3196,'12.2023'!A:F,6,0)</f>
        <v>739</v>
      </c>
      <c r="N3196" s="150">
        <f t="shared" si="197"/>
        <v>0</v>
      </c>
      <c r="O3196" s="152">
        <f t="shared" si="198"/>
        <v>0</v>
      </c>
      <c r="P3196" s="128">
        <f t="shared" si="199"/>
        <v>0</v>
      </c>
      <c r="Q3196" s="153">
        <v>0</v>
      </c>
      <c r="R3196" s="128">
        <f t="shared" si="200"/>
        <v>0</v>
      </c>
      <c r="S3196" s="129">
        <v>17</v>
      </c>
    </row>
    <row r="3197" spans="1:19" hidden="1">
      <c r="A3197" s="121">
        <v>3149</v>
      </c>
      <c r="B3197" s="121">
        <v>10101040712</v>
      </c>
      <c r="C3197" s="123" t="s">
        <v>159</v>
      </c>
      <c r="D3197" s="160" t="s">
        <v>32</v>
      </c>
      <c r="E3197" s="149" t="s">
        <v>34</v>
      </c>
      <c r="F3197" s="149" t="s">
        <v>140</v>
      </c>
      <c r="G3197" s="149" t="s">
        <v>127</v>
      </c>
      <c r="H3197" s="149">
        <v>0</v>
      </c>
      <c r="I3197" s="123" t="s">
        <v>3238</v>
      </c>
      <c r="J3197" s="150">
        <f>VLOOKUP(B3197,'12.2023'!A:C,3,0)</f>
        <v>0</v>
      </c>
      <c r="K3197" s="151">
        <f>VLOOKUP(B3197,'12.2023'!A:D,4,0)</f>
        <v>0</v>
      </c>
      <c r="L3197" s="150">
        <f>VLOOKUP(B3197,'12.2023'!A:E,5,0)</f>
        <v>0</v>
      </c>
      <c r="M3197" s="150">
        <f>VLOOKUP(B3197,'12.2023'!A:F,6,0)</f>
        <v>0</v>
      </c>
      <c r="N3197" s="150">
        <f t="shared" si="197"/>
        <v>0</v>
      </c>
      <c r="O3197" s="152">
        <f t="shared" si="198"/>
        <v>0</v>
      </c>
      <c r="P3197" s="128">
        <f t="shared" si="199"/>
        <v>0</v>
      </c>
      <c r="Q3197" s="153">
        <v>0</v>
      </c>
      <c r="R3197" s="128">
        <f t="shared" si="200"/>
        <v>0</v>
      </c>
      <c r="S3197" s="129">
        <v>17</v>
      </c>
    </row>
    <row r="3198" spans="1:19" hidden="1">
      <c r="A3198" s="121">
        <v>3150</v>
      </c>
      <c r="B3198" s="121">
        <v>10101040713</v>
      </c>
      <c r="C3198" s="123" t="s">
        <v>159</v>
      </c>
      <c r="D3198" s="160" t="s">
        <v>32</v>
      </c>
      <c r="E3198" s="149" t="s">
        <v>34</v>
      </c>
      <c r="F3198" s="149" t="s">
        <v>140</v>
      </c>
      <c r="G3198" s="149" t="s">
        <v>127</v>
      </c>
      <c r="H3198" s="149">
        <v>0</v>
      </c>
      <c r="I3198" s="123" t="s">
        <v>3239</v>
      </c>
      <c r="J3198" s="150">
        <f>VLOOKUP(B3198,'12.2023'!A:C,3,0)</f>
        <v>0</v>
      </c>
      <c r="K3198" s="151">
        <f>VLOOKUP(B3198,'12.2023'!A:D,4,0)</f>
        <v>0</v>
      </c>
      <c r="L3198" s="150">
        <f>VLOOKUP(B3198,'12.2023'!A:E,5,0)</f>
        <v>1000</v>
      </c>
      <c r="M3198" s="150">
        <f>VLOOKUP(B3198,'12.2023'!A:F,6,0)</f>
        <v>1000</v>
      </c>
      <c r="N3198" s="150">
        <f t="shared" si="197"/>
        <v>0</v>
      </c>
      <c r="O3198" s="152">
        <f t="shared" si="198"/>
        <v>0</v>
      </c>
      <c r="P3198" s="128">
        <f t="shared" si="199"/>
        <v>0</v>
      </c>
      <c r="Q3198" s="153">
        <v>0</v>
      </c>
      <c r="R3198" s="128">
        <f t="shared" si="200"/>
        <v>0</v>
      </c>
      <c r="S3198" s="129">
        <v>17</v>
      </c>
    </row>
    <row r="3199" spans="1:19" hidden="1">
      <c r="A3199" s="121">
        <v>3151</v>
      </c>
      <c r="B3199" s="121">
        <v>10101040714</v>
      </c>
      <c r="C3199" s="123" t="s">
        <v>159</v>
      </c>
      <c r="D3199" s="160" t="s">
        <v>32</v>
      </c>
      <c r="E3199" s="149" t="s">
        <v>34</v>
      </c>
      <c r="F3199" s="149" t="s">
        <v>140</v>
      </c>
      <c r="G3199" s="149" t="s">
        <v>127</v>
      </c>
      <c r="H3199" s="149">
        <v>0</v>
      </c>
      <c r="I3199" s="123" t="s">
        <v>3240</v>
      </c>
      <c r="J3199" s="150">
        <f>VLOOKUP(B3199,'12.2023'!A:C,3,0)</f>
        <v>0</v>
      </c>
      <c r="K3199" s="151">
        <f>VLOOKUP(B3199,'12.2023'!A:D,4,0)</f>
        <v>0</v>
      </c>
      <c r="L3199" s="150">
        <f>VLOOKUP(B3199,'12.2023'!A:E,5,0)</f>
        <v>8535</v>
      </c>
      <c r="M3199" s="150">
        <f>VLOOKUP(B3199,'12.2023'!A:F,6,0)</f>
        <v>8534.9999900000003</v>
      </c>
      <c r="N3199" s="150">
        <f t="shared" si="197"/>
        <v>9.9999997473787516E-6</v>
      </c>
      <c r="O3199" s="152">
        <f t="shared" si="198"/>
        <v>0</v>
      </c>
      <c r="P3199" s="128">
        <f t="shared" si="199"/>
        <v>9.9999997473787516E-6</v>
      </c>
      <c r="Q3199" s="153">
        <v>0</v>
      </c>
      <c r="R3199" s="128">
        <f t="shared" si="200"/>
        <v>9.9999997473787516E-6</v>
      </c>
      <c r="S3199" s="129">
        <v>17</v>
      </c>
    </row>
    <row r="3200" spans="1:19" hidden="1">
      <c r="A3200" s="121">
        <v>3152</v>
      </c>
      <c r="B3200" s="121">
        <v>10101040715</v>
      </c>
      <c r="C3200" s="123" t="s">
        <v>159</v>
      </c>
      <c r="D3200" s="160" t="s">
        <v>32</v>
      </c>
      <c r="E3200" s="149" t="s">
        <v>34</v>
      </c>
      <c r="F3200" s="149" t="s">
        <v>140</v>
      </c>
      <c r="G3200" s="149" t="s">
        <v>127</v>
      </c>
      <c r="H3200" s="149">
        <v>0</v>
      </c>
      <c r="I3200" s="123" t="s">
        <v>3241</v>
      </c>
      <c r="J3200" s="150">
        <f>VLOOKUP(B3200,'12.2023'!A:C,3,0)</f>
        <v>0</v>
      </c>
      <c r="K3200" s="151">
        <f>VLOOKUP(B3200,'12.2023'!A:D,4,0)</f>
        <v>0</v>
      </c>
      <c r="L3200" s="150">
        <f>VLOOKUP(B3200,'12.2023'!A:E,5,0)</f>
        <v>5856</v>
      </c>
      <c r="M3200" s="150">
        <f>VLOOKUP(B3200,'12.2023'!A:F,6,0)</f>
        <v>5856</v>
      </c>
      <c r="N3200" s="150">
        <f t="shared" si="197"/>
        <v>0</v>
      </c>
      <c r="O3200" s="152">
        <f t="shared" si="198"/>
        <v>0</v>
      </c>
      <c r="P3200" s="128">
        <f t="shared" si="199"/>
        <v>0</v>
      </c>
      <c r="Q3200" s="153">
        <v>0</v>
      </c>
      <c r="R3200" s="128">
        <f t="shared" si="200"/>
        <v>0</v>
      </c>
      <c r="S3200" s="129">
        <v>17</v>
      </c>
    </row>
    <row r="3201" spans="1:19" hidden="1">
      <c r="A3201" s="121">
        <v>3153</v>
      </c>
      <c r="B3201" s="121">
        <v>10101040716</v>
      </c>
      <c r="C3201" s="123" t="s">
        <v>159</v>
      </c>
      <c r="D3201" s="160" t="s">
        <v>32</v>
      </c>
      <c r="E3201" s="149" t="s">
        <v>34</v>
      </c>
      <c r="F3201" s="149" t="s">
        <v>140</v>
      </c>
      <c r="G3201" s="149" t="s">
        <v>127</v>
      </c>
      <c r="H3201" s="149">
        <v>0</v>
      </c>
      <c r="I3201" s="123" t="s">
        <v>3242</v>
      </c>
      <c r="J3201" s="150">
        <f>VLOOKUP(B3201,'12.2023'!A:C,3,0)</f>
        <v>0</v>
      </c>
      <c r="K3201" s="151">
        <f>VLOOKUP(B3201,'12.2023'!A:D,4,0)</f>
        <v>0</v>
      </c>
      <c r="L3201" s="150">
        <f>VLOOKUP(B3201,'12.2023'!A:E,5,0)</f>
        <v>8108</v>
      </c>
      <c r="M3201" s="150">
        <f>VLOOKUP(B3201,'12.2023'!A:F,6,0)</f>
        <v>8108</v>
      </c>
      <c r="N3201" s="150">
        <f t="shared" si="197"/>
        <v>0</v>
      </c>
      <c r="O3201" s="152">
        <f t="shared" si="198"/>
        <v>0</v>
      </c>
      <c r="P3201" s="128">
        <f t="shared" si="199"/>
        <v>0</v>
      </c>
      <c r="Q3201" s="153">
        <v>0</v>
      </c>
      <c r="R3201" s="128">
        <f t="shared" si="200"/>
        <v>0</v>
      </c>
      <c r="S3201" s="129">
        <v>17</v>
      </c>
    </row>
    <row r="3202" spans="1:19" hidden="1">
      <c r="A3202" s="121">
        <v>3154</v>
      </c>
      <c r="B3202" s="121">
        <v>10101040717</v>
      </c>
      <c r="C3202" s="123" t="s">
        <v>159</v>
      </c>
      <c r="D3202" s="160" t="s">
        <v>32</v>
      </c>
      <c r="E3202" s="149" t="s">
        <v>34</v>
      </c>
      <c r="F3202" s="160" t="s">
        <v>140</v>
      </c>
      <c r="G3202" s="160" t="s">
        <v>127</v>
      </c>
      <c r="H3202" s="149">
        <v>0</v>
      </c>
      <c r="I3202" s="123" t="s">
        <v>3243</v>
      </c>
      <c r="J3202" s="150">
        <f>VLOOKUP(B3202,'12.2023'!A:C,3,0)</f>
        <v>0</v>
      </c>
      <c r="K3202" s="151">
        <f>VLOOKUP(B3202,'12.2023'!A:D,4,0)</f>
        <v>0</v>
      </c>
      <c r="L3202" s="150">
        <f>VLOOKUP(B3202,'12.2023'!A:E,5,0)</f>
        <v>8833.57</v>
      </c>
      <c r="M3202" s="150">
        <f>VLOOKUP(B3202,'12.2023'!A:F,6,0)</f>
        <v>8833.57</v>
      </c>
      <c r="N3202" s="150">
        <f t="shared" si="197"/>
        <v>0</v>
      </c>
      <c r="O3202" s="152">
        <f t="shared" si="198"/>
        <v>0</v>
      </c>
      <c r="P3202" s="128">
        <f t="shared" si="199"/>
        <v>0</v>
      </c>
      <c r="Q3202" s="153">
        <v>0</v>
      </c>
      <c r="R3202" s="128">
        <f t="shared" si="200"/>
        <v>0</v>
      </c>
      <c r="S3202" s="129">
        <v>17</v>
      </c>
    </row>
    <row r="3203" spans="1:19" hidden="1">
      <c r="A3203" s="121">
        <v>3155</v>
      </c>
      <c r="B3203" s="121">
        <v>10101040718</v>
      </c>
      <c r="C3203" s="123" t="s">
        <v>159</v>
      </c>
      <c r="D3203" s="160" t="s">
        <v>32</v>
      </c>
      <c r="E3203" s="149" t="s">
        <v>34</v>
      </c>
      <c r="F3203" s="160" t="s">
        <v>140</v>
      </c>
      <c r="G3203" s="160" t="s">
        <v>127</v>
      </c>
      <c r="H3203" s="149">
        <v>0</v>
      </c>
      <c r="I3203" s="123" t="s">
        <v>3244</v>
      </c>
      <c r="J3203" s="150">
        <f>VLOOKUP(B3203,'12.2023'!A:C,3,0)</f>
        <v>0</v>
      </c>
      <c r="K3203" s="151">
        <f>VLOOKUP(B3203,'12.2023'!A:D,4,0)</f>
        <v>0</v>
      </c>
      <c r="L3203" s="150">
        <f>VLOOKUP(B3203,'12.2023'!A:E,5,0)</f>
        <v>5000.6000000000004</v>
      </c>
      <c r="M3203" s="150">
        <f>VLOOKUP(B3203,'12.2023'!A:F,6,0)</f>
        <v>5000.6000000000004</v>
      </c>
      <c r="N3203" s="150">
        <f t="shared" si="197"/>
        <v>0</v>
      </c>
      <c r="O3203" s="152">
        <f t="shared" si="198"/>
        <v>0</v>
      </c>
      <c r="P3203" s="128">
        <f t="shared" si="199"/>
        <v>0</v>
      </c>
      <c r="Q3203" s="153">
        <v>0</v>
      </c>
      <c r="R3203" s="128">
        <f t="shared" si="200"/>
        <v>0</v>
      </c>
      <c r="S3203" s="129">
        <v>17</v>
      </c>
    </row>
    <row r="3204" spans="1:19" hidden="1">
      <c r="A3204" s="121">
        <v>3156</v>
      </c>
      <c r="B3204" s="121">
        <v>10101040719</v>
      </c>
      <c r="C3204" s="123" t="s">
        <v>159</v>
      </c>
      <c r="D3204" s="160" t="s">
        <v>32</v>
      </c>
      <c r="E3204" s="149" t="s">
        <v>34</v>
      </c>
      <c r="F3204" s="160" t="s">
        <v>140</v>
      </c>
      <c r="G3204" s="160" t="s">
        <v>127</v>
      </c>
      <c r="H3204" s="149">
        <v>0</v>
      </c>
      <c r="I3204" s="123" t="s">
        <v>3245</v>
      </c>
      <c r="J3204" s="150">
        <f>VLOOKUP(B3204,'12.2023'!A:C,3,0)</f>
        <v>0</v>
      </c>
      <c r="K3204" s="151">
        <f>VLOOKUP(B3204,'12.2023'!A:D,4,0)</f>
        <v>0</v>
      </c>
      <c r="L3204" s="150">
        <f>VLOOKUP(B3204,'12.2023'!A:E,5,0)</f>
        <v>20075.47</v>
      </c>
      <c r="M3204" s="150">
        <f>VLOOKUP(B3204,'12.2023'!A:F,6,0)</f>
        <v>20075.47</v>
      </c>
      <c r="N3204" s="150">
        <f t="shared" si="197"/>
        <v>0</v>
      </c>
      <c r="O3204" s="152">
        <f t="shared" si="198"/>
        <v>0</v>
      </c>
      <c r="P3204" s="128">
        <f t="shared" si="199"/>
        <v>0</v>
      </c>
      <c r="Q3204" s="153">
        <v>0</v>
      </c>
      <c r="R3204" s="128">
        <f t="shared" si="200"/>
        <v>0</v>
      </c>
      <c r="S3204" s="129">
        <v>17</v>
      </c>
    </row>
    <row r="3205" spans="1:19" hidden="1">
      <c r="A3205" s="121">
        <v>3157</v>
      </c>
      <c r="B3205" s="121">
        <v>10101040720</v>
      </c>
      <c r="C3205" s="123" t="s">
        <v>159</v>
      </c>
      <c r="D3205" s="160" t="s">
        <v>32</v>
      </c>
      <c r="E3205" s="149" t="s">
        <v>34</v>
      </c>
      <c r="F3205" s="160" t="s">
        <v>140</v>
      </c>
      <c r="G3205" s="160" t="s">
        <v>127</v>
      </c>
      <c r="H3205" s="149">
        <v>0</v>
      </c>
      <c r="I3205" s="123" t="s">
        <v>3246</v>
      </c>
      <c r="J3205" s="150">
        <f>VLOOKUP(B3205,'12.2023'!A:C,3,0)</f>
        <v>0</v>
      </c>
      <c r="K3205" s="151">
        <f>VLOOKUP(B3205,'12.2023'!A:D,4,0)</f>
        <v>0</v>
      </c>
      <c r="L3205" s="150">
        <f>VLOOKUP(B3205,'12.2023'!A:E,5,0)</f>
        <v>1300</v>
      </c>
      <c r="M3205" s="150">
        <f>VLOOKUP(B3205,'12.2023'!A:F,6,0)</f>
        <v>1300</v>
      </c>
      <c r="N3205" s="150">
        <f t="shared" si="197"/>
        <v>0</v>
      </c>
      <c r="O3205" s="152">
        <f t="shared" si="198"/>
        <v>0</v>
      </c>
      <c r="P3205" s="128">
        <f t="shared" si="199"/>
        <v>0</v>
      </c>
      <c r="Q3205" s="153">
        <v>0</v>
      </c>
      <c r="R3205" s="128">
        <f t="shared" si="200"/>
        <v>0</v>
      </c>
      <c r="S3205" s="129">
        <v>17</v>
      </c>
    </row>
    <row r="3206" spans="1:19" hidden="1">
      <c r="A3206" s="121">
        <v>3158</v>
      </c>
      <c r="B3206" s="121">
        <v>10101040721</v>
      </c>
      <c r="C3206" s="123" t="s">
        <v>159</v>
      </c>
      <c r="D3206" s="160" t="s">
        <v>32</v>
      </c>
      <c r="E3206" s="149" t="s">
        <v>34</v>
      </c>
      <c r="F3206" s="160" t="s">
        <v>140</v>
      </c>
      <c r="G3206" s="160" t="s">
        <v>127</v>
      </c>
      <c r="H3206" s="149">
        <v>0</v>
      </c>
      <c r="I3206" s="123" t="s">
        <v>3247</v>
      </c>
      <c r="J3206" s="150">
        <f>VLOOKUP(B3206,'12.2023'!A:C,3,0)</f>
        <v>0</v>
      </c>
      <c r="K3206" s="151">
        <f>VLOOKUP(B3206,'12.2023'!A:D,4,0)</f>
        <v>0</v>
      </c>
      <c r="L3206" s="150">
        <f>VLOOKUP(B3206,'12.2023'!A:E,5,0)</f>
        <v>7269</v>
      </c>
      <c r="M3206" s="150">
        <f>VLOOKUP(B3206,'12.2023'!A:F,6,0)</f>
        <v>7269</v>
      </c>
      <c r="N3206" s="150">
        <f t="shared" si="197"/>
        <v>0</v>
      </c>
      <c r="O3206" s="152">
        <f t="shared" si="198"/>
        <v>0</v>
      </c>
      <c r="P3206" s="128">
        <f t="shared" si="199"/>
        <v>0</v>
      </c>
      <c r="Q3206" s="153">
        <v>0</v>
      </c>
      <c r="R3206" s="128">
        <f t="shared" si="200"/>
        <v>0</v>
      </c>
      <c r="S3206" s="129">
        <v>17</v>
      </c>
    </row>
    <row r="3207" spans="1:19" hidden="1">
      <c r="A3207" s="121">
        <v>3159</v>
      </c>
      <c r="B3207" s="121">
        <v>61010101001</v>
      </c>
      <c r="C3207" s="123" t="s">
        <v>4039</v>
      </c>
      <c r="D3207" s="160" t="s">
        <v>32</v>
      </c>
      <c r="E3207" s="160" t="s">
        <v>44</v>
      </c>
      <c r="F3207" s="160" t="s">
        <v>139</v>
      </c>
      <c r="G3207" s="160" t="s">
        <v>120</v>
      </c>
      <c r="H3207" s="149">
        <v>0</v>
      </c>
      <c r="I3207" s="123" t="s">
        <v>3345</v>
      </c>
      <c r="J3207" s="150">
        <f>VLOOKUP(B3207,'12.2023'!A:C,3,0)</f>
        <v>5263.37</v>
      </c>
      <c r="K3207" s="151">
        <f>VLOOKUP(B3207,'12.2023'!A:D,4,0)</f>
        <v>0</v>
      </c>
      <c r="L3207" s="150">
        <f>VLOOKUP(B3207,'12.2023'!A:E,5,0)</f>
        <v>32299.02</v>
      </c>
      <c r="M3207" s="150">
        <f>VLOOKUP(B3207,'12.2023'!A:F,6,0)</f>
        <v>32627.98</v>
      </c>
      <c r="N3207" s="150">
        <f t="shared" ref="N3207:N3270" si="201">IF((J3207+L3207)-(K3207+M3207)&lt;0,0,(J3207+L3207)-(K3207+M3207))</f>
        <v>4934.41</v>
      </c>
      <c r="O3207" s="152">
        <f t="shared" ref="O3207:O3270" si="202">-IF((J3207+L3207)-(K3207+M3207)&lt;0,(J3207+L3207)-(K3207+M3207),0)</f>
        <v>0</v>
      </c>
      <c r="P3207" s="128">
        <f t="shared" ref="P3207:P3270" si="203">N3207-O3207</f>
        <v>4934.41</v>
      </c>
      <c r="Q3207" s="153">
        <v>0</v>
      </c>
      <c r="R3207" s="128">
        <f t="shared" ref="R3207:R3270" si="204">P3207-Q3207</f>
        <v>4934.41</v>
      </c>
      <c r="S3207" s="317">
        <v>10</v>
      </c>
    </row>
    <row r="3208" spans="1:19" hidden="1">
      <c r="A3208" s="121">
        <v>3160</v>
      </c>
      <c r="B3208" s="121">
        <v>61010101002</v>
      </c>
      <c r="C3208" s="123" t="s">
        <v>4039</v>
      </c>
      <c r="D3208" s="160" t="s">
        <v>32</v>
      </c>
      <c r="E3208" s="160" t="s">
        <v>44</v>
      </c>
      <c r="F3208" s="160" t="s">
        <v>139</v>
      </c>
      <c r="G3208" s="160" t="s">
        <v>120</v>
      </c>
      <c r="H3208" s="149">
        <v>0</v>
      </c>
      <c r="I3208" s="123" t="s">
        <v>3346</v>
      </c>
      <c r="J3208" s="150">
        <f>VLOOKUP(B3208,'12.2023'!A:C,3,0)</f>
        <v>0</v>
      </c>
      <c r="K3208" s="151">
        <f>VLOOKUP(B3208,'12.2023'!A:D,4,0)</f>
        <v>0</v>
      </c>
      <c r="L3208" s="150">
        <f>VLOOKUP(B3208,'12.2023'!A:E,5,0)</f>
        <v>7511.4000000000005</v>
      </c>
      <c r="M3208" s="150">
        <f>VLOOKUP(B3208,'12.2023'!A:F,6,0)</f>
        <v>7511.4000000000005</v>
      </c>
      <c r="N3208" s="150">
        <f t="shared" si="201"/>
        <v>0</v>
      </c>
      <c r="O3208" s="152">
        <f t="shared" si="202"/>
        <v>0</v>
      </c>
      <c r="P3208" s="128">
        <f t="shared" si="203"/>
        <v>0</v>
      </c>
      <c r="Q3208" s="153">
        <v>0</v>
      </c>
      <c r="R3208" s="128">
        <f t="shared" si="204"/>
        <v>0</v>
      </c>
      <c r="S3208" s="317">
        <v>10</v>
      </c>
    </row>
    <row r="3209" spans="1:19" hidden="1">
      <c r="B3209" s="121">
        <v>61010101003</v>
      </c>
      <c r="C3209" s="123" t="s">
        <v>4039</v>
      </c>
      <c r="D3209" s="160" t="s">
        <v>32</v>
      </c>
      <c r="E3209" s="160" t="s">
        <v>44</v>
      </c>
      <c r="F3209" s="160" t="s">
        <v>139</v>
      </c>
      <c r="G3209" s="160" t="s">
        <v>120</v>
      </c>
      <c r="H3209" s="149">
        <v>0</v>
      </c>
      <c r="I3209" s="123" t="s">
        <v>3347</v>
      </c>
      <c r="J3209" s="150">
        <f>VLOOKUP(B3209,'12.2023'!A:C,3,0)</f>
        <v>216.67000000000002</v>
      </c>
      <c r="K3209" s="151">
        <f>VLOOKUP(B3209,'12.2023'!A:D,4,0)</f>
        <v>0</v>
      </c>
      <c r="L3209" s="150">
        <f>VLOOKUP(B3209,'12.2023'!A:E,5,0)</f>
        <v>144.46</v>
      </c>
      <c r="M3209" s="150">
        <f>VLOOKUP(B3209,'12.2023'!A:F,6,0)</f>
        <v>0</v>
      </c>
      <c r="N3209" s="150">
        <f t="shared" si="201"/>
        <v>361.13</v>
      </c>
      <c r="O3209" s="152">
        <f t="shared" si="202"/>
        <v>0</v>
      </c>
      <c r="P3209" s="128">
        <f t="shared" si="203"/>
        <v>361.13</v>
      </c>
      <c r="Q3209" s="153">
        <v>0</v>
      </c>
      <c r="R3209" s="128">
        <f t="shared" si="204"/>
        <v>361.13</v>
      </c>
      <c r="S3209" s="317">
        <v>10</v>
      </c>
    </row>
    <row r="3210" spans="1:19" hidden="1">
      <c r="B3210" s="121">
        <v>61010101004</v>
      </c>
      <c r="C3210" s="123" t="s">
        <v>4039</v>
      </c>
      <c r="D3210" s="160" t="s">
        <v>32</v>
      </c>
      <c r="E3210" s="160" t="s">
        <v>44</v>
      </c>
      <c r="F3210" s="160" t="s">
        <v>139</v>
      </c>
      <c r="G3210" s="160" t="s">
        <v>120</v>
      </c>
      <c r="H3210" s="149">
        <v>0</v>
      </c>
      <c r="I3210" s="123" t="s">
        <v>3348</v>
      </c>
      <c r="J3210" s="150">
        <f>VLOOKUP(B3210,'12.2023'!A:C,3,0)</f>
        <v>1213.3800000000001</v>
      </c>
      <c r="K3210" s="151">
        <f>VLOOKUP(B3210,'12.2023'!A:D,4,0)</f>
        <v>0</v>
      </c>
      <c r="L3210" s="150">
        <f>VLOOKUP(B3210,'12.2023'!A:E,5,0)</f>
        <v>14286.300000000001</v>
      </c>
      <c r="M3210" s="150">
        <f>VLOOKUP(B3210,'12.2023'!A:F,6,0)</f>
        <v>9461.67</v>
      </c>
      <c r="N3210" s="150">
        <f t="shared" si="201"/>
        <v>6038.01</v>
      </c>
      <c r="O3210" s="152">
        <f t="shared" si="202"/>
        <v>0</v>
      </c>
      <c r="P3210" s="128">
        <f t="shared" si="203"/>
        <v>6038.01</v>
      </c>
      <c r="Q3210" s="153">
        <v>0</v>
      </c>
      <c r="R3210" s="128">
        <f t="shared" si="204"/>
        <v>6038.01</v>
      </c>
      <c r="S3210" s="317">
        <v>10</v>
      </c>
    </row>
    <row r="3211" spans="1:19" hidden="1">
      <c r="B3211" s="121">
        <v>61010101005</v>
      </c>
      <c r="C3211" s="123" t="s">
        <v>4039</v>
      </c>
      <c r="D3211" s="160" t="s">
        <v>32</v>
      </c>
      <c r="E3211" s="160" t="s">
        <v>44</v>
      </c>
      <c r="F3211" s="160" t="s">
        <v>139</v>
      </c>
      <c r="G3211" s="160" t="s">
        <v>120</v>
      </c>
      <c r="H3211" s="149">
        <v>0</v>
      </c>
      <c r="I3211" s="123" t="s">
        <v>3349</v>
      </c>
      <c r="J3211" s="150">
        <f>VLOOKUP(B3211,'12.2023'!A:C,3,0)</f>
        <v>70934.17</v>
      </c>
      <c r="K3211" s="151">
        <f>VLOOKUP(B3211,'12.2023'!A:D,4,0)</f>
        <v>0</v>
      </c>
      <c r="L3211" s="150">
        <f>VLOOKUP(B3211,'12.2023'!A:E,5,0)</f>
        <v>0</v>
      </c>
      <c r="M3211" s="150">
        <f>VLOOKUP(B3211,'12.2023'!A:F,6,0)</f>
        <v>58074.39</v>
      </c>
      <c r="N3211" s="150">
        <f t="shared" si="201"/>
        <v>12859.779999999999</v>
      </c>
      <c r="O3211" s="152">
        <f t="shared" si="202"/>
        <v>0</v>
      </c>
      <c r="P3211" s="128">
        <f t="shared" si="203"/>
        <v>12859.779999999999</v>
      </c>
      <c r="Q3211" s="153">
        <v>0</v>
      </c>
      <c r="R3211" s="128">
        <f t="shared" si="204"/>
        <v>12859.779999999999</v>
      </c>
      <c r="S3211" s="317">
        <v>10</v>
      </c>
    </row>
    <row r="3212" spans="1:19" hidden="1">
      <c r="B3212" s="121">
        <v>61010101006</v>
      </c>
      <c r="C3212" s="123" t="s">
        <v>4039</v>
      </c>
      <c r="D3212" s="160" t="s">
        <v>32</v>
      </c>
      <c r="E3212" s="160" t="s">
        <v>44</v>
      </c>
      <c r="F3212" s="160" t="s">
        <v>139</v>
      </c>
      <c r="G3212" s="160" t="s">
        <v>120</v>
      </c>
      <c r="H3212" s="149">
        <v>0</v>
      </c>
      <c r="I3212" s="123" t="s">
        <v>3350</v>
      </c>
      <c r="J3212" s="150">
        <f>VLOOKUP(B3212,'12.2023'!A:C,3,0)</f>
        <v>1227.82</v>
      </c>
      <c r="K3212" s="151">
        <f>VLOOKUP(B3212,'12.2023'!A:D,4,0)</f>
        <v>0</v>
      </c>
      <c r="L3212" s="150">
        <f>VLOOKUP(B3212,'12.2023'!A:E,5,0)</f>
        <v>5922.46</v>
      </c>
      <c r="M3212" s="150">
        <f>VLOOKUP(B3212,'12.2023'!A:F,6,0)</f>
        <v>0</v>
      </c>
      <c r="N3212" s="150">
        <f t="shared" si="201"/>
        <v>7150.28</v>
      </c>
      <c r="O3212" s="152">
        <f t="shared" si="202"/>
        <v>0</v>
      </c>
      <c r="P3212" s="128">
        <f t="shared" si="203"/>
        <v>7150.28</v>
      </c>
      <c r="Q3212" s="153">
        <v>0</v>
      </c>
      <c r="R3212" s="128">
        <f t="shared" si="204"/>
        <v>7150.28</v>
      </c>
      <c r="S3212" s="317">
        <v>10</v>
      </c>
    </row>
    <row r="3213" spans="1:19" hidden="1">
      <c r="B3213" s="121">
        <v>61010101007</v>
      </c>
      <c r="C3213" s="123" t="s">
        <v>4039</v>
      </c>
      <c r="D3213" s="160" t="s">
        <v>32</v>
      </c>
      <c r="E3213" s="160" t="s">
        <v>44</v>
      </c>
      <c r="F3213" s="160" t="s">
        <v>139</v>
      </c>
      <c r="G3213" s="160" t="s">
        <v>120</v>
      </c>
      <c r="H3213" s="149">
        <v>0</v>
      </c>
      <c r="I3213" s="123" t="s">
        <v>3351</v>
      </c>
      <c r="J3213" s="150">
        <f>VLOOKUP(B3213,'12.2023'!A:C,3,0)</f>
        <v>5214.6400000000003</v>
      </c>
      <c r="K3213" s="151">
        <f>VLOOKUP(B3213,'12.2023'!A:D,4,0)</f>
        <v>0</v>
      </c>
      <c r="L3213" s="150">
        <f>VLOOKUP(B3213,'12.2023'!A:E,5,0)</f>
        <v>2260.65</v>
      </c>
      <c r="M3213" s="150">
        <f>VLOOKUP(B3213,'12.2023'!A:F,6,0)</f>
        <v>0</v>
      </c>
      <c r="N3213" s="150">
        <f t="shared" si="201"/>
        <v>7475.2900000000009</v>
      </c>
      <c r="O3213" s="152">
        <f t="shared" si="202"/>
        <v>0</v>
      </c>
      <c r="P3213" s="128">
        <f t="shared" si="203"/>
        <v>7475.2900000000009</v>
      </c>
      <c r="Q3213" s="153">
        <v>0</v>
      </c>
      <c r="R3213" s="128">
        <f t="shared" si="204"/>
        <v>7475.2900000000009</v>
      </c>
      <c r="S3213" s="317">
        <v>10</v>
      </c>
    </row>
    <row r="3214" spans="1:19" hidden="1">
      <c r="B3214" s="121">
        <v>61010101008</v>
      </c>
      <c r="C3214" s="123" t="s">
        <v>4039</v>
      </c>
      <c r="D3214" s="160" t="s">
        <v>32</v>
      </c>
      <c r="E3214" s="160" t="s">
        <v>44</v>
      </c>
      <c r="F3214" s="160" t="s">
        <v>139</v>
      </c>
      <c r="G3214" s="160" t="s">
        <v>120</v>
      </c>
      <c r="H3214" s="149">
        <v>0</v>
      </c>
      <c r="I3214" s="123" t="s">
        <v>3352</v>
      </c>
      <c r="J3214" s="150">
        <f>VLOOKUP(B3214,'12.2023'!A:C,3,0)</f>
        <v>3575.14</v>
      </c>
      <c r="K3214" s="151">
        <f>VLOOKUP(B3214,'12.2023'!A:D,4,0)</f>
        <v>0</v>
      </c>
      <c r="L3214" s="150">
        <f>VLOOKUP(B3214,'12.2023'!A:E,5,0)</f>
        <v>0</v>
      </c>
      <c r="M3214" s="150">
        <f>VLOOKUP(B3214,'12.2023'!A:F,6,0)</f>
        <v>650.03</v>
      </c>
      <c r="N3214" s="150">
        <f t="shared" si="201"/>
        <v>2925.1099999999997</v>
      </c>
      <c r="O3214" s="152">
        <f t="shared" si="202"/>
        <v>0</v>
      </c>
      <c r="P3214" s="128">
        <f t="shared" si="203"/>
        <v>2925.1099999999997</v>
      </c>
      <c r="Q3214" s="153">
        <v>0</v>
      </c>
      <c r="R3214" s="128">
        <f t="shared" si="204"/>
        <v>2925.1099999999997</v>
      </c>
      <c r="S3214" s="317">
        <v>10</v>
      </c>
    </row>
    <row r="3215" spans="1:19" hidden="1">
      <c r="B3215" s="121">
        <v>61010101009</v>
      </c>
      <c r="C3215" s="123" t="s">
        <v>4039</v>
      </c>
      <c r="D3215" s="160" t="s">
        <v>32</v>
      </c>
      <c r="E3215" s="160" t="s">
        <v>44</v>
      </c>
      <c r="F3215" s="160" t="s">
        <v>139</v>
      </c>
      <c r="G3215" s="160" t="s">
        <v>120</v>
      </c>
      <c r="H3215" s="149">
        <v>0</v>
      </c>
      <c r="I3215" s="123" t="s">
        <v>3353</v>
      </c>
      <c r="J3215" s="150">
        <f>VLOOKUP(B3215,'12.2023'!A:C,3,0)</f>
        <v>10926.2</v>
      </c>
      <c r="K3215" s="151">
        <f>VLOOKUP(B3215,'12.2023'!A:D,4,0)</f>
        <v>0</v>
      </c>
      <c r="L3215" s="150">
        <f>VLOOKUP(B3215,'12.2023'!A:E,5,0)</f>
        <v>23112.97</v>
      </c>
      <c r="M3215" s="150">
        <f>VLOOKUP(B3215,'12.2023'!A:F,6,0)</f>
        <v>33334.25</v>
      </c>
      <c r="N3215" s="150">
        <f t="shared" si="201"/>
        <v>704.91999999999825</v>
      </c>
      <c r="O3215" s="152">
        <f t="shared" si="202"/>
        <v>0</v>
      </c>
      <c r="P3215" s="128">
        <f t="shared" si="203"/>
        <v>704.91999999999825</v>
      </c>
      <c r="Q3215" s="153">
        <v>0</v>
      </c>
      <c r="R3215" s="128">
        <f t="shared" si="204"/>
        <v>704.91999999999825</v>
      </c>
      <c r="S3215" s="317">
        <v>10</v>
      </c>
    </row>
    <row r="3216" spans="1:19" hidden="1">
      <c r="B3216" s="121">
        <v>61010101010</v>
      </c>
      <c r="C3216" s="123" t="s">
        <v>4039</v>
      </c>
      <c r="D3216" s="160" t="s">
        <v>32</v>
      </c>
      <c r="E3216" s="160" t="s">
        <v>44</v>
      </c>
      <c r="F3216" s="160" t="s">
        <v>139</v>
      </c>
      <c r="G3216" s="160" t="s">
        <v>120</v>
      </c>
      <c r="H3216" s="149">
        <v>0</v>
      </c>
      <c r="I3216" s="123" t="s">
        <v>3354</v>
      </c>
      <c r="J3216" s="150">
        <f>VLOOKUP(B3216,'12.2023'!A:C,3,0)</f>
        <v>7944.75</v>
      </c>
      <c r="K3216" s="151">
        <f>VLOOKUP(B3216,'12.2023'!A:D,4,0)</f>
        <v>0</v>
      </c>
      <c r="L3216" s="150">
        <f>VLOOKUP(B3216,'12.2023'!A:E,5,0)</f>
        <v>682.5</v>
      </c>
      <c r="M3216" s="150">
        <f>VLOOKUP(B3216,'12.2023'!A:F,6,0)</f>
        <v>2040.3300000000002</v>
      </c>
      <c r="N3216" s="150">
        <f t="shared" si="201"/>
        <v>6586.92</v>
      </c>
      <c r="O3216" s="152">
        <f t="shared" si="202"/>
        <v>0</v>
      </c>
      <c r="P3216" s="128">
        <f t="shared" si="203"/>
        <v>6586.92</v>
      </c>
      <c r="Q3216" s="153">
        <v>0</v>
      </c>
      <c r="R3216" s="128">
        <f t="shared" si="204"/>
        <v>6586.92</v>
      </c>
      <c r="S3216" s="317">
        <v>10</v>
      </c>
    </row>
    <row r="3217" spans="2:19" hidden="1">
      <c r="B3217" s="121">
        <v>61010101011</v>
      </c>
      <c r="C3217" s="123" t="s">
        <v>4039</v>
      </c>
      <c r="D3217" s="123" t="s">
        <v>32</v>
      </c>
      <c r="E3217" s="160" t="s">
        <v>44</v>
      </c>
      <c r="F3217" s="160" t="s">
        <v>139</v>
      </c>
      <c r="G3217" s="160" t="s">
        <v>120</v>
      </c>
      <c r="H3217" s="149">
        <v>0</v>
      </c>
      <c r="I3217" s="123" t="s">
        <v>3355</v>
      </c>
      <c r="J3217" s="150">
        <f>VLOOKUP(B3217,'12.2023'!A:C,3,0)</f>
        <v>6673.59</v>
      </c>
      <c r="K3217" s="151">
        <f>VLOOKUP(B3217,'12.2023'!A:D,4,0)</f>
        <v>0</v>
      </c>
      <c r="L3217" s="150">
        <f>VLOOKUP(B3217,'12.2023'!A:E,5,0)</f>
        <v>0</v>
      </c>
      <c r="M3217" s="150">
        <f>VLOOKUP(B3217,'12.2023'!A:F,6,0)</f>
        <v>5286.87</v>
      </c>
      <c r="N3217" s="150">
        <f t="shared" si="201"/>
        <v>1386.7200000000003</v>
      </c>
      <c r="O3217" s="152">
        <f t="shared" si="202"/>
        <v>0</v>
      </c>
      <c r="P3217" s="128">
        <f t="shared" si="203"/>
        <v>1386.7200000000003</v>
      </c>
      <c r="Q3217" s="153">
        <v>0</v>
      </c>
      <c r="R3217" s="128">
        <f t="shared" si="204"/>
        <v>1386.7200000000003</v>
      </c>
      <c r="S3217" s="317">
        <v>10</v>
      </c>
    </row>
    <row r="3218" spans="2:19" hidden="1">
      <c r="B3218" s="121">
        <v>61010101012</v>
      </c>
      <c r="C3218" s="123" t="s">
        <v>4039</v>
      </c>
      <c r="D3218" s="123" t="s">
        <v>32</v>
      </c>
      <c r="E3218" s="160" t="s">
        <v>44</v>
      </c>
      <c r="F3218" s="160" t="s">
        <v>139</v>
      </c>
      <c r="G3218" s="160" t="s">
        <v>120</v>
      </c>
      <c r="H3218" s="149">
        <v>0</v>
      </c>
      <c r="I3218" s="123" t="s">
        <v>3356</v>
      </c>
      <c r="J3218" s="150">
        <f>VLOOKUP(B3218,'12.2023'!A:C,3,0)</f>
        <v>7143.05</v>
      </c>
      <c r="K3218" s="151">
        <f>VLOOKUP(B3218,'12.2023'!A:D,4,0)</f>
        <v>0</v>
      </c>
      <c r="L3218" s="150">
        <f>VLOOKUP(B3218,'12.2023'!A:E,5,0)</f>
        <v>166.12</v>
      </c>
      <c r="M3218" s="150">
        <f>VLOOKUP(B3218,'12.2023'!A:F,6,0)</f>
        <v>0</v>
      </c>
      <c r="N3218" s="150">
        <f t="shared" si="201"/>
        <v>7309.17</v>
      </c>
      <c r="O3218" s="152">
        <f t="shared" si="202"/>
        <v>0</v>
      </c>
      <c r="P3218" s="128">
        <f t="shared" si="203"/>
        <v>7309.17</v>
      </c>
      <c r="Q3218" s="153">
        <v>0</v>
      </c>
      <c r="R3218" s="128">
        <f t="shared" si="204"/>
        <v>7309.17</v>
      </c>
      <c r="S3218" s="317">
        <v>10</v>
      </c>
    </row>
    <row r="3219" spans="2:19" hidden="1">
      <c r="B3219" s="121">
        <v>61010101013</v>
      </c>
      <c r="C3219" s="123" t="s">
        <v>4039</v>
      </c>
      <c r="D3219" s="123" t="s">
        <v>32</v>
      </c>
      <c r="E3219" s="160" t="s">
        <v>44</v>
      </c>
      <c r="F3219" s="160" t="s">
        <v>139</v>
      </c>
      <c r="G3219" s="160" t="s">
        <v>120</v>
      </c>
      <c r="H3219" s="149">
        <v>0</v>
      </c>
      <c r="I3219" s="123" t="s">
        <v>3357</v>
      </c>
      <c r="J3219" s="150">
        <f>VLOOKUP(B3219,'12.2023'!A:C,3,0)</f>
        <v>0</v>
      </c>
      <c r="K3219" s="151">
        <f>VLOOKUP(B3219,'12.2023'!A:D,4,0)</f>
        <v>0</v>
      </c>
      <c r="L3219" s="150">
        <f>VLOOKUP(B3219,'12.2023'!A:E,5,0)</f>
        <v>79921.710000000006</v>
      </c>
      <c r="M3219" s="150">
        <f>VLOOKUP(B3219,'12.2023'!A:F,6,0)</f>
        <v>79921.710000000006</v>
      </c>
      <c r="N3219" s="150">
        <f t="shared" si="201"/>
        <v>0</v>
      </c>
      <c r="O3219" s="152">
        <f t="shared" si="202"/>
        <v>0</v>
      </c>
      <c r="P3219" s="128">
        <f t="shared" si="203"/>
        <v>0</v>
      </c>
      <c r="Q3219" s="153">
        <v>0</v>
      </c>
      <c r="R3219" s="128">
        <f t="shared" si="204"/>
        <v>0</v>
      </c>
      <c r="S3219" s="317">
        <v>10</v>
      </c>
    </row>
    <row r="3220" spans="2:19" hidden="1">
      <c r="B3220" s="121">
        <v>61010101014</v>
      </c>
      <c r="C3220" s="123" t="s">
        <v>4039</v>
      </c>
      <c r="D3220" s="123" t="s">
        <v>32</v>
      </c>
      <c r="E3220" s="160" t="s">
        <v>44</v>
      </c>
      <c r="F3220" s="160" t="s">
        <v>139</v>
      </c>
      <c r="G3220" s="160" t="s">
        <v>120</v>
      </c>
      <c r="H3220" s="149">
        <v>0</v>
      </c>
      <c r="I3220" s="123" t="s">
        <v>3358</v>
      </c>
      <c r="J3220" s="150">
        <f>VLOOKUP(B3220,'12.2023'!A:C,3,0)</f>
        <v>0</v>
      </c>
      <c r="K3220" s="151">
        <f>VLOOKUP(B3220,'12.2023'!A:D,4,0)</f>
        <v>0</v>
      </c>
      <c r="L3220" s="150">
        <f>VLOOKUP(B3220,'12.2023'!A:E,5,0)</f>
        <v>0</v>
      </c>
      <c r="M3220" s="150">
        <f>VLOOKUP(B3220,'12.2023'!A:F,6,0)</f>
        <v>0</v>
      </c>
      <c r="N3220" s="150">
        <f t="shared" si="201"/>
        <v>0</v>
      </c>
      <c r="O3220" s="152">
        <f t="shared" si="202"/>
        <v>0</v>
      </c>
      <c r="P3220" s="128">
        <f t="shared" si="203"/>
        <v>0</v>
      </c>
      <c r="Q3220" s="153">
        <v>0</v>
      </c>
      <c r="R3220" s="128">
        <f t="shared" si="204"/>
        <v>0</v>
      </c>
      <c r="S3220" s="317">
        <v>10</v>
      </c>
    </row>
    <row r="3221" spans="2:19" hidden="1">
      <c r="B3221" s="121">
        <v>61010101015</v>
      </c>
      <c r="C3221" s="123" t="s">
        <v>4039</v>
      </c>
      <c r="D3221" s="123" t="s">
        <v>32</v>
      </c>
      <c r="E3221" s="160" t="s">
        <v>44</v>
      </c>
      <c r="F3221" s="160" t="s">
        <v>139</v>
      </c>
      <c r="G3221" s="160" t="s">
        <v>120</v>
      </c>
      <c r="H3221" s="149">
        <v>0</v>
      </c>
      <c r="I3221" s="123" t="s">
        <v>3359</v>
      </c>
      <c r="J3221" s="150">
        <f>VLOOKUP(B3221,'12.2023'!A:C,3,0)</f>
        <v>0</v>
      </c>
      <c r="K3221" s="151">
        <f>VLOOKUP(B3221,'12.2023'!A:D,4,0)</f>
        <v>0</v>
      </c>
      <c r="L3221" s="150">
        <f>VLOOKUP(B3221,'12.2023'!A:E,5,0)</f>
        <v>0</v>
      </c>
      <c r="M3221" s="150">
        <f>VLOOKUP(B3221,'12.2023'!A:F,6,0)</f>
        <v>0</v>
      </c>
      <c r="N3221" s="150">
        <f t="shared" si="201"/>
        <v>0</v>
      </c>
      <c r="O3221" s="152">
        <f t="shared" si="202"/>
        <v>0</v>
      </c>
      <c r="P3221" s="128">
        <f t="shared" si="203"/>
        <v>0</v>
      </c>
      <c r="Q3221" s="153">
        <v>0</v>
      </c>
      <c r="R3221" s="128">
        <f t="shared" si="204"/>
        <v>0</v>
      </c>
      <c r="S3221" s="317">
        <v>10</v>
      </c>
    </row>
    <row r="3222" spans="2:19" hidden="1">
      <c r="B3222" s="121">
        <v>61010101016</v>
      </c>
      <c r="C3222" s="123" t="s">
        <v>4039</v>
      </c>
      <c r="D3222" s="123" t="s">
        <v>32</v>
      </c>
      <c r="E3222" s="160" t="s">
        <v>44</v>
      </c>
      <c r="F3222" s="160" t="s">
        <v>139</v>
      </c>
      <c r="G3222" s="160" t="s">
        <v>120</v>
      </c>
      <c r="H3222" s="149">
        <v>0</v>
      </c>
      <c r="I3222" s="123" t="s">
        <v>3360</v>
      </c>
      <c r="J3222" s="150">
        <f>VLOOKUP(B3222,'12.2023'!A:C,3,0)</f>
        <v>0</v>
      </c>
      <c r="K3222" s="151">
        <f>VLOOKUP(B3222,'12.2023'!A:D,4,0)</f>
        <v>0</v>
      </c>
      <c r="L3222" s="150">
        <f>VLOOKUP(B3222,'12.2023'!A:E,5,0)</f>
        <v>0</v>
      </c>
      <c r="M3222" s="150">
        <f>VLOOKUP(B3222,'12.2023'!A:F,6,0)</f>
        <v>0</v>
      </c>
      <c r="N3222" s="150">
        <f t="shared" si="201"/>
        <v>0</v>
      </c>
      <c r="O3222" s="152">
        <f t="shared" si="202"/>
        <v>0</v>
      </c>
      <c r="P3222" s="128">
        <f t="shared" si="203"/>
        <v>0</v>
      </c>
      <c r="Q3222" s="153">
        <v>0</v>
      </c>
      <c r="R3222" s="128">
        <f t="shared" si="204"/>
        <v>0</v>
      </c>
      <c r="S3222" s="317">
        <v>10</v>
      </c>
    </row>
    <row r="3223" spans="2:19" hidden="1">
      <c r="B3223" s="121">
        <v>61010101017</v>
      </c>
      <c r="C3223" s="123" t="s">
        <v>4039</v>
      </c>
      <c r="D3223" s="123" t="s">
        <v>32</v>
      </c>
      <c r="E3223" s="160" t="s">
        <v>44</v>
      </c>
      <c r="F3223" s="160" t="s">
        <v>139</v>
      </c>
      <c r="G3223" s="160" t="s">
        <v>120</v>
      </c>
      <c r="H3223" s="149">
        <v>0</v>
      </c>
      <c r="I3223" s="123" t="s">
        <v>3361</v>
      </c>
      <c r="J3223" s="150">
        <f>VLOOKUP(B3223,'12.2023'!A:C,3,0)</f>
        <v>0</v>
      </c>
      <c r="K3223" s="151">
        <f>VLOOKUP(B3223,'12.2023'!A:D,4,0)</f>
        <v>0</v>
      </c>
      <c r="L3223" s="150">
        <f>VLOOKUP(B3223,'12.2023'!A:E,5,0)</f>
        <v>5626.33</v>
      </c>
      <c r="M3223" s="150">
        <f>VLOOKUP(B3223,'12.2023'!A:F,6,0)</f>
        <v>5626.33</v>
      </c>
      <c r="N3223" s="150">
        <f t="shared" si="201"/>
        <v>0</v>
      </c>
      <c r="O3223" s="152">
        <f t="shared" si="202"/>
        <v>0</v>
      </c>
      <c r="P3223" s="128">
        <f t="shared" si="203"/>
        <v>0</v>
      </c>
      <c r="Q3223" s="153">
        <v>0</v>
      </c>
      <c r="R3223" s="128">
        <f t="shared" si="204"/>
        <v>0</v>
      </c>
      <c r="S3223" s="317">
        <v>10</v>
      </c>
    </row>
    <row r="3224" spans="2:19" hidden="1">
      <c r="B3224" s="121">
        <v>61010101018</v>
      </c>
      <c r="C3224" s="123" t="s">
        <v>4039</v>
      </c>
      <c r="D3224" s="123" t="s">
        <v>32</v>
      </c>
      <c r="E3224" s="160" t="s">
        <v>44</v>
      </c>
      <c r="F3224" s="160" t="s">
        <v>139</v>
      </c>
      <c r="G3224" s="160" t="s">
        <v>120</v>
      </c>
      <c r="H3224" s="149">
        <v>0</v>
      </c>
      <c r="I3224" s="123" t="s">
        <v>3362</v>
      </c>
      <c r="J3224" s="150">
        <f>VLOOKUP(B3224,'12.2023'!A:C,3,0)</f>
        <v>0</v>
      </c>
      <c r="K3224" s="151">
        <f>VLOOKUP(B3224,'12.2023'!A:D,4,0)</f>
        <v>0</v>
      </c>
      <c r="L3224" s="150">
        <f>VLOOKUP(B3224,'12.2023'!A:E,5,0)</f>
        <v>0</v>
      </c>
      <c r="M3224" s="150">
        <f>VLOOKUP(B3224,'12.2023'!A:F,6,0)</f>
        <v>0</v>
      </c>
      <c r="N3224" s="150">
        <f t="shared" si="201"/>
        <v>0</v>
      </c>
      <c r="O3224" s="152">
        <f t="shared" si="202"/>
        <v>0</v>
      </c>
      <c r="P3224" s="128">
        <f t="shared" si="203"/>
        <v>0</v>
      </c>
      <c r="Q3224" s="153">
        <v>0</v>
      </c>
      <c r="R3224" s="128">
        <f t="shared" si="204"/>
        <v>0</v>
      </c>
      <c r="S3224" s="317">
        <v>10</v>
      </c>
    </row>
    <row r="3225" spans="2:19" hidden="1">
      <c r="B3225" s="121">
        <v>61010101019</v>
      </c>
      <c r="C3225" s="123" t="s">
        <v>4039</v>
      </c>
      <c r="D3225" s="123" t="s">
        <v>32</v>
      </c>
      <c r="E3225" s="160" t="s">
        <v>44</v>
      </c>
      <c r="F3225" s="160" t="s">
        <v>139</v>
      </c>
      <c r="G3225" s="160" t="s">
        <v>120</v>
      </c>
      <c r="H3225" s="149">
        <v>0</v>
      </c>
      <c r="I3225" s="123" t="s">
        <v>3363</v>
      </c>
      <c r="J3225" s="150">
        <f>VLOOKUP(B3225,'12.2023'!A:C,3,0)</f>
        <v>7086.1500000000005</v>
      </c>
      <c r="K3225" s="151">
        <f>VLOOKUP(B3225,'12.2023'!A:D,4,0)</f>
        <v>0</v>
      </c>
      <c r="L3225" s="150">
        <f>VLOOKUP(B3225,'12.2023'!A:E,5,0)</f>
        <v>0</v>
      </c>
      <c r="M3225" s="150">
        <f>VLOOKUP(B3225,'12.2023'!A:F,6,0)</f>
        <v>5049.9000000000005</v>
      </c>
      <c r="N3225" s="150">
        <f t="shared" si="201"/>
        <v>2036.25</v>
      </c>
      <c r="O3225" s="152">
        <f t="shared" si="202"/>
        <v>0</v>
      </c>
      <c r="P3225" s="128">
        <f t="shared" si="203"/>
        <v>2036.25</v>
      </c>
      <c r="Q3225" s="153">
        <v>0</v>
      </c>
      <c r="R3225" s="128">
        <f t="shared" si="204"/>
        <v>2036.25</v>
      </c>
      <c r="S3225" s="317">
        <v>10</v>
      </c>
    </row>
    <row r="3226" spans="2:19" hidden="1">
      <c r="B3226" s="121">
        <v>61010101020</v>
      </c>
      <c r="C3226" s="123" t="s">
        <v>4039</v>
      </c>
      <c r="D3226" s="123" t="s">
        <v>32</v>
      </c>
      <c r="E3226" s="160" t="s">
        <v>44</v>
      </c>
      <c r="F3226" s="160" t="s">
        <v>139</v>
      </c>
      <c r="G3226" s="160" t="s">
        <v>120</v>
      </c>
      <c r="H3226" s="149">
        <v>0</v>
      </c>
      <c r="I3226" s="123" t="s">
        <v>3364</v>
      </c>
      <c r="J3226" s="150">
        <f>VLOOKUP(B3226,'12.2023'!A:C,3,0)</f>
        <v>0</v>
      </c>
      <c r="K3226" s="151">
        <f>VLOOKUP(B3226,'12.2023'!A:D,4,0)</f>
        <v>0</v>
      </c>
      <c r="L3226" s="150">
        <f>VLOOKUP(B3226,'12.2023'!A:E,5,0)</f>
        <v>0</v>
      </c>
      <c r="M3226" s="150">
        <f>VLOOKUP(B3226,'12.2023'!A:F,6,0)</f>
        <v>0</v>
      </c>
      <c r="N3226" s="150">
        <f t="shared" si="201"/>
        <v>0</v>
      </c>
      <c r="O3226" s="152">
        <f t="shared" si="202"/>
        <v>0</v>
      </c>
      <c r="P3226" s="128">
        <f t="shared" si="203"/>
        <v>0</v>
      </c>
      <c r="Q3226" s="153">
        <v>0</v>
      </c>
      <c r="R3226" s="128">
        <f t="shared" si="204"/>
        <v>0</v>
      </c>
      <c r="S3226" s="317">
        <v>10</v>
      </c>
    </row>
    <row r="3227" spans="2:19" hidden="1">
      <c r="B3227" s="121">
        <v>61010101021</v>
      </c>
      <c r="C3227" s="123" t="s">
        <v>4039</v>
      </c>
      <c r="D3227" s="123" t="s">
        <v>32</v>
      </c>
      <c r="E3227" s="160" t="s">
        <v>44</v>
      </c>
      <c r="F3227" s="160" t="s">
        <v>139</v>
      </c>
      <c r="G3227" s="160" t="s">
        <v>120</v>
      </c>
      <c r="H3227" s="149">
        <v>0</v>
      </c>
      <c r="I3227" s="123" t="s">
        <v>3365</v>
      </c>
      <c r="J3227" s="150">
        <f>VLOOKUP(B3227,'12.2023'!A:C,3,0)</f>
        <v>3187.5</v>
      </c>
      <c r="K3227" s="151">
        <f>VLOOKUP(B3227,'12.2023'!A:D,4,0)</f>
        <v>0</v>
      </c>
      <c r="L3227" s="150">
        <f>VLOOKUP(B3227,'12.2023'!A:E,5,0)</f>
        <v>1968.75</v>
      </c>
      <c r="M3227" s="150">
        <f>VLOOKUP(B3227,'12.2023'!A:F,6,0)</f>
        <v>0</v>
      </c>
      <c r="N3227" s="150">
        <f t="shared" si="201"/>
        <v>5156.25</v>
      </c>
      <c r="O3227" s="152">
        <f t="shared" si="202"/>
        <v>0</v>
      </c>
      <c r="P3227" s="128">
        <f t="shared" si="203"/>
        <v>5156.25</v>
      </c>
      <c r="Q3227" s="153">
        <v>0</v>
      </c>
      <c r="R3227" s="128">
        <f t="shared" si="204"/>
        <v>5156.25</v>
      </c>
      <c r="S3227" s="317">
        <v>10</v>
      </c>
    </row>
    <row r="3228" spans="2:19" hidden="1">
      <c r="B3228" s="121">
        <v>61010101022</v>
      </c>
      <c r="C3228" s="123" t="s">
        <v>4039</v>
      </c>
      <c r="D3228" s="123" t="s">
        <v>32</v>
      </c>
      <c r="E3228" s="160" t="s">
        <v>44</v>
      </c>
      <c r="F3228" s="160" t="s">
        <v>139</v>
      </c>
      <c r="G3228" s="160" t="s">
        <v>120</v>
      </c>
      <c r="H3228" s="149">
        <v>0</v>
      </c>
      <c r="I3228" s="123" t="s">
        <v>3366</v>
      </c>
      <c r="J3228" s="150">
        <f>VLOOKUP(B3228,'12.2023'!A:C,3,0)</f>
        <v>0</v>
      </c>
      <c r="K3228" s="151">
        <f>VLOOKUP(B3228,'12.2023'!A:D,4,0)</f>
        <v>0</v>
      </c>
      <c r="L3228" s="150">
        <f>VLOOKUP(B3228,'12.2023'!A:E,5,0)</f>
        <v>214.78</v>
      </c>
      <c r="M3228" s="150">
        <f>VLOOKUP(B3228,'12.2023'!A:F,6,0)</f>
        <v>214.78</v>
      </c>
      <c r="N3228" s="150">
        <f t="shared" si="201"/>
        <v>0</v>
      </c>
      <c r="O3228" s="152">
        <f t="shared" si="202"/>
        <v>0</v>
      </c>
      <c r="P3228" s="128">
        <f t="shared" si="203"/>
        <v>0</v>
      </c>
      <c r="Q3228" s="153">
        <v>0</v>
      </c>
      <c r="R3228" s="128">
        <f t="shared" si="204"/>
        <v>0</v>
      </c>
      <c r="S3228" s="317">
        <v>10</v>
      </c>
    </row>
    <row r="3229" spans="2:19" hidden="1">
      <c r="B3229" s="121">
        <v>61010101023</v>
      </c>
      <c r="C3229" s="123" t="s">
        <v>4039</v>
      </c>
      <c r="D3229" s="123" t="s">
        <v>32</v>
      </c>
      <c r="E3229" s="160" t="s">
        <v>44</v>
      </c>
      <c r="F3229" s="160" t="s">
        <v>139</v>
      </c>
      <c r="G3229" s="160" t="s">
        <v>120</v>
      </c>
      <c r="H3229" s="149">
        <v>0</v>
      </c>
      <c r="I3229" s="123" t="s">
        <v>3367</v>
      </c>
      <c r="J3229" s="150">
        <f>VLOOKUP(B3229,'12.2023'!A:C,3,0)</f>
        <v>0</v>
      </c>
      <c r="K3229" s="151">
        <f>VLOOKUP(B3229,'12.2023'!A:D,4,0)</f>
        <v>0</v>
      </c>
      <c r="L3229" s="150">
        <f>VLOOKUP(B3229,'12.2023'!A:E,5,0)</f>
        <v>138459.84</v>
      </c>
      <c r="M3229" s="150">
        <f>VLOOKUP(B3229,'12.2023'!A:F,6,0)</f>
        <v>138459.84</v>
      </c>
      <c r="N3229" s="150">
        <f t="shared" si="201"/>
        <v>0</v>
      </c>
      <c r="O3229" s="152">
        <f t="shared" si="202"/>
        <v>0</v>
      </c>
      <c r="P3229" s="128">
        <f t="shared" si="203"/>
        <v>0</v>
      </c>
      <c r="Q3229" s="153">
        <v>0</v>
      </c>
      <c r="R3229" s="128">
        <f t="shared" si="204"/>
        <v>0</v>
      </c>
      <c r="S3229" s="317">
        <v>10</v>
      </c>
    </row>
    <row r="3230" spans="2:19" hidden="1">
      <c r="B3230" s="121">
        <v>61010101024</v>
      </c>
      <c r="C3230" s="123" t="s">
        <v>4039</v>
      </c>
      <c r="D3230" s="123" t="s">
        <v>32</v>
      </c>
      <c r="E3230" s="160" t="s">
        <v>44</v>
      </c>
      <c r="F3230" s="160" t="s">
        <v>139</v>
      </c>
      <c r="G3230" s="160" t="s">
        <v>120</v>
      </c>
      <c r="H3230" s="149">
        <v>0</v>
      </c>
      <c r="I3230" s="123" t="s">
        <v>3368</v>
      </c>
      <c r="J3230" s="150">
        <f>VLOOKUP(B3230,'12.2023'!A:C,3,0)</f>
        <v>0</v>
      </c>
      <c r="K3230" s="151">
        <f>VLOOKUP(B3230,'12.2023'!A:D,4,0)</f>
        <v>0</v>
      </c>
      <c r="L3230" s="150">
        <f>VLOOKUP(B3230,'12.2023'!A:E,5,0)</f>
        <v>24224.27</v>
      </c>
      <c r="M3230" s="150">
        <f>VLOOKUP(B3230,'12.2023'!A:F,6,0)</f>
        <v>24224.27</v>
      </c>
      <c r="N3230" s="150">
        <f t="shared" si="201"/>
        <v>0</v>
      </c>
      <c r="O3230" s="152">
        <f t="shared" si="202"/>
        <v>0</v>
      </c>
      <c r="P3230" s="128">
        <f t="shared" si="203"/>
        <v>0</v>
      </c>
      <c r="Q3230" s="153">
        <v>0</v>
      </c>
      <c r="R3230" s="128">
        <f t="shared" si="204"/>
        <v>0</v>
      </c>
      <c r="S3230" s="317">
        <v>10</v>
      </c>
    </row>
    <row r="3231" spans="2:19" hidden="1">
      <c r="B3231" s="121">
        <v>61010101025</v>
      </c>
      <c r="C3231" s="123" t="s">
        <v>4039</v>
      </c>
      <c r="D3231" s="123" t="s">
        <v>32</v>
      </c>
      <c r="E3231" s="160" t="s">
        <v>44</v>
      </c>
      <c r="F3231" s="160" t="s">
        <v>139</v>
      </c>
      <c r="G3231" s="160" t="s">
        <v>120</v>
      </c>
      <c r="H3231" s="149">
        <v>0</v>
      </c>
      <c r="I3231" s="123" t="s">
        <v>3369</v>
      </c>
      <c r="J3231" s="150">
        <f>VLOOKUP(B3231,'12.2023'!A:C,3,0)</f>
        <v>0</v>
      </c>
      <c r="K3231" s="151">
        <f>VLOOKUP(B3231,'12.2023'!A:D,4,0)</f>
        <v>0</v>
      </c>
      <c r="L3231" s="150">
        <f>VLOOKUP(B3231,'12.2023'!A:E,5,0)</f>
        <v>7563.4000000000005</v>
      </c>
      <c r="M3231" s="150">
        <f>VLOOKUP(B3231,'12.2023'!A:F,6,0)</f>
        <v>7563.4000000000005</v>
      </c>
      <c r="N3231" s="150">
        <f t="shared" si="201"/>
        <v>0</v>
      </c>
      <c r="O3231" s="152">
        <f t="shared" si="202"/>
        <v>0</v>
      </c>
      <c r="P3231" s="128">
        <f t="shared" si="203"/>
        <v>0</v>
      </c>
      <c r="Q3231" s="153">
        <v>0</v>
      </c>
      <c r="R3231" s="128">
        <f t="shared" si="204"/>
        <v>0</v>
      </c>
      <c r="S3231" s="317">
        <v>10</v>
      </c>
    </row>
    <row r="3232" spans="2:19" hidden="1">
      <c r="B3232" s="121">
        <v>61010102001</v>
      </c>
      <c r="C3232" s="123" t="s">
        <v>4039</v>
      </c>
      <c r="D3232" s="123" t="s">
        <v>32</v>
      </c>
      <c r="E3232" s="160" t="s">
        <v>44</v>
      </c>
      <c r="F3232" s="160" t="s">
        <v>139</v>
      </c>
      <c r="G3232" s="160" t="s">
        <v>120</v>
      </c>
      <c r="H3232" s="149">
        <v>0</v>
      </c>
      <c r="I3232" s="123" t="s">
        <v>3370</v>
      </c>
      <c r="J3232" s="150">
        <f>VLOOKUP(B3232,'12.2023'!A:C,3,0)</f>
        <v>42600</v>
      </c>
      <c r="K3232" s="151">
        <f>VLOOKUP(B3232,'12.2023'!A:D,4,0)</f>
        <v>0</v>
      </c>
      <c r="L3232" s="150">
        <f>VLOOKUP(B3232,'12.2023'!A:E,5,0)</f>
        <v>113200</v>
      </c>
      <c r="M3232" s="150">
        <f>VLOOKUP(B3232,'12.2023'!A:F,6,0)</f>
        <v>89605.81</v>
      </c>
      <c r="N3232" s="150">
        <f t="shared" si="201"/>
        <v>66194.19</v>
      </c>
      <c r="O3232" s="152">
        <f t="shared" si="202"/>
        <v>0</v>
      </c>
      <c r="P3232" s="128">
        <f t="shared" si="203"/>
        <v>66194.19</v>
      </c>
      <c r="Q3232" s="153">
        <v>0</v>
      </c>
      <c r="R3232" s="128">
        <f t="shared" si="204"/>
        <v>66194.19</v>
      </c>
      <c r="S3232" s="317">
        <v>10</v>
      </c>
    </row>
    <row r="3233" spans="2:19" hidden="1">
      <c r="B3233" s="121">
        <v>61010102002</v>
      </c>
      <c r="C3233" s="123" t="s">
        <v>4039</v>
      </c>
      <c r="D3233" s="123" t="s">
        <v>32</v>
      </c>
      <c r="E3233" s="160" t="s">
        <v>44</v>
      </c>
      <c r="F3233" s="160" t="s">
        <v>139</v>
      </c>
      <c r="G3233" s="160" t="s">
        <v>120</v>
      </c>
      <c r="H3233" s="149">
        <v>0</v>
      </c>
      <c r="I3233" s="123" t="s">
        <v>3371</v>
      </c>
      <c r="J3233" s="150">
        <f>VLOOKUP(B3233,'12.2023'!A:C,3,0)</f>
        <v>0</v>
      </c>
      <c r="K3233" s="151">
        <f>VLOOKUP(B3233,'12.2023'!A:D,4,0)</f>
        <v>0</v>
      </c>
      <c r="L3233" s="150">
        <f>VLOOKUP(B3233,'12.2023'!A:E,5,0)</f>
        <v>0</v>
      </c>
      <c r="M3233" s="150">
        <f>VLOOKUP(B3233,'12.2023'!A:F,6,0)</f>
        <v>0</v>
      </c>
      <c r="N3233" s="150">
        <f t="shared" si="201"/>
        <v>0</v>
      </c>
      <c r="O3233" s="152">
        <f t="shared" si="202"/>
        <v>0</v>
      </c>
      <c r="P3233" s="128">
        <f t="shared" si="203"/>
        <v>0</v>
      </c>
      <c r="Q3233" s="153">
        <v>0</v>
      </c>
      <c r="R3233" s="128">
        <f t="shared" si="204"/>
        <v>0</v>
      </c>
      <c r="S3233" s="317">
        <v>10</v>
      </c>
    </row>
    <row r="3234" spans="2:19" hidden="1">
      <c r="B3234" s="121">
        <v>61010103001</v>
      </c>
      <c r="C3234" s="123" t="s">
        <v>4039</v>
      </c>
      <c r="D3234" s="123" t="s">
        <v>32</v>
      </c>
      <c r="E3234" s="160" t="s">
        <v>44</v>
      </c>
      <c r="F3234" s="160" t="s">
        <v>139</v>
      </c>
      <c r="G3234" s="160" t="s">
        <v>120</v>
      </c>
      <c r="H3234" s="149">
        <v>0</v>
      </c>
      <c r="I3234" s="123" t="s">
        <v>3372</v>
      </c>
      <c r="J3234" s="150">
        <f>VLOOKUP(B3234,'12.2023'!A:C,3,0)</f>
        <v>1100</v>
      </c>
      <c r="K3234" s="151">
        <f>VLOOKUP(B3234,'12.2023'!A:D,4,0)</f>
        <v>0</v>
      </c>
      <c r="L3234" s="150">
        <f>VLOOKUP(B3234,'12.2023'!A:E,5,0)</f>
        <v>1850.43</v>
      </c>
      <c r="M3234" s="150">
        <f>VLOOKUP(B3234,'12.2023'!A:F,6,0)</f>
        <v>2550.4299999999998</v>
      </c>
      <c r="N3234" s="150">
        <f t="shared" si="201"/>
        <v>400.00000000000045</v>
      </c>
      <c r="O3234" s="152">
        <f t="shared" si="202"/>
        <v>0</v>
      </c>
      <c r="P3234" s="128">
        <f t="shared" si="203"/>
        <v>400.00000000000045</v>
      </c>
      <c r="Q3234" s="153">
        <v>0</v>
      </c>
      <c r="R3234" s="128">
        <f t="shared" si="204"/>
        <v>400.00000000000045</v>
      </c>
      <c r="S3234" s="317">
        <v>10</v>
      </c>
    </row>
    <row r="3235" spans="2:19" hidden="1">
      <c r="B3235" s="121">
        <v>61010103002</v>
      </c>
      <c r="C3235" s="123" t="s">
        <v>4039</v>
      </c>
      <c r="D3235" s="123" t="s">
        <v>32</v>
      </c>
      <c r="E3235" s="160" t="s">
        <v>44</v>
      </c>
      <c r="F3235" s="160" t="s">
        <v>139</v>
      </c>
      <c r="G3235" s="160" t="s">
        <v>120</v>
      </c>
      <c r="H3235" s="149">
        <v>0</v>
      </c>
      <c r="I3235" s="123" t="s">
        <v>3373</v>
      </c>
      <c r="J3235" s="150">
        <f>VLOOKUP(B3235,'12.2023'!A:C,3,0)</f>
        <v>896.7</v>
      </c>
      <c r="K3235" s="151">
        <f>VLOOKUP(B3235,'12.2023'!A:D,4,0)</f>
        <v>0</v>
      </c>
      <c r="L3235" s="150">
        <f>VLOOKUP(B3235,'12.2023'!A:E,5,0)</f>
        <v>0</v>
      </c>
      <c r="M3235" s="150">
        <f>VLOOKUP(B3235,'12.2023'!A:F,6,0)</f>
        <v>896.7</v>
      </c>
      <c r="N3235" s="150">
        <f t="shared" si="201"/>
        <v>0</v>
      </c>
      <c r="O3235" s="152">
        <f t="shared" si="202"/>
        <v>0</v>
      </c>
      <c r="P3235" s="128">
        <f t="shared" si="203"/>
        <v>0</v>
      </c>
      <c r="Q3235" s="153">
        <v>0</v>
      </c>
      <c r="R3235" s="128">
        <f t="shared" si="204"/>
        <v>0</v>
      </c>
      <c r="S3235" s="317">
        <v>10</v>
      </c>
    </row>
    <row r="3236" spans="2:19" hidden="1">
      <c r="B3236" s="121">
        <v>61010103003</v>
      </c>
      <c r="C3236" s="123" t="s">
        <v>4039</v>
      </c>
      <c r="D3236" s="123" t="s">
        <v>32</v>
      </c>
      <c r="E3236" s="160" t="s">
        <v>44</v>
      </c>
      <c r="F3236" s="160" t="s">
        <v>139</v>
      </c>
      <c r="G3236" s="160" t="s">
        <v>120</v>
      </c>
      <c r="H3236" s="149">
        <v>0</v>
      </c>
      <c r="I3236" s="123" t="s">
        <v>3374</v>
      </c>
      <c r="J3236" s="150">
        <f>VLOOKUP(B3236,'12.2023'!A:C,3,0)</f>
        <v>0</v>
      </c>
      <c r="K3236" s="151">
        <f>VLOOKUP(B3236,'12.2023'!A:D,4,0)</f>
        <v>0</v>
      </c>
      <c r="L3236" s="150">
        <f>VLOOKUP(B3236,'12.2023'!A:E,5,0)</f>
        <v>0</v>
      </c>
      <c r="M3236" s="150">
        <f>VLOOKUP(B3236,'12.2023'!A:F,6,0)</f>
        <v>0</v>
      </c>
      <c r="N3236" s="150">
        <f t="shared" si="201"/>
        <v>0</v>
      </c>
      <c r="O3236" s="152">
        <f t="shared" si="202"/>
        <v>0</v>
      </c>
      <c r="P3236" s="128">
        <f t="shared" si="203"/>
        <v>0</v>
      </c>
      <c r="Q3236" s="153">
        <v>0</v>
      </c>
      <c r="R3236" s="128">
        <f t="shared" si="204"/>
        <v>0</v>
      </c>
      <c r="S3236" s="317">
        <v>10</v>
      </c>
    </row>
    <row r="3237" spans="2:19" hidden="1">
      <c r="B3237" s="121">
        <v>61010103004</v>
      </c>
      <c r="C3237" s="123" t="s">
        <v>4039</v>
      </c>
      <c r="D3237" s="123" t="s">
        <v>32</v>
      </c>
      <c r="E3237" s="160" t="s">
        <v>44</v>
      </c>
      <c r="F3237" s="160" t="s">
        <v>139</v>
      </c>
      <c r="G3237" s="160" t="s">
        <v>120</v>
      </c>
      <c r="H3237" s="149">
        <v>0</v>
      </c>
      <c r="I3237" s="123" t="s">
        <v>3375</v>
      </c>
      <c r="J3237" s="150">
        <f>VLOOKUP(B3237,'12.2023'!A:C,3,0)</f>
        <v>4483.5</v>
      </c>
      <c r="K3237" s="151">
        <f>VLOOKUP(B3237,'12.2023'!A:D,4,0)</f>
        <v>0</v>
      </c>
      <c r="L3237" s="150">
        <f>VLOOKUP(B3237,'12.2023'!A:E,5,0)</f>
        <v>0</v>
      </c>
      <c r="M3237" s="150">
        <f>VLOOKUP(B3237,'12.2023'!A:F,6,0)</f>
        <v>1483.5</v>
      </c>
      <c r="N3237" s="150">
        <f t="shared" si="201"/>
        <v>3000</v>
      </c>
      <c r="O3237" s="152">
        <f t="shared" si="202"/>
        <v>0</v>
      </c>
      <c r="P3237" s="128">
        <f t="shared" si="203"/>
        <v>3000</v>
      </c>
      <c r="Q3237" s="153">
        <v>0</v>
      </c>
      <c r="R3237" s="128">
        <f t="shared" si="204"/>
        <v>3000</v>
      </c>
      <c r="S3237" s="317">
        <v>10</v>
      </c>
    </row>
    <row r="3238" spans="2:19" hidden="1">
      <c r="B3238" s="121">
        <v>61010103005</v>
      </c>
      <c r="C3238" s="123" t="s">
        <v>4039</v>
      </c>
      <c r="D3238" s="123" t="s">
        <v>32</v>
      </c>
      <c r="E3238" s="160" t="s">
        <v>44</v>
      </c>
      <c r="F3238" s="160" t="s">
        <v>139</v>
      </c>
      <c r="G3238" s="160" t="s">
        <v>120</v>
      </c>
      <c r="H3238" s="149">
        <v>0</v>
      </c>
      <c r="I3238" s="123" t="s">
        <v>3376</v>
      </c>
      <c r="J3238" s="150">
        <f>VLOOKUP(B3238,'12.2023'!A:C,3,0)</f>
        <v>896.7</v>
      </c>
      <c r="K3238" s="151">
        <f>VLOOKUP(B3238,'12.2023'!A:D,4,0)</f>
        <v>0</v>
      </c>
      <c r="L3238" s="150">
        <f>VLOOKUP(B3238,'12.2023'!A:E,5,0)</f>
        <v>5146.08</v>
      </c>
      <c r="M3238" s="150">
        <f>VLOOKUP(B3238,'12.2023'!A:F,6,0)</f>
        <v>5042.78</v>
      </c>
      <c r="N3238" s="150">
        <f t="shared" si="201"/>
        <v>1000</v>
      </c>
      <c r="O3238" s="152">
        <f t="shared" si="202"/>
        <v>0</v>
      </c>
      <c r="P3238" s="128">
        <f t="shared" si="203"/>
        <v>1000</v>
      </c>
      <c r="Q3238" s="153">
        <v>0</v>
      </c>
      <c r="R3238" s="128">
        <f t="shared" si="204"/>
        <v>1000</v>
      </c>
      <c r="S3238" s="317">
        <v>10</v>
      </c>
    </row>
    <row r="3239" spans="2:19" hidden="1">
      <c r="B3239" s="121">
        <v>61010103006</v>
      </c>
      <c r="C3239" s="123" t="s">
        <v>4039</v>
      </c>
      <c r="D3239" s="123" t="s">
        <v>32</v>
      </c>
      <c r="E3239" s="160" t="s">
        <v>44</v>
      </c>
      <c r="F3239" s="160" t="s">
        <v>139</v>
      </c>
      <c r="G3239" s="160" t="s">
        <v>120</v>
      </c>
      <c r="H3239" s="149">
        <v>0</v>
      </c>
      <c r="I3239" s="123" t="s">
        <v>3377</v>
      </c>
      <c r="J3239" s="150">
        <f>VLOOKUP(B3239,'12.2023'!A:C,3,0)</f>
        <v>0</v>
      </c>
      <c r="K3239" s="151">
        <f>VLOOKUP(B3239,'12.2023'!A:D,4,0)</f>
        <v>0</v>
      </c>
      <c r="L3239" s="150">
        <f>VLOOKUP(B3239,'12.2023'!A:E,5,0)</f>
        <v>0</v>
      </c>
      <c r="M3239" s="150">
        <f>VLOOKUP(B3239,'12.2023'!A:F,6,0)</f>
        <v>0</v>
      </c>
      <c r="N3239" s="150">
        <f t="shared" si="201"/>
        <v>0</v>
      </c>
      <c r="O3239" s="152">
        <f t="shared" si="202"/>
        <v>0</v>
      </c>
      <c r="P3239" s="128">
        <f t="shared" si="203"/>
        <v>0</v>
      </c>
      <c r="Q3239" s="153">
        <v>0</v>
      </c>
      <c r="R3239" s="128">
        <f t="shared" si="204"/>
        <v>0</v>
      </c>
      <c r="S3239" s="317">
        <v>10</v>
      </c>
    </row>
    <row r="3240" spans="2:19" hidden="1">
      <c r="B3240" s="121">
        <v>61010103007</v>
      </c>
      <c r="C3240" s="123" t="s">
        <v>4039</v>
      </c>
      <c r="D3240" s="123" t="s">
        <v>32</v>
      </c>
      <c r="E3240" s="160" t="s">
        <v>44</v>
      </c>
      <c r="F3240" s="160" t="s">
        <v>139</v>
      </c>
      <c r="G3240" s="160" t="s">
        <v>120</v>
      </c>
      <c r="H3240" s="149">
        <v>0</v>
      </c>
      <c r="I3240" s="123" t="s">
        <v>3378</v>
      </c>
      <c r="J3240" s="150">
        <f>VLOOKUP(B3240,'12.2023'!A:C,3,0)</f>
        <v>896.7</v>
      </c>
      <c r="K3240" s="151">
        <f>VLOOKUP(B3240,'12.2023'!A:D,4,0)</f>
        <v>0</v>
      </c>
      <c r="L3240" s="150">
        <f>VLOOKUP(B3240,'12.2023'!A:E,5,0)</f>
        <v>0</v>
      </c>
      <c r="M3240" s="150">
        <f>VLOOKUP(B3240,'12.2023'!A:F,6,0)</f>
        <v>896.7</v>
      </c>
      <c r="N3240" s="150">
        <f t="shared" si="201"/>
        <v>0</v>
      </c>
      <c r="O3240" s="152">
        <f t="shared" si="202"/>
        <v>0</v>
      </c>
      <c r="P3240" s="128">
        <f t="shared" si="203"/>
        <v>0</v>
      </c>
      <c r="Q3240" s="153">
        <v>0</v>
      </c>
      <c r="R3240" s="128">
        <f t="shared" si="204"/>
        <v>0</v>
      </c>
      <c r="S3240" s="317">
        <v>10</v>
      </c>
    </row>
    <row r="3241" spans="2:19" hidden="1">
      <c r="B3241" s="121">
        <v>61010103008</v>
      </c>
      <c r="C3241" s="123" t="s">
        <v>4039</v>
      </c>
      <c r="D3241" s="123" t="s">
        <v>32</v>
      </c>
      <c r="E3241" s="160" t="s">
        <v>44</v>
      </c>
      <c r="F3241" s="160" t="s">
        <v>139</v>
      </c>
      <c r="G3241" s="160" t="s">
        <v>120</v>
      </c>
      <c r="H3241" s="149">
        <v>0</v>
      </c>
      <c r="I3241" s="123" t="s">
        <v>3379</v>
      </c>
      <c r="J3241" s="150">
        <f>VLOOKUP(B3241,'12.2023'!A:C,3,0)</f>
        <v>0</v>
      </c>
      <c r="K3241" s="151">
        <f>VLOOKUP(B3241,'12.2023'!A:D,4,0)</f>
        <v>0</v>
      </c>
      <c r="L3241" s="150">
        <f>VLOOKUP(B3241,'12.2023'!A:E,5,0)</f>
        <v>0</v>
      </c>
      <c r="M3241" s="150">
        <f>VLOOKUP(B3241,'12.2023'!A:F,6,0)</f>
        <v>0</v>
      </c>
      <c r="N3241" s="150">
        <f t="shared" si="201"/>
        <v>0</v>
      </c>
      <c r="O3241" s="152">
        <f t="shared" si="202"/>
        <v>0</v>
      </c>
      <c r="P3241" s="128">
        <f t="shared" si="203"/>
        <v>0</v>
      </c>
      <c r="Q3241" s="153">
        <v>0</v>
      </c>
      <c r="R3241" s="128">
        <f t="shared" si="204"/>
        <v>0</v>
      </c>
      <c r="S3241" s="317">
        <v>10</v>
      </c>
    </row>
    <row r="3242" spans="2:19" hidden="1">
      <c r="B3242" s="121">
        <v>61010103009</v>
      </c>
      <c r="C3242" s="123" t="s">
        <v>4039</v>
      </c>
      <c r="D3242" s="123" t="s">
        <v>32</v>
      </c>
      <c r="E3242" s="160" t="s">
        <v>44</v>
      </c>
      <c r="F3242" s="160" t="s">
        <v>139</v>
      </c>
      <c r="G3242" s="160" t="s">
        <v>120</v>
      </c>
      <c r="H3242" s="149">
        <v>0</v>
      </c>
      <c r="I3242" s="123" t="s">
        <v>3380</v>
      </c>
      <c r="J3242" s="150">
        <f>VLOOKUP(B3242,'12.2023'!A:C,3,0)</f>
        <v>4483.5</v>
      </c>
      <c r="K3242" s="151">
        <f>VLOOKUP(B3242,'12.2023'!A:D,4,0)</f>
        <v>0</v>
      </c>
      <c r="L3242" s="150">
        <f>VLOOKUP(B3242,'12.2023'!A:E,5,0)</f>
        <v>0</v>
      </c>
      <c r="M3242" s="150">
        <f>VLOOKUP(B3242,'12.2023'!A:F,6,0)</f>
        <v>2483.5</v>
      </c>
      <c r="N3242" s="150">
        <f t="shared" si="201"/>
        <v>2000</v>
      </c>
      <c r="O3242" s="152">
        <f t="shared" si="202"/>
        <v>0</v>
      </c>
      <c r="P3242" s="128">
        <f t="shared" si="203"/>
        <v>2000</v>
      </c>
      <c r="Q3242" s="153">
        <v>0</v>
      </c>
      <c r="R3242" s="128">
        <f t="shared" si="204"/>
        <v>2000</v>
      </c>
      <c r="S3242" s="317">
        <v>10</v>
      </c>
    </row>
    <row r="3243" spans="2:19" hidden="1">
      <c r="B3243" s="121">
        <v>61010103010</v>
      </c>
      <c r="C3243" s="123" t="s">
        <v>4039</v>
      </c>
      <c r="D3243" s="123" t="s">
        <v>32</v>
      </c>
      <c r="E3243" s="160" t="s">
        <v>44</v>
      </c>
      <c r="F3243" s="160" t="s">
        <v>139</v>
      </c>
      <c r="G3243" s="160" t="s">
        <v>120</v>
      </c>
      <c r="H3243" s="149">
        <v>0</v>
      </c>
      <c r="I3243" s="123" t="s">
        <v>3381</v>
      </c>
      <c r="J3243" s="150">
        <f>VLOOKUP(B3243,'12.2023'!A:C,3,0)</f>
        <v>0</v>
      </c>
      <c r="K3243" s="151">
        <f>VLOOKUP(B3243,'12.2023'!A:D,4,0)</f>
        <v>0</v>
      </c>
      <c r="L3243" s="150">
        <f>VLOOKUP(B3243,'12.2023'!A:E,5,0)</f>
        <v>67.83</v>
      </c>
      <c r="M3243" s="150">
        <f>VLOOKUP(B3243,'12.2023'!A:F,6,0)</f>
        <v>67.83</v>
      </c>
      <c r="N3243" s="150">
        <f t="shared" si="201"/>
        <v>0</v>
      </c>
      <c r="O3243" s="152">
        <f t="shared" si="202"/>
        <v>0</v>
      </c>
      <c r="P3243" s="128">
        <f t="shared" si="203"/>
        <v>0</v>
      </c>
      <c r="Q3243" s="153">
        <v>0</v>
      </c>
      <c r="R3243" s="128">
        <f t="shared" si="204"/>
        <v>0</v>
      </c>
      <c r="S3243" s="317">
        <v>10</v>
      </c>
    </row>
    <row r="3244" spans="2:19" hidden="1">
      <c r="B3244" s="121">
        <v>61010103021</v>
      </c>
      <c r="C3244" s="123" t="s">
        <v>4039</v>
      </c>
      <c r="D3244" s="123" t="s">
        <v>32</v>
      </c>
      <c r="E3244" s="160" t="s">
        <v>44</v>
      </c>
      <c r="F3244" s="160" t="s">
        <v>139</v>
      </c>
      <c r="G3244" s="160" t="s">
        <v>120</v>
      </c>
      <c r="H3244" s="160">
        <v>0</v>
      </c>
      <c r="I3244" s="123" t="s">
        <v>3382</v>
      </c>
      <c r="J3244" s="150">
        <f>VLOOKUP(B3244,'12.2023'!A:C,3,0)</f>
        <v>0</v>
      </c>
      <c r="K3244" s="151">
        <f>VLOOKUP(B3244,'12.2023'!A:D,4,0)</f>
        <v>0</v>
      </c>
      <c r="L3244" s="150">
        <f>VLOOKUP(B3244,'12.2023'!A:E,5,0)</f>
        <v>8.7000000000000011</v>
      </c>
      <c r="M3244" s="150">
        <f>VLOOKUP(B3244,'12.2023'!A:F,6,0)</f>
        <v>8.7000000000000011</v>
      </c>
      <c r="N3244" s="150">
        <f t="shared" si="201"/>
        <v>0</v>
      </c>
      <c r="O3244" s="152">
        <f t="shared" si="202"/>
        <v>0</v>
      </c>
      <c r="P3244" s="128">
        <f t="shared" si="203"/>
        <v>0</v>
      </c>
      <c r="Q3244" s="153">
        <v>0</v>
      </c>
      <c r="R3244" s="128">
        <f t="shared" si="204"/>
        <v>0</v>
      </c>
      <c r="S3244" s="317">
        <v>10</v>
      </c>
    </row>
    <row r="3245" spans="2:19" hidden="1">
      <c r="B3245" s="121">
        <v>61010103022</v>
      </c>
      <c r="C3245" s="123" t="s">
        <v>4039</v>
      </c>
      <c r="D3245" s="123" t="s">
        <v>32</v>
      </c>
      <c r="E3245" s="160" t="s">
        <v>44</v>
      </c>
      <c r="F3245" s="160" t="s">
        <v>139</v>
      </c>
      <c r="G3245" s="160" t="s">
        <v>120</v>
      </c>
      <c r="H3245" s="149">
        <v>0</v>
      </c>
      <c r="I3245" s="123" t="s">
        <v>3383</v>
      </c>
      <c r="J3245" s="150">
        <f>VLOOKUP(B3245,'12.2023'!A:C,3,0)</f>
        <v>0</v>
      </c>
      <c r="K3245" s="151">
        <f>VLOOKUP(B3245,'12.2023'!A:D,4,0)</f>
        <v>0</v>
      </c>
      <c r="L3245" s="150">
        <f>VLOOKUP(B3245,'12.2023'!A:E,5,0)</f>
        <v>0</v>
      </c>
      <c r="M3245" s="150">
        <f>VLOOKUP(B3245,'12.2023'!A:F,6,0)</f>
        <v>0</v>
      </c>
      <c r="N3245" s="150">
        <f t="shared" si="201"/>
        <v>0</v>
      </c>
      <c r="O3245" s="152">
        <f t="shared" si="202"/>
        <v>0</v>
      </c>
      <c r="P3245" s="128">
        <f t="shared" si="203"/>
        <v>0</v>
      </c>
      <c r="Q3245" s="153">
        <v>0</v>
      </c>
      <c r="R3245" s="128">
        <f t="shared" si="204"/>
        <v>0</v>
      </c>
      <c r="S3245" s="317">
        <v>10</v>
      </c>
    </row>
    <row r="3246" spans="2:19" hidden="1">
      <c r="B3246" s="121">
        <v>61010103023</v>
      </c>
      <c r="C3246" s="123" t="s">
        <v>4039</v>
      </c>
      <c r="D3246" s="123" t="s">
        <v>32</v>
      </c>
      <c r="E3246" s="160" t="s">
        <v>44</v>
      </c>
      <c r="F3246" s="160" t="s">
        <v>139</v>
      </c>
      <c r="G3246" s="160" t="s">
        <v>120</v>
      </c>
      <c r="H3246" s="160">
        <v>0</v>
      </c>
      <c r="I3246" s="123" t="s">
        <v>3384</v>
      </c>
      <c r="J3246" s="150">
        <f>VLOOKUP(B3246,'12.2023'!A:C,3,0)</f>
        <v>560</v>
      </c>
      <c r="K3246" s="151">
        <f>VLOOKUP(B3246,'12.2023'!A:D,4,0)</f>
        <v>0</v>
      </c>
      <c r="L3246" s="150">
        <f>VLOOKUP(B3246,'12.2023'!A:E,5,0)</f>
        <v>0</v>
      </c>
      <c r="M3246" s="150">
        <f>VLOOKUP(B3246,'12.2023'!A:F,6,0)</f>
        <v>260</v>
      </c>
      <c r="N3246" s="150">
        <f t="shared" si="201"/>
        <v>300</v>
      </c>
      <c r="O3246" s="152">
        <f t="shared" si="202"/>
        <v>0</v>
      </c>
      <c r="P3246" s="128">
        <f t="shared" si="203"/>
        <v>300</v>
      </c>
      <c r="Q3246" s="153">
        <v>0</v>
      </c>
      <c r="R3246" s="128">
        <f t="shared" si="204"/>
        <v>300</v>
      </c>
      <c r="S3246" s="317">
        <v>10</v>
      </c>
    </row>
    <row r="3247" spans="2:19" hidden="1">
      <c r="B3247" s="121">
        <v>61010103024</v>
      </c>
      <c r="C3247" s="123" t="s">
        <v>4039</v>
      </c>
      <c r="D3247" s="123" t="s">
        <v>32</v>
      </c>
      <c r="E3247" s="160" t="s">
        <v>44</v>
      </c>
      <c r="F3247" s="160" t="s">
        <v>139</v>
      </c>
      <c r="G3247" s="160" t="s">
        <v>120</v>
      </c>
      <c r="H3247" s="160">
        <v>0</v>
      </c>
      <c r="I3247" s="123" t="s">
        <v>3385</v>
      </c>
      <c r="J3247" s="150">
        <f>VLOOKUP(B3247,'12.2023'!A:C,3,0)</f>
        <v>1400</v>
      </c>
      <c r="K3247" s="151">
        <f>VLOOKUP(B3247,'12.2023'!A:D,4,0)</f>
        <v>0</v>
      </c>
      <c r="L3247" s="150">
        <f>VLOOKUP(B3247,'12.2023'!A:E,5,0)</f>
        <v>0</v>
      </c>
      <c r="M3247" s="150">
        <f>VLOOKUP(B3247,'12.2023'!A:F,6,0)</f>
        <v>1100</v>
      </c>
      <c r="N3247" s="150">
        <f t="shared" si="201"/>
        <v>300</v>
      </c>
      <c r="O3247" s="152">
        <f t="shared" si="202"/>
        <v>0</v>
      </c>
      <c r="P3247" s="128">
        <f t="shared" si="203"/>
        <v>300</v>
      </c>
      <c r="Q3247" s="153">
        <v>0</v>
      </c>
      <c r="R3247" s="128">
        <f t="shared" si="204"/>
        <v>300</v>
      </c>
      <c r="S3247" s="317">
        <v>10</v>
      </c>
    </row>
    <row r="3248" spans="2:19" hidden="1">
      <c r="B3248" s="121">
        <v>61010103025</v>
      </c>
      <c r="C3248" s="123" t="s">
        <v>4039</v>
      </c>
      <c r="D3248" s="123" t="s">
        <v>32</v>
      </c>
      <c r="E3248" s="160" t="s">
        <v>44</v>
      </c>
      <c r="F3248" s="149" t="s">
        <v>139</v>
      </c>
      <c r="G3248" s="149" t="s">
        <v>120</v>
      </c>
      <c r="H3248" s="160">
        <v>0</v>
      </c>
      <c r="I3248" s="123" t="s">
        <v>3386</v>
      </c>
      <c r="J3248" s="150">
        <f>VLOOKUP(B3248,'12.2023'!A:C,3,0)</f>
        <v>0</v>
      </c>
      <c r="K3248" s="151">
        <f>VLOOKUP(B3248,'12.2023'!A:D,4,0)</f>
        <v>0</v>
      </c>
      <c r="L3248" s="150">
        <f>VLOOKUP(B3248,'12.2023'!A:E,5,0)</f>
        <v>0</v>
      </c>
      <c r="M3248" s="150">
        <f>VLOOKUP(B3248,'12.2023'!A:F,6,0)</f>
        <v>0</v>
      </c>
      <c r="N3248" s="150">
        <f t="shared" si="201"/>
        <v>0</v>
      </c>
      <c r="O3248" s="152">
        <f t="shared" si="202"/>
        <v>0</v>
      </c>
      <c r="P3248" s="128">
        <f t="shared" si="203"/>
        <v>0</v>
      </c>
      <c r="Q3248" s="153">
        <v>0</v>
      </c>
      <c r="R3248" s="128">
        <f t="shared" si="204"/>
        <v>0</v>
      </c>
      <c r="S3248" s="317">
        <v>10</v>
      </c>
    </row>
    <row r="3249" spans="2:19" hidden="1">
      <c r="B3249" s="121">
        <v>61010103026</v>
      </c>
      <c r="C3249" s="123" t="s">
        <v>4039</v>
      </c>
      <c r="D3249" s="123" t="s">
        <v>32</v>
      </c>
      <c r="E3249" s="149" t="s">
        <v>44</v>
      </c>
      <c r="F3249" s="149" t="s">
        <v>139</v>
      </c>
      <c r="G3249" s="149" t="s">
        <v>120</v>
      </c>
      <c r="H3249" s="149">
        <v>0</v>
      </c>
      <c r="I3249" s="123" t="s">
        <v>3387</v>
      </c>
      <c r="J3249" s="150">
        <f>VLOOKUP(B3249,'12.2023'!A:C,3,0)</f>
        <v>840</v>
      </c>
      <c r="K3249" s="151">
        <f>VLOOKUP(B3249,'12.2023'!A:D,4,0)</f>
        <v>0</v>
      </c>
      <c r="L3249" s="150">
        <f>VLOOKUP(B3249,'12.2023'!A:E,5,0)</f>
        <v>0</v>
      </c>
      <c r="M3249" s="150">
        <f>VLOOKUP(B3249,'12.2023'!A:F,6,0)</f>
        <v>240</v>
      </c>
      <c r="N3249" s="150">
        <f t="shared" si="201"/>
        <v>600</v>
      </c>
      <c r="O3249" s="152">
        <f t="shared" si="202"/>
        <v>0</v>
      </c>
      <c r="P3249" s="128">
        <f t="shared" si="203"/>
        <v>600</v>
      </c>
      <c r="Q3249" s="153">
        <v>0</v>
      </c>
      <c r="R3249" s="128">
        <f t="shared" si="204"/>
        <v>600</v>
      </c>
      <c r="S3249" s="317">
        <v>10</v>
      </c>
    </row>
    <row r="3250" spans="2:19" hidden="1">
      <c r="B3250" s="121">
        <v>61010103027</v>
      </c>
      <c r="C3250" s="123" t="s">
        <v>4039</v>
      </c>
      <c r="D3250" s="123" t="s">
        <v>32</v>
      </c>
      <c r="E3250" s="160" t="s">
        <v>44</v>
      </c>
      <c r="F3250" s="160" t="s">
        <v>139</v>
      </c>
      <c r="G3250" s="160" t="s">
        <v>120</v>
      </c>
      <c r="H3250" s="149">
        <v>0</v>
      </c>
      <c r="I3250" s="123" t="s">
        <v>3388</v>
      </c>
      <c r="J3250" s="150">
        <f>VLOOKUP(B3250,'12.2023'!A:C,3,0)</f>
        <v>0</v>
      </c>
      <c r="K3250" s="151">
        <f>VLOOKUP(B3250,'12.2023'!A:D,4,0)</f>
        <v>0</v>
      </c>
      <c r="L3250" s="150">
        <f>VLOOKUP(B3250,'12.2023'!A:E,5,0)</f>
        <v>0</v>
      </c>
      <c r="M3250" s="150">
        <f>VLOOKUP(B3250,'12.2023'!A:F,6,0)</f>
        <v>0</v>
      </c>
      <c r="N3250" s="150">
        <f t="shared" si="201"/>
        <v>0</v>
      </c>
      <c r="O3250" s="152">
        <f t="shared" si="202"/>
        <v>0</v>
      </c>
      <c r="P3250" s="128">
        <f t="shared" si="203"/>
        <v>0</v>
      </c>
      <c r="Q3250" s="153">
        <v>0</v>
      </c>
      <c r="R3250" s="128">
        <f t="shared" si="204"/>
        <v>0</v>
      </c>
      <c r="S3250" s="317">
        <v>10</v>
      </c>
    </row>
    <row r="3251" spans="2:19" hidden="1">
      <c r="B3251" s="121">
        <v>61010103028</v>
      </c>
      <c r="C3251" s="123" t="s">
        <v>4039</v>
      </c>
      <c r="D3251" s="123" t="s">
        <v>32</v>
      </c>
      <c r="E3251" s="160" t="s">
        <v>44</v>
      </c>
      <c r="F3251" s="160" t="s">
        <v>139</v>
      </c>
      <c r="G3251" s="160" t="s">
        <v>120</v>
      </c>
      <c r="H3251" s="160">
        <v>0</v>
      </c>
      <c r="I3251" s="123" t="s">
        <v>3389</v>
      </c>
      <c r="J3251" s="150">
        <f>VLOOKUP(B3251,'12.2023'!A:C,3,0)</f>
        <v>560</v>
      </c>
      <c r="K3251" s="151">
        <f>VLOOKUP(B3251,'12.2023'!A:D,4,0)</f>
        <v>0</v>
      </c>
      <c r="L3251" s="150">
        <f>VLOOKUP(B3251,'12.2023'!A:E,5,0)</f>
        <v>0</v>
      </c>
      <c r="M3251" s="150">
        <f>VLOOKUP(B3251,'12.2023'!A:F,6,0)</f>
        <v>260</v>
      </c>
      <c r="N3251" s="150">
        <f t="shared" si="201"/>
        <v>300</v>
      </c>
      <c r="O3251" s="152">
        <f t="shared" si="202"/>
        <v>0</v>
      </c>
      <c r="P3251" s="128">
        <f t="shared" si="203"/>
        <v>300</v>
      </c>
      <c r="Q3251" s="153">
        <v>0</v>
      </c>
      <c r="R3251" s="128">
        <f t="shared" si="204"/>
        <v>300</v>
      </c>
      <c r="S3251" s="317">
        <v>10</v>
      </c>
    </row>
    <row r="3252" spans="2:19" hidden="1">
      <c r="B3252" s="121">
        <v>61010103029</v>
      </c>
      <c r="C3252" s="123" t="s">
        <v>4039</v>
      </c>
      <c r="D3252" s="123" t="s">
        <v>32</v>
      </c>
      <c r="E3252" s="160" t="s">
        <v>44</v>
      </c>
      <c r="F3252" s="160" t="s">
        <v>139</v>
      </c>
      <c r="G3252" s="160" t="s">
        <v>120</v>
      </c>
      <c r="H3252" s="160">
        <v>0</v>
      </c>
      <c r="I3252" s="123" t="s">
        <v>3390</v>
      </c>
      <c r="J3252" s="150">
        <f>VLOOKUP(B3252,'12.2023'!A:C,3,0)</f>
        <v>0</v>
      </c>
      <c r="K3252" s="151">
        <f>VLOOKUP(B3252,'12.2023'!A:D,4,0)</f>
        <v>0</v>
      </c>
      <c r="L3252" s="150">
        <f>VLOOKUP(B3252,'12.2023'!A:E,5,0)</f>
        <v>21.740000000000002</v>
      </c>
      <c r="M3252" s="150">
        <f>VLOOKUP(B3252,'12.2023'!A:F,6,0)</f>
        <v>21.740000000000002</v>
      </c>
      <c r="N3252" s="150">
        <f t="shared" si="201"/>
        <v>0</v>
      </c>
      <c r="O3252" s="152">
        <f t="shared" si="202"/>
        <v>0</v>
      </c>
      <c r="P3252" s="128">
        <f t="shared" si="203"/>
        <v>0</v>
      </c>
      <c r="Q3252" s="153">
        <v>0</v>
      </c>
      <c r="R3252" s="128">
        <f t="shared" si="204"/>
        <v>0</v>
      </c>
      <c r="S3252" s="317">
        <v>10</v>
      </c>
    </row>
    <row r="3253" spans="2:19" hidden="1">
      <c r="B3253" s="121">
        <v>61010200001</v>
      </c>
      <c r="C3253" s="123" t="s">
        <v>4039</v>
      </c>
      <c r="D3253" s="123" t="s">
        <v>32</v>
      </c>
      <c r="E3253" s="149" t="s">
        <v>44</v>
      </c>
      <c r="F3253" s="160" t="s">
        <v>4040</v>
      </c>
      <c r="G3253" s="160" t="s">
        <v>4040</v>
      </c>
      <c r="H3253" s="149">
        <v>0</v>
      </c>
      <c r="I3253" s="123" t="s">
        <v>3391</v>
      </c>
      <c r="J3253" s="150">
        <f>VLOOKUP(B3253,'12.2023'!A:C,3,0)</f>
        <v>0</v>
      </c>
      <c r="K3253" s="151">
        <f>VLOOKUP(B3253,'12.2023'!A:D,4,0)</f>
        <v>150041.85</v>
      </c>
      <c r="L3253" s="150">
        <f>VLOOKUP(B3253,'12.2023'!A:E,5,0)</f>
        <v>1764191.81</v>
      </c>
      <c r="M3253" s="150">
        <f>VLOOKUP(B3253,'12.2023'!A:F,6,0)</f>
        <v>1533063.94</v>
      </c>
      <c r="N3253" s="150">
        <f t="shared" si="201"/>
        <v>81086.020000000019</v>
      </c>
      <c r="O3253" s="152">
        <f t="shared" si="202"/>
        <v>0</v>
      </c>
      <c r="P3253" s="128">
        <f t="shared" si="203"/>
        <v>81086.020000000019</v>
      </c>
      <c r="Q3253" s="153">
        <v>0</v>
      </c>
      <c r="R3253" s="128">
        <f t="shared" si="204"/>
        <v>81086.020000000019</v>
      </c>
      <c r="S3253" s="129">
        <v>0</v>
      </c>
    </row>
    <row r="3254" spans="2:19" hidden="1">
      <c r="B3254" s="121">
        <v>61010200002</v>
      </c>
      <c r="C3254" s="123" t="s">
        <v>4039</v>
      </c>
      <c r="D3254" s="123" t="s">
        <v>32</v>
      </c>
      <c r="E3254" s="149" t="s">
        <v>44</v>
      </c>
      <c r="F3254" s="160" t="s">
        <v>4040</v>
      </c>
      <c r="G3254" s="160" t="s">
        <v>4040</v>
      </c>
      <c r="H3254" s="149">
        <v>0</v>
      </c>
      <c r="I3254" s="123" t="s">
        <v>3392</v>
      </c>
      <c r="J3254" s="150">
        <f>VLOOKUP(B3254,'12.2023'!A:C,3,0)</f>
        <v>0</v>
      </c>
      <c r="K3254" s="151">
        <f>VLOOKUP(B3254,'12.2023'!A:D,4,0)</f>
        <v>0</v>
      </c>
      <c r="L3254" s="150">
        <f>VLOOKUP(B3254,'12.2023'!A:E,5,0)</f>
        <v>70187.100000000006</v>
      </c>
      <c r="M3254" s="150">
        <f>VLOOKUP(B3254,'12.2023'!A:F,6,0)</f>
        <v>15600</v>
      </c>
      <c r="N3254" s="150">
        <f t="shared" si="201"/>
        <v>54587.100000000006</v>
      </c>
      <c r="O3254" s="152">
        <f t="shared" si="202"/>
        <v>0</v>
      </c>
      <c r="P3254" s="128">
        <f t="shared" si="203"/>
        <v>54587.100000000006</v>
      </c>
      <c r="Q3254" s="153">
        <v>0</v>
      </c>
      <c r="R3254" s="128">
        <f t="shared" si="204"/>
        <v>54587.100000000006</v>
      </c>
      <c r="S3254" s="129">
        <v>0</v>
      </c>
    </row>
    <row r="3255" spans="2:19" hidden="1">
      <c r="B3255" s="121">
        <v>61010300001</v>
      </c>
      <c r="C3255" s="123" t="s">
        <v>4039</v>
      </c>
      <c r="D3255" s="123" t="s">
        <v>32</v>
      </c>
      <c r="E3255" s="160" t="s">
        <v>44</v>
      </c>
      <c r="F3255" s="160" t="s">
        <v>152</v>
      </c>
      <c r="G3255" s="160" t="s">
        <v>108</v>
      </c>
      <c r="H3255" s="149">
        <v>0</v>
      </c>
      <c r="I3255" s="123" t="s">
        <v>3393</v>
      </c>
      <c r="J3255" s="150">
        <f>VLOOKUP(B3255,'12.2023'!A:C,3,0)</f>
        <v>2777.78</v>
      </c>
      <c r="K3255" s="151">
        <f>VLOOKUP(B3255,'12.2023'!A:D,4,0)</f>
        <v>0</v>
      </c>
      <c r="L3255" s="150">
        <f>VLOOKUP(B3255,'12.2023'!A:E,5,0)</f>
        <v>575.34</v>
      </c>
      <c r="M3255" s="150">
        <f>VLOOKUP(B3255,'12.2023'!A:F,6,0)</f>
        <v>2777.78</v>
      </c>
      <c r="N3255" s="150">
        <f t="shared" si="201"/>
        <v>575.34000000000015</v>
      </c>
      <c r="O3255" s="152">
        <f t="shared" si="202"/>
        <v>0</v>
      </c>
      <c r="P3255" s="128">
        <f t="shared" si="203"/>
        <v>575.34000000000015</v>
      </c>
      <c r="Q3255" s="153">
        <v>0</v>
      </c>
      <c r="R3255" s="128">
        <f t="shared" si="204"/>
        <v>575.34000000000015</v>
      </c>
      <c r="S3255" s="129">
        <v>11</v>
      </c>
    </row>
    <row r="3256" spans="2:19" hidden="1">
      <c r="B3256" s="121">
        <v>61010300002</v>
      </c>
      <c r="C3256" s="123" t="s">
        <v>4039</v>
      </c>
      <c r="D3256" s="123" t="s">
        <v>32</v>
      </c>
      <c r="E3256" s="160" t="s">
        <v>44</v>
      </c>
      <c r="F3256" s="160" t="s">
        <v>152</v>
      </c>
      <c r="G3256" s="160" t="s">
        <v>108</v>
      </c>
      <c r="H3256" s="149">
        <v>0</v>
      </c>
      <c r="I3256" s="123" t="s">
        <v>3394</v>
      </c>
      <c r="J3256" s="150">
        <f>VLOOKUP(B3256,'12.2023'!A:C,3,0)</f>
        <v>2629</v>
      </c>
      <c r="K3256" s="151">
        <f>VLOOKUP(B3256,'12.2023'!A:D,4,0)</f>
        <v>0</v>
      </c>
      <c r="L3256" s="150">
        <f>VLOOKUP(B3256,'12.2023'!A:E,5,0)</f>
        <v>6166.56</v>
      </c>
      <c r="M3256" s="150">
        <f>VLOOKUP(B3256,'12.2023'!A:F,6,0)</f>
        <v>2629</v>
      </c>
      <c r="N3256" s="150">
        <f t="shared" si="201"/>
        <v>6166.5600000000013</v>
      </c>
      <c r="O3256" s="152">
        <f t="shared" si="202"/>
        <v>0</v>
      </c>
      <c r="P3256" s="128">
        <f t="shared" si="203"/>
        <v>6166.5600000000013</v>
      </c>
      <c r="Q3256" s="153">
        <v>0</v>
      </c>
      <c r="R3256" s="128">
        <f t="shared" si="204"/>
        <v>6166.5600000000013</v>
      </c>
      <c r="S3256" s="129">
        <v>11</v>
      </c>
    </row>
    <row r="3257" spans="2:19" hidden="1">
      <c r="B3257" s="121">
        <v>61010300004</v>
      </c>
      <c r="C3257" s="123" t="s">
        <v>4039</v>
      </c>
      <c r="D3257" s="123" t="s">
        <v>32</v>
      </c>
      <c r="E3257" s="160" t="s">
        <v>44</v>
      </c>
      <c r="F3257" s="149" t="s">
        <v>152</v>
      </c>
      <c r="G3257" s="160" t="s">
        <v>108</v>
      </c>
      <c r="H3257" s="149">
        <v>0</v>
      </c>
      <c r="I3257" s="123" t="s">
        <v>3395</v>
      </c>
      <c r="J3257" s="150">
        <f>VLOOKUP(B3257,'12.2023'!A:C,3,0)</f>
        <v>1076.75</v>
      </c>
      <c r="K3257" s="151">
        <f>VLOOKUP(B3257,'12.2023'!A:D,4,0)</f>
        <v>0</v>
      </c>
      <c r="L3257" s="150">
        <f>VLOOKUP(B3257,'12.2023'!A:E,5,0)</f>
        <v>0</v>
      </c>
      <c r="M3257" s="150">
        <f>VLOOKUP(B3257,'12.2023'!A:F,6,0)</f>
        <v>1076.75</v>
      </c>
      <c r="N3257" s="150">
        <f t="shared" si="201"/>
        <v>0</v>
      </c>
      <c r="O3257" s="152">
        <f t="shared" si="202"/>
        <v>0</v>
      </c>
      <c r="P3257" s="128">
        <f t="shared" si="203"/>
        <v>0</v>
      </c>
      <c r="Q3257" s="153">
        <v>0</v>
      </c>
      <c r="R3257" s="128">
        <f t="shared" si="204"/>
        <v>0</v>
      </c>
      <c r="S3257" s="129">
        <v>11</v>
      </c>
    </row>
    <row r="3258" spans="2:19">
      <c r="B3258" s="121">
        <v>62060300001</v>
      </c>
      <c r="C3258" s="123" t="s">
        <v>4039</v>
      </c>
      <c r="D3258" s="123" t="s">
        <v>32</v>
      </c>
      <c r="E3258" s="160" t="s">
        <v>51</v>
      </c>
      <c r="F3258" s="149" t="s">
        <v>141</v>
      </c>
      <c r="G3258" s="149" t="s">
        <v>141</v>
      </c>
      <c r="H3258" s="149">
        <v>0</v>
      </c>
      <c r="I3258" s="123" t="s">
        <v>3396</v>
      </c>
      <c r="J3258" s="150">
        <f>VLOOKUP(B3258,'12.2023'!A:C,3,0)</f>
        <v>0</v>
      </c>
      <c r="K3258" s="151">
        <f>VLOOKUP(B3258,'12.2023'!A:D,4,0)</f>
        <v>45765.209998999984</v>
      </c>
      <c r="L3258" s="150">
        <f>VLOOKUP(B3258,'12.2023'!A:E,5,0)</f>
        <v>0</v>
      </c>
      <c r="M3258" s="150">
        <f>VLOOKUP(B3258,'12.2023'!A:F,6,0)</f>
        <v>0</v>
      </c>
      <c r="N3258" s="150">
        <f t="shared" si="201"/>
        <v>0</v>
      </c>
      <c r="O3258" s="152">
        <f t="shared" si="202"/>
        <v>45765.209998999984</v>
      </c>
      <c r="P3258" s="128">
        <f t="shared" si="203"/>
        <v>-45765.209998999984</v>
      </c>
      <c r="Q3258" s="153">
        <v>0</v>
      </c>
      <c r="R3258" s="128">
        <f t="shared" si="204"/>
        <v>-45765.209998999984</v>
      </c>
    </row>
    <row r="3259" spans="2:19" hidden="1">
      <c r="B3259" s="121">
        <v>63100000001</v>
      </c>
      <c r="C3259" s="123" t="s">
        <v>4039</v>
      </c>
      <c r="D3259" s="123" t="s">
        <v>35</v>
      </c>
      <c r="E3259" s="160" t="s">
        <v>135</v>
      </c>
      <c r="F3259" s="149" t="s">
        <v>9</v>
      </c>
      <c r="G3259" s="160" t="s">
        <v>24</v>
      </c>
      <c r="H3259" s="149" t="s">
        <v>24</v>
      </c>
      <c r="I3259" s="123" t="s">
        <v>3397</v>
      </c>
      <c r="J3259" s="150">
        <f>VLOOKUP(B3259,'12.2023'!A:C,3,0)</f>
        <v>0</v>
      </c>
      <c r="K3259" s="151">
        <f>VLOOKUP(B3259,'12.2023'!A:D,4,0)</f>
        <v>0</v>
      </c>
      <c r="L3259" s="150">
        <f>VLOOKUP(B3259,'12.2023'!A:E,5,0)</f>
        <v>527126</v>
      </c>
      <c r="M3259" s="150">
        <f>VLOOKUP(B3259,'12.2023'!A:F,6,0)</f>
        <v>22140</v>
      </c>
      <c r="N3259" s="150">
        <f t="shared" si="201"/>
        <v>504986</v>
      </c>
      <c r="O3259" s="152">
        <f t="shared" si="202"/>
        <v>0</v>
      </c>
      <c r="P3259" s="128">
        <f t="shared" si="203"/>
        <v>504986</v>
      </c>
      <c r="Q3259" s="153">
        <v>0</v>
      </c>
      <c r="R3259" s="128">
        <f t="shared" si="204"/>
        <v>504986</v>
      </c>
      <c r="S3259" s="129">
        <v>24</v>
      </c>
    </row>
    <row r="3260" spans="2:19" hidden="1">
      <c r="B3260" s="121">
        <v>63100000002</v>
      </c>
      <c r="C3260" s="123" t="s">
        <v>4039</v>
      </c>
      <c r="D3260" s="123" t="s">
        <v>35</v>
      </c>
      <c r="E3260" s="160" t="s">
        <v>135</v>
      </c>
      <c r="F3260" s="149" t="s">
        <v>9</v>
      </c>
      <c r="G3260" s="160" t="s">
        <v>24</v>
      </c>
      <c r="H3260" s="160" t="s">
        <v>24</v>
      </c>
      <c r="I3260" s="123" t="s">
        <v>3398</v>
      </c>
      <c r="J3260" s="150">
        <f>VLOOKUP(B3260,'12.2023'!A:C,3,0)</f>
        <v>0</v>
      </c>
      <c r="K3260" s="151">
        <f>VLOOKUP(B3260,'12.2023'!A:D,4,0)</f>
        <v>0</v>
      </c>
      <c r="L3260" s="150">
        <f>VLOOKUP(B3260,'12.2023'!A:E,5,0)</f>
        <v>1567</v>
      </c>
      <c r="M3260" s="150">
        <f>VLOOKUP(B3260,'12.2023'!A:F,6,0)</f>
        <v>0</v>
      </c>
      <c r="N3260" s="150">
        <f t="shared" si="201"/>
        <v>1567</v>
      </c>
      <c r="O3260" s="152">
        <f t="shared" si="202"/>
        <v>0</v>
      </c>
      <c r="P3260" s="128">
        <f t="shared" si="203"/>
        <v>1567</v>
      </c>
      <c r="Q3260" s="153">
        <v>0</v>
      </c>
      <c r="R3260" s="128">
        <f t="shared" si="204"/>
        <v>1567</v>
      </c>
      <c r="S3260" s="129">
        <v>24</v>
      </c>
    </row>
    <row r="3261" spans="2:19" hidden="1">
      <c r="B3261" s="121">
        <v>63100000003</v>
      </c>
      <c r="C3261" s="123" t="s">
        <v>4039</v>
      </c>
      <c r="D3261" s="123" t="s">
        <v>35</v>
      </c>
      <c r="E3261" s="160" t="s">
        <v>135</v>
      </c>
      <c r="F3261" s="149" t="s">
        <v>9</v>
      </c>
      <c r="G3261" s="160" t="s">
        <v>24</v>
      </c>
      <c r="H3261" s="149" t="s">
        <v>24</v>
      </c>
      <c r="I3261" s="123" t="s">
        <v>3399</v>
      </c>
      <c r="J3261" s="150">
        <f>VLOOKUP(B3261,'12.2023'!A:C,3,0)</f>
        <v>0</v>
      </c>
      <c r="K3261" s="151">
        <f>VLOOKUP(B3261,'12.2023'!A:D,4,0)</f>
        <v>0</v>
      </c>
      <c r="L3261" s="150">
        <f>VLOOKUP(B3261,'12.2023'!A:E,5,0)</f>
        <v>8747</v>
      </c>
      <c r="M3261" s="150">
        <f>VLOOKUP(B3261,'12.2023'!A:F,6,0)</f>
        <v>0</v>
      </c>
      <c r="N3261" s="150">
        <f t="shared" si="201"/>
        <v>8747</v>
      </c>
      <c r="O3261" s="152">
        <f t="shared" si="202"/>
        <v>0</v>
      </c>
      <c r="P3261" s="128">
        <f t="shared" si="203"/>
        <v>8747</v>
      </c>
      <c r="Q3261" s="153">
        <v>0</v>
      </c>
      <c r="R3261" s="128">
        <f t="shared" si="204"/>
        <v>8747</v>
      </c>
      <c r="S3261" s="129">
        <v>24</v>
      </c>
    </row>
    <row r="3262" spans="2:19" hidden="1">
      <c r="B3262" s="121">
        <v>63100000004</v>
      </c>
      <c r="C3262" s="123" t="s">
        <v>4039</v>
      </c>
      <c r="D3262" s="123" t="s">
        <v>35</v>
      </c>
      <c r="E3262" s="160" t="s">
        <v>135</v>
      </c>
      <c r="F3262" s="149" t="s">
        <v>9</v>
      </c>
      <c r="G3262" s="160" t="s">
        <v>24</v>
      </c>
      <c r="H3262" s="149" t="s">
        <v>24</v>
      </c>
      <c r="I3262" s="123" t="s">
        <v>3400</v>
      </c>
      <c r="J3262" s="150">
        <f>VLOOKUP(B3262,'12.2023'!A:C,3,0)</f>
        <v>0</v>
      </c>
      <c r="K3262" s="151">
        <f>VLOOKUP(B3262,'12.2023'!A:D,4,0)</f>
        <v>0</v>
      </c>
      <c r="L3262" s="150">
        <f>VLOOKUP(B3262,'12.2023'!A:E,5,0)</f>
        <v>13579.85</v>
      </c>
      <c r="M3262" s="150">
        <f>VLOOKUP(B3262,'12.2023'!A:F,6,0)</f>
        <v>0</v>
      </c>
      <c r="N3262" s="150">
        <f t="shared" si="201"/>
        <v>13579.85</v>
      </c>
      <c r="O3262" s="152">
        <f t="shared" si="202"/>
        <v>0</v>
      </c>
      <c r="P3262" s="128">
        <f t="shared" si="203"/>
        <v>13579.85</v>
      </c>
      <c r="Q3262" s="153">
        <v>0</v>
      </c>
      <c r="R3262" s="128">
        <f t="shared" si="204"/>
        <v>13579.85</v>
      </c>
      <c r="S3262" s="129">
        <v>24</v>
      </c>
    </row>
    <row r="3263" spans="2:19" hidden="1">
      <c r="B3263" s="121">
        <v>63100000006</v>
      </c>
      <c r="C3263" s="123" t="s">
        <v>4039</v>
      </c>
      <c r="D3263" s="123" t="s">
        <v>35</v>
      </c>
      <c r="E3263" s="160" t="s">
        <v>135</v>
      </c>
      <c r="F3263" s="149" t="s">
        <v>9</v>
      </c>
      <c r="G3263" s="160" t="s">
        <v>24</v>
      </c>
      <c r="H3263" s="149" t="s">
        <v>24</v>
      </c>
      <c r="I3263" s="123" t="s">
        <v>3401</v>
      </c>
      <c r="J3263" s="150">
        <f>VLOOKUP(B3263,'12.2023'!A:C,3,0)</f>
        <v>0</v>
      </c>
      <c r="K3263" s="151">
        <f>VLOOKUP(B3263,'12.2023'!A:D,4,0)</f>
        <v>0</v>
      </c>
      <c r="L3263" s="150">
        <f>VLOOKUP(B3263,'12.2023'!A:E,5,0)</f>
        <v>42560</v>
      </c>
      <c r="M3263" s="150">
        <f>VLOOKUP(B3263,'12.2023'!A:F,6,0)</f>
        <v>0</v>
      </c>
      <c r="N3263" s="150">
        <f t="shared" si="201"/>
        <v>42560</v>
      </c>
      <c r="O3263" s="152">
        <f t="shared" si="202"/>
        <v>0</v>
      </c>
      <c r="P3263" s="128">
        <f t="shared" si="203"/>
        <v>42560</v>
      </c>
      <c r="Q3263" s="153">
        <v>0</v>
      </c>
      <c r="R3263" s="128">
        <f t="shared" si="204"/>
        <v>42560</v>
      </c>
      <c r="S3263" s="129">
        <v>24</v>
      </c>
    </row>
    <row r="3264" spans="2:19" hidden="1">
      <c r="B3264" s="121">
        <v>63100000007</v>
      </c>
      <c r="C3264" s="123" t="s">
        <v>4039</v>
      </c>
      <c r="D3264" s="123" t="s">
        <v>35</v>
      </c>
      <c r="E3264" s="160" t="s">
        <v>135</v>
      </c>
      <c r="F3264" s="149" t="s">
        <v>9</v>
      </c>
      <c r="G3264" s="160" t="s">
        <v>24</v>
      </c>
      <c r="H3264" s="149" t="s">
        <v>24</v>
      </c>
      <c r="I3264" s="123" t="s">
        <v>3402</v>
      </c>
      <c r="J3264" s="150">
        <f>VLOOKUP(B3264,'12.2023'!A:C,3,0)</f>
        <v>0</v>
      </c>
      <c r="K3264" s="151">
        <f>VLOOKUP(B3264,'12.2023'!A:D,4,0)</f>
        <v>0</v>
      </c>
      <c r="L3264" s="150">
        <f>VLOOKUP(B3264,'12.2023'!A:E,5,0)</f>
        <v>20633</v>
      </c>
      <c r="M3264" s="150">
        <f>VLOOKUP(B3264,'12.2023'!A:F,6,0)</f>
        <v>0</v>
      </c>
      <c r="N3264" s="150">
        <f t="shared" si="201"/>
        <v>20633</v>
      </c>
      <c r="O3264" s="152">
        <f t="shared" si="202"/>
        <v>0</v>
      </c>
      <c r="P3264" s="128">
        <f t="shared" si="203"/>
        <v>20633</v>
      </c>
      <c r="Q3264" s="153">
        <v>0</v>
      </c>
      <c r="R3264" s="128">
        <f t="shared" si="204"/>
        <v>20633</v>
      </c>
      <c r="S3264" s="129">
        <v>24</v>
      </c>
    </row>
    <row r="3265" spans="2:19" hidden="1">
      <c r="B3265" s="121">
        <v>63100000009</v>
      </c>
      <c r="C3265" s="123" t="s">
        <v>4039</v>
      </c>
      <c r="D3265" s="123" t="s">
        <v>35</v>
      </c>
      <c r="E3265" s="160" t="s">
        <v>135</v>
      </c>
      <c r="F3265" s="149" t="s">
        <v>9</v>
      </c>
      <c r="G3265" s="160" t="s">
        <v>70</v>
      </c>
      <c r="H3265" s="148" t="s">
        <v>70</v>
      </c>
      <c r="I3265" s="123" t="s">
        <v>3403</v>
      </c>
      <c r="J3265" s="150">
        <f>VLOOKUP(B3265,'12.2023'!A:C,3,0)</f>
        <v>0</v>
      </c>
      <c r="K3265" s="151">
        <f>VLOOKUP(B3265,'12.2023'!A:D,4,0)</f>
        <v>0</v>
      </c>
      <c r="L3265" s="150">
        <f>VLOOKUP(B3265,'12.2023'!A:E,5,0)</f>
        <v>0</v>
      </c>
      <c r="M3265" s="150">
        <f>VLOOKUP(B3265,'12.2023'!A:F,6,0)</f>
        <v>0</v>
      </c>
      <c r="N3265" s="150">
        <f t="shared" si="201"/>
        <v>0</v>
      </c>
      <c r="O3265" s="152">
        <f t="shared" si="202"/>
        <v>0</v>
      </c>
      <c r="P3265" s="128">
        <f t="shared" si="203"/>
        <v>0</v>
      </c>
      <c r="Q3265" s="153">
        <v>0</v>
      </c>
      <c r="R3265" s="128">
        <f t="shared" si="204"/>
        <v>0</v>
      </c>
      <c r="S3265" s="129">
        <v>24</v>
      </c>
    </row>
    <row r="3266" spans="2:19" hidden="1">
      <c r="B3266" s="121">
        <v>63100000010</v>
      </c>
      <c r="C3266" s="123" t="s">
        <v>4039</v>
      </c>
      <c r="D3266" s="123" t="s">
        <v>35</v>
      </c>
      <c r="E3266" s="160" t="s">
        <v>135</v>
      </c>
      <c r="F3266" s="149" t="s">
        <v>9</v>
      </c>
      <c r="G3266" s="160" t="s">
        <v>121</v>
      </c>
      <c r="H3266" s="160" t="s">
        <v>121</v>
      </c>
      <c r="I3266" s="123" t="s">
        <v>3404</v>
      </c>
      <c r="J3266" s="150">
        <f>VLOOKUP(B3266,'12.2023'!A:C,3,0)</f>
        <v>0</v>
      </c>
      <c r="K3266" s="151">
        <f>VLOOKUP(B3266,'12.2023'!A:D,4,0)</f>
        <v>0</v>
      </c>
      <c r="L3266" s="150">
        <f>VLOOKUP(B3266,'12.2023'!A:E,5,0)</f>
        <v>12038</v>
      </c>
      <c r="M3266" s="150">
        <f>VLOOKUP(B3266,'12.2023'!A:F,6,0)</f>
        <v>0</v>
      </c>
      <c r="N3266" s="150">
        <f t="shared" si="201"/>
        <v>12038</v>
      </c>
      <c r="O3266" s="152">
        <f t="shared" si="202"/>
        <v>0</v>
      </c>
      <c r="P3266" s="128">
        <f t="shared" si="203"/>
        <v>12038</v>
      </c>
      <c r="Q3266" s="153">
        <v>0</v>
      </c>
      <c r="R3266" s="128">
        <f t="shared" si="204"/>
        <v>12038</v>
      </c>
      <c r="S3266" s="129">
        <v>24</v>
      </c>
    </row>
    <row r="3267" spans="2:19" hidden="1">
      <c r="B3267" s="121">
        <v>63100000011</v>
      </c>
      <c r="C3267" s="123" t="s">
        <v>4039</v>
      </c>
      <c r="D3267" s="123" t="s">
        <v>35</v>
      </c>
      <c r="E3267" s="160" t="s">
        <v>135</v>
      </c>
      <c r="F3267" s="149" t="s">
        <v>9</v>
      </c>
      <c r="G3267" s="160" t="s">
        <v>66</v>
      </c>
      <c r="H3267" s="123" t="s">
        <v>66</v>
      </c>
      <c r="I3267" s="123" t="s">
        <v>3405</v>
      </c>
      <c r="J3267" s="150">
        <f>VLOOKUP(B3267,'12.2023'!A:C,3,0)</f>
        <v>0</v>
      </c>
      <c r="K3267" s="151">
        <f>VLOOKUP(B3267,'12.2023'!A:D,4,0)</f>
        <v>0</v>
      </c>
      <c r="L3267" s="150">
        <f>VLOOKUP(B3267,'12.2023'!A:E,5,0)</f>
        <v>25542.440000000002</v>
      </c>
      <c r="M3267" s="150">
        <f>VLOOKUP(B3267,'12.2023'!A:F,6,0)</f>
        <v>0</v>
      </c>
      <c r="N3267" s="150">
        <f t="shared" si="201"/>
        <v>25542.440000000002</v>
      </c>
      <c r="O3267" s="152">
        <f t="shared" si="202"/>
        <v>0</v>
      </c>
      <c r="P3267" s="128">
        <f t="shared" si="203"/>
        <v>25542.440000000002</v>
      </c>
      <c r="Q3267" s="153">
        <v>0</v>
      </c>
      <c r="R3267" s="128">
        <f t="shared" si="204"/>
        <v>25542.440000000002</v>
      </c>
      <c r="S3267" s="129">
        <v>24</v>
      </c>
    </row>
    <row r="3268" spans="2:19" hidden="1">
      <c r="B3268" s="121">
        <v>63100000012</v>
      </c>
      <c r="C3268" s="123" t="s">
        <v>4039</v>
      </c>
      <c r="D3268" s="123" t="s">
        <v>35</v>
      </c>
      <c r="E3268" s="160" t="s">
        <v>135</v>
      </c>
      <c r="F3268" s="149" t="s">
        <v>9</v>
      </c>
      <c r="G3268" s="160" t="s">
        <v>24</v>
      </c>
      <c r="H3268" s="148" t="s">
        <v>24</v>
      </c>
      <c r="I3268" s="123" t="s">
        <v>3406</v>
      </c>
      <c r="J3268" s="150">
        <f>VLOOKUP(B3268,'12.2023'!A:C,3,0)</f>
        <v>0</v>
      </c>
      <c r="K3268" s="151">
        <f>VLOOKUP(B3268,'12.2023'!A:D,4,0)</f>
        <v>0</v>
      </c>
      <c r="L3268" s="150">
        <f>VLOOKUP(B3268,'12.2023'!A:E,5,0)</f>
        <v>10740</v>
      </c>
      <c r="M3268" s="150">
        <f>VLOOKUP(B3268,'12.2023'!A:F,6,0)</f>
        <v>0</v>
      </c>
      <c r="N3268" s="150">
        <f t="shared" si="201"/>
        <v>10740</v>
      </c>
      <c r="O3268" s="152">
        <f t="shared" si="202"/>
        <v>0</v>
      </c>
      <c r="P3268" s="128">
        <f t="shared" si="203"/>
        <v>10740</v>
      </c>
      <c r="Q3268" s="153">
        <v>0</v>
      </c>
      <c r="R3268" s="128">
        <f t="shared" si="204"/>
        <v>10740</v>
      </c>
      <c r="S3268" s="129">
        <v>24</v>
      </c>
    </row>
    <row r="3269" spans="2:19" hidden="1">
      <c r="B3269" s="121">
        <v>63100000013</v>
      </c>
      <c r="C3269" s="123" t="s">
        <v>4039</v>
      </c>
      <c r="D3269" s="123" t="s">
        <v>35</v>
      </c>
      <c r="E3269" s="160" t="s">
        <v>135</v>
      </c>
      <c r="F3269" s="149" t="s">
        <v>9</v>
      </c>
      <c r="G3269" s="160" t="s">
        <v>67</v>
      </c>
      <c r="H3269" s="123" t="s">
        <v>67</v>
      </c>
      <c r="I3269" s="123" t="s">
        <v>3407</v>
      </c>
      <c r="J3269" s="150">
        <f>VLOOKUP(B3269,'12.2023'!A:C,3,0)</f>
        <v>0</v>
      </c>
      <c r="K3269" s="151">
        <f>VLOOKUP(B3269,'12.2023'!A:D,4,0)</f>
        <v>0</v>
      </c>
      <c r="L3269" s="150">
        <f>VLOOKUP(B3269,'12.2023'!A:E,5,0)</f>
        <v>0</v>
      </c>
      <c r="M3269" s="150">
        <f>VLOOKUP(B3269,'12.2023'!A:F,6,0)</f>
        <v>0</v>
      </c>
      <c r="N3269" s="150">
        <f t="shared" si="201"/>
        <v>0</v>
      </c>
      <c r="O3269" s="152">
        <f t="shared" si="202"/>
        <v>0</v>
      </c>
      <c r="P3269" s="128">
        <f t="shared" si="203"/>
        <v>0</v>
      </c>
      <c r="Q3269" s="153">
        <v>0</v>
      </c>
      <c r="R3269" s="128">
        <f t="shared" si="204"/>
        <v>0</v>
      </c>
      <c r="S3269" s="129">
        <v>24</v>
      </c>
    </row>
    <row r="3270" spans="2:19" hidden="1">
      <c r="B3270" s="121">
        <v>63100000014</v>
      </c>
      <c r="C3270" s="123" t="s">
        <v>4039</v>
      </c>
      <c r="D3270" s="123" t="s">
        <v>35</v>
      </c>
      <c r="E3270" s="160" t="s">
        <v>135</v>
      </c>
      <c r="F3270" s="149" t="s">
        <v>9</v>
      </c>
      <c r="G3270" s="160" t="s">
        <v>24</v>
      </c>
      <c r="H3270" s="149" t="s">
        <v>24</v>
      </c>
      <c r="I3270" s="123" t="s">
        <v>3408</v>
      </c>
      <c r="J3270" s="150">
        <f>VLOOKUP(B3270,'12.2023'!A:C,3,0)</f>
        <v>0</v>
      </c>
      <c r="K3270" s="151">
        <f>VLOOKUP(B3270,'12.2023'!A:D,4,0)</f>
        <v>0</v>
      </c>
      <c r="L3270" s="150">
        <f>VLOOKUP(B3270,'12.2023'!A:E,5,0)</f>
        <v>23266.31</v>
      </c>
      <c r="M3270" s="150">
        <f>VLOOKUP(B3270,'12.2023'!A:F,6,0)</f>
        <v>0</v>
      </c>
      <c r="N3270" s="150">
        <f t="shared" si="201"/>
        <v>23266.31</v>
      </c>
      <c r="O3270" s="152">
        <f t="shared" si="202"/>
        <v>0</v>
      </c>
      <c r="P3270" s="128">
        <f t="shared" si="203"/>
        <v>23266.31</v>
      </c>
      <c r="Q3270" s="153">
        <v>0</v>
      </c>
      <c r="R3270" s="128">
        <f t="shared" si="204"/>
        <v>23266.31</v>
      </c>
      <c r="S3270" s="129">
        <v>24</v>
      </c>
    </row>
    <row r="3271" spans="2:19" hidden="1">
      <c r="B3271" s="121">
        <v>63100000015</v>
      </c>
      <c r="C3271" s="123" t="s">
        <v>4039</v>
      </c>
      <c r="D3271" s="123" t="s">
        <v>35</v>
      </c>
      <c r="E3271" s="160" t="s">
        <v>135</v>
      </c>
      <c r="F3271" s="149" t="s">
        <v>9</v>
      </c>
      <c r="G3271" s="160" t="s">
        <v>24</v>
      </c>
      <c r="H3271" s="149" t="s">
        <v>24</v>
      </c>
      <c r="I3271" s="123" t="s">
        <v>3409</v>
      </c>
      <c r="J3271" s="150">
        <f>VLOOKUP(B3271,'12.2023'!A:C,3,0)</f>
        <v>0</v>
      </c>
      <c r="K3271" s="151">
        <f>VLOOKUP(B3271,'12.2023'!A:D,4,0)</f>
        <v>0</v>
      </c>
      <c r="L3271" s="150">
        <f>VLOOKUP(B3271,'12.2023'!A:E,5,0)</f>
        <v>63223.94</v>
      </c>
      <c r="M3271" s="150">
        <f>VLOOKUP(B3271,'12.2023'!A:F,6,0)</f>
        <v>0</v>
      </c>
      <c r="N3271" s="150">
        <f t="shared" ref="N3271:N3334" si="205">IF((J3271+L3271)-(K3271+M3271)&lt;0,0,(J3271+L3271)-(K3271+M3271))</f>
        <v>63223.94</v>
      </c>
      <c r="O3271" s="152">
        <f t="shared" ref="O3271:O3334" si="206">-IF((J3271+L3271)-(K3271+M3271)&lt;0,(J3271+L3271)-(K3271+M3271),0)</f>
        <v>0</v>
      </c>
      <c r="P3271" s="128">
        <f t="shared" ref="P3271:P3334" si="207">N3271-O3271</f>
        <v>63223.94</v>
      </c>
      <c r="Q3271" s="153">
        <v>0</v>
      </c>
      <c r="R3271" s="128">
        <f t="shared" ref="R3271:R3334" si="208">P3271-Q3271</f>
        <v>63223.94</v>
      </c>
      <c r="S3271" s="129">
        <v>24</v>
      </c>
    </row>
    <row r="3272" spans="2:19" hidden="1">
      <c r="B3272" s="121">
        <v>63100000018</v>
      </c>
      <c r="C3272" s="123" t="s">
        <v>4039</v>
      </c>
      <c r="D3272" s="123" t="s">
        <v>35</v>
      </c>
      <c r="E3272" s="160" t="s">
        <v>135</v>
      </c>
      <c r="F3272" s="149" t="s">
        <v>9</v>
      </c>
      <c r="G3272" s="160" t="s">
        <v>72</v>
      </c>
      <c r="H3272" s="123" t="s">
        <v>72</v>
      </c>
      <c r="I3272" s="123" t="s">
        <v>3410</v>
      </c>
      <c r="J3272" s="150">
        <f>VLOOKUP(B3272,'12.2023'!A:C,3,0)</f>
        <v>0</v>
      </c>
      <c r="K3272" s="151">
        <f>VLOOKUP(B3272,'12.2023'!A:D,4,0)</f>
        <v>0</v>
      </c>
      <c r="L3272" s="150">
        <f>VLOOKUP(B3272,'12.2023'!A:E,5,0)</f>
        <v>0</v>
      </c>
      <c r="M3272" s="150">
        <f>VLOOKUP(B3272,'12.2023'!A:F,6,0)</f>
        <v>0</v>
      </c>
      <c r="N3272" s="150">
        <f t="shared" si="205"/>
        <v>0</v>
      </c>
      <c r="O3272" s="152">
        <f t="shared" si="206"/>
        <v>0</v>
      </c>
      <c r="P3272" s="128">
        <f t="shared" si="207"/>
        <v>0</v>
      </c>
      <c r="Q3272" s="153">
        <v>0</v>
      </c>
      <c r="R3272" s="128">
        <f t="shared" si="208"/>
        <v>0</v>
      </c>
      <c r="S3272" s="129">
        <v>24</v>
      </c>
    </row>
    <row r="3273" spans="2:19" hidden="1">
      <c r="B3273" s="121">
        <v>63100000019</v>
      </c>
      <c r="C3273" s="123" t="s">
        <v>4039</v>
      </c>
      <c r="D3273" s="123" t="s">
        <v>35</v>
      </c>
      <c r="E3273" s="160" t="s">
        <v>135</v>
      </c>
      <c r="F3273" s="149" t="s">
        <v>9</v>
      </c>
      <c r="G3273" s="160" t="s">
        <v>114</v>
      </c>
      <c r="H3273" s="123" t="s">
        <v>114</v>
      </c>
      <c r="I3273" s="123" t="s">
        <v>3411</v>
      </c>
      <c r="J3273" s="150">
        <f>VLOOKUP(B3273,'12.2023'!A:C,3,0)</f>
        <v>0</v>
      </c>
      <c r="K3273" s="151">
        <f>VLOOKUP(B3273,'12.2023'!A:D,4,0)</f>
        <v>0</v>
      </c>
      <c r="L3273" s="150">
        <f>VLOOKUP(B3273,'12.2023'!A:E,5,0)</f>
        <v>12884.08</v>
      </c>
      <c r="M3273" s="150">
        <f>VLOOKUP(B3273,'12.2023'!A:F,6,0)</f>
        <v>0</v>
      </c>
      <c r="N3273" s="150">
        <f t="shared" si="205"/>
        <v>12884.08</v>
      </c>
      <c r="O3273" s="152">
        <f t="shared" si="206"/>
        <v>0</v>
      </c>
      <c r="P3273" s="128">
        <f t="shared" si="207"/>
        <v>12884.08</v>
      </c>
      <c r="Q3273" s="153">
        <v>0</v>
      </c>
      <c r="R3273" s="128">
        <f t="shared" si="208"/>
        <v>12884.08</v>
      </c>
      <c r="S3273" s="129">
        <v>24</v>
      </c>
    </row>
    <row r="3274" spans="2:19" hidden="1">
      <c r="B3274" s="121">
        <v>63100000020</v>
      </c>
      <c r="C3274" s="123" t="s">
        <v>4039</v>
      </c>
      <c r="D3274" s="123" t="s">
        <v>35</v>
      </c>
      <c r="E3274" s="160" t="s">
        <v>135</v>
      </c>
      <c r="F3274" s="149" t="s">
        <v>9</v>
      </c>
      <c r="G3274" s="160" t="s">
        <v>121</v>
      </c>
      <c r="H3274" s="149" t="s">
        <v>121</v>
      </c>
      <c r="I3274" s="123" t="s">
        <v>3412</v>
      </c>
      <c r="J3274" s="150">
        <f>VLOOKUP(B3274,'12.2023'!A:C,3,0)</f>
        <v>0</v>
      </c>
      <c r="K3274" s="151">
        <f>VLOOKUP(B3274,'12.2023'!A:D,4,0)</f>
        <v>0</v>
      </c>
      <c r="L3274" s="150">
        <f>VLOOKUP(B3274,'12.2023'!A:E,5,0)</f>
        <v>8275</v>
      </c>
      <c r="M3274" s="150">
        <f>VLOOKUP(B3274,'12.2023'!A:F,6,0)</f>
        <v>0</v>
      </c>
      <c r="N3274" s="150">
        <f t="shared" si="205"/>
        <v>8275</v>
      </c>
      <c r="O3274" s="152">
        <f t="shared" si="206"/>
        <v>0</v>
      </c>
      <c r="P3274" s="128">
        <f t="shared" si="207"/>
        <v>8275</v>
      </c>
      <c r="Q3274" s="153">
        <v>0</v>
      </c>
      <c r="R3274" s="128">
        <f t="shared" si="208"/>
        <v>8275</v>
      </c>
      <c r="S3274" s="129">
        <v>24</v>
      </c>
    </row>
    <row r="3275" spans="2:19" hidden="1">
      <c r="B3275" s="121">
        <v>63100000021</v>
      </c>
      <c r="C3275" s="123" t="s">
        <v>4039</v>
      </c>
      <c r="D3275" s="123" t="s">
        <v>35</v>
      </c>
      <c r="E3275" s="160" t="s">
        <v>135</v>
      </c>
      <c r="F3275" s="149" t="s">
        <v>9</v>
      </c>
      <c r="G3275" s="160" t="s">
        <v>67</v>
      </c>
      <c r="H3275" s="160" t="s">
        <v>67</v>
      </c>
      <c r="I3275" s="123" t="s">
        <v>3413</v>
      </c>
      <c r="J3275" s="150">
        <f>VLOOKUP(B3275,'12.2023'!A:C,3,0)</f>
        <v>0</v>
      </c>
      <c r="K3275" s="151">
        <f>VLOOKUP(B3275,'12.2023'!A:D,4,0)</f>
        <v>0</v>
      </c>
      <c r="L3275" s="150">
        <f>VLOOKUP(B3275,'12.2023'!A:E,5,0)</f>
        <v>3972.7200000000003</v>
      </c>
      <c r="M3275" s="150">
        <f>VLOOKUP(B3275,'12.2023'!A:F,6,0)</f>
        <v>0</v>
      </c>
      <c r="N3275" s="150">
        <f t="shared" si="205"/>
        <v>3972.7200000000003</v>
      </c>
      <c r="O3275" s="152">
        <f t="shared" si="206"/>
        <v>0</v>
      </c>
      <c r="P3275" s="128">
        <f t="shared" si="207"/>
        <v>3972.7200000000003</v>
      </c>
      <c r="Q3275" s="153">
        <v>0</v>
      </c>
      <c r="R3275" s="128">
        <f t="shared" si="208"/>
        <v>3972.7200000000003</v>
      </c>
      <c r="S3275" s="129">
        <v>24</v>
      </c>
    </row>
    <row r="3276" spans="2:19" hidden="1">
      <c r="B3276" s="121">
        <v>63100000022</v>
      </c>
      <c r="C3276" s="123" t="s">
        <v>4039</v>
      </c>
      <c r="D3276" s="123" t="s">
        <v>35</v>
      </c>
      <c r="E3276" s="160" t="s">
        <v>135</v>
      </c>
      <c r="F3276" s="149" t="s">
        <v>9</v>
      </c>
      <c r="G3276" s="160" t="s">
        <v>63</v>
      </c>
      <c r="H3276" s="160" t="s">
        <v>63</v>
      </c>
      <c r="I3276" s="123" t="s">
        <v>3414</v>
      </c>
      <c r="J3276" s="150">
        <f>VLOOKUP(B3276,'12.2023'!A:C,3,0)</f>
        <v>0</v>
      </c>
      <c r="K3276" s="151">
        <f>VLOOKUP(B3276,'12.2023'!A:D,4,0)</f>
        <v>0</v>
      </c>
      <c r="L3276" s="150">
        <f>VLOOKUP(B3276,'12.2023'!A:E,5,0)</f>
        <v>4407.3</v>
      </c>
      <c r="M3276" s="150">
        <f>VLOOKUP(B3276,'12.2023'!A:F,6,0)</f>
        <v>0</v>
      </c>
      <c r="N3276" s="150">
        <f t="shared" si="205"/>
        <v>4407.3</v>
      </c>
      <c r="O3276" s="152">
        <f t="shared" si="206"/>
        <v>0</v>
      </c>
      <c r="P3276" s="128">
        <f t="shared" si="207"/>
        <v>4407.3</v>
      </c>
      <c r="Q3276" s="153">
        <v>0</v>
      </c>
      <c r="R3276" s="128">
        <f t="shared" si="208"/>
        <v>4407.3</v>
      </c>
      <c r="S3276" s="129">
        <v>24</v>
      </c>
    </row>
    <row r="3277" spans="2:19" hidden="1">
      <c r="B3277" s="121">
        <v>63100000023</v>
      </c>
      <c r="C3277" s="123" t="s">
        <v>4039</v>
      </c>
      <c r="D3277" s="123" t="s">
        <v>35</v>
      </c>
      <c r="E3277" s="160" t="s">
        <v>135</v>
      </c>
      <c r="F3277" s="149" t="s">
        <v>9</v>
      </c>
      <c r="G3277" s="160" t="s">
        <v>62</v>
      </c>
      <c r="H3277" s="149" t="s">
        <v>62</v>
      </c>
      <c r="I3277" s="123" t="s">
        <v>3415</v>
      </c>
      <c r="J3277" s="150">
        <f>VLOOKUP(B3277,'12.2023'!A:C,3,0)</f>
        <v>0</v>
      </c>
      <c r="K3277" s="151">
        <f>VLOOKUP(B3277,'12.2023'!A:D,4,0)</f>
        <v>0</v>
      </c>
      <c r="L3277" s="150">
        <f>VLOOKUP(B3277,'12.2023'!A:E,5,0)</f>
        <v>142202.44</v>
      </c>
      <c r="M3277" s="150">
        <f>VLOOKUP(B3277,'12.2023'!A:F,6,0)</f>
        <v>0</v>
      </c>
      <c r="N3277" s="150">
        <f t="shared" si="205"/>
        <v>142202.44</v>
      </c>
      <c r="O3277" s="152">
        <f t="shared" si="206"/>
        <v>0</v>
      </c>
      <c r="P3277" s="128">
        <f t="shared" si="207"/>
        <v>142202.44</v>
      </c>
      <c r="Q3277" s="153">
        <v>0</v>
      </c>
      <c r="R3277" s="128">
        <f t="shared" si="208"/>
        <v>142202.44</v>
      </c>
      <c r="S3277" s="129">
        <v>24</v>
      </c>
    </row>
    <row r="3278" spans="2:19" hidden="1">
      <c r="B3278" s="121">
        <v>63100000024</v>
      </c>
      <c r="C3278" s="123" t="s">
        <v>4039</v>
      </c>
      <c r="D3278" s="123" t="s">
        <v>35</v>
      </c>
      <c r="E3278" s="160" t="s">
        <v>135</v>
      </c>
      <c r="F3278" s="149" t="s">
        <v>9</v>
      </c>
      <c r="G3278" s="160" t="s">
        <v>63</v>
      </c>
      <c r="H3278" s="149" t="s">
        <v>63</v>
      </c>
      <c r="I3278" s="123" t="s">
        <v>3416</v>
      </c>
      <c r="J3278" s="150">
        <f>VLOOKUP(B3278,'12.2023'!A:C,3,0)</f>
        <v>0</v>
      </c>
      <c r="K3278" s="151">
        <f>VLOOKUP(B3278,'12.2023'!A:D,4,0)</f>
        <v>0</v>
      </c>
      <c r="L3278" s="150">
        <f>VLOOKUP(B3278,'12.2023'!A:E,5,0)</f>
        <v>1256</v>
      </c>
      <c r="M3278" s="150">
        <f>VLOOKUP(B3278,'12.2023'!A:F,6,0)</f>
        <v>0</v>
      </c>
      <c r="N3278" s="150">
        <f t="shared" si="205"/>
        <v>1256</v>
      </c>
      <c r="O3278" s="152">
        <f t="shared" si="206"/>
        <v>0</v>
      </c>
      <c r="P3278" s="128">
        <f t="shared" si="207"/>
        <v>1256</v>
      </c>
      <c r="Q3278" s="153">
        <v>0</v>
      </c>
      <c r="R3278" s="128">
        <f t="shared" si="208"/>
        <v>1256</v>
      </c>
      <c r="S3278" s="129">
        <v>24</v>
      </c>
    </row>
    <row r="3279" spans="2:19" hidden="1">
      <c r="B3279" s="121">
        <v>63100000026</v>
      </c>
      <c r="C3279" s="123" t="s">
        <v>4039</v>
      </c>
      <c r="D3279" s="123" t="s">
        <v>35</v>
      </c>
      <c r="E3279" s="160" t="s">
        <v>135</v>
      </c>
      <c r="F3279" s="149" t="s">
        <v>9</v>
      </c>
      <c r="G3279" s="160" t="s">
        <v>63</v>
      </c>
      <c r="H3279" s="149" t="s">
        <v>63</v>
      </c>
      <c r="I3279" s="123" t="s">
        <v>3417</v>
      </c>
      <c r="J3279" s="150">
        <f>VLOOKUP(B3279,'12.2023'!A:C,3,0)</f>
        <v>0</v>
      </c>
      <c r="K3279" s="151">
        <f>VLOOKUP(B3279,'12.2023'!A:D,4,0)</f>
        <v>0</v>
      </c>
      <c r="L3279" s="150">
        <f>VLOOKUP(B3279,'12.2023'!A:E,5,0)</f>
        <v>521.74</v>
      </c>
      <c r="M3279" s="150">
        <f>VLOOKUP(B3279,'12.2023'!A:F,6,0)</f>
        <v>0</v>
      </c>
      <c r="N3279" s="150">
        <f t="shared" si="205"/>
        <v>521.74</v>
      </c>
      <c r="O3279" s="152">
        <f t="shared" si="206"/>
        <v>0</v>
      </c>
      <c r="P3279" s="128">
        <f t="shared" si="207"/>
        <v>521.74</v>
      </c>
      <c r="Q3279" s="153">
        <v>0</v>
      </c>
      <c r="R3279" s="128">
        <f t="shared" si="208"/>
        <v>521.74</v>
      </c>
      <c r="S3279" s="129">
        <v>24</v>
      </c>
    </row>
    <row r="3280" spans="2:19" hidden="1">
      <c r="B3280" s="121">
        <v>63100000027</v>
      </c>
      <c r="C3280" s="123" t="s">
        <v>4039</v>
      </c>
      <c r="D3280" s="123" t="s">
        <v>35</v>
      </c>
      <c r="E3280" s="160" t="s">
        <v>135</v>
      </c>
      <c r="F3280" s="149" t="s">
        <v>9</v>
      </c>
      <c r="G3280" s="160" t="s">
        <v>67</v>
      </c>
      <c r="H3280" s="149" t="s">
        <v>67</v>
      </c>
      <c r="I3280" s="123" t="s">
        <v>3418</v>
      </c>
      <c r="J3280" s="150">
        <f>VLOOKUP(B3280,'12.2023'!A:C,3,0)</f>
        <v>0</v>
      </c>
      <c r="K3280" s="151">
        <f>VLOOKUP(B3280,'12.2023'!A:D,4,0)</f>
        <v>0</v>
      </c>
      <c r="L3280" s="150">
        <f>VLOOKUP(B3280,'12.2023'!A:E,5,0)</f>
        <v>29748.87</v>
      </c>
      <c r="M3280" s="150">
        <f>VLOOKUP(B3280,'12.2023'!A:F,6,0)</f>
        <v>0</v>
      </c>
      <c r="N3280" s="150">
        <f t="shared" si="205"/>
        <v>29748.87</v>
      </c>
      <c r="O3280" s="152">
        <f t="shared" si="206"/>
        <v>0</v>
      </c>
      <c r="P3280" s="128">
        <f t="shared" si="207"/>
        <v>29748.87</v>
      </c>
      <c r="Q3280" s="153">
        <v>0</v>
      </c>
      <c r="R3280" s="128">
        <f t="shared" si="208"/>
        <v>29748.87</v>
      </c>
      <c r="S3280" s="129">
        <v>24</v>
      </c>
    </row>
    <row r="3281" spans="2:19" hidden="1">
      <c r="B3281" s="121">
        <v>63100000028</v>
      </c>
      <c r="C3281" s="123" t="s">
        <v>4039</v>
      </c>
      <c r="D3281" s="123" t="s">
        <v>35</v>
      </c>
      <c r="E3281" s="160" t="s">
        <v>135</v>
      </c>
      <c r="F3281" s="149" t="s">
        <v>9</v>
      </c>
      <c r="G3281" s="160" t="s">
        <v>72</v>
      </c>
      <c r="H3281" s="148" t="s">
        <v>72</v>
      </c>
      <c r="I3281" s="123" t="s">
        <v>3419</v>
      </c>
      <c r="J3281" s="150">
        <f>VLOOKUP(B3281,'12.2023'!A:C,3,0)</f>
        <v>0</v>
      </c>
      <c r="K3281" s="151">
        <f>VLOOKUP(B3281,'12.2023'!A:D,4,0)</f>
        <v>0</v>
      </c>
      <c r="L3281" s="150">
        <f>VLOOKUP(B3281,'12.2023'!A:E,5,0)</f>
        <v>0</v>
      </c>
      <c r="M3281" s="150">
        <f>VLOOKUP(B3281,'12.2023'!A:F,6,0)</f>
        <v>0</v>
      </c>
      <c r="N3281" s="150">
        <f t="shared" si="205"/>
        <v>0</v>
      </c>
      <c r="O3281" s="152">
        <f t="shared" si="206"/>
        <v>0</v>
      </c>
      <c r="P3281" s="128">
        <f t="shared" si="207"/>
        <v>0</v>
      </c>
      <c r="Q3281" s="153">
        <v>0</v>
      </c>
      <c r="R3281" s="128">
        <f t="shared" si="208"/>
        <v>0</v>
      </c>
      <c r="S3281" s="129">
        <v>24</v>
      </c>
    </row>
    <row r="3282" spans="2:19" hidden="1">
      <c r="B3282" s="121">
        <v>63100000032</v>
      </c>
      <c r="C3282" s="123" t="s">
        <v>4039</v>
      </c>
      <c r="D3282" s="123" t="s">
        <v>35</v>
      </c>
      <c r="E3282" s="160" t="s">
        <v>135</v>
      </c>
      <c r="F3282" s="149" t="s">
        <v>9</v>
      </c>
      <c r="G3282" s="160" t="s">
        <v>121</v>
      </c>
      <c r="H3282" s="149" t="s">
        <v>121</v>
      </c>
      <c r="I3282" s="123" t="s">
        <v>3420</v>
      </c>
      <c r="J3282" s="150">
        <f>VLOOKUP(B3282,'12.2023'!A:C,3,0)</f>
        <v>0</v>
      </c>
      <c r="K3282" s="151">
        <f>VLOOKUP(B3282,'12.2023'!A:D,4,0)</f>
        <v>0</v>
      </c>
      <c r="L3282" s="150">
        <f>VLOOKUP(B3282,'12.2023'!A:E,5,0)</f>
        <v>17250</v>
      </c>
      <c r="M3282" s="150">
        <f>VLOOKUP(B3282,'12.2023'!A:F,6,0)</f>
        <v>0</v>
      </c>
      <c r="N3282" s="150">
        <f t="shared" si="205"/>
        <v>17250</v>
      </c>
      <c r="O3282" s="152">
        <f t="shared" si="206"/>
        <v>0</v>
      </c>
      <c r="P3282" s="128">
        <f t="shared" si="207"/>
        <v>17250</v>
      </c>
      <c r="Q3282" s="153">
        <v>0</v>
      </c>
      <c r="R3282" s="128">
        <f t="shared" si="208"/>
        <v>17250</v>
      </c>
      <c r="S3282" s="129">
        <v>24</v>
      </c>
    </row>
    <row r="3283" spans="2:19" hidden="1">
      <c r="B3283" s="121">
        <v>63100000033</v>
      </c>
      <c r="C3283" s="123" t="s">
        <v>4039</v>
      </c>
      <c r="D3283" s="123" t="s">
        <v>35</v>
      </c>
      <c r="E3283" s="160" t="s">
        <v>135</v>
      </c>
      <c r="F3283" s="149" t="s">
        <v>9</v>
      </c>
      <c r="G3283" s="160" t="s">
        <v>62</v>
      </c>
      <c r="H3283" s="149" t="s">
        <v>62</v>
      </c>
      <c r="I3283" s="123" t="s">
        <v>3421</v>
      </c>
      <c r="J3283" s="150">
        <f>VLOOKUP(B3283,'12.2023'!A:C,3,0)</f>
        <v>0</v>
      </c>
      <c r="K3283" s="151">
        <f>VLOOKUP(B3283,'12.2023'!A:D,4,0)</f>
        <v>0</v>
      </c>
      <c r="L3283" s="150">
        <f>VLOOKUP(B3283,'12.2023'!A:E,5,0)</f>
        <v>0</v>
      </c>
      <c r="M3283" s="150">
        <f>VLOOKUP(B3283,'12.2023'!A:F,6,0)</f>
        <v>0</v>
      </c>
      <c r="N3283" s="150">
        <f t="shared" si="205"/>
        <v>0</v>
      </c>
      <c r="O3283" s="152">
        <f t="shared" si="206"/>
        <v>0</v>
      </c>
      <c r="P3283" s="128">
        <f t="shared" si="207"/>
        <v>0</v>
      </c>
      <c r="Q3283" s="153">
        <v>0</v>
      </c>
      <c r="R3283" s="128">
        <f t="shared" si="208"/>
        <v>0</v>
      </c>
      <c r="S3283" s="129">
        <v>24</v>
      </c>
    </row>
    <row r="3284" spans="2:19" hidden="1">
      <c r="B3284" s="121">
        <v>63100000037</v>
      </c>
      <c r="C3284" s="123" t="s">
        <v>4039</v>
      </c>
      <c r="D3284" s="123" t="s">
        <v>35</v>
      </c>
      <c r="E3284" s="160" t="s">
        <v>135</v>
      </c>
      <c r="F3284" s="160" t="s">
        <v>9</v>
      </c>
      <c r="G3284" s="160" t="s">
        <v>67</v>
      </c>
      <c r="H3284" s="149" t="s">
        <v>67</v>
      </c>
      <c r="I3284" s="123" t="s">
        <v>3422</v>
      </c>
      <c r="J3284" s="150">
        <f>VLOOKUP(B3284,'12.2023'!A:C,3,0)</f>
        <v>0</v>
      </c>
      <c r="K3284" s="151">
        <f>VLOOKUP(B3284,'12.2023'!A:D,4,0)</f>
        <v>0</v>
      </c>
      <c r="L3284" s="150">
        <f>VLOOKUP(B3284,'12.2023'!A:E,5,0)</f>
        <v>186</v>
      </c>
      <c r="M3284" s="150">
        <f>VLOOKUP(B3284,'12.2023'!A:F,6,0)</f>
        <v>0</v>
      </c>
      <c r="N3284" s="150">
        <f t="shared" si="205"/>
        <v>186</v>
      </c>
      <c r="O3284" s="152">
        <f t="shared" si="206"/>
        <v>0</v>
      </c>
      <c r="P3284" s="128">
        <f t="shared" si="207"/>
        <v>186</v>
      </c>
      <c r="Q3284" s="153">
        <v>0</v>
      </c>
      <c r="R3284" s="128">
        <f t="shared" si="208"/>
        <v>186</v>
      </c>
      <c r="S3284" s="129">
        <v>24</v>
      </c>
    </row>
    <row r="3285" spans="2:19" hidden="1">
      <c r="B3285" s="121">
        <v>63100000040</v>
      </c>
      <c r="C3285" s="123" t="s">
        <v>4039</v>
      </c>
      <c r="D3285" s="123" t="s">
        <v>35</v>
      </c>
      <c r="E3285" s="160" t="s">
        <v>135</v>
      </c>
      <c r="F3285" s="160" t="s">
        <v>9</v>
      </c>
      <c r="G3285" s="160" t="s">
        <v>121</v>
      </c>
      <c r="H3285" s="149" t="s">
        <v>121</v>
      </c>
      <c r="I3285" s="123" t="s">
        <v>3423</v>
      </c>
      <c r="J3285" s="150">
        <f>VLOOKUP(B3285,'12.2023'!A:C,3,0)</f>
        <v>0</v>
      </c>
      <c r="K3285" s="151">
        <f>VLOOKUP(B3285,'12.2023'!A:D,4,0)</f>
        <v>0</v>
      </c>
      <c r="L3285" s="150">
        <f>VLOOKUP(B3285,'12.2023'!A:E,5,0)</f>
        <v>2044.25</v>
      </c>
      <c r="M3285" s="150">
        <f>VLOOKUP(B3285,'12.2023'!A:F,6,0)</f>
        <v>0</v>
      </c>
      <c r="N3285" s="150">
        <f t="shared" si="205"/>
        <v>2044.25</v>
      </c>
      <c r="O3285" s="152">
        <f t="shared" si="206"/>
        <v>0</v>
      </c>
      <c r="P3285" s="128">
        <f t="shared" si="207"/>
        <v>2044.25</v>
      </c>
      <c r="Q3285" s="153">
        <v>0</v>
      </c>
      <c r="R3285" s="128">
        <f t="shared" si="208"/>
        <v>2044.25</v>
      </c>
      <c r="S3285" s="129">
        <v>24</v>
      </c>
    </row>
    <row r="3286" spans="2:19" hidden="1">
      <c r="B3286" s="121">
        <v>63100000041</v>
      </c>
      <c r="C3286" s="123" t="s">
        <v>4039</v>
      </c>
      <c r="D3286" s="123" t="s">
        <v>35</v>
      </c>
      <c r="E3286" s="160" t="s">
        <v>135</v>
      </c>
      <c r="F3286" s="160" t="s">
        <v>10</v>
      </c>
      <c r="G3286" s="160" t="s">
        <v>69</v>
      </c>
      <c r="H3286" s="148" t="s">
        <v>69</v>
      </c>
      <c r="I3286" s="123" t="s">
        <v>3424</v>
      </c>
      <c r="J3286" s="150">
        <f>VLOOKUP(B3286,'12.2023'!A:C,3,0)</f>
        <v>0</v>
      </c>
      <c r="K3286" s="151">
        <f>VLOOKUP(B3286,'12.2023'!A:D,4,0)</f>
        <v>0</v>
      </c>
      <c r="L3286" s="150">
        <f>VLOOKUP(B3286,'12.2023'!A:E,5,0)</f>
        <v>101765.83</v>
      </c>
      <c r="M3286" s="150">
        <f>VLOOKUP(B3286,'12.2023'!A:F,6,0)</f>
        <v>6781.5</v>
      </c>
      <c r="N3286" s="150">
        <f t="shared" si="205"/>
        <v>94984.33</v>
      </c>
      <c r="O3286" s="152">
        <f t="shared" si="206"/>
        <v>0</v>
      </c>
      <c r="P3286" s="128">
        <f t="shared" si="207"/>
        <v>94984.33</v>
      </c>
      <c r="Q3286" s="153">
        <v>0</v>
      </c>
      <c r="R3286" s="128">
        <f t="shared" si="208"/>
        <v>94984.33</v>
      </c>
      <c r="S3286" s="129">
        <v>24</v>
      </c>
    </row>
    <row r="3287" spans="2:19" hidden="1">
      <c r="B3287" s="121">
        <v>63100000049</v>
      </c>
      <c r="C3287" s="123" t="s">
        <v>4039</v>
      </c>
      <c r="D3287" s="123" t="s">
        <v>35</v>
      </c>
      <c r="E3287" s="160" t="s">
        <v>135</v>
      </c>
      <c r="F3287" s="149" t="s">
        <v>10</v>
      </c>
      <c r="G3287" s="160" t="s">
        <v>69</v>
      </c>
      <c r="H3287" s="148" t="s">
        <v>69</v>
      </c>
      <c r="I3287" s="123" t="s">
        <v>3425</v>
      </c>
      <c r="J3287" s="150">
        <f>VLOOKUP(B3287,'12.2023'!A:C,3,0)</f>
        <v>0</v>
      </c>
      <c r="K3287" s="151">
        <f>VLOOKUP(B3287,'12.2023'!A:D,4,0)</f>
        <v>0</v>
      </c>
      <c r="L3287" s="150">
        <f>VLOOKUP(B3287,'12.2023'!A:E,5,0)</f>
        <v>530564.84</v>
      </c>
      <c r="M3287" s="150">
        <f>VLOOKUP(B3287,'12.2023'!A:F,6,0)</f>
        <v>9956.34</v>
      </c>
      <c r="N3287" s="150">
        <f t="shared" si="205"/>
        <v>520608.49999999994</v>
      </c>
      <c r="O3287" s="152">
        <f t="shared" si="206"/>
        <v>0</v>
      </c>
      <c r="P3287" s="128">
        <f t="shared" si="207"/>
        <v>520608.49999999994</v>
      </c>
      <c r="Q3287" s="153">
        <v>0</v>
      </c>
      <c r="R3287" s="128">
        <f t="shared" si="208"/>
        <v>520608.49999999994</v>
      </c>
      <c r="S3287" s="129">
        <v>24</v>
      </c>
    </row>
    <row r="3288" spans="2:19" hidden="1">
      <c r="B3288" s="121">
        <v>63100000060</v>
      </c>
      <c r="C3288" s="123" t="s">
        <v>4039</v>
      </c>
      <c r="D3288" s="123" t="s">
        <v>35</v>
      </c>
      <c r="E3288" s="160" t="s">
        <v>135</v>
      </c>
      <c r="F3288" s="160" t="s">
        <v>10</v>
      </c>
      <c r="G3288" s="160" t="s">
        <v>69</v>
      </c>
      <c r="H3288" s="148" t="s">
        <v>69</v>
      </c>
      <c r="I3288" s="123" t="s">
        <v>3426</v>
      </c>
      <c r="J3288" s="150">
        <f>VLOOKUP(B3288,'12.2023'!A:C,3,0)</f>
        <v>0</v>
      </c>
      <c r="K3288" s="151">
        <f>VLOOKUP(B3288,'12.2023'!A:D,4,0)</f>
        <v>0</v>
      </c>
      <c r="L3288" s="150">
        <f>VLOOKUP(B3288,'12.2023'!A:E,5,0)</f>
        <v>280</v>
      </c>
      <c r="M3288" s="150">
        <f>VLOOKUP(B3288,'12.2023'!A:F,6,0)</f>
        <v>0</v>
      </c>
      <c r="N3288" s="150">
        <f t="shared" si="205"/>
        <v>280</v>
      </c>
      <c r="O3288" s="152">
        <f t="shared" si="206"/>
        <v>0</v>
      </c>
      <c r="P3288" s="128">
        <f t="shared" si="207"/>
        <v>280</v>
      </c>
      <c r="Q3288" s="153">
        <v>0</v>
      </c>
      <c r="R3288" s="128">
        <f t="shared" si="208"/>
        <v>280</v>
      </c>
      <c r="S3288" s="129">
        <v>24</v>
      </c>
    </row>
    <row r="3289" spans="2:19" hidden="1">
      <c r="B3289" s="121">
        <v>63100000066</v>
      </c>
      <c r="C3289" s="123" t="s">
        <v>4039</v>
      </c>
      <c r="D3289" s="123" t="s">
        <v>35</v>
      </c>
      <c r="E3289" s="160" t="s">
        <v>135</v>
      </c>
      <c r="F3289" s="149" t="s">
        <v>9</v>
      </c>
      <c r="G3289" s="160" t="s">
        <v>62</v>
      </c>
      <c r="H3289" s="149" t="s">
        <v>62</v>
      </c>
      <c r="I3289" s="123" t="s">
        <v>3427</v>
      </c>
      <c r="J3289" s="150">
        <f>VLOOKUP(B3289,'12.2023'!A:C,3,0)</f>
        <v>0</v>
      </c>
      <c r="K3289" s="151">
        <f>VLOOKUP(B3289,'12.2023'!A:D,4,0)</f>
        <v>0</v>
      </c>
      <c r="L3289" s="150">
        <f>VLOOKUP(B3289,'12.2023'!A:E,5,0)</f>
        <v>3000</v>
      </c>
      <c r="M3289" s="150">
        <f>VLOOKUP(B3289,'12.2023'!A:F,6,0)</f>
        <v>0</v>
      </c>
      <c r="N3289" s="150">
        <f t="shared" si="205"/>
        <v>3000</v>
      </c>
      <c r="O3289" s="152">
        <f t="shared" si="206"/>
        <v>0</v>
      </c>
      <c r="P3289" s="128">
        <f t="shared" si="207"/>
        <v>3000</v>
      </c>
      <c r="Q3289" s="153">
        <v>0</v>
      </c>
      <c r="R3289" s="128">
        <f t="shared" si="208"/>
        <v>3000</v>
      </c>
      <c r="S3289" s="129">
        <v>24</v>
      </c>
    </row>
    <row r="3290" spans="2:19" hidden="1">
      <c r="B3290" s="121">
        <v>63100000067</v>
      </c>
      <c r="C3290" s="123" t="s">
        <v>4039</v>
      </c>
      <c r="D3290" s="123" t="s">
        <v>35</v>
      </c>
      <c r="E3290" s="160" t="s">
        <v>135</v>
      </c>
      <c r="F3290" s="149" t="s">
        <v>10</v>
      </c>
      <c r="G3290" s="160" t="s">
        <v>69</v>
      </c>
      <c r="H3290" s="148" t="s">
        <v>69</v>
      </c>
      <c r="I3290" s="123" t="s">
        <v>3428</v>
      </c>
      <c r="J3290" s="150">
        <f>VLOOKUP(B3290,'12.2023'!A:C,3,0)</f>
        <v>0</v>
      </c>
      <c r="K3290" s="151">
        <f>VLOOKUP(B3290,'12.2023'!A:D,4,0)</f>
        <v>0</v>
      </c>
      <c r="L3290" s="150">
        <f>VLOOKUP(B3290,'12.2023'!A:E,5,0)</f>
        <v>0</v>
      </c>
      <c r="M3290" s="150">
        <f>VLOOKUP(B3290,'12.2023'!A:F,6,0)</f>
        <v>0</v>
      </c>
      <c r="N3290" s="150">
        <f t="shared" si="205"/>
        <v>0</v>
      </c>
      <c r="O3290" s="152">
        <f t="shared" si="206"/>
        <v>0</v>
      </c>
      <c r="P3290" s="128">
        <f t="shared" si="207"/>
        <v>0</v>
      </c>
      <c r="Q3290" s="153">
        <v>0</v>
      </c>
      <c r="R3290" s="128">
        <f t="shared" si="208"/>
        <v>0</v>
      </c>
      <c r="S3290" s="129">
        <v>24</v>
      </c>
    </row>
    <row r="3291" spans="2:19" hidden="1">
      <c r="B3291" s="121">
        <v>63100000074</v>
      </c>
      <c r="C3291" s="123" t="s">
        <v>4039</v>
      </c>
      <c r="D3291" s="123" t="s">
        <v>35</v>
      </c>
      <c r="E3291" s="160" t="s">
        <v>135</v>
      </c>
      <c r="F3291" s="160" t="s">
        <v>9</v>
      </c>
      <c r="G3291" s="160" t="s">
        <v>63</v>
      </c>
      <c r="H3291" s="149" t="s">
        <v>63</v>
      </c>
      <c r="I3291" s="123" t="s">
        <v>3429</v>
      </c>
      <c r="J3291" s="150">
        <f>VLOOKUP(B3291,'12.2023'!A:C,3,0)</f>
        <v>0</v>
      </c>
      <c r="K3291" s="151">
        <f>VLOOKUP(B3291,'12.2023'!A:D,4,0)</f>
        <v>0</v>
      </c>
      <c r="L3291" s="150">
        <f>VLOOKUP(B3291,'12.2023'!A:E,5,0)</f>
        <v>0</v>
      </c>
      <c r="M3291" s="150">
        <f>VLOOKUP(B3291,'12.2023'!A:F,6,0)</f>
        <v>0</v>
      </c>
      <c r="N3291" s="150">
        <f t="shared" si="205"/>
        <v>0</v>
      </c>
      <c r="O3291" s="152">
        <f t="shared" si="206"/>
        <v>0</v>
      </c>
      <c r="P3291" s="128">
        <f t="shared" si="207"/>
        <v>0</v>
      </c>
      <c r="Q3291" s="153">
        <v>0</v>
      </c>
      <c r="R3291" s="128">
        <f t="shared" si="208"/>
        <v>0</v>
      </c>
      <c r="S3291" s="129">
        <v>24</v>
      </c>
    </row>
    <row r="3292" spans="2:19" hidden="1">
      <c r="B3292" s="121">
        <v>63100000075</v>
      </c>
      <c r="C3292" s="123" t="s">
        <v>4039</v>
      </c>
      <c r="D3292" s="123" t="s">
        <v>35</v>
      </c>
      <c r="E3292" s="160" t="s">
        <v>135</v>
      </c>
      <c r="F3292" s="160" t="s">
        <v>9</v>
      </c>
      <c r="G3292" s="160" t="s">
        <v>67</v>
      </c>
      <c r="H3292" s="149" t="s">
        <v>67</v>
      </c>
      <c r="I3292" s="123" t="s">
        <v>3430</v>
      </c>
      <c r="J3292" s="150">
        <f>VLOOKUP(B3292,'12.2023'!A:C,3,0)</f>
        <v>0</v>
      </c>
      <c r="K3292" s="151">
        <f>VLOOKUP(B3292,'12.2023'!A:D,4,0)</f>
        <v>0</v>
      </c>
      <c r="L3292" s="150">
        <f>VLOOKUP(B3292,'12.2023'!A:E,5,0)</f>
        <v>400</v>
      </c>
      <c r="M3292" s="150">
        <f>VLOOKUP(B3292,'12.2023'!A:F,6,0)</f>
        <v>0</v>
      </c>
      <c r="N3292" s="150">
        <f t="shared" si="205"/>
        <v>400</v>
      </c>
      <c r="O3292" s="152">
        <f t="shared" si="206"/>
        <v>0</v>
      </c>
      <c r="P3292" s="128">
        <f t="shared" si="207"/>
        <v>400</v>
      </c>
      <c r="Q3292" s="153">
        <v>0</v>
      </c>
      <c r="R3292" s="128">
        <f t="shared" si="208"/>
        <v>400</v>
      </c>
      <c r="S3292" s="129">
        <v>24</v>
      </c>
    </row>
    <row r="3293" spans="2:19" hidden="1">
      <c r="B3293" s="121">
        <v>63100000076</v>
      </c>
      <c r="C3293" s="123" t="s">
        <v>4039</v>
      </c>
      <c r="D3293" s="123" t="s">
        <v>35</v>
      </c>
      <c r="E3293" s="160" t="s">
        <v>135</v>
      </c>
      <c r="F3293" s="149" t="s">
        <v>10</v>
      </c>
      <c r="G3293" s="160" t="s">
        <v>69</v>
      </c>
      <c r="H3293" s="148" t="s">
        <v>69</v>
      </c>
      <c r="I3293" s="123" t="s">
        <v>3431</v>
      </c>
      <c r="J3293" s="150">
        <f>VLOOKUP(B3293,'12.2023'!A:C,3,0)</f>
        <v>0</v>
      </c>
      <c r="K3293" s="151">
        <f>VLOOKUP(B3293,'12.2023'!A:D,4,0)</f>
        <v>0</v>
      </c>
      <c r="L3293" s="150">
        <f>VLOOKUP(B3293,'12.2023'!A:E,5,0)</f>
        <v>0</v>
      </c>
      <c r="M3293" s="150">
        <f>VLOOKUP(B3293,'12.2023'!A:F,6,0)</f>
        <v>0</v>
      </c>
      <c r="N3293" s="150">
        <f t="shared" si="205"/>
        <v>0</v>
      </c>
      <c r="O3293" s="152">
        <f t="shared" si="206"/>
        <v>0</v>
      </c>
      <c r="P3293" s="128">
        <f t="shared" si="207"/>
        <v>0</v>
      </c>
      <c r="Q3293" s="153">
        <v>0</v>
      </c>
      <c r="R3293" s="128">
        <f t="shared" si="208"/>
        <v>0</v>
      </c>
      <c r="S3293" s="129">
        <v>24</v>
      </c>
    </row>
    <row r="3294" spans="2:19" hidden="1">
      <c r="B3294" s="121">
        <v>63100000077</v>
      </c>
      <c r="C3294" s="123" t="s">
        <v>4039</v>
      </c>
      <c r="D3294" s="123" t="s">
        <v>35</v>
      </c>
      <c r="E3294" s="160" t="s">
        <v>135</v>
      </c>
      <c r="F3294" s="160" t="s">
        <v>10</v>
      </c>
      <c r="G3294" s="160" t="s">
        <v>69</v>
      </c>
      <c r="H3294" s="148" t="s">
        <v>69</v>
      </c>
      <c r="I3294" s="123" t="s">
        <v>3432</v>
      </c>
      <c r="J3294" s="150">
        <f>VLOOKUP(B3294,'12.2023'!A:C,3,0)</f>
        <v>0</v>
      </c>
      <c r="K3294" s="151">
        <f>VLOOKUP(B3294,'12.2023'!A:D,4,0)</f>
        <v>0</v>
      </c>
      <c r="L3294" s="150">
        <f>VLOOKUP(B3294,'12.2023'!A:E,5,0)</f>
        <v>884.4</v>
      </c>
      <c r="M3294" s="150">
        <f>VLOOKUP(B3294,'12.2023'!A:F,6,0)</f>
        <v>0</v>
      </c>
      <c r="N3294" s="150">
        <f t="shared" si="205"/>
        <v>884.4</v>
      </c>
      <c r="O3294" s="152">
        <f t="shared" si="206"/>
        <v>0</v>
      </c>
      <c r="P3294" s="128">
        <f t="shared" si="207"/>
        <v>884.4</v>
      </c>
      <c r="Q3294" s="153">
        <v>0</v>
      </c>
      <c r="R3294" s="128">
        <f t="shared" si="208"/>
        <v>884.4</v>
      </c>
      <c r="S3294" s="129">
        <v>24</v>
      </c>
    </row>
    <row r="3295" spans="2:19" hidden="1">
      <c r="B3295" s="121">
        <v>63300000001</v>
      </c>
      <c r="C3295" s="123" t="s">
        <v>4039</v>
      </c>
      <c r="D3295" s="123" t="s">
        <v>35</v>
      </c>
      <c r="E3295" s="160" t="s">
        <v>135</v>
      </c>
      <c r="F3295" s="160" t="s">
        <v>9</v>
      </c>
      <c r="G3295" s="160" t="s">
        <v>24</v>
      </c>
      <c r="H3295" s="149" t="s">
        <v>24</v>
      </c>
      <c r="I3295" s="123" t="s">
        <v>3433</v>
      </c>
      <c r="J3295" s="150">
        <f>VLOOKUP(B3295,'12.2023'!A:C,3,0)</f>
        <v>0</v>
      </c>
      <c r="K3295" s="151">
        <f>VLOOKUP(B3295,'12.2023'!A:D,4,0)</f>
        <v>0</v>
      </c>
      <c r="L3295" s="150">
        <f>VLOOKUP(B3295,'12.2023'!A:E,5,0)</f>
        <v>0</v>
      </c>
      <c r="M3295" s="150">
        <f>VLOOKUP(B3295,'12.2023'!A:F,6,0)</f>
        <v>0</v>
      </c>
      <c r="N3295" s="150">
        <f t="shared" si="205"/>
        <v>0</v>
      </c>
      <c r="O3295" s="152">
        <f t="shared" si="206"/>
        <v>0</v>
      </c>
      <c r="P3295" s="128">
        <f t="shared" si="207"/>
        <v>0</v>
      </c>
      <c r="Q3295" s="153">
        <v>0</v>
      </c>
      <c r="R3295" s="128">
        <f t="shared" si="208"/>
        <v>0</v>
      </c>
      <c r="S3295" s="129">
        <v>24</v>
      </c>
    </row>
    <row r="3296" spans="2:19" hidden="1">
      <c r="B3296" s="121">
        <v>64100000000</v>
      </c>
      <c r="C3296" s="123" t="s">
        <v>4039</v>
      </c>
      <c r="D3296" s="123" t="s">
        <v>35</v>
      </c>
      <c r="E3296" s="160" t="s">
        <v>91</v>
      </c>
      <c r="F3296" s="160" t="s">
        <v>11</v>
      </c>
      <c r="G3296" s="160" t="s">
        <v>3265</v>
      </c>
      <c r="H3296" s="148" t="s">
        <v>69</v>
      </c>
      <c r="I3296" s="123" t="s">
        <v>3434</v>
      </c>
      <c r="J3296" s="150">
        <f>VLOOKUP(B3296,'12.2023'!A:C,3,0)</f>
        <v>0</v>
      </c>
      <c r="K3296" s="151">
        <f>VLOOKUP(B3296,'12.2023'!A:D,4,0)</f>
        <v>0</v>
      </c>
      <c r="L3296" s="150">
        <f>VLOOKUP(B3296,'12.2023'!A:E,5,0)</f>
        <v>0</v>
      </c>
      <c r="M3296" s="150">
        <f>VLOOKUP(B3296,'12.2023'!A:F,6,0)</f>
        <v>1735270.31</v>
      </c>
      <c r="N3296" s="150">
        <f t="shared" si="205"/>
        <v>0</v>
      </c>
      <c r="O3296" s="152">
        <f t="shared" si="206"/>
        <v>1735270.31</v>
      </c>
      <c r="P3296" s="128">
        <f t="shared" si="207"/>
        <v>-1735270.31</v>
      </c>
      <c r="Q3296" s="153">
        <v>-1735270.31</v>
      </c>
      <c r="R3296" s="128">
        <f t="shared" si="208"/>
        <v>0</v>
      </c>
      <c r="S3296" s="129">
        <v>23</v>
      </c>
    </row>
    <row r="3297" spans="2:19" hidden="1">
      <c r="B3297" s="121">
        <v>64100000001</v>
      </c>
      <c r="C3297" s="123" t="s">
        <v>4039</v>
      </c>
      <c r="D3297" s="123" t="s">
        <v>35</v>
      </c>
      <c r="E3297" s="160" t="s">
        <v>12</v>
      </c>
      <c r="F3297" s="160" t="s">
        <v>58</v>
      </c>
      <c r="G3297" s="160" t="s">
        <v>58</v>
      </c>
      <c r="H3297" s="148" t="s">
        <v>69</v>
      </c>
      <c r="I3297" s="123" t="s">
        <v>3435</v>
      </c>
      <c r="J3297" s="150">
        <f>VLOOKUP(B3297,'12.2023'!A:C,3,0)</f>
        <v>0</v>
      </c>
      <c r="K3297" s="151">
        <f>VLOOKUP(B3297,'12.2023'!A:D,4,0)</f>
        <v>0</v>
      </c>
      <c r="L3297" s="150">
        <f>VLOOKUP(B3297,'12.2023'!A:E,5,0)</f>
        <v>0</v>
      </c>
      <c r="M3297" s="150">
        <f>VLOOKUP(B3297,'12.2023'!A:F,6,0)</f>
        <v>70187.100000000006</v>
      </c>
      <c r="N3297" s="150">
        <f t="shared" si="205"/>
        <v>0</v>
      </c>
      <c r="O3297" s="152">
        <f t="shared" si="206"/>
        <v>70187.100000000006</v>
      </c>
      <c r="P3297" s="128">
        <f t="shared" si="207"/>
        <v>-70187.100000000006</v>
      </c>
      <c r="Q3297" s="153">
        <v>-70187.100000000006</v>
      </c>
      <c r="R3297" s="128">
        <f t="shared" si="208"/>
        <v>0</v>
      </c>
      <c r="S3297" s="129">
        <v>27</v>
      </c>
    </row>
    <row r="3298" spans="2:19" hidden="1">
      <c r="B3298" s="121">
        <v>81010100101</v>
      </c>
      <c r="C3298" s="123" t="s">
        <v>4062</v>
      </c>
      <c r="D3298" s="123" t="s">
        <v>32</v>
      </c>
      <c r="E3298" s="123" t="s">
        <v>44</v>
      </c>
      <c r="F3298" s="123" t="s">
        <v>138</v>
      </c>
      <c r="G3298" s="123" t="s">
        <v>59</v>
      </c>
      <c r="H3298" s="149">
        <v>0</v>
      </c>
      <c r="I3298" s="123" t="s">
        <v>3436</v>
      </c>
      <c r="J3298" s="150">
        <f>VLOOKUP(B3298,'12.2023'!A:C,3,0)</f>
        <v>0</v>
      </c>
      <c r="K3298" s="151">
        <f>VLOOKUP(B3298,'12.2023'!A:D,4,0)</f>
        <v>0</v>
      </c>
      <c r="L3298" s="150">
        <f>VLOOKUP(B3298,'12.2023'!A:E,5,0)</f>
        <v>18939.240000000002</v>
      </c>
      <c r="M3298" s="150">
        <f>VLOOKUP(B3298,'12.2023'!A:F,6,0)</f>
        <v>18939.240000000002</v>
      </c>
      <c r="N3298" s="150">
        <f t="shared" si="205"/>
        <v>0</v>
      </c>
      <c r="O3298" s="152">
        <f t="shared" si="206"/>
        <v>0</v>
      </c>
      <c r="P3298" s="128">
        <f t="shared" si="207"/>
        <v>0</v>
      </c>
      <c r="Q3298" s="153">
        <v>0</v>
      </c>
      <c r="R3298" s="128">
        <f t="shared" si="208"/>
        <v>0</v>
      </c>
      <c r="S3298" s="317">
        <v>9</v>
      </c>
    </row>
    <row r="3299" spans="2:19" hidden="1">
      <c r="B3299" s="121">
        <v>81010100201</v>
      </c>
      <c r="C3299" s="123" t="s">
        <v>4062</v>
      </c>
      <c r="D3299" s="123" t="s">
        <v>32</v>
      </c>
      <c r="E3299" s="123" t="s">
        <v>44</v>
      </c>
      <c r="F3299" s="123" t="s">
        <v>138</v>
      </c>
      <c r="G3299" s="123" t="s">
        <v>59</v>
      </c>
      <c r="H3299" s="149">
        <v>0</v>
      </c>
      <c r="I3299" s="123" t="s">
        <v>3437</v>
      </c>
      <c r="J3299" s="150">
        <f>VLOOKUP(B3299,'12.2023'!A:C,3,0)</f>
        <v>237066.38</v>
      </c>
      <c r="K3299" s="151">
        <f>VLOOKUP(B3299,'12.2023'!A:D,4,0)</f>
        <v>0</v>
      </c>
      <c r="L3299" s="150">
        <f>VLOOKUP(B3299,'12.2023'!A:E,5,0)</f>
        <v>0</v>
      </c>
      <c r="M3299" s="150">
        <f>VLOOKUP(B3299,'12.2023'!A:F,6,0)</f>
        <v>0</v>
      </c>
      <c r="N3299" s="150">
        <f t="shared" si="205"/>
        <v>237066.38</v>
      </c>
      <c r="O3299" s="152">
        <f t="shared" si="206"/>
        <v>0</v>
      </c>
      <c r="P3299" s="128">
        <f t="shared" si="207"/>
        <v>237066.38</v>
      </c>
      <c r="Q3299" s="153">
        <v>0</v>
      </c>
      <c r="R3299" s="128">
        <f t="shared" si="208"/>
        <v>237066.38</v>
      </c>
      <c r="S3299" s="317">
        <v>9</v>
      </c>
    </row>
    <row r="3300" spans="2:19" hidden="1">
      <c r="B3300" s="121">
        <v>81010100301</v>
      </c>
      <c r="C3300" s="123" t="s">
        <v>4062</v>
      </c>
      <c r="D3300" s="123" t="s">
        <v>32</v>
      </c>
      <c r="E3300" s="123" t="s">
        <v>44</v>
      </c>
      <c r="F3300" s="123" t="s">
        <v>138</v>
      </c>
      <c r="G3300" s="123" t="s">
        <v>59</v>
      </c>
      <c r="H3300" s="149">
        <v>0</v>
      </c>
      <c r="I3300" s="123" t="s">
        <v>3438</v>
      </c>
      <c r="J3300" s="150">
        <f>VLOOKUP(B3300,'12.2023'!A:C,3,0)</f>
        <v>0</v>
      </c>
      <c r="K3300" s="151">
        <f>VLOOKUP(B3300,'12.2023'!A:D,4,0)</f>
        <v>0</v>
      </c>
      <c r="L3300" s="150">
        <f>VLOOKUP(B3300,'12.2023'!A:E,5,0)</f>
        <v>0</v>
      </c>
      <c r="M3300" s="150">
        <f>VLOOKUP(B3300,'12.2023'!A:F,6,0)</f>
        <v>0</v>
      </c>
      <c r="N3300" s="150">
        <f t="shared" si="205"/>
        <v>0</v>
      </c>
      <c r="O3300" s="152">
        <f t="shared" si="206"/>
        <v>0</v>
      </c>
      <c r="P3300" s="128">
        <f t="shared" si="207"/>
        <v>0</v>
      </c>
      <c r="Q3300" s="153">
        <v>0</v>
      </c>
      <c r="R3300" s="128">
        <f t="shared" si="208"/>
        <v>0</v>
      </c>
      <c r="S3300" s="317">
        <v>9</v>
      </c>
    </row>
    <row r="3301" spans="2:19" hidden="1">
      <c r="B3301" s="121">
        <v>81010100401</v>
      </c>
      <c r="C3301" s="123" t="s">
        <v>4062</v>
      </c>
      <c r="D3301" s="123" t="s">
        <v>32</v>
      </c>
      <c r="E3301" s="123" t="s">
        <v>44</v>
      </c>
      <c r="F3301" s="123" t="s">
        <v>138</v>
      </c>
      <c r="G3301" s="123" t="s">
        <v>59</v>
      </c>
      <c r="H3301" s="149">
        <v>0</v>
      </c>
      <c r="I3301" s="123" t="s">
        <v>3439</v>
      </c>
      <c r="J3301" s="150">
        <f>VLOOKUP(B3301,'12.2023'!A:C,3,0)</f>
        <v>0</v>
      </c>
      <c r="K3301" s="151">
        <f>VLOOKUP(B3301,'12.2023'!A:D,4,0)</f>
        <v>0</v>
      </c>
      <c r="L3301" s="150">
        <f>VLOOKUP(B3301,'12.2023'!A:E,5,0)</f>
        <v>56259.92</v>
      </c>
      <c r="M3301" s="150">
        <f>VLOOKUP(B3301,'12.2023'!A:F,6,0)</f>
        <v>56259.92</v>
      </c>
      <c r="N3301" s="150">
        <f t="shared" si="205"/>
        <v>0</v>
      </c>
      <c r="O3301" s="152">
        <f t="shared" si="206"/>
        <v>0</v>
      </c>
      <c r="P3301" s="128">
        <f t="shared" si="207"/>
        <v>0</v>
      </c>
      <c r="Q3301" s="153">
        <v>0</v>
      </c>
      <c r="R3301" s="128">
        <f t="shared" si="208"/>
        <v>0</v>
      </c>
      <c r="S3301" s="317">
        <v>9</v>
      </c>
    </row>
    <row r="3302" spans="2:19" hidden="1">
      <c r="B3302" s="121">
        <v>81010100501</v>
      </c>
      <c r="C3302" s="123" t="s">
        <v>4062</v>
      </c>
      <c r="D3302" s="123" t="s">
        <v>32</v>
      </c>
      <c r="E3302" s="123" t="s">
        <v>44</v>
      </c>
      <c r="F3302" s="123" t="s">
        <v>138</v>
      </c>
      <c r="G3302" s="123" t="s">
        <v>59</v>
      </c>
      <c r="H3302" s="149">
        <v>0</v>
      </c>
      <c r="I3302" s="123" t="s">
        <v>3440</v>
      </c>
      <c r="J3302" s="150">
        <f>VLOOKUP(B3302,'12.2023'!A:C,3,0)</f>
        <v>0</v>
      </c>
      <c r="K3302" s="151">
        <f>VLOOKUP(B3302,'12.2023'!A:D,4,0)</f>
        <v>0</v>
      </c>
      <c r="L3302" s="150">
        <f>VLOOKUP(B3302,'12.2023'!A:E,5,0)</f>
        <v>0</v>
      </c>
      <c r="M3302" s="150">
        <f>VLOOKUP(B3302,'12.2023'!A:F,6,0)</f>
        <v>0</v>
      </c>
      <c r="N3302" s="150">
        <f t="shared" si="205"/>
        <v>0</v>
      </c>
      <c r="O3302" s="152">
        <f t="shared" si="206"/>
        <v>0</v>
      </c>
      <c r="P3302" s="128">
        <f t="shared" si="207"/>
        <v>0</v>
      </c>
      <c r="Q3302" s="153">
        <v>0</v>
      </c>
      <c r="R3302" s="128">
        <f t="shared" si="208"/>
        <v>0</v>
      </c>
      <c r="S3302" s="317">
        <v>9</v>
      </c>
    </row>
    <row r="3303" spans="2:19" hidden="1">
      <c r="B3303" s="121">
        <v>81010100601</v>
      </c>
      <c r="C3303" s="123" t="s">
        <v>4062</v>
      </c>
      <c r="D3303" s="123" t="s">
        <v>32</v>
      </c>
      <c r="E3303" s="123" t="s">
        <v>44</v>
      </c>
      <c r="F3303" s="123" t="s">
        <v>138</v>
      </c>
      <c r="G3303" s="123" t="s">
        <v>59</v>
      </c>
      <c r="H3303" s="149">
        <v>0</v>
      </c>
      <c r="I3303" s="123" t="s">
        <v>3441</v>
      </c>
      <c r="J3303" s="150">
        <f>VLOOKUP(B3303,'12.2023'!A:C,3,0)</f>
        <v>375706.84</v>
      </c>
      <c r="K3303" s="151">
        <f>VLOOKUP(B3303,'12.2023'!A:D,4,0)</f>
        <v>0</v>
      </c>
      <c r="L3303" s="150">
        <f>VLOOKUP(B3303,'12.2023'!A:E,5,0)</f>
        <v>0</v>
      </c>
      <c r="M3303" s="150">
        <f>VLOOKUP(B3303,'12.2023'!A:F,6,0)</f>
        <v>0</v>
      </c>
      <c r="N3303" s="150">
        <f t="shared" si="205"/>
        <v>375706.84</v>
      </c>
      <c r="O3303" s="152">
        <f t="shared" si="206"/>
        <v>0</v>
      </c>
      <c r="P3303" s="128">
        <f t="shared" si="207"/>
        <v>375706.84</v>
      </c>
      <c r="Q3303" s="153">
        <v>0</v>
      </c>
      <c r="R3303" s="128">
        <f t="shared" si="208"/>
        <v>375706.84</v>
      </c>
      <c r="S3303" s="317">
        <v>9</v>
      </c>
    </row>
    <row r="3304" spans="2:19" hidden="1">
      <c r="B3304" s="121">
        <v>81010100602</v>
      </c>
      <c r="C3304" s="123" t="s">
        <v>4062</v>
      </c>
      <c r="D3304" s="123" t="s">
        <v>32</v>
      </c>
      <c r="E3304" s="123" t="s">
        <v>44</v>
      </c>
      <c r="F3304" s="123" t="s">
        <v>138</v>
      </c>
      <c r="G3304" s="123" t="s">
        <v>59</v>
      </c>
      <c r="H3304" s="149">
        <v>0</v>
      </c>
      <c r="I3304" s="123" t="s">
        <v>3442</v>
      </c>
      <c r="J3304" s="150">
        <f>VLOOKUP(B3304,'12.2023'!A:C,3,0)</f>
        <v>163335.65</v>
      </c>
      <c r="K3304" s="151">
        <f>VLOOKUP(B3304,'12.2023'!A:D,4,0)</f>
        <v>0</v>
      </c>
      <c r="L3304" s="150">
        <f>VLOOKUP(B3304,'12.2023'!A:E,5,0)</f>
        <v>0</v>
      </c>
      <c r="M3304" s="150">
        <f>VLOOKUP(B3304,'12.2023'!A:F,6,0)</f>
        <v>0</v>
      </c>
      <c r="N3304" s="150">
        <f t="shared" si="205"/>
        <v>163335.65</v>
      </c>
      <c r="O3304" s="152">
        <f t="shared" si="206"/>
        <v>0</v>
      </c>
      <c r="P3304" s="128">
        <f t="shared" si="207"/>
        <v>163335.65</v>
      </c>
      <c r="Q3304" s="153">
        <v>0</v>
      </c>
      <c r="R3304" s="128">
        <f t="shared" si="208"/>
        <v>163335.65</v>
      </c>
      <c r="S3304" s="317">
        <v>9</v>
      </c>
    </row>
    <row r="3305" spans="2:19" hidden="1">
      <c r="B3305" s="121">
        <v>81010100701</v>
      </c>
      <c r="C3305" s="123" t="s">
        <v>4062</v>
      </c>
      <c r="D3305" s="123" t="s">
        <v>32</v>
      </c>
      <c r="E3305" s="123" t="s">
        <v>44</v>
      </c>
      <c r="F3305" s="123" t="s">
        <v>138</v>
      </c>
      <c r="G3305" s="123" t="s">
        <v>59</v>
      </c>
      <c r="H3305" s="149">
        <v>0</v>
      </c>
      <c r="I3305" s="123" t="s">
        <v>3443</v>
      </c>
      <c r="J3305" s="150">
        <f>VLOOKUP(B3305,'12.2023'!A:C,3,0)</f>
        <v>1230</v>
      </c>
      <c r="K3305" s="151">
        <f>VLOOKUP(B3305,'12.2023'!A:D,4,0)</f>
        <v>0</v>
      </c>
      <c r="L3305" s="150">
        <f>VLOOKUP(B3305,'12.2023'!A:E,5,0)</f>
        <v>0</v>
      </c>
      <c r="M3305" s="150">
        <f>VLOOKUP(B3305,'12.2023'!A:F,6,0)</f>
        <v>1230</v>
      </c>
      <c r="N3305" s="150">
        <f t="shared" si="205"/>
        <v>0</v>
      </c>
      <c r="O3305" s="152">
        <f t="shared" si="206"/>
        <v>0</v>
      </c>
      <c r="P3305" s="128">
        <f t="shared" si="207"/>
        <v>0</v>
      </c>
      <c r="Q3305" s="153">
        <v>0</v>
      </c>
      <c r="R3305" s="128">
        <f t="shared" si="208"/>
        <v>0</v>
      </c>
      <c r="S3305" s="317">
        <v>9</v>
      </c>
    </row>
    <row r="3306" spans="2:19" hidden="1">
      <c r="B3306" s="121">
        <v>81010100801</v>
      </c>
      <c r="C3306" s="123" t="s">
        <v>4062</v>
      </c>
      <c r="D3306" s="123" t="s">
        <v>32</v>
      </c>
      <c r="E3306" s="123" t="s">
        <v>44</v>
      </c>
      <c r="F3306" s="123" t="s">
        <v>138</v>
      </c>
      <c r="G3306" s="123" t="s">
        <v>59</v>
      </c>
      <c r="H3306" s="149">
        <v>0</v>
      </c>
      <c r="I3306" s="123" t="s">
        <v>3444</v>
      </c>
      <c r="J3306" s="150">
        <f>VLOOKUP(B3306,'12.2023'!A:C,3,0)</f>
        <v>91367.51</v>
      </c>
      <c r="K3306" s="151">
        <f>VLOOKUP(B3306,'12.2023'!A:D,4,0)</f>
        <v>0</v>
      </c>
      <c r="L3306" s="150">
        <f>VLOOKUP(B3306,'12.2023'!A:E,5,0)</f>
        <v>0</v>
      </c>
      <c r="M3306" s="150">
        <f>VLOOKUP(B3306,'12.2023'!A:F,6,0)</f>
        <v>0</v>
      </c>
      <c r="N3306" s="150">
        <f t="shared" si="205"/>
        <v>91367.51</v>
      </c>
      <c r="O3306" s="152">
        <f t="shared" si="206"/>
        <v>0</v>
      </c>
      <c r="P3306" s="128">
        <f t="shared" si="207"/>
        <v>91367.51</v>
      </c>
      <c r="Q3306" s="153">
        <v>0</v>
      </c>
      <c r="R3306" s="128">
        <f t="shared" si="208"/>
        <v>91367.51</v>
      </c>
      <c r="S3306" s="317">
        <v>9</v>
      </c>
    </row>
    <row r="3307" spans="2:19" hidden="1">
      <c r="B3307" s="121">
        <v>81010100901</v>
      </c>
      <c r="C3307" s="123" t="s">
        <v>4062</v>
      </c>
      <c r="D3307" s="123" t="s">
        <v>32</v>
      </c>
      <c r="E3307" s="123" t="s">
        <v>44</v>
      </c>
      <c r="F3307" s="123" t="s">
        <v>138</v>
      </c>
      <c r="G3307" s="123" t="s">
        <v>59</v>
      </c>
      <c r="H3307" s="149">
        <v>0</v>
      </c>
      <c r="I3307" s="123" t="s">
        <v>3445</v>
      </c>
      <c r="J3307" s="150">
        <f>VLOOKUP(B3307,'12.2023'!A:C,3,0)</f>
        <v>0</v>
      </c>
      <c r="K3307" s="151">
        <f>VLOOKUP(B3307,'12.2023'!A:D,4,0)</f>
        <v>0</v>
      </c>
      <c r="L3307" s="150">
        <f>VLOOKUP(B3307,'12.2023'!A:E,5,0)</f>
        <v>0</v>
      </c>
      <c r="M3307" s="150">
        <f>VLOOKUP(B3307,'12.2023'!A:F,6,0)</f>
        <v>0</v>
      </c>
      <c r="N3307" s="150">
        <f t="shared" si="205"/>
        <v>0</v>
      </c>
      <c r="O3307" s="152">
        <f t="shared" si="206"/>
        <v>0</v>
      </c>
      <c r="P3307" s="128">
        <f t="shared" si="207"/>
        <v>0</v>
      </c>
      <c r="Q3307" s="153">
        <v>0</v>
      </c>
      <c r="R3307" s="128">
        <f t="shared" si="208"/>
        <v>0</v>
      </c>
      <c r="S3307" s="317">
        <v>9</v>
      </c>
    </row>
    <row r="3308" spans="2:19" hidden="1">
      <c r="B3308" s="121">
        <v>81010101001</v>
      </c>
      <c r="C3308" s="123" t="s">
        <v>4062</v>
      </c>
      <c r="D3308" s="123" t="s">
        <v>32</v>
      </c>
      <c r="E3308" s="123" t="s">
        <v>44</v>
      </c>
      <c r="F3308" s="123" t="s">
        <v>138</v>
      </c>
      <c r="G3308" s="123" t="s">
        <v>59</v>
      </c>
      <c r="H3308" s="149">
        <v>0</v>
      </c>
      <c r="I3308" s="123" t="s">
        <v>3446</v>
      </c>
      <c r="J3308" s="150">
        <f>VLOOKUP(B3308,'12.2023'!A:C,3,0)</f>
        <v>345836</v>
      </c>
      <c r="K3308" s="151">
        <f>VLOOKUP(B3308,'12.2023'!A:D,4,0)</f>
        <v>0</v>
      </c>
      <c r="L3308" s="150">
        <f>VLOOKUP(B3308,'12.2023'!A:E,5,0)</f>
        <v>0</v>
      </c>
      <c r="M3308" s="150">
        <f>VLOOKUP(B3308,'12.2023'!A:F,6,0)</f>
        <v>331488.7</v>
      </c>
      <c r="N3308" s="150">
        <f t="shared" si="205"/>
        <v>14347.299999999988</v>
      </c>
      <c r="O3308" s="152">
        <f t="shared" si="206"/>
        <v>0</v>
      </c>
      <c r="P3308" s="128">
        <f t="shared" si="207"/>
        <v>14347.299999999988</v>
      </c>
      <c r="Q3308" s="153">
        <v>0</v>
      </c>
      <c r="R3308" s="128">
        <f t="shared" si="208"/>
        <v>14347.299999999988</v>
      </c>
      <c r="S3308" s="317">
        <v>9</v>
      </c>
    </row>
    <row r="3309" spans="2:19" hidden="1">
      <c r="B3309" s="121">
        <v>81010101101</v>
      </c>
      <c r="C3309" s="123" t="s">
        <v>4062</v>
      </c>
      <c r="D3309" s="123" t="s">
        <v>32</v>
      </c>
      <c r="E3309" s="123" t="s">
        <v>44</v>
      </c>
      <c r="F3309" s="123" t="s">
        <v>138</v>
      </c>
      <c r="G3309" s="123" t="s">
        <v>59</v>
      </c>
      <c r="H3309" s="149">
        <v>0</v>
      </c>
      <c r="I3309" s="123" t="s">
        <v>3447</v>
      </c>
      <c r="J3309" s="150">
        <f>VLOOKUP(B3309,'12.2023'!A:C,3,0)</f>
        <v>104739.26000000001</v>
      </c>
      <c r="K3309" s="151">
        <f>VLOOKUP(B3309,'12.2023'!A:D,4,0)</f>
        <v>0</v>
      </c>
      <c r="L3309" s="150">
        <f>VLOOKUP(B3309,'12.2023'!A:E,5,0)</f>
        <v>78472.58</v>
      </c>
      <c r="M3309" s="150">
        <f>VLOOKUP(B3309,'12.2023'!A:F,6,0)</f>
        <v>149703.88</v>
      </c>
      <c r="N3309" s="150">
        <f t="shared" si="205"/>
        <v>33507.960000000021</v>
      </c>
      <c r="O3309" s="152">
        <f t="shared" si="206"/>
        <v>0</v>
      </c>
      <c r="P3309" s="128">
        <f t="shared" si="207"/>
        <v>33507.960000000021</v>
      </c>
      <c r="Q3309" s="153">
        <v>0</v>
      </c>
      <c r="R3309" s="128">
        <f t="shared" si="208"/>
        <v>33507.960000000021</v>
      </c>
      <c r="S3309" s="317">
        <v>9</v>
      </c>
    </row>
    <row r="3310" spans="2:19" hidden="1">
      <c r="B3310" s="121">
        <v>81010101102</v>
      </c>
      <c r="C3310" s="123" t="s">
        <v>4062</v>
      </c>
      <c r="D3310" s="123" t="s">
        <v>32</v>
      </c>
      <c r="E3310" s="123" t="s">
        <v>44</v>
      </c>
      <c r="F3310" s="123" t="s">
        <v>138</v>
      </c>
      <c r="G3310" s="123" t="s">
        <v>59</v>
      </c>
      <c r="H3310" s="149">
        <v>0</v>
      </c>
      <c r="I3310" s="123" t="s">
        <v>3448</v>
      </c>
      <c r="J3310" s="150">
        <f>VLOOKUP(B3310,'12.2023'!A:C,3,0)</f>
        <v>71012.89</v>
      </c>
      <c r="K3310" s="151">
        <f>VLOOKUP(B3310,'12.2023'!A:D,4,0)</f>
        <v>0</v>
      </c>
      <c r="L3310" s="150">
        <f>VLOOKUP(B3310,'12.2023'!A:E,5,0)</f>
        <v>0</v>
      </c>
      <c r="M3310" s="150">
        <f>VLOOKUP(B3310,'12.2023'!A:F,6,0)</f>
        <v>0</v>
      </c>
      <c r="N3310" s="150">
        <f t="shared" si="205"/>
        <v>71012.89</v>
      </c>
      <c r="O3310" s="152">
        <f t="shared" si="206"/>
        <v>0</v>
      </c>
      <c r="P3310" s="128">
        <f t="shared" si="207"/>
        <v>71012.89</v>
      </c>
      <c r="Q3310" s="153">
        <v>0</v>
      </c>
      <c r="R3310" s="128">
        <f t="shared" si="208"/>
        <v>71012.89</v>
      </c>
      <c r="S3310" s="317">
        <v>9</v>
      </c>
    </row>
    <row r="3311" spans="2:19" hidden="1">
      <c r="B3311" s="121">
        <v>81010101103</v>
      </c>
      <c r="C3311" s="123" t="s">
        <v>4062</v>
      </c>
      <c r="D3311" s="123" t="s">
        <v>32</v>
      </c>
      <c r="E3311" s="123" t="s">
        <v>44</v>
      </c>
      <c r="F3311" s="123" t="s">
        <v>138</v>
      </c>
      <c r="G3311" s="123" t="s">
        <v>59</v>
      </c>
      <c r="H3311" s="149">
        <v>0</v>
      </c>
      <c r="I3311" s="123" t="s">
        <v>3449</v>
      </c>
      <c r="J3311" s="150">
        <f>VLOOKUP(B3311,'12.2023'!A:C,3,0)</f>
        <v>0</v>
      </c>
      <c r="K3311" s="151">
        <f>VLOOKUP(B3311,'12.2023'!A:D,4,0)</f>
        <v>0</v>
      </c>
      <c r="L3311" s="150">
        <f>VLOOKUP(B3311,'12.2023'!A:E,5,0)</f>
        <v>0</v>
      </c>
      <c r="M3311" s="150">
        <f>VLOOKUP(B3311,'12.2023'!A:F,6,0)</f>
        <v>0</v>
      </c>
      <c r="N3311" s="150">
        <f t="shared" si="205"/>
        <v>0</v>
      </c>
      <c r="O3311" s="152">
        <f t="shared" si="206"/>
        <v>0</v>
      </c>
      <c r="P3311" s="128">
        <f t="shared" si="207"/>
        <v>0</v>
      </c>
      <c r="Q3311" s="153">
        <v>0</v>
      </c>
      <c r="R3311" s="128">
        <f t="shared" si="208"/>
        <v>0</v>
      </c>
      <c r="S3311" s="317">
        <v>9</v>
      </c>
    </row>
    <row r="3312" spans="2:19" hidden="1">
      <c r="B3312" s="121">
        <v>81010101201</v>
      </c>
      <c r="C3312" s="123" t="s">
        <v>4062</v>
      </c>
      <c r="D3312" s="123" t="s">
        <v>32</v>
      </c>
      <c r="E3312" s="123" t="s">
        <v>44</v>
      </c>
      <c r="F3312" s="123" t="s">
        <v>138</v>
      </c>
      <c r="G3312" s="123" t="s">
        <v>59</v>
      </c>
      <c r="H3312" s="149">
        <v>0</v>
      </c>
      <c r="I3312" s="123" t="s">
        <v>3450</v>
      </c>
      <c r="J3312" s="150">
        <f>VLOOKUP(B3312,'12.2023'!A:C,3,0)</f>
        <v>0</v>
      </c>
      <c r="K3312" s="151">
        <f>VLOOKUP(B3312,'12.2023'!A:D,4,0)</f>
        <v>0</v>
      </c>
      <c r="L3312" s="150">
        <f>VLOOKUP(B3312,'12.2023'!A:E,5,0)</f>
        <v>0</v>
      </c>
      <c r="M3312" s="150">
        <f>VLOOKUP(B3312,'12.2023'!A:F,6,0)</f>
        <v>0</v>
      </c>
      <c r="N3312" s="150">
        <f t="shared" si="205"/>
        <v>0</v>
      </c>
      <c r="O3312" s="152">
        <f t="shared" si="206"/>
        <v>0</v>
      </c>
      <c r="P3312" s="128">
        <f t="shared" si="207"/>
        <v>0</v>
      </c>
      <c r="Q3312" s="153">
        <v>0</v>
      </c>
      <c r="R3312" s="128">
        <f t="shared" si="208"/>
        <v>0</v>
      </c>
      <c r="S3312" s="317">
        <v>9</v>
      </c>
    </row>
    <row r="3313" spans="2:19" hidden="1">
      <c r="B3313" s="121">
        <v>81010101301</v>
      </c>
      <c r="C3313" s="123" t="s">
        <v>4062</v>
      </c>
      <c r="D3313" s="123" t="s">
        <v>32</v>
      </c>
      <c r="E3313" s="123" t="s">
        <v>44</v>
      </c>
      <c r="F3313" s="123" t="s">
        <v>138</v>
      </c>
      <c r="G3313" s="123" t="s">
        <v>59</v>
      </c>
      <c r="H3313" s="149">
        <v>0</v>
      </c>
      <c r="I3313" s="123" t="s">
        <v>3451</v>
      </c>
      <c r="J3313" s="150">
        <f>VLOOKUP(B3313,'12.2023'!A:C,3,0)</f>
        <v>0</v>
      </c>
      <c r="K3313" s="151">
        <f>VLOOKUP(B3313,'12.2023'!A:D,4,0)</f>
        <v>0</v>
      </c>
      <c r="L3313" s="150">
        <f>VLOOKUP(B3313,'12.2023'!A:E,5,0)</f>
        <v>0</v>
      </c>
      <c r="M3313" s="150">
        <f>VLOOKUP(B3313,'12.2023'!A:F,6,0)</f>
        <v>0</v>
      </c>
      <c r="N3313" s="150">
        <f t="shared" si="205"/>
        <v>0</v>
      </c>
      <c r="O3313" s="152">
        <f t="shared" si="206"/>
        <v>0</v>
      </c>
      <c r="P3313" s="128">
        <f t="shared" si="207"/>
        <v>0</v>
      </c>
      <c r="Q3313" s="153">
        <v>0</v>
      </c>
      <c r="R3313" s="128">
        <f t="shared" si="208"/>
        <v>0</v>
      </c>
      <c r="S3313" s="317">
        <v>9</v>
      </c>
    </row>
    <row r="3314" spans="2:19" hidden="1">
      <c r="B3314" s="121">
        <v>81010101401</v>
      </c>
      <c r="C3314" s="123" t="s">
        <v>4062</v>
      </c>
      <c r="D3314" s="123" t="s">
        <v>32</v>
      </c>
      <c r="E3314" s="123" t="s">
        <v>44</v>
      </c>
      <c r="F3314" s="123" t="s">
        <v>138</v>
      </c>
      <c r="G3314" s="123" t="s">
        <v>59</v>
      </c>
      <c r="H3314" s="149">
        <v>0</v>
      </c>
      <c r="I3314" s="123" t="s">
        <v>3452</v>
      </c>
      <c r="J3314" s="150">
        <f>VLOOKUP(B3314,'12.2023'!A:C,3,0)</f>
        <v>28750</v>
      </c>
      <c r="K3314" s="151">
        <f>VLOOKUP(B3314,'12.2023'!A:D,4,0)</f>
        <v>0</v>
      </c>
      <c r="L3314" s="150">
        <f>VLOOKUP(B3314,'12.2023'!A:E,5,0)</f>
        <v>0</v>
      </c>
      <c r="M3314" s="150">
        <f>VLOOKUP(B3314,'12.2023'!A:F,6,0)</f>
        <v>28750</v>
      </c>
      <c r="N3314" s="150">
        <f t="shared" si="205"/>
        <v>0</v>
      </c>
      <c r="O3314" s="152">
        <f t="shared" si="206"/>
        <v>0</v>
      </c>
      <c r="P3314" s="128">
        <f t="shared" si="207"/>
        <v>0</v>
      </c>
      <c r="Q3314" s="153">
        <v>0</v>
      </c>
      <c r="R3314" s="128">
        <f t="shared" si="208"/>
        <v>0</v>
      </c>
      <c r="S3314" s="317">
        <v>9</v>
      </c>
    </row>
    <row r="3315" spans="2:19" hidden="1">
      <c r="B3315" s="121">
        <v>81010101501</v>
      </c>
      <c r="C3315" s="123" t="s">
        <v>4062</v>
      </c>
      <c r="D3315" s="123" t="s">
        <v>32</v>
      </c>
      <c r="E3315" s="123" t="s">
        <v>44</v>
      </c>
      <c r="F3315" s="123" t="s">
        <v>138</v>
      </c>
      <c r="G3315" s="123" t="s">
        <v>59</v>
      </c>
      <c r="H3315" s="149">
        <v>0</v>
      </c>
      <c r="I3315" s="123" t="s">
        <v>3453</v>
      </c>
      <c r="J3315" s="150">
        <f>VLOOKUP(B3315,'12.2023'!A:C,3,0)</f>
        <v>0</v>
      </c>
      <c r="K3315" s="151">
        <f>VLOOKUP(B3315,'12.2023'!A:D,4,0)</f>
        <v>0</v>
      </c>
      <c r="L3315" s="150">
        <f>VLOOKUP(B3315,'12.2023'!A:E,5,0)</f>
        <v>0</v>
      </c>
      <c r="M3315" s="150">
        <f>VLOOKUP(B3315,'12.2023'!A:F,6,0)</f>
        <v>0</v>
      </c>
      <c r="N3315" s="150">
        <f t="shared" si="205"/>
        <v>0</v>
      </c>
      <c r="O3315" s="152">
        <f t="shared" si="206"/>
        <v>0</v>
      </c>
      <c r="P3315" s="128">
        <f t="shared" si="207"/>
        <v>0</v>
      </c>
      <c r="Q3315" s="153">
        <v>0</v>
      </c>
      <c r="R3315" s="128">
        <f t="shared" si="208"/>
        <v>0</v>
      </c>
      <c r="S3315" s="317">
        <v>9</v>
      </c>
    </row>
    <row r="3316" spans="2:19" hidden="1">
      <c r="B3316" s="121">
        <v>81010101601</v>
      </c>
      <c r="C3316" s="123" t="s">
        <v>4062</v>
      </c>
      <c r="D3316" s="123" t="s">
        <v>32</v>
      </c>
      <c r="E3316" s="123" t="s">
        <v>44</v>
      </c>
      <c r="F3316" s="123" t="s">
        <v>138</v>
      </c>
      <c r="G3316" s="123" t="s">
        <v>59</v>
      </c>
      <c r="H3316" s="149">
        <v>0</v>
      </c>
      <c r="I3316" s="123" t="s">
        <v>3454</v>
      </c>
      <c r="J3316" s="150">
        <f>VLOOKUP(B3316,'12.2023'!A:C,3,0)</f>
        <v>0</v>
      </c>
      <c r="K3316" s="151">
        <f>VLOOKUP(B3316,'12.2023'!A:D,4,0)</f>
        <v>0</v>
      </c>
      <c r="L3316" s="150">
        <f>VLOOKUP(B3316,'12.2023'!A:E,5,0)</f>
        <v>0</v>
      </c>
      <c r="M3316" s="150">
        <f>VLOOKUP(B3316,'12.2023'!A:F,6,0)</f>
        <v>0</v>
      </c>
      <c r="N3316" s="150">
        <f t="shared" si="205"/>
        <v>0</v>
      </c>
      <c r="O3316" s="152">
        <f t="shared" si="206"/>
        <v>0</v>
      </c>
      <c r="P3316" s="128">
        <f t="shared" si="207"/>
        <v>0</v>
      </c>
      <c r="Q3316" s="153">
        <v>0</v>
      </c>
      <c r="R3316" s="128">
        <f t="shared" si="208"/>
        <v>0</v>
      </c>
      <c r="S3316" s="317">
        <v>9</v>
      </c>
    </row>
    <row r="3317" spans="2:19" hidden="1">
      <c r="B3317" s="121">
        <v>81010101701</v>
      </c>
      <c r="C3317" s="123" t="s">
        <v>4062</v>
      </c>
      <c r="D3317" s="123" t="s">
        <v>32</v>
      </c>
      <c r="E3317" s="123" t="s">
        <v>44</v>
      </c>
      <c r="F3317" s="123" t="s">
        <v>138</v>
      </c>
      <c r="G3317" s="123" t="s">
        <v>59</v>
      </c>
      <c r="H3317" s="149">
        <v>0</v>
      </c>
      <c r="I3317" s="123" t="s">
        <v>3455</v>
      </c>
      <c r="J3317" s="150">
        <f>VLOOKUP(B3317,'12.2023'!A:C,3,0)</f>
        <v>84464</v>
      </c>
      <c r="K3317" s="151">
        <f>VLOOKUP(B3317,'12.2023'!A:D,4,0)</f>
        <v>0</v>
      </c>
      <c r="L3317" s="150">
        <f>VLOOKUP(B3317,'12.2023'!A:E,5,0)</f>
        <v>1019519.1</v>
      </c>
      <c r="M3317" s="150">
        <f>VLOOKUP(B3317,'12.2023'!A:F,6,0)</f>
        <v>1103983.1000000001</v>
      </c>
      <c r="N3317" s="150">
        <f t="shared" si="205"/>
        <v>0</v>
      </c>
      <c r="O3317" s="152">
        <f t="shared" si="206"/>
        <v>0</v>
      </c>
      <c r="P3317" s="128">
        <f t="shared" si="207"/>
        <v>0</v>
      </c>
      <c r="Q3317" s="153">
        <v>0</v>
      </c>
      <c r="R3317" s="128">
        <f t="shared" si="208"/>
        <v>0</v>
      </c>
      <c r="S3317" s="317">
        <v>9</v>
      </c>
    </row>
    <row r="3318" spans="2:19" hidden="1">
      <c r="B3318" s="121">
        <v>81010101702</v>
      </c>
      <c r="C3318" s="123" t="s">
        <v>4062</v>
      </c>
      <c r="D3318" s="123" t="s">
        <v>32</v>
      </c>
      <c r="E3318" s="123" t="s">
        <v>44</v>
      </c>
      <c r="F3318" s="123" t="s">
        <v>138</v>
      </c>
      <c r="G3318" s="123" t="s">
        <v>59</v>
      </c>
      <c r="H3318" s="149">
        <v>0</v>
      </c>
      <c r="I3318" s="123" t="s">
        <v>3456</v>
      </c>
      <c r="J3318" s="150">
        <f>VLOOKUP(B3318,'12.2023'!A:C,3,0)</f>
        <v>0</v>
      </c>
      <c r="K3318" s="151">
        <f>VLOOKUP(B3318,'12.2023'!A:D,4,0)</f>
        <v>0</v>
      </c>
      <c r="L3318" s="150">
        <f>VLOOKUP(B3318,'12.2023'!A:E,5,0)</f>
        <v>0</v>
      </c>
      <c r="M3318" s="150">
        <f>VLOOKUP(B3318,'12.2023'!A:F,6,0)</f>
        <v>0</v>
      </c>
      <c r="N3318" s="150">
        <f t="shared" si="205"/>
        <v>0</v>
      </c>
      <c r="O3318" s="152">
        <f t="shared" si="206"/>
        <v>0</v>
      </c>
      <c r="P3318" s="128">
        <f t="shared" si="207"/>
        <v>0</v>
      </c>
      <c r="Q3318" s="153">
        <v>0</v>
      </c>
      <c r="R3318" s="128">
        <f t="shared" si="208"/>
        <v>0</v>
      </c>
      <c r="S3318" s="317">
        <v>9</v>
      </c>
    </row>
    <row r="3319" spans="2:19" hidden="1">
      <c r="B3319" s="121">
        <v>81010101703</v>
      </c>
      <c r="C3319" s="123" t="s">
        <v>4062</v>
      </c>
      <c r="D3319" s="123" t="s">
        <v>32</v>
      </c>
      <c r="E3319" s="123" t="s">
        <v>44</v>
      </c>
      <c r="F3319" s="123" t="s">
        <v>138</v>
      </c>
      <c r="G3319" s="123" t="s">
        <v>59</v>
      </c>
      <c r="H3319" s="149">
        <v>0</v>
      </c>
      <c r="I3319" s="123" t="s">
        <v>3457</v>
      </c>
      <c r="J3319" s="150">
        <f>VLOOKUP(B3319,'12.2023'!A:C,3,0)</f>
        <v>0</v>
      </c>
      <c r="K3319" s="151">
        <f>VLOOKUP(B3319,'12.2023'!A:D,4,0)</f>
        <v>0</v>
      </c>
      <c r="L3319" s="150">
        <f>VLOOKUP(B3319,'12.2023'!A:E,5,0)</f>
        <v>36225</v>
      </c>
      <c r="M3319" s="150">
        <f>VLOOKUP(B3319,'12.2023'!A:F,6,0)</f>
        <v>36225</v>
      </c>
      <c r="N3319" s="150">
        <f t="shared" si="205"/>
        <v>0</v>
      </c>
      <c r="O3319" s="152">
        <f t="shared" si="206"/>
        <v>0</v>
      </c>
      <c r="P3319" s="128">
        <f t="shared" si="207"/>
        <v>0</v>
      </c>
      <c r="Q3319" s="153">
        <v>0</v>
      </c>
      <c r="R3319" s="128">
        <f t="shared" si="208"/>
        <v>0</v>
      </c>
      <c r="S3319" s="317">
        <v>9</v>
      </c>
    </row>
    <row r="3320" spans="2:19" hidden="1">
      <c r="B3320" s="121">
        <v>81010101704</v>
      </c>
      <c r="C3320" s="123" t="s">
        <v>4062</v>
      </c>
      <c r="D3320" s="123" t="s">
        <v>32</v>
      </c>
      <c r="E3320" s="123" t="s">
        <v>44</v>
      </c>
      <c r="F3320" s="123" t="s">
        <v>138</v>
      </c>
      <c r="G3320" s="123" t="s">
        <v>59</v>
      </c>
      <c r="H3320" s="149">
        <v>0</v>
      </c>
      <c r="I3320" s="123" t="s">
        <v>3458</v>
      </c>
      <c r="J3320" s="150">
        <f>VLOOKUP(B3320,'12.2023'!A:C,3,0)</f>
        <v>0</v>
      </c>
      <c r="K3320" s="151">
        <f>VLOOKUP(B3320,'12.2023'!A:D,4,0)</f>
        <v>0</v>
      </c>
      <c r="L3320" s="150">
        <f>VLOOKUP(B3320,'12.2023'!A:E,5,0)</f>
        <v>186473.08000000002</v>
      </c>
      <c r="M3320" s="150">
        <f>VLOOKUP(B3320,'12.2023'!A:F,6,0)</f>
        <v>108625.90000000001</v>
      </c>
      <c r="N3320" s="150">
        <f t="shared" si="205"/>
        <v>77847.180000000008</v>
      </c>
      <c r="O3320" s="152">
        <f t="shared" si="206"/>
        <v>0</v>
      </c>
      <c r="P3320" s="128">
        <f t="shared" si="207"/>
        <v>77847.180000000008</v>
      </c>
      <c r="Q3320" s="153">
        <v>0</v>
      </c>
      <c r="R3320" s="128">
        <f t="shared" si="208"/>
        <v>77847.180000000008</v>
      </c>
      <c r="S3320" s="317">
        <v>9</v>
      </c>
    </row>
    <row r="3321" spans="2:19" hidden="1">
      <c r="B3321" s="121">
        <v>81010101801</v>
      </c>
      <c r="C3321" s="123" t="s">
        <v>4062</v>
      </c>
      <c r="D3321" s="123" t="s">
        <v>32</v>
      </c>
      <c r="E3321" s="123" t="s">
        <v>44</v>
      </c>
      <c r="F3321" s="123" t="s">
        <v>138</v>
      </c>
      <c r="G3321" s="123" t="s">
        <v>59</v>
      </c>
      <c r="H3321" s="149">
        <v>0</v>
      </c>
      <c r="I3321" s="123" t="s">
        <v>3459</v>
      </c>
      <c r="J3321" s="150">
        <f>VLOOKUP(B3321,'12.2023'!A:C,3,0)</f>
        <v>0</v>
      </c>
      <c r="K3321" s="151">
        <f>VLOOKUP(B3321,'12.2023'!A:D,4,0)</f>
        <v>0</v>
      </c>
      <c r="L3321" s="150">
        <f>VLOOKUP(B3321,'12.2023'!A:E,5,0)</f>
        <v>0</v>
      </c>
      <c r="M3321" s="150">
        <f>VLOOKUP(B3321,'12.2023'!A:F,6,0)</f>
        <v>0</v>
      </c>
      <c r="N3321" s="150">
        <f t="shared" si="205"/>
        <v>0</v>
      </c>
      <c r="O3321" s="152">
        <f t="shared" si="206"/>
        <v>0</v>
      </c>
      <c r="P3321" s="128">
        <f t="shared" si="207"/>
        <v>0</v>
      </c>
      <c r="Q3321" s="153">
        <v>0</v>
      </c>
      <c r="R3321" s="128">
        <f t="shared" si="208"/>
        <v>0</v>
      </c>
      <c r="S3321" s="317">
        <v>9</v>
      </c>
    </row>
    <row r="3322" spans="2:19" hidden="1">
      <c r="B3322" s="121">
        <v>81010101901</v>
      </c>
      <c r="C3322" s="123" t="s">
        <v>4062</v>
      </c>
      <c r="D3322" s="123" t="s">
        <v>32</v>
      </c>
      <c r="E3322" s="123" t="s">
        <v>44</v>
      </c>
      <c r="F3322" s="123" t="s">
        <v>138</v>
      </c>
      <c r="G3322" s="123" t="s">
        <v>59</v>
      </c>
      <c r="H3322" s="149">
        <v>0</v>
      </c>
      <c r="I3322" s="123" t="s">
        <v>3460</v>
      </c>
      <c r="J3322" s="150">
        <f>VLOOKUP(B3322,'12.2023'!A:C,3,0)</f>
        <v>177645.62</v>
      </c>
      <c r="K3322" s="151">
        <f>VLOOKUP(B3322,'12.2023'!A:D,4,0)</f>
        <v>0</v>
      </c>
      <c r="L3322" s="150">
        <f>VLOOKUP(B3322,'12.2023'!A:E,5,0)</f>
        <v>1481660.05</v>
      </c>
      <c r="M3322" s="150">
        <f>VLOOKUP(B3322,'12.2023'!A:F,6,0)</f>
        <v>1646203.7</v>
      </c>
      <c r="N3322" s="150">
        <f t="shared" si="205"/>
        <v>13101.969999999972</v>
      </c>
      <c r="O3322" s="152">
        <f t="shared" si="206"/>
        <v>0</v>
      </c>
      <c r="P3322" s="128">
        <f t="shared" si="207"/>
        <v>13101.969999999972</v>
      </c>
      <c r="Q3322" s="153">
        <v>0</v>
      </c>
      <c r="R3322" s="128">
        <f t="shared" si="208"/>
        <v>13101.969999999972</v>
      </c>
      <c r="S3322" s="317">
        <v>9</v>
      </c>
    </row>
    <row r="3323" spans="2:19" hidden="1">
      <c r="B3323" s="121">
        <v>81010102001</v>
      </c>
      <c r="C3323" s="123" t="s">
        <v>4062</v>
      </c>
      <c r="D3323" s="123" t="s">
        <v>32</v>
      </c>
      <c r="E3323" s="123" t="s">
        <v>44</v>
      </c>
      <c r="F3323" s="123" t="s">
        <v>138</v>
      </c>
      <c r="G3323" s="123" t="s">
        <v>59</v>
      </c>
      <c r="H3323" s="149">
        <v>0</v>
      </c>
      <c r="I3323" s="123" t="s">
        <v>3461</v>
      </c>
      <c r="J3323" s="150">
        <f>VLOOKUP(B3323,'12.2023'!A:C,3,0)</f>
        <v>0</v>
      </c>
      <c r="K3323" s="151">
        <f>VLOOKUP(B3323,'12.2023'!A:D,4,0)</f>
        <v>0</v>
      </c>
      <c r="L3323" s="150">
        <f>VLOOKUP(B3323,'12.2023'!A:E,5,0)</f>
        <v>0</v>
      </c>
      <c r="M3323" s="150">
        <f>VLOOKUP(B3323,'12.2023'!A:F,6,0)</f>
        <v>0</v>
      </c>
      <c r="N3323" s="150">
        <f t="shared" si="205"/>
        <v>0</v>
      </c>
      <c r="O3323" s="152">
        <f t="shared" si="206"/>
        <v>0</v>
      </c>
      <c r="P3323" s="128">
        <f t="shared" si="207"/>
        <v>0</v>
      </c>
      <c r="Q3323" s="153">
        <v>0</v>
      </c>
      <c r="R3323" s="128">
        <f t="shared" si="208"/>
        <v>0</v>
      </c>
      <c r="S3323" s="317">
        <v>9</v>
      </c>
    </row>
    <row r="3324" spans="2:19" hidden="1">
      <c r="B3324" s="121">
        <v>81010102101</v>
      </c>
      <c r="C3324" s="123" t="s">
        <v>4062</v>
      </c>
      <c r="D3324" s="123" t="s">
        <v>32</v>
      </c>
      <c r="E3324" s="123" t="s">
        <v>44</v>
      </c>
      <c r="F3324" s="123" t="s">
        <v>138</v>
      </c>
      <c r="G3324" s="123" t="s">
        <v>59</v>
      </c>
      <c r="H3324" s="149">
        <v>0</v>
      </c>
      <c r="I3324" s="123" t="s">
        <v>3462</v>
      </c>
      <c r="J3324" s="150">
        <f>VLOOKUP(B3324,'12.2023'!A:C,3,0)</f>
        <v>20633.75</v>
      </c>
      <c r="K3324" s="151">
        <f>VLOOKUP(B3324,'12.2023'!A:D,4,0)</f>
        <v>0</v>
      </c>
      <c r="L3324" s="150">
        <f>VLOOKUP(B3324,'12.2023'!A:E,5,0)</f>
        <v>122317.34</v>
      </c>
      <c r="M3324" s="150">
        <f>VLOOKUP(B3324,'12.2023'!A:F,6,0)</f>
        <v>142465</v>
      </c>
      <c r="N3324" s="150">
        <f t="shared" si="205"/>
        <v>486.08999999999651</v>
      </c>
      <c r="O3324" s="152">
        <f t="shared" si="206"/>
        <v>0</v>
      </c>
      <c r="P3324" s="128">
        <f t="shared" si="207"/>
        <v>486.08999999999651</v>
      </c>
      <c r="Q3324" s="153">
        <v>0</v>
      </c>
      <c r="R3324" s="128">
        <f t="shared" si="208"/>
        <v>486.08999999999651</v>
      </c>
      <c r="S3324" s="317">
        <v>9</v>
      </c>
    </row>
    <row r="3325" spans="2:19" hidden="1">
      <c r="B3325" s="121">
        <v>81010102102</v>
      </c>
      <c r="C3325" s="123" t="s">
        <v>4062</v>
      </c>
      <c r="D3325" s="123" t="s">
        <v>32</v>
      </c>
      <c r="E3325" s="123" t="s">
        <v>44</v>
      </c>
      <c r="F3325" s="123" t="s">
        <v>138</v>
      </c>
      <c r="G3325" s="123" t="s">
        <v>59</v>
      </c>
      <c r="H3325" s="149">
        <v>0</v>
      </c>
      <c r="I3325" s="123" t="s">
        <v>3463</v>
      </c>
      <c r="J3325" s="150">
        <f>VLOOKUP(B3325,'12.2023'!A:C,3,0)</f>
        <v>0</v>
      </c>
      <c r="K3325" s="151">
        <f>VLOOKUP(B3325,'12.2023'!A:D,4,0)</f>
        <v>0</v>
      </c>
      <c r="L3325" s="150">
        <f>VLOOKUP(B3325,'12.2023'!A:E,5,0)</f>
        <v>2223557.06</v>
      </c>
      <c r="M3325" s="150">
        <f>VLOOKUP(B3325,'12.2023'!A:F,6,0)</f>
        <v>2114471</v>
      </c>
      <c r="N3325" s="150">
        <f t="shared" si="205"/>
        <v>109086.06000000006</v>
      </c>
      <c r="O3325" s="152">
        <f t="shared" si="206"/>
        <v>0</v>
      </c>
      <c r="P3325" s="128">
        <f t="shared" si="207"/>
        <v>109086.06000000006</v>
      </c>
      <c r="Q3325" s="153">
        <v>0</v>
      </c>
      <c r="R3325" s="128">
        <f t="shared" si="208"/>
        <v>109086.06000000006</v>
      </c>
      <c r="S3325" s="317">
        <v>9</v>
      </c>
    </row>
    <row r="3326" spans="2:19" hidden="1">
      <c r="B3326" s="121">
        <v>81010102103</v>
      </c>
      <c r="C3326" s="123" t="s">
        <v>4062</v>
      </c>
      <c r="D3326" s="123" t="s">
        <v>32</v>
      </c>
      <c r="E3326" s="123" t="s">
        <v>44</v>
      </c>
      <c r="F3326" s="123" t="s">
        <v>138</v>
      </c>
      <c r="G3326" s="123" t="s">
        <v>59</v>
      </c>
      <c r="H3326" s="149">
        <v>0</v>
      </c>
      <c r="I3326" s="123" t="s">
        <v>4178</v>
      </c>
      <c r="J3326" s="150">
        <f>VLOOKUP(B3326,'12.2023'!A:C,3,0)</f>
        <v>0</v>
      </c>
      <c r="K3326" s="151">
        <f>VLOOKUP(B3326,'12.2023'!A:D,4,0)</f>
        <v>0</v>
      </c>
      <c r="L3326" s="150">
        <v>0</v>
      </c>
      <c r="M3326" s="150">
        <v>0</v>
      </c>
      <c r="N3326" s="150">
        <f t="shared" si="205"/>
        <v>0</v>
      </c>
      <c r="O3326" s="152">
        <f t="shared" si="206"/>
        <v>0</v>
      </c>
      <c r="P3326" s="128">
        <f t="shared" si="207"/>
        <v>0</v>
      </c>
      <c r="Q3326" s="153">
        <v>0</v>
      </c>
      <c r="R3326" s="128">
        <f t="shared" si="208"/>
        <v>0</v>
      </c>
      <c r="S3326" s="317">
        <v>9</v>
      </c>
    </row>
    <row r="3327" spans="2:19" hidden="1">
      <c r="B3327" s="121">
        <v>81010102201</v>
      </c>
      <c r="C3327" s="123" t="s">
        <v>4062</v>
      </c>
      <c r="D3327" s="123" t="s">
        <v>32</v>
      </c>
      <c r="E3327" s="123" t="s">
        <v>44</v>
      </c>
      <c r="F3327" s="123" t="s">
        <v>138</v>
      </c>
      <c r="G3327" s="123" t="s">
        <v>59</v>
      </c>
      <c r="H3327" s="149">
        <v>0</v>
      </c>
      <c r="I3327" s="123" t="s">
        <v>3464</v>
      </c>
      <c r="J3327" s="150">
        <f>VLOOKUP(B3327,'12.2023'!A:C,3,0)</f>
        <v>0</v>
      </c>
      <c r="K3327" s="151">
        <f>VLOOKUP(B3327,'12.2023'!A:D,4,0)</f>
        <v>0</v>
      </c>
      <c r="L3327" s="150">
        <f>VLOOKUP(B3327,'12.2023'!A:E,5,0)</f>
        <v>8825.5</v>
      </c>
      <c r="M3327" s="150">
        <f>VLOOKUP(B3327,'12.2023'!A:F,6,0)</f>
        <v>8825.5</v>
      </c>
      <c r="N3327" s="150">
        <f t="shared" si="205"/>
        <v>0</v>
      </c>
      <c r="O3327" s="152">
        <f t="shared" si="206"/>
        <v>0</v>
      </c>
      <c r="P3327" s="128">
        <f t="shared" si="207"/>
        <v>0</v>
      </c>
      <c r="Q3327" s="153">
        <v>0</v>
      </c>
      <c r="R3327" s="128">
        <f t="shared" si="208"/>
        <v>0</v>
      </c>
      <c r="S3327" s="317">
        <v>9</v>
      </c>
    </row>
    <row r="3328" spans="2:19" hidden="1">
      <c r="B3328" s="121">
        <v>81010102301</v>
      </c>
      <c r="C3328" s="123" t="s">
        <v>4062</v>
      </c>
      <c r="D3328" s="123" t="s">
        <v>32</v>
      </c>
      <c r="E3328" s="123" t="s">
        <v>44</v>
      </c>
      <c r="F3328" s="123" t="s">
        <v>138</v>
      </c>
      <c r="G3328" s="123" t="s">
        <v>59</v>
      </c>
      <c r="H3328" s="149">
        <v>0</v>
      </c>
      <c r="I3328" s="123" t="s">
        <v>3465</v>
      </c>
      <c r="J3328" s="150">
        <f>VLOOKUP(B3328,'12.2023'!A:C,3,0)</f>
        <v>0</v>
      </c>
      <c r="K3328" s="151">
        <f>VLOOKUP(B3328,'12.2023'!A:D,4,0)</f>
        <v>0</v>
      </c>
      <c r="L3328" s="150">
        <f>VLOOKUP(B3328,'12.2023'!A:E,5,0)</f>
        <v>0</v>
      </c>
      <c r="M3328" s="150">
        <f>VLOOKUP(B3328,'12.2023'!A:F,6,0)</f>
        <v>0</v>
      </c>
      <c r="N3328" s="150">
        <f t="shared" si="205"/>
        <v>0</v>
      </c>
      <c r="O3328" s="152">
        <f t="shared" si="206"/>
        <v>0</v>
      </c>
      <c r="P3328" s="128">
        <f t="shared" si="207"/>
        <v>0</v>
      </c>
      <c r="Q3328" s="153">
        <v>0</v>
      </c>
      <c r="R3328" s="128">
        <f t="shared" si="208"/>
        <v>0</v>
      </c>
      <c r="S3328" s="317">
        <v>9</v>
      </c>
    </row>
    <row r="3329" spans="2:19" hidden="1">
      <c r="B3329" s="121">
        <v>81010102401</v>
      </c>
      <c r="C3329" s="123" t="s">
        <v>4062</v>
      </c>
      <c r="D3329" s="123" t="s">
        <v>32</v>
      </c>
      <c r="E3329" s="123" t="s">
        <v>44</v>
      </c>
      <c r="F3329" s="123" t="s">
        <v>138</v>
      </c>
      <c r="G3329" s="123" t="s">
        <v>59</v>
      </c>
      <c r="H3329" s="149">
        <v>0</v>
      </c>
      <c r="I3329" s="123" t="s">
        <v>3466</v>
      </c>
      <c r="J3329" s="150">
        <f>VLOOKUP(B3329,'12.2023'!A:C,3,0)</f>
        <v>0</v>
      </c>
      <c r="K3329" s="151">
        <f>VLOOKUP(B3329,'12.2023'!A:D,4,0)</f>
        <v>0</v>
      </c>
      <c r="L3329" s="150">
        <f>VLOOKUP(B3329,'12.2023'!A:E,5,0)</f>
        <v>10511</v>
      </c>
      <c r="M3329" s="150">
        <f>VLOOKUP(B3329,'12.2023'!A:F,6,0)</f>
        <v>10511</v>
      </c>
      <c r="N3329" s="150">
        <f t="shared" si="205"/>
        <v>0</v>
      </c>
      <c r="O3329" s="152">
        <f t="shared" si="206"/>
        <v>0</v>
      </c>
      <c r="P3329" s="128">
        <f t="shared" si="207"/>
        <v>0</v>
      </c>
      <c r="Q3329" s="153">
        <v>0</v>
      </c>
      <c r="R3329" s="128">
        <f t="shared" si="208"/>
        <v>0</v>
      </c>
      <c r="S3329" s="317">
        <v>9</v>
      </c>
    </row>
    <row r="3330" spans="2:19" hidden="1">
      <c r="B3330" s="121">
        <v>81010102402</v>
      </c>
      <c r="C3330" s="123" t="s">
        <v>4062</v>
      </c>
      <c r="D3330" s="123" t="s">
        <v>32</v>
      </c>
      <c r="E3330" s="123" t="s">
        <v>44</v>
      </c>
      <c r="F3330" s="123" t="s">
        <v>138</v>
      </c>
      <c r="G3330" s="123" t="s">
        <v>59</v>
      </c>
      <c r="H3330" s="149">
        <v>0</v>
      </c>
      <c r="I3330" s="123" t="s">
        <v>3467</v>
      </c>
      <c r="J3330" s="150">
        <f>VLOOKUP(B3330,'12.2023'!A:C,3,0)</f>
        <v>0</v>
      </c>
      <c r="K3330" s="151">
        <f>VLOOKUP(B3330,'12.2023'!A:D,4,0)</f>
        <v>0</v>
      </c>
      <c r="L3330" s="150">
        <f>VLOOKUP(B3330,'12.2023'!A:E,5,0)</f>
        <v>13898</v>
      </c>
      <c r="M3330" s="150">
        <f>VLOOKUP(B3330,'12.2023'!A:F,6,0)</f>
        <v>13898</v>
      </c>
      <c r="N3330" s="150">
        <f t="shared" si="205"/>
        <v>0</v>
      </c>
      <c r="O3330" s="152">
        <f t="shared" si="206"/>
        <v>0</v>
      </c>
      <c r="P3330" s="128">
        <f t="shared" si="207"/>
        <v>0</v>
      </c>
      <c r="Q3330" s="153">
        <v>0</v>
      </c>
      <c r="R3330" s="128">
        <f t="shared" si="208"/>
        <v>0</v>
      </c>
      <c r="S3330" s="317">
        <v>9</v>
      </c>
    </row>
    <row r="3331" spans="2:19" hidden="1">
      <c r="B3331" s="121">
        <v>81010102501</v>
      </c>
      <c r="C3331" s="123" t="s">
        <v>4062</v>
      </c>
      <c r="D3331" s="123" t="s">
        <v>32</v>
      </c>
      <c r="E3331" s="123" t="s">
        <v>44</v>
      </c>
      <c r="F3331" s="123" t="s">
        <v>138</v>
      </c>
      <c r="G3331" s="123" t="s">
        <v>59</v>
      </c>
      <c r="H3331" s="149">
        <v>0</v>
      </c>
      <c r="I3331" s="123" t="s">
        <v>3468</v>
      </c>
      <c r="J3331" s="150">
        <f>VLOOKUP(B3331,'12.2023'!A:C,3,0)</f>
        <v>0</v>
      </c>
      <c r="K3331" s="151">
        <f>VLOOKUP(B3331,'12.2023'!A:D,4,0)</f>
        <v>0</v>
      </c>
      <c r="L3331" s="150">
        <f>VLOOKUP(B3331,'12.2023'!A:E,5,0)</f>
        <v>230000</v>
      </c>
      <c r="M3331" s="150">
        <f>VLOOKUP(B3331,'12.2023'!A:F,6,0)</f>
        <v>230000</v>
      </c>
      <c r="N3331" s="150">
        <f t="shared" si="205"/>
        <v>0</v>
      </c>
      <c r="O3331" s="152">
        <f t="shared" si="206"/>
        <v>0</v>
      </c>
      <c r="P3331" s="128">
        <f t="shared" si="207"/>
        <v>0</v>
      </c>
      <c r="Q3331" s="153">
        <v>0</v>
      </c>
      <c r="R3331" s="128">
        <f t="shared" si="208"/>
        <v>0</v>
      </c>
      <c r="S3331" s="317">
        <v>9</v>
      </c>
    </row>
    <row r="3332" spans="2:19" hidden="1">
      <c r="B3332" s="121">
        <v>81010102601</v>
      </c>
      <c r="C3332" s="123" t="s">
        <v>4062</v>
      </c>
      <c r="D3332" s="123" t="s">
        <v>32</v>
      </c>
      <c r="E3332" s="123" t="s">
        <v>44</v>
      </c>
      <c r="F3332" s="123" t="s">
        <v>138</v>
      </c>
      <c r="G3332" s="123" t="s">
        <v>59</v>
      </c>
      <c r="H3332" s="149">
        <v>0</v>
      </c>
      <c r="I3332" s="123" t="s">
        <v>3469</v>
      </c>
      <c r="J3332" s="150">
        <f>VLOOKUP(B3332,'12.2023'!A:C,3,0)</f>
        <v>0</v>
      </c>
      <c r="K3332" s="151">
        <f>VLOOKUP(B3332,'12.2023'!A:D,4,0)</f>
        <v>0</v>
      </c>
      <c r="L3332" s="150">
        <f>VLOOKUP(B3332,'12.2023'!A:E,5,0)</f>
        <v>0</v>
      </c>
      <c r="M3332" s="150">
        <f>VLOOKUP(B3332,'12.2023'!A:F,6,0)</f>
        <v>0</v>
      </c>
      <c r="N3332" s="150">
        <f t="shared" si="205"/>
        <v>0</v>
      </c>
      <c r="O3332" s="152">
        <f t="shared" si="206"/>
        <v>0</v>
      </c>
      <c r="P3332" s="128">
        <f t="shared" si="207"/>
        <v>0</v>
      </c>
      <c r="Q3332" s="153">
        <v>0</v>
      </c>
      <c r="R3332" s="128">
        <f t="shared" si="208"/>
        <v>0</v>
      </c>
      <c r="S3332" s="317">
        <v>9</v>
      </c>
    </row>
    <row r="3333" spans="2:19" hidden="1">
      <c r="B3333" s="121">
        <v>81010102701</v>
      </c>
      <c r="C3333" s="123" t="s">
        <v>4062</v>
      </c>
      <c r="D3333" s="123" t="s">
        <v>32</v>
      </c>
      <c r="E3333" s="123" t="s">
        <v>44</v>
      </c>
      <c r="F3333" s="123" t="s">
        <v>138</v>
      </c>
      <c r="G3333" s="123" t="s">
        <v>59</v>
      </c>
      <c r="H3333" s="149">
        <v>0</v>
      </c>
      <c r="I3333" s="123" t="s">
        <v>3470</v>
      </c>
      <c r="J3333" s="150">
        <f>VLOOKUP(B3333,'12.2023'!A:C,3,0)</f>
        <v>0</v>
      </c>
      <c r="K3333" s="151">
        <f>VLOOKUP(B3333,'12.2023'!A:D,4,0)</f>
        <v>0</v>
      </c>
      <c r="L3333" s="150">
        <f>VLOOKUP(B3333,'12.2023'!A:E,5,0)</f>
        <v>527500</v>
      </c>
      <c r="M3333" s="150">
        <f>VLOOKUP(B3333,'12.2023'!A:F,6,0)</f>
        <v>168782</v>
      </c>
      <c r="N3333" s="150">
        <f t="shared" si="205"/>
        <v>358718</v>
      </c>
      <c r="O3333" s="152">
        <f t="shared" si="206"/>
        <v>0</v>
      </c>
      <c r="P3333" s="128">
        <f t="shared" si="207"/>
        <v>358718</v>
      </c>
      <c r="Q3333" s="153">
        <v>0</v>
      </c>
      <c r="R3333" s="128">
        <f t="shared" si="208"/>
        <v>358718</v>
      </c>
      <c r="S3333" s="317">
        <v>9</v>
      </c>
    </row>
    <row r="3334" spans="2:19" hidden="1">
      <c r="B3334" s="121">
        <v>81010102702</v>
      </c>
      <c r="C3334" s="123" t="s">
        <v>4062</v>
      </c>
      <c r="D3334" s="123" t="s">
        <v>32</v>
      </c>
      <c r="E3334" s="123" t="s">
        <v>44</v>
      </c>
      <c r="F3334" s="123" t="s">
        <v>138</v>
      </c>
      <c r="G3334" s="123" t="s">
        <v>59</v>
      </c>
      <c r="H3334" s="149">
        <v>0</v>
      </c>
      <c r="I3334" s="123" t="s">
        <v>3471</v>
      </c>
      <c r="J3334" s="150">
        <f>VLOOKUP(B3334,'12.2023'!A:C,3,0)</f>
        <v>0</v>
      </c>
      <c r="K3334" s="151">
        <f>VLOOKUP(B3334,'12.2023'!A:D,4,0)</f>
        <v>0</v>
      </c>
      <c r="L3334" s="150">
        <f>VLOOKUP(B3334,'12.2023'!A:E,5,0)</f>
        <v>16389.8</v>
      </c>
      <c r="M3334" s="150">
        <f>VLOOKUP(B3334,'12.2023'!A:F,6,0)</f>
        <v>0</v>
      </c>
      <c r="N3334" s="150">
        <f t="shared" si="205"/>
        <v>16389.8</v>
      </c>
      <c r="O3334" s="152">
        <f t="shared" si="206"/>
        <v>0</v>
      </c>
      <c r="P3334" s="128">
        <f t="shared" si="207"/>
        <v>16389.8</v>
      </c>
      <c r="Q3334" s="153">
        <v>0</v>
      </c>
      <c r="R3334" s="128">
        <f t="shared" si="208"/>
        <v>16389.8</v>
      </c>
      <c r="S3334" s="317">
        <v>9</v>
      </c>
    </row>
    <row r="3335" spans="2:19" hidden="1">
      <c r="B3335" s="121">
        <v>81010102801</v>
      </c>
      <c r="C3335" s="123" t="s">
        <v>4062</v>
      </c>
      <c r="D3335" s="123" t="s">
        <v>32</v>
      </c>
      <c r="E3335" s="123" t="s">
        <v>44</v>
      </c>
      <c r="F3335" s="123" t="s">
        <v>138</v>
      </c>
      <c r="G3335" s="123" t="s">
        <v>59</v>
      </c>
      <c r="H3335" s="149">
        <v>0</v>
      </c>
      <c r="I3335" s="123" t="s">
        <v>3472</v>
      </c>
      <c r="J3335" s="150">
        <f>VLOOKUP(B3335,'12.2023'!A:C,3,0)</f>
        <v>0</v>
      </c>
      <c r="K3335" s="151">
        <f>VLOOKUP(B3335,'12.2023'!A:D,4,0)</f>
        <v>0</v>
      </c>
      <c r="L3335" s="150">
        <f>VLOOKUP(B3335,'12.2023'!A:E,5,0)</f>
        <v>0</v>
      </c>
      <c r="M3335" s="150">
        <f>VLOOKUP(B3335,'12.2023'!A:F,6,0)</f>
        <v>0</v>
      </c>
      <c r="N3335" s="150">
        <f t="shared" ref="N3335:N3398" si="209">IF((J3335+L3335)-(K3335+M3335)&lt;0,0,(J3335+L3335)-(K3335+M3335))</f>
        <v>0</v>
      </c>
      <c r="O3335" s="152">
        <f t="shared" ref="O3335:O3398" si="210">-IF((J3335+L3335)-(K3335+M3335)&lt;0,(J3335+L3335)-(K3335+M3335),0)</f>
        <v>0</v>
      </c>
      <c r="P3335" s="128">
        <f t="shared" ref="P3335:P3398" si="211">N3335-O3335</f>
        <v>0</v>
      </c>
      <c r="Q3335" s="153">
        <v>0</v>
      </c>
      <c r="R3335" s="128">
        <f t="shared" ref="R3335:R3398" si="212">P3335-Q3335</f>
        <v>0</v>
      </c>
      <c r="S3335" s="317">
        <v>9</v>
      </c>
    </row>
    <row r="3336" spans="2:19" hidden="1">
      <c r="B3336" s="121">
        <v>81010102901</v>
      </c>
      <c r="C3336" s="123" t="s">
        <v>4062</v>
      </c>
      <c r="D3336" s="123" t="s">
        <v>32</v>
      </c>
      <c r="E3336" s="123" t="s">
        <v>44</v>
      </c>
      <c r="F3336" s="123" t="s">
        <v>138</v>
      </c>
      <c r="G3336" s="123" t="s">
        <v>59</v>
      </c>
      <c r="H3336" s="149">
        <v>0</v>
      </c>
      <c r="I3336" s="123" t="s">
        <v>3473</v>
      </c>
      <c r="J3336" s="150">
        <f>VLOOKUP(B3336,'12.2023'!A:C,3,0)</f>
        <v>0</v>
      </c>
      <c r="K3336" s="151">
        <f>VLOOKUP(B3336,'12.2023'!A:D,4,0)</f>
        <v>0</v>
      </c>
      <c r="L3336" s="150">
        <f>VLOOKUP(B3336,'12.2023'!A:E,5,0)</f>
        <v>7870</v>
      </c>
      <c r="M3336" s="150">
        <f>VLOOKUP(B3336,'12.2023'!A:F,6,0)</f>
        <v>7870</v>
      </c>
      <c r="N3336" s="150">
        <f t="shared" si="209"/>
        <v>0</v>
      </c>
      <c r="O3336" s="152">
        <f t="shared" si="210"/>
        <v>0</v>
      </c>
      <c r="P3336" s="128">
        <f t="shared" si="211"/>
        <v>0</v>
      </c>
      <c r="Q3336" s="153">
        <v>0</v>
      </c>
      <c r="R3336" s="128">
        <f t="shared" si="212"/>
        <v>0</v>
      </c>
      <c r="S3336" s="317">
        <v>9</v>
      </c>
    </row>
    <row r="3337" spans="2:19" hidden="1">
      <c r="B3337" s="121">
        <v>81010103001</v>
      </c>
      <c r="C3337" s="123" t="s">
        <v>4062</v>
      </c>
      <c r="D3337" s="123" t="s">
        <v>32</v>
      </c>
      <c r="E3337" s="123" t="s">
        <v>44</v>
      </c>
      <c r="F3337" s="123" t="s">
        <v>138</v>
      </c>
      <c r="G3337" s="123" t="s">
        <v>59</v>
      </c>
      <c r="H3337" s="149">
        <v>0</v>
      </c>
      <c r="I3337" s="123" t="s">
        <v>3474</v>
      </c>
      <c r="J3337" s="150">
        <f>VLOOKUP(B3337,'12.2023'!A:C,3,0)</f>
        <v>0</v>
      </c>
      <c r="K3337" s="151">
        <f>VLOOKUP(B3337,'12.2023'!A:D,4,0)</f>
        <v>0</v>
      </c>
      <c r="L3337" s="150">
        <f>VLOOKUP(B3337,'12.2023'!A:E,5,0)</f>
        <v>0</v>
      </c>
      <c r="M3337" s="150">
        <f>VLOOKUP(B3337,'12.2023'!A:F,6,0)</f>
        <v>0</v>
      </c>
      <c r="N3337" s="150">
        <f t="shared" si="209"/>
        <v>0</v>
      </c>
      <c r="O3337" s="152">
        <f t="shared" si="210"/>
        <v>0</v>
      </c>
      <c r="P3337" s="128">
        <f t="shared" si="211"/>
        <v>0</v>
      </c>
      <c r="Q3337" s="153">
        <v>0</v>
      </c>
      <c r="R3337" s="128">
        <f t="shared" si="212"/>
        <v>0</v>
      </c>
      <c r="S3337" s="317">
        <v>9</v>
      </c>
    </row>
    <row r="3338" spans="2:19" hidden="1">
      <c r="B3338" s="121">
        <v>81010200001</v>
      </c>
      <c r="C3338" s="123" t="s">
        <v>4062</v>
      </c>
      <c r="D3338" s="123" t="s">
        <v>32</v>
      </c>
      <c r="E3338" s="148" t="s">
        <v>44</v>
      </c>
      <c r="F3338" s="148" t="s">
        <v>88</v>
      </c>
      <c r="G3338" s="148" t="s">
        <v>106</v>
      </c>
      <c r="H3338" s="149">
        <v>0</v>
      </c>
      <c r="I3338" s="123" t="s">
        <v>3475</v>
      </c>
      <c r="J3338" s="150">
        <f>VLOOKUP(B3338,'12.2023'!A:C,3,0)</f>
        <v>0</v>
      </c>
      <c r="K3338" s="151">
        <f>VLOOKUP(B3338,'12.2023'!A:D,4,0)</f>
        <v>0</v>
      </c>
      <c r="L3338" s="150">
        <f>VLOOKUP(B3338,'12.2023'!A:E,5,0)</f>
        <v>783757.29</v>
      </c>
      <c r="M3338" s="150">
        <f>VLOOKUP(B3338,'12.2023'!A:F,6,0)</f>
        <v>775993.87</v>
      </c>
      <c r="N3338" s="150">
        <f t="shared" si="209"/>
        <v>7763.4200000000419</v>
      </c>
      <c r="O3338" s="152">
        <f t="shared" si="210"/>
        <v>0</v>
      </c>
      <c r="P3338" s="128">
        <f t="shared" si="211"/>
        <v>7763.4200000000419</v>
      </c>
      <c r="Q3338" s="153">
        <v>0</v>
      </c>
      <c r="R3338" s="128">
        <f t="shared" si="212"/>
        <v>7763.4200000000419</v>
      </c>
      <c r="S3338" s="317">
        <v>8</v>
      </c>
    </row>
    <row r="3339" spans="2:19" hidden="1">
      <c r="B3339" s="121">
        <v>81010300001</v>
      </c>
      <c r="C3339" s="123" t="s">
        <v>4062</v>
      </c>
      <c r="D3339" s="123" t="s">
        <v>32</v>
      </c>
      <c r="E3339" s="148" t="s">
        <v>44</v>
      </c>
      <c r="F3339" s="148" t="s">
        <v>88</v>
      </c>
      <c r="G3339" s="148" t="s">
        <v>107</v>
      </c>
      <c r="H3339" s="149">
        <v>0</v>
      </c>
      <c r="I3339" s="123" t="s">
        <v>3476</v>
      </c>
      <c r="J3339" s="150">
        <f>VLOOKUP(B3339,'12.2023'!A:C,3,0)</f>
        <v>10740.08</v>
      </c>
      <c r="K3339" s="151">
        <f>VLOOKUP(B3339,'12.2023'!A:D,4,0)</f>
        <v>0</v>
      </c>
      <c r="L3339" s="150">
        <f>VLOOKUP(B3339,'12.2023'!A:E,5,0)</f>
        <v>5927848.8899999997</v>
      </c>
      <c r="M3339" s="150">
        <f>VLOOKUP(B3339,'12.2023'!A:F,6,0)</f>
        <v>5912512.1000000006</v>
      </c>
      <c r="N3339" s="150">
        <f t="shared" si="209"/>
        <v>26076.86999999918</v>
      </c>
      <c r="O3339" s="152">
        <f t="shared" si="210"/>
        <v>0</v>
      </c>
      <c r="P3339" s="128">
        <f t="shared" si="211"/>
        <v>26076.86999999918</v>
      </c>
      <c r="Q3339" s="153">
        <v>0</v>
      </c>
      <c r="R3339" s="128">
        <f t="shared" si="212"/>
        <v>26076.86999999918</v>
      </c>
      <c r="S3339" s="317">
        <v>8</v>
      </c>
    </row>
    <row r="3340" spans="2:19" hidden="1">
      <c r="B3340" s="121">
        <v>81010400001</v>
      </c>
      <c r="C3340" s="123" t="s">
        <v>4062</v>
      </c>
      <c r="D3340" s="123" t="s">
        <v>32</v>
      </c>
      <c r="E3340" s="149" t="s">
        <v>44</v>
      </c>
      <c r="F3340" s="149" t="s">
        <v>152</v>
      </c>
      <c r="G3340" s="149" t="s">
        <v>45</v>
      </c>
      <c r="H3340" s="149">
        <v>0</v>
      </c>
      <c r="I3340" s="123" t="s">
        <v>3477</v>
      </c>
      <c r="J3340" s="150">
        <f>VLOOKUP(B3340,'12.2023'!A:C,3,0)</f>
        <v>0</v>
      </c>
      <c r="K3340" s="151">
        <f>VLOOKUP(B3340,'12.2023'!A:D,4,0)</f>
        <v>0</v>
      </c>
      <c r="L3340" s="150">
        <f>VLOOKUP(B3340,'12.2023'!A:E,5,0)</f>
        <v>761836.47</v>
      </c>
      <c r="M3340" s="150">
        <f>VLOOKUP(B3340,'12.2023'!A:F,6,0)</f>
        <v>761836.47</v>
      </c>
      <c r="N3340" s="150">
        <f t="shared" si="209"/>
        <v>0</v>
      </c>
      <c r="O3340" s="152">
        <f t="shared" si="210"/>
        <v>0</v>
      </c>
      <c r="P3340" s="128">
        <f t="shared" si="211"/>
        <v>0</v>
      </c>
      <c r="Q3340" s="153">
        <v>0</v>
      </c>
      <c r="R3340" s="128">
        <f t="shared" si="212"/>
        <v>0</v>
      </c>
      <c r="S3340" s="129">
        <v>11</v>
      </c>
    </row>
    <row r="3341" spans="2:19" hidden="1">
      <c r="B3341" s="121">
        <v>81010400006</v>
      </c>
      <c r="C3341" s="123" t="s">
        <v>4062</v>
      </c>
      <c r="D3341" s="123" t="s">
        <v>32</v>
      </c>
      <c r="E3341" s="149" t="s">
        <v>44</v>
      </c>
      <c r="F3341" s="149" t="s">
        <v>152</v>
      </c>
      <c r="G3341" s="149" t="s">
        <v>45</v>
      </c>
      <c r="H3341" s="149">
        <v>0</v>
      </c>
      <c r="I3341" s="123" t="s">
        <v>3478</v>
      </c>
      <c r="J3341" s="150">
        <f>VLOOKUP(B3341,'12.2023'!A:C,3,0)</f>
        <v>0</v>
      </c>
      <c r="K3341" s="151">
        <f>VLOOKUP(B3341,'12.2023'!A:D,4,0)</f>
        <v>0</v>
      </c>
      <c r="L3341" s="150">
        <f>VLOOKUP(B3341,'12.2023'!A:E,5,0)</f>
        <v>5599</v>
      </c>
      <c r="M3341" s="150">
        <f>VLOOKUP(B3341,'12.2023'!A:F,6,0)</f>
        <v>5599</v>
      </c>
      <c r="N3341" s="150">
        <f t="shared" si="209"/>
        <v>0</v>
      </c>
      <c r="O3341" s="152">
        <f t="shared" si="210"/>
        <v>0</v>
      </c>
      <c r="P3341" s="128">
        <f t="shared" si="211"/>
        <v>0</v>
      </c>
      <c r="Q3341" s="153">
        <v>0</v>
      </c>
      <c r="R3341" s="128">
        <f t="shared" si="212"/>
        <v>0</v>
      </c>
      <c r="S3341" s="129">
        <v>11</v>
      </c>
    </row>
    <row r="3342" spans="2:19" hidden="1">
      <c r="B3342" s="121">
        <v>81010400007</v>
      </c>
      <c r="C3342" s="123" t="s">
        <v>4062</v>
      </c>
      <c r="D3342" s="123" t="s">
        <v>32</v>
      </c>
      <c r="E3342" s="149" t="s">
        <v>44</v>
      </c>
      <c r="F3342" s="149" t="s">
        <v>152</v>
      </c>
      <c r="G3342" s="149" t="s">
        <v>45</v>
      </c>
      <c r="H3342" s="149">
        <v>0</v>
      </c>
      <c r="I3342" s="123" t="s">
        <v>3479</v>
      </c>
      <c r="J3342" s="150">
        <f>VLOOKUP(B3342,'12.2023'!A:C,3,0)</f>
        <v>0</v>
      </c>
      <c r="K3342" s="151">
        <f>VLOOKUP(B3342,'12.2023'!A:D,4,0)</f>
        <v>0</v>
      </c>
      <c r="L3342" s="150">
        <f>VLOOKUP(B3342,'12.2023'!A:E,5,0)</f>
        <v>0</v>
      </c>
      <c r="M3342" s="150">
        <f>VLOOKUP(B3342,'12.2023'!A:F,6,0)</f>
        <v>0</v>
      </c>
      <c r="N3342" s="150">
        <f t="shared" si="209"/>
        <v>0</v>
      </c>
      <c r="O3342" s="152">
        <f t="shared" si="210"/>
        <v>0</v>
      </c>
      <c r="P3342" s="128">
        <f t="shared" si="211"/>
        <v>0</v>
      </c>
      <c r="Q3342" s="153">
        <v>0</v>
      </c>
      <c r="R3342" s="128">
        <f t="shared" si="212"/>
        <v>0</v>
      </c>
      <c r="S3342" s="129">
        <v>11</v>
      </c>
    </row>
    <row r="3343" spans="2:19" hidden="1">
      <c r="B3343" s="121">
        <v>81010400008</v>
      </c>
      <c r="C3343" s="123" t="s">
        <v>4062</v>
      </c>
      <c r="D3343" s="123" t="s">
        <v>32</v>
      </c>
      <c r="E3343" s="149" t="s">
        <v>44</v>
      </c>
      <c r="F3343" s="149" t="s">
        <v>152</v>
      </c>
      <c r="G3343" s="149" t="s">
        <v>45</v>
      </c>
      <c r="H3343" s="149">
        <v>0</v>
      </c>
      <c r="I3343" s="123" t="s">
        <v>3480</v>
      </c>
      <c r="J3343" s="150">
        <f>VLOOKUP(B3343,'12.2023'!A:C,3,0)</f>
        <v>0</v>
      </c>
      <c r="K3343" s="151">
        <f>VLOOKUP(B3343,'12.2023'!A:D,4,0)</f>
        <v>0</v>
      </c>
      <c r="L3343" s="150">
        <f>VLOOKUP(B3343,'12.2023'!A:E,5,0)</f>
        <v>0</v>
      </c>
      <c r="M3343" s="150">
        <f>VLOOKUP(B3343,'12.2023'!A:F,6,0)</f>
        <v>0</v>
      </c>
      <c r="N3343" s="150">
        <f t="shared" si="209"/>
        <v>0</v>
      </c>
      <c r="O3343" s="152">
        <f t="shared" si="210"/>
        <v>0</v>
      </c>
      <c r="P3343" s="128">
        <f t="shared" si="211"/>
        <v>0</v>
      </c>
      <c r="Q3343" s="153">
        <v>0</v>
      </c>
      <c r="R3343" s="128">
        <f t="shared" si="212"/>
        <v>0</v>
      </c>
      <c r="S3343" s="129">
        <v>11</v>
      </c>
    </row>
    <row r="3344" spans="2:19" hidden="1">
      <c r="B3344" s="121">
        <v>81010400009</v>
      </c>
      <c r="C3344" s="123" t="s">
        <v>4062</v>
      </c>
      <c r="D3344" s="123" t="s">
        <v>32</v>
      </c>
      <c r="E3344" s="149" t="s">
        <v>44</v>
      </c>
      <c r="F3344" s="149" t="s">
        <v>152</v>
      </c>
      <c r="G3344" s="149" t="s">
        <v>45</v>
      </c>
      <c r="H3344" s="149">
        <v>0</v>
      </c>
      <c r="I3344" s="123" t="s">
        <v>3481</v>
      </c>
      <c r="J3344" s="150">
        <f>VLOOKUP(B3344,'12.2023'!A:C,3,0)</f>
        <v>0</v>
      </c>
      <c r="K3344" s="151">
        <f>VLOOKUP(B3344,'12.2023'!A:D,4,0)</f>
        <v>0</v>
      </c>
      <c r="L3344" s="150">
        <f>VLOOKUP(B3344,'12.2023'!A:E,5,0)</f>
        <v>5784.5</v>
      </c>
      <c r="M3344" s="150">
        <f>VLOOKUP(B3344,'12.2023'!A:F,6,0)</f>
        <v>5784.5</v>
      </c>
      <c r="N3344" s="150">
        <f t="shared" si="209"/>
        <v>0</v>
      </c>
      <c r="O3344" s="152">
        <f t="shared" si="210"/>
        <v>0</v>
      </c>
      <c r="P3344" s="128">
        <f t="shared" si="211"/>
        <v>0</v>
      </c>
      <c r="Q3344" s="153">
        <v>0</v>
      </c>
      <c r="R3344" s="128">
        <f t="shared" si="212"/>
        <v>0</v>
      </c>
      <c r="S3344" s="129">
        <v>11</v>
      </c>
    </row>
    <row r="3345" spans="2:19" hidden="1">
      <c r="B3345" s="121">
        <v>81010400010</v>
      </c>
      <c r="C3345" s="123" t="s">
        <v>4062</v>
      </c>
      <c r="D3345" s="123" t="s">
        <v>32</v>
      </c>
      <c r="E3345" s="149" t="s">
        <v>44</v>
      </c>
      <c r="F3345" s="149" t="s">
        <v>152</v>
      </c>
      <c r="G3345" s="149" t="s">
        <v>45</v>
      </c>
      <c r="H3345" s="149">
        <v>0</v>
      </c>
      <c r="I3345" s="123" t="s">
        <v>3482</v>
      </c>
      <c r="J3345" s="150">
        <f>VLOOKUP(B3345,'12.2023'!A:C,3,0)</f>
        <v>0</v>
      </c>
      <c r="K3345" s="151">
        <f>VLOOKUP(B3345,'12.2023'!A:D,4,0)</f>
        <v>0</v>
      </c>
      <c r="L3345" s="150">
        <f>VLOOKUP(B3345,'12.2023'!A:E,5,0)</f>
        <v>3958</v>
      </c>
      <c r="M3345" s="150">
        <f>VLOOKUP(B3345,'12.2023'!A:F,6,0)</f>
        <v>3958</v>
      </c>
      <c r="N3345" s="150">
        <f t="shared" si="209"/>
        <v>0</v>
      </c>
      <c r="O3345" s="152">
        <f t="shared" si="210"/>
        <v>0</v>
      </c>
      <c r="P3345" s="128">
        <f t="shared" si="211"/>
        <v>0</v>
      </c>
      <c r="Q3345" s="153">
        <v>0</v>
      </c>
      <c r="R3345" s="128">
        <f t="shared" si="212"/>
        <v>0</v>
      </c>
      <c r="S3345" s="129">
        <v>11</v>
      </c>
    </row>
    <row r="3346" spans="2:19" hidden="1">
      <c r="B3346" s="121">
        <v>81010400015</v>
      </c>
      <c r="C3346" s="123" t="s">
        <v>4062</v>
      </c>
      <c r="D3346" s="123" t="s">
        <v>32</v>
      </c>
      <c r="E3346" s="149" t="s">
        <v>44</v>
      </c>
      <c r="F3346" s="149" t="s">
        <v>152</v>
      </c>
      <c r="G3346" s="149" t="s">
        <v>45</v>
      </c>
      <c r="H3346" s="149">
        <v>0</v>
      </c>
      <c r="I3346" s="123" t="s">
        <v>3483</v>
      </c>
      <c r="J3346" s="150">
        <f>VLOOKUP(B3346,'12.2023'!A:C,3,0)</f>
        <v>0</v>
      </c>
      <c r="K3346" s="151">
        <f>VLOOKUP(B3346,'12.2023'!A:D,4,0)</f>
        <v>0</v>
      </c>
      <c r="L3346" s="150">
        <f>VLOOKUP(B3346,'12.2023'!A:E,5,0)</f>
        <v>93437.790000000008</v>
      </c>
      <c r="M3346" s="150">
        <f>VLOOKUP(B3346,'12.2023'!A:F,6,0)</f>
        <v>93437.790000000008</v>
      </c>
      <c r="N3346" s="150">
        <f t="shared" si="209"/>
        <v>0</v>
      </c>
      <c r="O3346" s="152">
        <f t="shared" si="210"/>
        <v>0</v>
      </c>
      <c r="P3346" s="128">
        <f t="shared" si="211"/>
        <v>0</v>
      </c>
      <c r="Q3346" s="153">
        <v>0</v>
      </c>
      <c r="R3346" s="128">
        <f t="shared" si="212"/>
        <v>0</v>
      </c>
      <c r="S3346" s="129">
        <v>11</v>
      </c>
    </row>
    <row r="3347" spans="2:19" hidden="1">
      <c r="B3347" s="121">
        <v>81010400016</v>
      </c>
      <c r="C3347" s="123" t="s">
        <v>4062</v>
      </c>
      <c r="D3347" s="123" t="s">
        <v>32</v>
      </c>
      <c r="E3347" s="149" t="s">
        <v>44</v>
      </c>
      <c r="F3347" s="149" t="s">
        <v>152</v>
      </c>
      <c r="G3347" s="149" t="s">
        <v>45</v>
      </c>
      <c r="H3347" s="149">
        <v>0</v>
      </c>
      <c r="I3347" s="123" t="s">
        <v>3484</v>
      </c>
      <c r="J3347" s="150">
        <f>VLOOKUP(B3347,'12.2023'!A:C,3,0)</f>
        <v>0</v>
      </c>
      <c r="K3347" s="151">
        <f>VLOOKUP(B3347,'12.2023'!A:D,4,0)</f>
        <v>0</v>
      </c>
      <c r="L3347" s="150">
        <f>VLOOKUP(B3347,'12.2023'!A:E,5,0)</f>
        <v>450</v>
      </c>
      <c r="M3347" s="150">
        <f>VLOOKUP(B3347,'12.2023'!A:F,6,0)</f>
        <v>450</v>
      </c>
      <c r="N3347" s="150">
        <f t="shared" si="209"/>
        <v>0</v>
      </c>
      <c r="O3347" s="152">
        <f t="shared" si="210"/>
        <v>0</v>
      </c>
      <c r="P3347" s="128">
        <f t="shared" si="211"/>
        <v>0</v>
      </c>
      <c r="Q3347" s="153">
        <v>0</v>
      </c>
      <c r="R3347" s="128">
        <f t="shared" si="212"/>
        <v>0</v>
      </c>
      <c r="S3347" s="129">
        <v>11</v>
      </c>
    </row>
    <row r="3348" spans="2:19" hidden="1">
      <c r="B3348" s="121">
        <v>81010400017</v>
      </c>
      <c r="C3348" s="123" t="s">
        <v>4062</v>
      </c>
      <c r="D3348" s="123" t="s">
        <v>32</v>
      </c>
      <c r="E3348" s="149" t="s">
        <v>44</v>
      </c>
      <c r="F3348" s="149" t="s">
        <v>152</v>
      </c>
      <c r="G3348" s="149" t="s">
        <v>45</v>
      </c>
      <c r="H3348" s="149">
        <v>0</v>
      </c>
      <c r="I3348" s="123" t="s">
        <v>3485</v>
      </c>
      <c r="J3348" s="150">
        <f>VLOOKUP(B3348,'12.2023'!A:C,3,0)</f>
        <v>0</v>
      </c>
      <c r="K3348" s="151">
        <f>VLOOKUP(B3348,'12.2023'!A:D,4,0)</f>
        <v>0</v>
      </c>
      <c r="L3348" s="150">
        <f>VLOOKUP(B3348,'12.2023'!A:E,5,0)</f>
        <v>0</v>
      </c>
      <c r="M3348" s="150">
        <f>VLOOKUP(B3348,'12.2023'!A:F,6,0)</f>
        <v>0</v>
      </c>
      <c r="N3348" s="150">
        <f t="shared" si="209"/>
        <v>0</v>
      </c>
      <c r="O3348" s="152">
        <f t="shared" si="210"/>
        <v>0</v>
      </c>
      <c r="P3348" s="128">
        <f t="shared" si="211"/>
        <v>0</v>
      </c>
      <c r="Q3348" s="153">
        <v>0</v>
      </c>
      <c r="R3348" s="128">
        <f t="shared" si="212"/>
        <v>0</v>
      </c>
      <c r="S3348" s="129">
        <v>11</v>
      </c>
    </row>
    <row r="3349" spans="2:19" hidden="1">
      <c r="B3349" s="121">
        <v>81010400018</v>
      </c>
      <c r="C3349" s="123" t="s">
        <v>4062</v>
      </c>
      <c r="D3349" s="123" t="s">
        <v>32</v>
      </c>
      <c r="E3349" s="149" t="s">
        <v>44</v>
      </c>
      <c r="F3349" s="149" t="s">
        <v>152</v>
      </c>
      <c r="G3349" s="149" t="s">
        <v>45</v>
      </c>
      <c r="H3349" s="149">
        <v>0</v>
      </c>
      <c r="I3349" s="123" t="s">
        <v>3486</v>
      </c>
      <c r="J3349" s="150">
        <f>VLOOKUP(B3349,'12.2023'!A:C,3,0)</f>
        <v>0</v>
      </c>
      <c r="K3349" s="151">
        <f>VLOOKUP(B3349,'12.2023'!A:D,4,0)</f>
        <v>0</v>
      </c>
      <c r="L3349" s="150">
        <f>VLOOKUP(B3349,'12.2023'!A:E,5,0)</f>
        <v>0</v>
      </c>
      <c r="M3349" s="150">
        <f>VLOOKUP(B3349,'12.2023'!A:F,6,0)</f>
        <v>0</v>
      </c>
      <c r="N3349" s="150">
        <f t="shared" si="209"/>
        <v>0</v>
      </c>
      <c r="O3349" s="152">
        <f t="shared" si="210"/>
        <v>0</v>
      </c>
      <c r="P3349" s="128">
        <f t="shared" si="211"/>
        <v>0</v>
      </c>
      <c r="Q3349" s="153">
        <v>0</v>
      </c>
      <c r="R3349" s="128">
        <f t="shared" si="212"/>
        <v>0</v>
      </c>
      <c r="S3349" s="129">
        <v>11</v>
      </c>
    </row>
    <row r="3350" spans="2:19" hidden="1">
      <c r="B3350" s="121">
        <v>81010400019</v>
      </c>
      <c r="C3350" s="123" t="s">
        <v>4062</v>
      </c>
      <c r="D3350" s="123" t="s">
        <v>32</v>
      </c>
      <c r="E3350" s="160" t="s">
        <v>44</v>
      </c>
      <c r="F3350" s="160" t="s">
        <v>152</v>
      </c>
      <c r="G3350" s="160" t="s">
        <v>45</v>
      </c>
      <c r="H3350" s="149">
        <v>0</v>
      </c>
      <c r="I3350" s="123" t="s">
        <v>3487</v>
      </c>
      <c r="J3350" s="150">
        <f>VLOOKUP(B3350,'12.2023'!A:C,3,0)</f>
        <v>0</v>
      </c>
      <c r="K3350" s="151">
        <f>VLOOKUP(B3350,'12.2023'!A:D,4,0)</f>
        <v>0</v>
      </c>
      <c r="L3350" s="150">
        <f>VLOOKUP(B3350,'12.2023'!A:E,5,0)</f>
        <v>4855</v>
      </c>
      <c r="M3350" s="150">
        <f>VLOOKUP(B3350,'12.2023'!A:F,6,0)</f>
        <v>4855</v>
      </c>
      <c r="N3350" s="150">
        <f t="shared" si="209"/>
        <v>0</v>
      </c>
      <c r="O3350" s="152">
        <f t="shared" si="210"/>
        <v>0</v>
      </c>
      <c r="P3350" s="128">
        <f t="shared" si="211"/>
        <v>0</v>
      </c>
      <c r="Q3350" s="153">
        <v>0</v>
      </c>
      <c r="R3350" s="128">
        <f t="shared" si="212"/>
        <v>0</v>
      </c>
      <c r="S3350" s="129">
        <v>11</v>
      </c>
    </row>
    <row r="3351" spans="2:19" hidden="1">
      <c r="B3351" s="121">
        <v>81010400020</v>
      </c>
      <c r="C3351" s="123" t="s">
        <v>4062</v>
      </c>
      <c r="D3351" s="123" t="s">
        <v>32</v>
      </c>
      <c r="E3351" s="160" t="s">
        <v>44</v>
      </c>
      <c r="F3351" s="160" t="s">
        <v>152</v>
      </c>
      <c r="G3351" s="160" t="s">
        <v>45</v>
      </c>
      <c r="H3351" s="149">
        <v>0</v>
      </c>
      <c r="I3351" s="123" t="s">
        <v>3488</v>
      </c>
      <c r="J3351" s="150">
        <f>VLOOKUP(B3351,'12.2023'!A:C,3,0)</f>
        <v>0</v>
      </c>
      <c r="K3351" s="151">
        <f>VLOOKUP(B3351,'12.2023'!A:D,4,0)</f>
        <v>0</v>
      </c>
      <c r="L3351" s="150">
        <f>VLOOKUP(B3351,'12.2023'!A:E,5,0)</f>
        <v>1500</v>
      </c>
      <c r="M3351" s="150">
        <f>VLOOKUP(B3351,'12.2023'!A:F,6,0)</f>
        <v>1500</v>
      </c>
      <c r="N3351" s="150">
        <f t="shared" si="209"/>
        <v>0</v>
      </c>
      <c r="O3351" s="152">
        <f t="shared" si="210"/>
        <v>0</v>
      </c>
      <c r="P3351" s="128">
        <f t="shared" si="211"/>
        <v>0</v>
      </c>
      <c r="Q3351" s="153">
        <v>0</v>
      </c>
      <c r="R3351" s="128">
        <f t="shared" si="212"/>
        <v>0</v>
      </c>
      <c r="S3351" s="129">
        <v>11</v>
      </c>
    </row>
    <row r="3352" spans="2:19" hidden="1">
      <c r="B3352" s="121">
        <v>81010500001</v>
      </c>
      <c r="C3352" s="123" t="s">
        <v>4062</v>
      </c>
      <c r="D3352" s="123" t="s">
        <v>32</v>
      </c>
      <c r="E3352" s="123" t="s">
        <v>44</v>
      </c>
      <c r="F3352" s="123" t="s">
        <v>152</v>
      </c>
      <c r="G3352" s="123" t="s">
        <v>108</v>
      </c>
      <c r="H3352" s="149">
        <v>0</v>
      </c>
      <c r="I3352" s="123" t="s">
        <v>3489</v>
      </c>
      <c r="J3352" s="150">
        <f>VLOOKUP(B3352,'12.2023'!A:C,3,0)</f>
        <v>32265</v>
      </c>
      <c r="K3352" s="151">
        <f>VLOOKUP(B3352,'12.2023'!A:D,4,0)</f>
        <v>0</v>
      </c>
      <c r="L3352" s="150">
        <f>VLOOKUP(B3352,'12.2023'!A:E,5,0)</f>
        <v>29822.07</v>
      </c>
      <c r="M3352" s="150">
        <f>VLOOKUP(B3352,'12.2023'!A:F,6,0)</f>
        <v>32265</v>
      </c>
      <c r="N3352" s="150">
        <f t="shared" si="209"/>
        <v>29822.07</v>
      </c>
      <c r="O3352" s="152">
        <f t="shared" si="210"/>
        <v>0</v>
      </c>
      <c r="P3352" s="128">
        <f t="shared" si="211"/>
        <v>29822.07</v>
      </c>
      <c r="Q3352" s="153">
        <v>0</v>
      </c>
      <c r="R3352" s="128">
        <f t="shared" si="212"/>
        <v>29822.07</v>
      </c>
      <c r="S3352" s="129">
        <v>11</v>
      </c>
    </row>
    <row r="3353" spans="2:19" hidden="1">
      <c r="B3353" s="121">
        <v>81010500003</v>
      </c>
      <c r="C3353" s="123" t="s">
        <v>4062</v>
      </c>
      <c r="D3353" s="123" t="s">
        <v>32</v>
      </c>
      <c r="E3353" s="123" t="s">
        <v>44</v>
      </c>
      <c r="F3353" s="123" t="s">
        <v>152</v>
      </c>
      <c r="G3353" s="123" t="s">
        <v>108</v>
      </c>
      <c r="H3353" s="149">
        <v>0</v>
      </c>
      <c r="I3353" s="123" t="s">
        <v>3490</v>
      </c>
      <c r="J3353" s="150">
        <f>VLOOKUP(B3353,'12.2023'!A:C,3,0)</f>
        <v>128389</v>
      </c>
      <c r="K3353" s="151">
        <f>VLOOKUP(B3353,'12.2023'!A:D,4,0)</f>
        <v>0</v>
      </c>
      <c r="L3353" s="150">
        <f>VLOOKUP(B3353,'12.2023'!A:E,5,0)</f>
        <v>0</v>
      </c>
      <c r="M3353" s="150">
        <f>VLOOKUP(B3353,'12.2023'!A:F,6,0)</f>
        <v>128389</v>
      </c>
      <c r="N3353" s="150">
        <f t="shared" si="209"/>
        <v>0</v>
      </c>
      <c r="O3353" s="152">
        <f t="shared" si="210"/>
        <v>0</v>
      </c>
      <c r="P3353" s="128">
        <f t="shared" si="211"/>
        <v>0</v>
      </c>
      <c r="Q3353" s="153">
        <v>0</v>
      </c>
      <c r="R3353" s="128">
        <f t="shared" si="212"/>
        <v>0</v>
      </c>
      <c r="S3353" s="129">
        <v>11</v>
      </c>
    </row>
    <row r="3354" spans="2:19" hidden="1">
      <c r="B3354" s="121">
        <v>81010601001</v>
      </c>
      <c r="C3354" s="123" t="s">
        <v>4062</v>
      </c>
      <c r="D3354" s="123" t="s">
        <v>32</v>
      </c>
      <c r="E3354" s="123" t="s">
        <v>44</v>
      </c>
      <c r="F3354" s="123" t="s">
        <v>139</v>
      </c>
      <c r="G3354" s="123" t="s">
        <v>120</v>
      </c>
      <c r="H3354" s="149">
        <v>0</v>
      </c>
      <c r="I3354" s="123" t="s">
        <v>3491</v>
      </c>
      <c r="J3354" s="150">
        <f>VLOOKUP(B3354,'12.2023'!A:C,3,0)</f>
        <v>479814.98</v>
      </c>
      <c r="K3354" s="151">
        <f>VLOOKUP(B3354,'12.2023'!A:D,4,0)</f>
        <v>0</v>
      </c>
      <c r="L3354" s="150">
        <f>VLOOKUP(B3354,'12.2023'!A:E,5,0)</f>
        <v>0</v>
      </c>
      <c r="M3354" s="150">
        <f>VLOOKUP(B3354,'12.2023'!A:F,6,0)</f>
        <v>479814.98</v>
      </c>
      <c r="N3354" s="150">
        <f t="shared" si="209"/>
        <v>0</v>
      </c>
      <c r="O3354" s="152">
        <f t="shared" si="210"/>
        <v>0</v>
      </c>
      <c r="P3354" s="128">
        <f t="shared" si="211"/>
        <v>0</v>
      </c>
      <c r="Q3354" s="153">
        <v>0</v>
      </c>
      <c r="R3354" s="128">
        <f t="shared" si="212"/>
        <v>0</v>
      </c>
      <c r="S3354" s="317">
        <v>10</v>
      </c>
    </row>
    <row r="3355" spans="2:19" hidden="1">
      <c r="B3355" s="121">
        <v>81010601002</v>
      </c>
      <c r="C3355" s="123" t="s">
        <v>4062</v>
      </c>
      <c r="D3355" s="123" t="s">
        <v>32</v>
      </c>
      <c r="E3355" s="123" t="s">
        <v>44</v>
      </c>
      <c r="F3355" s="123" t="s">
        <v>139</v>
      </c>
      <c r="G3355" s="123" t="s">
        <v>120</v>
      </c>
      <c r="H3355" s="149">
        <v>0</v>
      </c>
      <c r="I3355" s="123" t="s">
        <v>4181</v>
      </c>
      <c r="J3355" s="150">
        <f>VLOOKUP(B3355,'12.2023'!A:C,3,0)</f>
        <v>0</v>
      </c>
      <c r="K3355" s="151">
        <f>VLOOKUP(B3355,'12.2023'!A:D,4,0)</f>
        <v>0</v>
      </c>
      <c r="L3355" s="150">
        <v>8125</v>
      </c>
      <c r="M3355" s="150">
        <v>0</v>
      </c>
      <c r="N3355" s="150">
        <f t="shared" si="209"/>
        <v>8125</v>
      </c>
      <c r="O3355" s="152">
        <f t="shared" si="210"/>
        <v>0</v>
      </c>
      <c r="P3355" s="128">
        <f t="shared" si="211"/>
        <v>8125</v>
      </c>
      <c r="Q3355" s="153">
        <v>0</v>
      </c>
      <c r="R3355" s="128">
        <f t="shared" si="212"/>
        <v>8125</v>
      </c>
      <c r="S3355" s="317">
        <v>10</v>
      </c>
    </row>
    <row r="3356" spans="2:19" hidden="1">
      <c r="B3356" s="121">
        <v>81010601003</v>
      </c>
      <c r="C3356" s="123" t="s">
        <v>4062</v>
      </c>
      <c r="D3356" s="123" t="s">
        <v>32</v>
      </c>
      <c r="E3356" s="123" t="s">
        <v>44</v>
      </c>
      <c r="F3356" s="123" t="s">
        <v>139</v>
      </c>
      <c r="G3356" s="123" t="s">
        <v>120</v>
      </c>
      <c r="H3356" s="149">
        <v>0</v>
      </c>
      <c r="I3356" s="123" t="s">
        <v>4182</v>
      </c>
      <c r="J3356" s="150">
        <f>VLOOKUP(B3356,'12.2023'!A:C,3,0)</f>
        <v>0</v>
      </c>
      <c r="K3356" s="151">
        <f>VLOOKUP(B3356,'12.2023'!A:D,4,0)</f>
        <v>0</v>
      </c>
      <c r="L3356" s="150">
        <v>32000</v>
      </c>
      <c r="M3356" s="150">
        <v>0</v>
      </c>
      <c r="N3356" s="150">
        <f t="shared" si="209"/>
        <v>32000</v>
      </c>
      <c r="O3356" s="152">
        <f t="shared" si="210"/>
        <v>0</v>
      </c>
      <c r="P3356" s="128">
        <f t="shared" si="211"/>
        <v>32000</v>
      </c>
      <c r="Q3356" s="153">
        <v>0</v>
      </c>
      <c r="R3356" s="128">
        <f t="shared" si="212"/>
        <v>32000</v>
      </c>
      <c r="S3356" s="317">
        <v>10</v>
      </c>
    </row>
    <row r="3357" spans="2:19" hidden="1">
      <c r="B3357" s="121">
        <v>81010601004</v>
      </c>
      <c r="C3357" s="123" t="s">
        <v>4062</v>
      </c>
      <c r="D3357" s="123" t="s">
        <v>32</v>
      </c>
      <c r="E3357" s="123" t="s">
        <v>44</v>
      </c>
      <c r="F3357" s="123" t="s">
        <v>139</v>
      </c>
      <c r="G3357" s="123" t="s">
        <v>120</v>
      </c>
      <c r="H3357" s="149">
        <v>0</v>
      </c>
      <c r="I3357" s="123" t="s">
        <v>4183</v>
      </c>
      <c r="J3357" s="150">
        <f>VLOOKUP(B3357,'12.2023'!A:C,3,0)</f>
        <v>0</v>
      </c>
      <c r="K3357" s="151">
        <f>VLOOKUP(B3357,'12.2023'!A:D,4,0)</f>
        <v>0</v>
      </c>
      <c r="L3357" s="150">
        <v>8280</v>
      </c>
      <c r="M3357" s="150">
        <v>0</v>
      </c>
      <c r="N3357" s="150">
        <f t="shared" si="209"/>
        <v>8280</v>
      </c>
      <c r="O3357" s="152">
        <f t="shared" si="210"/>
        <v>0</v>
      </c>
      <c r="P3357" s="128">
        <f t="shared" si="211"/>
        <v>8280</v>
      </c>
      <c r="Q3357" s="153">
        <v>0</v>
      </c>
      <c r="R3357" s="128">
        <f t="shared" si="212"/>
        <v>8280</v>
      </c>
      <c r="S3357" s="317">
        <v>10</v>
      </c>
    </row>
    <row r="3358" spans="2:19" hidden="1">
      <c r="B3358" s="121">
        <v>81010601005</v>
      </c>
      <c r="C3358" s="123" t="s">
        <v>4062</v>
      </c>
      <c r="D3358" s="123" t="s">
        <v>32</v>
      </c>
      <c r="E3358" s="123" t="s">
        <v>44</v>
      </c>
      <c r="F3358" s="123" t="s">
        <v>139</v>
      </c>
      <c r="G3358" s="123" t="s">
        <v>120</v>
      </c>
      <c r="H3358" s="149">
        <v>0</v>
      </c>
      <c r="I3358" s="123" t="s">
        <v>4184</v>
      </c>
      <c r="J3358" s="150">
        <f>VLOOKUP(B3358,'12.2023'!A:C,3,0)</f>
        <v>0</v>
      </c>
      <c r="K3358" s="151">
        <f>VLOOKUP(B3358,'12.2023'!A:D,4,0)</f>
        <v>0</v>
      </c>
      <c r="L3358" s="150">
        <v>20860</v>
      </c>
      <c r="M3358" s="150">
        <v>0</v>
      </c>
      <c r="N3358" s="150">
        <f t="shared" si="209"/>
        <v>20860</v>
      </c>
      <c r="O3358" s="152">
        <f t="shared" si="210"/>
        <v>0</v>
      </c>
      <c r="P3358" s="128">
        <f t="shared" si="211"/>
        <v>20860</v>
      </c>
      <c r="Q3358" s="153">
        <v>0</v>
      </c>
      <c r="R3358" s="128">
        <f t="shared" si="212"/>
        <v>20860</v>
      </c>
      <c r="S3358" s="317">
        <v>10</v>
      </c>
    </row>
    <row r="3359" spans="2:19" hidden="1">
      <c r="B3359" s="121">
        <v>81010601006</v>
      </c>
      <c r="C3359" s="123" t="s">
        <v>4062</v>
      </c>
      <c r="D3359" s="123" t="s">
        <v>32</v>
      </c>
      <c r="E3359" s="123" t="s">
        <v>44</v>
      </c>
      <c r="F3359" s="123" t="s">
        <v>139</v>
      </c>
      <c r="G3359" s="123" t="s">
        <v>120</v>
      </c>
      <c r="H3359" s="149">
        <v>0</v>
      </c>
      <c r="I3359" s="123" t="s">
        <v>4185</v>
      </c>
      <c r="J3359" s="150">
        <f>VLOOKUP(B3359,'12.2023'!A:C,3,0)</f>
        <v>0</v>
      </c>
      <c r="K3359" s="151">
        <f>VLOOKUP(B3359,'12.2023'!A:D,4,0)</f>
        <v>0</v>
      </c>
      <c r="L3359" s="150">
        <v>8510</v>
      </c>
      <c r="M3359" s="150">
        <v>0</v>
      </c>
      <c r="N3359" s="150">
        <f t="shared" si="209"/>
        <v>8510</v>
      </c>
      <c r="O3359" s="152">
        <f t="shared" si="210"/>
        <v>0</v>
      </c>
      <c r="P3359" s="128">
        <f t="shared" si="211"/>
        <v>8510</v>
      </c>
      <c r="Q3359" s="153">
        <v>0</v>
      </c>
      <c r="R3359" s="128">
        <f t="shared" si="212"/>
        <v>8510</v>
      </c>
      <c r="S3359" s="317">
        <v>10</v>
      </c>
    </row>
    <row r="3360" spans="2:19" hidden="1">
      <c r="B3360" s="121">
        <v>81010601007</v>
      </c>
      <c r="C3360" s="123" t="s">
        <v>4062</v>
      </c>
      <c r="D3360" s="123" t="s">
        <v>32</v>
      </c>
      <c r="E3360" s="123" t="s">
        <v>44</v>
      </c>
      <c r="F3360" s="123" t="s">
        <v>139</v>
      </c>
      <c r="G3360" s="123" t="s">
        <v>120</v>
      </c>
      <c r="H3360" s="149">
        <v>0</v>
      </c>
      <c r="I3360" s="123" t="s">
        <v>4186</v>
      </c>
      <c r="J3360" s="150">
        <f>VLOOKUP(B3360,'12.2023'!A:C,3,0)</f>
        <v>0</v>
      </c>
      <c r="K3360" s="151">
        <f>VLOOKUP(B3360,'12.2023'!A:D,4,0)</f>
        <v>0</v>
      </c>
      <c r="L3360" s="150">
        <v>5115</v>
      </c>
      <c r="M3360" s="150">
        <v>0</v>
      </c>
      <c r="N3360" s="150">
        <f t="shared" si="209"/>
        <v>5115</v>
      </c>
      <c r="O3360" s="152">
        <f t="shared" si="210"/>
        <v>0</v>
      </c>
      <c r="P3360" s="128">
        <f t="shared" si="211"/>
        <v>5115</v>
      </c>
      <c r="Q3360" s="153">
        <v>0</v>
      </c>
      <c r="R3360" s="128">
        <f t="shared" si="212"/>
        <v>5115</v>
      </c>
      <c r="S3360" s="317">
        <v>10</v>
      </c>
    </row>
    <row r="3361" spans="2:19" hidden="1">
      <c r="B3361" s="121">
        <v>81010601008</v>
      </c>
      <c r="C3361" s="123" t="s">
        <v>4062</v>
      </c>
      <c r="D3361" s="123" t="s">
        <v>32</v>
      </c>
      <c r="E3361" s="123" t="s">
        <v>44</v>
      </c>
      <c r="F3361" s="123" t="s">
        <v>139</v>
      </c>
      <c r="G3361" s="123" t="s">
        <v>120</v>
      </c>
      <c r="H3361" s="149">
        <v>0</v>
      </c>
      <c r="I3361" s="123" t="s">
        <v>4187</v>
      </c>
      <c r="J3361" s="150">
        <f>VLOOKUP(B3361,'12.2023'!A:C,3,0)</f>
        <v>0</v>
      </c>
      <c r="K3361" s="151">
        <f>VLOOKUP(B3361,'12.2023'!A:D,4,0)</f>
        <v>0</v>
      </c>
      <c r="L3361" s="150">
        <v>7650</v>
      </c>
      <c r="M3361" s="150">
        <v>0</v>
      </c>
      <c r="N3361" s="150">
        <f t="shared" si="209"/>
        <v>7650</v>
      </c>
      <c r="O3361" s="152">
        <f t="shared" si="210"/>
        <v>0</v>
      </c>
      <c r="P3361" s="128">
        <f t="shared" si="211"/>
        <v>7650</v>
      </c>
      <c r="Q3361" s="153">
        <v>0</v>
      </c>
      <c r="R3361" s="128">
        <f t="shared" si="212"/>
        <v>7650</v>
      </c>
      <c r="S3361" s="317">
        <v>10</v>
      </c>
    </row>
    <row r="3362" spans="2:19" hidden="1">
      <c r="B3362" s="121">
        <v>81010601009</v>
      </c>
      <c r="C3362" s="123" t="s">
        <v>4062</v>
      </c>
      <c r="D3362" s="123" t="s">
        <v>32</v>
      </c>
      <c r="E3362" s="123" t="s">
        <v>44</v>
      </c>
      <c r="F3362" s="123" t="s">
        <v>139</v>
      </c>
      <c r="G3362" s="123" t="s">
        <v>120</v>
      </c>
      <c r="H3362" s="149">
        <v>0</v>
      </c>
      <c r="I3362" s="123" t="s">
        <v>4188</v>
      </c>
      <c r="J3362" s="150">
        <f>VLOOKUP(B3362,'12.2023'!A:C,3,0)</f>
        <v>0</v>
      </c>
      <c r="K3362" s="151">
        <f>VLOOKUP(B3362,'12.2023'!A:D,4,0)</f>
        <v>0</v>
      </c>
      <c r="L3362" s="150">
        <v>6500</v>
      </c>
      <c r="M3362" s="150">
        <v>0</v>
      </c>
      <c r="N3362" s="150">
        <f t="shared" si="209"/>
        <v>6500</v>
      </c>
      <c r="O3362" s="152">
        <f t="shared" si="210"/>
        <v>0</v>
      </c>
      <c r="P3362" s="128">
        <f t="shared" si="211"/>
        <v>6500</v>
      </c>
      <c r="Q3362" s="153">
        <v>0</v>
      </c>
      <c r="R3362" s="128">
        <f t="shared" si="212"/>
        <v>6500</v>
      </c>
      <c r="S3362" s="317">
        <v>10</v>
      </c>
    </row>
    <row r="3363" spans="2:19" hidden="1">
      <c r="B3363" s="121">
        <v>81010601010</v>
      </c>
      <c r="C3363" s="123" t="s">
        <v>4062</v>
      </c>
      <c r="D3363" s="123" t="s">
        <v>32</v>
      </c>
      <c r="E3363" s="123" t="s">
        <v>44</v>
      </c>
      <c r="F3363" s="123" t="s">
        <v>139</v>
      </c>
      <c r="G3363" s="123" t="s">
        <v>120</v>
      </c>
      <c r="H3363" s="149">
        <v>0</v>
      </c>
      <c r="I3363" s="123" t="s">
        <v>4189</v>
      </c>
      <c r="J3363" s="150">
        <f>VLOOKUP(B3363,'12.2023'!A:C,3,0)</f>
        <v>0</v>
      </c>
      <c r="K3363" s="151">
        <f>VLOOKUP(B3363,'12.2023'!A:D,4,0)</f>
        <v>0</v>
      </c>
      <c r="L3363" s="150">
        <v>342</v>
      </c>
      <c r="M3363" s="150">
        <v>0</v>
      </c>
      <c r="N3363" s="150">
        <f t="shared" si="209"/>
        <v>342</v>
      </c>
      <c r="O3363" s="152">
        <f t="shared" si="210"/>
        <v>0</v>
      </c>
      <c r="P3363" s="128">
        <f t="shared" si="211"/>
        <v>342</v>
      </c>
      <c r="Q3363" s="153">
        <v>0</v>
      </c>
      <c r="R3363" s="128">
        <f t="shared" si="212"/>
        <v>342</v>
      </c>
      <c r="S3363" s="317">
        <v>10</v>
      </c>
    </row>
    <row r="3364" spans="2:19" hidden="1">
      <c r="B3364" s="121">
        <v>81010601011</v>
      </c>
      <c r="C3364" s="123" t="s">
        <v>4062</v>
      </c>
      <c r="D3364" s="123" t="s">
        <v>32</v>
      </c>
      <c r="E3364" s="123" t="s">
        <v>44</v>
      </c>
      <c r="F3364" s="123" t="s">
        <v>139</v>
      </c>
      <c r="G3364" s="123" t="s">
        <v>120</v>
      </c>
      <c r="H3364" s="149">
        <v>0</v>
      </c>
      <c r="I3364" s="123" t="s">
        <v>4190</v>
      </c>
      <c r="J3364" s="150">
        <f>VLOOKUP(B3364,'12.2023'!A:C,3,0)</f>
        <v>0</v>
      </c>
      <c r="K3364" s="151">
        <f>VLOOKUP(B3364,'12.2023'!A:D,4,0)</f>
        <v>0</v>
      </c>
      <c r="L3364" s="150">
        <v>400</v>
      </c>
      <c r="M3364" s="150">
        <v>0</v>
      </c>
      <c r="N3364" s="150">
        <f t="shared" si="209"/>
        <v>400</v>
      </c>
      <c r="O3364" s="152">
        <f t="shared" si="210"/>
        <v>0</v>
      </c>
      <c r="P3364" s="128">
        <f t="shared" si="211"/>
        <v>400</v>
      </c>
      <c r="Q3364" s="153">
        <v>0</v>
      </c>
      <c r="R3364" s="128">
        <f t="shared" si="212"/>
        <v>400</v>
      </c>
      <c r="S3364" s="317">
        <v>10</v>
      </c>
    </row>
    <row r="3365" spans="2:19" hidden="1">
      <c r="B3365" s="121">
        <v>81010601012</v>
      </c>
      <c r="C3365" s="123" t="s">
        <v>4062</v>
      </c>
      <c r="D3365" s="123" t="s">
        <v>32</v>
      </c>
      <c r="E3365" s="123" t="s">
        <v>44</v>
      </c>
      <c r="F3365" s="123" t="s">
        <v>139</v>
      </c>
      <c r="G3365" s="123" t="s">
        <v>120</v>
      </c>
      <c r="H3365" s="149">
        <v>0</v>
      </c>
      <c r="I3365" s="123" t="s">
        <v>4191</v>
      </c>
      <c r="J3365" s="150">
        <f>VLOOKUP(B3365,'12.2023'!A:C,3,0)</f>
        <v>0</v>
      </c>
      <c r="K3365" s="151">
        <f>VLOOKUP(B3365,'12.2023'!A:D,4,0)</f>
        <v>0</v>
      </c>
      <c r="L3365" s="150">
        <v>2160</v>
      </c>
      <c r="M3365" s="150">
        <v>0</v>
      </c>
      <c r="N3365" s="150">
        <f t="shared" si="209"/>
        <v>2160</v>
      </c>
      <c r="O3365" s="152">
        <f t="shared" si="210"/>
        <v>0</v>
      </c>
      <c r="P3365" s="128">
        <f t="shared" si="211"/>
        <v>2160</v>
      </c>
      <c r="Q3365" s="153">
        <v>0</v>
      </c>
      <c r="R3365" s="128">
        <f t="shared" si="212"/>
        <v>2160</v>
      </c>
      <c r="S3365" s="317">
        <v>10</v>
      </c>
    </row>
    <row r="3366" spans="2:19" hidden="1">
      <c r="B3366" s="121">
        <v>81010601013</v>
      </c>
      <c r="C3366" s="123" t="s">
        <v>4062</v>
      </c>
      <c r="D3366" s="123" t="s">
        <v>32</v>
      </c>
      <c r="E3366" s="123" t="s">
        <v>44</v>
      </c>
      <c r="F3366" s="123" t="s">
        <v>139</v>
      </c>
      <c r="G3366" s="123" t="s">
        <v>120</v>
      </c>
      <c r="H3366" s="149">
        <v>0</v>
      </c>
      <c r="I3366" s="123" t="s">
        <v>4192</v>
      </c>
      <c r="J3366" s="150">
        <f>VLOOKUP(B3366,'12.2023'!A:C,3,0)</f>
        <v>0</v>
      </c>
      <c r="K3366" s="151">
        <f>VLOOKUP(B3366,'12.2023'!A:D,4,0)</f>
        <v>0</v>
      </c>
      <c r="L3366" s="150">
        <v>896</v>
      </c>
      <c r="M3366" s="150">
        <v>0</v>
      </c>
      <c r="N3366" s="150">
        <f t="shared" si="209"/>
        <v>896</v>
      </c>
      <c r="O3366" s="152">
        <f t="shared" si="210"/>
        <v>0</v>
      </c>
      <c r="P3366" s="128">
        <f t="shared" si="211"/>
        <v>896</v>
      </c>
      <c r="Q3366" s="153">
        <v>0</v>
      </c>
      <c r="R3366" s="128">
        <f t="shared" si="212"/>
        <v>896</v>
      </c>
      <c r="S3366" s="317">
        <v>10</v>
      </c>
    </row>
    <row r="3367" spans="2:19" hidden="1">
      <c r="B3367" s="121">
        <v>81010601014</v>
      </c>
      <c r="C3367" s="123" t="s">
        <v>4062</v>
      </c>
      <c r="D3367" s="123" t="s">
        <v>32</v>
      </c>
      <c r="E3367" s="123" t="s">
        <v>44</v>
      </c>
      <c r="F3367" s="123" t="s">
        <v>139</v>
      </c>
      <c r="G3367" s="123" t="s">
        <v>120</v>
      </c>
      <c r="H3367" s="149">
        <v>0</v>
      </c>
      <c r="I3367" s="123" t="s">
        <v>4193</v>
      </c>
      <c r="J3367" s="150">
        <f>VLOOKUP(B3367,'12.2023'!A:C,3,0)</f>
        <v>0</v>
      </c>
      <c r="K3367" s="151">
        <f>VLOOKUP(B3367,'12.2023'!A:D,4,0)</f>
        <v>0</v>
      </c>
      <c r="L3367" s="150">
        <v>11008</v>
      </c>
      <c r="M3367" s="150">
        <v>0</v>
      </c>
      <c r="N3367" s="150">
        <f t="shared" si="209"/>
        <v>11008</v>
      </c>
      <c r="O3367" s="152">
        <f t="shared" si="210"/>
        <v>0</v>
      </c>
      <c r="P3367" s="128">
        <f t="shared" si="211"/>
        <v>11008</v>
      </c>
      <c r="Q3367" s="153">
        <v>0</v>
      </c>
      <c r="R3367" s="128">
        <f t="shared" si="212"/>
        <v>11008</v>
      </c>
      <c r="S3367" s="317">
        <v>10</v>
      </c>
    </row>
    <row r="3368" spans="2:19" hidden="1">
      <c r="B3368" s="121">
        <v>81010601015</v>
      </c>
      <c r="C3368" s="123" t="s">
        <v>4062</v>
      </c>
      <c r="D3368" s="123" t="s">
        <v>32</v>
      </c>
      <c r="E3368" s="123" t="s">
        <v>44</v>
      </c>
      <c r="F3368" s="123" t="s">
        <v>139</v>
      </c>
      <c r="G3368" s="123" t="s">
        <v>120</v>
      </c>
      <c r="H3368" s="149">
        <v>0</v>
      </c>
      <c r="I3368" s="123" t="s">
        <v>4194</v>
      </c>
      <c r="J3368" s="150">
        <f>VLOOKUP(B3368,'12.2023'!A:C,3,0)</f>
        <v>0</v>
      </c>
      <c r="K3368" s="151">
        <f>VLOOKUP(B3368,'12.2023'!A:D,4,0)</f>
        <v>0</v>
      </c>
      <c r="L3368" s="150">
        <v>0</v>
      </c>
      <c r="M3368" s="150">
        <v>0</v>
      </c>
      <c r="N3368" s="150">
        <f t="shared" si="209"/>
        <v>0</v>
      </c>
      <c r="O3368" s="152">
        <f t="shared" si="210"/>
        <v>0</v>
      </c>
      <c r="P3368" s="128">
        <f t="shared" si="211"/>
        <v>0</v>
      </c>
      <c r="Q3368" s="153">
        <v>0</v>
      </c>
      <c r="R3368" s="128">
        <f t="shared" si="212"/>
        <v>0</v>
      </c>
      <c r="S3368" s="317">
        <v>10</v>
      </c>
    </row>
    <row r="3369" spans="2:19" hidden="1">
      <c r="B3369" s="121">
        <v>81010601016</v>
      </c>
      <c r="C3369" s="123" t="s">
        <v>4062</v>
      </c>
      <c r="D3369" s="123" t="s">
        <v>32</v>
      </c>
      <c r="E3369" s="123" t="s">
        <v>44</v>
      </c>
      <c r="F3369" s="123" t="s">
        <v>139</v>
      </c>
      <c r="G3369" s="123" t="s">
        <v>120</v>
      </c>
      <c r="H3369" s="149">
        <v>0</v>
      </c>
      <c r="I3369" s="123" t="s">
        <v>4195</v>
      </c>
      <c r="J3369" s="150">
        <f>VLOOKUP(B3369,'12.2023'!A:C,3,0)</f>
        <v>0</v>
      </c>
      <c r="K3369" s="151">
        <f>VLOOKUP(B3369,'12.2023'!A:D,4,0)</f>
        <v>0</v>
      </c>
      <c r="L3369" s="150">
        <v>96</v>
      </c>
      <c r="M3369" s="150">
        <v>0</v>
      </c>
      <c r="N3369" s="150">
        <f t="shared" si="209"/>
        <v>96</v>
      </c>
      <c r="O3369" s="152">
        <f t="shared" si="210"/>
        <v>0</v>
      </c>
      <c r="P3369" s="128">
        <f t="shared" si="211"/>
        <v>96</v>
      </c>
      <c r="Q3369" s="153">
        <v>0</v>
      </c>
      <c r="R3369" s="128">
        <f t="shared" si="212"/>
        <v>96</v>
      </c>
      <c r="S3369" s="317">
        <v>10</v>
      </c>
    </row>
    <row r="3370" spans="2:19" hidden="1">
      <c r="B3370" s="121">
        <v>81010601017</v>
      </c>
      <c r="C3370" s="123" t="s">
        <v>4062</v>
      </c>
      <c r="D3370" s="123" t="s">
        <v>32</v>
      </c>
      <c r="E3370" s="123" t="s">
        <v>44</v>
      </c>
      <c r="F3370" s="123" t="s">
        <v>139</v>
      </c>
      <c r="G3370" s="123" t="s">
        <v>120</v>
      </c>
      <c r="H3370" s="149">
        <v>0</v>
      </c>
      <c r="I3370" s="123" t="s">
        <v>4196</v>
      </c>
      <c r="J3370" s="150">
        <f>VLOOKUP(B3370,'12.2023'!A:C,3,0)</f>
        <v>0</v>
      </c>
      <c r="K3370" s="151">
        <f>VLOOKUP(B3370,'12.2023'!A:D,4,0)</f>
        <v>0</v>
      </c>
      <c r="L3370" s="150">
        <v>160</v>
      </c>
      <c r="M3370" s="150">
        <v>0</v>
      </c>
      <c r="N3370" s="150">
        <f t="shared" si="209"/>
        <v>160</v>
      </c>
      <c r="O3370" s="152">
        <f t="shared" si="210"/>
        <v>0</v>
      </c>
      <c r="P3370" s="128">
        <f t="shared" si="211"/>
        <v>160</v>
      </c>
      <c r="Q3370" s="153">
        <v>0</v>
      </c>
      <c r="R3370" s="128">
        <f t="shared" si="212"/>
        <v>160</v>
      </c>
      <c r="S3370" s="317">
        <v>10</v>
      </c>
    </row>
    <row r="3371" spans="2:19" hidden="1">
      <c r="B3371" s="121">
        <v>81010601018</v>
      </c>
      <c r="C3371" s="123" t="s">
        <v>4062</v>
      </c>
      <c r="D3371" s="123" t="s">
        <v>32</v>
      </c>
      <c r="E3371" s="123" t="s">
        <v>44</v>
      </c>
      <c r="F3371" s="123" t="s">
        <v>139</v>
      </c>
      <c r="G3371" s="123" t="s">
        <v>120</v>
      </c>
      <c r="H3371" s="149">
        <v>0</v>
      </c>
      <c r="I3371" s="123" t="s">
        <v>4197</v>
      </c>
      <c r="J3371" s="150">
        <f>VLOOKUP(B3371,'12.2023'!A:C,3,0)</f>
        <v>0</v>
      </c>
      <c r="K3371" s="151">
        <f>VLOOKUP(B3371,'12.2023'!A:D,4,0)</f>
        <v>0</v>
      </c>
      <c r="L3371" s="150">
        <v>2916</v>
      </c>
      <c r="M3371" s="150">
        <v>0</v>
      </c>
      <c r="N3371" s="150">
        <f t="shared" si="209"/>
        <v>2916</v>
      </c>
      <c r="O3371" s="152">
        <f t="shared" si="210"/>
        <v>0</v>
      </c>
      <c r="P3371" s="128">
        <f t="shared" si="211"/>
        <v>2916</v>
      </c>
      <c r="Q3371" s="153">
        <v>0</v>
      </c>
      <c r="R3371" s="128">
        <f t="shared" si="212"/>
        <v>2916</v>
      </c>
      <c r="S3371" s="317">
        <v>10</v>
      </c>
    </row>
    <row r="3372" spans="2:19" hidden="1">
      <c r="B3372" s="121">
        <v>81010601019</v>
      </c>
      <c r="C3372" s="123" t="s">
        <v>4062</v>
      </c>
      <c r="D3372" s="123" t="s">
        <v>32</v>
      </c>
      <c r="E3372" s="123" t="s">
        <v>44</v>
      </c>
      <c r="F3372" s="123" t="s">
        <v>139</v>
      </c>
      <c r="G3372" s="123" t="s">
        <v>120</v>
      </c>
      <c r="H3372" s="149">
        <v>0</v>
      </c>
      <c r="I3372" s="123" t="s">
        <v>4198</v>
      </c>
      <c r="J3372" s="150">
        <f>VLOOKUP(B3372,'12.2023'!A:C,3,0)</f>
        <v>0</v>
      </c>
      <c r="K3372" s="151">
        <f>VLOOKUP(B3372,'12.2023'!A:D,4,0)</f>
        <v>0</v>
      </c>
      <c r="L3372" s="150">
        <v>2750</v>
      </c>
      <c r="M3372" s="150">
        <v>0</v>
      </c>
      <c r="N3372" s="150">
        <f t="shared" si="209"/>
        <v>2750</v>
      </c>
      <c r="O3372" s="152">
        <f t="shared" si="210"/>
        <v>0</v>
      </c>
      <c r="P3372" s="128">
        <f t="shared" si="211"/>
        <v>2750</v>
      </c>
      <c r="Q3372" s="153">
        <v>0</v>
      </c>
      <c r="R3372" s="128">
        <f t="shared" si="212"/>
        <v>2750</v>
      </c>
      <c r="S3372" s="317">
        <v>10</v>
      </c>
    </row>
    <row r="3373" spans="2:19" hidden="1">
      <c r="B3373" s="121">
        <v>81010601020</v>
      </c>
      <c r="C3373" s="123" t="s">
        <v>4062</v>
      </c>
      <c r="D3373" s="123" t="s">
        <v>32</v>
      </c>
      <c r="E3373" s="123" t="s">
        <v>44</v>
      </c>
      <c r="F3373" s="123" t="s">
        <v>139</v>
      </c>
      <c r="G3373" s="123" t="s">
        <v>120</v>
      </c>
      <c r="H3373" s="149">
        <v>0</v>
      </c>
      <c r="I3373" s="123" t="s">
        <v>4199</v>
      </c>
      <c r="J3373" s="150">
        <f>VLOOKUP(B3373,'12.2023'!A:C,3,0)</f>
        <v>0</v>
      </c>
      <c r="K3373" s="151">
        <f>VLOOKUP(B3373,'12.2023'!A:D,4,0)</f>
        <v>0</v>
      </c>
      <c r="L3373" s="150">
        <v>1314</v>
      </c>
      <c r="M3373" s="150">
        <v>0</v>
      </c>
      <c r="N3373" s="150">
        <f t="shared" si="209"/>
        <v>1314</v>
      </c>
      <c r="O3373" s="152">
        <f t="shared" si="210"/>
        <v>0</v>
      </c>
      <c r="P3373" s="128">
        <f t="shared" si="211"/>
        <v>1314</v>
      </c>
      <c r="Q3373" s="153">
        <v>0</v>
      </c>
      <c r="R3373" s="128">
        <f t="shared" si="212"/>
        <v>1314</v>
      </c>
      <c r="S3373" s="317">
        <v>10</v>
      </c>
    </row>
    <row r="3374" spans="2:19" hidden="1">
      <c r="B3374" s="121">
        <v>81010601021</v>
      </c>
      <c r="C3374" s="123" t="s">
        <v>4062</v>
      </c>
      <c r="D3374" s="123" t="s">
        <v>32</v>
      </c>
      <c r="E3374" s="123" t="s">
        <v>44</v>
      </c>
      <c r="F3374" s="123" t="s">
        <v>139</v>
      </c>
      <c r="G3374" s="123" t="s">
        <v>120</v>
      </c>
      <c r="H3374" s="149">
        <v>0</v>
      </c>
      <c r="I3374" s="123" t="s">
        <v>4200</v>
      </c>
      <c r="J3374" s="150">
        <f>VLOOKUP(B3374,'12.2023'!A:C,3,0)</f>
        <v>0</v>
      </c>
      <c r="K3374" s="151">
        <f>VLOOKUP(B3374,'12.2023'!A:D,4,0)</f>
        <v>0</v>
      </c>
      <c r="L3374" s="150">
        <v>1122</v>
      </c>
      <c r="M3374" s="150">
        <v>0</v>
      </c>
      <c r="N3374" s="150">
        <f t="shared" si="209"/>
        <v>1122</v>
      </c>
      <c r="O3374" s="152">
        <f t="shared" si="210"/>
        <v>0</v>
      </c>
      <c r="P3374" s="128">
        <f t="shared" si="211"/>
        <v>1122</v>
      </c>
      <c r="Q3374" s="153">
        <v>0</v>
      </c>
      <c r="R3374" s="128">
        <f t="shared" si="212"/>
        <v>1122</v>
      </c>
      <c r="S3374" s="317">
        <v>10</v>
      </c>
    </row>
    <row r="3375" spans="2:19" hidden="1">
      <c r="B3375" s="121">
        <v>81010601022</v>
      </c>
      <c r="C3375" s="123" t="s">
        <v>4062</v>
      </c>
      <c r="D3375" s="123" t="s">
        <v>32</v>
      </c>
      <c r="E3375" s="123" t="s">
        <v>44</v>
      </c>
      <c r="F3375" s="123" t="s">
        <v>139</v>
      </c>
      <c r="G3375" s="123" t="s">
        <v>120</v>
      </c>
      <c r="H3375" s="149">
        <v>0</v>
      </c>
      <c r="I3375" s="123" t="s">
        <v>4201</v>
      </c>
      <c r="J3375" s="150">
        <f>VLOOKUP(B3375,'12.2023'!A:C,3,0)</f>
        <v>0</v>
      </c>
      <c r="K3375" s="151">
        <f>VLOOKUP(B3375,'12.2023'!A:D,4,0)</f>
        <v>0</v>
      </c>
      <c r="L3375" s="150">
        <v>1235</v>
      </c>
      <c r="M3375" s="150">
        <v>0</v>
      </c>
      <c r="N3375" s="150">
        <f t="shared" si="209"/>
        <v>1235</v>
      </c>
      <c r="O3375" s="152">
        <f t="shared" si="210"/>
        <v>0</v>
      </c>
      <c r="P3375" s="128">
        <f t="shared" si="211"/>
        <v>1235</v>
      </c>
      <c r="Q3375" s="153">
        <v>0</v>
      </c>
      <c r="R3375" s="128">
        <f t="shared" si="212"/>
        <v>1235</v>
      </c>
      <c r="S3375" s="317">
        <v>10</v>
      </c>
    </row>
    <row r="3376" spans="2:19" hidden="1">
      <c r="B3376" s="121">
        <v>81010601023</v>
      </c>
      <c r="C3376" s="123" t="s">
        <v>4062</v>
      </c>
      <c r="D3376" s="123" t="s">
        <v>32</v>
      </c>
      <c r="E3376" s="123" t="s">
        <v>44</v>
      </c>
      <c r="F3376" s="123" t="s">
        <v>139</v>
      </c>
      <c r="G3376" s="123" t="s">
        <v>120</v>
      </c>
      <c r="H3376" s="149">
        <v>0</v>
      </c>
      <c r="I3376" s="123" t="s">
        <v>4202</v>
      </c>
      <c r="J3376" s="150">
        <f>VLOOKUP(B3376,'12.2023'!A:C,3,0)</f>
        <v>0</v>
      </c>
      <c r="K3376" s="151">
        <f>VLOOKUP(B3376,'12.2023'!A:D,4,0)</f>
        <v>0</v>
      </c>
      <c r="L3376" s="150">
        <v>8928</v>
      </c>
      <c r="M3376" s="150">
        <v>0</v>
      </c>
      <c r="N3376" s="150">
        <f t="shared" si="209"/>
        <v>8928</v>
      </c>
      <c r="O3376" s="152">
        <f t="shared" si="210"/>
        <v>0</v>
      </c>
      <c r="P3376" s="128">
        <f t="shared" si="211"/>
        <v>8928</v>
      </c>
      <c r="Q3376" s="153">
        <v>0</v>
      </c>
      <c r="R3376" s="128">
        <f t="shared" si="212"/>
        <v>8928</v>
      </c>
      <c r="S3376" s="317">
        <v>10</v>
      </c>
    </row>
    <row r="3377" spans="2:19" hidden="1">
      <c r="B3377" s="121">
        <v>81010601024</v>
      </c>
      <c r="C3377" s="123" t="s">
        <v>4062</v>
      </c>
      <c r="D3377" s="123" t="s">
        <v>32</v>
      </c>
      <c r="E3377" s="123" t="s">
        <v>44</v>
      </c>
      <c r="F3377" s="123" t="s">
        <v>139</v>
      </c>
      <c r="G3377" s="123" t="s">
        <v>120</v>
      </c>
      <c r="H3377" s="149">
        <v>0</v>
      </c>
      <c r="I3377" s="123" t="s">
        <v>4203</v>
      </c>
      <c r="J3377" s="150">
        <f>VLOOKUP(B3377,'12.2023'!A:C,3,0)</f>
        <v>0</v>
      </c>
      <c r="K3377" s="151">
        <f>VLOOKUP(B3377,'12.2023'!A:D,4,0)</f>
        <v>0</v>
      </c>
      <c r="L3377" s="150">
        <v>1980</v>
      </c>
      <c r="M3377" s="150">
        <v>0</v>
      </c>
      <c r="N3377" s="150">
        <f t="shared" si="209"/>
        <v>1980</v>
      </c>
      <c r="O3377" s="152">
        <f t="shared" si="210"/>
        <v>0</v>
      </c>
      <c r="P3377" s="128">
        <f t="shared" si="211"/>
        <v>1980</v>
      </c>
      <c r="Q3377" s="153">
        <v>0</v>
      </c>
      <c r="R3377" s="128">
        <f t="shared" si="212"/>
        <v>1980</v>
      </c>
      <c r="S3377" s="317">
        <v>10</v>
      </c>
    </row>
    <row r="3378" spans="2:19" hidden="1">
      <c r="B3378" s="121">
        <v>81010601025</v>
      </c>
      <c r="C3378" s="123" t="s">
        <v>4062</v>
      </c>
      <c r="D3378" s="123" t="s">
        <v>32</v>
      </c>
      <c r="E3378" s="123" t="s">
        <v>44</v>
      </c>
      <c r="F3378" s="123" t="s">
        <v>139</v>
      </c>
      <c r="G3378" s="123" t="s">
        <v>120</v>
      </c>
      <c r="H3378" s="149">
        <v>0</v>
      </c>
      <c r="I3378" s="123" t="s">
        <v>4204</v>
      </c>
      <c r="J3378" s="150">
        <f>VLOOKUP(B3378,'12.2023'!A:C,3,0)</f>
        <v>0</v>
      </c>
      <c r="K3378" s="151">
        <f>VLOOKUP(B3378,'12.2023'!A:D,4,0)</f>
        <v>0</v>
      </c>
      <c r="L3378" s="150">
        <v>7560</v>
      </c>
      <c r="M3378" s="150">
        <v>0</v>
      </c>
      <c r="N3378" s="150">
        <f t="shared" si="209"/>
        <v>7560</v>
      </c>
      <c r="O3378" s="152">
        <f t="shared" si="210"/>
        <v>0</v>
      </c>
      <c r="P3378" s="128">
        <f t="shared" si="211"/>
        <v>7560</v>
      </c>
      <c r="Q3378" s="153">
        <v>0</v>
      </c>
      <c r="R3378" s="128">
        <f t="shared" si="212"/>
        <v>7560</v>
      </c>
      <c r="S3378" s="317">
        <v>10</v>
      </c>
    </row>
    <row r="3379" spans="2:19" hidden="1">
      <c r="B3379" s="121">
        <v>81010601026</v>
      </c>
      <c r="C3379" s="123" t="s">
        <v>4062</v>
      </c>
      <c r="D3379" s="123" t="s">
        <v>32</v>
      </c>
      <c r="E3379" s="123" t="s">
        <v>44</v>
      </c>
      <c r="F3379" s="123" t="s">
        <v>139</v>
      </c>
      <c r="G3379" s="123" t="s">
        <v>120</v>
      </c>
      <c r="H3379" s="149">
        <v>0</v>
      </c>
      <c r="I3379" s="123" t="s">
        <v>4205</v>
      </c>
      <c r="J3379" s="150">
        <f>VLOOKUP(B3379,'12.2023'!A:C,3,0)</f>
        <v>0</v>
      </c>
      <c r="K3379" s="151">
        <f>VLOOKUP(B3379,'12.2023'!A:D,4,0)</f>
        <v>0</v>
      </c>
      <c r="L3379" s="150">
        <v>9900</v>
      </c>
      <c r="M3379" s="150">
        <v>0</v>
      </c>
      <c r="N3379" s="150">
        <f t="shared" si="209"/>
        <v>9900</v>
      </c>
      <c r="O3379" s="152">
        <f t="shared" si="210"/>
        <v>0</v>
      </c>
      <c r="P3379" s="128">
        <f t="shared" si="211"/>
        <v>9900</v>
      </c>
      <c r="Q3379" s="153">
        <v>0</v>
      </c>
      <c r="R3379" s="128">
        <f t="shared" si="212"/>
        <v>9900</v>
      </c>
      <c r="S3379" s="317">
        <v>10</v>
      </c>
    </row>
    <row r="3380" spans="2:19" hidden="1">
      <c r="B3380" s="121">
        <v>81010601027</v>
      </c>
      <c r="C3380" s="123" t="s">
        <v>4062</v>
      </c>
      <c r="D3380" s="123" t="s">
        <v>32</v>
      </c>
      <c r="E3380" s="123" t="s">
        <v>44</v>
      </c>
      <c r="F3380" s="123" t="s">
        <v>139</v>
      </c>
      <c r="G3380" s="123" t="s">
        <v>120</v>
      </c>
      <c r="H3380" s="149">
        <v>0</v>
      </c>
      <c r="I3380" s="123" t="s">
        <v>4206</v>
      </c>
      <c r="J3380" s="150">
        <f>VLOOKUP(B3380,'12.2023'!A:C,3,0)</f>
        <v>0</v>
      </c>
      <c r="K3380" s="151">
        <f>VLOOKUP(B3380,'12.2023'!A:D,4,0)</f>
        <v>0</v>
      </c>
      <c r="L3380" s="150">
        <v>11700</v>
      </c>
      <c r="M3380" s="150">
        <v>0</v>
      </c>
      <c r="N3380" s="150">
        <f t="shared" si="209"/>
        <v>11700</v>
      </c>
      <c r="O3380" s="152">
        <f t="shared" si="210"/>
        <v>0</v>
      </c>
      <c r="P3380" s="128">
        <f t="shared" si="211"/>
        <v>11700</v>
      </c>
      <c r="Q3380" s="153">
        <v>0</v>
      </c>
      <c r="R3380" s="128">
        <f t="shared" si="212"/>
        <v>11700</v>
      </c>
      <c r="S3380" s="317">
        <v>10</v>
      </c>
    </row>
    <row r="3381" spans="2:19" hidden="1">
      <c r="B3381" s="121">
        <v>81010601028</v>
      </c>
      <c r="C3381" s="123" t="s">
        <v>4062</v>
      </c>
      <c r="D3381" s="123" t="s">
        <v>32</v>
      </c>
      <c r="E3381" s="123" t="s">
        <v>44</v>
      </c>
      <c r="F3381" s="123" t="s">
        <v>139</v>
      </c>
      <c r="G3381" s="123" t="s">
        <v>120</v>
      </c>
      <c r="H3381" s="149">
        <v>0</v>
      </c>
      <c r="I3381" s="123" t="s">
        <v>4207</v>
      </c>
      <c r="J3381" s="150">
        <f>VLOOKUP(B3381,'12.2023'!A:C,3,0)</f>
        <v>0</v>
      </c>
      <c r="K3381" s="151">
        <f>VLOOKUP(B3381,'12.2023'!A:D,4,0)</f>
        <v>0</v>
      </c>
      <c r="L3381" s="150">
        <v>767</v>
      </c>
      <c r="M3381" s="150">
        <v>0</v>
      </c>
      <c r="N3381" s="150">
        <f t="shared" si="209"/>
        <v>767</v>
      </c>
      <c r="O3381" s="152">
        <f t="shared" si="210"/>
        <v>0</v>
      </c>
      <c r="P3381" s="128">
        <f t="shared" si="211"/>
        <v>767</v>
      </c>
      <c r="Q3381" s="153">
        <v>0</v>
      </c>
      <c r="R3381" s="128">
        <f t="shared" si="212"/>
        <v>767</v>
      </c>
      <c r="S3381" s="317">
        <v>10</v>
      </c>
    </row>
    <row r="3382" spans="2:19" hidden="1">
      <c r="B3382" s="121">
        <v>81010601029</v>
      </c>
      <c r="C3382" s="123" t="s">
        <v>4062</v>
      </c>
      <c r="D3382" s="123" t="s">
        <v>32</v>
      </c>
      <c r="E3382" s="123" t="s">
        <v>44</v>
      </c>
      <c r="F3382" s="123" t="s">
        <v>139</v>
      </c>
      <c r="G3382" s="123" t="s">
        <v>120</v>
      </c>
      <c r="H3382" s="149">
        <v>0</v>
      </c>
      <c r="I3382" s="123" t="s">
        <v>4208</v>
      </c>
      <c r="J3382" s="150">
        <f>VLOOKUP(B3382,'12.2023'!A:C,3,0)</f>
        <v>0</v>
      </c>
      <c r="K3382" s="151">
        <f>VLOOKUP(B3382,'12.2023'!A:D,4,0)</f>
        <v>0</v>
      </c>
      <c r="L3382" s="150">
        <v>5402</v>
      </c>
      <c r="M3382" s="150">
        <v>0</v>
      </c>
      <c r="N3382" s="150">
        <f t="shared" si="209"/>
        <v>5402</v>
      </c>
      <c r="O3382" s="152">
        <f t="shared" si="210"/>
        <v>0</v>
      </c>
      <c r="P3382" s="128">
        <f t="shared" si="211"/>
        <v>5402</v>
      </c>
      <c r="Q3382" s="153">
        <v>0</v>
      </c>
      <c r="R3382" s="128">
        <f t="shared" si="212"/>
        <v>5402</v>
      </c>
      <c r="S3382" s="317">
        <v>10</v>
      </c>
    </row>
    <row r="3383" spans="2:19" hidden="1">
      <c r="B3383" s="121">
        <v>81010601030</v>
      </c>
      <c r="C3383" s="123" t="s">
        <v>4062</v>
      </c>
      <c r="D3383" s="123" t="s">
        <v>32</v>
      </c>
      <c r="E3383" s="123" t="s">
        <v>44</v>
      </c>
      <c r="F3383" s="123" t="s">
        <v>139</v>
      </c>
      <c r="G3383" s="123" t="s">
        <v>120</v>
      </c>
      <c r="H3383" s="149">
        <v>0</v>
      </c>
      <c r="I3383" s="123" t="s">
        <v>4209</v>
      </c>
      <c r="J3383" s="150">
        <f>VLOOKUP(B3383,'12.2023'!A:C,3,0)</f>
        <v>0</v>
      </c>
      <c r="K3383" s="151">
        <f>VLOOKUP(B3383,'12.2023'!A:D,4,0)</f>
        <v>0</v>
      </c>
      <c r="L3383" s="150">
        <v>3776</v>
      </c>
      <c r="M3383" s="150">
        <v>0</v>
      </c>
      <c r="N3383" s="150">
        <f t="shared" si="209"/>
        <v>3776</v>
      </c>
      <c r="O3383" s="152">
        <f t="shared" si="210"/>
        <v>0</v>
      </c>
      <c r="P3383" s="128">
        <f t="shared" si="211"/>
        <v>3776</v>
      </c>
      <c r="Q3383" s="153">
        <v>0</v>
      </c>
      <c r="R3383" s="128">
        <f t="shared" si="212"/>
        <v>3776</v>
      </c>
      <c r="S3383" s="317">
        <v>10</v>
      </c>
    </row>
    <row r="3384" spans="2:19" hidden="1">
      <c r="B3384" s="121">
        <v>81010601031</v>
      </c>
      <c r="C3384" s="123" t="s">
        <v>4062</v>
      </c>
      <c r="D3384" s="123" t="s">
        <v>32</v>
      </c>
      <c r="E3384" s="123" t="s">
        <v>44</v>
      </c>
      <c r="F3384" s="123" t="s">
        <v>139</v>
      </c>
      <c r="G3384" s="123" t="s">
        <v>120</v>
      </c>
      <c r="H3384" s="149">
        <v>0</v>
      </c>
      <c r="I3384" s="123" t="s">
        <v>4210</v>
      </c>
      <c r="J3384" s="150">
        <f>VLOOKUP(B3384,'12.2023'!A:C,3,0)</f>
        <v>0</v>
      </c>
      <c r="K3384" s="151">
        <f>VLOOKUP(B3384,'12.2023'!A:D,4,0)</f>
        <v>0</v>
      </c>
      <c r="L3384" s="150">
        <v>472</v>
      </c>
      <c r="M3384" s="150">
        <v>0</v>
      </c>
      <c r="N3384" s="150">
        <f t="shared" si="209"/>
        <v>472</v>
      </c>
      <c r="O3384" s="152">
        <f t="shared" si="210"/>
        <v>0</v>
      </c>
      <c r="P3384" s="128">
        <f t="shared" si="211"/>
        <v>472</v>
      </c>
      <c r="Q3384" s="153">
        <v>0</v>
      </c>
      <c r="R3384" s="128">
        <f t="shared" si="212"/>
        <v>472</v>
      </c>
      <c r="S3384" s="317">
        <v>10</v>
      </c>
    </row>
    <row r="3385" spans="2:19" hidden="1">
      <c r="B3385" s="121">
        <v>81010601032</v>
      </c>
      <c r="C3385" s="123" t="s">
        <v>4062</v>
      </c>
      <c r="D3385" s="123" t="s">
        <v>32</v>
      </c>
      <c r="E3385" s="123" t="s">
        <v>44</v>
      </c>
      <c r="F3385" s="123" t="s">
        <v>139</v>
      </c>
      <c r="G3385" s="123" t="s">
        <v>120</v>
      </c>
      <c r="H3385" s="149">
        <v>0</v>
      </c>
      <c r="I3385" s="123" t="s">
        <v>4211</v>
      </c>
      <c r="J3385" s="150">
        <f>VLOOKUP(B3385,'12.2023'!A:C,3,0)</f>
        <v>0</v>
      </c>
      <c r="K3385" s="151">
        <f>VLOOKUP(B3385,'12.2023'!A:D,4,0)</f>
        <v>0</v>
      </c>
      <c r="L3385" s="150">
        <v>1540</v>
      </c>
      <c r="M3385" s="150">
        <v>0</v>
      </c>
      <c r="N3385" s="150">
        <f t="shared" si="209"/>
        <v>1540</v>
      </c>
      <c r="O3385" s="152">
        <f t="shared" si="210"/>
        <v>0</v>
      </c>
      <c r="P3385" s="128">
        <f t="shared" si="211"/>
        <v>1540</v>
      </c>
      <c r="Q3385" s="153">
        <v>0</v>
      </c>
      <c r="R3385" s="128">
        <f t="shared" si="212"/>
        <v>1540</v>
      </c>
      <c r="S3385" s="317">
        <v>10</v>
      </c>
    </row>
    <row r="3386" spans="2:19" hidden="1">
      <c r="B3386" s="121">
        <v>81010602001</v>
      </c>
      <c r="C3386" s="123" t="s">
        <v>4062</v>
      </c>
      <c r="D3386" s="123" t="s">
        <v>32</v>
      </c>
      <c r="E3386" s="123" t="s">
        <v>44</v>
      </c>
      <c r="F3386" s="123" t="s">
        <v>139</v>
      </c>
      <c r="G3386" s="123" t="s">
        <v>120</v>
      </c>
      <c r="H3386" s="149">
        <v>0</v>
      </c>
      <c r="I3386" s="123" t="s">
        <v>3492</v>
      </c>
      <c r="J3386" s="150">
        <f>VLOOKUP(B3386,'12.2023'!A:C,3,0)</f>
        <v>0</v>
      </c>
      <c r="K3386" s="151">
        <f>VLOOKUP(B3386,'12.2023'!A:D,4,0)</f>
        <v>0</v>
      </c>
      <c r="L3386" s="150">
        <f>VLOOKUP(B3386,'12.2023'!A:E,5,0)</f>
        <v>4648</v>
      </c>
      <c r="M3386" s="150">
        <f>VLOOKUP(B3386,'12.2023'!A:F,6,0)</f>
        <v>0</v>
      </c>
      <c r="N3386" s="150">
        <f t="shared" si="209"/>
        <v>4648</v>
      </c>
      <c r="O3386" s="152">
        <f t="shared" si="210"/>
        <v>0</v>
      </c>
      <c r="P3386" s="128">
        <f t="shared" si="211"/>
        <v>4648</v>
      </c>
      <c r="Q3386" s="153">
        <v>0</v>
      </c>
      <c r="R3386" s="128">
        <f t="shared" si="212"/>
        <v>4648</v>
      </c>
      <c r="S3386" s="317">
        <v>10</v>
      </c>
    </row>
    <row r="3387" spans="2:19" hidden="1">
      <c r="B3387" s="121">
        <v>81010602002</v>
      </c>
      <c r="C3387" s="123" t="s">
        <v>4062</v>
      </c>
      <c r="D3387" s="123" t="s">
        <v>32</v>
      </c>
      <c r="E3387" s="123" t="s">
        <v>44</v>
      </c>
      <c r="F3387" s="123" t="s">
        <v>139</v>
      </c>
      <c r="G3387" s="123" t="s">
        <v>120</v>
      </c>
      <c r="H3387" s="149">
        <v>0</v>
      </c>
      <c r="I3387" s="123" t="s">
        <v>4213</v>
      </c>
      <c r="J3387" s="150">
        <f>VLOOKUP(B3387,'12.2023'!A:C,3,0)</f>
        <v>0</v>
      </c>
      <c r="K3387" s="151">
        <f>VLOOKUP(B3387,'12.2023'!A:D,4,0)</f>
        <v>0</v>
      </c>
      <c r="L3387" s="150">
        <v>1855</v>
      </c>
      <c r="M3387" s="150">
        <v>0</v>
      </c>
      <c r="N3387" s="150">
        <f t="shared" si="209"/>
        <v>1855</v>
      </c>
      <c r="O3387" s="152">
        <f t="shared" si="210"/>
        <v>0</v>
      </c>
      <c r="P3387" s="128">
        <f t="shared" si="211"/>
        <v>1855</v>
      </c>
      <c r="Q3387" s="153">
        <v>0</v>
      </c>
      <c r="R3387" s="128">
        <f t="shared" si="212"/>
        <v>1855</v>
      </c>
      <c r="S3387" s="317">
        <v>10</v>
      </c>
    </row>
    <row r="3388" spans="2:19" hidden="1">
      <c r="B3388" s="121">
        <v>81010602003</v>
      </c>
      <c r="C3388" s="123" t="s">
        <v>4062</v>
      </c>
      <c r="D3388" s="123" t="s">
        <v>32</v>
      </c>
      <c r="E3388" s="123" t="s">
        <v>44</v>
      </c>
      <c r="F3388" s="123" t="s">
        <v>139</v>
      </c>
      <c r="G3388" s="123" t="s">
        <v>120</v>
      </c>
      <c r="H3388" s="149">
        <v>0</v>
      </c>
      <c r="I3388" s="123" t="s">
        <v>4214</v>
      </c>
      <c r="J3388" s="150">
        <f>VLOOKUP(B3388,'12.2023'!A:C,3,0)</f>
        <v>0</v>
      </c>
      <c r="K3388" s="151">
        <f>VLOOKUP(B3388,'12.2023'!A:D,4,0)</f>
        <v>0</v>
      </c>
      <c r="L3388" s="150">
        <v>752</v>
      </c>
      <c r="M3388" s="150">
        <v>0</v>
      </c>
      <c r="N3388" s="150">
        <f t="shared" si="209"/>
        <v>752</v>
      </c>
      <c r="O3388" s="152">
        <f t="shared" si="210"/>
        <v>0</v>
      </c>
      <c r="P3388" s="128">
        <f t="shared" si="211"/>
        <v>752</v>
      </c>
      <c r="Q3388" s="153">
        <v>0</v>
      </c>
      <c r="R3388" s="128">
        <f t="shared" si="212"/>
        <v>752</v>
      </c>
      <c r="S3388" s="317">
        <v>10</v>
      </c>
    </row>
    <row r="3389" spans="2:19" hidden="1">
      <c r="B3389" s="121">
        <v>81010602004</v>
      </c>
      <c r="C3389" s="123" t="s">
        <v>4062</v>
      </c>
      <c r="D3389" s="123" t="s">
        <v>32</v>
      </c>
      <c r="E3389" s="123" t="s">
        <v>44</v>
      </c>
      <c r="F3389" s="123" t="s">
        <v>139</v>
      </c>
      <c r="G3389" s="123" t="s">
        <v>120</v>
      </c>
      <c r="H3389" s="149">
        <v>0</v>
      </c>
      <c r="I3389" s="123" t="s">
        <v>4215</v>
      </c>
      <c r="J3389" s="150">
        <f>VLOOKUP(B3389,'12.2023'!A:C,3,0)</f>
        <v>0</v>
      </c>
      <c r="K3389" s="151">
        <f>VLOOKUP(B3389,'12.2023'!A:D,4,0)</f>
        <v>0</v>
      </c>
      <c r="L3389" s="150">
        <v>1638</v>
      </c>
      <c r="M3389" s="150">
        <v>0</v>
      </c>
      <c r="N3389" s="150">
        <f t="shared" si="209"/>
        <v>1638</v>
      </c>
      <c r="O3389" s="152">
        <f t="shared" si="210"/>
        <v>0</v>
      </c>
      <c r="P3389" s="128">
        <f t="shared" si="211"/>
        <v>1638</v>
      </c>
      <c r="Q3389" s="153">
        <v>0</v>
      </c>
      <c r="R3389" s="128">
        <f t="shared" si="212"/>
        <v>1638</v>
      </c>
      <c r="S3389" s="317">
        <v>10</v>
      </c>
    </row>
    <row r="3390" spans="2:19" hidden="1">
      <c r="B3390" s="121">
        <v>81010602005</v>
      </c>
      <c r="C3390" s="123" t="s">
        <v>4062</v>
      </c>
      <c r="D3390" s="123" t="s">
        <v>32</v>
      </c>
      <c r="E3390" s="123" t="s">
        <v>44</v>
      </c>
      <c r="F3390" s="123" t="s">
        <v>139</v>
      </c>
      <c r="G3390" s="123" t="s">
        <v>120</v>
      </c>
      <c r="H3390" s="149">
        <v>0</v>
      </c>
      <c r="I3390" s="123" t="s">
        <v>4216</v>
      </c>
      <c r="J3390" s="150">
        <f>VLOOKUP(B3390,'12.2023'!A:C,3,0)</f>
        <v>0</v>
      </c>
      <c r="K3390" s="151">
        <f>VLOOKUP(B3390,'12.2023'!A:D,4,0)</f>
        <v>0</v>
      </c>
      <c r="L3390" s="150">
        <v>2066.4</v>
      </c>
      <c r="M3390" s="150">
        <v>0</v>
      </c>
      <c r="N3390" s="150">
        <f t="shared" si="209"/>
        <v>2066.4</v>
      </c>
      <c r="O3390" s="152">
        <f t="shared" si="210"/>
        <v>0</v>
      </c>
      <c r="P3390" s="128">
        <f t="shared" si="211"/>
        <v>2066.4</v>
      </c>
      <c r="Q3390" s="153">
        <v>0</v>
      </c>
      <c r="R3390" s="128">
        <f t="shared" si="212"/>
        <v>2066.4</v>
      </c>
      <c r="S3390" s="317">
        <v>10</v>
      </c>
    </row>
    <row r="3391" spans="2:19" hidden="1">
      <c r="B3391" s="121">
        <v>81010602006</v>
      </c>
      <c r="C3391" s="123" t="s">
        <v>4062</v>
      </c>
      <c r="D3391" s="123" t="s">
        <v>32</v>
      </c>
      <c r="E3391" s="123" t="s">
        <v>44</v>
      </c>
      <c r="F3391" s="123" t="s">
        <v>139</v>
      </c>
      <c r="G3391" s="123" t="s">
        <v>120</v>
      </c>
      <c r="H3391" s="149">
        <v>0</v>
      </c>
      <c r="I3391" s="123" t="s">
        <v>4217</v>
      </c>
      <c r="J3391" s="150">
        <f>VLOOKUP(B3391,'12.2023'!A:C,3,0)</f>
        <v>0</v>
      </c>
      <c r="K3391" s="151">
        <f>VLOOKUP(B3391,'12.2023'!A:D,4,0)</f>
        <v>0</v>
      </c>
      <c r="L3391" s="150">
        <v>136</v>
      </c>
      <c r="M3391" s="150">
        <v>0</v>
      </c>
      <c r="N3391" s="150">
        <f t="shared" si="209"/>
        <v>136</v>
      </c>
      <c r="O3391" s="152">
        <f t="shared" si="210"/>
        <v>0</v>
      </c>
      <c r="P3391" s="128">
        <f t="shared" si="211"/>
        <v>136</v>
      </c>
      <c r="Q3391" s="153">
        <v>0</v>
      </c>
      <c r="R3391" s="128">
        <f t="shared" si="212"/>
        <v>136</v>
      </c>
      <c r="S3391" s="317">
        <v>10</v>
      </c>
    </row>
    <row r="3392" spans="2:19" hidden="1">
      <c r="B3392" s="121">
        <v>81010602007</v>
      </c>
      <c r="C3392" s="123" t="s">
        <v>4062</v>
      </c>
      <c r="D3392" s="123" t="s">
        <v>32</v>
      </c>
      <c r="E3392" s="123" t="s">
        <v>44</v>
      </c>
      <c r="F3392" s="123" t="s">
        <v>139</v>
      </c>
      <c r="G3392" s="123" t="s">
        <v>120</v>
      </c>
      <c r="H3392" s="149">
        <v>0</v>
      </c>
      <c r="I3392" s="123" t="s">
        <v>4218</v>
      </c>
      <c r="J3392" s="150">
        <f>VLOOKUP(B3392,'12.2023'!A:C,3,0)</f>
        <v>0</v>
      </c>
      <c r="K3392" s="151">
        <f>VLOOKUP(B3392,'12.2023'!A:D,4,0)</f>
        <v>0</v>
      </c>
      <c r="L3392" s="150">
        <v>4272.2</v>
      </c>
      <c r="M3392" s="150">
        <v>0</v>
      </c>
      <c r="N3392" s="150">
        <f t="shared" si="209"/>
        <v>4272.2</v>
      </c>
      <c r="O3392" s="152">
        <f t="shared" si="210"/>
        <v>0</v>
      </c>
      <c r="P3392" s="128">
        <f t="shared" si="211"/>
        <v>4272.2</v>
      </c>
      <c r="Q3392" s="153">
        <v>0</v>
      </c>
      <c r="R3392" s="128">
        <f t="shared" si="212"/>
        <v>4272.2</v>
      </c>
      <c r="S3392" s="317">
        <v>10</v>
      </c>
    </row>
    <row r="3393" spans="2:19" hidden="1">
      <c r="B3393" s="121">
        <v>81010603001</v>
      </c>
      <c r="C3393" s="123" t="s">
        <v>4062</v>
      </c>
      <c r="D3393" s="123" t="s">
        <v>32</v>
      </c>
      <c r="E3393" s="123" t="s">
        <v>44</v>
      </c>
      <c r="F3393" s="123" t="s">
        <v>139</v>
      </c>
      <c r="G3393" s="123" t="s">
        <v>120</v>
      </c>
      <c r="H3393" s="149">
        <v>0</v>
      </c>
      <c r="I3393" s="123" t="s">
        <v>3493</v>
      </c>
      <c r="J3393" s="150">
        <f>VLOOKUP(B3393,'12.2023'!A:C,3,0)</f>
        <v>3366</v>
      </c>
      <c r="K3393" s="151">
        <f>VLOOKUP(B3393,'12.2023'!A:D,4,0)</f>
        <v>0</v>
      </c>
      <c r="L3393" s="150">
        <f>VLOOKUP(B3393,'12.2023'!A:E,5,0)</f>
        <v>0</v>
      </c>
      <c r="M3393" s="150">
        <f>VLOOKUP(B3393,'12.2023'!A:F,6,0)</f>
        <v>3366</v>
      </c>
      <c r="N3393" s="150">
        <f t="shared" si="209"/>
        <v>0</v>
      </c>
      <c r="O3393" s="152">
        <f t="shared" si="210"/>
        <v>0</v>
      </c>
      <c r="P3393" s="128">
        <f t="shared" si="211"/>
        <v>0</v>
      </c>
      <c r="Q3393" s="153">
        <v>0</v>
      </c>
      <c r="R3393" s="128">
        <f t="shared" si="212"/>
        <v>0</v>
      </c>
      <c r="S3393" s="317">
        <v>10</v>
      </c>
    </row>
    <row r="3394" spans="2:19" hidden="1">
      <c r="B3394" s="121">
        <v>81010603002</v>
      </c>
      <c r="C3394" s="123" t="s">
        <v>4062</v>
      </c>
      <c r="D3394" s="123" t="s">
        <v>32</v>
      </c>
      <c r="E3394" s="123" t="s">
        <v>44</v>
      </c>
      <c r="F3394" s="123" t="s">
        <v>139</v>
      </c>
      <c r="G3394" s="123" t="s">
        <v>120</v>
      </c>
      <c r="H3394" s="149">
        <v>0</v>
      </c>
      <c r="I3394" s="123" t="s">
        <v>4219</v>
      </c>
      <c r="J3394" s="150">
        <f>VLOOKUP(B3394,'12.2023'!A:C,3,0)</f>
        <v>0</v>
      </c>
      <c r="K3394" s="151">
        <f>VLOOKUP(B3394,'12.2023'!A:D,4,0)</f>
        <v>0</v>
      </c>
      <c r="L3394" s="150">
        <v>8845</v>
      </c>
      <c r="M3394" s="150">
        <v>0</v>
      </c>
      <c r="N3394" s="150">
        <f t="shared" si="209"/>
        <v>8845</v>
      </c>
      <c r="O3394" s="152">
        <f t="shared" si="210"/>
        <v>0</v>
      </c>
      <c r="P3394" s="128">
        <f t="shared" si="211"/>
        <v>8845</v>
      </c>
      <c r="Q3394" s="153">
        <v>0</v>
      </c>
      <c r="R3394" s="128">
        <f t="shared" si="212"/>
        <v>8845</v>
      </c>
      <c r="S3394" s="317">
        <v>10</v>
      </c>
    </row>
    <row r="3395" spans="2:19" hidden="1">
      <c r="B3395" s="121">
        <v>81010603003</v>
      </c>
      <c r="C3395" s="123" t="s">
        <v>4062</v>
      </c>
      <c r="D3395" s="123" t="s">
        <v>32</v>
      </c>
      <c r="E3395" s="123" t="s">
        <v>44</v>
      </c>
      <c r="F3395" s="123" t="s">
        <v>139</v>
      </c>
      <c r="G3395" s="123" t="s">
        <v>120</v>
      </c>
      <c r="H3395" s="149">
        <v>0</v>
      </c>
      <c r="I3395" s="123" t="s">
        <v>4220</v>
      </c>
      <c r="J3395" s="150">
        <f>VLOOKUP(B3395,'12.2023'!A:C,3,0)</f>
        <v>0</v>
      </c>
      <c r="K3395" s="151">
        <f>VLOOKUP(B3395,'12.2023'!A:D,4,0)</f>
        <v>0</v>
      </c>
      <c r="L3395" s="150">
        <v>3355</v>
      </c>
      <c r="M3395" s="150">
        <v>0</v>
      </c>
      <c r="N3395" s="150">
        <f t="shared" si="209"/>
        <v>3355</v>
      </c>
      <c r="O3395" s="152">
        <f t="shared" si="210"/>
        <v>0</v>
      </c>
      <c r="P3395" s="128">
        <f t="shared" si="211"/>
        <v>3355</v>
      </c>
      <c r="Q3395" s="153">
        <v>0</v>
      </c>
      <c r="R3395" s="128">
        <f t="shared" si="212"/>
        <v>3355</v>
      </c>
      <c r="S3395" s="317">
        <v>10</v>
      </c>
    </row>
    <row r="3396" spans="2:19" hidden="1">
      <c r="B3396" s="121">
        <v>81010603004</v>
      </c>
      <c r="C3396" s="123" t="s">
        <v>4062</v>
      </c>
      <c r="D3396" s="123" t="s">
        <v>32</v>
      </c>
      <c r="E3396" s="123" t="s">
        <v>44</v>
      </c>
      <c r="F3396" s="123" t="s">
        <v>139</v>
      </c>
      <c r="G3396" s="123" t="s">
        <v>120</v>
      </c>
      <c r="H3396" s="149">
        <v>0</v>
      </c>
      <c r="I3396" s="123" t="s">
        <v>4221</v>
      </c>
      <c r="J3396" s="150">
        <f>VLOOKUP(B3396,'12.2023'!A:C,3,0)</f>
        <v>0</v>
      </c>
      <c r="K3396" s="151">
        <f>VLOOKUP(B3396,'12.2023'!A:D,4,0)</f>
        <v>0</v>
      </c>
      <c r="L3396" s="150">
        <v>14840</v>
      </c>
      <c r="M3396" s="150">
        <v>0</v>
      </c>
      <c r="N3396" s="150">
        <f t="shared" si="209"/>
        <v>14840</v>
      </c>
      <c r="O3396" s="152">
        <f t="shared" si="210"/>
        <v>0</v>
      </c>
      <c r="P3396" s="128">
        <f t="shared" si="211"/>
        <v>14840</v>
      </c>
      <c r="Q3396" s="153">
        <v>0</v>
      </c>
      <c r="R3396" s="128">
        <f t="shared" si="212"/>
        <v>14840</v>
      </c>
      <c r="S3396" s="317">
        <v>10</v>
      </c>
    </row>
    <row r="3397" spans="2:19" hidden="1">
      <c r="B3397" s="121">
        <v>81010603005</v>
      </c>
      <c r="C3397" s="123" t="s">
        <v>4062</v>
      </c>
      <c r="D3397" s="123" t="s">
        <v>32</v>
      </c>
      <c r="E3397" s="123" t="s">
        <v>44</v>
      </c>
      <c r="F3397" s="123" t="s">
        <v>139</v>
      </c>
      <c r="G3397" s="123" t="s">
        <v>120</v>
      </c>
      <c r="H3397" s="149">
        <v>0</v>
      </c>
      <c r="I3397" s="123" t="s">
        <v>4222</v>
      </c>
      <c r="J3397" s="150">
        <f>VLOOKUP(B3397,'12.2023'!A:C,3,0)</f>
        <v>0</v>
      </c>
      <c r="K3397" s="151">
        <f>VLOOKUP(B3397,'12.2023'!A:D,4,0)</f>
        <v>0</v>
      </c>
      <c r="L3397" s="150">
        <v>2604</v>
      </c>
      <c r="M3397" s="150">
        <v>0</v>
      </c>
      <c r="N3397" s="150">
        <f t="shared" si="209"/>
        <v>2604</v>
      </c>
      <c r="O3397" s="152">
        <f t="shared" si="210"/>
        <v>0</v>
      </c>
      <c r="P3397" s="128">
        <f t="shared" si="211"/>
        <v>2604</v>
      </c>
      <c r="Q3397" s="153">
        <v>0</v>
      </c>
      <c r="R3397" s="128">
        <f t="shared" si="212"/>
        <v>2604</v>
      </c>
      <c r="S3397" s="317">
        <v>10</v>
      </c>
    </row>
    <row r="3398" spans="2:19" hidden="1">
      <c r="B3398" s="121">
        <v>81010603006</v>
      </c>
      <c r="C3398" s="123" t="s">
        <v>4062</v>
      </c>
      <c r="D3398" s="123" t="s">
        <v>32</v>
      </c>
      <c r="E3398" s="123" t="s">
        <v>44</v>
      </c>
      <c r="F3398" s="123" t="s">
        <v>139</v>
      </c>
      <c r="G3398" s="123" t="s">
        <v>120</v>
      </c>
      <c r="H3398" s="149">
        <v>0</v>
      </c>
      <c r="I3398" s="123" t="s">
        <v>4223</v>
      </c>
      <c r="J3398" s="150">
        <f>VLOOKUP(B3398,'12.2023'!A:C,3,0)</f>
        <v>0</v>
      </c>
      <c r="K3398" s="151">
        <f>VLOOKUP(B3398,'12.2023'!A:D,4,0)</f>
        <v>0</v>
      </c>
      <c r="L3398" s="150">
        <v>4030</v>
      </c>
      <c r="M3398" s="150">
        <v>0</v>
      </c>
      <c r="N3398" s="150">
        <f t="shared" si="209"/>
        <v>4030</v>
      </c>
      <c r="O3398" s="152">
        <f t="shared" si="210"/>
        <v>0</v>
      </c>
      <c r="P3398" s="128">
        <f t="shared" si="211"/>
        <v>4030</v>
      </c>
      <c r="Q3398" s="153">
        <v>0</v>
      </c>
      <c r="R3398" s="128">
        <f t="shared" si="212"/>
        <v>4030</v>
      </c>
      <c r="S3398" s="317">
        <v>10</v>
      </c>
    </row>
    <row r="3399" spans="2:19" hidden="1">
      <c r="B3399" s="121">
        <v>81010603007</v>
      </c>
      <c r="C3399" s="123" t="s">
        <v>4062</v>
      </c>
      <c r="D3399" s="123" t="s">
        <v>32</v>
      </c>
      <c r="E3399" s="123" t="s">
        <v>44</v>
      </c>
      <c r="F3399" s="123" t="s">
        <v>139</v>
      </c>
      <c r="G3399" s="123" t="s">
        <v>120</v>
      </c>
      <c r="H3399" s="149">
        <v>0</v>
      </c>
      <c r="I3399" s="123" t="s">
        <v>4224</v>
      </c>
      <c r="J3399" s="150">
        <f>VLOOKUP(B3399,'12.2023'!A:C,3,0)</f>
        <v>0</v>
      </c>
      <c r="K3399" s="151">
        <f>VLOOKUP(B3399,'12.2023'!A:D,4,0)</f>
        <v>0</v>
      </c>
      <c r="L3399" s="150">
        <v>1250</v>
      </c>
      <c r="M3399" s="150">
        <v>0</v>
      </c>
      <c r="N3399" s="150">
        <f t="shared" ref="N3399:N3462" si="213">IF((J3399+L3399)-(K3399+M3399)&lt;0,0,(J3399+L3399)-(K3399+M3399))</f>
        <v>1250</v>
      </c>
      <c r="O3399" s="152">
        <f t="shared" ref="O3399:O3462" si="214">-IF((J3399+L3399)-(K3399+M3399)&lt;0,(J3399+L3399)-(K3399+M3399),0)</f>
        <v>0</v>
      </c>
      <c r="P3399" s="128">
        <f t="shared" ref="P3399:P3462" si="215">N3399-O3399</f>
        <v>1250</v>
      </c>
      <c r="Q3399" s="153">
        <v>0</v>
      </c>
      <c r="R3399" s="128">
        <f t="shared" ref="R3399:R3462" si="216">P3399-Q3399</f>
        <v>1250</v>
      </c>
      <c r="S3399" s="317">
        <v>10</v>
      </c>
    </row>
    <row r="3400" spans="2:19" hidden="1">
      <c r="B3400" s="121">
        <v>81010603008</v>
      </c>
      <c r="C3400" s="123" t="s">
        <v>4062</v>
      </c>
      <c r="D3400" s="123" t="s">
        <v>32</v>
      </c>
      <c r="E3400" s="123" t="s">
        <v>44</v>
      </c>
      <c r="F3400" s="123" t="s">
        <v>139</v>
      </c>
      <c r="G3400" s="123" t="s">
        <v>120</v>
      </c>
      <c r="H3400" s="149">
        <v>0</v>
      </c>
      <c r="I3400" s="123" t="s">
        <v>4225</v>
      </c>
      <c r="J3400" s="150">
        <f>VLOOKUP(B3400,'12.2023'!A:C,3,0)</f>
        <v>0</v>
      </c>
      <c r="K3400" s="151">
        <f>VLOOKUP(B3400,'12.2023'!A:D,4,0)</f>
        <v>0</v>
      </c>
      <c r="L3400" s="150">
        <v>1575</v>
      </c>
      <c r="M3400" s="150">
        <v>0</v>
      </c>
      <c r="N3400" s="150">
        <f t="shared" si="213"/>
        <v>1575</v>
      </c>
      <c r="O3400" s="152">
        <f t="shared" si="214"/>
        <v>0</v>
      </c>
      <c r="P3400" s="128">
        <f t="shared" si="215"/>
        <v>1575</v>
      </c>
      <c r="Q3400" s="153">
        <v>0</v>
      </c>
      <c r="R3400" s="128">
        <f t="shared" si="216"/>
        <v>1575</v>
      </c>
      <c r="S3400" s="317">
        <v>10</v>
      </c>
    </row>
    <row r="3401" spans="2:19" hidden="1">
      <c r="B3401" s="121">
        <v>81010604001</v>
      </c>
      <c r="C3401" s="123" t="s">
        <v>4062</v>
      </c>
      <c r="D3401" s="123" t="s">
        <v>32</v>
      </c>
      <c r="E3401" s="123" t="s">
        <v>44</v>
      </c>
      <c r="F3401" s="123" t="s">
        <v>139</v>
      </c>
      <c r="G3401" s="123" t="s">
        <v>120</v>
      </c>
      <c r="H3401" s="149">
        <v>0</v>
      </c>
      <c r="I3401" s="123" t="s">
        <v>3494</v>
      </c>
      <c r="J3401" s="150">
        <f>VLOOKUP(B3401,'12.2023'!A:C,3,0)</f>
        <v>55120</v>
      </c>
      <c r="K3401" s="151">
        <f>VLOOKUP(B3401,'12.2023'!A:D,4,0)</f>
        <v>0</v>
      </c>
      <c r="L3401" s="150">
        <f>VLOOKUP(B3401,'12.2023'!A:E,5,0)</f>
        <v>0</v>
      </c>
      <c r="M3401" s="150">
        <f>VLOOKUP(B3401,'12.2023'!A:F,6,0)</f>
        <v>55120</v>
      </c>
      <c r="N3401" s="150">
        <f t="shared" si="213"/>
        <v>0</v>
      </c>
      <c r="O3401" s="152">
        <f t="shared" si="214"/>
        <v>0</v>
      </c>
      <c r="P3401" s="128">
        <f t="shared" si="215"/>
        <v>0</v>
      </c>
      <c r="Q3401" s="153">
        <v>0</v>
      </c>
      <c r="R3401" s="128">
        <f t="shared" si="216"/>
        <v>0</v>
      </c>
      <c r="S3401" s="317">
        <v>10</v>
      </c>
    </row>
    <row r="3402" spans="2:19" hidden="1">
      <c r="B3402" s="121">
        <v>81010604002</v>
      </c>
      <c r="C3402" s="123" t="s">
        <v>4062</v>
      </c>
      <c r="D3402" s="123" t="s">
        <v>32</v>
      </c>
      <c r="E3402" s="123" t="s">
        <v>44</v>
      </c>
      <c r="F3402" s="123" t="s">
        <v>139</v>
      </c>
      <c r="G3402" s="123" t="s">
        <v>120</v>
      </c>
      <c r="H3402" s="149">
        <v>0</v>
      </c>
      <c r="I3402" s="123" t="s">
        <v>4226</v>
      </c>
      <c r="J3402" s="150">
        <f>VLOOKUP(B3402,'12.2023'!A:C,3,0)</f>
        <v>0</v>
      </c>
      <c r="K3402" s="151">
        <f>VLOOKUP(B3402,'12.2023'!A:D,4,0)</f>
        <v>0</v>
      </c>
      <c r="L3402" s="150">
        <v>15600</v>
      </c>
      <c r="M3402" s="150">
        <v>0</v>
      </c>
      <c r="N3402" s="150">
        <f t="shared" si="213"/>
        <v>15600</v>
      </c>
      <c r="O3402" s="152">
        <f t="shared" si="214"/>
        <v>0</v>
      </c>
      <c r="P3402" s="128">
        <f t="shared" si="215"/>
        <v>15600</v>
      </c>
      <c r="Q3402" s="153">
        <v>0</v>
      </c>
      <c r="R3402" s="128">
        <f t="shared" si="216"/>
        <v>15600</v>
      </c>
      <c r="S3402" s="317">
        <v>10</v>
      </c>
    </row>
    <row r="3403" spans="2:19" hidden="1">
      <c r="B3403" s="121">
        <v>81010604003</v>
      </c>
      <c r="C3403" s="123" t="s">
        <v>4062</v>
      </c>
      <c r="D3403" s="123" t="s">
        <v>32</v>
      </c>
      <c r="E3403" s="123" t="s">
        <v>44</v>
      </c>
      <c r="F3403" s="123" t="s">
        <v>139</v>
      </c>
      <c r="G3403" s="123" t="s">
        <v>120</v>
      </c>
      <c r="H3403" s="149">
        <v>0</v>
      </c>
      <c r="I3403" s="123" t="s">
        <v>4227</v>
      </c>
      <c r="J3403" s="150">
        <f>VLOOKUP(B3403,'12.2023'!A:C,3,0)</f>
        <v>0</v>
      </c>
      <c r="K3403" s="151">
        <f>VLOOKUP(B3403,'12.2023'!A:D,4,0)</f>
        <v>0</v>
      </c>
      <c r="L3403" s="150">
        <v>450</v>
      </c>
      <c r="M3403" s="150">
        <v>0</v>
      </c>
      <c r="N3403" s="150">
        <f t="shared" si="213"/>
        <v>450</v>
      </c>
      <c r="O3403" s="152">
        <f t="shared" si="214"/>
        <v>0</v>
      </c>
      <c r="P3403" s="128">
        <f t="shared" si="215"/>
        <v>450</v>
      </c>
      <c r="Q3403" s="153">
        <v>0</v>
      </c>
      <c r="R3403" s="128">
        <f t="shared" si="216"/>
        <v>450</v>
      </c>
      <c r="S3403" s="317">
        <v>10</v>
      </c>
    </row>
    <row r="3404" spans="2:19" hidden="1">
      <c r="B3404" s="121">
        <v>81010604004</v>
      </c>
      <c r="C3404" s="123" t="s">
        <v>4062</v>
      </c>
      <c r="D3404" s="123" t="s">
        <v>32</v>
      </c>
      <c r="E3404" s="123" t="s">
        <v>44</v>
      </c>
      <c r="F3404" s="123" t="s">
        <v>139</v>
      </c>
      <c r="G3404" s="123" t="s">
        <v>120</v>
      </c>
      <c r="H3404" s="149">
        <v>0</v>
      </c>
      <c r="I3404" s="123" t="s">
        <v>4228</v>
      </c>
      <c r="J3404" s="150">
        <f>VLOOKUP(B3404,'12.2023'!A:C,3,0)</f>
        <v>0</v>
      </c>
      <c r="K3404" s="151">
        <f>VLOOKUP(B3404,'12.2023'!A:D,4,0)</f>
        <v>0</v>
      </c>
      <c r="L3404" s="150">
        <v>3300</v>
      </c>
      <c r="M3404" s="150">
        <v>0</v>
      </c>
      <c r="N3404" s="150">
        <f t="shared" si="213"/>
        <v>3300</v>
      </c>
      <c r="O3404" s="152">
        <f t="shared" si="214"/>
        <v>0</v>
      </c>
      <c r="P3404" s="128">
        <f t="shared" si="215"/>
        <v>3300</v>
      </c>
      <c r="Q3404" s="153">
        <v>0</v>
      </c>
      <c r="R3404" s="128">
        <f t="shared" si="216"/>
        <v>3300</v>
      </c>
      <c r="S3404" s="317">
        <v>10</v>
      </c>
    </row>
    <row r="3405" spans="2:19" hidden="1">
      <c r="B3405" s="121">
        <v>81010604005</v>
      </c>
      <c r="C3405" s="123" t="s">
        <v>4062</v>
      </c>
      <c r="D3405" s="123" t="s">
        <v>32</v>
      </c>
      <c r="E3405" s="123" t="s">
        <v>44</v>
      </c>
      <c r="F3405" s="123" t="s">
        <v>139</v>
      </c>
      <c r="G3405" s="123" t="s">
        <v>120</v>
      </c>
      <c r="H3405" s="149">
        <v>0</v>
      </c>
      <c r="I3405" s="123" t="s">
        <v>4229</v>
      </c>
      <c r="J3405" s="150">
        <f>VLOOKUP(B3405,'12.2023'!A:C,3,0)</f>
        <v>0</v>
      </c>
      <c r="K3405" s="151">
        <f>VLOOKUP(B3405,'12.2023'!A:D,4,0)</f>
        <v>0</v>
      </c>
      <c r="L3405" s="150">
        <v>720</v>
      </c>
      <c r="M3405" s="150">
        <v>0</v>
      </c>
      <c r="N3405" s="150">
        <f t="shared" si="213"/>
        <v>720</v>
      </c>
      <c r="O3405" s="152">
        <f t="shared" si="214"/>
        <v>0</v>
      </c>
      <c r="P3405" s="128">
        <f t="shared" si="215"/>
        <v>720</v>
      </c>
      <c r="Q3405" s="153">
        <v>0</v>
      </c>
      <c r="R3405" s="128">
        <f t="shared" si="216"/>
        <v>720</v>
      </c>
      <c r="S3405" s="317">
        <v>10</v>
      </c>
    </row>
    <row r="3406" spans="2:19" hidden="1">
      <c r="B3406" s="121">
        <v>81010604006</v>
      </c>
      <c r="C3406" s="123" t="s">
        <v>4062</v>
      </c>
      <c r="D3406" s="123" t="s">
        <v>32</v>
      </c>
      <c r="E3406" s="123" t="s">
        <v>44</v>
      </c>
      <c r="F3406" s="123" t="s">
        <v>139</v>
      </c>
      <c r="G3406" s="123" t="s">
        <v>120</v>
      </c>
      <c r="H3406" s="149">
        <v>0</v>
      </c>
      <c r="I3406" s="123" t="s">
        <v>4230</v>
      </c>
      <c r="J3406" s="150">
        <f>VLOOKUP(B3406,'12.2023'!A:C,3,0)</f>
        <v>0</v>
      </c>
      <c r="K3406" s="151">
        <f>VLOOKUP(B3406,'12.2023'!A:D,4,0)</f>
        <v>0</v>
      </c>
      <c r="L3406" s="150">
        <v>3500</v>
      </c>
      <c r="M3406" s="150">
        <v>0</v>
      </c>
      <c r="N3406" s="150">
        <f t="shared" si="213"/>
        <v>3500</v>
      </c>
      <c r="O3406" s="152">
        <f t="shared" si="214"/>
        <v>0</v>
      </c>
      <c r="P3406" s="128">
        <f t="shared" si="215"/>
        <v>3500</v>
      </c>
      <c r="Q3406" s="153">
        <v>0</v>
      </c>
      <c r="R3406" s="128">
        <f t="shared" si="216"/>
        <v>3500</v>
      </c>
      <c r="S3406" s="317">
        <v>10</v>
      </c>
    </row>
    <row r="3407" spans="2:19" hidden="1">
      <c r="B3407" s="121">
        <v>81010604007</v>
      </c>
      <c r="C3407" s="123" t="s">
        <v>4062</v>
      </c>
      <c r="D3407" s="123" t="s">
        <v>32</v>
      </c>
      <c r="E3407" s="123" t="s">
        <v>44</v>
      </c>
      <c r="F3407" s="123" t="s">
        <v>139</v>
      </c>
      <c r="G3407" s="123" t="s">
        <v>120</v>
      </c>
      <c r="H3407" s="149">
        <v>0</v>
      </c>
      <c r="I3407" s="123" t="s">
        <v>4231</v>
      </c>
      <c r="J3407" s="150">
        <f>VLOOKUP(B3407,'12.2023'!A:C,3,0)</f>
        <v>0</v>
      </c>
      <c r="K3407" s="151">
        <f>VLOOKUP(B3407,'12.2023'!A:D,4,0)</f>
        <v>0</v>
      </c>
      <c r="L3407" s="150">
        <v>1210</v>
      </c>
      <c r="M3407" s="150">
        <v>0</v>
      </c>
      <c r="N3407" s="150">
        <f t="shared" si="213"/>
        <v>1210</v>
      </c>
      <c r="O3407" s="152">
        <f t="shared" si="214"/>
        <v>0</v>
      </c>
      <c r="P3407" s="128">
        <f t="shared" si="215"/>
        <v>1210</v>
      </c>
      <c r="Q3407" s="153">
        <v>0</v>
      </c>
      <c r="R3407" s="128">
        <f t="shared" si="216"/>
        <v>1210</v>
      </c>
      <c r="S3407" s="317">
        <v>10</v>
      </c>
    </row>
    <row r="3408" spans="2:19" hidden="1">
      <c r="B3408" s="121">
        <v>81010604008</v>
      </c>
      <c r="C3408" s="123" t="s">
        <v>4062</v>
      </c>
      <c r="D3408" s="123" t="s">
        <v>32</v>
      </c>
      <c r="E3408" s="123" t="s">
        <v>44</v>
      </c>
      <c r="F3408" s="123" t="s">
        <v>139</v>
      </c>
      <c r="G3408" s="123" t="s">
        <v>120</v>
      </c>
      <c r="H3408" s="149">
        <v>0</v>
      </c>
      <c r="I3408" s="123" t="s">
        <v>4232</v>
      </c>
      <c r="J3408" s="150">
        <f>VLOOKUP(B3408,'12.2023'!A:C,3,0)</f>
        <v>0</v>
      </c>
      <c r="K3408" s="151">
        <f>VLOOKUP(B3408,'12.2023'!A:D,4,0)</f>
        <v>0</v>
      </c>
      <c r="L3408" s="150">
        <v>825</v>
      </c>
      <c r="M3408" s="150">
        <v>0</v>
      </c>
      <c r="N3408" s="150">
        <f t="shared" si="213"/>
        <v>825</v>
      </c>
      <c r="O3408" s="152">
        <f t="shared" si="214"/>
        <v>0</v>
      </c>
      <c r="P3408" s="128">
        <f t="shared" si="215"/>
        <v>825</v>
      </c>
      <c r="Q3408" s="153">
        <v>0</v>
      </c>
      <c r="R3408" s="128">
        <f t="shared" si="216"/>
        <v>825</v>
      </c>
      <c r="S3408" s="317">
        <v>10</v>
      </c>
    </row>
    <row r="3409" spans="2:19" hidden="1">
      <c r="B3409" s="121">
        <v>81010604009</v>
      </c>
      <c r="C3409" s="123" t="s">
        <v>4062</v>
      </c>
      <c r="D3409" s="123" t="s">
        <v>32</v>
      </c>
      <c r="E3409" s="123" t="s">
        <v>44</v>
      </c>
      <c r="F3409" s="123" t="s">
        <v>139</v>
      </c>
      <c r="G3409" s="123" t="s">
        <v>120</v>
      </c>
      <c r="H3409" s="149">
        <v>0</v>
      </c>
      <c r="I3409" s="123" t="s">
        <v>4233</v>
      </c>
      <c r="J3409" s="150">
        <f>VLOOKUP(B3409,'12.2023'!A:C,3,0)</f>
        <v>0</v>
      </c>
      <c r="K3409" s="151">
        <f>VLOOKUP(B3409,'12.2023'!A:D,4,0)</f>
        <v>0</v>
      </c>
      <c r="L3409" s="150">
        <v>1750</v>
      </c>
      <c r="M3409" s="150">
        <v>0</v>
      </c>
      <c r="N3409" s="150">
        <f t="shared" si="213"/>
        <v>1750</v>
      </c>
      <c r="O3409" s="152">
        <f t="shared" si="214"/>
        <v>0</v>
      </c>
      <c r="P3409" s="128">
        <f t="shared" si="215"/>
        <v>1750</v>
      </c>
      <c r="Q3409" s="153">
        <v>0</v>
      </c>
      <c r="R3409" s="128">
        <f t="shared" si="216"/>
        <v>1750</v>
      </c>
      <c r="S3409" s="317">
        <v>10</v>
      </c>
    </row>
    <row r="3410" spans="2:19" hidden="1">
      <c r="B3410" s="121">
        <v>81010605001</v>
      </c>
      <c r="C3410" s="123" t="s">
        <v>4062</v>
      </c>
      <c r="D3410" s="123" t="s">
        <v>32</v>
      </c>
      <c r="E3410" s="123" t="s">
        <v>44</v>
      </c>
      <c r="F3410" s="123" t="s">
        <v>139</v>
      </c>
      <c r="G3410" s="123" t="s">
        <v>120</v>
      </c>
      <c r="H3410" s="149">
        <v>0</v>
      </c>
      <c r="I3410" s="123" t="s">
        <v>3495</v>
      </c>
      <c r="J3410" s="150">
        <f>VLOOKUP(B3410,'12.2023'!A:C,3,0)</f>
        <v>45218</v>
      </c>
      <c r="K3410" s="151">
        <f>VLOOKUP(B3410,'12.2023'!A:D,4,0)</f>
        <v>0</v>
      </c>
      <c r="L3410" s="150">
        <f>VLOOKUP(B3410,'12.2023'!A:E,5,0)</f>
        <v>132</v>
      </c>
      <c r="M3410" s="150">
        <f>VLOOKUP(B3410,'12.2023'!A:F,6,0)</f>
        <v>45218</v>
      </c>
      <c r="N3410" s="150">
        <f t="shared" si="213"/>
        <v>132</v>
      </c>
      <c r="O3410" s="152">
        <f t="shared" si="214"/>
        <v>0</v>
      </c>
      <c r="P3410" s="128">
        <f t="shared" si="215"/>
        <v>132</v>
      </c>
      <c r="Q3410" s="153">
        <v>0</v>
      </c>
      <c r="R3410" s="128">
        <f t="shared" si="216"/>
        <v>132</v>
      </c>
      <c r="S3410" s="317">
        <v>10</v>
      </c>
    </row>
    <row r="3411" spans="2:19" hidden="1">
      <c r="B3411" s="121">
        <v>81010606001</v>
      </c>
      <c r="C3411" s="123" t="s">
        <v>4062</v>
      </c>
      <c r="D3411" s="123" t="s">
        <v>32</v>
      </c>
      <c r="E3411" s="123" t="s">
        <v>44</v>
      </c>
      <c r="F3411" s="123" t="s">
        <v>139</v>
      </c>
      <c r="G3411" s="123" t="s">
        <v>120</v>
      </c>
      <c r="H3411" s="149">
        <v>0</v>
      </c>
      <c r="I3411" s="123" t="s">
        <v>3496</v>
      </c>
      <c r="J3411" s="150">
        <f>VLOOKUP(B3411,'12.2023'!A:C,3,0)</f>
        <v>0</v>
      </c>
      <c r="K3411" s="151">
        <f>VLOOKUP(B3411,'12.2023'!A:D,4,0)</f>
        <v>0</v>
      </c>
      <c r="L3411" s="150">
        <f>VLOOKUP(B3411,'12.2023'!A:E,5,0)</f>
        <v>0</v>
      </c>
      <c r="M3411" s="150">
        <f>VLOOKUP(B3411,'12.2023'!A:F,6,0)</f>
        <v>0</v>
      </c>
      <c r="N3411" s="150">
        <f t="shared" si="213"/>
        <v>0</v>
      </c>
      <c r="O3411" s="152">
        <f t="shared" si="214"/>
        <v>0</v>
      </c>
      <c r="P3411" s="128">
        <f t="shared" si="215"/>
        <v>0</v>
      </c>
      <c r="Q3411" s="153">
        <v>0</v>
      </c>
      <c r="R3411" s="128">
        <f t="shared" si="216"/>
        <v>0</v>
      </c>
      <c r="S3411" s="317">
        <v>10</v>
      </c>
    </row>
    <row r="3412" spans="2:19" hidden="1">
      <c r="B3412" s="121">
        <v>81010606002</v>
      </c>
      <c r="C3412" s="123" t="s">
        <v>4062</v>
      </c>
      <c r="D3412" s="123" t="s">
        <v>32</v>
      </c>
      <c r="E3412" s="123" t="s">
        <v>44</v>
      </c>
      <c r="F3412" s="123" t="s">
        <v>139</v>
      </c>
      <c r="G3412" s="123" t="s">
        <v>120</v>
      </c>
      <c r="H3412" s="149">
        <v>0</v>
      </c>
      <c r="I3412" s="123" t="s">
        <v>3497</v>
      </c>
      <c r="J3412" s="150">
        <f>VLOOKUP(B3412,'12.2023'!A:C,3,0)</f>
        <v>0</v>
      </c>
      <c r="K3412" s="151">
        <f>VLOOKUP(B3412,'12.2023'!A:D,4,0)</f>
        <v>0</v>
      </c>
      <c r="L3412" s="150">
        <f>VLOOKUP(B3412,'12.2023'!A:E,5,0)</f>
        <v>0</v>
      </c>
      <c r="M3412" s="150">
        <f>VLOOKUP(B3412,'12.2023'!A:F,6,0)</f>
        <v>0</v>
      </c>
      <c r="N3412" s="150">
        <f t="shared" si="213"/>
        <v>0</v>
      </c>
      <c r="O3412" s="152">
        <f t="shared" si="214"/>
        <v>0</v>
      </c>
      <c r="P3412" s="128">
        <f t="shared" si="215"/>
        <v>0</v>
      </c>
      <c r="Q3412" s="153">
        <v>0</v>
      </c>
      <c r="R3412" s="128">
        <f t="shared" si="216"/>
        <v>0</v>
      </c>
      <c r="S3412" s="317">
        <v>10</v>
      </c>
    </row>
    <row r="3413" spans="2:19" hidden="1">
      <c r="B3413" s="121">
        <v>81010607001</v>
      </c>
      <c r="C3413" s="123" t="s">
        <v>4062</v>
      </c>
      <c r="D3413" s="123" t="s">
        <v>32</v>
      </c>
      <c r="E3413" s="123" t="s">
        <v>44</v>
      </c>
      <c r="F3413" s="123" t="s">
        <v>139</v>
      </c>
      <c r="G3413" s="123" t="s">
        <v>120</v>
      </c>
      <c r="H3413" s="149">
        <v>0</v>
      </c>
      <c r="I3413" s="123" t="s">
        <v>3498</v>
      </c>
      <c r="J3413" s="150">
        <f>VLOOKUP(B3413,'12.2023'!A:C,3,0)</f>
        <v>94815</v>
      </c>
      <c r="K3413" s="151">
        <f>VLOOKUP(B3413,'12.2023'!A:D,4,0)</f>
        <v>0</v>
      </c>
      <c r="L3413" s="150">
        <f>VLOOKUP(B3413,'12.2023'!A:E,5,0)</f>
        <v>0</v>
      </c>
      <c r="M3413" s="150">
        <f>VLOOKUP(B3413,'12.2023'!A:F,6,0)</f>
        <v>0</v>
      </c>
      <c r="N3413" s="150">
        <f t="shared" si="213"/>
        <v>94815</v>
      </c>
      <c r="O3413" s="152">
        <f t="shared" si="214"/>
        <v>0</v>
      </c>
      <c r="P3413" s="128">
        <f t="shared" si="215"/>
        <v>94815</v>
      </c>
      <c r="Q3413" s="153">
        <v>0</v>
      </c>
      <c r="R3413" s="128">
        <f t="shared" si="216"/>
        <v>94815</v>
      </c>
      <c r="S3413" s="317">
        <v>10</v>
      </c>
    </row>
    <row r="3414" spans="2:19" hidden="1">
      <c r="B3414" s="121">
        <v>81010608001</v>
      </c>
      <c r="C3414" s="123" t="s">
        <v>4062</v>
      </c>
      <c r="D3414" s="123" t="s">
        <v>32</v>
      </c>
      <c r="E3414" s="123" t="s">
        <v>44</v>
      </c>
      <c r="F3414" s="123" t="s">
        <v>139</v>
      </c>
      <c r="G3414" s="123" t="s">
        <v>120</v>
      </c>
      <c r="H3414" s="149">
        <v>0</v>
      </c>
      <c r="I3414" s="123" t="s">
        <v>4234</v>
      </c>
      <c r="J3414" s="150">
        <f>VLOOKUP(B3414,'12.2023'!A:C,3,0)</f>
        <v>0</v>
      </c>
      <c r="K3414" s="151">
        <f>VLOOKUP(B3414,'12.2023'!A:D,4,0)</f>
        <v>0</v>
      </c>
      <c r="L3414" s="150">
        <v>2788</v>
      </c>
      <c r="M3414" s="150">
        <v>0</v>
      </c>
      <c r="N3414" s="150">
        <f t="shared" si="213"/>
        <v>2788</v>
      </c>
      <c r="O3414" s="152">
        <f t="shared" si="214"/>
        <v>0</v>
      </c>
      <c r="P3414" s="128">
        <f t="shared" si="215"/>
        <v>2788</v>
      </c>
      <c r="Q3414" s="153">
        <v>0</v>
      </c>
      <c r="R3414" s="128">
        <f t="shared" si="216"/>
        <v>2788</v>
      </c>
      <c r="S3414" s="317">
        <v>10</v>
      </c>
    </row>
    <row r="3415" spans="2:19" hidden="1">
      <c r="B3415" s="121">
        <v>81010609001</v>
      </c>
      <c r="C3415" s="123" t="s">
        <v>4062</v>
      </c>
      <c r="D3415" s="123" t="s">
        <v>32</v>
      </c>
      <c r="E3415" s="123" t="s">
        <v>44</v>
      </c>
      <c r="F3415" s="123" t="s">
        <v>139</v>
      </c>
      <c r="G3415" s="123" t="s">
        <v>120</v>
      </c>
      <c r="H3415" s="149">
        <v>0</v>
      </c>
      <c r="I3415" s="123" t="s">
        <v>4235</v>
      </c>
      <c r="J3415" s="150">
        <f>VLOOKUP(B3415,'12.2023'!A:C,3,0)</f>
        <v>0</v>
      </c>
      <c r="K3415" s="151">
        <f>VLOOKUP(B3415,'12.2023'!A:D,4,0)</f>
        <v>0</v>
      </c>
      <c r="L3415" s="150">
        <v>26643.75</v>
      </c>
      <c r="M3415" s="150">
        <v>0</v>
      </c>
      <c r="N3415" s="150">
        <f t="shared" si="213"/>
        <v>26643.75</v>
      </c>
      <c r="O3415" s="152">
        <f t="shared" si="214"/>
        <v>0</v>
      </c>
      <c r="P3415" s="128">
        <f t="shared" si="215"/>
        <v>26643.75</v>
      </c>
      <c r="Q3415" s="153">
        <v>0</v>
      </c>
      <c r="R3415" s="128">
        <f t="shared" si="216"/>
        <v>26643.75</v>
      </c>
      <c r="S3415" s="317">
        <v>10</v>
      </c>
    </row>
    <row r="3416" spans="2:19" hidden="1">
      <c r="B3416" s="121">
        <v>81010610001</v>
      </c>
      <c r="C3416" s="123" t="s">
        <v>4062</v>
      </c>
      <c r="D3416" s="123" t="s">
        <v>32</v>
      </c>
      <c r="E3416" s="123" t="s">
        <v>44</v>
      </c>
      <c r="F3416" s="123" t="s">
        <v>139</v>
      </c>
      <c r="G3416" s="123" t="s">
        <v>120</v>
      </c>
      <c r="H3416" s="149">
        <v>0</v>
      </c>
      <c r="I3416" s="123" t="s">
        <v>4236</v>
      </c>
      <c r="J3416" s="150">
        <f>VLOOKUP(B3416,'12.2023'!A:C,3,0)</f>
        <v>0</v>
      </c>
      <c r="K3416" s="151">
        <f>VLOOKUP(B3416,'12.2023'!A:D,4,0)</f>
        <v>0</v>
      </c>
      <c r="L3416" s="150">
        <v>5040</v>
      </c>
      <c r="M3416" s="150">
        <v>0</v>
      </c>
      <c r="N3416" s="150">
        <f t="shared" si="213"/>
        <v>5040</v>
      </c>
      <c r="O3416" s="152">
        <f t="shared" si="214"/>
        <v>0</v>
      </c>
      <c r="P3416" s="128">
        <f t="shared" si="215"/>
        <v>5040</v>
      </c>
      <c r="Q3416" s="153">
        <v>0</v>
      </c>
      <c r="R3416" s="128">
        <f t="shared" si="216"/>
        <v>5040</v>
      </c>
      <c r="S3416" s="317">
        <v>10</v>
      </c>
    </row>
    <row r="3417" spans="2:19" hidden="1">
      <c r="B3417" s="121">
        <v>81010611001</v>
      </c>
      <c r="C3417" s="123" t="s">
        <v>4062</v>
      </c>
      <c r="D3417" s="123" t="s">
        <v>32</v>
      </c>
      <c r="E3417" s="123" t="s">
        <v>44</v>
      </c>
      <c r="F3417" s="123" t="s">
        <v>139</v>
      </c>
      <c r="G3417" s="123" t="s">
        <v>120</v>
      </c>
      <c r="H3417" s="149">
        <v>0</v>
      </c>
      <c r="I3417" s="123" t="s">
        <v>4237</v>
      </c>
      <c r="J3417" s="150">
        <f>VLOOKUP(B3417,'12.2023'!A:C,3,0)</f>
        <v>0</v>
      </c>
      <c r="K3417" s="151">
        <f>VLOOKUP(B3417,'12.2023'!A:D,4,0)</f>
        <v>0</v>
      </c>
      <c r="L3417" s="150">
        <v>10340</v>
      </c>
      <c r="M3417" s="150">
        <v>0</v>
      </c>
      <c r="N3417" s="150">
        <f t="shared" si="213"/>
        <v>10340</v>
      </c>
      <c r="O3417" s="152">
        <f t="shared" si="214"/>
        <v>0</v>
      </c>
      <c r="P3417" s="128">
        <f t="shared" si="215"/>
        <v>10340</v>
      </c>
      <c r="Q3417" s="153">
        <v>0</v>
      </c>
      <c r="R3417" s="128">
        <f t="shared" si="216"/>
        <v>10340</v>
      </c>
      <c r="S3417" s="317">
        <v>10</v>
      </c>
    </row>
    <row r="3418" spans="2:19" hidden="1">
      <c r="B3418" s="121">
        <v>81010612001</v>
      </c>
      <c r="C3418" s="123" t="s">
        <v>4062</v>
      </c>
      <c r="D3418" s="123" t="s">
        <v>32</v>
      </c>
      <c r="E3418" s="123" t="s">
        <v>44</v>
      </c>
      <c r="F3418" s="123" t="s">
        <v>139</v>
      </c>
      <c r="G3418" s="123" t="s">
        <v>120</v>
      </c>
      <c r="H3418" s="149">
        <v>0</v>
      </c>
      <c r="I3418" s="123" t="s">
        <v>4238</v>
      </c>
      <c r="J3418" s="150">
        <f>VLOOKUP(B3418,'12.2023'!A:C,3,0)</f>
        <v>0</v>
      </c>
      <c r="K3418" s="151">
        <f>VLOOKUP(B3418,'12.2023'!A:D,4,0)</f>
        <v>0</v>
      </c>
      <c r="L3418" s="150">
        <v>1640</v>
      </c>
      <c r="M3418" s="150">
        <v>0</v>
      </c>
      <c r="N3418" s="150">
        <f t="shared" si="213"/>
        <v>1640</v>
      </c>
      <c r="O3418" s="152">
        <f t="shared" si="214"/>
        <v>0</v>
      </c>
      <c r="P3418" s="128">
        <f t="shared" si="215"/>
        <v>1640</v>
      </c>
      <c r="Q3418" s="153">
        <v>0</v>
      </c>
      <c r="R3418" s="128">
        <f t="shared" si="216"/>
        <v>1640</v>
      </c>
      <c r="S3418" s="317">
        <v>10</v>
      </c>
    </row>
    <row r="3419" spans="2:19" hidden="1">
      <c r="B3419" s="121">
        <v>81010612002</v>
      </c>
      <c r="C3419" s="123" t="s">
        <v>4062</v>
      </c>
      <c r="D3419" s="123" t="s">
        <v>32</v>
      </c>
      <c r="E3419" s="123" t="s">
        <v>44</v>
      </c>
      <c r="F3419" s="123" t="s">
        <v>139</v>
      </c>
      <c r="G3419" s="123" t="s">
        <v>120</v>
      </c>
      <c r="H3419" s="149">
        <v>0</v>
      </c>
      <c r="I3419" s="123" t="s">
        <v>4239</v>
      </c>
      <c r="J3419" s="150">
        <f>VLOOKUP(B3419,'12.2023'!A:C,3,0)</f>
        <v>0</v>
      </c>
      <c r="K3419" s="151">
        <f>VLOOKUP(B3419,'12.2023'!A:D,4,0)</f>
        <v>0</v>
      </c>
      <c r="L3419" s="150">
        <v>3120</v>
      </c>
      <c r="M3419" s="150">
        <v>0</v>
      </c>
      <c r="N3419" s="150">
        <f t="shared" si="213"/>
        <v>3120</v>
      </c>
      <c r="O3419" s="152">
        <f t="shared" si="214"/>
        <v>0</v>
      </c>
      <c r="P3419" s="128">
        <f t="shared" si="215"/>
        <v>3120</v>
      </c>
      <c r="Q3419" s="153">
        <v>0</v>
      </c>
      <c r="R3419" s="128">
        <f t="shared" si="216"/>
        <v>3120</v>
      </c>
      <c r="S3419" s="317">
        <v>10</v>
      </c>
    </row>
    <row r="3420" spans="2:19" hidden="1">
      <c r="B3420" s="121">
        <v>81010612003</v>
      </c>
      <c r="C3420" s="123" t="s">
        <v>4062</v>
      </c>
      <c r="D3420" s="123" t="s">
        <v>32</v>
      </c>
      <c r="E3420" s="123" t="s">
        <v>44</v>
      </c>
      <c r="F3420" s="123" t="s">
        <v>139</v>
      </c>
      <c r="G3420" s="123" t="s">
        <v>120</v>
      </c>
      <c r="H3420" s="149">
        <v>0</v>
      </c>
      <c r="I3420" s="123" t="s">
        <v>4240</v>
      </c>
      <c r="J3420" s="150">
        <f>VLOOKUP(B3420,'12.2023'!A:C,3,0)</f>
        <v>0</v>
      </c>
      <c r="K3420" s="151">
        <f>VLOOKUP(B3420,'12.2023'!A:D,4,0)</f>
        <v>0</v>
      </c>
      <c r="L3420" s="150">
        <v>4340</v>
      </c>
      <c r="M3420" s="150">
        <v>0</v>
      </c>
      <c r="N3420" s="150">
        <f t="shared" si="213"/>
        <v>4340</v>
      </c>
      <c r="O3420" s="152">
        <f t="shared" si="214"/>
        <v>0</v>
      </c>
      <c r="P3420" s="128">
        <f t="shared" si="215"/>
        <v>4340</v>
      </c>
      <c r="Q3420" s="153">
        <v>0</v>
      </c>
      <c r="R3420" s="128">
        <f t="shared" si="216"/>
        <v>4340</v>
      </c>
      <c r="S3420" s="317">
        <v>10</v>
      </c>
    </row>
    <row r="3421" spans="2:19" hidden="1">
      <c r="B3421" s="121">
        <v>81010613001</v>
      </c>
      <c r="C3421" s="123" t="s">
        <v>4062</v>
      </c>
      <c r="D3421" s="123" t="s">
        <v>32</v>
      </c>
      <c r="E3421" s="123" t="s">
        <v>44</v>
      </c>
      <c r="F3421" s="148" t="s">
        <v>139</v>
      </c>
      <c r="G3421" s="123" t="s">
        <v>120</v>
      </c>
      <c r="H3421" s="149">
        <v>0</v>
      </c>
      <c r="I3421" s="123" t="s">
        <v>4241</v>
      </c>
      <c r="J3421" s="150">
        <f>VLOOKUP(B3421,'12.2023'!A:C,3,0)</f>
        <v>0</v>
      </c>
      <c r="K3421" s="151">
        <f>VLOOKUP(B3421,'12.2023'!A:D,4,0)</f>
        <v>0</v>
      </c>
      <c r="L3421" s="150">
        <v>3185.28</v>
      </c>
      <c r="M3421" s="150">
        <v>0</v>
      </c>
      <c r="N3421" s="150">
        <f t="shared" si="213"/>
        <v>3185.28</v>
      </c>
      <c r="O3421" s="152">
        <f t="shared" si="214"/>
        <v>0</v>
      </c>
      <c r="P3421" s="128">
        <f t="shared" si="215"/>
        <v>3185.28</v>
      </c>
      <c r="Q3421" s="153">
        <v>0</v>
      </c>
      <c r="R3421" s="128">
        <f t="shared" si="216"/>
        <v>3185.28</v>
      </c>
      <c r="S3421" s="317">
        <v>10</v>
      </c>
    </row>
    <row r="3422" spans="2:19" hidden="1">
      <c r="B3422" s="121">
        <v>81010614001</v>
      </c>
      <c r="C3422" s="123" t="s">
        <v>4062</v>
      </c>
      <c r="D3422" s="123" t="s">
        <v>32</v>
      </c>
      <c r="E3422" s="123" t="s">
        <v>44</v>
      </c>
      <c r="F3422" s="148" t="s">
        <v>139</v>
      </c>
      <c r="G3422" s="123" t="s">
        <v>120</v>
      </c>
      <c r="H3422" s="149">
        <v>0</v>
      </c>
      <c r="I3422" s="123" t="s">
        <v>4242</v>
      </c>
      <c r="J3422" s="150">
        <f>VLOOKUP(B3422,'12.2023'!A:C,3,0)</f>
        <v>0</v>
      </c>
      <c r="K3422" s="151">
        <f>VLOOKUP(B3422,'12.2023'!A:D,4,0)</f>
        <v>0</v>
      </c>
      <c r="L3422" s="150">
        <v>3000</v>
      </c>
      <c r="M3422" s="150">
        <v>0</v>
      </c>
      <c r="N3422" s="150">
        <f t="shared" si="213"/>
        <v>3000</v>
      </c>
      <c r="O3422" s="152">
        <f t="shared" si="214"/>
        <v>0</v>
      </c>
      <c r="P3422" s="128">
        <f t="shared" si="215"/>
        <v>3000</v>
      </c>
      <c r="Q3422" s="153">
        <v>0</v>
      </c>
      <c r="R3422" s="128">
        <f t="shared" si="216"/>
        <v>3000</v>
      </c>
      <c r="S3422" s="317">
        <v>10</v>
      </c>
    </row>
    <row r="3423" spans="2:19" hidden="1">
      <c r="B3423" s="121">
        <v>81010615001</v>
      </c>
      <c r="C3423" s="123" t="s">
        <v>4062</v>
      </c>
      <c r="D3423" s="123" t="s">
        <v>32</v>
      </c>
      <c r="E3423" s="123" t="s">
        <v>44</v>
      </c>
      <c r="F3423" s="148" t="s">
        <v>139</v>
      </c>
      <c r="G3423" s="123" t="s">
        <v>120</v>
      </c>
      <c r="H3423" s="149">
        <v>0</v>
      </c>
      <c r="I3423" s="123" t="s">
        <v>4243</v>
      </c>
      <c r="J3423" s="150">
        <f>VLOOKUP(B3423,'12.2023'!A:C,3,0)</f>
        <v>0</v>
      </c>
      <c r="K3423" s="151">
        <f>VLOOKUP(B3423,'12.2023'!A:D,4,0)</f>
        <v>0</v>
      </c>
      <c r="L3423" s="150">
        <v>2660</v>
      </c>
      <c r="M3423" s="150">
        <v>0</v>
      </c>
      <c r="N3423" s="150">
        <f t="shared" si="213"/>
        <v>2660</v>
      </c>
      <c r="O3423" s="152">
        <f t="shared" si="214"/>
        <v>0</v>
      </c>
      <c r="P3423" s="128">
        <f t="shared" si="215"/>
        <v>2660</v>
      </c>
      <c r="Q3423" s="153">
        <v>0</v>
      </c>
      <c r="R3423" s="128">
        <f t="shared" si="216"/>
        <v>2660</v>
      </c>
      <c r="S3423" s="317">
        <v>10</v>
      </c>
    </row>
    <row r="3424" spans="2:19" hidden="1">
      <c r="B3424" s="121">
        <v>81010616001</v>
      </c>
      <c r="C3424" s="123" t="s">
        <v>4062</v>
      </c>
      <c r="D3424" s="123" t="s">
        <v>32</v>
      </c>
      <c r="E3424" s="123" t="s">
        <v>44</v>
      </c>
      <c r="F3424" s="123" t="s">
        <v>139</v>
      </c>
      <c r="G3424" s="123" t="s">
        <v>120</v>
      </c>
      <c r="H3424" s="149">
        <v>0</v>
      </c>
      <c r="I3424" s="123" t="s">
        <v>4244</v>
      </c>
      <c r="J3424" s="150">
        <f>VLOOKUP(B3424,'12.2023'!A:C,3,0)</f>
        <v>0</v>
      </c>
      <c r="K3424" s="151">
        <f>VLOOKUP(B3424,'12.2023'!A:D,4,0)</f>
        <v>0</v>
      </c>
      <c r="L3424" s="150">
        <v>6420</v>
      </c>
      <c r="M3424" s="150">
        <v>0</v>
      </c>
      <c r="N3424" s="150">
        <f t="shared" si="213"/>
        <v>6420</v>
      </c>
      <c r="O3424" s="152">
        <f t="shared" si="214"/>
        <v>0</v>
      </c>
      <c r="P3424" s="128">
        <f t="shared" si="215"/>
        <v>6420</v>
      </c>
      <c r="Q3424" s="153">
        <v>0</v>
      </c>
      <c r="R3424" s="128">
        <f t="shared" si="216"/>
        <v>6420</v>
      </c>
      <c r="S3424" s="317">
        <v>10</v>
      </c>
    </row>
    <row r="3425" spans="2:19" hidden="1">
      <c r="B3425" s="121">
        <v>81010617001</v>
      </c>
      <c r="C3425" s="123" t="s">
        <v>4062</v>
      </c>
      <c r="D3425" s="123" t="s">
        <v>32</v>
      </c>
      <c r="E3425" s="123" t="s">
        <v>44</v>
      </c>
      <c r="F3425" s="123" t="s">
        <v>139</v>
      </c>
      <c r="G3425" s="123" t="s">
        <v>120</v>
      </c>
      <c r="H3425" s="149">
        <v>0</v>
      </c>
      <c r="I3425" s="123" t="s">
        <v>4245</v>
      </c>
      <c r="J3425" s="150">
        <f>VLOOKUP(B3425,'12.2023'!A:C,3,0)</f>
        <v>0</v>
      </c>
      <c r="K3425" s="151">
        <f>VLOOKUP(B3425,'12.2023'!A:D,4,0)</f>
        <v>0</v>
      </c>
      <c r="L3425" s="150">
        <v>22640</v>
      </c>
      <c r="M3425" s="150">
        <v>0</v>
      </c>
      <c r="N3425" s="150">
        <f t="shared" si="213"/>
        <v>22640</v>
      </c>
      <c r="O3425" s="152">
        <f t="shared" si="214"/>
        <v>0</v>
      </c>
      <c r="P3425" s="128">
        <f t="shared" si="215"/>
        <v>22640</v>
      </c>
      <c r="Q3425" s="153">
        <v>0</v>
      </c>
      <c r="R3425" s="128">
        <f t="shared" si="216"/>
        <v>22640</v>
      </c>
      <c r="S3425" s="317">
        <v>10</v>
      </c>
    </row>
    <row r="3426" spans="2:19" hidden="1">
      <c r="B3426" s="121">
        <v>81010700001</v>
      </c>
      <c r="C3426" s="123" t="s">
        <v>4062</v>
      </c>
      <c r="D3426" s="123" t="s">
        <v>32</v>
      </c>
      <c r="E3426" s="149" t="s">
        <v>44</v>
      </c>
      <c r="F3426" s="160" t="s">
        <v>4040</v>
      </c>
      <c r="G3426" s="123" t="s">
        <v>4040</v>
      </c>
      <c r="H3426" s="149">
        <v>0</v>
      </c>
      <c r="I3426" s="123" t="s">
        <v>3499</v>
      </c>
      <c r="J3426" s="150">
        <f>VLOOKUP(B3426,'12.2023'!A:C,3,0)</f>
        <v>0</v>
      </c>
      <c r="K3426" s="151">
        <f>VLOOKUP(B3426,'12.2023'!A:D,4,0)</f>
        <v>10723636.890000001</v>
      </c>
      <c r="L3426" s="150">
        <f>VLOOKUP(B3426,'12.2023'!A:E,5,0)</f>
        <v>2958809.31</v>
      </c>
      <c r="M3426" s="150">
        <f>VLOOKUP(B3426,'12.2023'!A:F,6,0)</f>
        <v>5976208.0200000005</v>
      </c>
      <c r="N3426" s="150">
        <f t="shared" si="213"/>
        <v>0</v>
      </c>
      <c r="O3426" s="152">
        <f t="shared" si="214"/>
        <v>13741035.6</v>
      </c>
      <c r="P3426" s="128">
        <f t="shared" si="215"/>
        <v>-13741035.6</v>
      </c>
      <c r="Q3426" s="153">
        <v>0</v>
      </c>
      <c r="R3426" s="128">
        <f t="shared" si="216"/>
        <v>-13741035.6</v>
      </c>
      <c r="S3426" s="129">
        <v>0</v>
      </c>
    </row>
    <row r="3427" spans="2:19" hidden="1">
      <c r="B3427" s="121">
        <v>81010700002</v>
      </c>
      <c r="C3427" s="123" t="s">
        <v>4062</v>
      </c>
      <c r="D3427" s="123" t="s">
        <v>32</v>
      </c>
      <c r="E3427" s="149" t="s">
        <v>44</v>
      </c>
      <c r="F3427" s="149" t="s">
        <v>4040</v>
      </c>
      <c r="G3427" s="148" t="s">
        <v>4040</v>
      </c>
      <c r="H3427" s="149">
        <v>0</v>
      </c>
      <c r="I3427" s="123" t="s">
        <v>3500</v>
      </c>
      <c r="J3427" s="150">
        <f>VLOOKUP(B3427,'12.2023'!A:C,3,0)</f>
        <v>0</v>
      </c>
      <c r="K3427" s="151">
        <f>VLOOKUP(B3427,'12.2023'!A:D,4,0)</f>
        <v>0</v>
      </c>
      <c r="L3427" s="150">
        <f>VLOOKUP(B3427,'12.2023'!A:E,5,0)</f>
        <v>458453.19</v>
      </c>
      <c r="M3427" s="150">
        <f>VLOOKUP(B3427,'12.2023'!A:F,6,0)</f>
        <v>21035.100000000002</v>
      </c>
      <c r="N3427" s="150">
        <f t="shared" si="213"/>
        <v>437418.09</v>
      </c>
      <c r="O3427" s="152">
        <f t="shared" si="214"/>
        <v>0</v>
      </c>
      <c r="P3427" s="128">
        <f t="shared" si="215"/>
        <v>437418.09</v>
      </c>
      <c r="Q3427" s="153">
        <v>0</v>
      </c>
      <c r="R3427" s="128">
        <f t="shared" si="216"/>
        <v>437418.09</v>
      </c>
      <c r="S3427" s="129">
        <v>0</v>
      </c>
    </row>
    <row r="3428" spans="2:19" hidden="1">
      <c r="B3428" s="121">
        <v>81010700003</v>
      </c>
      <c r="C3428" s="123" t="s">
        <v>4062</v>
      </c>
      <c r="D3428" s="123" t="s">
        <v>32</v>
      </c>
      <c r="E3428" s="149" t="s">
        <v>44</v>
      </c>
      <c r="F3428" s="149" t="s">
        <v>4040</v>
      </c>
      <c r="G3428" s="148" t="s">
        <v>4040</v>
      </c>
      <c r="H3428" s="149">
        <v>0</v>
      </c>
      <c r="I3428" s="123" t="s">
        <v>3501</v>
      </c>
      <c r="J3428" s="150">
        <f>VLOOKUP(B3428,'12.2023'!A:C,3,0)</f>
        <v>0</v>
      </c>
      <c r="K3428" s="151">
        <f>VLOOKUP(B3428,'12.2023'!A:D,4,0)</f>
        <v>0</v>
      </c>
      <c r="L3428" s="150">
        <f>VLOOKUP(B3428,'12.2023'!A:E,5,0)</f>
        <v>15600</v>
      </c>
      <c r="M3428" s="150">
        <f>VLOOKUP(B3428,'12.2023'!A:F,6,0)</f>
        <v>70187.100000000006</v>
      </c>
      <c r="N3428" s="150">
        <f t="shared" si="213"/>
        <v>0</v>
      </c>
      <c r="O3428" s="152">
        <f t="shared" si="214"/>
        <v>54587.100000000006</v>
      </c>
      <c r="P3428" s="128">
        <f t="shared" si="215"/>
        <v>-54587.100000000006</v>
      </c>
      <c r="Q3428" s="153">
        <v>0</v>
      </c>
      <c r="R3428" s="128">
        <f t="shared" si="216"/>
        <v>-54587.100000000006</v>
      </c>
      <c r="S3428" s="129">
        <v>0</v>
      </c>
    </row>
    <row r="3429" spans="2:19" hidden="1">
      <c r="B3429" s="121">
        <v>81010800001</v>
      </c>
      <c r="C3429" s="123" t="s">
        <v>4062</v>
      </c>
      <c r="D3429" s="123" t="s">
        <v>32</v>
      </c>
      <c r="E3429" s="149" t="s">
        <v>44</v>
      </c>
      <c r="F3429" s="149" t="s">
        <v>152</v>
      </c>
      <c r="G3429" s="149" t="s">
        <v>45</v>
      </c>
      <c r="H3429" s="149">
        <v>0</v>
      </c>
      <c r="I3429" s="123" t="s">
        <v>3502</v>
      </c>
      <c r="J3429" s="150">
        <f>VLOOKUP(B3429,'12.2023'!A:C,3,0)</f>
        <v>113119.95</v>
      </c>
      <c r="K3429" s="151">
        <f>VLOOKUP(B3429,'12.2023'!A:D,4,0)</f>
        <v>0</v>
      </c>
      <c r="L3429" s="150">
        <f>VLOOKUP(B3429,'12.2023'!A:E,5,0)</f>
        <v>0</v>
      </c>
      <c r="M3429" s="150">
        <f>VLOOKUP(B3429,'12.2023'!A:F,6,0)</f>
        <v>113119.95</v>
      </c>
      <c r="N3429" s="150">
        <f t="shared" si="213"/>
        <v>0</v>
      </c>
      <c r="O3429" s="152">
        <f t="shared" si="214"/>
        <v>0</v>
      </c>
      <c r="P3429" s="128">
        <f t="shared" si="215"/>
        <v>0</v>
      </c>
      <c r="Q3429" s="153">
        <v>0</v>
      </c>
      <c r="R3429" s="128">
        <f t="shared" si="216"/>
        <v>0</v>
      </c>
      <c r="S3429" s="129">
        <v>11</v>
      </c>
    </row>
    <row r="3430" spans="2:19" hidden="1">
      <c r="B3430" s="121">
        <v>81010800002</v>
      </c>
      <c r="C3430" s="123" t="s">
        <v>4062</v>
      </c>
      <c r="D3430" s="123" t="s">
        <v>32</v>
      </c>
      <c r="E3430" s="149" t="s">
        <v>44</v>
      </c>
      <c r="F3430" s="149" t="s">
        <v>152</v>
      </c>
      <c r="G3430" s="149" t="s">
        <v>45</v>
      </c>
      <c r="H3430" s="149">
        <v>0</v>
      </c>
      <c r="I3430" s="123" t="s">
        <v>3503</v>
      </c>
      <c r="J3430" s="150">
        <f>VLOOKUP(B3430,'12.2023'!A:C,3,0)</f>
        <v>85314.2</v>
      </c>
      <c r="K3430" s="151">
        <f>VLOOKUP(B3430,'12.2023'!A:D,4,0)</f>
        <v>0</v>
      </c>
      <c r="L3430" s="150">
        <f>VLOOKUP(B3430,'12.2023'!A:E,5,0)</f>
        <v>0</v>
      </c>
      <c r="M3430" s="150">
        <f>VLOOKUP(B3430,'12.2023'!A:F,6,0)</f>
        <v>85314.2</v>
      </c>
      <c r="N3430" s="150">
        <f t="shared" si="213"/>
        <v>0</v>
      </c>
      <c r="O3430" s="152">
        <f t="shared" si="214"/>
        <v>0</v>
      </c>
      <c r="P3430" s="128">
        <f t="shared" si="215"/>
        <v>0</v>
      </c>
      <c r="Q3430" s="153">
        <v>0</v>
      </c>
      <c r="R3430" s="128">
        <f t="shared" si="216"/>
        <v>0</v>
      </c>
      <c r="S3430" s="129">
        <v>11</v>
      </c>
    </row>
    <row r="3431" spans="2:19" hidden="1">
      <c r="B3431" s="121">
        <v>81010800003</v>
      </c>
      <c r="C3431" s="123" t="s">
        <v>4062</v>
      </c>
      <c r="D3431" s="123" t="s">
        <v>32</v>
      </c>
      <c r="E3431" s="149" t="s">
        <v>44</v>
      </c>
      <c r="F3431" s="149" t="s">
        <v>152</v>
      </c>
      <c r="G3431" s="149" t="s">
        <v>45</v>
      </c>
      <c r="H3431" s="149">
        <v>0</v>
      </c>
      <c r="I3431" s="123" t="s">
        <v>3504</v>
      </c>
      <c r="J3431" s="150">
        <f>VLOOKUP(B3431,'12.2023'!A:C,3,0)</f>
        <v>0</v>
      </c>
      <c r="K3431" s="151">
        <f>VLOOKUP(B3431,'12.2023'!A:D,4,0)</f>
        <v>0</v>
      </c>
      <c r="L3431" s="150">
        <f>VLOOKUP(B3431,'12.2023'!A:E,5,0)</f>
        <v>5750</v>
      </c>
      <c r="M3431" s="150">
        <f>VLOOKUP(B3431,'12.2023'!A:F,6,0)</f>
        <v>5750</v>
      </c>
      <c r="N3431" s="150">
        <f t="shared" si="213"/>
        <v>0</v>
      </c>
      <c r="O3431" s="152">
        <f t="shared" si="214"/>
        <v>0</v>
      </c>
      <c r="P3431" s="128">
        <f t="shared" si="215"/>
        <v>0</v>
      </c>
      <c r="Q3431" s="153">
        <v>0</v>
      </c>
      <c r="R3431" s="128">
        <f t="shared" si="216"/>
        <v>0</v>
      </c>
      <c r="S3431" s="129">
        <v>11</v>
      </c>
    </row>
    <row r="3432" spans="2:19" hidden="1">
      <c r="B3432" s="121">
        <v>81010800004</v>
      </c>
      <c r="C3432" s="123" t="s">
        <v>4062</v>
      </c>
      <c r="D3432" s="123" t="s">
        <v>32</v>
      </c>
      <c r="E3432" s="160" t="s">
        <v>44</v>
      </c>
      <c r="F3432" s="160" t="s">
        <v>152</v>
      </c>
      <c r="G3432" s="160" t="s">
        <v>45</v>
      </c>
      <c r="H3432" s="149">
        <v>0</v>
      </c>
      <c r="I3432" s="123" t="s">
        <v>3505</v>
      </c>
      <c r="J3432" s="150">
        <f>VLOOKUP(B3432,'12.2023'!A:C,3,0)</f>
        <v>0</v>
      </c>
      <c r="K3432" s="151">
        <f>VLOOKUP(B3432,'12.2023'!A:D,4,0)</f>
        <v>0</v>
      </c>
      <c r="L3432" s="150">
        <f>VLOOKUP(B3432,'12.2023'!A:E,5,0)</f>
        <v>1350</v>
      </c>
      <c r="M3432" s="150">
        <f>VLOOKUP(B3432,'12.2023'!A:F,6,0)</f>
        <v>1350</v>
      </c>
      <c r="N3432" s="150">
        <f t="shared" si="213"/>
        <v>0</v>
      </c>
      <c r="O3432" s="152">
        <f t="shared" si="214"/>
        <v>0</v>
      </c>
      <c r="P3432" s="128">
        <f t="shared" si="215"/>
        <v>0</v>
      </c>
      <c r="Q3432" s="153">
        <v>0</v>
      </c>
      <c r="R3432" s="128">
        <f t="shared" si="216"/>
        <v>0</v>
      </c>
      <c r="S3432" s="129">
        <v>11</v>
      </c>
    </row>
    <row r="3433" spans="2:19" hidden="1">
      <c r="B3433" s="121">
        <v>81010900001</v>
      </c>
      <c r="C3433" s="123" t="s">
        <v>4062</v>
      </c>
      <c r="D3433" s="123" t="s">
        <v>32</v>
      </c>
      <c r="E3433" s="160" t="s">
        <v>44</v>
      </c>
      <c r="F3433" s="160" t="s">
        <v>152</v>
      </c>
      <c r="G3433" s="160" t="s">
        <v>45</v>
      </c>
      <c r="H3433" s="149">
        <v>0</v>
      </c>
      <c r="I3433" s="123" t="s">
        <v>3506</v>
      </c>
      <c r="J3433" s="150">
        <f>VLOOKUP(B3433,'12.2023'!A:C,3,0)</f>
        <v>0</v>
      </c>
      <c r="K3433" s="151">
        <f>VLOOKUP(B3433,'12.2023'!A:D,4,0)</f>
        <v>0</v>
      </c>
      <c r="L3433" s="150">
        <f>VLOOKUP(B3433,'12.2023'!A:E,5,0)</f>
        <v>578248.24</v>
      </c>
      <c r="M3433" s="150">
        <f>VLOOKUP(B3433,'12.2023'!A:F,6,0)</f>
        <v>578248.24</v>
      </c>
      <c r="N3433" s="150">
        <f t="shared" si="213"/>
        <v>0</v>
      </c>
      <c r="O3433" s="152">
        <f t="shared" si="214"/>
        <v>0</v>
      </c>
      <c r="P3433" s="128">
        <f t="shared" si="215"/>
        <v>0</v>
      </c>
      <c r="Q3433" s="153">
        <v>0</v>
      </c>
      <c r="R3433" s="128">
        <f t="shared" si="216"/>
        <v>0</v>
      </c>
      <c r="S3433" s="129">
        <v>11</v>
      </c>
    </row>
    <row r="3434" spans="2:19" hidden="1">
      <c r="B3434" s="121">
        <v>81011000001</v>
      </c>
      <c r="C3434" s="123" t="s">
        <v>4062</v>
      </c>
      <c r="D3434" s="123" t="s">
        <v>32</v>
      </c>
      <c r="E3434" s="123" t="s">
        <v>44</v>
      </c>
      <c r="F3434" s="123" t="s">
        <v>152</v>
      </c>
      <c r="G3434" s="123" t="s">
        <v>4065</v>
      </c>
      <c r="H3434" s="149">
        <v>0</v>
      </c>
      <c r="I3434" s="123" t="s">
        <v>3507</v>
      </c>
      <c r="J3434" s="150">
        <f>VLOOKUP(B3434,'12.2023'!A:C,3,0)</f>
        <v>27104</v>
      </c>
      <c r="K3434" s="151">
        <f>VLOOKUP(B3434,'12.2023'!A:D,4,0)</f>
        <v>0</v>
      </c>
      <c r="L3434" s="150">
        <f>VLOOKUP(B3434,'12.2023'!A:E,5,0)</f>
        <v>0</v>
      </c>
      <c r="M3434" s="150">
        <f>VLOOKUP(B3434,'12.2023'!A:F,6,0)</f>
        <v>27104</v>
      </c>
      <c r="N3434" s="150">
        <f t="shared" si="213"/>
        <v>0</v>
      </c>
      <c r="O3434" s="152">
        <f t="shared" si="214"/>
        <v>0</v>
      </c>
      <c r="P3434" s="128">
        <f t="shared" si="215"/>
        <v>0</v>
      </c>
      <c r="Q3434" s="153">
        <v>0</v>
      </c>
      <c r="R3434" s="128">
        <f t="shared" si="216"/>
        <v>0</v>
      </c>
      <c r="S3434" s="129">
        <v>11</v>
      </c>
    </row>
    <row r="3435" spans="2:19" hidden="1">
      <c r="B3435" s="121">
        <v>81011000002</v>
      </c>
      <c r="C3435" s="123" t="s">
        <v>4062</v>
      </c>
      <c r="D3435" s="123" t="s">
        <v>32</v>
      </c>
      <c r="E3435" s="123" t="s">
        <v>44</v>
      </c>
      <c r="F3435" s="123" t="s">
        <v>152</v>
      </c>
      <c r="G3435" s="123" t="s">
        <v>4065</v>
      </c>
      <c r="H3435" s="149">
        <v>0</v>
      </c>
      <c r="I3435" s="123" t="s">
        <v>3508</v>
      </c>
      <c r="J3435" s="150">
        <f>VLOOKUP(B3435,'12.2023'!A:C,3,0)</f>
        <v>0</v>
      </c>
      <c r="K3435" s="151">
        <f>VLOOKUP(B3435,'12.2023'!A:D,4,0)</f>
        <v>0</v>
      </c>
      <c r="L3435" s="150">
        <f>VLOOKUP(B3435,'12.2023'!A:E,5,0)</f>
        <v>390685.60000000003</v>
      </c>
      <c r="M3435" s="150">
        <f>VLOOKUP(B3435,'12.2023'!A:F,6,0)</f>
        <v>195343</v>
      </c>
      <c r="N3435" s="150">
        <f t="shared" si="213"/>
        <v>195342.60000000003</v>
      </c>
      <c r="O3435" s="152">
        <f t="shared" si="214"/>
        <v>0</v>
      </c>
      <c r="P3435" s="128">
        <f t="shared" si="215"/>
        <v>195342.60000000003</v>
      </c>
      <c r="Q3435" s="153">
        <v>0</v>
      </c>
      <c r="R3435" s="128">
        <f t="shared" si="216"/>
        <v>195342.60000000003</v>
      </c>
      <c r="S3435" s="129">
        <v>11</v>
      </c>
    </row>
    <row r="3436" spans="2:19" hidden="1">
      <c r="B3436" s="121">
        <v>81011201001</v>
      </c>
      <c r="C3436" s="123" t="s">
        <v>4062</v>
      </c>
      <c r="D3436" s="123" t="s">
        <v>32</v>
      </c>
      <c r="E3436" s="123" t="s">
        <v>44</v>
      </c>
      <c r="F3436" s="123" t="s">
        <v>88</v>
      </c>
      <c r="G3436" s="123" t="s">
        <v>110</v>
      </c>
      <c r="H3436" s="149">
        <v>0</v>
      </c>
      <c r="I3436" s="123" t="s">
        <v>3509</v>
      </c>
      <c r="J3436" s="150">
        <f>VLOOKUP(B3436,'12.2023'!A:C,3,0)</f>
        <v>0</v>
      </c>
      <c r="K3436" s="151">
        <f>VLOOKUP(B3436,'12.2023'!A:D,4,0)</f>
        <v>0</v>
      </c>
      <c r="L3436" s="150">
        <f>VLOOKUP(B3436,'12.2023'!A:E,5,0)</f>
        <v>0</v>
      </c>
      <c r="M3436" s="150">
        <f>VLOOKUP(B3436,'12.2023'!A:F,6,0)</f>
        <v>0</v>
      </c>
      <c r="N3436" s="150">
        <f t="shared" si="213"/>
        <v>0</v>
      </c>
      <c r="O3436" s="152">
        <f t="shared" si="214"/>
        <v>0</v>
      </c>
      <c r="P3436" s="128">
        <f t="shared" si="215"/>
        <v>0</v>
      </c>
      <c r="Q3436" s="153">
        <v>0</v>
      </c>
      <c r="R3436" s="128">
        <f t="shared" si="216"/>
        <v>0</v>
      </c>
      <c r="S3436" s="317">
        <v>8</v>
      </c>
    </row>
    <row r="3437" spans="2:19" hidden="1">
      <c r="B3437" s="121">
        <v>81011201002</v>
      </c>
      <c r="C3437" s="123" t="s">
        <v>4062</v>
      </c>
      <c r="D3437" s="123" t="s">
        <v>32</v>
      </c>
      <c r="E3437" s="123" t="s">
        <v>44</v>
      </c>
      <c r="F3437" s="123" t="s">
        <v>88</v>
      </c>
      <c r="G3437" s="123" t="s">
        <v>110</v>
      </c>
      <c r="H3437" s="149">
        <v>0</v>
      </c>
      <c r="I3437" s="123" t="s">
        <v>3510</v>
      </c>
      <c r="J3437" s="150">
        <f>VLOOKUP(B3437,'12.2023'!A:C,3,0)</f>
        <v>0</v>
      </c>
      <c r="K3437" s="151">
        <f>VLOOKUP(B3437,'12.2023'!A:D,4,0)</f>
        <v>0</v>
      </c>
      <c r="L3437" s="150">
        <f>VLOOKUP(B3437,'12.2023'!A:E,5,0)</f>
        <v>262099</v>
      </c>
      <c r="M3437" s="150">
        <f>VLOOKUP(B3437,'12.2023'!A:F,6,0)</f>
        <v>262099</v>
      </c>
      <c r="N3437" s="150">
        <f t="shared" si="213"/>
        <v>0</v>
      </c>
      <c r="O3437" s="152">
        <f t="shared" si="214"/>
        <v>0</v>
      </c>
      <c r="P3437" s="128">
        <f t="shared" si="215"/>
        <v>0</v>
      </c>
      <c r="Q3437" s="153">
        <v>0</v>
      </c>
      <c r="R3437" s="128">
        <f t="shared" si="216"/>
        <v>0</v>
      </c>
      <c r="S3437" s="317">
        <v>8</v>
      </c>
    </row>
    <row r="3438" spans="2:19" hidden="1">
      <c r="B3438" s="121">
        <v>81011201003</v>
      </c>
      <c r="C3438" s="123" t="s">
        <v>4062</v>
      </c>
      <c r="D3438" s="123" t="s">
        <v>32</v>
      </c>
      <c r="E3438" s="123" t="s">
        <v>44</v>
      </c>
      <c r="F3438" s="123" t="s">
        <v>88</v>
      </c>
      <c r="G3438" s="123" t="s">
        <v>110</v>
      </c>
      <c r="H3438" s="149">
        <v>0</v>
      </c>
      <c r="I3438" s="123" t="s">
        <v>3511</v>
      </c>
      <c r="J3438" s="150">
        <f>VLOOKUP(B3438,'12.2023'!A:C,3,0)</f>
        <v>0</v>
      </c>
      <c r="K3438" s="151">
        <f>VLOOKUP(B3438,'12.2023'!A:D,4,0)</f>
        <v>0</v>
      </c>
      <c r="L3438" s="150">
        <f>VLOOKUP(B3438,'12.2023'!A:E,5,0)</f>
        <v>330000</v>
      </c>
      <c r="M3438" s="150">
        <f>VLOOKUP(B3438,'12.2023'!A:F,6,0)</f>
        <v>330000</v>
      </c>
      <c r="N3438" s="150">
        <f t="shared" si="213"/>
        <v>0</v>
      </c>
      <c r="O3438" s="152">
        <f t="shared" si="214"/>
        <v>0</v>
      </c>
      <c r="P3438" s="128">
        <f t="shared" si="215"/>
        <v>0</v>
      </c>
      <c r="Q3438" s="153">
        <v>0</v>
      </c>
      <c r="R3438" s="128">
        <f t="shared" si="216"/>
        <v>0</v>
      </c>
      <c r="S3438" s="317">
        <v>8</v>
      </c>
    </row>
    <row r="3439" spans="2:19" hidden="1">
      <c r="B3439" s="121">
        <v>81011202001</v>
      </c>
      <c r="C3439" s="123" t="s">
        <v>4062</v>
      </c>
      <c r="D3439" s="123" t="s">
        <v>32</v>
      </c>
      <c r="E3439" s="123" t="s">
        <v>44</v>
      </c>
      <c r="F3439" s="123" t="s">
        <v>88</v>
      </c>
      <c r="G3439" s="123" t="s">
        <v>110</v>
      </c>
      <c r="H3439" s="149">
        <v>0</v>
      </c>
      <c r="I3439" s="123" t="s">
        <v>3512</v>
      </c>
      <c r="J3439" s="150">
        <f>VLOOKUP(B3439,'12.2023'!A:C,3,0)</f>
        <v>0</v>
      </c>
      <c r="K3439" s="151">
        <f>VLOOKUP(B3439,'12.2023'!A:D,4,0)</f>
        <v>0</v>
      </c>
      <c r="L3439" s="150">
        <f>VLOOKUP(B3439,'12.2023'!A:E,5,0)</f>
        <v>770325</v>
      </c>
      <c r="M3439" s="150">
        <f>VLOOKUP(B3439,'12.2023'!A:F,6,0)</f>
        <v>770325</v>
      </c>
      <c r="N3439" s="150">
        <f t="shared" si="213"/>
        <v>0</v>
      </c>
      <c r="O3439" s="152">
        <f t="shared" si="214"/>
        <v>0</v>
      </c>
      <c r="P3439" s="128">
        <f t="shared" si="215"/>
        <v>0</v>
      </c>
      <c r="Q3439" s="153">
        <v>0</v>
      </c>
      <c r="R3439" s="128">
        <f t="shared" si="216"/>
        <v>0</v>
      </c>
      <c r="S3439" s="317">
        <v>8</v>
      </c>
    </row>
    <row r="3440" spans="2:19" hidden="1">
      <c r="B3440" s="121">
        <v>81011202002</v>
      </c>
      <c r="C3440" s="123" t="s">
        <v>4062</v>
      </c>
      <c r="D3440" s="123" t="s">
        <v>32</v>
      </c>
      <c r="E3440" s="123" t="s">
        <v>44</v>
      </c>
      <c r="F3440" s="123" t="s">
        <v>88</v>
      </c>
      <c r="G3440" s="123" t="s">
        <v>110</v>
      </c>
      <c r="H3440" s="149">
        <v>0</v>
      </c>
      <c r="I3440" s="123" t="s">
        <v>3513</v>
      </c>
      <c r="J3440" s="150">
        <f>VLOOKUP(B3440,'12.2023'!A:C,3,0)</f>
        <v>0</v>
      </c>
      <c r="K3440" s="151">
        <f>VLOOKUP(B3440,'12.2023'!A:D,4,0)</f>
        <v>0</v>
      </c>
      <c r="L3440" s="150">
        <f>VLOOKUP(B3440,'12.2023'!A:E,5,0)</f>
        <v>1161261</v>
      </c>
      <c r="M3440" s="150">
        <f>VLOOKUP(B3440,'12.2023'!A:F,6,0)</f>
        <v>1087781</v>
      </c>
      <c r="N3440" s="150">
        <f t="shared" si="213"/>
        <v>73480</v>
      </c>
      <c r="O3440" s="152">
        <f t="shared" si="214"/>
        <v>0</v>
      </c>
      <c r="P3440" s="128">
        <f t="shared" si="215"/>
        <v>73480</v>
      </c>
      <c r="Q3440" s="153">
        <v>0</v>
      </c>
      <c r="R3440" s="128">
        <f t="shared" si="216"/>
        <v>73480</v>
      </c>
      <c r="S3440" s="317">
        <v>8</v>
      </c>
    </row>
    <row r="3441" spans="2:19" hidden="1">
      <c r="B3441" s="121">
        <v>81011400001</v>
      </c>
      <c r="C3441" s="123" t="s">
        <v>4062</v>
      </c>
      <c r="D3441" s="123" t="s">
        <v>32</v>
      </c>
      <c r="E3441" s="123" t="s">
        <v>44</v>
      </c>
      <c r="F3441" s="149" t="s">
        <v>4474</v>
      </c>
      <c r="G3441" s="123" t="s">
        <v>48</v>
      </c>
      <c r="H3441" s="149">
        <v>0</v>
      </c>
      <c r="I3441" s="123" t="s">
        <v>3514</v>
      </c>
      <c r="J3441" s="150">
        <f>VLOOKUP(B3441,'12.2023'!A:C,3,0)</f>
        <v>1356307</v>
      </c>
      <c r="K3441" s="151">
        <f>VLOOKUP(B3441,'12.2023'!A:D,4,0)</f>
        <v>0</v>
      </c>
      <c r="L3441" s="150">
        <f>VLOOKUP(B3441,'12.2023'!A:E,5,0)</f>
        <v>0</v>
      </c>
      <c r="M3441" s="150">
        <f>VLOOKUP(B3441,'12.2023'!A:F,6,0)</f>
        <v>1356307</v>
      </c>
      <c r="N3441" s="150">
        <f t="shared" si="213"/>
        <v>0</v>
      </c>
      <c r="O3441" s="152">
        <f t="shared" si="214"/>
        <v>0</v>
      </c>
      <c r="P3441" s="128">
        <f t="shared" si="215"/>
        <v>0</v>
      </c>
      <c r="Q3441" s="153">
        <v>0</v>
      </c>
      <c r="R3441" s="128">
        <f t="shared" si="216"/>
        <v>0</v>
      </c>
      <c r="S3441" s="129">
        <v>12</v>
      </c>
    </row>
    <row r="3442" spans="2:19" hidden="1">
      <c r="B3442" s="121">
        <v>81020100001</v>
      </c>
      <c r="C3442" s="123" t="s">
        <v>4062</v>
      </c>
      <c r="D3442" s="123" t="s">
        <v>32</v>
      </c>
      <c r="E3442" s="149" t="s">
        <v>33</v>
      </c>
      <c r="F3442" s="123" t="s">
        <v>83</v>
      </c>
      <c r="G3442" s="123" t="s">
        <v>36</v>
      </c>
      <c r="H3442" s="149">
        <v>0</v>
      </c>
      <c r="I3442" s="123" t="s">
        <v>3515</v>
      </c>
      <c r="J3442" s="150">
        <f>VLOOKUP(B3442,'12.2023'!A:C,3,0)</f>
        <v>7302.63</v>
      </c>
      <c r="K3442" s="151">
        <f>VLOOKUP(B3442,'12.2023'!A:D,4,0)</f>
        <v>0</v>
      </c>
      <c r="L3442" s="150">
        <f>VLOOKUP(B3442,'12.2023'!A:E,5,0)</f>
        <v>1912.17</v>
      </c>
      <c r="M3442" s="150">
        <f>VLOOKUP(B3442,'12.2023'!A:F,6,0)</f>
        <v>0</v>
      </c>
      <c r="N3442" s="150">
        <f t="shared" si="213"/>
        <v>9214.7999999999993</v>
      </c>
      <c r="O3442" s="152">
        <f t="shared" si="214"/>
        <v>0</v>
      </c>
      <c r="P3442" s="128">
        <f t="shared" si="215"/>
        <v>9214.7999999999993</v>
      </c>
      <c r="Q3442" s="153">
        <v>0</v>
      </c>
      <c r="R3442" s="128">
        <f t="shared" si="216"/>
        <v>9214.7999999999993</v>
      </c>
      <c r="S3442" s="129">
        <v>13</v>
      </c>
    </row>
    <row r="3443" spans="2:19" hidden="1">
      <c r="B3443" s="121">
        <v>81020100002</v>
      </c>
      <c r="C3443" s="123" t="s">
        <v>4062</v>
      </c>
      <c r="D3443" s="123" t="s">
        <v>32</v>
      </c>
      <c r="E3443" s="149" t="s">
        <v>33</v>
      </c>
      <c r="F3443" s="123" t="s">
        <v>83</v>
      </c>
      <c r="G3443" s="123" t="s">
        <v>96</v>
      </c>
      <c r="H3443" s="149">
        <v>0</v>
      </c>
      <c r="I3443" s="123" t="s">
        <v>3516</v>
      </c>
      <c r="J3443" s="150">
        <f>VLOOKUP(B3443,'12.2023'!A:C,3,0)</f>
        <v>36156.950000000004</v>
      </c>
      <c r="K3443" s="151">
        <f>VLOOKUP(B3443,'12.2023'!A:D,4,0)</f>
        <v>0</v>
      </c>
      <c r="L3443" s="150">
        <f>VLOOKUP(B3443,'12.2023'!A:E,5,0)</f>
        <v>5375.91</v>
      </c>
      <c r="M3443" s="150">
        <f>VLOOKUP(B3443,'12.2023'!A:F,6,0)</f>
        <v>0</v>
      </c>
      <c r="N3443" s="150">
        <f t="shared" si="213"/>
        <v>41532.86</v>
      </c>
      <c r="O3443" s="152">
        <f t="shared" si="214"/>
        <v>0</v>
      </c>
      <c r="P3443" s="128">
        <f t="shared" si="215"/>
        <v>41532.86</v>
      </c>
      <c r="Q3443" s="153">
        <v>0</v>
      </c>
      <c r="R3443" s="128">
        <f t="shared" si="216"/>
        <v>41532.86</v>
      </c>
      <c r="S3443" s="129">
        <v>13</v>
      </c>
    </row>
    <row r="3444" spans="2:19" hidden="1">
      <c r="B3444" s="121">
        <v>81020200001</v>
      </c>
      <c r="C3444" s="123" t="s">
        <v>4062</v>
      </c>
      <c r="D3444" s="123" t="s">
        <v>32</v>
      </c>
      <c r="E3444" s="149" t="s">
        <v>33</v>
      </c>
      <c r="F3444" s="123" t="s">
        <v>83</v>
      </c>
      <c r="G3444" s="123" t="s">
        <v>36</v>
      </c>
      <c r="H3444" s="149">
        <v>0</v>
      </c>
      <c r="I3444" s="123" t="s">
        <v>3517</v>
      </c>
      <c r="J3444" s="150">
        <f>VLOOKUP(B3444,'12.2023'!A:C,3,0)</f>
        <v>226426.43</v>
      </c>
      <c r="K3444" s="151">
        <f>VLOOKUP(B3444,'12.2023'!A:D,4,0)</f>
        <v>0</v>
      </c>
      <c r="L3444" s="150">
        <f>VLOOKUP(B3444,'12.2023'!A:E,5,0)</f>
        <v>6630</v>
      </c>
      <c r="M3444" s="150">
        <f>VLOOKUP(B3444,'12.2023'!A:F,6,0)</f>
        <v>5947.83</v>
      </c>
      <c r="N3444" s="150">
        <f t="shared" si="213"/>
        <v>227108.6</v>
      </c>
      <c r="O3444" s="152">
        <f t="shared" si="214"/>
        <v>0</v>
      </c>
      <c r="P3444" s="128">
        <f t="shared" si="215"/>
        <v>227108.6</v>
      </c>
      <c r="Q3444" s="153">
        <v>0</v>
      </c>
      <c r="R3444" s="128">
        <f t="shared" si="216"/>
        <v>227108.6</v>
      </c>
      <c r="S3444" s="129">
        <v>13</v>
      </c>
    </row>
    <row r="3445" spans="2:19" hidden="1">
      <c r="B3445" s="121">
        <v>81020200002</v>
      </c>
      <c r="C3445" s="123" t="s">
        <v>4062</v>
      </c>
      <c r="D3445" s="123" t="s">
        <v>32</v>
      </c>
      <c r="E3445" s="149" t="s">
        <v>33</v>
      </c>
      <c r="F3445" s="123" t="s">
        <v>83</v>
      </c>
      <c r="G3445" s="123" t="s">
        <v>57</v>
      </c>
      <c r="H3445" s="149">
        <v>0</v>
      </c>
      <c r="I3445" s="123" t="s">
        <v>3518</v>
      </c>
      <c r="J3445" s="150">
        <f>VLOOKUP(B3445,'12.2023'!A:C,3,0)</f>
        <v>2346438.7600000002</v>
      </c>
      <c r="K3445" s="151">
        <f>VLOOKUP(B3445,'12.2023'!A:D,4,0)</f>
        <v>0</v>
      </c>
      <c r="L3445" s="150">
        <f>VLOOKUP(B3445,'12.2023'!A:E,5,0)</f>
        <v>10000</v>
      </c>
      <c r="M3445" s="150">
        <f>VLOOKUP(B3445,'12.2023'!A:F,6,0)</f>
        <v>0</v>
      </c>
      <c r="N3445" s="150">
        <f t="shared" si="213"/>
        <v>2356438.7600000002</v>
      </c>
      <c r="O3445" s="152">
        <f t="shared" si="214"/>
        <v>0</v>
      </c>
      <c r="P3445" s="128">
        <f t="shared" si="215"/>
        <v>2356438.7600000002</v>
      </c>
      <c r="Q3445" s="153">
        <v>0</v>
      </c>
      <c r="R3445" s="128">
        <f t="shared" si="216"/>
        <v>2356438.7600000002</v>
      </c>
      <c r="S3445" s="129">
        <v>13</v>
      </c>
    </row>
    <row r="3446" spans="2:19" hidden="1">
      <c r="B3446" s="121">
        <v>81020200003</v>
      </c>
      <c r="C3446" s="123" t="s">
        <v>4062</v>
      </c>
      <c r="D3446" s="123" t="s">
        <v>32</v>
      </c>
      <c r="E3446" s="149" t="s">
        <v>33</v>
      </c>
      <c r="F3446" s="123" t="s">
        <v>83</v>
      </c>
      <c r="G3446" s="123" t="s">
        <v>96</v>
      </c>
      <c r="H3446" s="149">
        <v>0</v>
      </c>
      <c r="I3446" s="123" t="s">
        <v>4247</v>
      </c>
      <c r="J3446" s="150">
        <f>VLOOKUP(B3446,'12.2023'!A:C,3,0)</f>
        <v>0</v>
      </c>
      <c r="K3446" s="151">
        <f>VLOOKUP(B3446,'12.2023'!A:D,4,0)</f>
        <v>0</v>
      </c>
      <c r="L3446" s="150">
        <v>21872.83</v>
      </c>
      <c r="M3446" s="150">
        <v>0</v>
      </c>
      <c r="N3446" s="150">
        <f t="shared" si="213"/>
        <v>21872.83</v>
      </c>
      <c r="O3446" s="152">
        <f t="shared" si="214"/>
        <v>0</v>
      </c>
      <c r="P3446" s="128">
        <f t="shared" si="215"/>
        <v>21872.83</v>
      </c>
      <c r="Q3446" s="153">
        <v>0</v>
      </c>
      <c r="R3446" s="128">
        <f t="shared" si="216"/>
        <v>21872.83</v>
      </c>
      <c r="S3446" s="129">
        <v>13</v>
      </c>
    </row>
    <row r="3447" spans="2:19" hidden="1">
      <c r="B3447" s="121">
        <v>81020200004</v>
      </c>
      <c r="C3447" s="123" t="s">
        <v>4062</v>
      </c>
      <c r="D3447" s="123" t="s">
        <v>32</v>
      </c>
      <c r="E3447" s="149" t="s">
        <v>33</v>
      </c>
      <c r="F3447" s="123" t="s">
        <v>83</v>
      </c>
      <c r="G3447" s="123" t="s">
        <v>38</v>
      </c>
      <c r="H3447" s="149">
        <v>0</v>
      </c>
      <c r="I3447" s="123" t="s">
        <v>3519</v>
      </c>
      <c r="J3447" s="150">
        <f>VLOOKUP(B3447,'12.2023'!A:C,3,0)</f>
        <v>50196.93</v>
      </c>
      <c r="K3447" s="151">
        <f>VLOOKUP(B3447,'12.2023'!A:D,4,0)</f>
        <v>0</v>
      </c>
      <c r="L3447" s="150">
        <f>VLOOKUP(B3447,'12.2023'!A:E,5,0)</f>
        <v>43856.73</v>
      </c>
      <c r="M3447" s="150">
        <f>VLOOKUP(B3447,'12.2023'!A:F,6,0)</f>
        <v>4556.6400000000003</v>
      </c>
      <c r="N3447" s="150">
        <f t="shared" si="213"/>
        <v>89497.02</v>
      </c>
      <c r="O3447" s="152">
        <f t="shared" si="214"/>
        <v>0</v>
      </c>
      <c r="P3447" s="128">
        <f t="shared" si="215"/>
        <v>89497.02</v>
      </c>
      <c r="Q3447" s="153">
        <v>0</v>
      </c>
      <c r="R3447" s="128">
        <f t="shared" si="216"/>
        <v>89497.02</v>
      </c>
      <c r="S3447" s="129">
        <v>13</v>
      </c>
    </row>
    <row r="3448" spans="2:19" hidden="1">
      <c r="B3448" s="121">
        <v>81020200005</v>
      </c>
      <c r="C3448" s="123" t="s">
        <v>4062</v>
      </c>
      <c r="D3448" s="123" t="s">
        <v>32</v>
      </c>
      <c r="E3448" s="149" t="s">
        <v>33</v>
      </c>
      <c r="F3448" s="123" t="s">
        <v>83</v>
      </c>
      <c r="G3448" s="123" t="s">
        <v>36</v>
      </c>
      <c r="H3448" s="149">
        <v>0</v>
      </c>
      <c r="I3448" s="123" t="s">
        <v>3520</v>
      </c>
      <c r="J3448" s="150">
        <f>VLOOKUP(B3448,'12.2023'!A:C,3,0)</f>
        <v>1750</v>
      </c>
      <c r="K3448" s="151">
        <f>VLOOKUP(B3448,'12.2023'!A:D,4,0)</f>
        <v>0</v>
      </c>
      <c r="L3448" s="150">
        <f>VLOOKUP(B3448,'12.2023'!A:E,5,0)</f>
        <v>1608.69</v>
      </c>
      <c r="M3448" s="150">
        <f>VLOOKUP(B3448,'12.2023'!A:F,6,0)</f>
        <v>0</v>
      </c>
      <c r="N3448" s="150">
        <f t="shared" si="213"/>
        <v>3358.69</v>
      </c>
      <c r="O3448" s="152">
        <f t="shared" si="214"/>
        <v>0</v>
      </c>
      <c r="P3448" s="128">
        <f t="shared" si="215"/>
        <v>3358.69</v>
      </c>
      <c r="Q3448" s="153">
        <v>0</v>
      </c>
      <c r="R3448" s="128">
        <f t="shared" si="216"/>
        <v>3358.69</v>
      </c>
      <c r="S3448" s="129">
        <v>13</v>
      </c>
    </row>
    <row r="3449" spans="2:19" hidden="1">
      <c r="B3449" s="121">
        <v>81020300001</v>
      </c>
      <c r="C3449" s="123" t="s">
        <v>4062</v>
      </c>
      <c r="D3449" s="123" t="s">
        <v>32</v>
      </c>
      <c r="E3449" s="149" t="s">
        <v>33</v>
      </c>
      <c r="F3449" s="123" t="s">
        <v>83</v>
      </c>
      <c r="G3449" s="123" t="s">
        <v>36</v>
      </c>
      <c r="H3449" s="149">
        <v>0</v>
      </c>
      <c r="I3449" s="123" t="s">
        <v>4248</v>
      </c>
      <c r="J3449" s="150">
        <f>VLOOKUP(B3449,'12.2023'!A:C,3,0)</f>
        <v>0</v>
      </c>
      <c r="K3449" s="151">
        <f>VLOOKUP(B3449,'12.2023'!A:D,4,0)</f>
        <v>0</v>
      </c>
      <c r="L3449" s="150">
        <v>60772.480000000003</v>
      </c>
      <c r="M3449" s="150">
        <v>0</v>
      </c>
      <c r="N3449" s="150">
        <f t="shared" si="213"/>
        <v>60772.480000000003</v>
      </c>
      <c r="O3449" s="152">
        <f t="shared" si="214"/>
        <v>0</v>
      </c>
      <c r="P3449" s="128">
        <f t="shared" si="215"/>
        <v>60772.480000000003</v>
      </c>
      <c r="Q3449" s="153">
        <v>0</v>
      </c>
      <c r="R3449" s="128">
        <f t="shared" si="216"/>
        <v>60772.480000000003</v>
      </c>
      <c r="S3449" s="129">
        <v>13</v>
      </c>
    </row>
    <row r="3450" spans="2:19" hidden="1">
      <c r="B3450" s="121">
        <v>81020300002</v>
      </c>
      <c r="C3450" s="123" t="s">
        <v>4062</v>
      </c>
      <c r="D3450" s="123" t="s">
        <v>32</v>
      </c>
      <c r="E3450" s="149" t="s">
        <v>33</v>
      </c>
      <c r="F3450" s="123" t="s">
        <v>83</v>
      </c>
      <c r="G3450" s="123" t="s">
        <v>57</v>
      </c>
      <c r="H3450" s="149">
        <v>0</v>
      </c>
      <c r="I3450" s="123" t="s">
        <v>4249</v>
      </c>
      <c r="J3450" s="150">
        <f>VLOOKUP(B3450,'12.2023'!A:C,3,0)</f>
        <v>0</v>
      </c>
      <c r="K3450" s="151">
        <f>VLOOKUP(B3450,'12.2023'!A:D,4,0)</f>
        <v>0</v>
      </c>
      <c r="L3450" s="150">
        <v>1444199.78</v>
      </c>
      <c r="M3450" s="150">
        <v>0</v>
      </c>
      <c r="N3450" s="150">
        <f t="shared" si="213"/>
        <v>1444199.78</v>
      </c>
      <c r="O3450" s="152">
        <f t="shared" si="214"/>
        <v>0</v>
      </c>
      <c r="P3450" s="128">
        <f t="shared" si="215"/>
        <v>1444199.78</v>
      </c>
      <c r="Q3450" s="153">
        <v>0</v>
      </c>
      <c r="R3450" s="128">
        <f t="shared" si="216"/>
        <v>1444199.78</v>
      </c>
      <c r="S3450" s="129">
        <v>13</v>
      </c>
    </row>
    <row r="3451" spans="2:19" hidden="1">
      <c r="B3451" s="121">
        <v>81020300003</v>
      </c>
      <c r="C3451" s="123" t="s">
        <v>4062</v>
      </c>
      <c r="D3451" s="123" t="s">
        <v>32</v>
      </c>
      <c r="E3451" s="149" t="s">
        <v>33</v>
      </c>
      <c r="F3451" s="123" t="s">
        <v>83</v>
      </c>
      <c r="G3451" s="123" t="s">
        <v>38</v>
      </c>
      <c r="H3451" s="149">
        <v>0</v>
      </c>
      <c r="I3451" s="123" t="s">
        <v>4250</v>
      </c>
      <c r="J3451" s="150">
        <f>VLOOKUP(B3451,'12.2023'!A:C,3,0)</f>
        <v>0</v>
      </c>
      <c r="K3451" s="151">
        <f>VLOOKUP(B3451,'12.2023'!A:D,4,0)</f>
        <v>0</v>
      </c>
      <c r="L3451" s="150">
        <v>4700</v>
      </c>
      <c r="M3451" s="150">
        <v>0</v>
      </c>
      <c r="N3451" s="150">
        <f t="shared" si="213"/>
        <v>4700</v>
      </c>
      <c r="O3451" s="152">
        <f t="shared" si="214"/>
        <v>0</v>
      </c>
      <c r="P3451" s="128">
        <f t="shared" si="215"/>
        <v>4700</v>
      </c>
      <c r="Q3451" s="153">
        <v>0</v>
      </c>
      <c r="R3451" s="128">
        <f t="shared" si="216"/>
        <v>4700</v>
      </c>
      <c r="S3451" s="129">
        <v>13</v>
      </c>
    </row>
    <row r="3452" spans="2:19" hidden="1">
      <c r="B3452" s="121">
        <v>81020300004</v>
      </c>
      <c r="C3452" s="123" t="s">
        <v>4062</v>
      </c>
      <c r="D3452" s="123" t="s">
        <v>32</v>
      </c>
      <c r="E3452" s="149" t="s">
        <v>33</v>
      </c>
      <c r="F3452" s="123" t="s">
        <v>83</v>
      </c>
      <c r="G3452" s="123" t="s">
        <v>96</v>
      </c>
      <c r="H3452" s="149">
        <v>0</v>
      </c>
      <c r="I3452" s="123" t="s">
        <v>4251</v>
      </c>
      <c r="J3452" s="150">
        <f>VLOOKUP(B3452,'12.2023'!A:C,3,0)</f>
        <v>0</v>
      </c>
      <c r="K3452" s="151">
        <f>VLOOKUP(B3452,'12.2023'!A:D,4,0)</f>
        <v>0</v>
      </c>
      <c r="L3452" s="150">
        <v>0</v>
      </c>
      <c r="M3452" s="150">
        <v>0</v>
      </c>
      <c r="N3452" s="150">
        <f t="shared" si="213"/>
        <v>0</v>
      </c>
      <c r="O3452" s="152">
        <f t="shared" si="214"/>
        <v>0</v>
      </c>
      <c r="P3452" s="128">
        <f t="shared" si="215"/>
        <v>0</v>
      </c>
      <c r="Q3452" s="153">
        <v>0</v>
      </c>
      <c r="R3452" s="128">
        <f t="shared" si="216"/>
        <v>0</v>
      </c>
      <c r="S3452" s="129">
        <v>13</v>
      </c>
    </row>
    <row r="3453" spans="2:19" hidden="1">
      <c r="B3453" s="121">
        <v>81030000001</v>
      </c>
      <c r="C3453" s="123" t="s">
        <v>4062</v>
      </c>
      <c r="D3453" s="123" t="s">
        <v>32</v>
      </c>
      <c r="E3453" s="123" t="s">
        <v>33</v>
      </c>
      <c r="F3453" s="123" t="s">
        <v>95</v>
      </c>
      <c r="G3453" s="123" t="s">
        <v>95</v>
      </c>
      <c r="H3453" s="149">
        <v>0</v>
      </c>
      <c r="I3453" s="123" t="s">
        <v>3521</v>
      </c>
      <c r="J3453" s="150">
        <f>VLOOKUP(B3453,'12.2023'!A:C,3,0)</f>
        <v>1540971.86</v>
      </c>
      <c r="K3453" s="151">
        <f>VLOOKUP(B3453,'12.2023'!A:D,4,0)</f>
        <v>0</v>
      </c>
      <c r="L3453" s="150">
        <f>VLOOKUP(B3453,'12.2023'!A:E,5,0)</f>
        <v>40244.5</v>
      </c>
      <c r="M3453" s="150">
        <f>VLOOKUP(B3453,'12.2023'!A:F,6,0)</f>
        <v>1581216.36</v>
      </c>
      <c r="N3453" s="150">
        <f t="shared" si="213"/>
        <v>0</v>
      </c>
      <c r="O3453" s="152">
        <f t="shared" si="214"/>
        <v>0</v>
      </c>
      <c r="P3453" s="128">
        <f t="shared" si="215"/>
        <v>0</v>
      </c>
      <c r="Q3453" s="153">
        <v>0</v>
      </c>
      <c r="R3453" s="128">
        <f t="shared" si="216"/>
        <v>0</v>
      </c>
      <c r="S3453" s="129">
        <v>15</v>
      </c>
    </row>
    <row r="3454" spans="2:19" hidden="1">
      <c r="B3454" s="121">
        <v>82010100001</v>
      </c>
      <c r="C3454" s="123" t="s">
        <v>4062</v>
      </c>
      <c r="D3454" s="123" t="s">
        <v>32</v>
      </c>
      <c r="E3454" s="123" t="s">
        <v>34</v>
      </c>
      <c r="F3454" s="123" t="s">
        <v>89</v>
      </c>
      <c r="G3454" s="123" t="s">
        <v>86</v>
      </c>
      <c r="H3454" s="149">
        <v>0</v>
      </c>
      <c r="I3454" s="123" t="s">
        <v>3522</v>
      </c>
      <c r="J3454" s="150">
        <f>VLOOKUP(B3454,'12.2023'!A:C,3,0)</f>
        <v>0</v>
      </c>
      <c r="K3454" s="151">
        <f>VLOOKUP(B3454,'12.2023'!A:D,4,0)</f>
        <v>40.01</v>
      </c>
      <c r="L3454" s="150">
        <f>VLOOKUP(B3454,'12.2023'!A:E,5,0)</f>
        <v>40.01</v>
      </c>
      <c r="M3454" s="150">
        <f>VLOOKUP(B3454,'12.2023'!A:F,6,0)</f>
        <v>0</v>
      </c>
      <c r="N3454" s="150">
        <f t="shared" si="213"/>
        <v>0</v>
      </c>
      <c r="O3454" s="152">
        <f t="shared" si="214"/>
        <v>0</v>
      </c>
      <c r="P3454" s="128">
        <f t="shared" si="215"/>
        <v>0</v>
      </c>
      <c r="Q3454" s="153">
        <v>0</v>
      </c>
      <c r="R3454" s="128">
        <f t="shared" si="216"/>
        <v>0</v>
      </c>
      <c r="S3454" s="129">
        <v>16</v>
      </c>
    </row>
    <row r="3455" spans="2:19" hidden="1">
      <c r="B3455" s="121">
        <v>82010100002</v>
      </c>
      <c r="C3455" s="123" t="s">
        <v>4062</v>
      </c>
      <c r="D3455" s="123" t="s">
        <v>32</v>
      </c>
      <c r="E3455" s="123" t="s">
        <v>34</v>
      </c>
      <c r="F3455" s="123" t="s">
        <v>89</v>
      </c>
      <c r="G3455" s="123" t="s">
        <v>86</v>
      </c>
      <c r="H3455" s="149">
        <v>0</v>
      </c>
      <c r="I3455" s="123" t="s">
        <v>3523</v>
      </c>
      <c r="J3455" s="150">
        <f>VLOOKUP(B3455,'12.2023'!A:C,3,0)</f>
        <v>0</v>
      </c>
      <c r="K3455" s="151">
        <f>VLOOKUP(B3455,'12.2023'!A:D,4,0)</f>
        <v>0</v>
      </c>
      <c r="L3455" s="150">
        <f>VLOOKUP(B3455,'12.2023'!A:E,5,0)</f>
        <v>0</v>
      </c>
      <c r="M3455" s="150">
        <f>VLOOKUP(B3455,'12.2023'!A:F,6,0)</f>
        <v>0</v>
      </c>
      <c r="N3455" s="150">
        <f t="shared" si="213"/>
        <v>0</v>
      </c>
      <c r="O3455" s="152">
        <f t="shared" si="214"/>
        <v>0</v>
      </c>
      <c r="P3455" s="128">
        <f t="shared" si="215"/>
        <v>0</v>
      </c>
      <c r="Q3455" s="153">
        <v>0</v>
      </c>
      <c r="R3455" s="128">
        <f t="shared" si="216"/>
        <v>0</v>
      </c>
      <c r="S3455" s="129">
        <v>16</v>
      </c>
    </row>
    <row r="3456" spans="2:19" hidden="1">
      <c r="B3456" s="121">
        <v>82010100003</v>
      </c>
      <c r="C3456" s="123" t="s">
        <v>4062</v>
      </c>
      <c r="D3456" s="123" t="s">
        <v>32</v>
      </c>
      <c r="E3456" s="123" t="s">
        <v>34</v>
      </c>
      <c r="F3456" s="123" t="s">
        <v>89</v>
      </c>
      <c r="G3456" s="123" t="s">
        <v>86</v>
      </c>
      <c r="H3456" s="149">
        <v>0</v>
      </c>
      <c r="I3456" s="123" t="s">
        <v>3524</v>
      </c>
      <c r="J3456" s="150">
        <f>VLOOKUP(B3456,'12.2023'!A:C,3,0)</f>
        <v>71665.820000000007</v>
      </c>
      <c r="K3456" s="151">
        <f>VLOOKUP(B3456,'12.2023'!A:D,4,0)</f>
        <v>0</v>
      </c>
      <c r="L3456" s="150">
        <f>VLOOKUP(B3456,'12.2023'!A:E,5,0)</f>
        <v>489360</v>
      </c>
      <c r="M3456" s="150">
        <f>VLOOKUP(B3456,'12.2023'!A:F,6,0)</f>
        <v>592353.74</v>
      </c>
      <c r="N3456" s="150">
        <f t="shared" si="213"/>
        <v>0</v>
      </c>
      <c r="O3456" s="152">
        <f t="shared" si="214"/>
        <v>31327.919999999925</v>
      </c>
      <c r="P3456" s="128">
        <f t="shared" si="215"/>
        <v>-31327.919999999925</v>
      </c>
      <c r="Q3456" s="153">
        <v>0</v>
      </c>
      <c r="R3456" s="128">
        <f t="shared" si="216"/>
        <v>-31327.919999999925</v>
      </c>
      <c r="S3456" s="129">
        <v>16</v>
      </c>
    </row>
    <row r="3457" spans="2:19" hidden="1">
      <c r="B3457" s="121">
        <v>82010100004</v>
      </c>
      <c r="C3457" s="123" t="s">
        <v>4062</v>
      </c>
      <c r="D3457" s="123" t="s">
        <v>32</v>
      </c>
      <c r="E3457" s="123" t="s">
        <v>34</v>
      </c>
      <c r="F3457" s="123" t="s">
        <v>89</v>
      </c>
      <c r="G3457" s="123" t="s">
        <v>86</v>
      </c>
      <c r="H3457" s="149">
        <v>0</v>
      </c>
      <c r="I3457" s="123" t="s">
        <v>3525</v>
      </c>
      <c r="J3457" s="150">
        <f>VLOOKUP(B3457,'12.2023'!A:C,3,0)</f>
        <v>2303.17</v>
      </c>
      <c r="K3457" s="151">
        <f>VLOOKUP(B3457,'12.2023'!A:D,4,0)</f>
        <v>0</v>
      </c>
      <c r="L3457" s="150">
        <f>VLOOKUP(B3457,'12.2023'!A:E,5,0)</f>
        <v>1050968.73</v>
      </c>
      <c r="M3457" s="150">
        <f>VLOOKUP(B3457,'12.2023'!A:F,6,0)</f>
        <v>1053273.3999999999</v>
      </c>
      <c r="N3457" s="150">
        <f t="shared" si="213"/>
        <v>0</v>
      </c>
      <c r="O3457" s="152">
        <f t="shared" si="214"/>
        <v>1.5</v>
      </c>
      <c r="P3457" s="128">
        <f t="shared" si="215"/>
        <v>-1.5</v>
      </c>
      <c r="Q3457" s="153">
        <v>0</v>
      </c>
      <c r="R3457" s="128">
        <f t="shared" si="216"/>
        <v>-1.5</v>
      </c>
      <c r="S3457" s="129">
        <v>16</v>
      </c>
    </row>
    <row r="3458" spans="2:19" hidden="1">
      <c r="B3458" s="121">
        <v>82010100005</v>
      </c>
      <c r="C3458" s="123" t="s">
        <v>4062</v>
      </c>
      <c r="D3458" s="123" t="s">
        <v>32</v>
      </c>
      <c r="E3458" s="123" t="s">
        <v>34</v>
      </c>
      <c r="F3458" s="123" t="s">
        <v>89</v>
      </c>
      <c r="G3458" s="123" t="s">
        <v>86</v>
      </c>
      <c r="H3458" s="149">
        <v>0</v>
      </c>
      <c r="I3458" s="123" t="s">
        <v>3526</v>
      </c>
      <c r="J3458" s="150">
        <f>VLOOKUP(B3458,'12.2023'!A:C,3,0)</f>
        <v>0</v>
      </c>
      <c r="K3458" s="151">
        <f>VLOOKUP(B3458,'12.2023'!A:D,4,0)</f>
        <v>0</v>
      </c>
      <c r="L3458" s="150">
        <f>VLOOKUP(B3458,'12.2023'!A:E,5,0)</f>
        <v>0</v>
      </c>
      <c r="M3458" s="150">
        <f>VLOOKUP(B3458,'12.2023'!A:F,6,0)</f>
        <v>0</v>
      </c>
      <c r="N3458" s="150">
        <f t="shared" si="213"/>
        <v>0</v>
      </c>
      <c r="O3458" s="152">
        <f t="shared" si="214"/>
        <v>0</v>
      </c>
      <c r="P3458" s="128">
        <f t="shared" si="215"/>
        <v>0</v>
      </c>
      <c r="Q3458" s="153">
        <v>0</v>
      </c>
      <c r="R3458" s="128">
        <f t="shared" si="216"/>
        <v>0</v>
      </c>
      <c r="S3458" s="129">
        <v>16</v>
      </c>
    </row>
    <row r="3459" spans="2:19" hidden="1">
      <c r="B3459" s="121">
        <v>82010100006</v>
      </c>
      <c r="C3459" s="123" t="s">
        <v>4062</v>
      </c>
      <c r="D3459" s="123" t="s">
        <v>32</v>
      </c>
      <c r="E3459" s="123" t="s">
        <v>34</v>
      </c>
      <c r="F3459" s="123" t="s">
        <v>89</v>
      </c>
      <c r="G3459" s="123" t="s">
        <v>86</v>
      </c>
      <c r="H3459" s="149">
        <v>0</v>
      </c>
      <c r="I3459" s="123" t="s">
        <v>3527</v>
      </c>
      <c r="J3459" s="150">
        <f>VLOOKUP(B3459,'12.2023'!A:C,3,0)</f>
        <v>0</v>
      </c>
      <c r="K3459" s="151">
        <f>VLOOKUP(B3459,'12.2023'!A:D,4,0)</f>
        <v>0</v>
      </c>
      <c r="L3459" s="150">
        <f>VLOOKUP(B3459,'12.2023'!A:E,5,0)</f>
        <v>0</v>
      </c>
      <c r="M3459" s="150">
        <f>VLOOKUP(B3459,'12.2023'!A:F,6,0)</f>
        <v>0</v>
      </c>
      <c r="N3459" s="150">
        <f t="shared" si="213"/>
        <v>0</v>
      </c>
      <c r="O3459" s="152">
        <f t="shared" si="214"/>
        <v>0</v>
      </c>
      <c r="P3459" s="128">
        <f t="shared" si="215"/>
        <v>0</v>
      </c>
      <c r="Q3459" s="153">
        <v>0</v>
      </c>
      <c r="R3459" s="128">
        <f t="shared" si="216"/>
        <v>0</v>
      </c>
      <c r="S3459" s="129">
        <v>16</v>
      </c>
    </row>
    <row r="3460" spans="2:19" hidden="1">
      <c r="B3460" s="121">
        <v>82010100007</v>
      </c>
      <c r="C3460" s="123" t="s">
        <v>4062</v>
      </c>
      <c r="D3460" s="123" t="s">
        <v>32</v>
      </c>
      <c r="E3460" s="123" t="s">
        <v>34</v>
      </c>
      <c r="F3460" s="123" t="s">
        <v>89</v>
      </c>
      <c r="G3460" s="123" t="s">
        <v>86</v>
      </c>
      <c r="H3460" s="149">
        <v>0</v>
      </c>
      <c r="I3460" s="123" t="s">
        <v>3528</v>
      </c>
      <c r="J3460" s="150">
        <f>VLOOKUP(B3460,'12.2023'!A:C,3,0)</f>
        <v>0</v>
      </c>
      <c r="K3460" s="151">
        <f>VLOOKUP(B3460,'12.2023'!A:D,4,0)</f>
        <v>0</v>
      </c>
      <c r="L3460" s="150">
        <f>VLOOKUP(B3460,'12.2023'!A:E,5,0)</f>
        <v>81061.31</v>
      </c>
      <c r="M3460" s="150">
        <f>VLOOKUP(B3460,'12.2023'!A:F,6,0)</f>
        <v>81061.31</v>
      </c>
      <c r="N3460" s="150">
        <f t="shared" si="213"/>
        <v>0</v>
      </c>
      <c r="O3460" s="152">
        <f t="shared" si="214"/>
        <v>0</v>
      </c>
      <c r="P3460" s="128">
        <f t="shared" si="215"/>
        <v>0</v>
      </c>
      <c r="Q3460" s="153">
        <v>0</v>
      </c>
      <c r="R3460" s="128">
        <f t="shared" si="216"/>
        <v>0</v>
      </c>
      <c r="S3460" s="129">
        <v>16</v>
      </c>
    </row>
    <row r="3461" spans="2:19" hidden="1">
      <c r="B3461" s="121">
        <v>82010100009</v>
      </c>
      <c r="C3461" s="123" t="s">
        <v>4062</v>
      </c>
      <c r="D3461" s="123" t="s">
        <v>32</v>
      </c>
      <c r="E3461" s="123" t="s">
        <v>34</v>
      </c>
      <c r="F3461" s="123" t="s">
        <v>89</v>
      </c>
      <c r="G3461" s="123" t="s">
        <v>86</v>
      </c>
      <c r="H3461" s="149">
        <v>0</v>
      </c>
      <c r="I3461" s="123" t="s">
        <v>3529</v>
      </c>
      <c r="J3461" s="150">
        <f>VLOOKUP(B3461,'12.2023'!A:C,3,0)</f>
        <v>0</v>
      </c>
      <c r="K3461" s="151">
        <f>VLOOKUP(B3461,'12.2023'!A:D,4,0)</f>
        <v>0</v>
      </c>
      <c r="L3461" s="150">
        <f>VLOOKUP(B3461,'12.2023'!A:E,5,0)</f>
        <v>0</v>
      </c>
      <c r="M3461" s="150">
        <f>VLOOKUP(B3461,'12.2023'!A:F,6,0)</f>
        <v>0</v>
      </c>
      <c r="N3461" s="150">
        <f t="shared" si="213"/>
        <v>0</v>
      </c>
      <c r="O3461" s="152">
        <f t="shared" si="214"/>
        <v>0</v>
      </c>
      <c r="P3461" s="128">
        <f t="shared" si="215"/>
        <v>0</v>
      </c>
      <c r="Q3461" s="153">
        <v>0</v>
      </c>
      <c r="R3461" s="128">
        <f t="shared" si="216"/>
        <v>0</v>
      </c>
      <c r="S3461" s="129">
        <v>16</v>
      </c>
    </row>
    <row r="3462" spans="2:19" hidden="1">
      <c r="B3462" s="121">
        <v>82010100010</v>
      </c>
      <c r="C3462" s="123" t="s">
        <v>4062</v>
      </c>
      <c r="D3462" s="123" t="s">
        <v>32</v>
      </c>
      <c r="E3462" s="123" t="s">
        <v>34</v>
      </c>
      <c r="F3462" s="123" t="s">
        <v>89</v>
      </c>
      <c r="G3462" s="123" t="s">
        <v>86</v>
      </c>
      <c r="H3462" s="149">
        <v>0</v>
      </c>
      <c r="I3462" s="123" t="s">
        <v>3530</v>
      </c>
      <c r="J3462" s="150">
        <f>VLOOKUP(B3462,'12.2023'!A:C,3,0)</f>
        <v>0</v>
      </c>
      <c r="K3462" s="151">
        <f>VLOOKUP(B3462,'12.2023'!A:D,4,0)</f>
        <v>0</v>
      </c>
      <c r="L3462" s="150">
        <f>VLOOKUP(B3462,'12.2023'!A:E,5,0)</f>
        <v>0</v>
      </c>
      <c r="M3462" s="150">
        <f>VLOOKUP(B3462,'12.2023'!A:F,6,0)</f>
        <v>0</v>
      </c>
      <c r="N3462" s="150">
        <f t="shared" si="213"/>
        <v>0</v>
      </c>
      <c r="O3462" s="152">
        <f t="shared" si="214"/>
        <v>0</v>
      </c>
      <c r="P3462" s="128">
        <f t="shared" si="215"/>
        <v>0</v>
      </c>
      <c r="Q3462" s="153">
        <v>0</v>
      </c>
      <c r="R3462" s="128">
        <f t="shared" si="216"/>
        <v>0</v>
      </c>
      <c r="S3462" s="129">
        <v>16</v>
      </c>
    </row>
    <row r="3463" spans="2:19" hidden="1">
      <c r="B3463" s="121">
        <v>82010100011</v>
      </c>
      <c r="C3463" s="123" t="s">
        <v>4062</v>
      </c>
      <c r="D3463" s="123" t="s">
        <v>32</v>
      </c>
      <c r="E3463" s="123" t="s">
        <v>34</v>
      </c>
      <c r="F3463" s="123" t="s">
        <v>89</v>
      </c>
      <c r="G3463" s="123" t="s">
        <v>86</v>
      </c>
      <c r="H3463" s="149">
        <v>0</v>
      </c>
      <c r="I3463" s="123" t="s">
        <v>3531</v>
      </c>
      <c r="J3463" s="150">
        <f>VLOOKUP(B3463,'12.2023'!A:C,3,0)</f>
        <v>0</v>
      </c>
      <c r="K3463" s="151">
        <f>VLOOKUP(B3463,'12.2023'!A:D,4,0)</f>
        <v>0</v>
      </c>
      <c r="L3463" s="150">
        <f>VLOOKUP(B3463,'12.2023'!A:E,5,0)</f>
        <v>6187</v>
      </c>
      <c r="M3463" s="150">
        <f>VLOOKUP(B3463,'12.2023'!A:F,6,0)</f>
        <v>6187</v>
      </c>
      <c r="N3463" s="150">
        <f t="shared" ref="N3463:N3526" si="217">IF((J3463+L3463)-(K3463+M3463)&lt;0,0,(J3463+L3463)-(K3463+M3463))</f>
        <v>0</v>
      </c>
      <c r="O3463" s="152">
        <f t="shared" ref="O3463:O3526" si="218">-IF((J3463+L3463)-(K3463+M3463)&lt;0,(J3463+L3463)-(K3463+M3463),0)</f>
        <v>0</v>
      </c>
      <c r="P3463" s="128">
        <f t="shared" ref="P3463:P3526" si="219">N3463-O3463</f>
        <v>0</v>
      </c>
      <c r="Q3463" s="153">
        <v>0</v>
      </c>
      <c r="R3463" s="128">
        <f t="shared" ref="R3463:R3526" si="220">P3463-Q3463</f>
        <v>0</v>
      </c>
      <c r="S3463" s="129">
        <v>16</v>
      </c>
    </row>
    <row r="3464" spans="2:19" hidden="1">
      <c r="B3464" s="121">
        <v>82010100013</v>
      </c>
      <c r="C3464" s="123" t="s">
        <v>4062</v>
      </c>
      <c r="D3464" s="123" t="s">
        <v>32</v>
      </c>
      <c r="E3464" s="123" t="s">
        <v>34</v>
      </c>
      <c r="F3464" s="123" t="s">
        <v>89</v>
      </c>
      <c r="G3464" s="123" t="s">
        <v>86</v>
      </c>
      <c r="H3464" s="149">
        <v>0</v>
      </c>
      <c r="I3464" s="123" t="s">
        <v>3532</v>
      </c>
      <c r="J3464" s="150">
        <f>VLOOKUP(B3464,'12.2023'!A:C,3,0)</f>
        <v>0</v>
      </c>
      <c r="K3464" s="151">
        <f>VLOOKUP(B3464,'12.2023'!A:D,4,0)</f>
        <v>21015.9</v>
      </c>
      <c r="L3464" s="150">
        <f>VLOOKUP(B3464,'12.2023'!A:E,5,0)</f>
        <v>60127</v>
      </c>
      <c r="M3464" s="150">
        <f>VLOOKUP(B3464,'12.2023'!A:F,6,0)</f>
        <v>56373</v>
      </c>
      <c r="N3464" s="150">
        <f t="shared" si="217"/>
        <v>0</v>
      </c>
      <c r="O3464" s="152">
        <f t="shared" si="218"/>
        <v>17261.899999999994</v>
      </c>
      <c r="P3464" s="128">
        <f t="shared" si="219"/>
        <v>-17261.899999999994</v>
      </c>
      <c r="Q3464" s="153">
        <v>0</v>
      </c>
      <c r="R3464" s="128">
        <f t="shared" si="220"/>
        <v>-17261.899999999994</v>
      </c>
      <c r="S3464" s="129">
        <v>16</v>
      </c>
    </row>
    <row r="3465" spans="2:19" hidden="1">
      <c r="B3465" s="121">
        <v>82010100014</v>
      </c>
      <c r="C3465" s="123" t="s">
        <v>4062</v>
      </c>
      <c r="D3465" s="123" t="s">
        <v>32</v>
      </c>
      <c r="E3465" s="123" t="s">
        <v>34</v>
      </c>
      <c r="F3465" s="123" t="s">
        <v>89</v>
      </c>
      <c r="G3465" s="123" t="s">
        <v>86</v>
      </c>
      <c r="H3465" s="149">
        <v>0</v>
      </c>
      <c r="I3465" s="123" t="s">
        <v>3533</v>
      </c>
      <c r="J3465" s="150">
        <f>VLOOKUP(B3465,'12.2023'!A:C,3,0)</f>
        <v>0</v>
      </c>
      <c r="K3465" s="151">
        <f>VLOOKUP(B3465,'12.2023'!A:D,4,0)</f>
        <v>0</v>
      </c>
      <c r="L3465" s="150">
        <f>VLOOKUP(B3465,'12.2023'!A:E,5,0)</f>
        <v>0</v>
      </c>
      <c r="M3465" s="150">
        <f>VLOOKUP(B3465,'12.2023'!A:F,6,0)</f>
        <v>0</v>
      </c>
      <c r="N3465" s="150">
        <f t="shared" si="217"/>
        <v>0</v>
      </c>
      <c r="O3465" s="152">
        <f t="shared" si="218"/>
        <v>0</v>
      </c>
      <c r="P3465" s="128">
        <f t="shared" si="219"/>
        <v>0</v>
      </c>
      <c r="Q3465" s="153">
        <v>0</v>
      </c>
      <c r="R3465" s="128">
        <f t="shared" si="220"/>
        <v>0</v>
      </c>
      <c r="S3465" s="129">
        <v>16</v>
      </c>
    </row>
    <row r="3466" spans="2:19" hidden="1">
      <c r="B3466" s="121">
        <v>82010100015</v>
      </c>
      <c r="C3466" s="123" t="s">
        <v>4062</v>
      </c>
      <c r="D3466" s="123" t="s">
        <v>32</v>
      </c>
      <c r="E3466" s="123" t="s">
        <v>34</v>
      </c>
      <c r="F3466" s="123" t="s">
        <v>89</v>
      </c>
      <c r="G3466" s="123" t="s">
        <v>86</v>
      </c>
      <c r="H3466" s="149">
        <v>0</v>
      </c>
      <c r="I3466" s="123" t="s">
        <v>3534</v>
      </c>
      <c r="J3466" s="150">
        <f>VLOOKUP(B3466,'12.2023'!A:C,3,0)</f>
        <v>0</v>
      </c>
      <c r="K3466" s="151">
        <f>VLOOKUP(B3466,'12.2023'!A:D,4,0)</f>
        <v>0</v>
      </c>
      <c r="L3466" s="150">
        <f>VLOOKUP(B3466,'12.2023'!A:E,5,0)</f>
        <v>0</v>
      </c>
      <c r="M3466" s="150">
        <f>VLOOKUP(B3466,'12.2023'!A:F,6,0)</f>
        <v>0</v>
      </c>
      <c r="N3466" s="150">
        <f t="shared" si="217"/>
        <v>0</v>
      </c>
      <c r="O3466" s="152">
        <f t="shared" si="218"/>
        <v>0</v>
      </c>
      <c r="P3466" s="128">
        <f t="shared" si="219"/>
        <v>0</v>
      </c>
      <c r="Q3466" s="153">
        <v>0</v>
      </c>
      <c r="R3466" s="128">
        <f t="shared" si="220"/>
        <v>0</v>
      </c>
      <c r="S3466" s="129">
        <v>16</v>
      </c>
    </row>
    <row r="3467" spans="2:19" hidden="1">
      <c r="B3467" s="121">
        <v>82010100017</v>
      </c>
      <c r="C3467" s="123" t="s">
        <v>4062</v>
      </c>
      <c r="D3467" s="123" t="s">
        <v>32</v>
      </c>
      <c r="E3467" s="123" t="s">
        <v>34</v>
      </c>
      <c r="F3467" s="123" t="s">
        <v>89</v>
      </c>
      <c r="G3467" s="123" t="s">
        <v>86</v>
      </c>
      <c r="H3467" s="149">
        <v>0</v>
      </c>
      <c r="I3467" s="123" t="s">
        <v>3535</v>
      </c>
      <c r="J3467" s="150">
        <f>VLOOKUP(B3467,'12.2023'!A:C,3,0)</f>
        <v>0</v>
      </c>
      <c r="K3467" s="151">
        <f>VLOOKUP(B3467,'12.2023'!A:D,4,0)</f>
        <v>8182.33</v>
      </c>
      <c r="L3467" s="150">
        <f>VLOOKUP(B3467,'12.2023'!A:E,5,0)</f>
        <v>0</v>
      </c>
      <c r="M3467" s="150">
        <f>VLOOKUP(B3467,'12.2023'!A:F,6,0)</f>
        <v>0</v>
      </c>
      <c r="N3467" s="150">
        <f t="shared" si="217"/>
        <v>0</v>
      </c>
      <c r="O3467" s="152">
        <f t="shared" si="218"/>
        <v>8182.33</v>
      </c>
      <c r="P3467" s="128">
        <f t="shared" si="219"/>
        <v>-8182.33</v>
      </c>
      <c r="Q3467" s="153">
        <v>0</v>
      </c>
      <c r="R3467" s="128">
        <f t="shared" si="220"/>
        <v>-8182.33</v>
      </c>
      <c r="S3467" s="129">
        <v>16</v>
      </c>
    </row>
    <row r="3468" spans="2:19" hidden="1">
      <c r="B3468" s="121">
        <v>82010100019</v>
      </c>
      <c r="C3468" s="123" t="s">
        <v>4062</v>
      </c>
      <c r="D3468" s="123" t="s">
        <v>32</v>
      </c>
      <c r="E3468" s="123" t="s">
        <v>34</v>
      </c>
      <c r="F3468" s="123" t="s">
        <v>89</v>
      </c>
      <c r="G3468" s="123" t="s">
        <v>86</v>
      </c>
      <c r="H3468" s="149">
        <v>0</v>
      </c>
      <c r="I3468" s="123" t="s">
        <v>3536</v>
      </c>
      <c r="J3468" s="150">
        <f>VLOOKUP(B3468,'12.2023'!A:C,3,0)</f>
        <v>0</v>
      </c>
      <c r="K3468" s="151">
        <f>VLOOKUP(B3468,'12.2023'!A:D,4,0)</f>
        <v>0</v>
      </c>
      <c r="L3468" s="150">
        <f>VLOOKUP(B3468,'12.2023'!A:E,5,0)</f>
        <v>0</v>
      </c>
      <c r="M3468" s="150">
        <f>VLOOKUP(B3468,'12.2023'!A:F,6,0)</f>
        <v>0</v>
      </c>
      <c r="N3468" s="150">
        <f t="shared" si="217"/>
        <v>0</v>
      </c>
      <c r="O3468" s="152">
        <f t="shared" si="218"/>
        <v>0</v>
      </c>
      <c r="P3468" s="128">
        <f t="shared" si="219"/>
        <v>0</v>
      </c>
      <c r="Q3468" s="153">
        <v>0</v>
      </c>
      <c r="R3468" s="128">
        <f t="shared" si="220"/>
        <v>0</v>
      </c>
      <c r="S3468" s="129">
        <v>16</v>
      </c>
    </row>
    <row r="3469" spans="2:19" hidden="1">
      <c r="B3469" s="121">
        <v>82010100020</v>
      </c>
      <c r="C3469" s="123" t="s">
        <v>4062</v>
      </c>
      <c r="D3469" s="123" t="s">
        <v>32</v>
      </c>
      <c r="E3469" s="123" t="s">
        <v>34</v>
      </c>
      <c r="F3469" s="123" t="s">
        <v>89</v>
      </c>
      <c r="G3469" s="123" t="s">
        <v>86</v>
      </c>
      <c r="H3469" s="149">
        <v>0</v>
      </c>
      <c r="I3469" s="123" t="s">
        <v>3537</v>
      </c>
      <c r="J3469" s="150">
        <f>VLOOKUP(B3469,'12.2023'!A:C,3,0)</f>
        <v>0</v>
      </c>
      <c r="K3469" s="151">
        <f>VLOOKUP(B3469,'12.2023'!A:D,4,0)</f>
        <v>0</v>
      </c>
      <c r="L3469" s="150">
        <f>VLOOKUP(B3469,'12.2023'!A:E,5,0)</f>
        <v>0</v>
      </c>
      <c r="M3469" s="150">
        <f>VLOOKUP(B3469,'12.2023'!A:F,6,0)</f>
        <v>0</v>
      </c>
      <c r="N3469" s="150">
        <f t="shared" si="217"/>
        <v>0</v>
      </c>
      <c r="O3469" s="152">
        <f t="shared" si="218"/>
        <v>0</v>
      </c>
      <c r="P3469" s="128">
        <f t="shared" si="219"/>
        <v>0</v>
      </c>
      <c r="Q3469" s="153">
        <v>0</v>
      </c>
      <c r="R3469" s="128">
        <f t="shared" si="220"/>
        <v>0</v>
      </c>
      <c r="S3469" s="129">
        <v>16</v>
      </c>
    </row>
    <row r="3470" spans="2:19" hidden="1">
      <c r="B3470" s="121">
        <v>82010100021</v>
      </c>
      <c r="C3470" s="123" t="s">
        <v>4062</v>
      </c>
      <c r="D3470" s="123" t="s">
        <v>32</v>
      </c>
      <c r="E3470" s="123" t="s">
        <v>34</v>
      </c>
      <c r="F3470" s="123" t="s">
        <v>89</v>
      </c>
      <c r="G3470" s="123" t="s">
        <v>86</v>
      </c>
      <c r="H3470" s="149">
        <v>0</v>
      </c>
      <c r="I3470" s="123" t="s">
        <v>3538</v>
      </c>
      <c r="J3470" s="150">
        <f>VLOOKUP(B3470,'12.2023'!A:C,3,0)</f>
        <v>0</v>
      </c>
      <c r="K3470" s="151">
        <f>VLOOKUP(B3470,'12.2023'!A:D,4,0)</f>
        <v>0</v>
      </c>
      <c r="L3470" s="150">
        <f>VLOOKUP(B3470,'12.2023'!A:E,5,0)</f>
        <v>0</v>
      </c>
      <c r="M3470" s="150">
        <f>VLOOKUP(B3470,'12.2023'!A:F,6,0)</f>
        <v>0</v>
      </c>
      <c r="N3470" s="150">
        <f t="shared" si="217"/>
        <v>0</v>
      </c>
      <c r="O3470" s="152">
        <f t="shared" si="218"/>
        <v>0</v>
      </c>
      <c r="P3470" s="128">
        <f t="shared" si="219"/>
        <v>0</v>
      </c>
      <c r="Q3470" s="153">
        <v>0</v>
      </c>
      <c r="R3470" s="128">
        <f t="shared" si="220"/>
        <v>0</v>
      </c>
      <c r="S3470" s="129">
        <v>16</v>
      </c>
    </row>
    <row r="3471" spans="2:19" hidden="1">
      <c r="B3471" s="121">
        <v>82010100022</v>
      </c>
      <c r="C3471" s="123" t="s">
        <v>4062</v>
      </c>
      <c r="D3471" s="123" t="s">
        <v>32</v>
      </c>
      <c r="E3471" s="123" t="s">
        <v>34</v>
      </c>
      <c r="F3471" s="123" t="s">
        <v>89</v>
      </c>
      <c r="G3471" s="123" t="s">
        <v>86</v>
      </c>
      <c r="H3471" s="149">
        <v>0</v>
      </c>
      <c r="I3471" s="123" t="s">
        <v>3539</v>
      </c>
      <c r="J3471" s="150">
        <f>VLOOKUP(B3471,'12.2023'!A:C,3,0)</f>
        <v>0</v>
      </c>
      <c r="K3471" s="151">
        <f>VLOOKUP(B3471,'12.2023'!A:D,4,0)</f>
        <v>0</v>
      </c>
      <c r="L3471" s="150">
        <f>VLOOKUP(B3471,'12.2023'!A:E,5,0)</f>
        <v>0</v>
      </c>
      <c r="M3471" s="150">
        <f>VLOOKUP(B3471,'12.2023'!A:F,6,0)</f>
        <v>0</v>
      </c>
      <c r="N3471" s="150">
        <f t="shared" si="217"/>
        <v>0</v>
      </c>
      <c r="O3471" s="152">
        <f t="shared" si="218"/>
        <v>0</v>
      </c>
      <c r="P3471" s="128">
        <f t="shared" si="219"/>
        <v>0</v>
      </c>
      <c r="Q3471" s="153">
        <v>0</v>
      </c>
      <c r="R3471" s="128">
        <f t="shared" si="220"/>
        <v>0</v>
      </c>
      <c r="S3471" s="129">
        <v>16</v>
      </c>
    </row>
    <row r="3472" spans="2:19" hidden="1">
      <c r="B3472" s="121">
        <v>82010100023</v>
      </c>
      <c r="C3472" s="123" t="s">
        <v>4062</v>
      </c>
      <c r="D3472" s="123" t="s">
        <v>32</v>
      </c>
      <c r="E3472" s="123" t="s">
        <v>34</v>
      </c>
      <c r="F3472" s="123" t="s">
        <v>89</v>
      </c>
      <c r="G3472" s="123" t="s">
        <v>86</v>
      </c>
      <c r="H3472" s="149">
        <v>0</v>
      </c>
      <c r="I3472" s="123" t="s">
        <v>3540</v>
      </c>
      <c r="J3472" s="150">
        <f>VLOOKUP(B3472,'12.2023'!A:C,3,0)</f>
        <v>0</v>
      </c>
      <c r="K3472" s="151">
        <f>VLOOKUP(B3472,'12.2023'!A:D,4,0)</f>
        <v>0</v>
      </c>
      <c r="L3472" s="150">
        <f>VLOOKUP(B3472,'12.2023'!A:E,5,0)</f>
        <v>0</v>
      </c>
      <c r="M3472" s="150">
        <f>VLOOKUP(B3472,'12.2023'!A:F,6,0)</f>
        <v>0</v>
      </c>
      <c r="N3472" s="150">
        <f t="shared" si="217"/>
        <v>0</v>
      </c>
      <c r="O3472" s="152">
        <f t="shared" si="218"/>
        <v>0</v>
      </c>
      <c r="P3472" s="128">
        <f t="shared" si="219"/>
        <v>0</v>
      </c>
      <c r="Q3472" s="153">
        <v>0</v>
      </c>
      <c r="R3472" s="128">
        <f t="shared" si="220"/>
        <v>0</v>
      </c>
      <c r="S3472" s="129">
        <v>16</v>
      </c>
    </row>
    <row r="3473" spans="2:19" hidden="1">
      <c r="B3473" s="121">
        <v>82010100024</v>
      </c>
      <c r="C3473" s="123" t="s">
        <v>4062</v>
      </c>
      <c r="D3473" s="123" t="s">
        <v>32</v>
      </c>
      <c r="E3473" s="123" t="s">
        <v>34</v>
      </c>
      <c r="F3473" s="123" t="s">
        <v>89</v>
      </c>
      <c r="G3473" s="123" t="s">
        <v>86</v>
      </c>
      <c r="H3473" s="149">
        <v>0</v>
      </c>
      <c r="I3473" s="123" t="s">
        <v>3541</v>
      </c>
      <c r="J3473" s="150">
        <f>VLOOKUP(B3473,'12.2023'!A:C,3,0)</f>
        <v>0</v>
      </c>
      <c r="K3473" s="151">
        <f>VLOOKUP(B3473,'12.2023'!A:D,4,0)</f>
        <v>0</v>
      </c>
      <c r="L3473" s="150">
        <f>VLOOKUP(B3473,'12.2023'!A:E,5,0)</f>
        <v>0</v>
      </c>
      <c r="M3473" s="150">
        <f>VLOOKUP(B3473,'12.2023'!A:F,6,0)</f>
        <v>0</v>
      </c>
      <c r="N3473" s="150">
        <f t="shared" si="217"/>
        <v>0</v>
      </c>
      <c r="O3473" s="152">
        <f t="shared" si="218"/>
        <v>0</v>
      </c>
      <c r="P3473" s="128">
        <f t="shared" si="219"/>
        <v>0</v>
      </c>
      <c r="Q3473" s="153">
        <v>0</v>
      </c>
      <c r="R3473" s="128">
        <f t="shared" si="220"/>
        <v>0</v>
      </c>
      <c r="S3473" s="129">
        <v>16</v>
      </c>
    </row>
    <row r="3474" spans="2:19" hidden="1">
      <c r="B3474" s="121">
        <v>82010100025</v>
      </c>
      <c r="C3474" s="123" t="s">
        <v>4062</v>
      </c>
      <c r="D3474" s="123" t="s">
        <v>32</v>
      </c>
      <c r="E3474" s="123" t="s">
        <v>34</v>
      </c>
      <c r="F3474" s="123" t="s">
        <v>89</v>
      </c>
      <c r="G3474" s="123" t="s">
        <v>86</v>
      </c>
      <c r="H3474" s="149">
        <v>0</v>
      </c>
      <c r="I3474" s="123" t="s">
        <v>3542</v>
      </c>
      <c r="J3474" s="150">
        <f>VLOOKUP(B3474,'12.2023'!A:C,3,0)</f>
        <v>0</v>
      </c>
      <c r="K3474" s="151">
        <f>VLOOKUP(B3474,'12.2023'!A:D,4,0)</f>
        <v>47902.25</v>
      </c>
      <c r="L3474" s="150">
        <f>VLOOKUP(B3474,'12.2023'!A:E,5,0)</f>
        <v>171148</v>
      </c>
      <c r="M3474" s="150">
        <f>VLOOKUP(B3474,'12.2023'!A:F,6,0)</f>
        <v>189859.6</v>
      </c>
      <c r="N3474" s="150">
        <f t="shared" si="217"/>
        <v>0</v>
      </c>
      <c r="O3474" s="152">
        <f t="shared" si="218"/>
        <v>66613.850000000006</v>
      </c>
      <c r="P3474" s="128">
        <f t="shared" si="219"/>
        <v>-66613.850000000006</v>
      </c>
      <c r="Q3474" s="153">
        <v>0</v>
      </c>
      <c r="R3474" s="128">
        <f t="shared" si="220"/>
        <v>-66613.850000000006</v>
      </c>
      <c r="S3474" s="129">
        <v>16</v>
      </c>
    </row>
    <row r="3475" spans="2:19" hidden="1">
      <c r="B3475" s="121">
        <v>82010100026</v>
      </c>
      <c r="C3475" s="123" t="s">
        <v>4062</v>
      </c>
      <c r="D3475" s="123" t="s">
        <v>32</v>
      </c>
      <c r="E3475" s="123" t="s">
        <v>34</v>
      </c>
      <c r="F3475" s="123" t="s">
        <v>89</v>
      </c>
      <c r="G3475" s="123" t="s">
        <v>86</v>
      </c>
      <c r="H3475" s="149">
        <v>0</v>
      </c>
      <c r="I3475" s="123" t="s">
        <v>3543</v>
      </c>
      <c r="J3475" s="150">
        <f>VLOOKUP(B3475,'12.2023'!A:C,3,0)</f>
        <v>0</v>
      </c>
      <c r="K3475" s="151">
        <f>VLOOKUP(B3475,'12.2023'!A:D,4,0)</f>
        <v>0</v>
      </c>
      <c r="L3475" s="150">
        <f>VLOOKUP(B3475,'12.2023'!A:E,5,0)</f>
        <v>346411</v>
      </c>
      <c r="M3475" s="150">
        <f>VLOOKUP(B3475,'12.2023'!A:F,6,0)</f>
        <v>346411.48</v>
      </c>
      <c r="N3475" s="150">
        <f t="shared" si="217"/>
        <v>0</v>
      </c>
      <c r="O3475" s="152">
        <f t="shared" si="218"/>
        <v>0.47999999998137355</v>
      </c>
      <c r="P3475" s="128">
        <f t="shared" si="219"/>
        <v>-0.47999999998137355</v>
      </c>
      <c r="Q3475" s="153">
        <v>0</v>
      </c>
      <c r="R3475" s="128">
        <f t="shared" si="220"/>
        <v>-0.47999999998137355</v>
      </c>
      <c r="S3475" s="129">
        <v>16</v>
      </c>
    </row>
    <row r="3476" spans="2:19" hidden="1">
      <c r="B3476" s="121">
        <v>82010100027</v>
      </c>
      <c r="C3476" s="123" t="s">
        <v>4062</v>
      </c>
      <c r="D3476" s="123" t="s">
        <v>32</v>
      </c>
      <c r="E3476" s="123" t="s">
        <v>34</v>
      </c>
      <c r="F3476" s="123" t="s">
        <v>89</v>
      </c>
      <c r="G3476" s="123" t="s">
        <v>86</v>
      </c>
      <c r="H3476" s="149">
        <v>0</v>
      </c>
      <c r="I3476" s="123" t="s">
        <v>3544</v>
      </c>
      <c r="J3476" s="150">
        <f>VLOOKUP(B3476,'12.2023'!A:C,3,0)</f>
        <v>0</v>
      </c>
      <c r="K3476" s="151">
        <f>VLOOKUP(B3476,'12.2023'!A:D,4,0)</f>
        <v>0</v>
      </c>
      <c r="L3476" s="150">
        <f>VLOOKUP(B3476,'12.2023'!A:E,5,0)</f>
        <v>0</v>
      </c>
      <c r="M3476" s="150">
        <f>VLOOKUP(B3476,'12.2023'!A:F,6,0)</f>
        <v>0</v>
      </c>
      <c r="N3476" s="150">
        <f t="shared" si="217"/>
        <v>0</v>
      </c>
      <c r="O3476" s="152">
        <f t="shared" si="218"/>
        <v>0</v>
      </c>
      <c r="P3476" s="128">
        <f t="shared" si="219"/>
        <v>0</v>
      </c>
      <c r="Q3476" s="153">
        <v>0</v>
      </c>
      <c r="R3476" s="128">
        <f t="shared" si="220"/>
        <v>0</v>
      </c>
      <c r="S3476" s="129">
        <v>16</v>
      </c>
    </row>
    <row r="3477" spans="2:19" hidden="1">
      <c r="B3477" s="121">
        <v>82010100028</v>
      </c>
      <c r="C3477" s="123" t="s">
        <v>4062</v>
      </c>
      <c r="D3477" s="123" t="s">
        <v>32</v>
      </c>
      <c r="E3477" s="123" t="s">
        <v>34</v>
      </c>
      <c r="F3477" s="123" t="s">
        <v>89</v>
      </c>
      <c r="G3477" s="123" t="s">
        <v>86</v>
      </c>
      <c r="H3477" s="149">
        <v>0</v>
      </c>
      <c r="I3477" s="123" t="s">
        <v>3545</v>
      </c>
      <c r="J3477" s="150">
        <f>VLOOKUP(B3477,'12.2023'!A:C,3,0)</f>
        <v>0</v>
      </c>
      <c r="K3477" s="151">
        <f>VLOOKUP(B3477,'12.2023'!A:D,4,0)</f>
        <v>0</v>
      </c>
      <c r="L3477" s="150">
        <f>VLOOKUP(B3477,'12.2023'!A:E,5,0)</f>
        <v>0</v>
      </c>
      <c r="M3477" s="150">
        <f>VLOOKUP(B3477,'12.2023'!A:F,6,0)</f>
        <v>0</v>
      </c>
      <c r="N3477" s="150">
        <f t="shared" si="217"/>
        <v>0</v>
      </c>
      <c r="O3477" s="152">
        <f t="shared" si="218"/>
        <v>0</v>
      </c>
      <c r="P3477" s="128">
        <f t="shared" si="219"/>
        <v>0</v>
      </c>
      <c r="Q3477" s="153">
        <v>0</v>
      </c>
      <c r="R3477" s="128">
        <f t="shared" si="220"/>
        <v>0</v>
      </c>
      <c r="S3477" s="129">
        <v>16</v>
      </c>
    </row>
    <row r="3478" spans="2:19" hidden="1">
      <c r="B3478" s="121">
        <v>82010100029</v>
      </c>
      <c r="C3478" s="123" t="s">
        <v>4062</v>
      </c>
      <c r="D3478" s="123" t="s">
        <v>32</v>
      </c>
      <c r="E3478" s="123" t="s">
        <v>34</v>
      </c>
      <c r="F3478" s="123" t="s">
        <v>89</v>
      </c>
      <c r="G3478" s="123" t="s">
        <v>86</v>
      </c>
      <c r="H3478" s="149">
        <v>0</v>
      </c>
      <c r="I3478" s="123" t="s">
        <v>3546</v>
      </c>
      <c r="J3478" s="150">
        <f>VLOOKUP(B3478,'12.2023'!A:C,3,0)</f>
        <v>0</v>
      </c>
      <c r="K3478" s="151">
        <f>VLOOKUP(B3478,'12.2023'!A:D,4,0)</f>
        <v>109796.25</v>
      </c>
      <c r="L3478" s="150">
        <f>VLOOKUP(B3478,'12.2023'!A:E,5,0)</f>
        <v>269016.5</v>
      </c>
      <c r="M3478" s="150">
        <f>VLOOKUP(B3478,'12.2023'!A:F,6,0)</f>
        <v>329577.35000000003</v>
      </c>
      <c r="N3478" s="150">
        <f t="shared" si="217"/>
        <v>0</v>
      </c>
      <c r="O3478" s="152">
        <f t="shared" si="218"/>
        <v>170357.10000000003</v>
      </c>
      <c r="P3478" s="128">
        <f t="shared" si="219"/>
        <v>-170357.10000000003</v>
      </c>
      <c r="Q3478" s="153">
        <v>0</v>
      </c>
      <c r="R3478" s="128">
        <f t="shared" si="220"/>
        <v>-170357.10000000003</v>
      </c>
      <c r="S3478" s="129">
        <v>16</v>
      </c>
    </row>
    <row r="3479" spans="2:19" hidden="1">
      <c r="B3479" s="121">
        <v>82010100030</v>
      </c>
      <c r="C3479" s="123" t="s">
        <v>4062</v>
      </c>
      <c r="D3479" s="123" t="s">
        <v>32</v>
      </c>
      <c r="E3479" s="123" t="s">
        <v>34</v>
      </c>
      <c r="F3479" s="123" t="s">
        <v>89</v>
      </c>
      <c r="G3479" s="123" t="s">
        <v>86</v>
      </c>
      <c r="H3479" s="149">
        <v>0</v>
      </c>
      <c r="I3479" s="123" t="s">
        <v>3547</v>
      </c>
      <c r="J3479" s="150">
        <f>VLOOKUP(B3479,'12.2023'!A:C,3,0)</f>
        <v>0</v>
      </c>
      <c r="K3479" s="151">
        <f>VLOOKUP(B3479,'12.2023'!A:D,4,0)</f>
        <v>0</v>
      </c>
      <c r="L3479" s="150">
        <f>VLOOKUP(B3479,'12.2023'!A:E,5,0)</f>
        <v>0</v>
      </c>
      <c r="M3479" s="150">
        <f>VLOOKUP(B3479,'12.2023'!A:F,6,0)</f>
        <v>0</v>
      </c>
      <c r="N3479" s="150">
        <f t="shared" si="217"/>
        <v>0</v>
      </c>
      <c r="O3479" s="152">
        <f t="shared" si="218"/>
        <v>0</v>
      </c>
      <c r="P3479" s="128">
        <f t="shared" si="219"/>
        <v>0</v>
      </c>
      <c r="Q3479" s="153">
        <v>0</v>
      </c>
      <c r="R3479" s="128">
        <f t="shared" si="220"/>
        <v>0</v>
      </c>
      <c r="S3479" s="129">
        <v>16</v>
      </c>
    </row>
    <row r="3480" spans="2:19" hidden="1">
      <c r="B3480" s="121">
        <v>82010100031</v>
      </c>
      <c r="C3480" s="123" t="s">
        <v>4062</v>
      </c>
      <c r="D3480" s="123" t="s">
        <v>32</v>
      </c>
      <c r="E3480" s="123" t="s">
        <v>34</v>
      </c>
      <c r="F3480" s="123" t="s">
        <v>89</v>
      </c>
      <c r="G3480" s="123" t="s">
        <v>86</v>
      </c>
      <c r="H3480" s="149">
        <v>0</v>
      </c>
      <c r="I3480" s="123" t="s">
        <v>3548</v>
      </c>
      <c r="J3480" s="150">
        <f>VLOOKUP(B3480,'12.2023'!A:C,3,0)</f>
        <v>0</v>
      </c>
      <c r="K3480" s="151">
        <f>VLOOKUP(B3480,'12.2023'!A:D,4,0)</f>
        <v>0</v>
      </c>
      <c r="L3480" s="150">
        <f>VLOOKUP(B3480,'12.2023'!A:E,5,0)</f>
        <v>0</v>
      </c>
      <c r="M3480" s="150">
        <f>VLOOKUP(B3480,'12.2023'!A:F,6,0)</f>
        <v>0</v>
      </c>
      <c r="N3480" s="150">
        <f t="shared" si="217"/>
        <v>0</v>
      </c>
      <c r="O3480" s="152">
        <f t="shared" si="218"/>
        <v>0</v>
      </c>
      <c r="P3480" s="128">
        <f t="shared" si="219"/>
        <v>0</v>
      </c>
      <c r="Q3480" s="153">
        <v>0</v>
      </c>
      <c r="R3480" s="128">
        <f t="shared" si="220"/>
        <v>0</v>
      </c>
      <c r="S3480" s="129">
        <v>16</v>
      </c>
    </row>
    <row r="3481" spans="2:19" hidden="1">
      <c r="B3481" s="121">
        <v>82010100032</v>
      </c>
      <c r="C3481" s="123" t="s">
        <v>4062</v>
      </c>
      <c r="D3481" s="123" t="s">
        <v>32</v>
      </c>
      <c r="E3481" s="123" t="s">
        <v>34</v>
      </c>
      <c r="F3481" s="123" t="s">
        <v>89</v>
      </c>
      <c r="G3481" s="123" t="s">
        <v>86</v>
      </c>
      <c r="H3481" s="149">
        <v>0</v>
      </c>
      <c r="I3481" s="123" t="s">
        <v>3549</v>
      </c>
      <c r="J3481" s="150">
        <f>VLOOKUP(B3481,'12.2023'!A:C,3,0)</f>
        <v>0</v>
      </c>
      <c r="K3481" s="151">
        <f>VLOOKUP(B3481,'12.2023'!A:D,4,0)</f>
        <v>0</v>
      </c>
      <c r="L3481" s="150">
        <f>VLOOKUP(B3481,'12.2023'!A:E,5,0)</f>
        <v>1868.75</v>
      </c>
      <c r="M3481" s="150">
        <f>VLOOKUP(B3481,'12.2023'!A:F,6,0)</f>
        <v>1868.75</v>
      </c>
      <c r="N3481" s="150">
        <f t="shared" si="217"/>
        <v>0</v>
      </c>
      <c r="O3481" s="152">
        <f t="shared" si="218"/>
        <v>0</v>
      </c>
      <c r="P3481" s="128">
        <f t="shared" si="219"/>
        <v>0</v>
      </c>
      <c r="Q3481" s="153">
        <v>0</v>
      </c>
      <c r="R3481" s="128">
        <f t="shared" si="220"/>
        <v>0</v>
      </c>
      <c r="S3481" s="129">
        <v>16</v>
      </c>
    </row>
    <row r="3482" spans="2:19" hidden="1">
      <c r="B3482" s="121">
        <v>82010100033</v>
      </c>
      <c r="C3482" s="123" t="s">
        <v>4062</v>
      </c>
      <c r="D3482" s="123" t="s">
        <v>32</v>
      </c>
      <c r="E3482" s="123" t="s">
        <v>34</v>
      </c>
      <c r="F3482" s="123" t="s">
        <v>89</v>
      </c>
      <c r="G3482" s="123" t="s">
        <v>86</v>
      </c>
      <c r="H3482" s="149">
        <v>0</v>
      </c>
      <c r="I3482" s="123" t="s">
        <v>3550</v>
      </c>
      <c r="J3482" s="150">
        <f>VLOOKUP(B3482,'12.2023'!A:C,3,0)</f>
        <v>0</v>
      </c>
      <c r="K3482" s="151">
        <f>VLOOKUP(B3482,'12.2023'!A:D,4,0)</f>
        <v>80946.31</v>
      </c>
      <c r="L3482" s="150">
        <f>VLOOKUP(B3482,'12.2023'!A:E,5,0)</f>
        <v>81061.31</v>
      </c>
      <c r="M3482" s="150">
        <f>VLOOKUP(B3482,'12.2023'!A:F,6,0)</f>
        <v>115</v>
      </c>
      <c r="N3482" s="150">
        <f t="shared" si="217"/>
        <v>0</v>
      </c>
      <c r="O3482" s="152">
        <f t="shared" si="218"/>
        <v>0</v>
      </c>
      <c r="P3482" s="128">
        <f t="shared" si="219"/>
        <v>0</v>
      </c>
      <c r="Q3482" s="153">
        <v>0</v>
      </c>
      <c r="R3482" s="128">
        <f t="shared" si="220"/>
        <v>0</v>
      </c>
      <c r="S3482" s="129">
        <v>16</v>
      </c>
    </row>
    <row r="3483" spans="2:19" hidden="1">
      <c r="B3483" s="121">
        <v>82010100034</v>
      </c>
      <c r="C3483" s="123" t="s">
        <v>4062</v>
      </c>
      <c r="D3483" s="123" t="s">
        <v>32</v>
      </c>
      <c r="E3483" s="123" t="s">
        <v>34</v>
      </c>
      <c r="F3483" s="123" t="s">
        <v>89</v>
      </c>
      <c r="G3483" s="123" t="s">
        <v>86</v>
      </c>
      <c r="H3483" s="149">
        <v>0</v>
      </c>
      <c r="I3483" s="123" t="s">
        <v>3551</v>
      </c>
      <c r="J3483" s="150">
        <f>VLOOKUP(B3483,'12.2023'!A:C,3,0)</f>
        <v>0</v>
      </c>
      <c r="K3483" s="151">
        <f>VLOOKUP(B3483,'12.2023'!A:D,4,0)</f>
        <v>0</v>
      </c>
      <c r="L3483" s="150">
        <f>VLOOKUP(B3483,'12.2023'!A:E,5,0)</f>
        <v>0</v>
      </c>
      <c r="M3483" s="150">
        <f>VLOOKUP(B3483,'12.2023'!A:F,6,0)</f>
        <v>0</v>
      </c>
      <c r="N3483" s="150">
        <f t="shared" si="217"/>
        <v>0</v>
      </c>
      <c r="O3483" s="152">
        <f t="shared" si="218"/>
        <v>0</v>
      </c>
      <c r="P3483" s="128">
        <f t="shared" si="219"/>
        <v>0</v>
      </c>
      <c r="Q3483" s="153">
        <v>0</v>
      </c>
      <c r="R3483" s="128">
        <f t="shared" si="220"/>
        <v>0</v>
      </c>
      <c r="S3483" s="129">
        <v>16</v>
      </c>
    </row>
    <row r="3484" spans="2:19" hidden="1">
      <c r="B3484" s="121">
        <v>82010100035</v>
      </c>
      <c r="C3484" s="123" t="s">
        <v>4062</v>
      </c>
      <c r="D3484" s="123" t="s">
        <v>32</v>
      </c>
      <c r="E3484" s="123" t="s">
        <v>34</v>
      </c>
      <c r="F3484" s="123" t="s">
        <v>89</v>
      </c>
      <c r="G3484" s="123" t="s">
        <v>86</v>
      </c>
      <c r="H3484" s="149">
        <v>0</v>
      </c>
      <c r="I3484" s="123" t="s">
        <v>3552</v>
      </c>
      <c r="J3484" s="150">
        <f>VLOOKUP(B3484,'12.2023'!A:C,3,0)</f>
        <v>0</v>
      </c>
      <c r="K3484" s="151">
        <f>VLOOKUP(B3484,'12.2023'!A:D,4,0)</f>
        <v>0</v>
      </c>
      <c r="L3484" s="150">
        <f>VLOOKUP(B3484,'12.2023'!A:E,5,0)</f>
        <v>0</v>
      </c>
      <c r="M3484" s="150">
        <f>VLOOKUP(B3484,'12.2023'!A:F,6,0)</f>
        <v>0</v>
      </c>
      <c r="N3484" s="150">
        <f t="shared" si="217"/>
        <v>0</v>
      </c>
      <c r="O3484" s="152">
        <f t="shared" si="218"/>
        <v>0</v>
      </c>
      <c r="P3484" s="128">
        <f t="shared" si="219"/>
        <v>0</v>
      </c>
      <c r="Q3484" s="153">
        <v>0</v>
      </c>
      <c r="R3484" s="128">
        <f t="shared" si="220"/>
        <v>0</v>
      </c>
      <c r="S3484" s="129">
        <v>16</v>
      </c>
    </row>
    <row r="3485" spans="2:19" hidden="1">
      <c r="B3485" s="121">
        <v>82010100036</v>
      </c>
      <c r="C3485" s="123" t="s">
        <v>4062</v>
      </c>
      <c r="D3485" s="123" t="s">
        <v>32</v>
      </c>
      <c r="E3485" s="123" t="s">
        <v>34</v>
      </c>
      <c r="F3485" s="123" t="s">
        <v>89</v>
      </c>
      <c r="G3485" s="123" t="s">
        <v>86</v>
      </c>
      <c r="H3485" s="149">
        <v>0</v>
      </c>
      <c r="I3485" s="123" t="s">
        <v>3553</v>
      </c>
      <c r="J3485" s="150">
        <f>VLOOKUP(B3485,'12.2023'!A:C,3,0)</f>
        <v>0</v>
      </c>
      <c r="K3485" s="151">
        <f>VLOOKUP(B3485,'12.2023'!A:D,4,0)</f>
        <v>0</v>
      </c>
      <c r="L3485" s="150">
        <f>VLOOKUP(B3485,'12.2023'!A:E,5,0)</f>
        <v>21213.31</v>
      </c>
      <c r="M3485" s="150">
        <f>VLOOKUP(B3485,'12.2023'!A:F,6,0)</f>
        <v>21213.31</v>
      </c>
      <c r="N3485" s="150">
        <f t="shared" si="217"/>
        <v>0</v>
      </c>
      <c r="O3485" s="152">
        <f t="shared" si="218"/>
        <v>0</v>
      </c>
      <c r="P3485" s="128">
        <f t="shared" si="219"/>
        <v>0</v>
      </c>
      <c r="Q3485" s="153">
        <v>0</v>
      </c>
      <c r="R3485" s="128">
        <f t="shared" si="220"/>
        <v>0</v>
      </c>
      <c r="S3485" s="129">
        <v>16</v>
      </c>
    </row>
    <row r="3486" spans="2:19" hidden="1">
      <c r="B3486" s="121">
        <v>82010100037</v>
      </c>
      <c r="C3486" s="123" t="s">
        <v>4062</v>
      </c>
      <c r="D3486" s="123" t="s">
        <v>32</v>
      </c>
      <c r="E3486" s="123" t="s">
        <v>34</v>
      </c>
      <c r="F3486" s="123" t="s">
        <v>89</v>
      </c>
      <c r="G3486" s="123" t="s">
        <v>86</v>
      </c>
      <c r="H3486" s="149">
        <v>0</v>
      </c>
      <c r="I3486" s="123" t="s">
        <v>3554</v>
      </c>
      <c r="J3486" s="150">
        <f>VLOOKUP(B3486,'12.2023'!A:C,3,0)</f>
        <v>0</v>
      </c>
      <c r="K3486" s="151">
        <f>VLOOKUP(B3486,'12.2023'!A:D,4,0)</f>
        <v>0</v>
      </c>
      <c r="L3486" s="150">
        <f>VLOOKUP(B3486,'12.2023'!A:E,5,0)</f>
        <v>55000</v>
      </c>
      <c r="M3486" s="150">
        <f>VLOOKUP(B3486,'12.2023'!A:F,6,0)</f>
        <v>55000</v>
      </c>
      <c r="N3486" s="150">
        <f t="shared" si="217"/>
        <v>0</v>
      </c>
      <c r="O3486" s="152">
        <f t="shared" si="218"/>
        <v>0</v>
      </c>
      <c r="P3486" s="128">
        <f t="shared" si="219"/>
        <v>0</v>
      </c>
      <c r="Q3486" s="153">
        <v>0</v>
      </c>
      <c r="R3486" s="128">
        <f t="shared" si="220"/>
        <v>0</v>
      </c>
      <c r="S3486" s="129">
        <v>16</v>
      </c>
    </row>
    <row r="3487" spans="2:19" hidden="1">
      <c r="B3487" s="121">
        <v>82010100038</v>
      </c>
      <c r="C3487" s="123" t="s">
        <v>4062</v>
      </c>
      <c r="D3487" s="123" t="s">
        <v>32</v>
      </c>
      <c r="E3487" s="123" t="s">
        <v>34</v>
      </c>
      <c r="F3487" s="123" t="s">
        <v>89</v>
      </c>
      <c r="G3487" s="123" t="s">
        <v>86</v>
      </c>
      <c r="H3487" s="149">
        <v>0</v>
      </c>
      <c r="I3487" s="123" t="s">
        <v>3555</v>
      </c>
      <c r="J3487" s="150">
        <f>VLOOKUP(B3487,'12.2023'!A:C,3,0)</f>
        <v>0</v>
      </c>
      <c r="K3487" s="151">
        <f>VLOOKUP(B3487,'12.2023'!A:D,4,0)</f>
        <v>0</v>
      </c>
      <c r="L3487" s="150">
        <f>VLOOKUP(B3487,'12.2023'!A:E,5,0)</f>
        <v>27600</v>
      </c>
      <c r="M3487" s="150">
        <f>VLOOKUP(B3487,'12.2023'!A:F,6,0)</f>
        <v>27600</v>
      </c>
      <c r="N3487" s="150">
        <f t="shared" si="217"/>
        <v>0</v>
      </c>
      <c r="O3487" s="152">
        <f t="shared" si="218"/>
        <v>0</v>
      </c>
      <c r="P3487" s="128">
        <f t="shared" si="219"/>
        <v>0</v>
      </c>
      <c r="Q3487" s="153">
        <v>0</v>
      </c>
      <c r="R3487" s="128">
        <f t="shared" si="220"/>
        <v>0</v>
      </c>
      <c r="S3487" s="129">
        <v>16</v>
      </c>
    </row>
    <row r="3488" spans="2:19" hidden="1">
      <c r="B3488" s="121">
        <v>82010100039</v>
      </c>
      <c r="C3488" s="123" t="s">
        <v>4062</v>
      </c>
      <c r="D3488" s="123" t="s">
        <v>32</v>
      </c>
      <c r="E3488" s="123" t="s">
        <v>34</v>
      </c>
      <c r="F3488" s="123" t="s">
        <v>89</v>
      </c>
      <c r="G3488" s="123" t="s">
        <v>86</v>
      </c>
      <c r="H3488" s="149">
        <v>0</v>
      </c>
      <c r="I3488" s="123" t="s">
        <v>3556</v>
      </c>
      <c r="J3488" s="150">
        <f>VLOOKUP(B3488,'12.2023'!A:C,3,0)</f>
        <v>0</v>
      </c>
      <c r="K3488" s="151">
        <f>VLOOKUP(B3488,'12.2023'!A:D,4,0)</f>
        <v>0</v>
      </c>
      <c r="L3488" s="150">
        <f>VLOOKUP(B3488,'12.2023'!A:E,5,0)</f>
        <v>15525</v>
      </c>
      <c r="M3488" s="150">
        <f>VLOOKUP(B3488,'12.2023'!A:F,6,0)</f>
        <v>15525</v>
      </c>
      <c r="N3488" s="150">
        <f t="shared" si="217"/>
        <v>0</v>
      </c>
      <c r="O3488" s="152">
        <f t="shared" si="218"/>
        <v>0</v>
      </c>
      <c r="P3488" s="128">
        <f t="shared" si="219"/>
        <v>0</v>
      </c>
      <c r="Q3488" s="153">
        <v>0</v>
      </c>
      <c r="R3488" s="128">
        <f t="shared" si="220"/>
        <v>0</v>
      </c>
      <c r="S3488" s="129">
        <v>16</v>
      </c>
    </row>
    <row r="3489" spans="2:19" hidden="1">
      <c r="B3489" s="121">
        <v>82010100040</v>
      </c>
      <c r="C3489" s="123" t="s">
        <v>4062</v>
      </c>
      <c r="D3489" s="123" t="s">
        <v>32</v>
      </c>
      <c r="E3489" s="123" t="s">
        <v>34</v>
      </c>
      <c r="F3489" s="123" t="s">
        <v>89</v>
      </c>
      <c r="G3489" s="123" t="s">
        <v>86</v>
      </c>
      <c r="H3489" s="149">
        <v>0</v>
      </c>
      <c r="I3489" s="123" t="s">
        <v>3557</v>
      </c>
      <c r="J3489" s="150">
        <f>VLOOKUP(B3489,'12.2023'!A:C,3,0)</f>
        <v>0</v>
      </c>
      <c r="K3489" s="151">
        <f>VLOOKUP(B3489,'12.2023'!A:D,4,0)</f>
        <v>0</v>
      </c>
      <c r="L3489" s="150">
        <f>VLOOKUP(B3489,'12.2023'!A:E,5,0)</f>
        <v>146552</v>
      </c>
      <c r="M3489" s="150">
        <f>VLOOKUP(B3489,'12.2023'!A:F,6,0)</f>
        <v>146552.55000000002</v>
      </c>
      <c r="N3489" s="150">
        <f t="shared" si="217"/>
        <v>0</v>
      </c>
      <c r="O3489" s="152">
        <f t="shared" si="218"/>
        <v>0.5500000000174623</v>
      </c>
      <c r="P3489" s="128">
        <f t="shared" si="219"/>
        <v>-0.5500000000174623</v>
      </c>
      <c r="Q3489" s="153">
        <v>0</v>
      </c>
      <c r="R3489" s="128">
        <f t="shared" si="220"/>
        <v>-0.5500000000174623</v>
      </c>
      <c r="S3489" s="129">
        <v>16</v>
      </c>
    </row>
    <row r="3490" spans="2:19" hidden="1">
      <c r="B3490" s="121">
        <v>82010100041</v>
      </c>
      <c r="C3490" s="123" t="s">
        <v>4062</v>
      </c>
      <c r="D3490" s="123" t="s">
        <v>32</v>
      </c>
      <c r="E3490" s="123" t="s">
        <v>34</v>
      </c>
      <c r="F3490" s="123" t="s">
        <v>89</v>
      </c>
      <c r="G3490" s="123" t="s">
        <v>86</v>
      </c>
      <c r="H3490" s="149">
        <v>0</v>
      </c>
      <c r="I3490" s="123" t="s">
        <v>3558</v>
      </c>
      <c r="J3490" s="150">
        <f>VLOOKUP(B3490,'12.2023'!A:C,3,0)</f>
        <v>0</v>
      </c>
      <c r="K3490" s="151">
        <f>VLOOKUP(B3490,'12.2023'!A:D,4,0)</f>
        <v>0</v>
      </c>
      <c r="L3490" s="150">
        <f>VLOOKUP(B3490,'12.2023'!A:E,5,0)</f>
        <v>19665</v>
      </c>
      <c r="M3490" s="150">
        <f>VLOOKUP(B3490,'12.2023'!A:F,6,0)</f>
        <v>19665</v>
      </c>
      <c r="N3490" s="150">
        <f t="shared" si="217"/>
        <v>0</v>
      </c>
      <c r="O3490" s="152">
        <f t="shared" si="218"/>
        <v>0</v>
      </c>
      <c r="P3490" s="128">
        <f t="shared" si="219"/>
        <v>0</v>
      </c>
      <c r="Q3490" s="153">
        <v>0</v>
      </c>
      <c r="R3490" s="128">
        <f t="shared" si="220"/>
        <v>0</v>
      </c>
      <c r="S3490" s="129">
        <v>16</v>
      </c>
    </row>
    <row r="3491" spans="2:19" hidden="1">
      <c r="B3491" s="121">
        <v>82010100042</v>
      </c>
      <c r="C3491" s="123" t="s">
        <v>4062</v>
      </c>
      <c r="D3491" s="123" t="s">
        <v>32</v>
      </c>
      <c r="E3491" s="123" t="s">
        <v>34</v>
      </c>
      <c r="F3491" s="123" t="s">
        <v>89</v>
      </c>
      <c r="G3491" s="123" t="s">
        <v>86</v>
      </c>
      <c r="H3491" s="149">
        <v>0</v>
      </c>
      <c r="I3491" s="123" t="s">
        <v>3559</v>
      </c>
      <c r="J3491" s="150">
        <f>VLOOKUP(B3491,'12.2023'!A:C,3,0)</f>
        <v>0</v>
      </c>
      <c r="K3491" s="151">
        <f>VLOOKUP(B3491,'12.2023'!A:D,4,0)</f>
        <v>0</v>
      </c>
      <c r="L3491" s="150">
        <f>VLOOKUP(B3491,'12.2023'!A:E,5,0)</f>
        <v>17171.12</v>
      </c>
      <c r="M3491" s="150">
        <f>VLOOKUP(B3491,'12.2023'!A:F,6,0)</f>
        <v>17171.12</v>
      </c>
      <c r="N3491" s="150">
        <f t="shared" si="217"/>
        <v>0</v>
      </c>
      <c r="O3491" s="152">
        <f t="shared" si="218"/>
        <v>0</v>
      </c>
      <c r="P3491" s="128">
        <f t="shared" si="219"/>
        <v>0</v>
      </c>
      <c r="Q3491" s="153">
        <v>0</v>
      </c>
      <c r="R3491" s="128">
        <f t="shared" si="220"/>
        <v>0</v>
      </c>
      <c r="S3491" s="129">
        <v>16</v>
      </c>
    </row>
    <row r="3492" spans="2:19" hidden="1">
      <c r="B3492" s="121">
        <v>82010100043</v>
      </c>
      <c r="C3492" s="123" t="s">
        <v>4062</v>
      </c>
      <c r="D3492" s="123" t="s">
        <v>32</v>
      </c>
      <c r="E3492" s="123" t="s">
        <v>34</v>
      </c>
      <c r="F3492" s="123" t="s">
        <v>89</v>
      </c>
      <c r="G3492" s="123" t="s">
        <v>86</v>
      </c>
      <c r="H3492" s="149">
        <v>0</v>
      </c>
      <c r="I3492" s="123" t="s">
        <v>3560</v>
      </c>
      <c r="J3492" s="150">
        <f>VLOOKUP(B3492,'12.2023'!A:C,3,0)</f>
        <v>0</v>
      </c>
      <c r="K3492" s="151">
        <f>VLOOKUP(B3492,'12.2023'!A:D,4,0)</f>
        <v>0</v>
      </c>
      <c r="L3492" s="150">
        <f>VLOOKUP(B3492,'12.2023'!A:E,5,0)</f>
        <v>322665</v>
      </c>
      <c r="M3492" s="150">
        <f>VLOOKUP(B3492,'12.2023'!A:F,6,0)</f>
        <v>357391.26</v>
      </c>
      <c r="N3492" s="150">
        <f t="shared" si="217"/>
        <v>0</v>
      </c>
      <c r="O3492" s="152">
        <f t="shared" si="218"/>
        <v>34726.260000000009</v>
      </c>
      <c r="P3492" s="128">
        <f t="shared" si="219"/>
        <v>-34726.260000000009</v>
      </c>
      <c r="Q3492" s="153">
        <v>0</v>
      </c>
      <c r="R3492" s="128">
        <f t="shared" si="220"/>
        <v>-34726.260000000009</v>
      </c>
      <c r="S3492" s="129">
        <v>16</v>
      </c>
    </row>
    <row r="3493" spans="2:19" hidden="1">
      <c r="B3493" s="121">
        <v>82010100044</v>
      </c>
      <c r="C3493" s="123" t="s">
        <v>4062</v>
      </c>
      <c r="D3493" s="123" t="s">
        <v>32</v>
      </c>
      <c r="E3493" s="123" t="s">
        <v>34</v>
      </c>
      <c r="F3493" s="123" t="s">
        <v>89</v>
      </c>
      <c r="G3493" s="123" t="s">
        <v>86</v>
      </c>
      <c r="H3493" s="149">
        <v>0</v>
      </c>
      <c r="I3493" s="123" t="s">
        <v>3561</v>
      </c>
      <c r="J3493" s="150">
        <f>VLOOKUP(B3493,'12.2023'!A:C,3,0)</f>
        <v>0</v>
      </c>
      <c r="K3493" s="151">
        <f>VLOOKUP(B3493,'12.2023'!A:D,4,0)</f>
        <v>0</v>
      </c>
      <c r="L3493" s="150">
        <f>VLOOKUP(B3493,'12.2023'!A:E,5,0)</f>
        <v>141450</v>
      </c>
      <c r="M3493" s="150">
        <f>VLOOKUP(B3493,'12.2023'!A:F,6,0)</f>
        <v>141450</v>
      </c>
      <c r="N3493" s="150">
        <f t="shared" si="217"/>
        <v>0</v>
      </c>
      <c r="O3493" s="152">
        <f t="shared" si="218"/>
        <v>0</v>
      </c>
      <c r="P3493" s="128">
        <f t="shared" si="219"/>
        <v>0</v>
      </c>
      <c r="Q3493" s="153">
        <v>0</v>
      </c>
      <c r="R3493" s="128">
        <f t="shared" si="220"/>
        <v>0</v>
      </c>
      <c r="S3493" s="129">
        <v>16</v>
      </c>
    </row>
    <row r="3494" spans="2:19" hidden="1">
      <c r="B3494" s="121">
        <v>82010100045</v>
      </c>
      <c r="C3494" s="123" t="s">
        <v>4062</v>
      </c>
      <c r="D3494" s="123" t="s">
        <v>32</v>
      </c>
      <c r="E3494" s="123" t="s">
        <v>34</v>
      </c>
      <c r="F3494" s="123" t="s">
        <v>89</v>
      </c>
      <c r="G3494" s="123" t="s">
        <v>86</v>
      </c>
      <c r="H3494" s="149">
        <v>0</v>
      </c>
      <c r="I3494" s="123" t="s">
        <v>3562</v>
      </c>
      <c r="J3494" s="150">
        <f>VLOOKUP(B3494,'12.2023'!A:C,3,0)</f>
        <v>0</v>
      </c>
      <c r="K3494" s="151">
        <f>VLOOKUP(B3494,'12.2023'!A:D,4,0)</f>
        <v>0</v>
      </c>
      <c r="L3494" s="150">
        <f>VLOOKUP(B3494,'12.2023'!A:E,5,0)</f>
        <v>17940</v>
      </c>
      <c r="M3494" s="150">
        <f>VLOOKUP(B3494,'12.2023'!A:F,6,0)</f>
        <v>17940</v>
      </c>
      <c r="N3494" s="150">
        <f t="shared" si="217"/>
        <v>0</v>
      </c>
      <c r="O3494" s="152">
        <f t="shared" si="218"/>
        <v>0</v>
      </c>
      <c r="P3494" s="128">
        <f t="shared" si="219"/>
        <v>0</v>
      </c>
      <c r="Q3494" s="153">
        <v>0</v>
      </c>
      <c r="R3494" s="128">
        <f t="shared" si="220"/>
        <v>0</v>
      </c>
      <c r="S3494" s="129">
        <v>16</v>
      </c>
    </row>
    <row r="3495" spans="2:19" hidden="1">
      <c r="B3495" s="121">
        <v>82010100046</v>
      </c>
      <c r="C3495" s="123" t="s">
        <v>4062</v>
      </c>
      <c r="D3495" s="123" t="s">
        <v>32</v>
      </c>
      <c r="E3495" s="123" t="s">
        <v>34</v>
      </c>
      <c r="F3495" s="123" t="s">
        <v>89</v>
      </c>
      <c r="G3495" s="123" t="s">
        <v>86</v>
      </c>
      <c r="H3495" s="149">
        <v>0</v>
      </c>
      <c r="I3495" s="123" t="s">
        <v>3563</v>
      </c>
      <c r="J3495" s="150">
        <f>VLOOKUP(B3495,'12.2023'!A:C,3,0)</f>
        <v>0</v>
      </c>
      <c r="K3495" s="151">
        <f>VLOOKUP(B3495,'12.2023'!A:D,4,0)</f>
        <v>0</v>
      </c>
      <c r="L3495" s="150">
        <f>VLOOKUP(B3495,'12.2023'!A:E,5,0)</f>
        <v>47500</v>
      </c>
      <c r="M3495" s="150">
        <f>VLOOKUP(B3495,'12.2023'!A:F,6,0)</f>
        <v>47500</v>
      </c>
      <c r="N3495" s="150">
        <f t="shared" si="217"/>
        <v>0</v>
      </c>
      <c r="O3495" s="152">
        <f t="shared" si="218"/>
        <v>0</v>
      </c>
      <c r="P3495" s="128">
        <f t="shared" si="219"/>
        <v>0</v>
      </c>
      <c r="Q3495" s="153">
        <v>0</v>
      </c>
      <c r="R3495" s="128">
        <f t="shared" si="220"/>
        <v>0</v>
      </c>
      <c r="S3495" s="129">
        <v>16</v>
      </c>
    </row>
    <row r="3496" spans="2:19" hidden="1">
      <c r="B3496" s="121">
        <v>82010100047</v>
      </c>
      <c r="C3496" s="123" t="s">
        <v>4062</v>
      </c>
      <c r="D3496" s="123" t="s">
        <v>32</v>
      </c>
      <c r="E3496" s="123" t="s">
        <v>34</v>
      </c>
      <c r="F3496" s="123" t="s">
        <v>89</v>
      </c>
      <c r="G3496" s="123" t="s">
        <v>86</v>
      </c>
      <c r="H3496" s="149">
        <v>0</v>
      </c>
      <c r="I3496" s="123" t="s">
        <v>3564</v>
      </c>
      <c r="J3496" s="150">
        <f>VLOOKUP(B3496,'12.2023'!A:C,3,0)</f>
        <v>0</v>
      </c>
      <c r="K3496" s="151">
        <f>VLOOKUP(B3496,'12.2023'!A:D,4,0)</f>
        <v>0</v>
      </c>
      <c r="L3496" s="150">
        <f>VLOOKUP(B3496,'12.2023'!A:E,5,0)</f>
        <v>17503</v>
      </c>
      <c r="M3496" s="150">
        <f>VLOOKUP(B3496,'12.2023'!A:F,6,0)</f>
        <v>17503</v>
      </c>
      <c r="N3496" s="150">
        <f t="shared" si="217"/>
        <v>0</v>
      </c>
      <c r="O3496" s="152">
        <f t="shared" si="218"/>
        <v>0</v>
      </c>
      <c r="P3496" s="128">
        <f t="shared" si="219"/>
        <v>0</v>
      </c>
      <c r="Q3496" s="153">
        <v>0</v>
      </c>
      <c r="R3496" s="128">
        <f t="shared" si="220"/>
        <v>0</v>
      </c>
      <c r="S3496" s="129">
        <v>16</v>
      </c>
    </row>
    <row r="3497" spans="2:19" hidden="1">
      <c r="B3497" s="121">
        <v>82010100048</v>
      </c>
      <c r="C3497" s="123" t="s">
        <v>4062</v>
      </c>
      <c r="D3497" s="123" t="s">
        <v>32</v>
      </c>
      <c r="E3497" s="123" t="s">
        <v>34</v>
      </c>
      <c r="F3497" s="123" t="s">
        <v>89</v>
      </c>
      <c r="G3497" s="123" t="s">
        <v>86</v>
      </c>
      <c r="H3497" s="149">
        <v>0</v>
      </c>
      <c r="I3497" s="123" t="s">
        <v>3565</v>
      </c>
      <c r="J3497" s="150">
        <f>VLOOKUP(B3497,'12.2023'!A:C,3,0)</f>
        <v>0</v>
      </c>
      <c r="K3497" s="151">
        <f>VLOOKUP(B3497,'12.2023'!A:D,4,0)</f>
        <v>0</v>
      </c>
      <c r="L3497" s="150">
        <f>VLOOKUP(B3497,'12.2023'!A:E,5,0)</f>
        <v>61966</v>
      </c>
      <c r="M3497" s="150">
        <f>VLOOKUP(B3497,'12.2023'!A:F,6,0)</f>
        <v>61966.6</v>
      </c>
      <c r="N3497" s="150">
        <f t="shared" si="217"/>
        <v>0</v>
      </c>
      <c r="O3497" s="152">
        <f t="shared" si="218"/>
        <v>0.59999999999854481</v>
      </c>
      <c r="P3497" s="128">
        <f t="shared" si="219"/>
        <v>-0.59999999999854481</v>
      </c>
      <c r="Q3497" s="153">
        <v>0</v>
      </c>
      <c r="R3497" s="128">
        <f t="shared" si="220"/>
        <v>-0.59999999999854481</v>
      </c>
      <c r="S3497" s="129">
        <v>16</v>
      </c>
    </row>
    <row r="3498" spans="2:19" hidden="1">
      <c r="B3498" s="121">
        <v>82010100049</v>
      </c>
      <c r="C3498" s="123" t="s">
        <v>4062</v>
      </c>
      <c r="D3498" s="123" t="s">
        <v>32</v>
      </c>
      <c r="E3498" s="123" t="s">
        <v>34</v>
      </c>
      <c r="F3498" s="123" t="s">
        <v>89</v>
      </c>
      <c r="G3498" s="123" t="s">
        <v>86</v>
      </c>
      <c r="H3498" s="160">
        <v>0</v>
      </c>
      <c r="I3498" s="123" t="s">
        <v>3566</v>
      </c>
      <c r="J3498" s="150">
        <f>VLOOKUP(B3498,'12.2023'!A:C,3,0)</f>
        <v>0</v>
      </c>
      <c r="K3498" s="151">
        <f>VLOOKUP(B3498,'12.2023'!A:D,4,0)</f>
        <v>0</v>
      </c>
      <c r="L3498" s="150">
        <f>VLOOKUP(B3498,'12.2023'!A:E,5,0)</f>
        <v>21505</v>
      </c>
      <c r="M3498" s="150">
        <f>VLOOKUP(B3498,'12.2023'!A:F,6,0)</f>
        <v>21505</v>
      </c>
      <c r="N3498" s="150">
        <f t="shared" si="217"/>
        <v>0</v>
      </c>
      <c r="O3498" s="152">
        <f t="shared" si="218"/>
        <v>0</v>
      </c>
      <c r="P3498" s="128">
        <f t="shared" si="219"/>
        <v>0</v>
      </c>
      <c r="Q3498" s="153">
        <v>0</v>
      </c>
      <c r="R3498" s="128">
        <f t="shared" si="220"/>
        <v>0</v>
      </c>
      <c r="S3498" s="129">
        <v>16</v>
      </c>
    </row>
    <row r="3499" spans="2:19" hidden="1">
      <c r="B3499" s="121">
        <v>82010100050</v>
      </c>
      <c r="C3499" s="123" t="s">
        <v>4062</v>
      </c>
      <c r="D3499" s="123" t="s">
        <v>32</v>
      </c>
      <c r="E3499" s="123" t="s">
        <v>34</v>
      </c>
      <c r="F3499" s="123" t="s">
        <v>89</v>
      </c>
      <c r="G3499" s="123" t="s">
        <v>86</v>
      </c>
      <c r="H3499" s="149">
        <v>0</v>
      </c>
      <c r="I3499" s="123" t="s">
        <v>3567</v>
      </c>
      <c r="J3499" s="150">
        <f>VLOOKUP(B3499,'12.2023'!A:C,3,0)</f>
        <v>0</v>
      </c>
      <c r="K3499" s="151">
        <f>VLOOKUP(B3499,'12.2023'!A:D,4,0)</f>
        <v>0</v>
      </c>
      <c r="L3499" s="150">
        <f>VLOOKUP(B3499,'12.2023'!A:E,5,0)</f>
        <v>0</v>
      </c>
      <c r="M3499" s="150">
        <f>VLOOKUP(B3499,'12.2023'!A:F,6,0)</f>
        <v>24776.18</v>
      </c>
      <c r="N3499" s="150">
        <f t="shared" si="217"/>
        <v>0</v>
      </c>
      <c r="O3499" s="152">
        <f t="shared" si="218"/>
        <v>24776.18</v>
      </c>
      <c r="P3499" s="128">
        <f t="shared" si="219"/>
        <v>-24776.18</v>
      </c>
      <c r="Q3499" s="153">
        <v>0</v>
      </c>
      <c r="R3499" s="128">
        <f t="shared" si="220"/>
        <v>-24776.18</v>
      </c>
      <c r="S3499" s="129">
        <v>16</v>
      </c>
    </row>
    <row r="3500" spans="2:19" hidden="1">
      <c r="B3500" s="121">
        <v>82010100051</v>
      </c>
      <c r="C3500" s="123" t="s">
        <v>4062</v>
      </c>
      <c r="D3500" s="123" t="s">
        <v>32</v>
      </c>
      <c r="E3500" s="123" t="s">
        <v>34</v>
      </c>
      <c r="F3500" s="123" t="s">
        <v>89</v>
      </c>
      <c r="G3500" s="123" t="s">
        <v>86</v>
      </c>
      <c r="H3500" s="160">
        <v>0</v>
      </c>
      <c r="I3500" s="123" t="s">
        <v>3568</v>
      </c>
      <c r="J3500" s="150">
        <f>VLOOKUP(B3500,'12.2023'!A:C,3,0)</f>
        <v>0</v>
      </c>
      <c r="K3500" s="151">
        <f>VLOOKUP(B3500,'12.2023'!A:D,4,0)</f>
        <v>0</v>
      </c>
      <c r="L3500" s="150">
        <f>VLOOKUP(B3500,'12.2023'!A:E,5,0)</f>
        <v>11891</v>
      </c>
      <c r="M3500" s="150">
        <f>VLOOKUP(B3500,'12.2023'!A:F,6,0)</f>
        <v>11891</v>
      </c>
      <c r="N3500" s="150">
        <f t="shared" si="217"/>
        <v>0</v>
      </c>
      <c r="O3500" s="152">
        <f t="shared" si="218"/>
        <v>0</v>
      </c>
      <c r="P3500" s="128">
        <f t="shared" si="219"/>
        <v>0</v>
      </c>
      <c r="Q3500" s="153">
        <v>0</v>
      </c>
      <c r="R3500" s="128">
        <f t="shared" si="220"/>
        <v>0</v>
      </c>
      <c r="S3500" s="129">
        <v>16</v>
      </c>
    </row>
    <row r="3501" spans="2:19" hidden="1">
      <c r="B3501" s="121">
        <v>82010100052</v>
      </c>
      <c r="C3501" s="123" t="s">
        <v>4062</v>
      </c>
      <c r="D3501" s="123" t="s">
        <v>32</v>
      </c>
      <c r="E3501" s="123" t="s">
        <v>34</v>
      </c>
      <c r="F3501" s="123" t="s">
        <v>89</v>
      </c>
      <c r="G3501" s="123" t="s">
        <v>86</v>
      </c>
      <c r="H3501" s="160">
        <v>0</v>
      </c>
      <c r="I3501" s="123" t="s">
        <v>3569</v>
      </c>
      <c r="J3501" s="150">
        <f>VLOOKUP(B3501,'12.2023'!A:C,3,0)</f>
        <v>0</v>
      </c>
      <c r="K3501" s="151">
        <f>VLOOKUP(B3501,'12.2023'!A:D,4,0)</f>
        <v>0</v>
      </c>
      <c r="L3501" s="150">
        <f>VLOOKUP(B3501,'12.2023'!A:E,5,0)</f>
        <v>19853.600000000002</v>
      </c>
      <c r="M3501" s="150">
        <f>VLOOKUP(B3501,'12.2023'!A:F,6,0)</f>
        <v>19853.600000000002</v>
      </c>
      <c r="N3501" s="150">
        <f t="shared" si="217"/>
        <v>0</v>
      </c>
      <c r="O3501" s="152">
        <f t="shared" si="218"/>
        <v>0</v>
      </c>
      <c r="P3501" s="128">
        <f t="shared" si="219"/>
        <v>0</v>
      </c>
      <c r="Q3501" s="153">
        <v>0</v>
      </c>
      <c r="R3501" s="128">
        <f t="shared" si="220"/>
        <v>0</v>
      </c>
      <c r="S3501" s="129">
        <v>16</v>
      </c>
    </row>
    <row r="3502" spans="2:19" hidden="1">
      <c r="B3502" s="121">
        <v>82010100053</v>
      </c>
      <c r="C3502" s="123" t="s">
        <v>4062</v>
      </c>
      <c r="D3502" s="123" t="s">
        <v>32</v>
      </c>
      <c r="E3502" s="123" t="s">
        <v>34</v>
      </c>
      <c r="F3502" s="123" t="s">
        <v>89</v>
      </c>
      <c r="G3502" s="123" t="s">
        <v>86</v>
      </c>
      <c r="H3502" s="160">
        <v>0</v>
      </c>
      <c r="I3502" s="123" t="s">
        <v>4252</v>
      </c>
      <c r="J3502" s="150">
        <f>VLOOKUP(B3502,'12.2023'!A:C,3,0)</f>
        <v>0</v>
      </c>
      <c r="K3502" s="151">
        <f>VLOOKUP(B3502,'12.2023'!A:D,4,0)</f>
        <v>0</v>
      </c>
      <c r="L3502" s="150">
        <v>10350</v>
      </c>
      <c r="M3502" s="150">
        <v>10350</v>
      </c>
      <c r="N3502" s="150">
        <f t="shared" si="217"/>
        <v>0</v>
      </c>
      <c r="O3502" s="152">
        <f t="shared" si="218"/>
        <v>0</v>
      </c>
      <c r="P3502" s="128">
        <f t="shared" si="219"/>
        <v>0</v>
      </c>
      <c r="Q3502" s="153">
        <v>0</v>
      </c>
      <c r="R3502" s="128">
        <f t="shared" si="220"/>
        <v>0</v>
      </c>
      <c r="S3502" s="129">
        <v>16</v>
      </c>
    </row>
    <row r="3503" spans="2:19" hidden="1">
      <c r="B3503" s="121">
        <v>82010100054</v>
      </c>
      <c r="C3503" s="123" t="s">
        <v>4062</v>
      </c>
      <c r="D3503" s="123" t="s">
        <v>32</v>
      </c>
      <c r="E3503" s="123" t="s">
        <v>34</v>
      </c>
      <c r="F3503" s="123" t="s">
        <v>89</v>
      </c>
      <c r="G3503" s="123" t="s">
        <v>86</v>
      </c>
      <c r="H3503" s="149">
        <v>0</v>
      </c>
      <c r="I3503" s="123" t="s">
        <v>4253</v>
      </c>
      <c r="J3503" s="150">
        <f>VLOOKUP(B3503,'12.2023'!A:C,3,0)</f>
        <v>0</v>
      </c>
      <c r="K3503" s="151">
        <f>VLOOKUP(B3503,'12.2023'!A:D,4,0)</f>
        <v>0</v>
      </c>
      <c r="L3503" s="150">
        <v>0</v>
      </c>
      <c r="M3503" s="150">
        <v>34195.25</v>
      </c>
      <c r="N3503" s="150">
        <f t="shared" si="217"/>
        <v>0</v>
      </c>
      <c r="O3503" s="152">
        <f t="shared" si="218"/>
        <v>34195.25</v>
      </c>
      <c r="P3503" s="128">
        <f t="shared" si="219"/>
        <v>-34195.25</v>
      </c>
      <c r="Q3503" s="153">
        <v>0</v>
      </c>
      <c r="R3503" s="128">
        <f t="shared" si="220"/>
        <v>-34195.25</v>
      </c>
      <c r="S3503" s="129">
        <v>16</v>
      </c>
    </row>
    <row r="3504" spans="2:19" hidden="1">
      <c r="B3504" s="121">
        <v>82010100055</v>
      </c>
      <c r="C3504" s="123" t="s">
        <v>4062</v>
      </c>
      <c r="D3504" s="123" t="s">
        <v>32</v>
      </c>
      <c r="E3504" s="123" t="s">
        <v>34</v>
      </c>
      <c r="F3504" s="123" t="s">
        <v>89</v>
      </c>
      <c r="G3504" s="123" t="s">
        <v>86</v>
      </c>
      <c r="H3504" s="149">
        <v>0</v>
      </c>
      <c r="I3504" s="123" t="s">
        <v>4254</v>
      </c>
      <c r="J3504" s="150">
        <f>VLOOKUP(B3504,'12.2023'!A:C,3,0)</f>
        <v>0</v>
      </c>
      <c r="K3504" s="151">
        <f>VLOOKUP(B3504,'12.2023'!A:D,4,0)</f>
        <v>0</v>
      </c>
      <c r="L3504" s="150">
        <v>7590</v>
      </c>
      <c r="M3504" s="150">
        <v>7590</v>
      </c>
      <c r="N3504" s="150">
        <f t="shared" si="217"/>
        <v>0</v>
      </c>
      <c r="O3504" s="152">
        <f t="shared" si="218"/>
        <v>0</v>
      </c>
      <c r="P3504" s="128">
        <f t="shared" si="219"/>
        <v>0</v>
      </c>
      <c r="Q3504" s="153">
        <v>0</v>
      </c>
      <c r="R3504" s="128">
        <f t="shared" si="220"/>
        <v>0</v>
      </c>
      <c r="S3504" s="129">
        <v>16</v>
      </c>
    </row>
    <row r="3505" spans="2:19" hidden="1">
      <c r="B3505" s="121">
        <v>82010100056</v>
      </c>
      <c r="C3505" s="123" t="s">
        <v>4062</v>
      </c>
      <c r="D3505" s="123" t="s">
        <v>32</v>
      </c>
      <c r="E3505" s="123" t="s">
        <v>34</v>
      </c>
      <c r="F3505" s="123" t="s">
        <v>89</v>
      </c>
      <c r="G3505" s="123" t="s">
        <v>86</v>
      </c>
      <c r="H3505" s="149">
        <v>0</v>
      </c>
      <c r="I3505" s="123" t="s">
        <v>4255</v>
      </c>
      <c r="J3505" s="150">
        <f>VLOOKUP(B3505,'12.2023'!A:C,3,0)</f>
        <v>0</v>
      </c>
      <c r="K3505" s="151">
        <f>VLOOKUP(B3505,'12.2023'!A:D,4,0)</f>
        <v>0</v>
      </c>
      <c r="L3505" s="150">
        <v>0</v>
      </c>
      <c r="M3505" s="150">
        <v>1610</v>
      </c>
      <c r="N3505" s="150">
        <f t="shared" si="217"/>
        <v>0</v>
      </c>
      <c r="O3505" s="152">
        <f t="shared" si="218"/>
        <v>1610</v>
      </c>
      <c r="P3505" s="128">
        <f t="shared" si="219"/>
        <v>-1610</v>
      </c>
      <c r="Q3505" s="153">
        <v>0</v>
      </c>
      <c r="R3505" s="128">
        <f t="shared" si="220"/>
        <v>-1610</v>
      </c>
      <c r="S3505" s="129">
        <v>16</v>
      </c>
    </row>
    <row r="3506" spans="2:19" hidden="1">
      <c r="B3506" s="121">
        <v>82010200001</v>
      </c>
      <c r="C3506" s="123" t="s">
        <v>4062</v>
      </c>
      <c r="D3506" s="123" t="s">
        <v>32</v>
      </c>
      <c r="E3506" s="148" t="s">
        <v>34</v>
      </c>
      <c r="F3506" s="148" t="s">
        <v>140</v>
      </c>
      <c r="G3506" s="149" t="s">
        <v>4385</v>
      </c>
      <c r="H3506" s="160">
        <v>0</v>
      </c>
      <c r="I3506" s="123" t="s">
        <v>3570</v>
      </c>
      <c r="J3506" s="150">
        <f>VLOOKUP(B3506,'12.2023'!A:C,3,0)</f>
        <v>0</v>
      </c>
      <c r="K3506" s="151">
        <f>VLOOKUP(B3506,'12.2023'!A:D,4,0)</f>
        <v>0</v>
      </c>
      <c r="L3506" s="150">
        <f>VLOOKUP(B3506,'12.2023'!A:E,5,0)</f>
        <v>0</v>
      </c>
      <c r="M3506" s="150">
        <f>VLOOKUP(B3506,'12.2023'!A:F,6,0)</f>
        <v>0</v>
      </c>
      <c r="N3506" s="150">
        <f t="shared" si="217"/>
        <v>0</v>
      </c>
      <c r="O3506" s="152">
        <f t="shared" si="218"/>
        <v>0</v>
      </c>
      <c r="P3506" s="128">
        <f t="shared" si="219"/>
        <v>0</v>
      </c>
      <c r="Q3506" s="153">
        <v>0</v>
      </c>
      <c r="R3506" s="128">
        <f t="shared" si="220"/>
        <v>0</v>
      </c>
      <c r="S3506" s="129">
        <v>17</v>
      </c>
    </row>
    <row r="3507" spans="2:19" hidden="1">
      <c r="B3507" s="121">
        <v>82010200002</v>
      </c>
      <c r="C3507" s="123" t="s">
        <v>4062</v>
      </c>
      <c r="D3507" s="123" t="s">
        <v>32</v>
      </c>
      <c r="E3507" s="123" t="s">
        <v>34</v>
      </c>
      <c r="F3507" s="123" t="s">
        <v>140</v>
      </c>
      <c r="G3507" s="149" t="s">
        <v>4385</v>
      </c>
      <c r="H3507" s="160">
        <v>0</v>
      </c>
      <c r="I3507" s="123" t="s">
        <v>3571</v>
      </c>
      <c r="J3507" s="150">
        <f>VLOOKUP(B3507,'12.2023'!A:C,3,0)</f>
        <v>0</v>
      </c>
      <c r="K3507" s="151">
        <f>VLOOKUP(B3507,'12.2023'!A:D,4,0)</f>
        <v>0</v>
      </c>
      <c r="L3507" s="150">
        <f>VLOOKUP(B3507,'12.2023'!A:E,5,0)</f>
        <v>0</v>
      </c>
      <c r="M3507" s="150">
        <f>VLOOKUP(B3507,'12.2023'!A:F,6,0)</f>
        <v>0</v>
      </c>
      <c r="N3507" s="150">
        <f t="shared" si="217"/>
        <v>0</v>
      </c>
      <c r="O3507" s="152">
        <f t="shared" si="218"/>
        <v>0</v>
      </c>
      <c r="P3507" s="128">
        <f t="shared" si="219"/>
        <v>0</v>
      </c>
      <c r="Q3507" s="153">
        <v>0</v>
      </c>
      <c r="R3507" s="128">
        <f t="shared" si="220"/>
        <v>0</v>
      </c>
      <c r="S3507" s="129">
        <v>17</v>
      </c>
    </row>
    <row r="3508" spans="2:19" hidden="1">
      <c r="B3508" s="121">
        <v>82010200003</v>
      </c>
      <c r="C3508" s="123" t="s">
        <v>4062</v>
      </c>
      <c r="D3508" s="123" t="s">
        <v>32</v>
      </c>
      <c r="E3508" s="160" t="s">
        <v>44</v>
      </c>
      <c r="F3508" s="160" t="s">
        <v>152</v>
      </c>
      <c r="G3508" s="160" t="s">
        <v>45</v>
      </c>
      <c r="H3508" s="149">
        <v>0</v>
      </c>
      <c r="I3508" s="123" t="s">
        <v>3572</v>
      </c>
      <c r="J3508" s="150">
        <f>VLOOKUP(B3508,'12.2023'!A:C,3,0)</f>
        <v>900</v>
      </c>
      <c r="K3508" s="151">
        <f>VLOOKUP(B3508,'12.2023'!A:D,4,0)</f>
        <v>0</v>
      </c>
      <c r="L3508" s="150">
        <f>VLOOKUP(B3508,'12.2023'!A:E,5,0)</f>
        <v>243952</v>
      </c>
      <c r="M3508" s="150">
        <f>VLOOKUP(B3508,'12.2023'!A:F,6,0)</f>
        <v>239852</v>
      </c>
      <c r="N3508" s="150">
        <f t="shared" si="217"/>
        <v>5000</v>
      </c>
      <c r="O3508" s="152">
        <f t="shared" si="218"/>
        <v>0</v>
      </c>
      <c r="P3508" s="128">
        <f t="shared" si="219"/>
        <v>5000</v>
      </c>
      <c r="Q3508" s="153">
        <v>0</v>
      </c>
      <c r="R3508" s="128">
        <f t="shared" si="220"/>
        <v>5000</v>
      </c>
      <c r="S3508" s="129">
        <v>11</v>
      </c>
    </row>
    <row r="3509" spans="2:19" hidden="1">
      <c r="B3509" s="121">
        <v>82010200004</v>
      </c>
      <c r="C3509" s="123" t="s">
        <v>4062</v>
      </c>
      <c r="D3509" s="123" t="s">
        <v>32</v>
      </c>
      <c r="E3509" s="123" t="s">
        <v>34</v>
      </c>
      <c r="F3509" s="123" t="s">
        <v>140</v>
      </c>
      <c r="G3509" s="149" t="s">
        <v>4385</v>
      </c>
      <c r="H3509" s="149">
        <v>0</v>
      </c>
      <c r="I3509" s="123" t="s">
        <v>3573</v>
      </c>
      <c r="J3509" s="150">
        <f>VLOOKUP(B3509,'12.2023'!A:C,3,0)</f>
        <v>0</v>
      </c>
      <c r="K3509" s="151">
        <f>VLOOKUP(B3509,'12.2023'!A:D,4,0)</f>
        <v>2310</v>
      </c>
      <c r="L3509" s="150">
        <f>VLOOKUP(B3509,'12.2023'!A:E,5,0)</f>
        <v>30546</v>
      </c>
      <c r="M3509" s="150">
        <f>VLOOKUP(B3509,'12.2023'!A:F,6,0)</f>
        <v>28236</v>
      </c>
      <c r="N3509" s="150">
        <f t="shared" si="217"/>
        <v>0</v>
      </c>
      <c r="O3509" s="152">
        <f t="shared" si="218"/>
        <v>0</v>
      </c>
      <c r="P3509" s="128">
        <f t="shared" si="219"/>
        <v>0</v>
      </c>
      <c r="Q3509" s="153">
        <v>0</v>
      </c>
      <c r="R3509" s="128">
        <f t="shared" si="220"/>
        <v>0</v>
      </c>
      <c r="S3509" s="129">
        <v>17</v>
      </c>
    </row>
    <row r="3510" spans="2:19" hidden="1">
      <c r="B3510" s="121">
        <v>82010200005</v>
      </c>
      <c r="C3510" s="123" t="s">
        <v>4062</v>
      </c>
      <c r="D3510" s="123" t="s">
        <v>32</v>
      </c>
      <c r="E3510" s="123" t="s">
        <v>34</v>
      </c>
      <c r="F3510" s="123" t="s">
        <v>140</v>
      </c>
      <c r="G3510" s="149" t="s">
        <v>4385</v>
      </c>
      <c r="H3510" s="149">
        <v>0</v>
      </c>
      <c r="I3510" s="123" t="s">
        <v>3574</v>
      </c>
      <c r="J3510" s="150">
        <f>VLOOKUP(B3510,'12.2023'!A:C,3,0)</f>
        <v>0</v>
      </c>
      <c r="K3510" s="151">
        <f>VLOOKUP(B3510,'12.2023'!A:D,4,0)</f>
        <v>0</v>
      </c>
      <c r="L3510" s="150">
        <f>VLOOKUP(B3510,'12.2023'!A:E,5,0)</f>
        <v>0</v>
      </c>
      <c r="M3510" s="150">
        <f>VLOOKUP(B3510,'12.2023'!A:F,6,0)</f>
        <v>0</v>
      </c>
      <c r="N3510" s="150">
        <f t="shared" si="217"/>
        <v>0</v>
      </c>
      <c r="O3510" s="152">
        <f t="shared" si="218"/>
        <v>0</v>
      </c>
      <c r="P3510" s="128">
        <f t="shared" si="219"/>
        <v>0</v>
      </c>
      <c r="Q3510" s="153">
        <v>0</v>
      </c>
      <c r="R3510" s="128">
        <f t="shared" si="220"/>
        <v>0</v>
      </c>
      <c r="S3510" s="129">
        <v>17</v>
      </c>
    </row>
    <row r="3511" spans="2:19" hidden="1">
      <c r="B3511" s="121">
        <v>82010200006</v>
      </c>
      <c r="C3511" s="123" t="s">
        <v>4062</v>
      </c>
      <c r="D3511" s="123" t="s">
        <v>32</v>
      </c>
      <c r="E3511" s="123" t="s">
        <v>34</v>
      </c>
      <c r="F3511" s="123" t="s">
        <v>140</v>
      </c>
      <c r="G3511" s="149" t="s">
        <v>4385</v>
      </c>
      <c r="H3511" s="149">
        <v>0</v>
      </c>
      <c r="I3511" s="123" t="s">
        <v>3575</v>
      </c>
      <c r="J3511" s="150">
        <f>VLOOKUP(B3511,'12.2023'!A:C,3,0)</f>
        <v>0</v>
      </c>
      <c r="K3511" s="151">
        <f>VLOOKUP(B3511,'12.2023'!A:D,4,0)</f>
        <v>0</v>
      </c>
      <c r="L3511" s="150">
        <f>VLOOKUP(B3511,'12.2023'!A:E,5,0)</f>
        <v>0</v>
      </c>
      <c r="M3511" s="150">
        <f>VLOOKUP(B3511,'12.2023'!A:F,6,0)</f>
        <v>0</v>
      </c>
      <c r="N3511" s="150">
        <f t="shared" si="217"/>
        <v>0</v>
      </c>
      <c r="O3511" s="152">
        <f t="shared" si="218"/>
        <v>0</v>
      </c>
      <c r="P3511" s="128">
        <f t="shared" si="219"/>
        <v>0</v>
      </c>
      <c r="Q3511" s="153">
        <v>0</v>
      </c>
      <c r="R3511" s="128">
        <f t="shared" si="220"/>
        <v>0</v>
      </c>
      <c r="S3511" s="129">
        <v>17</v>
      </c>
    </row>
    <row r="3512" spans="2:19" hidden="1">
      <c r="B3512" s="121">
        <v>82010200007</v>
      </c>
      <c r="C3512" s="123" t="s">
        <v>4062</v>
      </c>
      <c r="D3512" s="123" t="s">
        <v>32</v>
      </c>
      <c r="E3512" s="123" t="s">
        <v>34</v>
      </c>
      <c r="F3512" s="123" t="s">
        <v>140</v>
      </c>
      <c r="G3512" s="149" t="s">
        <v>4385</v>
      </c>
      <c r="H3512" s="149">
        <v>0</v>
      </c>
      <c r="I3512" s="123" t="s">
        <v>3576</v>
      </c>
      <c r="J3512" s="150">
        <f>VLOOKUP(B3512,'12.2023'!A:C,3,0)</f>
        <v>0</v>
      </c>
      <c r="K3512" s="151">
        <f>VLOOKUP(B3512,'12.2023'!A:D,4,0)</f>
        <v>0</v>
      </c>
      <c r="L3512" s="150">
        <f>VLOOKUP(B3512,'12.2023'!A:E,5,0)</f>
        <v>5700</v>
      </c>
      <c r="M3512" s="150">
        <f>VLOOKUP(B3512,'12.2023'!A:F,6,0)</f>
        <v>5700</v>
      </c>
      <c r="N3512" s="150">
        <f t="shared" si="217"/>
        <v>0</v>
      </c>
      <c r="O3512" s="152">
        <f t="shared" si="218"/>
        <v>0</v>
      </c>
      <c r="P3512" s="128">
        <f t="shared" si="219"/>
        <v>0</v>
      </c>
      <c r="Q3512" s="153">
        <v>0</v>
      </c>
      <c r="R3512" s="128">
        <f t="shared" si="220"/>
        <v>0</v>
      </c>
      <c r="S3512" s="129">
        <v>17</v>
      </c>
    </row>
    <row r="3513" spans="2:19" hidden="1">
      <c r="B3513" s="121">
        <v>82010200008</v>
      </c>
      <c r="C3513" s="123" t="s">
        <v>4062</v>
      </c>
      <c r="D3513" s="123" t="s">
        <v>32</v>
      </c>
      <c r="E3513" s="123" t="s">
        <v>34</v>
      </c>
      <c r="F3513" s="123" t="s">
        <v>140</v>
      </c>
      <c r="G3513" s="149" t="s">
        <v>4385</v>
      </c>
      <c r="H3513" s="149">
        <v>0</v>
      </c>
      <c r="I3513" s="123" t="s">
        <v>3577</v>
      </c>
      <c r="J3513" s="150">
        <f>VLOOKUP(B3513,'12.2023'!A:C,3,0)</f>
        <v>0</v>
      </c>
      <c r="K3513" s="151">
        <f>VLOOKUP(B3513,'12.2023'!A:D,4,0)</f>
        <v>0</v>
      </c>
      <c r="L3513" s="150">
        <f>VLOOKUP(B3513,'12.2023'!A:E,5,0)</f>
        <v>75000</v>
      </c>
      <c r="M3513" s="150">
        <f>VLOOKUP(B3513,'12.2023'!A:F,6,0)</f>
        <v>78200</v>
      </c>
      <c r="N3513" s="150">
        <f t="shared" si="217"/>
        <v>0</v>
      </c>
      <c r="O3513" s="152">
        <f t="shared" si="218"/>
        <v>3200</v>
      </c>
      <c r="P3513" s="128">
        <f t="shared" si="219"/>
        <v>-3200</v>
      </c>
      <c r="Q3513" s="153">
        <v>0</v>
      </c>
      <c r="R3513" s="128">
        <f t="shared" si="220"/>
        <v>-3200</v>
      </c>
      <c r="S3513" s="129">
        <v>17</v>
      </c>
    </row>
    <row r="3514" spans="2:19" hidden="1">
      <c r="B3514" s="121">
        <v>82010200009</v>
      </c>
      <c r="C3514" s="123" t="s">
        <v>4062</v>
      </c>
      <c r="D3514" s="123" t="s">
        <v>32</v>
      </c>
      <c r="E3514" s="123" t="s">
        <v>34</v>
      </c>
      <c r="F3514" s="123" t="s">
        <v>140</v>
      </c>
      <c r="G3514" s="149" t="s">
        <v>4385</v>
      </c>
      <c r="H3514" s="160">
        <v>0</v>
      </c>
      <c r="I3514" s="123" t="s">
        <v>3578</v>
      </c>
      <c r="J3514" s="150">
        <f>VLOOKUP(B3514,'12.2023'!A:C,3,0)</f>
        <v>0</v>
      </c>
      <c r="K3514" s="151">
        <f>VLOOKUP(B3514,'12.2023'!A:D,4,0)</f>
        <v>0</v>
      </c>
      <c r="L3514" s="150">
        <f>VLOOKUP(B3514,'12.2023'!A:E,5,0)</f>
        <v>2900</v>
      </c>
      <c r="M3514" s="150">
        <f>VLOOKUP(B3514,'12.2023'!A:F,6,0)</f>
        <v>3024</v>
      </c>
      <c r="N3514" s="150">
        <f t="shared" si="217"/>
        <v>0</v>
      </c>
      <c r="O3514" s="152">
        <f t="shared" si="218"/>
        <v>124</v>
      </c>
      <c r="P3514" s="128">
        <f t="shared" si="219"/>
        <v>-124</v>
      </c>
      <c r="Q3514" s="153">
        <v>0</v>
      </c>
      <c r="R3514" s="128">
        <f t="shared" si="220"/>
        <v>-124</v>
      </c>
      <c r="S3514" s="129">
        <v>17</v>
      </c>
    </row>
    <row r="3515" spans="2:19" hidden="1">
      <c r="B3515" s="121">
        <v>82010300001</v>
      </c>
      <c r="C3515" s="123" t="s">
        <v>4062</v>
      </c>
      <c r="D3515" s="123" t="s">
        <v>32</v>
      </c>
      <c r="E3515" s="123" t="s">
        <v>34</v>
      </c>
      <c r="F3515" s="123" t="s">
        <v>140</v>
      </c>
      <c r="G3515" s="123" t="s">
        <v>40</v>
      </c>
      <c r="H3515" s="160">
        <v>0</v>
      </c>
      <c r="I3515" s="123" t="s">
        <v>3579</v>
      </c>
      <c r="J3515" s="150">
        <f>VLOOKUP(B3515,'12.2023'!A:C,3,0)</f>
        <v>0</v>
      </c>
      <c r="K3515" s="151">
        <f>VLOOKUP(B3515,'12.2023'!A:D,4,0)</f>
        <v>0</v>
      </c>
      <c r="L3515" s="150">
        <f>VLOOKUP(B3515,'12.2023'!A:E,5,0)</f>
        <v>0</v>
      </c>
      <c r="M3515" s="150">
        <f>VLOOKUP(B3515,'12.2023'!A:F,6,0)</f>
        <v>0</v>
      </c>
      <c r="N3515" s="150">
        <f t="shared" si="217"/>
        <v>0</v>
      </c>
      <c r="O3515" s="152">
        <f t="shared" si="218"/>
        <v>0</v>
      </c>
      <c r="P3515" s="128">
        <f t="shared" si="219"/>
        <v>0</v>
      </c>
      <c r="Q3515" s="153">
        <v>0</v>
      </c>
      <c r="R3515" s="128">
        <f t="shared" si="220"/>
        <v>0</v>
      </c>
      <c r="S3515" s="129">
        <v>17</v>
      </c>
    </row>
    <row r="3516" spans="2:19" hidden="1">
      <c r="B3516" s="121">
        <v>82010300002</v>
      </c>
      <c r="C3516" s="123" t="s">
        <v>4062</v>
      </c>
      <c r="D3516" s="123" t="s">
        <v>32</v>
      </c>
      <c r="E3516" s="123" t="s">
        <v>34</v>
      </c>
      <c r="F3516" s="123" t="s">
        <v>140</v>
      </c>
      <c r="G3516" s="123" t="s">
        <v>40</v>
      </c>
      <c r="H3516" s="160">
        <v>0</v>
      </c>
      <c r="I3516" s="123" t="s">
        <v>3580</v>
      </c>
      <c r="J3516" s="150">
        <f>VLOOKUP(B3516,'12.2023'!A:C,3,0)</f>
        <v>0</v>
      </c>
      <c r="K3516" s="151">
        <f>VLOOKUP(B3516,'12.2023'!A:D,4,0)</f>
        <v>0</v>
      </c>
      <c r="L3516" s="150">
        <f>VLOOKUP(B3516,'12.2023'!A:E,5,0)</f>
        <v>0</v>
      </c>
      <c r="M3516" s="150">
        <f>VLOOKUP(B3516,'12.2023'!A:F,6,0)</f>
        <v>0</v>
      </c>
      <c r="N3516" s="150">
        <f t="shared" si="217"/>
        <v>0</v>
      </c>
      <c r="O3516" s="152">
        <f t="shared" si="218"/>
        <v>0</v>
      </c>
      <c r="P3516" s="128">
        <f t="shared" si="219"/>
        <v>0</v>
      </c>
      <c r="Q3516" s="153">
        <v>0</v>
      </c>
      <c r="R3516" s="128">
        <f t="shared" si="220"/>
        <v>0</v>
      </c>
      <c r="S3516" s="129">
        <v>17</v>
      </c>
    </row>
    <row r="3517" spans="2:19" hidden="1">
      <c r="B3517" s="121">
        <v>82010300003</v>
      </c>
      <c r="C3517" s="123" t="s">
        <v>4062</v>
      </c>
      <c r="D3517" s="123" t="s">
        <v>32</v>
      </c>
      <c r="E3517" s="123" t="s">
        <v>34</v>
      </c>
      <c r="F3517" s="123" t="s">
        <v>140</v>
      </c>
      <c r="G3517" s="123" t="s">
        <v>40</v>
      </c>
      <c r="H3517" s="149">
        <v>0</v>
      </c>
      <c r="I3517" s="123" t="s">
        <v>3581</v>
      </c>
      <c r="J3517" s="150">
        <f>VLOOKUP(B3517,'12.2023'!A:C,3,0)</f>
        <v>0</v>
      </c>
      <c r="K3517" s="151">
        <f>VLOOKUP(B3517,'12.2023'!A:D,4,0)</f>
        <v>48921.67</v>
      </c>
      <c r="L3517" s="150">
        <f>VLOOKUP(B3517,'12.2023'!A:E,5,0)</f>
        <v>48921.67</v>
      </c>
      <c r="M3517" s="150">
        <f>VLOOKUP(B3517,'12.2023'!A:F,6,0)</f>
        <v>0</v>
      </c>
      <c r="N3517" s="150">
        <f t="shared" si="217"/>
        <v>0</v>
      </c>
      <c r="O3517" s="152">
        <f t="shared" si="218"/>
        <v>0</v>
      </c>
      <c r="P3517" s="128">
        <f t="shared" si="219"/>
        <v>0</v>
      </c>
      <c r="Q3517" s="153">
        <v>0</v>
      </c>
      <c r="R3517" s="128">
        <f t="shared" si="220"/>
        <v>0</v>
      </c>
      <c r="S3517" s="129">
        <v>17</v>
      </c>
    </row>
    <row r="3518" spans="2:19" hidden="1">
      <c r="B3518" s="121">
        <v>82010300004</v>
      </c>
      <c r="C3518" s="123" t="s">
        <v>4062</v>
      </c>
      <c r="D3518" s="123" t="s">
        <v>32</v>
      </c>
      <c r="E3518" s="123" t="s">
        <v>34</v>
      </c>
      <c r="F3518" s="123" t="s">
        <v>140</v>
      </c>
      <c r="G3518" s="123" t="s">
        <v>40</v>
      </c>
      <c r="H3518" s="149">
        <v>0</v>
      </c>
      <c r="I3518" s="123" t="s">
        <v>3582</v>
      </c>
      <c r="J3518" s="150">
        <f>VLOOKUP(B3518,'12.2023'!A:C,3,0)</f>
        <v>0</v>
      </c>
      <c r="K3518" s="151">
        <f>VLOOKUP(B3518,'12.2023'!A:D,4,0)</f>
        <v>0</v>
      </c>
      <c r="L3518" s="150">
        <f>VLOOKUP(B3518,'12.2023'!A:E,5,0)</f>
        <v>0</v>
      </c>
      <c r="M3518" s="150">
        <f>VLOOKUP(B3518,'12.2023'!A:F,6,0)</f>
        <v>0</v>
      </c>
      <c r="N3518" s="150">
        <f t="shared" si="217"/>
        <v>0</v>
      </c>
      <c r="O3518" s="152">
        <f t="shared" si="218"/>
        <v>0</v>
      </c>
      <c r="P3518" s="128">
        <f t="shared" si="219"/>
        <v>0</v>
      </c>
      <c r="Q3518" s="153">
        <v>0</v>
      </c>
      <c r="R3518" s="128">
        <f t="shared" si="220"/>
        <v>0</v>
      </c>
      <c r="S3518" s="129">
        <v>17</v>
      </c>
    </row>
    <row r="3519" spans="2:19" hidden="1">
      <c r="B3519" s="121">
        <v>82010300005</v>
      </c>
      <c r="C3519" s="123" t="s">
        <v>4062</v>
      </c>
      <c r="D3519" s="123" t="s">
        <v>32</v>
      </c>
      <c r="E3519" s="123" t="s">
        <v>34</v>
      </c>
      <c r="F3519" s="123" t="s">
        <v>140</v>
      </c>
      <c r="G3519" s="123" t="s">
        <v>40</v>
      </c>
      <c r="H3519" s="149">
        <v>0</v>
      </c>
      <c r="I3519" s="123" t="s">
        <v>3583</v>
      </c>
      <c r="J3519" s="150">
        <f>VLOOKUP(B3519,'12.2023'!A:C,3,0)</f>
        <v>0</v>
      </c>
      <c r="K3519" s="151">
        <f>VLOOKUP(B3519,'12.2023'!A:D,4,0)</f>
        <v>0</v>
      </c>
      <c r="L3519" s="150">
        <f>VLOOKUP(B3519,'12.2023'!A:E,5,0)</f>
        <v>0</v>
      </c>
      <c r="M3519" s="150">
        <f>VLOOKUP(B3519,'12.2023'!A:F,6,0)</f>
        <v>0</v>
      </c>
      <c r="N3519" s="150">
        <f t="shared" si="217"/>
        <v>0</v>
      </c>
      <c r="O3519" s="152">
        <f t="shared" si="218"/>
        <v>0</v>
      </c>
      <c r="P3519" s="128">
        <f t="shared" si="219"/>
        <v>0</v>
      </c>
      <c r="Q3519" s="153">
        <v>0</v>
      </c>
      <c r="R3519" s="128">
        <f t="shared" si="220"/>
        <v>0</v>
      </c>
      <c r="S3519" s="129">
        <v>17</v>
      </c>
    </row>
    <row r="3520" spans="2:19" hidden="1">
      <c r="B3520" s="121">
        <v>82010300006</v>
      </c>
      <c r="C3520" s="123" t="s">
        <v>4062</v>
      </c>
      <c r="D3520" s="123" t="s">
        <v>32</v>
      </c>
      <c r="E3520" s="123" t="s">
        <v>34</v>
      </c>
      <c r="F3520" s="123" t="s">
        <v>140</v>
      </c>
      <c r="G3520" s="123" t="s">
        <v>40</v>
      </c>
      <c r="H3520" s="149">
        <v>0</v>
      </c>
      <c r="I3520" s="123" t="s">
        <v>3584</v>
      </c>
      <c r="J3520" s="150">
        <f>VLOOKUP(B3520,'12.2023'!A:C,3,0)</f>
        <v>0</v>
      </c>
      <c r="K3520" s="151">
        <f>VLOOKUP(B3520,'12.2023'!A:D,4,0)</f>
        <v>0</v>
      </c>
      <c r="L3520" s="150">
        <f>VLOOKUP(B3520,'12.2023'!A:E,5,0)</f>
        <v>0</v>
      </c>
      <c r="M3520" s="150">
        <f>VLOOKUP(B3520,'12.2023'!A:F,6,0)</f>
        <v>0</v>
      </c>
      <c r="N3520" s="150">
        <f t="shared" si="217"/>
        <v>0</v>
      </c>
      <c r="O3520" s="152">
        <f t="shared" si="218"/>
        <v>0</v>
      </c>
      <c r="P3520" s="128">
        <f t="shared" si="219"/>
        <v>0</v>
      </c>
      <c r="Q3520" s="153">
        <v>0</v>
      </c>
      <c r="R3520" s="128">
        <f t="shared" si="220"/>
        <v>0</v>
      </c>
      <c r="S3520" s="129">
        <v>17</v>
      </c>
    </row>
    <row r="3521" spans="2:19" hidden="1">
      <c r="B3521" s="121">
        <v>82010300007</v>
      </c>
      <c r="C3521" s="123" t="s">
        <v>4062</v>
      </c>
      <c r="D3521" s="123" t="s">
        <v>32</v>
      </c>
      <c r="E3521" s="123" t="s">
        <v>34</v>
      </c>
      <c r="F3521" s="123" t="s">
        <v>140</v>
      </c>
      <c r="G3521" s="123" t="s">
        <v>40</v>
      </c>
      <c r="H3521" s="160">
        <v>0</v>
      </c>
      <c r="I3521" s="123" t="s">
        <v>3585</v>
      </c>
      <c r="J3521" s="150">
        <f>VLOOKUP(B3521,'12.2023'!A:C,3,0)</f>
        <v>0</v>
      </c>
      <c r="K3521" s="151">
        <f>VLOOKUP(B3521,'12.2023'!A:D,4,0)</f>
        <v>0</v>
      </c>
      <c r="L3521" s="150">
        <f>VLOOKUP(B3521,'12.2023'!A:E,5,0)</f>
        <v>0</v>
      </c>
      <c r="M3521" s="150">
        <f>VLOOKUP(B3521,'12.2023'!A:F,6,0)</f>
        <v>0</v>
      </c>
      <c r="N3521" s="150">
        <f t="shared" si="217"/>
        <v>0</v>
      </c>
      <c r="O3521" s="152">
        <f t="shared" si="218"/>
        <v>0</v>
      </c>
      <c r="P3521" s="128">
        <f t="shared" si="219"/>
        <v>0</v>
      </c>
      <c r="Q3521" s="153">
        <v>0</v>
      </c>
      <c r="R3521" s="128">
        <f t="shared" si="220"/>
        <v>0</v>
      </c>
      <c r="S3521" s="129">
        <v>17</v>
      </c>
    </row>
    <row r="3522" spans="2:19" hidden="1">
      <c r="B3522" s="121">
        <v>82010300008</v>
      </c>
      <c r="C3522" s="123" t="s">
        <v>4062</v>
      </c>
      <c r="D3522" s="123" t="s">
        <v>32</v>
      </c>
      <c r="E3522" s="123" t="s">
        <v>34</v>
      </c>
      <c r="F3522" s="123" t="s">
        <v>140</v>
      </c>
      <c r="G3522" s="123" t="s">
        <v>40</v>
      </c>
      <c r="H3522" s="160">
        <v>0</v>
      </c>
      <c r="I3522" s="123" t="s">
        <v>3586</v>
      </c>
      <c r="J3522" s="150">
        <f>VLOOKUP(B3522,'12.2023'!A:C,3,0)</f>
        <v>0</v>
      </c>
      <c r="K3522" s="151">
        <f>VLOOKUP(B3522,'12.2023'!A:D,4,0)</f>
        <v>0</v>
      </c>
      <c r="L3522" s="150">
        <f>VLOOKUP(B3522,'12.2023'!A:E,5,0)</f>
        <v>0</v>
      </c>
      <c r="M3522" s="150">
        <f>VLOOKUP(B3522,'12.2023'!A:F,6,0)</f>
        <v>0</v>
      </c>
      <c r="N3522" s="150">
        <f t="shared" si="217"/>
        <v>0</v>
      </c>
      <c r="O3522" s="152">
        <f t="shared" si="218"/>
        <v>0</v>
      </c>
      <c r="P3522" s="128">
        <f t="shared" si="219"/>
        <v>0</v>
      </c>
      <c r="Q3522" s="153">
        <v>0</v>
      </c>
      <c r="R3522" s="128">
        <f t="shared" si="220"/>
        <v>0</v>
      </c>
      <c r="S3522" s="129">
        <v>17</v>
      </c>
    </row>
    <row r="3523" spans="2:19" hidden="1">
      <c r="B3523" s="121">
        <v>82010300009</v>
      </c>
      <c r="C3523" s="123" t="s">
        <v>4062</v>
      </c>
      <c r="D3523" s="123" t="s">
        <v>32</v>
      </c>
      <c r="E3523" s="123" t="s">
        <v>34</v>
      </c>
      <c r="F3523" s="123" t="s">
        <v>140</v>
      </c>
      <c r="G3523" s="123" t="s">
        <v>40</v>
      </c>
      <c r="H3523" s="160">
        <v>0</v>
      </c>
      <c r="I3523" s="123" t="s">
        <v>3587</v>
      </c>
      <c r="J3523" s="150">
        <f>VLOOKUP(B3523,'12.2023'!A:C,3,0)</f>
        <v>0</v>
      </c>
      <c r="K3523" s="151">
        <f>VLOOKUP(B3523,'12.2023'!A:D,4,0)</f>
        <v>0</v>
      </c>
      <c r="L3523" s="150">
        <f>VLOOKUP(B3523,'12.2023'!A:E,5,0)</f>
        <v>0</v>
      </c>
      <c r="M3523" s="150">
        <f>VLOOKUP(B3523,'12.2023'!A:F,6,0)</f>
        <v>0</v>
      </c>
      <c r="N3523" s="150">
        <f t="shared" si="217"/>
        <v>0</v>
      </c>
      <c r="O3523" s="152">
        <f t="shared" si="218"/>
        <v>0</v>
      </c>
      <c r="P3523" s="128">
        <f t="shared" si="219"/>
        <v>0</v>
      </c>
      <c r="Q3523" s="153">
        <v>0</v>
      </c>
      <c r="R3523" s="128">
        <f t="shared" si="220"/>
        <v>0</v>
      </c>
      <c r="S3523" s="129">
        <v>17</v>
      </c>
    </row>
    <row r="3524" spans="2:19" hidden="1">
      <c r="B3524" s="121">
        <v>82010300010</v>
      </c>
      <c r="C3524" s="123" t="s">
        <v>4062</v>
      </c>
      <c r="D3524" s="123" t="s">
        <v>32</v>
      </c>
      <c r="E3524" s="123" t="s">
        <v>34</v>
      </c>
      <c r="F3524" s="123" t="s">
        <v>140</v>
      </c>
      <c r="G3524" s="123" t="s">
        <v>40</v>
      </c>
      <c r="H3524" s="160">
        <v>0</v>
      </c>
      <c r="I3524" s="123" t="s">
        <v>3588</v>
      </c>
      <c r="J3524" s="150">
        <f>VLOOKUP(B3524,'12.2023'!A:C,3,0)</f>
        <v>0</v>
      </c>
      <c r="K3524" s="151">
        <f>VLOOKUP(B3524,'12.2023'!A:D,4,0)</f>
        <v>0</v>
      </c>
      <c r="L3524" s="150">
        <f>VLOOKUP(B3524,'12.2023'!A:E,5,0)</f>
        <v>0</v>
      </c>
      <c r="M3524" s="150">
        <f>VLOOKUP(B3524,'12.2023'!A:F,6,0)</f>
        <v>0</v>
      </c>
      <c r="N3524" s="150">
        <f t="shared" si="217"/>
        <v>0</v>
      </c>
      <c r="O3524" s="152">
        <f t="shared" si="218"/>
        <v>0</v>
      </c>
      <c r="P3524" s="128">
        <f t="shared" si="219"/>
        <v>0</v>
      </c>
      <c r="Q3524" s="153">
        <v>0</v>
      </c>
      <c r="R3524" s="128">
        <f t="shared" si="220"/>
        <v>0</v>
      </c>
      <c r="S3524" s="129">
        <v>17</v>
      </c>
    </row>
    <row r="3525" spans="2:19" hidden="1">
      <c r="B3525" s="121">
        <v>82010300011</v>
      </c>
      <c r="C3525" s="123" t="s">
        <v>4062</v>
      </c>
      <c r="D3525" s="123" t="s">
        <v>32</v>
      </c>
      <c r="E3525" s="123" t="s">
        <v>34</v>
      </c>
      <c r="F3525" s="123" t="s">
        <v>140</v>
      </c>
      <c r="G3525" s="123" t="s">
        <v>40</v>
      </c>
      <c r="H3525" s="160">
        <v>0</v>
      </c>
      <c r="I3525" s="123" t="s">
        <v>3589</v>
      </c>
      <c r="J3525" s="150">
        <f>VLOOKUP(B3525,'12.2023'!A:C,3,0)</f>
        <v>0</v>
      </c>
      <c r="K3525" s="151">
        <f>VLOOKUP(B3525,'12.2023'!A:D,4,0)</f>
        <v>0</v>
      </c>
      <c r="L3525" s="150">
        <f>VLOOKUP(B3525,'12.2023'!A:E,5,0)</f>
        <v>0</v>
      </c>
      <c r="M3525" s="150">
        <f>VLOOKUP(B3525,'12.2023'!A:F,6,0)</f>
        <v>0</v>
      </c>
      <c r="N3525" s="150">
        <f t="shared" si="217"/>
        <v>0</v>
      </c>
      <c r="O3525" s="152">
        <f t="shared" si="218"/>
        <v>0</v>
      </c>
      <c r="P3525" s="128">
        <f t="shared" si="219"/>
        <v>0</v>
      </c>
      <c r="Q3525" s="153">
        <v>0</v>
      </c>
      <c r="R3525" s="128">
        <f t="shared" si="220"/>
        <v>0</v>
      </c>
      <c r="S3525" s="129">
        <v>17</v>
      </c>
    </row>
    <row r="3526" spans="2:19" hidden="1">
      <c r="B3526" s="121">
        <v>82010300012</v>
      </c>
      <c r="C3526" s="123" t="s">
        <v>4062</v>
      </c>
      <c r="D3526" s="123" t="s">
        <v>32</v>
      </c>
      <c r="E3526" s="123" t="s">
        <v>34</v>
      </c>
      <c r="F3526" s="123" t="s">
        <v>140</v>
      </c>
      <c r="G3526" s="123" t="s">
        <v>40</v>
      </c>
      <c r="H3526" s="149">
        <v>0</v>
      </c>
      <c r="I3526" s="123" t="s">
        <v>3590</v>
      </c>
      <c r="J3526" s="150">
        <f>VLOOKUP(B3526,'12.2023'!A:C,3,0)</f>
        <v>0</v>
      </c>
      <c r="K3526" s="151">
        <f>VLOOKUP(B3526,'12.2023'!A:D,4,0)</f>
        <v>471482.33</v>
      </c>
      <c r="L3526" s="150">
        <f>VLOOKUP(B3526,'12.2023'!A:E,5,0)</f>
        <v>471482.33</v>
      </c>
      <c r="M3526" s="150">
        <f>VLOOKUP(B3526,'12.2023'!A:F,6,0)</f>
        <v>0</v>
      </c>
      <c r="N3526" s="150">
        <f t="shared" si="217"/>
        <v>0</v>
      </c>
      <c r="O3526" s="152">
        <f t="shared" si="218"/>
        <v>0</v>
      </c>
      <c r="P3526" s="128">
        <f t="shared" si="219"/>
        <v>0</v>
      </c>
      <c r="Q3526" s="153">
        <v>0</v>
      </c>
      <c r="R3526" s="128">
        <f t="shared" si="220"/>
        <v>0</v>
      </c>
      <c r="S3526" s="129">
        <v>17</v>
      </c>
    </row>
    <row r="3527" spans="2:19" hidden="1">
      <c r="B3527" s="121">
        <v>82010300013</v>
      </c>
      <c r="C3527" s="123" t="s">
        <v>4062</v>
      </c>
      <c r="D3527" s="123" t="s">
        <v>32</v>
      </c>
      <c r="E3527" s="123" t="s">
        <v>34</v>
      </c>
      <c r="F3527" s="123" t="s">
        <v>140</v>
      </c>
      <c r="G3527" s="123" t="s">
        <v>40</v>
      </c>
      <c r="H3527" s="160">
        <v>0</v>
      </c>
      <c r="I3527" s="123" t="s">
        <v>3591</v>
      </c>
      <c r="J3527" s="150">
        <f>VLOOKUP(B3527,'12.2023'!A:C,3,0)</f>
        <v>0</v>
      </c>
      <c r="K3527" s="151">
        <f>VLOOKUP(B3527,'12.2023'!A:D,4,0)</f>
        <v>45584.35</v>
      </c>
      <c r="L3527" s="150">
        <f>VLOOKUP(B3527,'12.2023'!A:E,5,0)</f>
        <v>45584.35</v>
      </c>
      <c r="M3527" s="150">
        <f>VLOOKUP(B3527,'12.2023'!A:F,6,0)</f>
        <v>0</v>
      </c>
      <c r="N3527" s="150">
        <f t="shared" ref="N3527:N3590" si="221">IF((J3527+L3527)-(K3527+M3527)&lt;0,0,(J3527+L3527)-(K3527+M3527))</f>
        <v>0</v>
      </c>
      <c r="O3527" s="152">
        <f t="shared" ref="O3527:O3590" si="222">-IF((J3527+L3527)-(K3527+M3527)&lt;0,(J3527+L3527)-(K3527+M3527),0)</f>
        <v>0</v>
      </c>
      <c r="P3527" s="128">
        <f t="shared" ref="P3527:P3590" si="223">N3527-O3527</f>
        <v>0</v>
      </c>
      <c r="Q3527" s="153">
        <v>0</v>
      </c>
      <c r="R3527" s="128">
        <f t="shared" ref="R3527:R3590" si="224">P3527-Q3527</f>
        <v>0</v>
      </c>
      <c r="S3527" s="129">
        <v>17</v>
      </c>
    </row>
    <row r="3528" spans="2:19" hidden="1">
      <c r="B3528" s="121">
        <v>82010300014</v>
      </c>
      <c r="C3528" s="123" t="s">
        <v>4062</v>
      </c>
      <c r="D3528" s="123" t="s">
        <v>32</v>
      </c>
      <c r="E3528" s="123" t="s">
        <v>34</v>
      </c>
      <c r="F3528" s="123" t="s">
        <v>140</v>
      </c>
      <c r="G3528" s="123" t="s">
        <v>40</v>
      </c>
      <c r="H3528" s="160">
        <v>0</v>
      </c>
      <c r="I3528" s="123" t="s">
        <v>3592</v>
      </c>
      <c r="J3528" s="150">
        <f>VLOOKUP(B3528,'12.2023'!A:C,3,0)</f>
        <v>0</v>
      </c>
      <c r="K3528" s="151">
        <f>VLOOKUP(B3528,'12.2023'!A:D,4,0)</f>
        <v>173913.04</v>
      </c>
      <c r="L3528" s="150">
        <f>VLOOKUP(B3528,'12.2023'!A:E,5,0)</f>
        <v>173913.04</v>
      </c>
      <c r="M3528" s="150">
        <f>VLOOKUP(B3528,'12.2023'!A:F,6,0)</f>
        <v>0</v>
      </c>
      <c r="N3528" s="150">
        <f t="shared" si="221"/>
        <v>0</v>
      </c>
      <c r="O3528" s="152">
        <f t="shared" si="222"/>
        <v>0</v>
      </c>
      <c r="P3528" s="128">
        <f t="shared" si="223"/>
        <v>0</v>
      </c>
      <c r="Q3528" s="153">
        <v>0</v>
      </c>
      <c r="R3528" s="128">
        <f t="shared" si="224"/>
        <v>0</v>
      </c>
      <c r="S3528" s="129">
        <v>17</v>
      </c>
    </row>
    <row r="3529" spans="2:19" hidden="1">
      <c r="B3529" s="121">
        <v>82010300015</v>
      </c>
      <c r="C3529" s="123" t="s">
        <v>4062</v>
      </c>
      <c r="D3529" s="123" t="s">
        <v>32</v>
      </c>
      <c r="E3529" s="123" t="s">
        <v>34</v>
      </c>
      <c r="F3529" s="123" t="s">
        <v>140</v>
      </c>
      <c r="G3529" s="123" t="s">
        <v>40</v>
      </c>
      <c r="H3529" s="149">
        <v>0</v>
      </c>
      <c r="I3529" s="123" t="s">
        <v>3593</v>
      </c>
      <c r="J3529" s="150">
        <f>VLOOKUP(B3529,'12.2023'!A:C,3,0)</f>
        <v>0</v>
      </c>
      <c r="K3529" s="151">
        <f>VLOOKUP(B3529,'12.2023'!A:D,4,0)</f>
        <v>0</v>
      </c>
      <c r="L3529" s="150">
        <f>VLOOKUP(B3529,'12.2023'!A:E,5,0)</f>
        <v>5935</v>
      </c>
      <c r="M3529" s="150">
        <f>VLOOKUP(B3529,'12.2023'!A:F,6,0)</f>
        <v>5935.22</v>
      </c>
      <c r="N3529" s="150">
        <f t="shared" si="221"/>
        <v>0</v>
      </c>
      <c r="O3529" s="152">
        <f t="shared" si="222"/>
        <v>0.22000000000025466</v>
      </c>
      <c r="P3529" s="128">
        <f t="shared" si="223"/>
        <v>-0.22000000000025466</v>
      </c>
      <c r="Q3529" s="153">
        <v>0</v>
      </c>
      <c r="R3529" s="128">
        <f t="shared" si="224"/>
        <v>-0.22000000000025466</v>
      </c>
      <c r="S3529" s="129">
        <v>17</v>
      </c>
    </row>
    <row r="3530" spans="2:19" hidden="1">
      <c r="B3530" s="121">
        <v>82010300016</v>
      </c>
      <c r="C3530" s="123" t="s">
        <v>4062</v>
      </c>
      <c r="D3530" s="123" t="s">
        <v>32</v>
      </c>
      <c r="E3530" s="123" t="s">
        <v>34</v>
      </c>
      <c r="F3530" s="123" t="s">
        <v>140</v>
      </c>
      <c r="G3530" s="123" t="s">
        <v>40</v>
      </c>
      <c r="H3530" s="149">
        <v>0</v>
      </c>
      <c r="I3530" s="123" t="s">
        <v>3594</v>
      </c>
      <c r="J3530" s="150">
        <f>VLOOKUP(B3530,'12.2023'!A:C,3,0)</f>
        <v>0</v>
      </c>
      <c r="K3530" s="151">
        <f>VLOOKUP(B3530,'12.2023'!A:D,4,0)</f>
        <v>0</v>
      </c>
      <c r="L3530" s="150">
        <f>VLOOKUP(B3530,'12.2023'!A:E,5,0)</f>
        <v>0</v>
      </c>
      <c r="M3530" s="150">
        <f>VLOOKUP(B3530,'12.2023'!A:F,6,0)</f>
        <v>214647.25</v>
      </c>
      <c r="N3530" s="150">
        <f t="shared" si="221"/>
        <v>0</v>
      </c>
      <c r="O3530" s="152">
        <f t="shared" si="222"/>
        <v>214647.25</v>
      </c>
      <c r="P3530" s="128">
        <f t="shared" si="223"/>
        <v>-214647.25</v>
      </c>
      <c r="Q3530" s="153">
        <v>0</v>
      </c>
      <c r="R3530" s="128">
        <f t="shared" si="224"/>
        <v>-214647.25</v>
      </c>
      <c r="S3530" s="129">
        <v>17</v>
      </c>
    </row>
    <row r="3531" spans="2:19" hidden="1">
      <c r="B3531" s="121">
        <v>82010300017</v>
      </c>
      <c r="C3531" s="123" t="s">
        <v>4062</v>
      </c>
      <c r="D3531" s="123" t="s">
        <v>32</v>
      </c>
      <c r="E3531" s="123" t="s">
        <v>34</v>
      </c>
      <c r="F3531" s="123" t="s">
        <v>140</v>
      </c>
      <c r="G3531" s="123" t="s">
        <v>40</v>
      </c>
      <c r="H3531" s="149">
        <v>0</v>
      </c>
      <c r="I3531" s="123" t="s">
        <v>3595</v>
      </c>
      <c r="J3531" s="150">
        <f>VLOOKUP(B3531,'12.2023'!A:C,3,0)</f>
        <v>0</v>
      </c>
      <c r="K3531" s="151">
        <f>VLOOKUP(B3531,'12.2023'!A:D,4,0)</f>
        <v>0</v>
      </c>
      <c r="L3531" s="150">
        <f>VLOOKUP(B3531,'12.2023'!A:E,5,0)</f>
        <v>660340</v>
      </c>
      <c r="M3531" s="150">
        <f>VLOOKUP(B3531,'12.2023'!A:F,6,0)</f>
        <v>660340</v>
      </c>
      <c r="N3531" s="150">
        <f t="shared" si="221"/>
        <v>0</v>
      </c>
      <c r="O3531" s="152">
        <f t="shared" si="222"/>
        <v>0</v>
      </c>
      <c r="P3531" s="128">
        <f t="shared" si="223"/>
        <v>0</v>
      </c>
      <c r="Q3531" s="153">
        <v>0</v>
      </c>
      <c r="R3531" s="128">
        <f t="shared" si="224"/>
        <v>0</v>
      </c>
      <c r="S3531" s="129">
        <v>17</v>
      </c>
    </row>
    <row r="3532" spans="2:19" hidden="1">
      <c r="B3532" s="121">
        <v>82010300018</v>
      </c>
      <c r="C3532" s="123" t="s">
        <v>4062</v>
      </c>
      <c r="D3532" s="123" t="s">
        <v>32</v>
      </c>
      <c r="E3532" s="123" t="s">
        <v>34</v>
      </c>
      <c r="F3532" s="123" t="s">
        <v>140</v>
      </c>
      <c r="G3532" s="123" t="s">
        <v>40</v>
      </c>
      <c r="H3532" s="149">
        <v>0</v>
      </c>
      <c r="I3532" s="123" t="s">
        <v>3596</v>
      </c>
      <c r="J3532" s="150">
        <f>VLOOKUP(B3532,'12.2023'!A:C,3,0)</f>
        <v>0</v>
      </c>
      <c r="K3532" s="151">
        <f>VLOOKUP(B3532,'12.2023'!A:D,4,0)</f>
        <v>0</v>
      </c>
      <c r="L3532" s="150">
        <f>VLOOKUP(B3532,'12.2023'!A:E,5,0)</f>
        <v>9105.2199999999993</v>
      </c>
      <c r="M3532" s="150">
        <f>VLOOKUP(B3532,'12.2023'!A:F,6,0)</f>
        <v>9105.2199999999993</v>
      </c>
      <c r="N3532" s="150">
        <f t="shared" si="221"/>
        <v>0</v>
      </c>
      <c r="O3532" s="152">
        <f t="shared" si="222"/>
        <v>0</v>
      </c>
      <c r="P3532" s="128">
        <f t="shared" si="223"/>
        <v>0</v>
      </c>
      <c r="Q3532" s="153">
        <v>0</v>
      </c>
      <c r="R3532" s="128">
        <f t="shared" si="224"/>
        <v>0</v>
      </c>
      <c r="S3532" s="129">
        <v>17</v>
      </c>
    </row>
    <row r="3533" spans="2:19" hidden="1">
      <c r="B3533" s="121">
        <v>82010300019</v>
      </c>
      <c r="C3533" s="123" t="s">
        <v>4062</v>
      </c>
      <c r="D3533" s="123" t="s">
        <v>32</v>
      </c>
      <c r="E3533" s="123" t="s">
        <v>34</v>
      </c>
      <c r="F3533" s="123" t="s">
        <v>140</v>
      </c>
      <c r="G3533" s="123" t="s">
        <v>40</v>
      </c>
      <c r="H3533" s="160">
        <v>0</v>
      </c>
      <c r="I3533" s="123" t="s">
        <v>3597</v>
      </c>
      <c r="J3533" s="150">
        <f>VLOOKUP(B3533,'12.2023'!A:C,3,0)</f>
        <v>0</v>
      </c>
      <c r="K3533" s="151">
        <f>VLOOKUP(B3533,'12.2023'!A:D,4,0)</f>
        <v>0</v>
      </c>
      <c r="L3533" s="150">
        <f>VLOOKUP(B3533,'12.2023'!A:E,5,0)</f>
        <v>0</v>
      </c>
      <c r="M3533" s="150">
        <f>VLOOKUP(B3533,'12.2023'!A:F,6,0)</f>
        <v>157050.44</v>
      </c>
      <c r="N3533" s="150">
        <f t="shared" si="221"/>
        <v>0</v>
      </c>
      <c r="O3533" s="152">
        <f t="shared" si="222"/>
        <v>157050.44</v>
      </c>
      <c r="P3533" s="128">
        <f t="shared" si="223"/>
        <v>-157050.44</v>
      </c>
      <c r="Q3533" s="153">
        <v>0</v>
      </c>
      <c r="R3533" s="128">
        <f t="shared" si="224"/>
        <v>-157050.44</v>
      </c>
      <c r="S3533" s="129">
        <v>17</v>
      </c>
    </row>
    <row r="3534" spans="2:19" hidden="1">
      <c r="B3534" s="121">
        <v>82010300020</v>
      </c>
      <c r="C3534" s="123" t="s">
        <v>4062</v>
      </c>
      <c r="D3534" s="123" t="s">
        <v>32</v>
      </c>
      <c r="E3534" s="123" t="s">
        <v>34</v>
      </c>
      <c r="F3534" s="123" t="s">
        <v>140</v>
      </c>
      <c r="G3534" s="123" t="s">
        <v>40</v>
      </c>
      <c r="H3534" s="160">
        <v>0</v>
      </c>
      <c r="I3534" s="123" t="s">
        <v>3598</v>
      </c>
      <c r="J3534" s="150">
        <f>VLOOKUP(B3534,'12.2023'!A:C,3,0)</f>
        <v>0</v>
      </c>
      <c r="K3534" s="151">
        <f>VLOOKUP(B3534,'12.2023'!A:D,4,0)</f>
        <v>0</v>
      </c>
      <c r="L3534" s="150">
        <f>VLOOKUP(B3534,'12.2023'!A:E,5,0)</f>
        <v>41304.35</v>
      </c>
      <c r="M3534" s="150">
        <f>VLOOKUP(B3534,'12.2023'!A:F,6,0)</f>
        <v>41304.35</v>
      </c>
      <c r="N3534" s="150">
        <f t="shared" si="221"/>
        <v>0</v>
      </c>
      <c r="O3534" s="152">
        <f t="shared" si="222"/>
        <v>0</v>
      </c>
      <c r="P3534" s="128">
        <f t="shared" si="223"/>
        <v>0</v>
      </c>
      <c r="Q3534" s="153">
        <v>0</v>
      </c>
      <c r="R3534" s="128">
        <f t="shared" si="224"/>
        <v>0</v>
      </c>
      <c r="S3534" s="129">
        <v>17</v>
      </c>
    </row>
    <row r="3535" spans="2:19" hidden="1">
      <c r="B3535" s="121">
        <v>82010300021</v>
      </c>
      <c r="C3535" s="123" t="s">
        <v>4062</v>
      </c>
      <c r="D3535" s="123" t="s">
        <v>32</v>
      </c>
      <c r="E3535" s="123" t="s">
        <v>34</v>
      </c>
      <c r="F3535" s="123" t="s">
        <v>140</v>
      </c>
      <c r="G3535" s="123" t="s">
        <v>40</v>
      </c>
      <c r="H3535" s="160">
        <v>0</v>
      </c>
      <c r="I3535" s="123" t="s">
        <v>3599</v>
      </c>
      <c r="J3535" s="150">
        <f>VLOOKUP(B3535,'12.2023'!A:C,3,0)</f>
        <v>0</v>
      </c>
      <c r="K3535" s="151">
        <f>VLOOKUP(B3535,'12.2023'!A:D,4,0)</f>
        <v>0</v>
      </c>
      <c r="L3535" s="150">
        <f>VLOOKUP(B3535,'12.2023'!A:E,5,0)</f>
        <v>0</v>
      </c>
      <c r="M3535" s="150">
        <f>VLOOKUP(B3535,'12.2023'!A:F,6,0)</f>
        <v>172980</v>
      </c>
      <c r="N3535" s="150">
        <f t="shared" si="221"/>
        <v>0</v>
      </c>
      <c r="O3535" s="152">
        <f t="shared" si="222"/>
        <v>172980</v>
      </c>
      <c r="P3535" s="128">
        <f t="shared" si="223"/>
        <v>-172980</v>
      </c>
      <c r="Q3535" s="153">
        <v>0</v>
      </c>
      <c r="R3535" s="128">
        <f t="shared" si="224"/>
        <v>-172980</v>
      </c>
      <c r="S3535" s="129">
        <v>17</v>
      </c>
    </row>
    <row r="3536" spans="2:19" hidden="1">
      <c r="B3536" s="121">
        <v>82010300022</v>
      </c>
      <c r="C3536" s="123" t="s">
        <v>4062</v>
      </c>
      <c r="D3536" s="123" t="s">
        <v>32</v>
      </c>
      <c r="E3536" s="123" t="s">
        <v>34</v>
      </c>
      <c r="F3536" s="123" t="s">
        <v>140</v>
      </c>
      <c r="G3536" s="123" t="s">
        <v>40</v>
      </c>
      <c r="H3536" s="160">
        <v>0</v>
      </c>
      <c r="I3536" s="123" t="s">
        <v>3600</v>
      </c>
      <c r="J3536" s="150">
        <f>VLOOKUP(B3536,'12.2023'!A:C,3,0)</f>
        <v>0</v>
      </c>
      <c r="K3536" s="151">
        <f>VLOOKUP(B3536,'12.2023'!A:D,4,0)</f>
        <v>0</v>
      </c>
      <c r="L3536" s="150">
        <f>VLOOKUP(B3536,'12.2023'!A:E,5,0)</f>
        <v>6956.52</v>
      </c>
      <c r="M3536" s="150">
        <f>VLOOKUP(B3536,'12.2023'!A:F,6,0)</f>
        <v>6956.52</v>
      </c>
      <c r="N3536" s="150">
        <f t="shared" si="221"/>
        <v>0</v>
      </c>
      <c r="O3536" s="152">
        <f t="shared" si="222"/>
        <v>0</v>
      </c>
      <c r="P3536" s="128">
        <f t="shared" si="223"/>
        <v>0</v>
      </c>
      <c r="Q3536" s="153">
        <v>0</v>
      </c>
      <c r="R3536" s="128">
        <f t="shared" si="224"/>
        <v>0</v>
      </c>
      <c r="S3536" s="129">
        <v>17</v>
      </c>
    </row>
    <row r="3537" spans="2:19" hidden="1">
      <c r="B3537" s="121">
        <v>82010300023</v>
      </c>
      <c r="C3537" s="123" t="s">
        <v>4062</v>
      </c>
      <c r="D3537" s="123" t="s">
        <v>32</v>
      </c>
      <c r="E3537" s="123" t="s">
        <v>34</v>
      </c>
      <c r="F3537" s="123" t="s">
        <v>140</v>
      </c>
      <c r="G3537" s="123" t="s">
        <v>40</v>
      </c>
      <c r="H3537" s="160">
        <v>0</v>
      </c>
      <c r="I3537" s="123" t="s">
        <v>4257</v>
      </c>
      <c r="J3537" s="150">
        <f>VLOOKUP(B3537,'12.2023'!A:C,3,0)</f>
        <v>0</v>
      </c>
      <c r="K3537" s="151">
        <f>VLOOKUP(B3537,'12.2023'!A:D,4,0)</f>
        <v>0</v>
      </c>
      <c r="L3537" s="150">
        <v>0</v>
      </c>
      <c r="M3537" s="150">
        <v>15149.57</v>
      </c>
      <c r="N3537" s="150">
        <f t="shared" si="221"/>
        <v>0</v>
      </c>
      <c r="O3537" s="152">
        <f t="shared" si="222"/>
        <v>15149.57</v>
      </c>
      <c r="P3537" s="128">
        <f t="shared" si="223"/>
        <v>-15149.57</v>
      </c>
      <c r="Q3537" s="153">
        <v>0</v>
      </c>
      <c r="R3537" s="128">
        <f t="shared" si="224"/>
        <v>-15149.57</v>
      </c>
      <c r="S3537" s="129">
        <v>17</v>
      </c>
    </row>
    <row r="3538" spans="2:19" hidden="1">
      <c r="B3538" s="121">
        <v>82020000001</v>
      </c>
      <c r="C3538" s="123" t="s">
        <v>4062</v>
      </c>
      <c r="D3538" s="123" t="s">
        <v>32</v>
      </c>
      <c r="E3538" s="123" t="s">
        <v>34</v>
      </c>
      <c r="F3538" s="123" t="s">
        <v>89</v>
      </c>
      <c r="G3538" s="123" t="s">
        <v>123</v>
      </c>
      <c r="H3538" s="160">
        <v>0</v>
      </c>
      <c r="I3538" s="123" t="s">
        <v>3601</v>
      </c>
      <c r="J3538" s="150">
        <f>VLOOKUP(B3538,'12.2023'!A:C,3,0)</f>
        <v>0</v>
      </c>
      <c r="K3538" s="151">
        <f>VLOOKUP(B3538,'12.2023'!A:D,4,0)</f>
        <v>0</v>
      </c>
      <c r="L3538" s="150">
        <f>VLOOKUP(B3538,'12.2023'!A:E,5,0)</f>
        <v>0</v>
      </c>
      <c r="M3538" s="150">
        <f>VLOOKUP(B3538,'12.2023'!A:F,6,0)</f>
        <v>0</v>
      </c>
      <c r="N3538" s="150">
        <f t="shared" si="221"/>
        <v>0</v>
      </c>
      <c r="O3538" s="152">
        <f t="shared" si="222"/>
        <v>0</v>
      </c>
      <c r="P3538" s="128">
        <f t="shared" si="223"/>
        <v>0</v>
      </c>
      <c r="Q3538" s="153">
        <v>0</v>
      </c>
      <c r="R3538" s="128">
        <f t="shared" si="224"/>
        <v>0</v>
      </c>
      <c r="S3538" s="129">
        <v>16</v>
      </c>
    </row>
    <row r="3539" spans="2:19" hidden="1">
      <c r="B3539" s="121">
        <v>82020000002</v>
      </c>
      <c r="C3539" s="123" t="s">
        <v>4062</v>
      </c>
      <c r="D3539" s="123" t="s">
        <v>32</v>
      </c>
      <c r="E3539" s="123" t="s">
        <v>34</v>
      </c>
      <c r="F3539" s="123" t="s">
        <v>89</v>
      </c>
      <c r="G3539" s="123" t="s">
        <v>123</v>
      </c>
      <c r="H3539" s="160">
        <v>0</v>
      </c>
      <c r="I3539" s="123" t="s">
        <v>3602</v>
      </c>
      <c r="J3539" s="150">
        <f>VLOOKUP(B3539,'12.2023'!A:C,3,0)</f>
        <v>0</v>
      </c>
      <c r="K3539" s="151">
        <f>VLOOKUP(B3539,'12.2023'!A:D,4,0)</f>
        <v>0</v>
      </c>
      <c r="L3539" s="150">
        <f>VLOOKUP(B3539,'12.2023'!A:E,5,0)</f>
        <v>0</v>
      </c>
      <c r="M3539" s="150">
        <f>VLOOKUP(B3539,'12.2023'!A:F,6,0)</f>
        <v>0</v>
      </c>
      <c r="N3539" s="150">
        <f t="shared" si="221"/>
        <v>0</v>
      </c>
      <c r="O3539" s="152">
        <f t="shared" si="222"/>
        <v>0</v>
      </c>
      <c r="P3539" s="128">
        <f t="shared" si="223"/>
        <v>0</v>
      </c>
      <c r="Q3539" s="153">
        <v>0</v>
      </c>
      <c r="R3539" s="128">
        <f t="shared" si="224"/>
        <v>0</v>
      </c>
      <c r="S3539" s="129">
        <v>16</v>
      </c>
    </row>
    <row r="3540" spans="2:19" hidden="1">
      <c r="B3540" s="121">
        <v>82020000003</v>
      </c>
      <c r="C3540" s="123" t="s">
        <v>4062</v>
      </c>
      <c r="D3540" s="123" t="s">
        <v>32</v>
      </c>
      <c r="E3540" s="123" t="s">
        <v>34</v>
      </c>
      <c r="F3540" s="123" t="s">
        <v>89</v>
      </c>
      <c r="G3540" s="123" t="s">
        <v>123</v>
      </c>
      <c r="H3540" s="160">
        <v>0</v>
      </c>
      <c r="I3540" s="123" t="s">
        <v>3603</v>
      </c>
      <c r="J3540" s="150">
        <f>VLOOKUP(B3540,'12.2023'!A:C,3,0)</f>
        <v>0</v>
      </c>
      <c r="K3540" s="151">
        <f>VLOOKUP(B3540,'12.2023'!A:D,4,0)</f>
        <v>0</v>
      </c>
      <c r="L3540" s="150">
        <f>VLOOKUP(B3540,'12.2023'!A:E,5,0)</f>
        <v>0</v>
      </c>
      <c r="M3540" s="150">
        <f>VLOOKUP(B3540,'12.2023'!A:F,6,0)</f>
        <v>0</v>
      </c>
      <c r="N3540" s="150">
        <f t="shared" si="221"/>
        <v>0</v>
      </c>
      <c r="O3540" s="152">
        <f t="shared" si="222"/>
        <v>0</v>
      </c>
      <c r="P3540" s="128">
        <f t="shared" si="223"/>
        <v>0</v>
      </c>
      <c r="Q3540" s="153">
        <v>0</v>
      </c>
      <c r="R3540" s="128">
        <f t="shared" si="224"/>
        <v>0</v>
      </c>
      <c r="S3540" s="129">
        <v>16</v>
      </c>
    </row>
    <row r="3541" spans="2:19" hidden="1">
      <c r="B3541" s="121">
        <v>82020000004</v>
      </c>
      <c r="C3541" s="123" t="s">
        <v>4062</v>
      </c>
      <c r="D3541" s="123" t="s">
        <v>32</v>
      </c>
      <c r="E3541" s="123" t="s">
        <v>34</v>
      </c>
      <c r="F3541" s="123" t="s">
        <v>89</v>
      </c>
      <c r="G3541" s="123" t="s">
        <v>123</v>
      </c>
      <c r="H3541" s="160">
        <v>0</v>
      </c>
      <c r="I3541" s="123" t="s">
        <v>3604</v>
      </c>
      <c r="J3541" s="150">
        <f>VLOOKUP(B3541,'12.2023'!A:C,3,0)</f>
        <v>0</v>
      </c>
      <c r="K3541" s="151">
        <f>VLOOKUP(B3541,'12.2023'!A:D,4,0)</f>
        <v>0</v>
      </c>
      <c r="L3541" s="150">
        <f>VLOOKUP(B3541,'12.2023'!A:E,5,0)</f>
        <v>0</v>
      </c>
      <c r="M3541" s="150">
        <f>VLOOKUP(B3541,'12.2023'!A:F,6,0)</f>
        <v>0</v>
      </c>
      <c r="N3541" s="150">
        <f t="shared" si="221"/>
        <v>0</v>
      </c>
      <c r="O3541" s="152">
        <f t="shared" si="222"/>
        <v>0</v>
      </c>
      <c r="P3541" s="128">
        <f t="shared" si="223"/>
        <v>0</v>
      </c>
      <c r="Q3541" s="153">
        <v>0</v>
      </c>
      <c r="R3541" s="128">
        <f t="shared" si="224"/>
        <v>0</v>
      </c>
      <c r="S3541" s="129">
        <v>16</v>
      </c>
    </row>
    <row r="3542" spans="2:19" hidden="1">
      <c r="B3542" s="121">
        <v>82020000005</v>
      </c>
      <c r="C3542" s="123" t="s">
        <v>4062</v>
      </c>
      <c r="D3542" s="123" t="s">
        <v>32</v>
      </c>
      <c r="E3542" s="123" t="s">
        <v>34</v>
      </c>
      <c r="F3542" s="123" t="s">
        <v>89</v>
      </c>
      <c r="G3542" s="123" t="s">
        <v>123</v>
      </c>
      <c r="H3542" s="149">
        <v>0</v>
      </c>
      <c r="I3542" s="123" t="s">
        <v>3605</v>
      </c>
      <c r="J3542" s="150">
        <f>VLOOKUP(B3542,'12.2023'!A:C,3,0)</f>
        <v>0</v>
      </c>
      <c r="K3542" s="151">
        <f>VLOOKUP(B3542,'12.2023'!A:D,4,0)</f>
        <v>0</v>
      </c>
      <c r="L3542" s="150">
        <f>VLOOKUP(B3542,'12.2023'!A:E,5,0)</f>
        <v>0</v>
      </c>
      <c r="M3542" s="150">
        <f>VLOOKUP(B3542,'12.2023'!A:F,6,0)</f>
        <v>0</v>
      </c>
      <c r="N3542" s="150">
        <f t="shared" si="221"/>
        <v>0</v>
      </c>
      <c r="O3542" s="152">
        <f t="shared" si="222"/>
        <v>0</v>
      </c>
      <c r="P3542" s="128">
        <f t="shared" si="223"/>
        <v>0</v>
      </c>
      <c r="Q3542" s="153">
        <v>0</v>
      </c>
      <c r="R3542" s="128">
        <f t="shared" si="224"/>
        <v>0</v>
      </c>
      <c r="S3542" s="129">
        <v>16</v>
      </c>
    </row>
    <row r="3543" spans="2:19" hidden="1">
      <c r="B3543" s="121">
        <v>82020000006</v>
      </c>
      <c r="C3543" s="123" t="s">
        <v>4062</v>
      </c>
      <c r="D3543" s="123" t="s">
        <v>32</v>
      </c>
      <c r="E3543" s="123" t="s">
        <v>34</v>
      </c>
      <c r="F3543" s="123" t="s">
        <v>89</v>
      </c>
      <c r="G3543" s="123" t="s">
        <v>123</v>
      </c>
      <c r="H3543" s="160">
        <v>0</v>
      </c>
      <c r="I3543" s="123" t="s">
        <v>3606</v>
      </c>
      <c r="J3543" s="150">
        <f>VLOOKUP(B3543,'12.2023'!A:C,3,0)</f>
        <v>0</v>
      </c>
      <c r="K3543" s="151">
        <f>VLOOKUP(B3543,'12.2023'!A:D,4,0)</f>
        <v>0</v>
      </c>
      <c r="L3543" s="150">
        <f>VLOOKUP(B3543,'12.2023'!A:E,5,0)</f>
        <v>0</v>
      </c>
      <c r="M3543" s="150">
        <f>VLOOKUP(B3543,'12.2023'!A:F,6,0)</f>
        <v>0</v>
      </c>
      <c r="N3543" s="150">
        <f t="shared" si="221"/>
        <v>0</v>
      </c>
      <c r="O3543" s="152">
        <f t="shared" si="222"/>
        <v>0</v>
      </c>
      <c r="P3543" s="128">
        <f t="shared" si="223"/>
        <v>0</v>
      </c>
      <c r="Q3543" s="153">
        <v>0</v>
      </c>
      <c r="R3543" s="128">
        <f t="shared" si="224"/>
        <v>0</v>
      </c>
      <c r="S3543" s="129">
        <v>16</v>
      </c>
    </row>
    <row r="3544" spans="2:19" hidden="1">
      <c r="B3544" s="121">
        <v>82020000007</v>
      </c>
      <c r="C3544" s="123" t="s">
        <v>4062</v>
      </c>
      <c r="D3544" s="123" t="s">
        <v>32</v>
      </c>
      <c r="E3544" s="123" t="s">
        <v>34</v>
      </c>
      <c r="F3544" s="123" t="s">
        <v>89</v>
      </c>
      <c r="G3544" s="123" t="s">
        <v>123</v>
      </c>
      <c r="H3544" s="160">
        <v>0</v>
      </c>
      <c r="I3544" s="123" t="s">
        <v>3607</v>
      </c>
      <c r="J3544" s="150">
        <f>VLOOKUP(B3544,'12.2023'!A:C,3,0)</f>
        <v>0</v>
      </c>
      <c r="K3544" s="151">
        <f>VLOOKUP(B3544,'12.2023'!A:D,4,0)</f>
        <v>0</v>
      </c>
      <c r="L3544" s="150">
        <f>VLOOKUP(B3544,'12.2023'!A:E,5,0)</f>
        <v>0</v>
      </c>
      <c r="M3544" s="150">
        <f>VLOOKUP(B3544,'12.2023'!A:F,6,0)</f>
        <v>0</v>
      </c>
      <c r="N3544" s="150">
        <f t="shared" si="221"/>
        <v>0</v>
      </c>
      <c r="O3544" s="152">
        <f t="shared" si="222"/>
        <v>0</v>
      </c>
      <c r="P3544" s="128">
        <f t="shared" si="223"/>
        <v>0</v>
      </c>
      <c r="Q3544" s="153">
        <v>0</v>
      </c>
      <c r="R3544" s="128">
        <f t="shared" si="224"/>
        <v>0</v>
      </c>
      <c r="S3544" s="129">
        <v>16</v>
      </c>
    </row>
    <row r="3545" spans="2:19" hidden="1">
      <c r="B3545" s="121">
        <v>82020000008</v>
      </c>
      <c r="C3545" s="123" t="s">
        <v>4062</v>
      </c>
      <c r="D3545" s="123" t="s">
        <v>32</v>
      </c>
      <c r="E3545" s="123" t="s">
        <v>34</v>
      </c>
      <c r="F3545" s="123" t="s">
        <v>89</v>
      </c>
      <c r="G3545" s="123" t="s">
        <v>123</v>
      </c>
      <c r="H3545" s="149">
        <v>0</v>
      </c>
      <c r="I3545" s="123" t="s">
        <v>3608</v>
      </c>
      <c r="J3545" s="150">
        <f>VLOOKUP(B3545,'12.2023'!A:C,3,0)</f>
        <v>0</v>
      </c>
      <c r="K3545" s="151">
        <f>VLOOKUP(B3545,'12.2023'!A:D,4,0)</f>
        <v>0</v>
      </c>
      <c r="L3545" s="150">
        <f>VLOOKUP(B3545,'12.2023'!A:E,5,0)</f>
        <v>0</v>
      </c>
      <c r="M3545" s="150">
        <f>VLOOKUP(B3545,'12.2023'!A:F,6,0)</f>
        <v>0</v>
      </c>
      <c r="N3545" s="150">
        <f t="shared" si="221"/>
        <v>0</v>
      </c>
      <c r="O3545" s="152">
        <f t="shared" si="222"/>
        <v>0</v>
      </c>
      <c r="P3545" s="128">
        <f t="shared" si="223"/>
        <v>0</v>
      </c>
      <c r="Q3545" s="153">
        <v>0</v>
      </c>
      <c r="R3545" s="128">
        <f t="shared" si="224"/>
        <v>0</v>
      </c>
      <c r="S3545" s="129">
        <v>16</v>
      </c>
    </row>
    <row r="3546" spans="2:19" hidden="1">
      <c r="B3546" s="121">
        <v>82020000009</v>
      </c>
      <c r="C3546" s="123" t="s">
        <v>4062</v>
      </c>
      <c r="D3546" s="123" t="s">
        <v>32</v>
      </c>
      <c r="E3546" s="123" t="s">
        <v>34</v>
      </c>
      <c r="F3546" s="123" t="s">
        <v>89</v>
      </c>
      <c r="G3546" s="123" t="s">
        <v>123</v>
      </c>
      <c r="H3546" s="149">
        <v>0</v>
      </c>
      <c r="I3546" s="123" t="s">
        <v>3609</v>
      </c>
      <c r="J3546" s="150">
        <f>VLOOKUP(B3546,'12.2023'!A:C,3,0)</f>
        <v>0</v>
      </c>
      <c r="K3546" s="151">
        <f>VLOOKUP(B3546,'12.2023'!A:D,4,0)</f>
        <v>0</v>
      </c>
      <c r="L3546" s="150">
        <f>VLOOKUP(B3546,'12.2023'!A:E,5,0)</f>
        <v>0</v>
      </c>
      <c r="M3546" s="150">
        <f>VLOOKUP(B3546,'12.2023'!A:F,6,0)</f>
        <v>0</v>
      </c>
      <c r="N3546" s="150">
        <f t="shared" si="221"/>
        <v>0</v>
      </c>
      <c r="O3546" s="152">
        <f t="shared" si="222"/>
        <v>0</v>
      </c>
      <c r="P3546" s="128">
        <f t="shared" si="223"/>
        <v>0</v>
      </c>
      <c r="Q3546" s="153">
        <v>0</v>
      </c>
      <c r="R3546" s="128">
        <f t="shared" si="224"/>
        <v>0</v>
      </c>
      <c r="S3546" s="129">
        <v>16</v>
      </c>
    </row>
    <row r="3547" spans="2:19" hidden="1">
      <c r="B3547" s="121">
        <v>82020000010</v>
      </c>
      <c r="C3547" s="123" t="s">
        <v>4062</v>
      </c>
      <c r="D3547" s="123" t="s">
        <v>32</v>
      </c>
      <c r="E3547" s="123" t="s">
        <v>34</v>
      </c>
      <c r="F3547" s="123" t="s">
        <v>89</v>
      </c>
      <c r="G3547" s="123" t="s">
        <v>123</v>
      </c>
      <c r="H3547" s="149">
        <v>0</v>
      </c>
      <c r="I3547" s="123" t="s">
        <v>3610</v>
      </c>
      <c r="J3547" s="150">
        <f>VLOOKUP(B3547,'12.2023'!A:C,3,0)</f>
        <v>0</v>
      </c>
      <c r="K3547" s="151">
        <f>VLOOKUP(B3547,'12.2023'!A:D,4,0)</f>
        <v>0</v>
      </c>
      <c r="L3547" s="150">
        <f>VLOOKUP(B3547,'12.2023'!A:E,5,0)</f>
        <v>0</v>
      </c>
      <c r="M3547" s="150">
        <f>VLOOKUP(B3547,'12.2023'!A:F,6,0)</f>
        <v>0</v>
      </c>
      <c r="N3547" s="150">
        <f t="shared" si="221"/>
        <v>0</v>
      </c>
      <c r="O3547" s="152">
        <f t="shared" si="222"/>
        <v>0</v>
      </c>
      <c r="P3547" s="128">
        <f t="shared" si="223"/>
        <v>0</v>
      </c>
      <c r="Q3547" s="153">
        <v>0</v>
      </c>
      <c r="R3547" s="128">
        <f t="shared" si="224"/>
        <v>0</v>
      </c>
      <c r="S3547" s="129">
        <v>16</v>
      </c>
    </row>
    <row r="3548" spans="2:19" hidden="1">
      <c r="B3548" s="121">
        <v>82020000011</v>
      </c>
      <c r="C3548" s="123" t="s">
        <v>4062</v>
      </c>
      <c r="D3548" s="123" t="s">
        <v>32</v>
      </c>
      <c r="E3548" s="123" t="s">
        <v>34</v>
      </c>
      <c r="F3548" s="123" t="s">
        <v>89</v>
      </c>
      <c r="G3548" s="123" t="s">
        <v>123</v>
      </c>
      <c r="H3548" s="160">
        <v>0</v>
      </c>
      <c r="I3548" s="123" t="s">
        <v>3611</v>
      </c>
      <c r="J3548" s="150">
        <f>VLOOKUP(B3548,'12.2023'!A:C,3,0)</f>
        <v>0</v>
      </c>
      <c r="K3548" s="151">
        <f>VLOOKUP(B3548,'12.2023'!A:D,4,0)</f>
        <v>0</v>
      </c>
      <c r="L3548" s="150">
        <f>VLOOKUP(B3548,'12.2023'!A:E,5,0)</f>
        <v>0</v>
      </c>
      <c r="M3548" s="150">
        <f>VLOOKUP(B3548,'12.2023'!A:F,6,0)</f>
        <v>0</v>
      </c>
      <c r="N3548" s="150">
        <f t="shared" si="221"/>
        <v>0</v>
      </c>
      <c r="O3548" s="152">
        <f t="shared" si="222"/>
        <v>0</v>
      </c>
      <c r="P3548" s="128">
        <f t="shared" si="223"/>
        <v>0</v>
      </c>
      <c r="Q3548" s="153">
        <v>0</v>
      </c>
      <c r="R3548" s="128">
        <f t="shared" si="224"/>
        <v>0</v>
      </c>
      <c r="S3548" s="129">
        <v>16</v>
      </c>
    </row>
    <row r="3549" spans="2:19" hidden="1">
      <c r="B3549" s="121">
        <v>82020000012</v>
      </c>
      <c r="C3549" s="123" t="s">
        <v>4062</v>
      </c>
      <c r="D3549" s="123" t="s">
        <v>32</v>
      </c>
      <c r="E3549" s="123" t="s">
        <v>34</v>
      </c>
      <c r="F3549" s="123" t="s">
        <v>89</v>
      </c>
      <c r="G3549" s="123" t="s">
        <v>123</v>
      </c>
      <c r="H3549" s="160">
        <v>0</v>
      </c>
      <c r="I3549" s="123" t="s">
        <v>3612</v>
      </c>
      <c r="J3549" s="150">
        <f>VLOOKUP(B3549,'12.2023'!A:C,3,0)</f>
        <v>0</v>
      </c>
      <c r="K3549" s="151">
        <f>VLOOKUP(B3549,'12.2023'!A:D,4,0)</f>
        <v>0</v>
      </c>
      <c r="L3549" s="150">
        <f>VLOOKUP(B3549,'12.2023'!A:E,5,0)</f>
        <v>0</v>
      </c>
      <c r="M3549" s="150">
        <f>VLOOKUP(B3549,'12.2023'!A:F,6,0)</f>
        <v>0</v>
      </c>
      <c r="N3549" s="150">
        <f t="shared" si="221"/>
        <v>0</v>
      </c>
      <c r="O3549" s="152">
        <f t="shared" si="222"/>
        <v>0</v>
      </c>
      <c r="P3549" s="128">
        <f t="shared" si="223"/>
        <v>0</v>
      </c>
      <c r="Q3549" s="153">
        <v>0</v>
      </c>
      <c r="R3549" s="128">
        <f t="shared" si="224"/>
        <v>0</v>
      </c>
      <c r="S3549" s="129">
        <v>16</v>
      </c>
    </row>
    <row r="3550" spans="2:19" hidden="1">
      <c r="B3550" s="121">
        <v>82020000013</v>
      </c>
      <c r="C3550" s="123" t="s">
        <v>4062</v>
      </c>
      <c r="D3550" s="123" t="s">
        <v>32</v>
      </c>
      <c r="E3550" s="123" t="s">
        <v>34</v>
      </c>
      <c r="F3550" s="123" t="s">
        <v>89</v>
      </c>
      <c r="G3550" s="123" t="s">
        <v>123</v>
      </c>
      <c r="H3550" s="149">
        <v>0</v>
      </c>
      <c r="I3550" s="123" t="s">
        <v>3613</v>
      </c>
      <c r="J3550" s="150">
        <f>VLOOKUP(B3550,'12.2023'!A:C,3,0)</f>
        <v>0</v>
      </c>
      <c r="K3550" s="151">
        <f>VLOOKUP(B3550,'12.2023'!A:D,4,0)</f>
        <v>465398</v>
      </c>
      <c r="L3550" s="150">
        <f>VLOOKUP(B3550,'12.2023'!A:E,5,0)</f>
        <v>465398</v>
      </c>
      <c r="M3550" s="150">
        <f>VLOOKUP(B3550,'12.2023'!A:F,6,0)</f>
        <v>0</v>
      </c>
      <c r="N3550" s="150">
        <f t="shared" si="221"/>
        <v>0</v>
      </c>
      <c r="O3550" s="152">
        <f t="shared" si="222"/>
        <v>0</v>
      </c>
      <c r="P3550" s="128">
        <f t="shared" si="223"/>
        <v>0</v>
      </c>
      <c r="Q3550" s="153">
        <v>0</v>
      </c>
      <c r="R3550" s="128">
        <f t="shared" si="224"/>
        <v>0</v>
      </c>
      <c r="S3550" s="129">
        <v>16</v>
      </c>
    </row>
    <row r="3551" spans="2:19" hidden="1">
      <c r="B3551" s="121">
        <v>82020000014</v>
      </c>
      <c r="C3551" s="123" t="s">
        <v>4062</v>
      </c>
      <c r="D3551" s="123" t="s">
        <v>32</v>
      </c>
      <c r="E3551" s="123" t="s">
        <v>34</v>
      </c>
      <c r="F3551" s="123" t="s">
        <v>89</v>
      </c>
      <c r="G3551" s="123" t="s">
        <v>123</v>
      </c>
      <c r="H3551" s="160">
        <v>0</v>
      </c>
      <c r="I3551" s="123" t="s">
        <v>3614</v>
      </c>
      <c r="J3551" s="150">
        <f>VLOOKUP(B3551,'12.2023'!A:C,3,0)</f>
        <v>0</v>
      </c>
      <c r="K3551" s="151">
        <f>VLOOKUP(B3551,'12.2023'!A:D,4,0)</f>
        <v>223738</v>
      </c>
      <c r="L3551" s="150">
        <f>VLOOKUP(B3551,'12.2023'!A:E,5,0)</f>
        <v>223738</v>
      </c>
      <c r="M3551" s="150">
        <f>VLOOKUP(B3551,'12.2023'!A:F,6,0)</f>
        <v>0</v>
      </c>
      <c r="N3551" s="150">
        <f t="shared" si="221"/>
        <v>0</v>
      </c>
      <c r="O3551" s="152">
        <f t="shared" si="222"/>
        <v>0</v>
      </c>
      <c r="P3551" s="128">
        <f t="shared" si="223"/>
        <v>0</v>
      </c>
      <c r="Q3551" s="153">
        <v>0</v>
      </c>
      <c r="R3551" s="128">
        <f t="shared" si="224"/>
        <v>0</v>
      </c>
      <c r="S3551" s="129">
        <v>16</v>
      </c>
    </row>
    <row r="3552" spans="2:19" hidden="1">
      <c r="B3552" s="121">
        <v>82020000015</v>
      </c>
      <c r="C3552" s="123" t="s">
        <v>4062</v>
      </c>
      <c r="D3552" s="123" t="s">
        <v>32</v>
      </c>
      <c r="E3552" s="123" t="s">
        <v>34</v>
      </c>
      <c r="F3552" s="123" t="s">
        <v>89</v>
      </c>
      <c r="G3552" s="123" t="s">
        <v>123</v>
      </c>
      <c r="H3552" s="160">
        <v>0</v>
      </c>
      <c r="I3552" s="123" t="s">
        <v>3615</v>
      </c>
      <c r="J3552" s="150">
        <f>VLOOKUP(B3552,'12.2023'!A:C,3,0)</f>
        <v>0</v>
      </c>
      <c r="K3552" s="151">
        <f>VLOOKUP(B3552,'12.2023'!A:D,4,0)</f>
        <v>103672</v>
      </c>
      <c r="L3552" s="150">
        <f>VLOOKUP(B3552,'12.2023'!A:E,5,0)</f>
        <v>293015</v>
      </c>
      <c r="M3552" s="150">
        <f>VLOOKUP(B3552,'12.2023'!A:F,6,0)</f>
        <v>189343</v>
      </c>
      <c r="N3552" s="150">
        <f t="shared" si="221"/>
        <v>0</v>
      </c>
      <c r="O3552" s="152">
        <f t="shared" si="222"/>
        <v>0</v>
      </c>
      <c r="P3552" s="128">
        <f t="shared" si="223"/>
        <v>0</v>
      </c>
      <c r="Q3552" s="153">
        <v>0</v>
      </c>
      <c r="R3552" s="128">
        <f t="shared" si="224"/>
        <v>0</v>
      </c>
      <c r="S3552" s="129">
        <v>16</v>
      </c>
    </row>
    <row r="3553" spans="2:19" hidden="1">
      <c r="B3553" s="121">
        <v>82020000016</v>
      </c>
      <c r="C3553" s="123" t="s">
        <v>4062</v>
      </c>
      <c r="D3553" s="123" t="s">
        <v>32</v>
      </c>
      <c r="E3553" s="123" t="s">
        <v>34</v>
      </c>
      <c r="F3553" s="123" t="s">
        <v>89</v>
      </c>
      <c r="G3553" s="123" t="s">
        <v>123</v>
      </c>
      <c r="H3553" s="160">
        <v>0</v>
      </c>
      <c r="I3553" s="123" t="s">
        <v>3616</v>
      </c>
      <c r="J3553" s="150">
        <f>VLOOKUP(B3553,'12.2023'!A:C,3,0)</f>
        <v>0</v>
      </c>
      <c r="K3553" s="151">
        <f>VLOOKUP(B3553,'12.2023'!A:D,4,0)</f>
        <v>0</v>
      </c>
      <c r="L3553" s="150">
        <f>VLOOKUP(B3553,'12.2023'!A:E,5,0)</f>
        <v>306302</v>
      </c>
      <c r="M3553" s="150">
        <f>VLOOKUP(B3553,'12.2023'!A:F,6,0)</f>
        <v>306302</v>
      </c>
      <c r="N3553" s="150">
        <f t="shared" si="221"/>
        <v>0</v>
      </c>
      <c r="O3553" s="152">
        <f t="shared" si="222"/>
        <v>0</v>
      </c>
      <c r="P3553" s="128">
        <f t="shared" si="223"/>
        <v>0</v>
      </c>
      <c r="Q3553" s="153">
        <v>0</v>
      </c>
      <c r="R3553" s="128">
        <f t="shared" si="224"/>
        <v>0</v>
      </c>
      <c r="S3553" s="129">
        <v>16</v>
      </c>
    </row>
    <row r="3554" spans="2:19" hidden="1">
      <c r="B3554" s="121">
        <v>82020000017</v>
      </c>
      <c r="C3554" s="123" t="s">
        <v>4062</v>
      </c>
      <c r="D3554" s="123" t="s">
        <v>32</v>
      </c>
      <c r="E3554" s="123" t="s">
        <v>34</v>
      </c>
      <c r="F3554" s="123" t="s">
        <v>89</v>
      </c>
      <c r="G3554" s="123" t="s">
        <v>123</v>
      </c>
      <c r="H3554" s="149">
        <v>0</v>
      </c>
      <c r="I3554" s="123" t="s">
        <v>3617</v>
      </c>
      <c r="J3554" s="150">
        <f>VLOOKUP(B3554,'12.2023'!A:C,3,0)</f>
        <v>0</v>
      </c>
      <c r="K3554" s="151">
        <f>VLOOKUP(B3554,'12.2023'!A:D,4,0)</f>
        <v>0</v>
      </c>
      <c r="L3554" s="150">
        <f>VLOOKUP(B3554,'12.2023'!A:E,5,0)</f>
        <v>100050</v>
      </c>
      <c r="M3554" s="150">
        <f>VLOOKUP(B3554,'12.2023'!A:F,6,0)</f>
        <v>100050</v>
      </c>
      <c r="N3554" s="150">
        <f t="shared" si="221"/>
        <v>0</v>
      </c>
      <c r="O3554" s="152">
        <f t="shared" si="222"/>
        <v>0</v>
      </c>
      <c r="P3554" s="128">
        <f t="shared" si="223"/>
        <v>0</v>
      </c>
      <c r="Q3554" s="153">
        <v>0</v>
      </c>
      <c r="R3554" s="128">
        <f t="shared" si="224"/>
        <v>0</v>
      </c>
      <c r="S3554" s="129">
        <v>16</v>
      </c>
    </row>
    <row r="3555" spans="2:19" hidden="1">
      <c r="B3555" s="121">
        <v>82020000018</v>
      </c>
      <c r="C3555" s="123" t="s">
        <v>4062</v>
      </c>
      <c r="D3555" s="123" t="s">
        <v>32</v>
      </c>
      <c r="E3555" s="123" t="s">
        <v>34</v>
      </c>
      <c r="F3555" s="123" t="s">
        <v>89</v>
      </c>
      <c r="G3555" s="123" t="s">
        <v>123</v>
      </c>
      <c r="H3555" s="160">
        <v>0</v>
      </c>
      <c r="I3555" s="123" t="s">
        <v>3618</v>
      </c>
      <c r="J3555" s="150">
        <f>VLOOKUP(B3555,'12.2023'!A:C,3,0)</f>
        <v>0</v>
      </c>
      <c r="K3555" s="151">
        <f>VLOOKUP(B3555,'12.2023'!A:D,4,0)</f>
        <v>0</v>
      </c>
      <c r="L3555" s="150">
        <f>VLOOKUP(B3555,'12.2023'!A:E,5,0)</f>
        <v>91181</v>
      </c>
      <c r="M3555" s="150">
        <f>VLOOKUP(B3555,'12.2023'!A:F,6,0)</f>
        <v>91181</v>
      </c>
      <c r="N3555" s="150">
        <f t="shared" si="221"/>
        <v>0</v>
      </c>
      <c r="O3555" s="152">
        <f t="shared" si="222"/>
        <v>0</v>
      </c>
      <c r="P3555" s="128">
        <f t="shared" si="223"/>
        <v>0</v>
      </c>
      <c r="Q3555" s="153">
        <v>0</v>
      </c>
      <c r="R3555" s="128">
        <f t="shared" si="224"/>
        <v>0</v>
      </c>
      <c r="S3555" s="129">
        <v>16</v>
      </c>
    </row>
    <row r="3556" spans="2:19" hidden="1">
      <c r="B3556" s="121">
        <v>82020000019</v>
      </c>
      <c r="C3556" s="123" t="s">
        <v>4062</v>
      </c>
      <c r="D3556" s="123" t="s">
        <v>32</v>
      </c>
      <c r="E3556" s="123" t="s">
        <v>34</v>
      </c>
      <c r="F3556" s="123" t="s">
        <v>89</v>
      </c>
      <c r="G3556" s="123" t="s">
        <v>123</v>
      </c>
      <c r="H3556" s="160">
        <v>0</v>
      </c>
      <c r="I3556" s="123" t="s">
        <v>3619</v>
      </c>
      <c r="J3556" s="150">
        <f>VLOOKUP(B3556,'12.2023'!A:C,3,0)</f>
        <v>0</v>
      </c>
      <c r="K3556" s="151">
        <f>VLOOKUP(B3556,'12.2023'!A:D,4,0)</f>
        <v>0</v>
      </c>
      <c r="L3556" s="150">
        <f>VLOOKUP(B3556,'12.2023'!A:E,5,0)</f>
        <v>175789</v>
      </c>
      <c r="M3556" s="150">
        <f>VLOOKUP(B3556,'12.2023'!A:F,6,0)</f>
        <v>175789</v>
      </c>
      <c r="N3556" s="150">
        <f t="shared" si="221"/>
        <v>0</v>
      </c>
      <c r="O3556" s="152">
        <f t="shared" si="222"/>
        <v>0</v>
      </c>
      <c r="P3556" s="128">
        <f t="shared" si="223"/>
        <v>0</v>
      </c>
      <c r="Q3556" s="153">
        <v>0</v>
      </c>
      <c r="R3556" s="128">
        <f t="shared" si="224"/>
        <v>0</v>
      </c>
      <c r="S3556" s="129">
        <v>16</v>
      </c>
    </row>
    <row r="3557" spans="2:19" hidden="1">
      <c r="B3557" s="121">
        <v>82020000020</v>
      </c>
      <c r="C3557" s="123" t="s">
        <v>4062</v>
      </c>
      <c r="D3557" s="123" t="s">
        <v>32</v>
      </c>
      <c r="E3557" s="123" t="s">
        <v>34</v>
      </c>
      <c r="F3557" s="123" t="s">
        <v>89</v>
      </c>
      <c r="G3557" s="123" t="s">
        <v>123</v>
      </c>
      <c r="H3557" s="160">
        <v>0</v>
      </c>
      <c r="I3557" s="123" t="s">
        <v>3620</v>
      </c>
      <c r="J3557" s="150">
        <f>VLOOKUP(B3557,'12.2023'!A:C,3,0)</f>
        <v>0</v>
      </c>
      <c r="K3557" s="151">
        <f>VLOOKUP(B3557,'12.2023'!A:D,4,0)</f>
        <v>0</v>
      </c>
      <c r="L3557" s="150">
        <f>VLOOKUP(B3557,'12.2023'!A:E,5,0)</f>
        <v>231591</v>
      </c>
      <c r="M3557" s="150">
        <f>VLOOKUP(B3557,'12.2023'!A:F,6,0)</f>
        <v>231591</v>
      </c>
      <c r="N3557" s="150">
        <f t="shared" si="221"/>
        <v>0</v>
      </c>
      <c r="O3557" s="152">
        <f t="shared" si="222"/>
        <v>0</v>
      </c>
      <c r="P3557" s="128">
        <f t="shared" si="223"/>
        <v>0</v>
      </c>
      <c r="Q3557" s="153">
        <v>0</v>
      </c>
      <c r="R3557" s="128">
        <f t="shared" si="224"/>
        <v>0</v>
      </c>
      <c r="S3557" s="129">
        <v>16</v>
      </c>
    </row>
    <row r="3558" spans="2:19" hidden="1">
      <c r="B3558" s="121">
        <v>82020000021</v>
      </c>
      <c r="C3558" s="123" t="s">
        <v>4062</v>
      </c>
      <c r="D3558" s="123" t="s">
        <v>32</v>
      </c>
      <c r="E3558" s="123" t="s">
        <v>34</v>
      </c>
      <c r="F3558" s="123" t="s">
        <v>89</v>
      </c>
      <c r="G3558" s="123" t="s">
        <v>123</v>
      </c>
      <c r="H3558" s="160">
        <v>0</v>
      </c>
      <c r="I3558" s="123" t="s">
        <v>3621</v>
      </c>
      <c r="J3558" s="150">
        <f>VLOOKUP(B3558,'12.2023'!A:C,3,0)</f>
        <v>0</v>
      </c>
      <c r="K3558" s="151">
        <f>VLOOKUP(B3558,'12.2023'!A:D,4,0)</f>
        <v>0</v>
      </c>
      <c r="L3558" s="150">
        <f>VLOOKUP(B3558,'12.2023'!A:E,5,0)</f>
        <v>451985</v>
      </c>
      <c r="M3558" s="150">
        <f>VLOOKUP(B3558,'12.2023'!A:F,6,0)</f>
        <v>451985</v>
      </c>
      <c r="N3558" s="150">
        <f t="shared" si="221"/>
        <v>0</v>
      </c>
      <c r="O3558" s="152">
        <f t="shared" si="222"/>
        <v>0</v>
      </c>
      <c r="P3558" s="128">
        <f t="shared" si="223"/>
        <v>0</v>
      </c>
      <c r="Q3558" s="153">
        <v>0</v>
      </c>
      <c r="R3558" s="128">
        <f t="shared" si="224"/>
        <v>0</v>
      </c>
      <c r="S3558" s="129">
        <v>16</v>
      </c>
    </row>
    <row r="3559" spans="2:19" hidden="1">
      <c r="B3559" s="121">
        <v>82020000022</v>
      </c>
      <c r="C3559" s="123" t="s">
        <v>4062</v>
      </c>
      <c r="D3559" s="123" t="s">
        <v>32</v>
      </c>
      <c r="E3559" s="123" t="s">
        <v>34</v>
      </c>
      <c r="F3559" s="123" t="s">
        <v>89</v>
      </c>
      <c r="G3559" s="123" t="s">
        <v>123</v>
      </c>
      <c r="H3559" s="149">
        <v>0</v>
      </c>
      <c r="I3559" s="123" t="s">
        <v>3622</v>
      </c>
      <c r="J3559" s="150">
        <f>VLOOKUP(B3559,'12.2023'!A:C,3,0)</f>
        <v>0</v>
      </c>
      <c r="K3559" s="151">
        <f>VLOOKUP(B3559,'12.2023'!A:D,4,0)</f>
        <v>0</v>
      </c>
      <c r="L3559" s="150">
        <f>VLOOKUP(B3559,'12.2023'!A:E,5,0)</f>
        <v>440016.48</v>
      </c>
      <c r="M3559" s="150">
        <f>VLOOKUP(B3559,'12.2023'!A:F,6,0)</f>
        <v>440016.48</v>
      </c>
      <c r="N3559" s="150">
        <f t="shared" si="221"/>
        <v>0</v>
      </c>
      <c r="O3559" s="152">
        <f t="shared" si="222"/>
        <v>0</v>
      </c>
      <c r="P3559" s="128">
        <f t="shared" si="223"/>
        <v>0</v>
      </c>
      <c r="Q3559" s="153">
        <v>0</v>
      </c>
      <c r="R3559" s="128">
        <f t="shared" si="224"/>
        <v>0</v>
      </c>
      <c r="S3559" s="129">
        <v>16</v>
      </c>
    </row>
    <row r="3560" spans="2:19" hidden="1">
      <c r="B3560" s="121">
        <v>82020000023</v>
      </c>
      <c r="C3560" s="123" t="s">
        <v>4062</v>
      </c>
      <c r="D3560" s="123" t="s">
        <v>32</v>
      </c>
      <c r="E3560" s="123" t="s">
        <v>34</v>
      </c>
      <c r="F3560" s="123" t="s">
        <v>89</v>
      </c>
      <c r="G3560" s="123" t="s">
        <v>123</v>
      </c>
      <c r="H3560" s="149">
        <v>0</v>
      </c>
      <c r="I3560" s="123" t="s">
        <v>3623</v>
      </c>
      <c r="J3560" s="150">
        <f>VLOOKUP(B3560,'12.2023'!A:C,3,0)</f>
        <v>0</v>
      </c>
      <c r="K3560" s="151">
        <f>VLOOKUP(B3560,'12.2023'!A:D,4,0)</f>
        <v>0</v>
      </c>
      <c r="L3560" s="150">
        <f>VLOOKUP(B3560,'12.2023'!A:E,5,0)</f>
        <v>202426</v>
      </c>
      <c r="M3560" s="150">
        <f>VLOOKUP(B3560,'12.2023'!A:F,6,0)</f>
        <v>202426</v>
      </c>
      <c r="N3560" s="150">
        <f t="shared" si="221"/>
        <v>0</v>
      </c>
      <c r="O3560" s="152">
        <f t="shared" si="222"/>
        <v>0</v>
      </c>
      <c r="P3560" s="128">
        <f t="shared" si="223"/>
        <v>0</v>
      </c>
      <c r="Q3560" s="153">
        <v>0</v>
      </c>
      <c r="R3560" s="128">
        <f t="shared" si="224"/>
        <v>0</v>
      </c>
      <c r="S3560" s="129">
        <v>16</v>
      </c>
    </row>
    <row r="3561" spans="2:19" hidden="1">
      <c r="B3561" s="121">
        <v>82020000024</v>
      </c>
      <c r="C3561" s="123" t="s">
        <v>4062</v>
      </c>
      <c r="D3561" s="123" t="s">
        <v>32</v>
      </c>
      <c r="E3561" s="123" t="s">
        <v>34</v>
      </c>
      <c r="F3561" s="123" t="s">
        <v>89</v>
      </c>
      <c r="G3561" s="123" t="s">
        <v>123</v>
      </c>
      <c r="H3561" s="149">
        <v>0</v>
      </c>
      <c r="I3561" s="123" t="s">
        <v>3624</v>
      </c>
      <c r="J3561" s="150">
        <f>VLOOKUP(B3561,'12.2023'!A:C,3,0)</f>
        <v>0</v>
      </c>
      <c r="K3561" s="151">
        <f>VLOOKUP(B3561,'12.2023'!A:D,4,0)</f>
        <v>0</v>
      </c>
      <c r="L3561" s="150">
        <f>VLOOKUP(B3561,'12.2023'!A:E,5,0)</f>
        <v>0</v>
      </c>
      <c r="M3561" s="150">
        <f>VLOOKUP(B3561,'12.2023'!A:F,6,0)</f>
        <v>0</v>
      </c>
      <c r="N3561" s="150">
        <f t="shared" si="221"/>
        <v>0</v>
      </c>
      <c r="O3561" s="152">
        <f t="shared" si="222"/>
        <v>0</v>
      </c>
      <c r="P3561" s="128">
        <f t="shared" si="223"/>
        <v>0</v>
      </c>
      <c r="Q3561" s="153">
        <v>0</v>
      </c>
      <c r="R3561" s="128">
        <f t="shared" si="224"/>
        <v>0</v>
      </c>
      <c r="S3561" s="129">
        <v>16</v>
      </c>
    </row>
    <row r="3562" spans="2:19" hidden="1">
      <c r="B3562" s="121">
        <v>82020000025</v>
      </c>
      <c r="C3562" s="123" t="s">
        <v>4062</v>
      </c>
      <c r="D3562" s="123" t="s">
        <v>32</v>
      </c>
      <c r="E3562" s="148" t="s">
        <v>34</v>
      </c>
      <c r="F3562" s="148" t="s">
        <v>89</v>
      </c>
      <c r="G3562" s="148" t="s">
        <v>123</v>
      </c>
      <c r="H3562" s="149">
        <v>0</v>
      </c>
      <c r="I3562" s="123" t="s">
        <v>3625</v>
      </c>
      <c r="J3562" s="150">
        <f>VLOOKUP(B3562,'12.2023'!A:C,3,0)</f>
        <v>0</v>
      </c>
      <c r="K3562" s="151">
        <f>VLOOKUP(B3562,'12.2023'!A:D,4,0)</f>
        <v>0</v>
      </c>
      <c r="L3562" s="150">
        <f>VLOOKUP(B3562,'12.2023'!A:E,5,0)</f>
        <v>0</v>
      </c>
      <c r="M3562" s="150">
        <f>VLOOKUP(B3562,'12.2023'!A:F,6,0)</f>
        <v>271323</v>
      </c>
      <c r="N3562" s="150">
        <f t="shared" si="221"/>
        <v>0</v>
      </c>
      <c r="O3562" s="152">
        <f t="shared" si="222"/>
        <v>271323</v>
      </c>
      <c r="P3562" s="128">
        <f t="shared" si="223"/>
        <v>-271323</v>
      </c>
      <c r="Q3562" s="153">
        <v>0</v>
      </c>
      <c r="R3562" s="128">
        <f t="shared" si="224"/>
        <v>-271323</v>
      </c>
      <c r="S3562" s="129">
        <v>16</v>
      </c>
    </row>
    <row r="3563" spans="2:19" hidden="1">
      <c r="B3563" s="121">
        <v>82020000026</v>
      </c>
      <c r="C3563" s="123" t="s">
        <v>4062</v>
      </c>
      <c r="D3563" s="123" t="s">
        <v>32</v>
      </c>
      <c r="E3563" s="148" t="s">
        <v>34</v>
      </c>
      <c r="F3563" s="148" t="s">
        <v>89</v>
      </c>
      <c r="G3563" s="148" t="s">
        <v>123</v>
      </c>
      <c r="H3563" s="149">
        <v>0</v>
      </c>
      <c r="I3563" s="123" t="s">
        <v>4258</v>
      </c>
      <c r="J3563" s="150">
        <f>VLOOKUP(B3563,'12.2023'!A:C,3,0)</f>
        <v>0</v>
      </c>
      <c r="K3563" s="151">
        <f>VLOOKUP(B3563,'12.2023'!A:D,4,0)</f>
        <v>0</v>
      </c>
      <c r="L3563" s="150">
        <v>0</v>
      </c>
      <c r="M3563" s="150">
        <v>28582</v>
      </c>
      <c r="N3563" s="150">
        <f t="shared" si="221"/>
        <v>0</v>
      </c>
      <c r="O3563" s="152">
        <f t="shared" si="222"/>
        <v>28582</v>
      </c>
      <c r="P3563" s="128">
        <f t="shared" si="223"/>
        <v>-28582</v>
      </c>
      <c r="Q3563" s="153">
        <v>0</v>
      </c>
      <c r="R3563" s="128">
        <f t="shared" si="224"/>
        <v>-28582</v>
      </c>
      <c r="S3563" s="129">
        <v>16</v>
      </c>
    </row>
    <row r="3564" spans="2:19" hidden="1">
      <c r="B3564" s="121">
        <v>82030010002</v>
      </c>
      <c r="C3564" s="123" t="s">
        <v>4062</v>
      </c>
      <c r="D3564" s="123" t="s">
        <v>32</v>
      </c>
      <c r="E3564" s="149" t="s">
        <v>34</v>
      </c>
      <c r="F3564" s="149" t="s">
        <v>140</v>
      </c>
      <c r="G3564" s="149" t="s">
        <v>41</v>
      </c>
      <c r="H3564" s="149">
        <v>0</v>
      </c>
      <c r="I3564" s="123" t="s">
        <v>3626</v>
      </c>
      <c r="J3564" s="150">
        <f>VLOOKUP(B3564,'12.2023'!A:C,3,0)</f>
        <v>0</v>
      </c>
      <c r="K3564" s="151">
        <f>VLOOKUP(B3564,'12.2023'!A:D,4,0)</f>
        <v>6289.24</v>
      </c>
      <c r="L3564" s="150">
        <f>VLOOKUP(B3564,'12.2023'!A:E,5,0)</f>
        <v>6289.24</v>
      </c>
      <c r="M3564" s="150">
        <f>VLOOKUP(B3564,'12.2023'!A:F,6,0)</f>
        <v>0</v>
      </c>
      <c r="N3564" s="150">
        <f t="shared" si="221"/>
        <v>0</v>
      </c>
      <c r="O3564" s="152">
        <f t="shared" si="222"/>
        <v>0</v>
      </c>
      <c r="P3564" s="128">
        <f t="shared" si="223"/>
        <v>0</v>
      </c>
      <c r="Q3564" s="153">
        <v>0</v>
      </c>
      <c r="R3564" s="128">
        <f t="shared" si="224"/>
        <v>0</v>
      </c>
      <c r="S3564" s="129">
        <v>17</v>
      </c>
    </row>
    <row r="3565" spans="2:19" hidden="1">
      <c r="B3565" s="121">
        <v>82030010003</v>
      </c>
      <c r="C3565" s="123" t="s">
        <v>4062</v>
      </c>
      <c r="D3565" s="123" t="s">
        <v>32</v>
      </c>
      <c r="E3565" s="149" t="s">
        <v>34</v>
      </c>
      <c r="F3565" s="149" t="s">
        <v>140</v>
      </c>
      <c r="G3565" s="149" t="s">
        <v>41</v>
      </c>
      <c r="H3565" s="160">
        <v>0</v>
      </c>
      <c r="I3565" s="123" t="s">
        <v>3627</v>
      </c>
      <c r="J3565" s="150">
        <f>VLOOKUP(B3565,'12.2023'!A:C,3,0)</f>
        <v>0</v>
      </c>
      <c r="K3565" s="151">
        <f>VLOOKUP(B3565,'12.2023'!A:D,4,0)</f>
        <v>0</v>
      </c>
      <c r="L3565" s="150">
        <f>VLOOKUP(B3565,'12.2023'!A:E,5,0)</f>
        <v>7472</v>
      </c>
      <c r="M3565" s="150">
        <f>VLOOKUP(B3565,'12.2023'!A:F,6,0)</f>
        <v>7472</v>
      </c>
      <c r="N3565" s="150">
        <f t="shared" si="221"/>
        <v>0</v>
      </c>
      <c r="O3565" s="152">
        <f t="shared" si="222"/>
        <v>0</v>
      </c>
      <c r="P3565" s="128">
        <f t="shared" si="223"/>
        <v>0</v>
      </c>
      <c r="Q3565" s="153">
        <v>0</v>
      </c>
      <c r="R3565" s="128">
        <f t="shared" si="224"/>
        <v>0</v>
      </c>
      <c r="S3565" s="129">
        <v>17</v>
      </c>
    </row>
    <row r="3566" spans="2:19" hidden="1">
      <c r="B3566" s="121">
        <v>82030010004</v>
      </c>
      <c r="C3566" s="123" t="s">
        <v>4062</v>
      </c>
      <c r="D3566" s="123" t="s">
        <v>32</v>
      </c>
      <c r="E3566" s="149" t="s">
        <v>34</v>
      </c>
      <c r="F3566" s="149" t="s">
        <v>140</v>
      </c>
      <c r="G3566" s="149" t="s">
        <v>41</v>
      </c>
      <c r="H3566" s="160">
        <v>0</v>
      </c>
      <c r="I3566" s="123" t="s">
        <v>3628</v>
      </c>
      <c r="J3566" s="150">
        <f>VLOOKUP(B3566,'12.2023'!A:C,3,0)</f>
        <v>0</v>
      </c>
      <c r="K3566" s="151">
        <f>VLOOKUP(B3566,'12.2023'!A:D,4,0)</f>
        <v>0</v>
      </c>
      <c r="L3566" s="150">
        <f>VLOOKUP(B3566,'12.2023'!A:E,5,0)</f>
        <v>0</v>
      </c>
      <c r="M3566" s="150">
        <f>VLOOKUP(B3566,'12.2023'!A:F,6,0)</f>
        <v>0</v>
      </c>
      <c r="N3566" s="150">
        <f t="shared" si="221"/>
        <v>0</v>
      </c>
      <c r="O3566" s="152">
        <f t="shared" si="222"/>
        <v>0</v>
      </c>
      <c r="P3566" s="128">
        <f t="shared" si="223"/>
        <v>0</v>
      </c>
      <c r="Q3566" s="153">
        <v>0</v>
      </c>
      <c r="R3566" s="128">
        <f t="shared" si="224"/>
        <v>0</v>
      </c>
      <c r="S3566" s="129">
        <v>17</v>
      </c>
    </row>
    <row r="3567" spans="2:19" hidden="1">
      <c r="B3567" s="121">
        <v>82030020009</v>
      </c>
      <c r="C3567" s="123" t="s">
        <v>4062</v>
      </c>
      <c r="D3567" s="123" t="s">
        <v>32</v>
      </c>
      <c r="E3567" s="149" t="s">
        <v>34</v>
      </c>
      <c r="F3567" s="149" t="s">
        <v>140</v>
      </c>
      <c r="G3567" s="149" t="s">
        <v>41</v>
      </c>
      <c r="H3567" s="149">
        <v>0</v>
      </c>
      <c r="I3567" s="123" t="s">
        <v>3629</v>
      </c>
      <c r="J3567" s="150">
        <f>VLOOKUP(B3567,'12.2023'!A:C,3,0)</f>
        <v>0</v>
      </c>
      <c r="K3567" s="151">
        <f>VLOOKUP(B3567,'12.2023'!A:D,4,0)</f>
        <v>0</v>
      </c>
      <c r="L3567" s="150">
        <f>VLOOKUP(B3567,'12.2023'!A:E,5,0)</f>
        <v>192520.27</v>
      </c>
      <c r="M3567" s="150">
        <f>VLOOKUP(B3567,'12.2023'!A:F,6,0)</f>
        <v>192520.27</v>
      </c>
      <c r="N3567" s="150">
        <f t="shared" si="221"/>
        <v>0</v>
      </c>
      <c r="O3567" s="152">
        <f t="shared" si="222"/>
        <v>0</v>
      </c>
      <c r="P3567" s="128">
        <f t="shared" si="223"/>
        <v>0</v>
      </c>
      <c r="Q3567" s="153">
        <v>0</v>
      </c>
      <c r="R3567" s="128">
        <f t="shared" si="224"/>
        <v>0</v>
      </c>
      <c r="S3567" s="129">
        <v>17</v>
      </c>
    </row>
    <row r="3568" spans="2:19" hidden="1">
      <c r="B3568" s="121">
        <v>82030040001</v>
      </c>
      <c r="C3568" s="123" t="s">
        <v>4062</v>
      </c>
      <c r="D3568" s="123" t="s">
        <v>32</v>
      </c>
      <c r="E3568" s="160" t="s">
        <v>34</v>
      </c>
      <c r="F3568" s="160" t="s">
        <v>140</v>
      </c>
      <c r="G3568" s="160" t="s">
        <v>41</v>
      </c>
      <c r="H3568" s="149">
        <v>0</v>
      </c>
      <c r="I3568" s="123" t="s">
        <v>3630</v>
      </c>
      <c r="J3568" s="150">
        <f>VLOOKUP(B3568,'12.2023'!A:C,3,0)</f>
        <v>0</v>
      </c>
      <c r="K3568" s="151">
        <f>VLOOKUP(B3568,'12.2023'!A:D,4,0)</f>
        <v>0</v>
      </c>
      <c r="L3568" s="150">
        <f>VLOOKUP(B3568,'12.2023'!A:E,5,0)</f>
        <v>707412.57000000007</v>
      </c>
      <c r="M3568" s="150">
        <f>VLOOKUP(B3568,'12.2023'!A:F,6,0)</f>
        <v>707412.57000000007</v>
      </c>
      <c r="N3568" s="150">
        <f t="shared" si="221"/>
        <v>0</v>
      </c>
      <c r="O3568" s="152">
        <f t="shared" si="222"/>
        <v>0</v>
      </c>
      <c r="P3568" s="128">
        <f t="shared" si="223"/>
        <v>0</v>
      </c>
      <c r="Q3568" s="153">
        <v>0</v>
      </c>
      <c r="R3568" s="128">
        <f t="shared" si="224"/>
        <v>0</v>
      </c>
      <c r="S3568" s="129">
        <v>17</v>
      </c>
    </row>
    <row r="3569" spans="2:19" hidden="1">
      <c r="B3569" s="121">
        <v>82030060001</v>
      </c>
      <c r="C3569" s="123" t="s">
        <v>4062</v>
      </c>
      <c r="D3569" s="123" t="s">
        <v>32</v>
      </c>
      <c r="E3569" s="160" t="s">
        <v>34</v>
      </c>
      <c r="F3569" s="160" t="s">
        <v>140</v>
      </c>
      <c r="G3569" s="160" t="s">
        <v>41</v>
      </c>
      <c r="H3569" s="149">
        <v>0</v>
      </c>
      <c r="I3569" s="123" t="s">
        <v>3631</v>
      </c>
      <c r="J3569" s="150">
        <f>VLOOKUP(B3569,'12.2023'!A:C,3,0)</f>
        <v>0</v>
      </c>
      <c r="K3569" s="151">
        <f>VLOOKUP(B3569,'12.2023'!A:D,4,0)</f>
        <v>0</v>
      </c>
      <c r="L3569" s="150">
        <f>VLOOKUP(B3569,'12.2023'!A:E,5,0)</f>
        <v>184711</v>
      </c>
      <c r="M3569" s="150">
        <f>VLOOKUP(B3569,'12.2023'!A:F,6,0)</f>
        <v>184711</v>
      </c>
      <c r="N3569" s="150">
        <f t="shared" si="221"/>
        <v>0</v>
      </c>
      <c r="O3569" s="152">
        <f t="shared" si="222"/>
        <v>0</v>
      </c>
      <c r="P3569" s="128">
        <f t="shared" si="223"/>
        <v>0</v>
      </c>
      <c r="Q3569" s="153">
        <v>0</v>
      </c>
      <c r="R3569" s="128">
        <f t="shared" si="224"/>
        <v>0</v>
      </c>
      <c r="S3569" s="129">
        <v>17</v>
      </c>
    </row>
    <row r="3570" spans="2:19" hidden="1">
      <c r="B3570" s="121">
        <v>82040201001</v>
      </c>
      <c r="C3570" s="123" t="s">
        <v>4062</v>
      </c>
      <c r="D3570" s="123" t="s">
        <v>32</v>
      </c>
      <c r="E3570" s="149" t="s">
        <v>33</v>
      </c>
      <c r="F3570" s="123" t="s">
        <v>83</v>
      </c>
      <c r="G3570" s="123" t="s">
        <v>49</v>
      </c>
      <c r="H3570" s="149">
        <v>0</v>
      </c>
      <c r="I3570" s="123" t="s">
        <v>3632</v>
      </c>
      <c r="J3570" s="150">
        <f>VLOOKUP(B3570,'12.2023'!A:C,3,0)</f>
        <v>0</v>
      </c>
      <c r="K3570" s="151">
        <f>VLOOKUP(B3570,'12.2023'!A:D,4,0)</f>
        <v>3254.69</v>
      </c>
      <c r="L3570" s="150">
        <f>VLOOKUP(B3570,'12.2023'!A:E,5,0)</f>
        <v>0</v>
      </c>
      <c r="M3570" s="150">
        <f>VLOOKUP(B3570,'12.2023'!A:F,6,0)</f>
        <v>1684.69</v>
      </c>
      <c r="N3570" s="150">
        <f t="shared" si="221"/>
        <v>0</v>
      </c>
      <c r="O3570" s="152">
        <f t="shared" si="222"/>
        <v>4939.38</v>
      </c>
      <c r="P3570" s="128">
        <f t="shared" si="223"/>
        <v>-4939.38</v>
      </c>
      <c r="Q3570" s="153">
        <v>0</v>
      </c>
      <c r="R3570" s="128">
        <f t="shared" si="224"/>
        <v>-4939.38</v>
      </c>
      <c r="S3570" s="129">
        <v>13</v>
      </c>
    </row>
    <row r="3571" spans="2:19" hidden="1">
      <c r="B3571" s="121">
        <v>82040201002</v>
      </c>
      <c r="C3571" s="123" t="s">
        <v>4062</v>
      </c>
      <c r="D3571" s="123" t="s">
        <v>32</v>
      </c>
      <c r="E3571" s="149" t="s">
        <v>33</v>
      </c>
      <c r="F3571" s="123" t="s">
        <v>83</v>
      </c>
      <c r="G3571" s="123" t="s">
        <v>49</v>
      </c>
      <c r="H3571" s="149">
        <v>0</v>
      </c>
      <c r="I3571" s="123" t="s">
        <v>3633</v>
      </c>
      <c r="J3571" s="150">
        <f>VLOOKUP(B3571,'12.2023'!A:C,3,0)</f>
        <v>0</v>
      </c>
      <c r="K3571" s="151">
        <f>VLOOKUP(B3571,'12.2023'!A:D,4,0)</f>
        <v>12471.37</v>
      </c>
      <c r="L3571" s="150">
        <f>VLOOKUP(B3571,'12.2023'!A:E,5,0)</f>
        <v>0</v>
      </c>
      <c r="M3571" s="150">
        <f>VLOOKUP(B3571,'12.2023'!A:F,6,0)</f>
        <v>7999.42</v>
      </c>
      <c r="N3571" s="150">
        <f t="shared" si="221"/>
        <v>0</v>
      </c>
      <c r="O3571" s="152">
        <f t="shared" si="222"/>
        <v>20470.79</v>
      </c>
      <c r="P3571" s="128">
        <f t="shared" si="223"/>
        <v>-20470.79</v>
      </c>
      <c r="Q3571" s="153">
        <v>0</v>
      </c>
      <c r="R3571" s="128">
        <f t="shared" si="224"/>
        <v>-20470.79</v>
      </c>
      <c r="S3571" s="129">
        <v>13</v>
      </c>
    </row>
    <row r="3572" spans="2:19" hidden="1">
      <c r="B3572" s="121">
        <v>82040202001</v>
      </c>
      <c r="C3572" s="123" t="s">
        <v>4062</v>
      </c>
      <c r="D3572" s="123" t="s">
        <v>32</v>
      </c>
      <c r="E3572" s="149" t="s">
        <v>33</v>
      </c>
      <c r="F3572" s="123" t="s">
        <v>83</v>
      </c>
      <c r="G3572" s="123" t="s">
        <v>49</v>
      </c>
      <c r="H3572" s="149">
        <v>0</v>
      </c>
      <c r="I3572" s="123" t="s">
        <v>3634</v>
      </c>
      <c r="J3572" s="150">
        <f>VLOOKUP(B3572,'12.2023'!A:C,3,0)</f>
        <v>0</v>
      </c>
      <c r="K3572" s="151">
        <f>VLOOKUP(B3572,'12.2023'!A:D,4,0)</f>
        <v>99699.25</v>
      </c>
      <c r="L3572" s="150">
        <f>VLOOKUP(B3572,'12.2023'!A:E,5,0)</f>
        <v>1596.44</v>
      </c>
      <c r="M3572" s="150">
        <f>VLOOKUP(B3572,'12.2023'!A:F,6,0)</f>
        <v>45841.46</v>
      </c>
      <c r="N3572" s="150">
        <f t="shared" si="221"/>
        <v>0</v>
      </c>
      <c r="O3572" s="152">
        <f t="shared" si="222"/>
        <v>143944.26999999999</v>
      </c>
      <c r="P3572" s="128">
        <f t="shared" si="223"/>
        <v>-143944.26999999999</v>
      </c>
      <c r="Q3572" s="153">
        <v>0</v>
      </c>
      <c r="R3572" s="128">
        <f t="shared" si="224"/>
        <v>-143944.26999999999</v>
      </c>
      <c r="S3572" s="129">
        <v>13</v>
      </c>
    </row>
    <row r="3573" spans="2:19" hidden="1">
      <c r="B3573" s="121">
        <v>82040202002</v>
      </c>
      <c r="C3573" s="123" t="s">
        <v>4062</v>
      </c>
      <c r="D3573" s="123" t="s">
        <v>32</v>
      </c>
      <c r="E3573" s="149" t="s">
        <v>33</v>
      </c>
      <c r="F3573" s="123" t="s">
        <v>83</v>
      </c>
      <c r="G3573" s="123" t="s">
        <v>49</v>
      </c>
      <c r="H3573" s="149">
        <v>0</v>
      </c>
      <c r="I3573" s="123" t="s">
        <v>3635</v>
      </c>
      <c r="J3573" s="150">
        <f>VLOOKUP(B3573,'12.2023'!A:C,3,0)</f>
        <v>0</v>
      </c>
      <c r="K3573" s="151">
        <f>VLOOKUP(B3573,'12.2023'!A:D,4,0)</f>
        <v>475328.91000000003</v>
      </c>
      <c r="L3573" s="150">
        <f>VLOOKUP(B3573,'12.2023'!A:E,5,0)</f>
        <v>0</v>
      </c>
      <c r="M3573" s="150">
        <f>VLOOKUP(B3573,'12.2023'!A:F,6,0)</f>
        <v>235098.67</v>
      </c>
      <c r="N3573" s="150">
        <f t="shared" si="221"/>
        <v>0</v>
      </c>
      <c r="O3573" s="152">
        <f t="shared" si="222"/>
        <v>710427.58000000007</v>
      </c>
      <c r="P3573" s="128">
        <f t="shared" si="223"/>
        <v>-710427.58000000007</v>
      </c>
      <c r="Q3573" s="153">
        <v>0</v>
      </c>
      <c r="R3573" s="128">
        <f t="shared" si="224"/>
        <v>-710427.58000000007</v>
      </c>
      <c r="S3573" s="129">
        <v>13</v>
      </c>
    </row>
    <row r="3574" spans="2:19" hidden="1">
      <c r="B3574" s="121">
        <v>82040202003</v>
      </c>
      <c r="C3574" s="123" t="s">
        <v>4062</v>
      </c>
      <c r="D3574" s="123" t="s">
        <v>32</v>
      </c>
      <c r="E3574" s="149" t="s">
        <v>33</v>
      </c>
      <c r="F3574" s="123" t="s">
        <v>83</v>
      </c>
      <c r="G3574" s="123" t="s">
        <v>49</v>
      </c>
      <c r="H3574" s="160">
        <v>0</v>
      </c>
      <c r="I3574" s="123" t="s">
        <v>3636</v>
      </c>
      <c r="J3574" s="150">
        <f>VLOOKUP(B3574,'12.2023'!A:C,3,0)</f>
        <v>0</v>
      </c>
      <c r="K3574" s="151">
        <f>VLOOKUP(B3574,'12.2023'!A:D,4,0)</f>
        <v>22573.07</v>
      </c>
      <c r="L3574" s="150">
        <f>VLOOKUP(B3574,'12.2023'!A:E,5,0)</f>
        <v>2716.88</v>
      </c>
      <c r="M3574" s="150">
        <f>VLOOKUP(B3574,'12.2023'!A:F,6,0)</f>
        <v>17617.100000000002</v>
      </c>
      <c r="N3574" s="150">
        <f t="shared" si="221"/>
        <v>0</v>
      </c>
      <c r="O3574" s="152">
        <f t="shared" si="222"/>
        <v>37473.29</v>
      </c>
      <c r="P3574" s="128">
        <f t="shared" si="223"/>
        <v>-37473.29</v>
      </c>
      <c r="Q3574" s="153">
        <v>0</v>
      </c>
      <c r="R3574" s="128">
        <f t="shared" si="224"/>
        <v>-37473.29</v>
      </c>
      <c r="S3574" s="129">
        <v>13</v>
      </c>
    </row>
    <row r="3575" spans="2:19" hidden="1">
      <c r="B3575" s="121">
        <v>82040202004</v>
      </c>
      <c r="C3575" s="123" t="s">
        <v>4062</v>
      </c>
      <c r="D3575" s="123" t="s">
        <v>32</v>
      </c>
      <c r="E3575" s="149" t="s">
        <v>33</v>
      </c>
      <c r="F3575" s="123" t="s">
        <v>83</v>
      </c>
      <c r="G3575" s="123" t="s">
        <v>49</v>
      </c>
      <c r="H3575" s="149">
        <v>0</v>
      </c>
      <c r="I3575" s="123" t="s">
        <v>3637</v>
      </c>
      <c r="J3575" s="150">
        <f>VLOOKUP(B3575,'12.2023'!A:C,3,0)</f>
        <v>0</v>
      </c>
      <c r="K3575" s="151">
        <f>VLOOKUP(B3575,'12.2023'!A:D,4,0)</f>
        <v>641.66999999999996</v>
      </c>
      <c r="L3575" s="150">
        <f>VLOOKUP(B3575,'12.2023'!A:E,5,0)</f>
        <v>0</v>
      </c>
      <c r="M3575" s="150">
        <f>VLOOKUP(B3575,'12.2023'!A:F,6,0)</f>
        <v>461.95</v>
      </c>
      <c r="N3575" s="150">
        <f t="shared" si="221"/>
        <v>0</v>
      </c>
      <c r="O3575" s="152">
        <f t="shared" si="222"/>
        <v>1103.6199999999999</v>
      </c>
      <c r="P3575" s="128">
        <f t="shared" si="223"/>
        <v>-1103.6199999999999</v>
      </c>
      <c r="Q3575" s="153">
        <v>0</v>
      </c>
      <c r="R3575" s="128">
        <f t="shared" si="224"/>
        <v>-1103.6199999999999</v>
      </c>
      <c r="S3575" s="129">
        <v>13</v>
      </c>
    </row>
    <row r="3576" spans="2:19" hidden="1">
      <c r="B3576" s="121">
        <v>82040202005</v>
      </c>
      <c r="C3576" s="123" t="s">
        <v>4062</v>
      </c>
      <c r="D3576" s="123" t="s">
        <v>32</v>
      </c>
      <c r="E3576" s="149" t="s">
        <v>33</v>
      </c>
      <c r="F3576" s="123" t="s">
        <v>83</v>
      </c>
      <c r="G3576" s="123" t="s">
        <v>49</v>
      </c>
      <c r="H3576" s="149">
        <v>0</v>
      </c>
      <c r="I3576" s="123" t="s">
        <v>4259</v>
      </c>
      <c r="J3576" s="150">
        <f>VLOOKUP(B3576,'12.2023'!A:C,3,0)</f>
        <v>0</v>
      </c>
      <c r="K3576" s="151">
        <f>VLOOKUP(B3576,'12.2023'!A:D,4,0)</f>
        <v>0</v>
      </c>
      <c r="L3576" s="150">
        <v>0</v>
      </c>
      <c r="M3576" s="150">
        <v>1126.54</v>
      </c>
      <c r="N3576" s="150">
        <f t="shared" si="221"/>
        <v>0</v>
      </c>
      <c r="O3576" s="152">
        <f t="shared" si="222"/>
        <v>1126.54</v>
      </c>
      <c r="P3576" s="128">
        <f t="shared" si="223"/>
        <v>-1126.54</v>
      </c>
      <c r="Q3576" s="153">
        <v>0</v>
      </c>
      <c r="R3576" s="128">
        <f t="shared" si="224"/>
        <v>-1126.54</v>
      </c>
      <c r="S3576" s="129">
        <v>13</v>
      </c>
    </row>
    <row r="3577" spans="2:19" hidden="1">
      <c r="B3577" s="121">
        <v>82060200001</v>
      </c>
      <c r="C3577" s="123" t="s">
        <v>4062</v>
      </c>
      <c r="D3577" s="123" t="s">
        <v>32</v>
      </c>
      <c r="E3577" s="123" t="s">
        <v>34</v>
      </c>
      <c r="F3577" s="123" t="s">
        <v>92</v>
      </c>
      <c r="G3577" s="123" t="s">
        <v>128</v>
      </c>
      <c r="H3577" s="149">
        <v>0</v>
      </c>
      <c r="I3577" s="123" t="s">
        <v>3638</v>
      </c>
      <c r="J3577" s="150">
        <f>VLOOKUP(B3577,'12.2023'!A:C,3,0)</f>
        <v>0</v>
      </c>
      <c r="K3577" s="151">
        <f>VLOOKUP(B3577,'12.2023'!A:D,4,0)</f>
        <v>0</v>
      </c>
      <c r="L3577" s="150">
        <f>VLOOKUP(B3577,'12.2023'!A:E,5,0)</f>
        <v>186342.59</v>
      </c>
      <c r="M3577" s="150">
        <f>VLOOKUP(B3577,'12.2023'!A:F,6,0)</f>
        <v>186342.59</v>
      </c>
      <c r="N3577" s="150">
        <f t="shared" si="221"/>
        <v>0</v>
      </c>
      <c r="O3577" s="152">
        <f t="shared" si="222"/>
        <v>0</v>
      </c>
      <c r="P3577" s="128">
        <f t="shared" si="223"/>
        <v>0</v>
      </c>
      <c r="Q3577" s="153">
        <v>0</v>
      </c>
      <c r="R3577" s="128">
        <f t="shared" si="224"/>
        <v>0</v>
      </c>
      <c r="S3577" s="129">
        <v>19</v>
      </c>
    </row>
    <row r="3578" spans="2:19" hidden="1">
      <c r="B3578" s="121">
        <v>82060200002</v>
      </c>
      <c r="C3578" s="123" t="s">
        <v>4062</v>
      </c>
      <c r="D3578" s="123" t="s">
        <v>32</v>
      </c>
      <c r="E3578" s="123" t="s">
        <v>34</v>
      </c>
      <c r="F3578" s="123" t="s">
        <v>92</v>
      </c>
      <c r="G3578" s="123" t="s">
        <v>129</v>
      </c>
      <c r="H3578" s="149">
        <v>0</v>
      </c>
      <c r="I3578" s="123" t="s">
        <v>3639</v>
      </c>
      <c r="J3578" s="150">
        <f>VLOOKUP(B3578,'12.2023'!A:C,3,0)</f>
        <v>0</v>
      </c>
      <c r="K3578" s="151">
        <f>VLOOKUP(B3578,'12.2023'!A:D,4,0)</f>
        <v>0</v>
      </c>
      <c r="L3578" s="150">
        <f>VLOOKUP(B3578,'12.2023'!A:E,5,0)</f>
        <v>182682.6</v>
      </c>
      <c r="M3578" s="150">
        <f>VLOOKUP(B3578,'12.2023'!A:F,6,0)</f>
        <v>182682.6</v>
      </c>
      <c r="N3578" s="150">
        <f t="shared" si="221"/>
        <v>0</v>
      </c>
      <c r="O3578" s="152">
        <f t="shared" si="222"/>
        <v>0</v>
      </c>
      <c r="P3578" s="128">
        <f t="shared" si="223"/>
        <v>0</v>
      </c>
      <c r="Q3578" s="153">
        <v>0</v>
      </c>
      <c r="R3578" s="128">
        <f t="shared" si="224"/>
        <v>0</v>
      </c>
      <c r="S3578" s="129">
        <v>19</v>
      </c>
    </row>
    <row r="3579" spans="2:19">
      <c r="B3579" s="121">
        <v>82060400001</v>
      </c>
      <c r="C3579" s="123" t="s">
        <v>4062</v>
      </c>
      <c r="D3579" s="123" t="s">
        <v>32</v>
      </c>
      <c r="E3579" s="123" t="s">
        <v>51</v>
      </c>
      <c r="F3579" s="123" t="s">
        <v>141</v>
      </c>
      <c r="G3579" s="149" t="s">
        <v>141</v>
      </c>
      <c r="H3579" s="160">
        <v>0</v>
      </c>
      <c r="I3579" s="123" t="s">
        <v>3396</v>
      </c>
      <c r="J3579" s="150">
        <f>VLOOKUP(B3579,'12.2023'!A:C,3,0)</f>
        <v>4729323.87</v>
      </c>
      <c r="K3579" s="151">
        <f>VLOOKUP(B3579,'12.2023'!A:D,4,0)</f>
        <v>0</v>
      </c>
      <c r="L3579" s="150">
        <f>VLOOKUP(B3579,'12.2023'!A:E,5,0)</f>
        <v>0</v>
      </c>
      <c r="M3579" s="150">
        <f>VLOOKUP(B3579,'12.2023'!A:F,6,0)</f>
        <v>0</v>
      </c>
      <c r="N3579" s="150">
        <f t="shared" si="221"/>
        <v>4729323.87</v>
      </c>
      <c r="O3579" s="152">
        <f t="shared" si="222"/>
        <v>0</v>
      </c>
      <c r="P3579" s="128">
        <f t="shared" si="223"/>
        <v>4729323.87</v>
      </c>
      <c r="Q3579" s="153">
        <v>0</v>
      </c>
      <c r="R3579" s="128">
        <f t="shared" si="224"/>
        <v>4729323.87</v>
      </c>
    </row>
    <row r="3580" spans="2:19">
      <c r="B3580" s="121">
        <v>82060400002</v>
      </c>
      <c r="C3580" s="123" t="s">
        <v>4062</v>
      </c>
      <c r="D3580" s="123" t="s">
        <v>32</v>
      </c>
      <c r="E3580" s="123" t="s">
        <v>51</v>
      </c>
      <c r="F3580" s="148" t="s">
        <v>141</v>
      </c>
      <c r="G3580" s="149" t="s">
        <v>141</v>
      </c>
      <c r="H3580" s="160">
        <v>0</v>
      </c>
      <c r="I3580" s="123" t="s">
        <v>3640</v>
      </c>
      <c r="J3580" s="150">
        <f>VLOOKUP(B3580,'12.2023'!A:C,3,0)</f>
        <v>0</v>
      </c>
      <c r="K3580" s="151">
        <f>VLOOKUP(B3580,'12.2023'!A:D,4,0)</f>
        <v>0</v>
      </c>
      <c r="L3580" s="150">
        <f>VLOOKUP(B3580,'12.2023'!A:E,5,0)</f>
        <v>0</v>
      </c>
      <c r="M3580" s="150">
        <f>VLOOKUP(B3580,'12.2023'!A:F,6,0)</f>
        <v>0</v>
      </c>
      <c r="N3580" s="150">
        <f t="shared" si="221"/>
        <v>0</v>
      </c>
      <c r="O3580" s="152">
        <f t="shared" si="222"/>
        <v>0</v>
      </c>
      <c r="P3580" s="128">
        <f t="shared" si="223"/>
        <v>0</v>
      </c>
      <c r="Q3580" s="153">
        <v>0</v>
      </c>
      <c r="R3580" s="128">
        <f t="shared" si="224"/>
        <v>0</v>
      </c>
    </row>
    <row r="3581" spans="2:19" hidden="1">
      <c r="B3581" s="121">
        <v>82060500001</v>
      </c>
      <c r="C3581" s="123" t="s">
        <v>4062</v>
      </c>
      <c r="D3581" s="123" t="s">
        <v>32</v>
      </c>
      <c r="E3581" s="123" t="s">
        <v>51</v>
      </c>
      <c r="F3581" s="148" t="s">
        <v>3641</v>
      </c>
      <c r="G3581" s="123" t="s">
        <v>3641</v>
      </c>
      <c r="H3581" s="149">
        <v>0</v>
      </c>
      <c r="I3581" s="123" t="s">
        <v>3641</v>
      </c>
      <c r="J3581" s="150">
        <f>VLOOKUP(B3581,'12.2023'!A:C,3,0)</f>
        <v>0</v>
      </c>
      <c r="K3581" s="151">
        <f>VLOOKUP(B3581,'12.2023'!A:D,4,0)</f>
        <v>0</v>
      </c>
      <c r="L3581" s="150">
        <f>VLOOKUP(B3581,'12.2023'!A:E,5,0)</f>
        <v>0</v>
      </c>
      <c r="M3581" s="150">
        <f>VLOOKUP(B3581,'12.2023'!A:F,6,0)</f>
        <v>0</v>
      </c>
      <c r="N3581" s="150">
        <f t="shared" si="221"/>
        <v>0</v>
      </c>
      <c r="O3581" s="152">
        <f t="shared" si="222"/>
        <v>0</v>
      </c>
      <c r="P3581" s="128">
        <f t="shared" si="223"/>
        <v>0</v>
      </c>
      <c r="Q3581" s="153">
        <v>0</v>
      </c>
      <c r="R3581" s="128">
        <f t="shared" si="224"/>
        <v>0</v>
      </c>
    </row>
    <row r="3582" spans="2:19" hidden="1">
      <c r="B3582" s="121">
        <v>83010000001</v>
      </c>
      <c r="C3582" s="123" t="s">
        <v>4062</v>
      </c>
      <c r="D3582" s="123" t="s">
        <v>35</v>
      </c>
      <c r="E3582" s="123" t="s">
        <v>135</v>
      </c>
      <c r="F3582" s="149" t="s">
        <v>9</v>
      </c>
      <c r="G3582" s="123" t="s">
        <v>24</v>
      </c>
      <c r="H3582" s="149" t="s">
        <v>24</v>
      </c>
      <c r="I3582" s="123" t="s">
        <v>3642</v>
      </c>
      <c r="J3582" s="150">
        <f>VLOOKUP(B3582,'12.2023'!A:C,3,0)</f>
        <v>0</v>
      </c>
      <c r="K3582" s="151">
        <f>VLOOKUP(B3582,'12.2023'!A:D,4,0)</f>
        <v>0</v>
      </c>
      <c r="L3582" s="150">
        <f>VLOOKUP(B3582,'12.2023'!A:E,5,0)</f>
        <v>1624571</v>
      </c>
      <c r="M3582" s="150">
        <f>VLOOKUP(B3582,'12.2023'!A:F,6,0)</f>
        <v>82265.69</v>
      </c>
      <c r="N3582" s="150">
        <f t="shared" si="221"/>
        <v>1542305.31</v>
      </c>
      <c r="O3582" s="152">
        <f t="shared" si="222"/>
        <v>0</v>
      </c>
      <c r="P3582" s="128">
        <f t="shared" si="223"/>
        <v>1542305.31</v>
      </c>
      <c r="Q3582" s="153">
        <v>0</v>
      </c>
      <c r="R3582" s="128">
        <f t="shared" si="224"/>
        <v>1542305.31</v>
      </c>
      <c r="S3582" s="129">
        <v>24</v>
      </c>
    </row>
    <row r="3583" spans="2:19" hidden="1">
      <c r="B3583" s="121">
        <v>83010000002</v>
      </c>
      <c r="C3583" s="123" t="s">
        <v>4062</v>
      </c>
      <c r="D3583" s="123" t="s">
        <v>35</v>
      </c>
      <c r="E3583" s="123" t="s">
        <v>135</v>
      </c>
      <c r="F3583" s="149" t="s">
        <v>9</v>
      </c>
      <c r="G3583" s="123" t="s">
        <v>24</v>
      </c>
      <c r="H3583" s="149" t="s">
        <v>24</v>
      </c>
      <c r="I3583" s="123" t="s">
        <v>3643</v>
      </c>
      <c r="J3583" s="150">
        <f>VLOOKUP(B3583,'12.2023'!A:C,3,0)</f>
        <v>0</v>
      </c>
      <c r="K3583" s="151">
        <f>VLOOKUP(B3583,'12.2023'!A:D,4,0)</f>
        <v>0</v>
      </c>
      <c r="L3583" s="150">
        <f>VLOOKUP(B3583,'12.2023'!A:E,5,0)</f>
        <v>28300</v>
      </c>
      <c r="M3583" s="150">
        <f>VLOOKUP(B3583,'12.2023'!A:F,6,0)</f>
        <v>0</v>
      </c>
      <c r="N3583" s="150">
        <f t="shared" si="221"/>
        <v>28300</v>
      </c>
      <c r="O3583" s="152">
        <f t="shared" si="222"/>
        <v>0</v>
      </c>
      <c r="P3583" s="128">
        <f t="shared" si="223"/>
        <v>28300</v>
      </c>
      <c r="Q3583" s="153">
        <v>0</v>
      </c>
      <c r="R3583" s="128">
        <f t="shared" si="224"/>
        <v>28300</v>
      </c>
      <c r="S3583" s="129">
        <v>24</v>
      </c>
    </row>
    <row r="3584" spans="2:19" hidden="1">
      <c r="B3584" s="121">
        <v>83010000003</v>
      </c>
      <c r="C3584" s="123" t="s">
        <v>4062</v>
      </c>
      <c r="D3584" s="123" t="s">
        <v>35</v>
      </c>
      <c r="E3584" s="123" t="s">
        <v>135</v>
      </c>
      <c r="F3584" s="149" t="s">
        <v>9</v>
      </c>
      <c r="G3584" s="123" t="s">
        <v>24</v>
      </c>
      <c r="H3584" s="149" t="s">
        <v>24</v>
      </c>
      <c r="I3584" s="123" t="s">
        <v>3644</v>
      </c>
      <c r="J3584" s="150">
        <f>VLOOKUP(B3584,'12.2023'!A:C,3,0)</f>
        <v>0</v>
      </c>
      <c r="K3584" s="151">
        <f>VLOOKUP(B3584,'12.2023'!A:D,4,0)</f>
        <v>0</v>
      </c>
      <c r="L3584" s="150">
        <f>VLOOKUP(B3584,'12.2023'!A:E,5,0)</f>
        <v>14000</v>
      </c>
      <c r="M3584" s="150">
        <f>VLOOKUP(B3584,'12.2023'!A:F,6,0)</f>
        <v>0</v>
      </c>
      <c r="N3584" s="150">
        <f t="shared" si="221"/>
        <v>14000</v>
      </c>
      <c r="O3584" s="152">
        <f t="shared" si="222"/>
        <v>0</v>
      </c>
      <c r="P3584" s="128">
        <f t="shared" si="223"/>
        <v>14000</v>
      </c>
      <c r="Q3584" s="153">
        <v>0</v>
      </c>
      <c r="R3584" s="128">
        <f t="shared" si="224"/>
        <v>14000</v>
      </c>
      <c r="S3584" s="129">
        <v>24</v>
      </c>
    </row>
    <row r="3585" spans="2:19" hidden="1">
      <c r="B3585" s="121">
        <v>83010000004</v>
      </c>
      <c r="C3585" s="123" t="s">
        <v>4062</v>
      </c>
      <c r="D3585" s="123" t="s">
        <v>35</v>
      </c>
      <c r="E3585" s="123" t="s">
        <v>135</v>
      </c>
      <c r="F3585" s="149" t="s">
        <v>9</v>
      </c>
      <c r="G3585" s="123" t="s">
        <v>24</v>
      </c>
      <c r="H3585" s="149" t="s">
        <v>24</v>
      </c>
      <c r="I3585" s="123" t="s">
        <v>3645</v>
      </c>
      <c r="J3585" s="150">
        <f>VLOOKUP(B3585,'12.2023'!A:C,3,0)</f>
        <v>0</v>
      </c>
      <c r="K3585" s="151">
        <f>VLOOKUP(B3585,'12.2023'!A:D,4,0)</f>
        <v>0</v>
      </c>
      <c r="L3585" s="150">
        <f>VLOOKUP(B3585,'12.2023'!A:E,5,0)</f>
        <v>40094.660000000003</v>
      </c>
      <c r="M3585" s="150">
        <f>VLOOKUP(B3585,'12.2023'!A:F,6,0)</f>
        <v>0</v>
      </c>
      <c r="N3585" s="150">
        <f t="shared" si="221"/>
        <v>40094.660000000003</v>
      </c>
      <c r="O3585" s="152">
        <f t="shared" si="222"/>
        <v>0</v>
      </c>
      <c r="P3585" s="128">
        <f t="shared" si="223"/>
        <v>40094.660000000003</v>
      </c>
      <c r="Q3585" s="153">
        <v>0</v>
      </c>
      <c r="R3585" s="128">
        <f t="shared" si="224"/>
        <v>40094.660000000003</v>
      </c>
      <c r="S3585" s="129">
        <v>24</v>
      </c>
    </row>
    <row r="3586" spans="2:19" hidden="1">
      <c r="B3586" s="121">
        <v>83010000006</v>
      </c>
      <c r="C3586" s="123" t="s">
        <v>4062</v>
      </c>
      <c r="D3586" s="123" t="s">
        <v>35</v>
      </c>
      <c r="E3586" s="123" t="s">
        <v>135</v>
      </c>
      <c r="F3586" s="149" t="s">
        <v>9</v>
      </c>
      <c r="G3586" s="123" t="s">
        <v>24</v>
      </c>
      <c r="H3586" s="149" t="s">
        <v>24</v>
      </c>
      <c r="I3586" s="123" t="s">
        <v>3646</v>
      </c>
      <c r="J3586" s="150">
        <f>VLOOKUP(B3586,'12.2023'!A:C,3,0)</f>
        <v>0</v>
      </c>
      <c r="K3586" s="151">
        <f>VLOOKUP(B3586,'12.2023'!A:D,4,0)</f>
        <v>0</v>
      </c>
      <c r="L3586" s="150">
        <f>VLOOKUP(B3586,'12.2023'!A:E,5,0)</f>
        <v>265481.18</v>
      </c>
      <c r="M3586" s="150">
        <f>VLOOKUP(B3586,'12.2023'!A:F,6,0)</f>
        <v>0</v>
      </c>
      <c r="N3586" s="150">
        <f t="shared" si="221"/>
        <v>265481.18</v>
      </c>
      <c r="O3586" s="152">
        <f t="shared" si="222"/>
        <v>0</v>
      </c>
      <c r="P3586" s="128">
        <f t="shared" si="223"/>
        <v>265481.18</v>
      </c>
      <c r="Q3586" s="153">
        <v>0</v>
      </c>
      <c r="R3586" s="128">
        <f t="shared" si="224"/>
        <v>265481.18</v>
      </c>
      <c r="S3586" s="129">
        <v>24</v>
      </c>
    </row>
    <row r="3587" spans="2:19" hidden="1">
      <c r="B3587" s="121">
        <v>83010000007</v>
      </c>
      <c r="C3587" s="123" t="s">
        <v>4062</v>
      </c>
      <c r="D3587" s="123" t="s">
        <v>35</v>
      </c>
      <c r="E3587" s="123" t="s">
        <v>135</v>
      </c>
      <c r="F3587" s="149" t="s">
        <v>9</v>
      </c>
      <c r="G3587" s="123" t="s">
        <v>24</v>
      </c>
      <c r="H3587" s="149" t="s">
        <v>24</v>
      </c>
      <c r="I3587" s="123" t="s">
        <v>3647</v>
      </c>
      <c r="J3587" s="150">
        <f>VLOOKUP(B3587,'12.2023'!A:C,3,0)</f>
        <v>0</v>
      </c>
      <c r="K3587" s="151">
        <f>VLOOKUP(B3587,'12.2023'!A:D,4,0)</f>
        <v>0</v>
      </c>
      <c r="L3587" s="150">
        <f>VLOOKUP(B3587,'12.2023'!A:E,5,0)</f>
        <v>46950</v>
      </c>
      <c r="M3587" s="150">
        <f>VLOOKUP(B3587,'12.2023'!A:F,6,0)</f>
        <v>0</v>
      </c>
      <c r="N3587" s="150">
        <f t="shared" si="221"/>
        <v>46950</v>
      </c>
      <c r="O3587" s="152">
        <f t="shared" si="222"/>
        <v>0</v>
      </c>
      <c r="P3587" s="128">
        <f t="shared" si="223"/>
        <v>46950</v>
      </c>
      <c r="Q3587" s="153">
        <v>0</v>
      </c>
      <c r="R3587" s="128">
        <f t="shared" si="224"/>
        <v>46950</v>
      </c>
      <c r="S3587" s="129">
        <v>24</v>
      </c>
    </row>
    <row r="3588" spans="2:19" hidden="1">
      <c r="B3588" s="121">
        <v>83010000009</v>
      </c>
      <c r="C3588" s="123" t="s">
        <v>4062</v>
      </c>
      <c r="D3588" s="123" t="s">
        <v>35</v>
      </c>
      <c r="E3588" s="123" t="s">
        <v>135</v>
      </c>
      <c r="F3588" s="149" t="s">
        <v>9</v>
      </c>
      <c r="G3588" s="123" t="s">
        <v>56</v>
      </c>
      <c r="H3588" s="148" t="s">
        <v>56</v>
      </c>
      <c r="I3588" s="123" t="s">
        <v>3648</v>
      </c>
      <c r="J3588" s="150">
        <f>VLOOKUP(B3588,'12.2023'!A:C,3,0)</f>
        <v>0</v>
      </c>
      <c r="K3588" s="151">
        <f>VLOOKUP(B3588,'12.2023'!A:D,4,0)</f>
        <v>0</v>
      </c>
      <c r="L3588" s="150">
        <f>VLOOKUP(B3588,'12.2023'!A:E,5,0)</f>
        <v>295738</v>
      </c>
      <c r="M3588" s="150">
        <f>VLOOKUP(B3588,'12.2023'!A:F,6,0)</f>
        <v>0</v>
      </c>
      <c r="N3588" s="150">
        <f t="shared" si="221"/>
        <v>295738</v>
      </c>
      <c r="O3588" s="152">
        <f t="shared" si="222"/>
        <v>0</v>
      </c>
      <c r="P3588" s="128">
        <f t="shared" si="223"/>
        <v>295738</v>
      </c>
      <c r="Q3588" s="153">
        <v>0</v>
      </c>
      <c r="R3588" s="128">
        <f t="shared" si="224"/>
        <v>295738</v>
      </c>
      <c r="S3588" s="129">
        <v>24</v>
      </c>
    </row>
    <row r="3589" spans="2:19" hidden="1">
      <c r="B3589" s="121">
        <v>83010000010</v>
      </c>
      <c r="C3589" s="123" t="s">
        <v>4062</v>
      </c>
      <c r="D3589" s="123" t="s">
        <v>35</v>
      </c>
      <c r="E3589" s="123" t="s">
        <v>135</v>
      </c>
      <c r="F3589" s="149" t="s">
        <v>9</v>
      </c>
      <c r="G3589" s="123" t="s">
        <v>121</v>
      </c>
      <c r="H3589" s="149" t="s">
        <v>121</v>
      </c>
      <c r="I3589" s="123" t="s">
        <v>3649</v>
      </c>
      <c r="J3589" s="150">
        <f>VLOOKUP(B3589,'12.2023'!A:C,3,0)</f>
        <v>0</v>
      </c>
      <c r="K3589" s="151">
        <f>VLOOKUP(B3589,'12.2023'!A:D,4,0)</f>
        <v>0</v>
      </c>
      <c r="L3589" s="150">
        <f>VLOOKUP(B3589,'12.2023'!A:E,5,0)</f>
        <v>41259</v>
      </c>
      <c r="M3589" s="150">
        <f>VLOOKUP(B3589,'12.2023'!A:F,6,0)</f>
        <v>200</v>
      </c>
      <c r="N3589" s="150">
        <f t="shared" si="221"/>
        <v>41059</v>
      </c>
      <c r="O3589" s="152">
        <f t="shared" si="222"/>
        <v>0</v>
      </c>
      <c r="P3589" s="128">
        <f t="shared" si="223"/>
        <v>41059</v>
      </c>
      <c r="Q3589" s="153">
        <v>0</v>
      </c>
      <c r="R3589" s="128">
        <f t="shared" si="224"/>
        <v>41059</v>
      </c>
      <c r="S3589" s="129">
        <v>24</v>
      </c>
    </row>
    <row r="3590" spans="2:19" hidden="1">
      <c r="B3590" s="121">
        <v>83010000011</v>
      </c>
      <c r="C3590" s="123" t="s">
        <v>4062</v>
      </c>
      <c r="D3590" s="123" t="s">
        <v>35</v>
      </c>
      <c r="E3590" s="123" t="s">
        <v>135</v>
      </c>
      <c r="F3590" s="149" t="s">
        <v>9</v>
      </c>
      <c r="G3590" s="123" t="s">
        <v>66</v>
      </c>
      <c r="H3590" s="123" t="s">
        <v>66</v>
      </c>
      <c r="I3590" s="123" t="s">
        <v>3650</v>
      </c>
      <c r="J3590" s="150">
        <f>VLOOKUP(B3590,'12.2023'!A:C,3,0)</f>
        <v>0</v>
      </c>
      <c r="K3590" s="151">
        <f>VLOOKUP(B3590,'12.2023'!A:D,4,0)</f>
        <v>0</v>
      </c>
      <c r="L3590" s="150">
        <f>VLOOKUP(B3590,'12.2023'!A:E,5,0)</f>
        <v>102101.01000000001</v>
      </c>
      <c r="M3590" s="150">
        <f>VLOOKUP(B3590,'12.2023'!A:F,6,0)</f>
        <v>0</v>
      </c>
      <c r="N3590" s="150">
        <f t="shared" si="221"/>
        <v>102101.01000000001</v>
      </c>
      <c r="O3590" s="152">
        <f t="shared" si="222"/>
        <v>0</v>
      </c>
      <c r="P3590" s="128">
        <f t="shared" si="223"/>
        <v>102101.01000000001</v>
      </c>
      <c r="Q3590" s="153">
        <v>0</v>
      </c>
      <c r="R3590" s="128">
        <f t="shared" si="224"/>
        <v>102101.01000000001</v>
      </c>
      <c r="S3590" s="129">
        <v>24</v>
      </c>
    </row>
    <row r="3591" spans="2:19" hidden="1">
      <c r="B3591" s="121">
        <v>83010000012</v>
      </c>
      <c r="C3591" s="123" t="s">
        <v>4062</v>
      </c>
      <c r="D3591" s="123" t="s">
        <v>35</v>
      </c>
      <c r="E3591" s="123" t="s">
        <v>135</v>
      </c>
      <c r="F3591" s="149" t="s">
        <v>9</v>
      </c>
      <c r="G3591" s="160" t="s">
        <v>24</v>
      </c>
      <c r="H3591" s="148" t="s">
        <v>24</v>
      </c>
      <c r="I3591" s="123" t="s">
        <v>3651</v>
      </c>
      <c r="J3591" s="150">
        <f>VLOOKUP(B3591,'12.2023'!A:C,3,0)</f>
        <v>0</v>
      </c>
      <c r="K3591" s="151">
        <f>VLOOKUP(B3591,'12.2023'!A:D,4,0)</f>
        <v>0</v>
      </c>
      <c r="L3591" s="150">
        <f>VLOOKUP(B3591,'12.2023'!A:E,5,0)</f>
        <v>44514</v>
      </c>
      <c r="M3591" s="150">
        <f>VLOOKUP(B3591,'12.2023'!A:F,6,0)</f>
        <v>0</v>
      </c>
      <c r="N3591" s="150">
        <f t="shared" ref="N3591:N3654" si="225">IF((J3591+L3591)-(K3591+M3591)&lt;0,0,(J3591+L3591)-(K3591+M3591))</f>
        <v>44514</v>
      </c>
      <c r="O3591" s="152">
        <f t="shared" ref="O3591:O3654" si="226">-IF((J3591+L3591)-(K3591+M3591)&lt;0,(J3591+L3591)-(K3591+M3591),0)</f>
        <v>0</v>
      </c>
      <c r="P3591" s="128">
        <f t="shared" ref="P3591:P3654" si="227">N3591-O3591</f>
        <v>44514</v>
      </c>
      <c r="Q3591" s="153">
        <v>0</v>
      </c>
      <c r="R3591" s="128">
        <f t="shared" ref="R3591:R3654" si="228">P3591-Q3591</f>
        <v>44514</v>
      </c>
      <c r="S3591" s="129">
        <v>24</v>
      </c>
    </row>
    <row r="3592" spans="2:19" hidden="1">
      <c r="B3592" s="121">
        <v>83010000013</v>
      </c>
      <c r="C3592" s="123" t="s">
        <v>4062</v>
      </c>
      <c r="D3592" s="123" t="s">
        <v>35</v>
      </c>
      <c r="E3592" s="123" t="s">
        <v>135</v>
      </c>
      <c r="F3592" s="149" t="s">
        <v>9</v>
      </c>
      <c r="G3592" s="123" t="s">
        <v>67</v>
      </c>
      <c r="H3592" s="148" t="s">
        <v>67</v>
      </c>
      <c r="I3592" s="123" t="s">
        <v>3652</v>
      </c>
      <c r="J3592" s="150">
        <f>VLOOKUP(B3592,'12.2023'!A:C,3,0)</f>
        <v>0</v>
      </c>
      <c r="K3592" s="151">
        <f>VLOOKUP(B3592,'12.2023'!A:D,4,0)</f>
        <v>0</v>
      </c>
      <c r="L3592" s="150">
        <f>VLOOKUP(B3592,'12.2023'!A:E,5,0)</f>
        <v>478</v>
      </c>
      <c r="M3592" s="150">
        <f>VLOOKUP(B3592,'12.2023'!A:F,6,0)</f>
        <v>0</v>
      </c>
      <c r="N3592" s="150">
        <f t="shared" si="225"/>
        <v>478</v>
      </c>
      <c r="O3592" s="152">
        <f t="shared" si="226"/>
        <v>0</v>
      </c>
      <c r="P3592" s="128">
        <f t="shared" si="227"/>
        <v>478</v>
      </c>
      <c r="Q3592" s="153">
        <v>0</v>
      </c>
      <c r="R3592" s="128">
        <f t="shared" si="228"/>
        <v>478</v>
      </c>
      <c r="S3592" s="129">
        <v>24</v>
      </c>
    </row>
    <row r="3593" spans="2:19" hidden="1">
      <c r="B3593" s="121">
        <v>83010000014</v>
      </c>
      <c r="C3593" s="123" t="s">
        <v>4062</v>
      </c>
      <c r="D3593" s="123" t="s">
        <v>35</v>
      </c>
      <c r="E3593" s="123" t="s">
        <v>135</v>
      </c>
      <c r="F3593" s="149" t="s">
        <v>9</v>
      </c>
      <c r="G3593" s="123" t="s">
        <v>24</v>
      </c>
      <c r="H3593" s="160" t="s">
        <v>24</v>
      </c>
      <c r="I3593" s="123" t="s">
        <v>3653</v>
      </c>
      <c r="J3593" s="150">
        <f>VLOOKUP(B3593,'12.2023'!A:C,3,0)</f>
        <v>0</v>
      </c>
      <c r="K3593" s="151">
        <f>VLOOKUP(B3593,'12.2023'!A:D,4,0)</f>
        <v>0</v>
      </c>
      <c r="L3593" s="150">
        <f>VLOOKUP(B3593,'12.2023'!A:E,5,0)</f>
        <v>25868.28</v>
      </c>
      <c r="M3593" s="150">
        <f>VLOOKUP(B3593,'12.2023'!A:F,6,0)</f>
        <v>0</v>
      </c>
      <c r="N3593" s="150">
        <f t="shared" si="225"/>
        <v>25868.28</v>
      </c>
      <c r="O3593" s="152">
        <f t="shared" si="226"/>
        <v>0</v>
      </c>
      <c r="P3593" s="128">
        <f t="shared" si="227"/>
        <v>25868.28</v>
      </c>
      <c r="Q3593" s="153">
        <v>0</v>
      </c>
      <c r="R3593" s="128">
        <f t="shared" si="228"/>
        <v>25868.28</v>
      </c>
      <c r="S3593" s="129">
        <v>24</v>
      </c>
    </row>
    <row r="3594" spans="2:19" hidden="1">
      <c r="B3594" s="121">
        <v>83010000015</v>
      </c>
      <c r="C3594" s="123" t="s">
        <v>4062</v>
      </c>
      <c r="D3594" s="123" t="s">
        <v>35</v>
      </c>
      <c r="E3594" s="123" t="s">
        <v>135</v>
      </c>
      <c r="F3594" s="149" t="s">
        <v>9</v>
      </c>
      <c r="G3594" s="123" t="s">
        <v>24</v>
      </c>
      <c r="H3594" s="149" t="s">
        <v>24</v>
      </c>
      <c r="I3594" s="123" t="s">
        <v>3654</v>
      </c>
      <c r="J3594" s="150">
        <f>VLOOKUP(B3594,'12.2023'!A:C,3,0)</f>
        <v>0</v>
      </c>
      <c r="K3594" s="151">
        <f>VLOOKUP(B3594,'12.2023'!A:D,4,0)</f>
        <v>0</v>
      </c>
      <c r="L3594" s="150">
        <f>VLOOKUP(B3594,'12.2023'!A:E,5,0)</f>
        <v>169454.05000000002</v>
      </c>
      <c r="M3594" s="150">
        <f>VLOOKUP(B3594,'12.2023'!A:F,6,0)</f>
        <v>0</v>
      </c>
      <c r="N3594" s="150">
        <f t="shared" si="225"/>
        <v>169454.05000000002</v>
      </c>
      <c r="O3594" s="152">
        <f t="shared" si="226"/>
        <v>0</v>
      </c>
      <c r="P3594" s="128">
        <f t="shared" si="227"/>
        <v>169454.05000000002</v>
      </c>
      <c r="Q3594" s="153">
        <v>0</v>
      </c>
      <c r="R3594" s="128">
        <f t="shared" si="228"/>
        <v>169454.05000000002</v>
      </c>
      <c r="S3594" s="129">
        <v>24</v>
      </c>
    </row>
    <row r="3595" spans="2:19" hidden="1">
      <c r="B3595" s="121">
        <v>83010000016</v>
      </c>
      <c r="C3595" s="123" t="s">
        <v>4062</v>
      </c>
      <c r="D3595" s="123" t="s">
        <v>35</v>
      </c>
      <c r="E3595" s="123" t="s">
        <v>135</v>
      </c>
      <c r="F3595" s="149" t="s">
        <v>9</v>
      </c>
      <c r="G3595" s="123" t="s">
        <v>63</v>
      </c>
      <c r="H3595" s="149" t="s">
        <v>63</v>
      </c>
      <c r="I3595" s="123" t="s">
        <v>3655</v>
      </c>
      <c r="J3595" s="150">
        <f>VLOOKUP(B3595,'12.2023'!A:C,3,0)</f>
        <v>0</v>
      </c>
      <c r="K3595" s="151">
        <f>VLOOKUP(B3595,'12.2023'!A:D,4,0)</f>
        <v>0</v>
      </c>
      <c r="L3595" s="150">
        <f>VLOOKUP(B3595,'12.2023'!A:E,5,0)</f>
        <v>15296</v>
      </c>
      <c r="M3595" s="150">
        <f>VLOOKUP(B3595,'12.2023'!A:F,6,0)</f>
        <v>0</v>
      </c>
      <c r="N3595" s="150">
        <f t="shared" si="225"/>
        <v>15296</v>
      </c>
      <c r="O3595" s="152">
        <f t="shared" si="226"/>
        <v>0</v>
      </c>
      <c r="P3595" s="128">
        <f t="shared" si="227"/>
        <v>15296</v>
      </c>
      <c r="Q3595" s="153">
        <v>0</v>
      </c>
      <c r="R3595" s="128">
        <f t="shared" si="228"/>
        <v>15296</v>
      </c>
      <c r="S3595" s="129">
        <v>24</v>
      </c>
    </row>
    <row r="3596" spans="2:19" hidden="1">
      <c r="B3596" s="121">
        <v>83010000018</v>
      </c>
      <c r="C3596" s="123" t="s">
        <v>4062</v>
      </c>
      <c r="D3596" s="123" t="s">
        <v>35</v>
      </c>
      <c r="E3596" s="123" t="s">
        <v>135</v>
      </c>
      <c r="F3596" s="149" t="s">
        <v>9</v>
      </c>
      <c r="G3596" s="123" t="s">
        <v>72</v>
      </c>
      <c r="H3596" s="148" t="s">
        <v>72</v>
      </c>
      <c r="I3596" s="123" t="s">
        <v>3656</v>
      </c>
      <c r="J3596" s="150">
        <f>VLOOKUP(B3596,'12.2023'!A:C,3,0)</f>
        <v>0</v>
      </c>
      <c r="K3596" s="151">
        <f>VLOOKUP(B3596,'12.2023'!A:D,4,0)</f>
        <v>0</v>
      </c>
      <c r="L3596" s="150">
        <f>VLOOKUP(B3596,'12.2023'!A:E,5,0)</f>
        <v>221280.56</v>
      </c>
      <c r="M3596" s="150">
        <f>VLOOKUP(B3596,'12.2023'!A:F,6,0)</f>
        <v>30300.25</v>
      </c>
      <c r="N3596" s="150">
        <f t="shared" si="225"/>
        <v>190980.31</v>
      </c>
      <c r="O3596" s="152">
        <f t="shared" si="226"/>
        <v>0</v>
      </c>
      <c r="P3596" s="128">
        <f t="shared" si="227"/>
        <v>190980.31</v>
      </c>
      <c r="Q3596" s="153">
        <v>0</v>
      </c>
      <c r="R3596" s="128">
        <f t="shared" si="228"/>
        <v>190980.31</v>
      </c>
      <c r="S3596" s="129">
        <v>24</v>
      </c>
    </row>
    <row r="3597" spans="2:19" hidden="1">
      <c r="B3597" s="121">
        <v>83010000019</v>
      </c>
      <c r="C3597" s="123" t="s">
        <v>4062</v>
      </c>
      <c r="D3597" s="123" t="s">
        <v>35</v>
      </c>
      <c r="E3597" s="123" t="s">
        <v>135</v>
      </c>
      <c r="F3597" s="149" t="s">
        <v>9</v>
      </c>
      <c r="G3597" s="123" t="s">
        <v>114</v>
      </c>
      <c r="H3597" s="148" t="s">
        <v>114</v>
      </c>
      <c r="I3597" s="123" t="s">
        <v>3657</v>
      </c>
      <c r="J3597" s="150">
        <f>VLOOKUP(B3597,'12.2023'!A:C,3,0)</f>
        <v>0</v>
      </c>
      <c r="K3597" s="151">
        <f>VLOOKUP(B3597,'12.2023'!A:D,4,0)</f>
        <v>0</v>
      </c>
      <c r="L3597" s="150">
        <f>VLOOKUP(B3597,'12.2023'!A:E,5,0)</f>
        <v>59827.630000000005</v>
      </c>
      <c r="M3597" s="150">
        <f>VLOOKUP(B3597,'12.2023'!A:F,6,0)</f>
        <v>0</v>
      </c>
      <c r="N3597" s="150">
        <f t="shared" si="225"/>
        <v>59827.630000000005</v>
      </c>
      <c r="O3597" s="152">
        <f t="shared" si="226"/>
        <v>0</v>
      </c>
      <c r="P3597" s="128">
        <f t="shared" si="227"/>
        <v>59827.630000000005</v>
      </c>
      <c r="Q3597" s="153">
        <v>0</v>
      </c>
      <c r="R3597" s="128">
        <f t="shared" si="228"/>
        <v>59827.630000000005</v>
      </c>
      <c r="S3597" s="129">
        <v>24</v>
      </c>
    </row>
    <row r="3598" spans="2:19" hidden="1">
      <c r="B3598" s="121">
        <v>83010000020</v>
      </c>
      <c r="C3598" s="123" t="s">
        <v>4062</v>
      </c>
      <c r="D3598" s="123" t="s">
        <v>35</v>
      </c>
      <c r="E3598" s="123" t="s">
        <v>135</v>
      </c>
      <c r="F3598" s="149" t="s">
        <v>9</v>
      </c>
      <c r="G3598" s="123" t="s">
        <v>121</v>
      </c>
      <c r="H3598" s="149" t="s">
        <v>121</v>
      </c>
      <c r="I3598" s="123" t="s">
        <v>3658</v>
      </c>
      <c r="J3598" s="150">
        <f>VLOOKUP(B3598,'12.2023'!A:C,3,0)</f>
        <v>0</v>
      </c>
      <c r="K3598" s="151">
        <f>VLOOKUP(B3598,'12.2023'!A:D,4,0)</f>
        <v>0</v>
      </c>
      <c r="L3598" s="150">
        <f>VLOOKUP(B3598,'12.2023'!A:E,5,0)</f>
        <v>8313</v>
      </c>
      <c r="M3598" s="150">
        <f>VLOOKUP(B3598,'12.2023'!A:F,6,0)</f>
        <v>0</v>
      </c>
      <c r="N3598" s="150">
        <f t="shared" si="225"/>
        <v>8313</v>
      </c>
      <c r="O3598" s="152">
        <f t="shared" si="226"/>
        <v>0</v>
      </c>
      <c r="P3598" s="128">
        <f t="shared" si="227"/>
        <v>8313</v>
      </c>
      <c r="Q3598" s="153">
        <v>0</v>
      </c>
      <c r="R3598" s="128">
        <f t="shared" si="228"/>
        <v>8313</v>
      </c>
      <c r="S3598" s="129">
        <v>24</v>
      </c>
    </row>
    <row r="3599" spans="2:19" hidden="1">
      <c r="B3599" s="121">
        <v>83010000021</v>
      </c>
      <c r="C3599" s="123" t="s">
        <v>4062</v>
      </c>
      <c r="D3599" s="123" t="s">
        <v>35</v>
      </c>
      <c r="E3599" s="123" t="s">
        <v>135</v>
      </c>
      <c r="F3599" s="149" t="s">
        <v>9</v>
      </c>
      <c r="G3599" s="123" t="s">
        <v>67</v>
      </c>
      <c r="H3599" s="149" t="s">
        <v>67</v>
      </c>
      <c r="I3599" s="123" t="s">
        <v>3659</v>
      </c>
      <c r="J3599" s="150">
        <f>VLOOKUP(B3599,'12.2023'!A:C,3,0)</f>
        <v>0</v>
      </c>
      <c r="K3599" s="151">
        <f>VLOOKUP(B3599,'12.2023'!A:D,4,0)</f>
        <v>0</v>
      </c>
      <c r="L3599" s="150">
        <f>VLOOKUP(B3599,'12.2023'!A:E,5,0)</f>
        <v>5586</v>
      </c>
      <c r="M3599" s="150">
        <f>VLOOKUP(B3599,'12.2023'!A:F,6,0)</f>
        <v>0</v>
      </c>
      <c r="N3599" s="150">
        <f t="shared" si="225"/>
        <v>5586</v>
      </c>
      <c r="O3599" s="152">
        <f t="shared" si="226"/>
        <v>0</v>
      </c>
      <c r="P3599" s="128">
        <f t="shared" si="227"/>
        <v>5586</v>
      </c>
      <c r="Q3599" s="153">
        <v>0</v>
      </c>
      <c r="R3599" s="128">
        <f t="shared" si="228"/>
        <v>5586</v>
      </c>
      <c r="S3599" s="129">
        <v>24</v>
      </c>
    </row>
    <row r="3600" spans="2:19" hidden="1">
      <c r="B3600" s="121">
        <v>83010000022</v>
      </c>
      <c r="C3600" s="123" t="s">
        <v>4062</v>
      </c>
      <c r="D3600" s="123" t="s">
        <v>35</v>
      </c>
      <c r="E3600" s="123" t="s">
        <v>135</v>
      </c>
      <c r="F3600" s="149" t="s">
        <v>9</v>
      </c>
      <c r="G3600" s="123" t="s">
        <v>63</v>
      </c>
      <c r="H3600" s="149" t="s">
        <v>63</v>
      </c>
      <c r="I3600" s="123" t="s">
        <v>3660</v>
      </c>
      <c r="J3600" s="150">
        <f>VLOOKUP(B3600,'12.2023'!A:C,3,0)</f>
        <v>0</v>
      </c>
      <c r="K3600" s="151">
        <f>VLOOKUP(B3600,'12.2023'!A:D,4,0)</f>
        <v>0</v>
      </c>
      <c r="L3600" s="150">
        <f>VLOOKUP(B3600,'12.2023'!A:E,5,0)</f>
        <v>135949.41</v>
      </c>
      <c r="M3600" s="150">
        <f>VLOOKUP(B3600,'12.2023'!A:F,6,0)</f>
        <v>0</v>
      </c>
      <c r="N3600" s="150">
        <f t="shared" si="225"/>
        <v>135949.41</v>
      </c>
      <c r="O3600" s="152">
        <f t="shared" si="226"/>
        <v>0</v>
      </c>
      <c r="P3600" s="128">
        <f t="shared" si="227"/>
        <v>135949.41</v>
      </c>
      <c r="Q3600" s="153">
        <v>0</v>
      </c>
      <c r="R3600" s="128">
        <f t="shared" si="228"/>
        <v>135949.41</v>
      </c>
      <c r="S3600" s="129">
        <v>24</v>
      </c>
    </row>
    <row r="3601" spans="2:19" hidden="1">
      <c r="B3601" s="121">
        <v>83010000023</v>
      </c>
      <c r="C3601" s="123" t="s">
        <v>4062</v>
      </c>
      <c r="D3601" s="123" t="s">
        <v>35</v>
      </c>
      <c r="E3601" s="123" t="s">
        <v>135</v>
      </c>
      <c r="F3601" s="149" t="s">
        <v>9</v>
      </c>
      <c r="G3601" s="123" t="s">
        <v>62</v>
      </c>
      <c r="H3601" s="149" t="s">
        <v>62</v>
      </c>
      <c r="I3601" s="123" t="s">
        <v>3415</v>
      </c>
      <c r="J3601" s="150">
        <f>VLOOKUP(B3601,'12.2023'!A:C,3,0)</f>
        <v>0</v>
      </c>
      <c r="K3601" s="151">
        <f>VLOOKUP(B3601,'12.2023'!A:D,4,0)</f>
        <v>0</v>
      </c>
      <c r="L3601" s="150">
        <f>VLOOKUP(B3601,'12.2023'!A:E,5,0)</f>
        <v>282689</v>
      </c>
      <c r="M3601" s="150">
        <f>VLOOKUP(B3601,'12.2023'!A:F,6,0)</f>
        <v>0</v>
      </c>
      <c r="N3601" s="150">
        <f t="shared" si="225"/>
        <v>282689</v>
      </c>
      <c r="O3601" s="152">
        <f t="shared" si="226"/>
        <v>0</v>
      </c>
      <c r="P3601" s="128">
        <f t="shared" si="227"/>
        <v>282689</v>
      </c>
      <c r="Q3601" s="153">
        <v>0</v>
      </c>
      <c r="R3601" s="128">
        <f t="shared" si="228"/>
        <v>282689</v>
      </c>
      <c r="S3601" s="129">
        <v>24</v>
      </c>
    </row>
    <row r="3602" spans="2:19" hidden="1">
      <c r="B3602" s="121">
        <v>83010000024</v>
      </c>
      <c r="C3602" s="123" t="s">
        <v>4062</v>
      </c>
      <c r="D3602" s="123" t="s">
        <v>35</v>
      </c>
      <c r="E3602" s="123" t="s">
        <v>135</v>
      </c>
      <c r="F3602" s="160" t="s">
        <v>9</v>
      </c>
      <c r="G3602" s="123" t="s">
        <v>63</v>
      </c>
      <c r="H3602" s="149" t="s">
        <v>63</v>
      </c>
      <c r="I3602" s="123" t="s">
        <v>3661</v>
      </c>
      <c r="J3602" s="150">
        <f>VLOOKUP(B3602,'12.2023'!A:C,3,0)</f>
        <v>0</v>
      </c>
      <c r="K3602" s="151">
        <f>VLOOKUP(B3602,'12.2023'!A:D,4,0)</f>
        <v>0</v>
      </c>
      <c r="L3602" s="150">
        <f>VLOOKUP(B3602,'12.2023'!A:E,5,0)</f>
        <v>96617.97</v>
      </c>
      <c r="M3602" s="150">
        <f>VLOOKUP(B3602,'12.2023'!A:F,6,0)</f>
        <v>0</v>
      </c>
      <c r="N3602" s="150">
        <f t="shared" si="225"/>
        <v>96617.97</v>
      </c>
      <c r="O3602" s="152">
        <f t="shared" si="226"/>
        <v>0</v>
      </c>
      <c r="P3602" s="128">
        <f t="shared" si="227"/>
        <v>96617.97</v>
      </c>
      <c r="Q3602" s="153">
        <v>0</v>
      </c>
      <c r="R3602" s="128">
        <f t="shared" si="228"/>
        <v>96617.97</v>
      </c>
      <c r="S3602" s="129">
        <v>24</v>
      </c>
    </row>
    <row r="3603" spans="2:19" hidden="1">
      <c r="B3603" s="121">
        <v>83010000026</v>
      </c>
      <c r="C3603" s="123" t="s">
        <v>4062</v>
      </c>
      <c r="D3603" s="123" t="s">
        <v>35</v>
      </c>
      <c r="E3603" s="123" t="s">
        <v>135</v>
      </c>
      <c r="F3603" s="149" t="s">
        <v>9</v>
      </c>
      <c r="G3603" s="123" t="s">
        <v>64</v>
      </c>
      <c r="H3603" s="148" t="s">
        <v>64</v>
      </c>
      <c r="I3603" s="123" t="s">
        <v>3662</v>
      </c>
      <c r="J3603" s="150">
        <f>VLOOKUP(B3603,'12.2023'!A:C,3,0)</f>
        <v>0</v>
      </c>
      <c r="K3603" s="151">
        <f>VLOOKUP(B3603,'12.2023'!A:D,4,0)</f>
        <v>0</v>
      </c>
      <c r="L3603" s="150">
        <f>VLOOKUP(B3603,'12.2023'!A:E,5,0)</f>
        <v>12662.66</v>
      </c>
      <c r="M3603" s="150">
        <f>VLOOKUP(B3603,'12.2023'!A:F,6,0)</f>
        <v>0</v>
      </c>
      <c r="N3603" s="150">
        <f t="shared" si="225"/>
        <v>12662.66</v>
      </c>
      <c r="O3603" s="152">
        <f t="shared" si="226"/>
        <v>0</v>
      </c>
      <c r="P3603" s="128">
        <f t="shared" si="227"/>
        <v>12662.66</v>
      </c>
      <c r="Q3603" s="153">
        <v>0</v>
      </c>
      <c r="R3603" s="128">
        <f t="shared" si="228"/>
        <v>12662.66</v>
      </c>
      <c r="S3603" s="129">
        <v>24</v>
      </c>
    </row>
    <row r="3604" spans="2:19" hidden="1">
      <c r="B3604" s="121">
        <v>83010000027</v>
      </c>
      <c r="C3604" s="123" t="s">
        <v>4062</v>
      </c>
      <c r="D3604" s="123" t="s">
        <v>35</v>
      </c>
      <c r="E3604" s="123" t="s">
        <v>135</v>
      </c>
      <c r="F3604" s="148" t="s">
        <v>10</v>
      </c>
      <c r="G3604" s="123" t="s">
        <v>69</v>
      </c>
      <c r="H3604" s="148" t="s">
        <v>69</v>
      </c>
      <c r="I3604" s="123" t="s">
        <v>3418</v>
      </c>
      <c r="J3604" s="150">
        <f>VLOOKUP(B3604,'12.2023'!A:C,3,0)</f>
        <v>0</v>
      </c>
      <c r="K3604" s="151">
        <f>VLOOKUP(B3604,'12.2023'!A:D,4,0)</f>
        <v>0</v>
      </c>
      <c r="L3604" s="150">
        <f>VLOOKUP(B3604,'12.2023'!A:E,5,0)</f>
        <v>171672.9</v>
      </c>
      <c r="M3604" s="150">
        <f>VLOOKUP(B3604,'12.2023'!A:F,6,0)</f>
        <v>3612</v>
      </c>
      <c r="N3604" s="150">
        <f t="shared" si="225"/>
        <v>168060.9</v>
      </c>
      <c r="O3604" s="152">
        <f t="shared" si="226"/>
        <v>0</v>
      </c>
      <c r="P3604" s="128">
        <f t="shared" si="227"/>
        <v>168060.9</v>
      </c>
      <c r="Q3604" s="153">
        <v>0</v>
      </c>
      <c r="R3604" s="128">
        <f t="shared" si="228"/>
        <v>168060.9</v>
      </c>
      <c r="S3604" s="129">
        <v>24</v>
      </c>
    </row>
    <row r="3605" spans="2:19" hidden="1">
      <c r="B3605" s="121">
        <v>83010000028</v>
      </c>
      <c r="C3605" s="123" t="s">
        <v>4062</v>
      </c>
      <c r="D3605" s="123" t="s">
        <v>35</v>
      </c>
      <c r="E3605" s="123" t="s">
        <v>135</v>
      </c>
      <c r="F3605" s="149" t="s">
        <v>9</v>
      </c>
      <c r="G3605" s="123" t="s">
        <v>19</v>
      </c>
      <c r="H3605" s="148" t="s">
        <v>19</v>
      </c>
      <c r="I3605" s="123" t="s">
        <v>3663</v>
      </c>
      <c r="J3605" s="150">
        <f>VLOOKUP(B3605,'12.2023'!A:C,3,0)</f>
        <v>0</v>
      </c>
      <c r="K3605" s="151">
        <f>VLOOKUP(B3605,'12.2023'!A:D,4,0)</f>
        <v>0</v>
      </c>
      <c r="L3605" s="150">
        <f>VLOOKUP(B3605,'12.2023'!A:E,5,0)</f>
        <v>91191.72</v>
      </c>
      <c r="M3605" s="150">
        <f>VLOOKUP(B3605,'12.2023'!A:F,6,0)</f>
        <v>0</v>
      </c>
      <c r="N3605" s="150">
        <f t="shared" si="225"/>
        <v>91191.72</v>
      </c>
      <c r="O3605" s="152">
        <f t="shared" si="226"/>
        <v>0</v>
      </c>
      <c r="P3605" s="128">
        <f t="shared" si="227"/>
        <v>91191.72</v>
      </c>
      <c r="Q3605" s="153">
        <v>0</v>
      </c>
      <c r="R3605" s="128">
        <f t="shared" si="228"/>
        <v>91191.72</v>
      </c>
      <c r="S3605" s="129">
        <v>24</v>
      </c>
    </row>
    <row r="3606" spans="2:19" hidden="1">
      <c r="B3606" s="121">
        <v>83010000030</v>
      </c>
      <c r="C3606" s="123" t="s">
        <v>4062</v>
      </c>
      <c r="D3606" s="123" t="s">
        <v>35</v>
      </c>
      <c r="E3606" s="123" t="s">
        <v>135</v>
      </c>
      <c r="F3606" s="160" t="s">
        <v>9</v>
      </c>
      <c r="G3606" s="123" t="s">
        <v>63</v>
      </c>
      <c r="H3606" s="149" t="s">
        <v>63</v>
      </c>
      <c r="I3606" s="123" t="s">
        <v>3664</v>
      </c>
      <c r="J3606" s="150">
        <f>VLOOKUP(B3606,'12.2023'!A:C,3,0)</f>
        <v>0</v>
      </c>
      <c r="K3606" s="151">
        <f>VLOOKUP(B3606,'12.2023'!A:D,4,0)</f>
        <v>0</v>
      </c>
      <c r="L3606" s="150">
        <f>VLOOKUP(B3606,'12.2023'!A:E,5,0)</f>
        <v>1960.2</v>
      </c>
      <c r="M3606" s="150">
        <f>VLOOKUP(B3606,'12.2023'!A:F,6,0)</f>
        <v>0</v>
      </c>
      <c r="N3606" s="150">
        <f t="shared" si="225"/>
        <v>1960.2</v>
      </c>
      <c r="O3606" s="152">
        <f t="shared" si="226"/>
        <v>0</v>
      </c>
      <c r="P3606" s="128">
        <f t="shared" si="227"/>
        <v>1960.2</v>
      </c>
      <c r="Q3606" s="153">
        <v>0</v>
      </c>
      <c r="R3606" s="128">
        <f t="shared" si="228"/>
        <v>1960.2</v>
      </c>
      <c r="S3606" s="129">
        <v>24</v>
      </c>
    </row>
    <row r="3607" spans="2:19" hidden="1">
      <c r="B3607" s="121">
        <v>83010000031</v>
      </c>
      <c r="C3607" s="123" t="s">
        <v>4062</v>
      </c>
      <c r="D3607" s="123" t="s">
        <v>35</v>
      </c>
      <c r="E3607" s="123" t="s">
        <v>135</v>
      </c>
      <c r="F3607" s="149" t="s">
        <v>9</v>
      </c>
      <c r="G3607" s="123" t="s">
        <v>62</v>
      </c>
      <c r="H3607" s="149" t="s">
        <v>62</v>
      </c>
      <c r="I3607" s="123" t="s">
        <v>3665</v>
      </c>
      <c r="J3607" s="150">
        <f>VLOOKUP(B3607,'12.2023'!A:C,3,0)</f>
        <v>0</v>
      </c>
      <c r="K3607" s="151">
        <f>VLOOKUP(B3607,'12.2023'!A:D,4,0)</f>
        <v>0</v>
      </c>
      <c r="L3607" s="150">
        <f>VLOOKUP(B3607,'12.2023'!A:E,5,0)</f>
        <v>30202.82</v>
      </c>
      <c r="M3607" s="150">
        <f>VLOOKUP(B3607,'12.2023'!A:F,6,0)</f>
        <v>0</v>
      </c>
      <c r="N3607" s="150">
        <f t="shared" si="225"/>
        <v>30202.82</v>
      </c>
      <c r="O3607" s="152">
        <f t="shared" si="226"/>
        <v>0</v>
      </c>
      <c r="P3607" s="128">
        <f t="shared" si="227"/>
        <v>30202.82</v>
      </c>
      <c r="Q3607" s="153">
        <v>0</v>
      </c>
      <c r="R3607" s="128">
        <f t="shared" si="228"/>
        <v>30202.82</v>
      </c>
      <c r="S3607" s="129">
        <v>24</v>
      </c>
    </row>
    <row r="3608" spans="2:19" hidden="1">
      <c r="B3608" s="121">
        <v>83010000035</v>
      </c>
      <c r="C3608" s="123" t="s">
        <v>4062</v>
      </c>
      <c r="D3608" s="123" t="s">
        <v>35</v>
      </c>
      <c r="E3608" s="123" t="s">
        <v>135</v>
      </c>
      <c r="F3608" s="123" t="s">
        <v>10</v>
      </c>
      <c r="G3608" s="123" t="s">
        <v>69</v>
      </c>
      <c r="H3608" s="148" t="s">
        <v>69</v>
      </c>
      <c r="I3608" s="123" t="s">
        <v>3666</v>
      </c>
      <c r="J3608" s="150">
        <f>VLOOKUP(B3608,'12.2023'!A:C,3,0)</f>
        <v>0</v>
      </c>
      <c r="K3608" s="151">
        <f>VLOOKUP(B3608,'12.2023'!A:D,4,0)</f>
        <v>0</v>
      </c>
      <c r="L3608" s="150">
        <f>VLOOKUP(B3608,'12.2023'!A:E,5,0)</f>
        <v>68191.94</v>
      </c>
      <c r="M3608" s="150">
        <f>VLOOKUP(B3608,'12.2023'!A:F,6,0)</f>
        <v>9100</v>
      </c>
      <c r="N3608" s="150">
        <f t="shared" si="225"/>
        <v>59091.94</v>
      </c>
      <c r="O3608" s="152">
        <f t="shared" si="226"/>
        <v>0</v>
      </c>
      <c r="P3608" s="128">
        <f t="shared" si="227"/>
        <v>59091.94</v>
      </c>
      <c r="Q3608" s="153">
        <v>0</v>
      </c>
      <c r="R3608" s="128">
        <f t="shared" si="228"/>
        <v>59091.94</v>
      </c>
      <c r="S3608" s="129">
        <v>24</v>
      </c>
    </row>
    <row r="3609" spans="2:19" hidden="1">
      <c r="B3609" s="121">
        <v>83010000036</v>
      </c>
      <c r="C3609" s="123" t="s">
        <v>4062</v>
      </c>
      <c r="D3609" s="123" t="s">
        <v>35</v>
      </c>
      <c r="E3609" s="123" t="s">
        <v>135</v>
      </c>
      <c r="F3609" s="149" t="s">
        <v>9</v>
      </c>
      <c r="G3609" s="123" t="s">
        <v>67</v>
      </c>
      <c r="H3609" s="148" t="s">
        <v>67</v>
      </c>
      <c r="I3609" s="123" t="s">
        <v>3667</v>
      </c>
      <c r="J3609" s="150">
        <f>VLOOKUP(B3609,'12.2023'!A:C,3,0)</f>
        <v>0</v>
      </c>
      <c r="K3609" s="151">
        <f>VLOOKUP(B3609,'12.2023'!A:D,4,0)</f>
        <v>0</v>
      </c>
      <c r="L3609" s="150">
        <f>VLOOKUP(B3609,'12.2023'!A:E,5,0)</f>
        <v>3683.27</v>
      </c>
      <c r="M3609" s="150">
        <f>VLOOKUP(B3609,'12.2023'!A:F,6,0)</f>
        <v>0</v>
      </c>
      <c r="N3609" s="150">
        <f t="shared" si="225"/>
        <v>3683.27</v>
      </c>
      <c r="O3609" s="152">
        <f t="shared" si="226"/>
        <v>0</v>
      </c>
      <c r="P3609" s="128">
        <f t="shared" si="227"/>
        <v>3683.27</v>
      </c>
      <c r="Q3609" s="153">
        <v>0</v>
      </c>
      <c r="R3609" s="128">
        <f t="shared" si="228"/>
        <v>3683.27</v>
      </c>
      <c r="S3609" s="129">
        <v>24</v>
      </c>
    </row>
    <row r="3610" spans="2:19" hidden="1">
      <c r="B3610" s="121">
        <v>83010000037</v>
      </c>
      <c r="C3610" s="123" t="s">
        <v>4062</v>
      </c>
      <c r="D3610" s="123" t="s">
        <v>35</v>
      </c>
      <c r="E3610" s="123" t="s">
        <v>135</v>
      </c>
      <c r="F3610" s="123" t="s">
        <v>10</v>
      </c>
      <c r="G3610" s="123" t="s">
        <v>69</v>
      </c>
      <c r="H3610" s="148" t="s">
        <v>69</v>
      </c>
      <c r="I3610" s="123" t="s">
        <v>3668</v>
      </c>
      <c r="J3610" s="150">
        <f>VLOOKUP(B3610,'12.2023'!A:C,3,0)</f>
        <v>0</v>
      </c>
      <c r="K3610" s="151">
        <f>VLOOKUP(B3610,'12.2023'!A:D,4,0)</f>
        <v>0</v>
      </c>
      <c r="L3610" s="150">
        <f>VLOOKUP(B3610,'12.2023'!A:E,5,0)</f>
        <v>40695.64</v>
      </c>
      <c r="M3610" s="150">
        <f>VLOOKUP(B3610,'12.2023'!A:F,6,0)</f>
        <v>10340</v>
      </c>
      <c r="N3610" s="150">
        <f t="shared" si="225"/>
        <v>30355.64</v>
      </c>
      <c r="O3610" s="152">
        <f t="shared" si="226"/>
        <v>0</v>
      </c>
      <c r="P3610" s="128">
        <f t="shared" si="227"/>
        <v>30355.64</v>
      </c>
      <c r="Q3610" s="153">
        <v>0</v>
      </c>
      <c r="R3610" s="128">
        <f t="shared" si="228"/>
        <v>30355.64</v>
      </c>
      <c r="S3610" s="129">
        <v>24</v>
      </c>
    </row>
    <row r="3611" spans="2:19" hidden="1">
      <c r="B3611" s="121">
        <v>83010000038</v>
      </c>
      <c r="C3611" s="123" t="s">
        <v>4062</v>
      </c>
      <c r="D3611" s="123" t="s">
        <v>35</v>
      </c>
      <c r="E3611" s="123" t="s">
        <v>135</v>
      </c>
      <c r="F3611" s="149" t="s">
        <v>9</v>
      </c>
      <c r="G3611" s="123" t="s">
        <v>70</v>
      </c>
      <c r="H3611" s="148" t="s">
        <v>70</v>
      </c>
      <c r="I3611" s="123" t="s">
        <v>3669</v>
      </c>
      <c r="J3611" s="150">
        <f>VLOOKUP(B3611,'12.2023'!A:C,3,0)</f>
        <v>0</v>
      </c>
      <c r="K3611" s="151">
        <f>VLOOKUP(B3611,'12.2023'!A:D,4,0)</f>
        <v>0</v>
      </c>
      <c r="L3611" s="150">
        <f>VLOOKUP(B3611,'12.2023'!A:E,5,0)</f>
        <v>450435.05</v>
      </c>
      <c r="M3611" s="150">
        <f>VLOOKUP(B3611,'12.2023'!A:F,6,0)</f>
        <v>87170</v>
      </c>
      <c r="N3611" s="150">
        <f t="shared" si="225"/>
        <v>363265.05</v>
      </c>
      <c r="O3611" s="152">
        <f t="shared" si="226"/>
        <v>0</v>
      </c>
      <c r="P3611" s="128">
        <f t="shared" si="227"/>
        <v>363265.05</v>
      </c>
      <c r="Q3611" s="153">
        <v>0</v>
      </c>
      <c r="R3611" s="128">
        <f t="shared" si="228"/>
        <v>363265.05</v>
      </c>
      <c r="S3611" s="129">
        <v>24</v>
      </c>
    </row>
    <row r="3612" spans="2:19" hidden="1">
      <c r="B3612" s="121">
        <v>83010000039</v>
      </c>
      <c r="C3612" s="123" t="s">
        <v>4062</v>
      </c>
      <c r="D3612" s="123" t="s">
        <v>35</v>
      </c>
      <c r="E3612" s="123" t="s">
        <v>135</v>
      </c>
      <c r="F3612" s="123" t="s">
        <v>10</v>
      </c>
      <c r="G3612" s="123" t="s">
        <v>69</v>
      </c>
      <c r="H3612" s="148" t="s">
        <v>69</v>
      </c>
      <c r="I3612" s="123" t="s">
        <v>3670</v>
      </c>
      <c r="J3612" s="150">
        <f>VLOOKUP(B3612,'12.2023'!A:C,3,0)</f>
        <v>0</v>
      </c>
      <c r="K3612" s="151">
        <f>VLOOKUP(B3612,'12.2023'!A:D,4,0)</f>
        <v>0</v>
      </c>
      <c r="L3612" s="150">
        <f>VLOOKUP(B3612,'12.2023'!A:E,5,0)</f>
        <v>17411.849999999999</v>
      </c>
      <c r="M3612" s="150">
        <f>VLOOKUP(B3612,'12.2023'!A:F,6,0)</f>
        <v>0</v>
      </c>
      <c r="N3612" s="150">
        <f t="shared" si="225"/>
        <v>17411.849999999999</v>
      </c>
      <c r="O3612" s="152">
        <f t="shared" si="226"/>
        <v>0</v>
      </c>
      <c r="P3612" s="128">
        <f t="shared" si="227"/>
        <v>17411.849999999999</v>
      </c>
      <c r="Q3612" s="153">
        <v>0</v>
      </c>
      <c r="R3612" s="128">
        <f t="shared" si="228"/>
        <v>17411.849999999999</v>
      </c>
      <c r="S3612" s="129">
        <v>24</v>
      </c>
    </row>
    <row r="3613" spans="2:19" hidden="1">
      <c r="B3613" s="121">
        <v>83010000040</v>
      </c>
      <c r="C3613" s="123" t="s">
        <v>4062</v>
      </c>
      <c r="D3613" s="123" t="s">
        <v>35</v>
      </c>
      <c r="E3613" s="123" t="s">
        <v>135</v>
      </c>
      <c r="F3613" s="149" t="s">
        <v>9</v>
      </c>
      <c r="G3613" s="123" t="s">
        <v>121</v>
      </c>
      <c r="H3613" s="149" t="s">
        <v>121</v>
      </c>
      <c r="I3613" s="123" t="s">
        <v>3671</v>
      </c>
      <c r="J3613" s="150">
        <f>VLOOKUP(B3613,'12.2023'!A:C,3,0)</f>
        <v>0</v>
      </c>
      <c r="K3613" s="151">
        <f>VLOOKUP(B3613,'12.2023'!A:D,4,0)</f>
        <v>0</v>
      </c>
      <c r="L3613" s="150">
        <f>VLOOKUP(B3613,'12.2023'!A:E,5,0)</f>
        <v>908.5</v>
      </c>
      <c r="M3613" s="150">
        <f>VLOOKUP(B3613,'12.2023'!A:F,6,0)</f>
        <v>0</v>
      </c>
      <c r="N3613" s="150">
        <f t="shared" si="225"/>
        <v>908.5</v>
      </c>
      <c r="O3613" s="152">
        <f t="shared" si="226"/>
        <v>0</v>
      </c>
      <c r="P3613" s="128">
        <f t="shared" si="227"/>
        <v>908.5</v>
      </c>
      <c r="Q3613" s="153">
        <v>0</v>
      </c>
      <c r="R3613" s="128">
        <f t="shared" si="228"/>
        <v>908.5</v>
      </c>
      <c r="S3613" s="129">
        <v>24</v>
      </c>
    </row>
    <row r="3614" spans="2:19" hidden="1">
      <c r="B3614" s="121">
        <v>83010000041</v>
      </c>
      <c r="C3614" s="123" t="s">
        <v>4062</v>
      </c>
      <c r="D3614" s="123" t="s">
        <v>35</v>
      </c>
      <c r="E3614" s="123" t="s">
        <v>135</v>
      </c>
      <c r="F3614" s="148" t="s">
        <v>10</v>
      </c>
      <c r="G3614" s="123" t="s">
        <v>69</v>
      </c>
      <c r="H3614" s="148" t="s">
        <v>69</v>
      </c>
      <c r="I3614" s="123" t="s">
        <v>3672</v>
      </c>
      <c r="J3614" s="150">
        <f>VLOOKUP(B3614,'12.2023'!A:C,3,0)</f>
        <v>0</v>
      </c>
      <c r="K3614" s="151">
        <f>VLOOKUP(B3614,'12.2023'!A:D,4,0)</f>
        <v>0</v>
      </c>
      <c r="L3614" s="150">
        <f>VLOOKUP(B3614,'12.2023'!A:E,5,0)</f>
        <v>16887.29</v>
      </c>
      <c r="M3614" s="150">
        <f>VLOOKUP(B3614,'12.2023'!A:F,6,0)</f>
        <v>0</v>
      </c>
      <c r="N3614" s="150">
        <f t="shared" si="225"/>
        <v>16887.29</v>
      </c>
      <c r="O3614" s="152">
        <f t="shared" si="226"/>
        <v>0</v>
      </c>
      <c r="P3614" s="128">
        <f t="shared" si="227"/>
        <v>16887.29</v>
      </c>
      <c r="Q3614" s="153">
        <v>0</v>
      </c>
      <c r="R3614" s="128">
        <f t="shared" si="228"/>
        <v>16887.29</v>
      </c>
      <c r="S3614" s="129">
        <v>24</v>
      </c>
    </row>
    <row r="3615" spans="2:19" hidden="1">
      <c r="B3615" s="121">
        <v>83010000042</v>
      </c>
      <c r="C3615" s="123" t="s">
        <v>4062</v>
      </c>
      <c r="D3615" s="123" t="s">
        <v>35</v>
      </c>
      <c r="E3615" s="123" t="s">
        <v>135</v>
      </c>
      <c r="F3615" s="149" t="s">
        <v>9</v>
      </c>
      <c r="G3615" s="123" t="s">
        <v>70</v>
      </c>
      <c r="H3615" s="148" t="s">
        <v>70</v>
      </c>
      <c r="I3615" s="123" t="s">
        <v>3673</v>
      </c>
      <c r="J3615" s="150">
        <f>VLOOKUP(B3615,'12.2023'!A:C,3,0)</f>
        <v>0</v>
      </c>
      <c r="K3615" s="151">
        <f>VLOOKUP(B3615,'12.2023'!A:D,4,0)</f>
        <v>0</v>
      </c>
      <c r="L3615" s="150">
        <f>VLOOKUP(B3615,'12.2023'!A:E,5,0)</f>
        <v>22452</v>
      </c>
      <c r="M3615" s="150">
        <f>VLOOKUP(B3615,'12.2023'!A:F,6,0)</f>
        <v>0</v>
      </c>
      <c r="N3615" s="150">
        <f t="shared" si="225"/>
        <v>22452</v>
      </c>
      <c r="O3615" s="152">
        <f t="shared" si="226"/>
        <v>0</v>
      </c>
      <c r="P3615" s="128">
        <f t="shared" si="227"/>
        <v>22452</v>
      </c>
      <c r="Q3615" s="153">
        <v>0</v>
      </c>
      <c r="R3615" s="128">
        <f t="shared" si="228"/>
        <v>22452</v>
      </c>
      <c r="S3615" s="129">
        <v>24</v>
      </c>
    </row>
    <row r="3616" spans="2:19" hidden="1">
      <c r="B3616" s="121">
        <v>83010000043</v>
      </c>
      <c r="C3616" s="123" t="s">
        <v>4062</v>
      </c>
      <c r="D3616" s="123" t="s">
        <v>35</v>
      </c>
      <c r="E3616" s="123" t="s">
        <v>135</v>
      </c>
      <c r="F3616" s="149" t="s">
        <v>9</v>
      </c>
      <c r="G3616" s="123" t="s">
        <v>121</v>
      </c>
      <c r="H3616" s="149" t="s">
        <v>121</v>
      </c>
      <c r="I3616" s="123" t="s">
        <v>3674</v>
      </c>
      <c r="J3616" s="150">
        <f>VLOOKUP(B3616,'12.2023'!A:C,3,0)</f>
        <v>0</v>
      </c>
      <c r="K3616" s="151">
        <f>VLOOKUP(B3616,'12.2023'!A:D,4,0)</f>
        <v>0</v>
      </c>
      <c r="L3616" s="150">
        <f>VLOOKUP(B3616,'12.2023'!A:E,5,0)</f>
        <v>150962.26999999999</v>
      </c>
      <c r="M3616" s="150">
        <f>VLOOKUP(B3616,'12.2023'!A:F,6,0)</f>
        <v>0</v>
      </c>
      <c r="N3616" s="150">
        <f t="shared" si="225"/>
        <v>150962.26999999999</v>
      </c>
      <c r="O3616" s="152">
        <f t="shared" si="226"/>
        <v>0</v>
      </c>
      <c r="P3616" s="128">
        <f t="shared" si="227"/>
        <v>150962.26999999999</v>
      </c>
      <c r="Q3616" s="153">
        <v>0</v>
      </c>
      <c r="R3616" s="128">
        <f t="shared" si="228"/>
        <v>150962.26999999999</v>
      </c>
      <c r="S3616" s="129">
        <v>24</v>
      </c>
    </row>
    <row r="3617" spans="2:19" hidden="1">
      <c r="B3617" s="121">
        <v>83010000045</v>
      </c>
      <c r="C3617" s="123" t="s">
        <v>4062</v>
      </c>
      <c r="D3617" s="123" t="s">
        <v>35</v>
      </c>
      <c r="E3617" s="123" t="s">
        <v>135</v>
      </c>
      <c r="F3617" s="149" t="s">
        <v>9</v>
      </c>
      <c r="G3617" s="123" t="s">
        <v>121</v>
      </c>
      <c r="H3617" s="149" t="s">
        <v>121</v>
      </c>
      <c r="I3617" s="123" t="s">
        <v>3675</v>
      </c>
      <c r="J3617" s="150">
        <f>VLOOKUP(B3617,'12.2023'!A:C,3,0)</f>
        <v>0</v>
      </c>
      <c r="K3617" s="151">
        <f>VLOOKUP(B3617,'12.2023'!A:D,4,0)</f>
        <v>0</v>
      </c>
      <c r="L3617" s="150">
        <f>VLOOKUP(B3617,'12.2023'!A:E,5,0)</f>
        <v>29380.89</v>
      </c>
      <c r="M3617" s="150">
        <f>VLOOKUP(B3617,'12.2023'!A:F,6,0)</f>
        <v>0</v>
      </c>
      <c r="N3617" s="150">
        <f t="shared" si="225"/>
        <v>29380.89</v>
      </c>
      <c r="O3617" s="152">
        <f t="shared" si="226"/>
        <v>0</v>
      </c>
      <c r="P3617" s="128">
        <f t="shared" si="227"/>
        <v>29380.89</v>
      </c>
      <c r="Q3617" s="153">
        <v>0</v>
      </c>
      <c r="R3617" s="128">
        <f t="shared" si="228"/>
        <v>29380.89</v>
      </c>
      <c r="S3617" s="129">
        <v>24</v>
      </c>
    </row>
    <row r="3618" spans="2:19" hidden="1">
      <c r="B3618" s="121">
        <v>83010000047</v>
      </c>
      <c r="C3618" s="123" t="s">
        <v>4062</v>
      </c>
      <c r="D3618" s="123" t="s">
        <v>35</v>
      </c>
      <c r="E3618" s="123" t="s">
        <v>135</v>
      </c>
      <c r="F3618" s="160" t="s">
        <v>9</v>
      </c>
      <c r="G3618" s="123" t="s">
        <v>67</v>
      </c>
      <c r="H3618" s="149" t="s">
        <v>67</v>
      </c>
      <c r="I3618" s="123" t="s">
        <v>3676</v>
      </c>
      <c r="J3618" s="150">
        <f>VLOOKUP(B3618,'12.2023'!A:C,3,0)</f>
        <v>0</v>
      </c>
      <c r="K3618" s="151">
        <f>VLOOKUP(B3618,'12.2023'!A:D,4,0)</f>
        <v>0</v>
      </c>
      <c r="L3618" s="150">
        <f>VLOOKUP(B3618,'12.2023'!A:E,5,0)</f>
        <v>23169.5</v>
      </c>
      <c r="M3618" s="150">
        <f>VLOOKUP(B3618,'12.2023'!A:F,6,0)</f>
        <v>0</v>
      </c>
      <c r="N3618" s="150">
        <f t="shared" si="225"/>
        <v>23169.5</v>
      </c>
      <c r="O3618" s="152">
        <f t="shared" si="226"/>
        <v>0</v>
      </c>
      <c r="P3618" s="128">
        <f t="shared" si="227"/>
        <v>23169.5</v>
      </c>
      <c r="Q3618" s="153">
        <v>0</v>
      </c>
      <c r="R3618" s="128">
        <f t="shared" si="228"/>
        <v>23169.5</v>
      </c>
      <c r="S3618" s="129">
        <v>24</v>
      </c>
    </row>
    <row r="3619" spans="2:19" hidden="1">
      <c r="B3619" s="121">
        <v>83010000048</v>
      </c>
      <c r="C3619" s="123" t="s">
        <v>4062</v>
      </c>
      <c r="D3619" s="123" t="s">
        <v>35</v>
      </c>
      <c r="E3619" s="123" t="s">
        <v>135</v>
      </c>
      <c r="F3619" s="160" t="s">
        <v>9</v>
      </c>
      <c r="G3619" s="123" t="s">
        <v>67</v>
      </c>
      <c r="H3619" s="149" t="s">
        <v>67</v>
      </c>
      <c r="I3619" s="123" t="s">
        <v>3677</v>
      </c>
      <c r="J3619" s="150">
        <f>VLOOKUP(B3619,'12.2023'!A:C,3,0)</f>
        <v>0</v>
      </c>
      <c r="K3619" s="151">
        <f>VLOOKUP(B3619,'12.2023'!A:D,4,0)</f>
        <v>0</v>
      </c>
      <c r="L3619" s="150">
        <f>VLOOKUP(B3619,'12.2023'!A:E,5,0)</f>
        <v>15379.43</v>
      </c>
      <c r="M3619" s="150">
        <f>VLOOKUP(B3619,'12.2023'!A:F,6,0)</f>
        <v>0</v>
      </c>
      <c r="N3619" s="150">
        <f t="shared" si="225"/>
        <v>15379.43</v>
      </c>
      <c r="O3619" s="152">
        <f t="shared" si="226"/>
        <v>0</v>
      </c>
      <c r="P3619" s="128">
        <f t="shared" si="227"/>
        <v>15379.43</v>
      </c>
      <c r="Q3619" s="153">
        <v>0</v>
      </c>
      <c r="R3619" s="128">
        <f t="shared" si="228"/>
        <v>15379.43</v>
      </c>
      <c r="S3619" s="129">
        <v>24</v>
      </c>
    </row>
    <row r="3620" spans="2:19" hidden="1">
      <c r="B3620" s="121">
        <v>83010000053</v>
      </c>
      <c r="C3620" s="123" t="s">
        <v>4062</v>
      </c>
      <c r="D3620" s="123" t="s">
        <v>35</v>
      </c>
      <c r="E3620" s="123" t="s">
        <v>135</v>
      </c>
      <c r="F3620" s="123" t="s">
        <v>10</v>
      </c>
      <c r="G3620" s="123" t="s">
        <v>69</v>
      </c>
      <c r="H3620" s="148" t="s">
        <v>69</v>
      </c>
      <c r="I3620" s="123" t="s">
        <v>3678</v>
      </c>
      <c r="J3620" s="150">
        <f>VLOOKUP(B3620,'12.2023'!A:C,3,0)</f>
        <v>0</v>
      </c>
      <c r="K3620" s="151">
        <f>VLOOKUP(B3620,'12.2023'!A:D,4,0)</f>
        <v>0</v>
      </c>
      <c r="L3620" s="150">
        <f>VLOOKUP(B3620,'12.2023'!A:E,5,0)</f>
        <v>0</v>
      </c>
      <c r="M3620" s="150">
        <f>VLOOKUP(B3620,'12.2023'!A:F,6,0)</f>
        <v>0</v>
      </c>
      <c r="N3620" s="150">
        <f t="shared" si="225"/>
        <v>0</v>
      </c>
      <c r="O3620" s="152">
        <f t="shared" si="226"/>
        <v>0</v>
      </c>
      <c r="P3620" s="128">
        <f t="shared" si="227"/>
        <v>0</v>
      </c>
      <c r="Q3620" s="153">
        <v>0</v>
      </c>
      <c r="R3620" s="128">
        <f t="shared" si="228"/>
        <v>0</v>
      </c>
      <c r="S3620" s="129">
        <v>24</v>
      </c>
    </row>
    <row r="3621" spans="2:19" hidden="1">
      <c r="B3621" s="121">
        <v>83010000054</v>
      </c>
      <c r="C3621" s="123" t="s">
        <v>4062</v>
      </c>
      <c r="D3621" s="123" t="s">
        <v>35</v>
      </c>
      <c r="E3621" s="123" t="s">
        <v>135</v>
      </c>
      <c r="F3621" s="123" t="s">
        <v>10</v>
      </c>
      <c r="G3621" s="123" t="s">
        <v>69</v>
      </c>
      <c r="H3621" s="148" t="s">
        <v>69</v>
      </c>
      <c r="I3621" s="123" t="s">
        <v>3679</v>
      </c>
      <c r="J3621" s="150">
        <f>VLOOKUP(B3621,'12.2023'!A:C,3,0)</f>
        <v>0</v>
      </c>
      <c r="K3621" s="151">
        <f>VLOOKUP(B3621,'12.2023'!A:D,4,0)</f>
        <v>0</v>
      </c>
      <c r="L3621" s="150">
        <f>VLOOKUP(B3621,'12.2023'!A:E,5,0)</f>
        <v>2593936.69</v>
      </c>
      <c r="M3621" s="150">
        <f>VLOOKUP(B3621,'12.2023'!A:F,6,0)</f>
        <v>354344.54</v>
      </c>
      <c r="N3621" s="150">
        <f t="shared" si="225"/>
        <v>2239592.15</v>
      </c>
      <c r="O3621" s="152">
        <f t="shared" si="226"/>
        <v>0</v>
      </c>
      <c r="P3621" s="128">
        <f t="shared" si="227"/>
        <v>2239592.15</v>
      </c>
      <c r="Q3621" s="153">
        <v>0</v>
      </c>
      <c r="R3621" s="128">
        <f t="shared" si="228"/>
        <v>2239592.15</v>
      </c>
      <c r="S3621" s="129">
        <v>24</v>
      </c>
    </row>
    <row r="3622" spans="2:19" hidden="1">
      <c r="B3622" s="121">
        <v>83010000055</v>
      </c>
      <c r="C3622" s="123" t="s">
        <v>4062</v>
      </c>
      <c r="D3622" s="123" t="s">
        <v>35</v>
      </c>
      <c r="E3622" s="123" t="s">
        <v>135</v>
      </c>
      <c r="F3622" s="123" t="s">
        <v>10</v>
      </c>
      <c r="G3622" s="123" t="s">
        <v>69</v>
      </c>
      <c r="H3622" s="148" t="s">
        <v>69</v>
      </c>
      <c r="I3622" s="123" t="s">
        <v>3680</v>
      </c>
      <c r="J3622" s="150">
        <f>VLOOKUP(B3622,'12.2023'!A:C,3,0)</f>
        <v>0</v>
      </c>
      <c r="K3622" s="151">
        <f>VLOOKUP(B3622,'12.2023'!A:D,4,0)</f>
        <v>0</v>
      </c>
      <c r="L3622" s="150">
        <f>VLOOKUP(B3622,'12.2023'!A:E,5,0)</f>
        <v>251941.68</v>
      </c>
      <c r="M3622" s="150">
        <f>VLOOKUP(B3622,'12.2023'!A:F,6,0)</f>
        <v>74739.600000000006</v>
      </c>
      <c r="N3622" s="150">
        <f t="shared" si="225"/>
        <v>177202.08</v>
      </c>
      <c r="O3622" s="152">
        <f t="shared" si="226"/>
        <v>0</v>
      </c>
      <c r="P3622" s="128">
        <f t="shared" si="227"/>
        <v>177202.08</v>
      </c>
      <c r="Q3622" s="153">
        <v>0</v>
      </c>
      <c r="R3622" s="128">
        <f t="shared" si="228"/>
        <v>177202.08</v>
      </c>
      <c r="S3622" s="129">
        <v>24</v>
      </c>
    </row>
    <row r="3623" spans="2:19" hidden="1">
      <c r="B3623" s="121">
        <v>83010000056</v>
      </c>
      <c r="C3623" s="123" t="s">
        <v>4062</v>
      </c>
      <c r="D3623" s="123" t="s">
        <v>35</v>
      </c>
      <c r="E3623" s="123" t="s">
        <v>135</v>
      </c>
      <c r="F3623" s="123" t="s">
        <v>10</v>
      </c>
      <c r="G3623" s="123" t="s">
        <v>69</v>
      </c>
      <c r="H3623" s="148" t="s">
        <v>69</v>
      </c>
      <c r="I3623" s="123" t="s">
        <v>3681</v>
      </c>
      <c r="J3623" s="150">
        <f>VLOOKUP(B3623,'12.2023'!A:C,3,0)</f>
        <v>0</v>
      </c>
      <c r="K3623" s="151">
        <f>VLOOKUP(B3623,'12.2023'!A:D,4,0)</f>
        <v>0</v>
      </c>
      <c r="L3623" s="150">
        <f>VLOOKUP(B3623,'12.2023'!A:E,5,0)</f>
        <v>16000</v>
      </c>
      <c r="M3623" s="150">
        <f>VLOOKUP(B3623,'12.2023'!A:F,6,0)</f>
        <v>15600</v>
      </c>
      <c r="N3623" s="150">
        <f t="shared" si="225"/>
        <v>400</v>
      </c>
      <c r="O3623" s="152">
        <f t="shared" si="226"/>
        <v>0</v>
      </c>
      <c r="P3623" s="128">
        <f t="shared" si="227"/>
        <v>400</v>
      </c>
      <c r="Q3623" s="153">
        <v>0</v>
      </c>
      <c r="R3623" s="128">
        <f t="shared" si="228"/>
        <v>400</v>
      </c>
      <c r="S3623" s="129">
        <v>24</v>
      </c>
    </row>
    <row r="3624" spans="2:19" hidden="1">
      <c r="B3624" s="121">
        <v>83010000057</v>
      </c>
      <c r="C3624" s="123" t="s">
        <v>4062</v>
      </c>
      <c r="D3624" s="123" t="s">
        <v>35</v>
      </c>
      <c r="E3624" s="123" t="s">
        <v>135</v>
      </c>
      <c r="F3624" s="123" t="s">
        <v>10</v>
      </c>
      <c r="G3624" s="123" t="s">
        <v>69</v>
      </c>
      <c r="H3624" s="148" t="s">
        <v>69</v>
      </c>
      <c r="I3624" s="123" t="s">
        <v>3682</v>
      </c>
      <c r="J3624" s="150">
        <f>VLOOKUP(B3624,'12.2023'!A:C,3,0)</f>
        <v>0</v>
      </c>
      <c r="K3624" s="151">
        <f>VLOOKUP(B3624,'12.2023'!A:D,4,0)</f>
        <v>0</v>
      </c>
      <c r="L3624" s="150">
        <f>VLOOKUP(B3624,'12.2023'!A:E,5,0)</f>
        <v>82515.03</v>
      </c>
      <c r="M3624" s="150">
        <f>VLOOKUP(B3624,'12.2023'!A:F,6,0)</f>
        <v>7857.58</v>
      </c>
      <c r="N3624" s="150">
        <f t="shared" si="225"/>
        <v>74657.45</v>
      </c>
      <c r="O3624" s="152">
        <f t="shared" si="226"/>
        <v>0</v>
      </c>
      <c r="P3624" s="128">
        <f t="shared" si="227"/>
        <v>74657.45</v>
      </c>
      <c r="Q3624" s="153">
        <v>0</v>
      </c>
      <c r="R3624" s="128">
        <f t="shared" si="228"/>
        <v>74657.45</v>
      </c>
      <c r="S3624" s="129">
        <v>24</v>
      </c>
    </row>
    <row r="3625" spans="2:19" hidden="1">
      <c r="B3625" s="121">
        <v>83010000058</v>
      </c>
      <c r="C3625" s="123" t="s">
        <v>4062</v>
      </c>
      <c r="D3625" s="123" t="s">
        <v>35</v>
      </c>
      <c r="E3625" s="123" t="s">
        <v>135</v>
      </c>
      <c r="F3625" s="148" t="s">
        <v>10</v>
      </c>
      <c r="G3625" s="123" t="s">
        <v>69</v>
      </c>
      <c r="H3625" s="148" t="s">
        <v>69</v>
      </c>
      <c r="I3625" s="123" t="s">
        <v>3683</v>
      </c>
      <c r="J3625" s="150">
        <f>VLOOKUP(B3625,'12.2023'!A:C,3,0)</f>
        <v>0</v>
      </c>
      <c r="K3625" s="151">
        <f>VLOOKUP(B3625,'12.2023'!A:D,4,0)</f>
        <v>0</v>
      </c>
      <c r="L3625" s="150">
        <f>VLOOKUP(B3625,'12.2023'!A:E,5,0)</f>
        <v>52059.75</v>
      </c>
      <c r="M3625" s="150">
        <f>VLOOKUP(B3625,'12.2023'!A:F,6,0)</f>
        <v>6154.4000000000005</v>
      </c>
      <c r="N3625" s="150">
        <f t="shared" si="225"/>
        <v>45905.35</v>
      </c>
      <c r="O3625" s="152">
        <f t="shared" si="226"/>
        <v>0</v>
      </c>
      <c r="P3625" s="128">
        <f t="shared" si="227"/>
        <v>45905.35</v>
      </c>
      <c r="Q3625" s="153">
        <v>0</v>
      </c>
      <c r="R3625" s="128">
        <f t="shared" si="228"/>
        <v>45905.35</v>
      </c>
      <c r="S3625" s="129">
        <v>24</v>
      </c>
    </row>
    <row r="3626" spans="2:19" hidden="1">
      <c r="B3626" s="121">
        <v>83010000060</v>
      </c>
      <c r="C3626" s="123" t="s">
        <v>4062</v>
      </c>
      <c r="D3626" s="123" t="s">
        <v>35</v>
      </c>
      <c r="E3626" s="123" t="s">
        <v>135</v>
      </c>
      <c r="F3626" s="148" t="s">
        <v>10</v>
      </c>
      <c r="G3626" s="123" t="s">
        <v>69</v>
      </c>
      <c r="H3626" s="148" t="s">
        <v>69</v>
      </c>
      <c r="I3626" s="123" t="s">
        <v>3684</v>
      </c>
      <c r="J3626" s="150">
        <f>VLOOKUP(B3626,'12.2023'!A:C,3,0)</f>
        <v>0</v>
      </c>
      <c r="K3626" s="151">
        <f>VLOOKUP(B3626,'12.2023'!A:D,4,0)</f>
        <v>0</v>
      </c>
      <c r="L3626" s="150">
        <f>VLOOKUP(B3626,'12.2023'!A:E,5,0)</f>
        <v>445435.07</v>
      </c>
      <c r="M3626" s="150">
        <f>VLOOKUP(B3626,'12.2023'!A:F,6,0)</f>
        <v>18727</v>
      </c>
      <c r="N3626" s="150">
        <f t="shared" si="225"/>
        <v>426708.07</v>
      </c>
      <c r="O3626" s="152">
        <f t="shared" si="226"/>
        <v>0</v>
      </c>
      <c r="P3626" s="128">
        <f t="shared" si="227"/>
        <v>426708.07</v>
      </c>
      <c r="Q3626" s="153">
        <v>0</v>
      </c>
      <c r="R3626" s="128">
        <f t="shared" si="228"/>
        <v>426708.07</v>
      </c>
      <c r="S3626" s="129">
        <v>24</v>
      </c>
    </row>
    <row r="3627" spans="2:19" hidden="1">
      <c r="B3627" s="121">
        <v>83010000061</v>
      </c>
      <c r="C3627" s="123" t="s">
        <v>4062</v>
      </c>
      <c r="D3627" s="123" t="s">
        <v>35</v>
      </c>
      <c r="E3627" s="123" t="s">
        <v>135</v>
      </c>
      <c r="F3627" s="160" t="s">
        <v>9</v>
      </c>
      <c r="G3627" s="123" t="s">
        <v>67</v>
      </c>
      <c r="H3627" s="148" t="s">
        <v>67</v>
      </c>
      <c r="I3627" s="123" t="s">
        <v>3685</v>
      </c>
      <c r="J3627" s="150">
        <f>VLOOKUP(B3627,'12.2023'!A:C,3,0)</f>
        <v>0</v>
      </c>
      <c r="K3627" s="151">
        <f>VLOOKUP(B3627,'12.2023'!A:D,4,0)</f>
        <v>0</v>
      </c>
      <c r="L3627" s="150">
        <f>VLOOKUP(B3627,'12.2023'!A:E,5,0)</f>
        <v>0</v>
      </c>
      <c r="M3627" s="150">
        <f>VLOOKUP(B3627,'12.2023'!A:F,6,0)</f>
        <v>0</v>
      </c>
      <c r="N3627" s="150">
        <f t="shared" si="225"/>
        <v>0</v>
      </c>
      <c r="O3627" s="152">
        <f t="shared" si="226"/>
        <v>0</v>
      </c>
      <c r="P3627" s="128">
        <f t="shared" si="227"/>
        <v>0</v>
      </c>
      <c r="Q3627" s="153">
        <v>0</v>
      </c>
      <c r="R3627" s="128">
        <f t="shared" si="228"/>
        <v>0</v>
      </c>
      <c r="S3627" s="129">
        <v>24</v>
      </c>
    </row>
    <row r="3628" spans="2:19" hidden="1">
      <c r="B3628" s="121">
        <v>83010000066</v>
      </c>
      <c r="C3628" s="123" t="s">
        <v>4062</v>
      </c>
      <c r="D3628" s="123" t="s">
        <v>35</v>
      </c>
      <c r="E3628" s="123" t="s">
        <v>135</v>
      </c>
      <c r="F3628" s="160" t="s">
        <v>9</v>
      </c>
      <c r="G3628" s="123" t="s">
        <v>62</v>
      </c>
      <c r="H3628" s="149" t="s">
        <v>62</v>
      </c>
      <c r="I3628" s="123" t="s">
        <v>3686</v>
      </c>
      <c r="J3628" s="150">
        <f>VLOOKUP(B3628,'12.2023'!A:C,3,0)</f>
        <v>0</v>
      </c>
      <c r="K3628" s="151">
        <f>VLOOKUP(B3628,'12.2023'!A:D,4,0)</f>
        <v>0</v>
      </c>
      <c r="L3628" s="150">
        <f>VLOOKUP(B3628,'12.2023'!A:E,5,0)</f>
        <v>18123.91</v>
      </c>
      <c r="M3628" s="150">
        <f>VLOOKUP(B3628,'12.2023'!A:F,6,0)</f>
        <v>0</v>
      </c>
      <c r="N3628" s="150">
        <f t="shared" si="225"/>
        <v>18123.91</v>
      </c>
      <c r="O3628" s="152">
        <f t="shared" si="226"/>
        <v>0</v>
      </c>
      <c r="P3628" s="128">
        <f t="shared" si="227"/>
        <v>18123.91</v>
      </c>
      <c r="Q3628" s="153">
        <v>0</v>
      </c>
      <c r="R3628" s="128">
        <f t="shared" si="228"/>
        <v>18123.91</v>
      </c>
      <c r="S3628" s="129">
        <v>24</v>
      </c>
    </row>
    <row r="3629" spans="2:19" hidden="1">
      <c r="B3629" s="121">
        <v>83010000067</v>
      </c>
      <c r="C3629" s="123" t="s">
        <v>4062</v>
      </c>
      <c r="D3629" s="123" t="s">
        <v>35</v>
      </c>
      <c r="E3629" s="123" t="s">
        <v>135</v>
      </c>
      <c r="F3629" s="123" t="s">
        <v>10</v>
      </c>
      <c r="G3629" s="123" t="s">
        <v>69</v>
      </c>
      <c r="H3629" s="148" t="s">
        <v>69</v>
      </c>
      <c r="I3629" s="123" t="s">
        <v>3428</v>
      </c>
      <c r="J3629" s="150">
        <f>VLOOKUP(B3629,'12.2023'!A:C,3,0)</f>
        <v>0</v>
      </c>
      <c r="K3629" s="151">
        <f>VLOOKUP(B3629,'12.2023'!A:D,4,0)</f>
        <v>0</v>
      </c>
      <c r="L3629" s="150">
        <f>VLOOKUP(B3629,'12.2023'!A:E,5,0)</f>
        <v>37382.01</v>
      </c>
      <c r="M3629" s="150">
        <f>VLOOKUP(B3629,'12.2023'!A:F,6,0)</f>
        <v>5040</v>
      </c>
      <c r="N3629" s="150">
        <f t="shared" si="225"/>
        <v>32342.010000000002</v>
      </c>
      <c r="O3629" s="152">
        <f t="shared" si="226"/>
        <v>0</v>
      </c>
      <c r="P3629" s="128">
        <f t="shared" si="227"/>
        <v>32342.010000000002</v>
      </c>
      <c r="Q3629" s="153">
        <v>0</v>
      </c>
      <c r="R3629" s="128">
        <f t="shared" si="228"/>
        <v>32342.010000000002</v>
      </c>
      <c r="S3629" s="129">
        <v>24</v>
      </c>
    </row>
    <row r="3630" spans="2:19" hidden="1">
      <c r="B3630" s="121">
        <v>83010000069</v>
      </c>
      <c r="C3630" s="123" t="s">
        <v>4062</v>
      </c>
      <c r="D3630" s="123" t="s">
        <v>35</v>
      </c>
      <c r="E3630" s="123" t="s">
        <v>135</v>
      </c>
      <c r="F3630" s="123" t="s">
        <v>104</v>
      </c>
      <c r="G3630" s="123" t="s">
        <v>3264</v>
      </c>
      <c r="H3630" s="149" t="s">
        <v>3264</v>
      </c>
      <c r="I3630" s="123" t="s">
        <v>3687</v>
      </c>
      <c r="J3630" s="150">
        <f>VLOOKUP(B3630,'12.2023'!A:C,3,0)</f>
        <v>0</v>
      </c>
      <c r="K3630" s="151">
        <f>VLOOKUP(B3630,'12.2023'!A:D,4,0)</f>
        <v>0</v>
      </c>
      <c r="L3630" s="150">
        <f>VLOOKUP(B3630,'12.2023'!A:E,5,0)</f>
        <v>300145.72000000003</v>
      </c>
      <c r="M3630" s="150">
        <f>VLOOKUP(B3630,'12.2023'!A:F,6,0)</f>
        <v>0</v>
      </c>
      <c r="N3630" s="150">
        <f t="shared" si="225"/>
        <v>300145.72000000003</v>
      </c>
      <c r="O3630" s="152">
        <f t="shared" si="226"/>
        <v>0</v>
      </c>
      <c r="P3630" s="128">
        <f t="shared" si="227"/>
        <v>300145.72000000003</v>
      </c>
      <c r="Q3630" s="153">
        <v>0</v>
      </c>
      <c r="R3630" s="128">
        <f t="shared" si="228"/>
        <v>300145.72000000003</v>
      </c>
      <c r="S3630" s="129">
        <v>24</v>
      </c>
    </row>
    <row r="3631" spans="2:19" hidden="1">
      <c r="B3631" s="121">
        <v>83010000070</v>
      </c>
      <c r="C3631" s="123" t="s">
        <v>4062</v>
      </c>
      <c r="D3631" s="123" t="s">
        <v>35</v>
      </c>
      <c r="E3631" s="123" t="s">
        <v>135</v>
      </c>
      <c r="F3631" s="123" t="s">
        <v>104</v>
      </c>
      <c r="G3631" s="123" t="s">
        <v>3264</v>
      </c>
      <c r="H3631" s="149" t="s">
        <v>3264</v>
      </c>
      <c r="I3631" s="123" t="s">
        <v>3688</v>
      </c>
      <c r="J3631" s="150">
        <f>VLOOKUP(B3631,'12.2023'!A:C,3,0)</f>
        <v>0</v>
      </c>
      <c r="K3631" s="151">
        <f>VLOOKUP(B3631,'12.2023'!A:D,4,0)</f>
        <v>0</v>
      </c>
      <c r="L3631" s="150">
        <f>VLOOKUP(B3631,'12.2023'!A:E,5,0)</f>
        <v>0</v>
      </c>
      <c r="M3631" s="150">
        <f>VLOOKUP(B3631,'12.2023'!A:F,6,0)</f>
        <v>0</v>
      </c>
      <c r="N3631" s="150">
        <f t="shared" si="225"/>
        <v>0</v>
      </c>
      <c r="O3631" s="152">
        <f t="shared" si="226"/>
        <v>0</v>
      </c>
      <c r="P3631" s="128">
        <f t="shared" si="227"/>
        <v>0</v>
      </c>
      <c r="Q3631" s="153">
        <v>0</v>
      </c>
      <c r="R3631" s="128">
        <f t="shared" si="228"/>
        <v>0</v>
      </c>
      <c r="S3631" s="129">
        <v>24</v>
      </c>
    </row>
    <row r="3632" spans="2:19" hidden="1">
      <c r="B3632" s="121">
        <v>83010000073</v>
      </c>
      <c r="C3632" s="123" t="s">
        <v>4062</v>
      </c>
      <c r="D3632" s="123" t="s">
        <v>35</v>
      </c>
      <c r="E3632" s="123" t="s">
        <v>135</v>
      </c>
      <c r="F3632" s="148" t="s">
        <v>10</v>
      </c>
      <c r="G3632" s="123" t="s">
        <v>69</v>
      </c>
      <c r="H3632" s="148" t="s">
        <v>69</v>
      </c>
      <c r="I3632" s="123" t="s">
        <v>3689</v>
      </c>
      <c r="J3632" s="150">
        <f>VLOOKUP(B3632,'12.2023'!A:C,3,0)</f>
        <v>0</v>
      </c>
      <c r="K3632" s="151">
        <f>VLOOKUP(B3632,'12.2023'!A:D,4,0)</f>
        <v>0</v>
      </c>
      <c r="L3632" s="150">
        <f>VLOOKUP(B3632,'12.2023'!A:E,5,0)</f>
        <v>1040</v>
      </c>
      <c r="M3632" s="150">
        <f>VLOOKUP(B3632,'12.2023'!A:F,6,0)</f>
        <v>0</v>
      </c>
      <c r="N3632" s="150">
        <f t="shared" si="225"/>
        <v>1040</v>
      </c>
      <c r="O3632" s="152">
        <f t="shared" si="226"/>
        <v>0</v>
      </c>
      <c r="P3632" s="128">
        <f t="shared" si="227"/>
        <v>1040</v>
      </c>
      <c r="Q3632" s="153">
        <v>0</v>
      </c>
      <c r="R3632" s="128">
        <f t="shared" si="228"/>
        <v>1040</v>
      </c>
      <c r="S3632" s="129">
        <v>24</v>
      </c>
    </row>
    <row r="3633" spans="2:19" hidden="1">
      <c r="B3633" s="121">
        <v>83010000074</v>
      </c>
      <c r="C3633" s="123" t="s">
        <v>4062</v>
      </c>
      <c r="D3633" s="123" t="s">
        <v>35</v>
      </c>
      <c r="E3633" s="123" t="s">
        <v>135</v>
      </c>
      <c r="F3633" s="123" t="s">
        <v>3260</v>
      </c>
      <c r="G3633" s="123" t="s">
        <v>27</v>
      </c>
      <c r="H3633" s="148" t="s">
        <v>27</v>
      </c>
      <c r="I3633" s="123" t="s">
        <v>3690</v>
      </c>
      <c r="J3633" s="150">
        <f>VLOOKUP(B3633,'12.2023'!A:C,3,0)</f>
        <v>0</v>
      </c>
      <c r="K3633" s="151">
        <f>VLOOKUP(B3633,'12.2023'!A:D,4,0)</f>
        <v>0</v>
      </c>
      <c r="L3633" s="150">
        <f>VLOOKUP(B3633,'12.2023'!A:E,5,0)</f>
        <v>158414</v>
      </c>
      <c r="M3633" s="150">
        <f>VLOOKUP(B3633,'12.2023'!A:F,6,0)</f>
        <v>50254</v>
      </c>
      <c r="N3633" s="150">
        <f t="shared" si="225"/>
        <v>108160</v>
      </c>
      <c r="O3633" s="152">
        <f t="shared" si="226"/>
        <v>0</v>
      </c>
      <c r="P3633" s="128">
        <f t="shared" si="227"/>
        <v>108160</v>
      </c>
      <c r="Q3633" s="153">
        <v>0</v>
      </c>
      <c r="R3633" s="128">
        <f t="shared" si="228"/>
        <v>108160</v>
      </c>
      <c r="S3633" s="129">
        <v>24</v>
      </c>
    </row>
    <row r="3634" spans="2:19" hidden="1">
      <c r="B3634" s="121">
        <v>83010000075</v>
      </c>
      <c r="C3634" s="123" t="s">
        <v>4062</v>
      </c>
      <c r="D3634" s="123" t="s">
        <v>35</v>
      </c>
      <c r="E3634" s="123" t="s">
        <v>135</v>
      </c>
      <c r="F3634" s="160" t="s">
        <v>9</v>
      </c>
      <c r="G3634" s="123" t="s">
        <v>121</v>
      </c>
      <c r="H3634" s="149" t="s">
        <v>121</v>
      </c>
      <c r="I3634" s="123" t="s">
        <v>3691</v>
      </c>
      <c r="J3634" s="150">
        <f>VLOOKUP(B3634,'12.2023'!A:C,3,0)</f>
        <v>0</v>
      </c>
      <c r="K3634" s="151">
        <f>VLOOKUP(B3634,'12.2023'!A:D,4,0)</f>
        <v>0</v>
      </c>
      <c r="L3634" s="150">
        <f>VLOOKUP(B3634,'12.2023'!A:E,5,0)</f>
        <v>500</v>
      </c>
      <c r="M3634" s="150">
        <f>VLOOKUP(B3634,'12.2023'!A:F,6,0)</f>
        <v>0</v>
      </c>
      <c r="N3634" s="150">
        <f t="shared" si="225"/>
        <v>500</v>
      </c>
      <c r="O3634" s="152">
        <f t="shared" si="226"/>
        <v>0</v>
      </c>
      <c r="P3634" s="128">
        <f t="shared" si="227"/>
        <v>500</v>
      </c>
      <c r="Q3634" s="153">
        <v>0</v>
      </c>
      <c r="R3634" s="128">
        <f t="shared" si="228"/>
        <v>500</v>
      </c>
      <c r="S3634" s="129">
        <v>24</v>
      </c>
    </row>
    <row r="3635" spans="2:19" hidden="1">
      <c r="B3635" s="121">
        <v>83010000076</v>
      </c>
      <c r="C3635" s="123" t="s">
        <v>4062</v>
      </c>
      <c r="D3635" s="123" t="s">
        <v>35</v>
      </c>
      <c r="E3635" s="123" t="s">
        <v>135</v>
      </c>
      <c r="F3635" s="123" t="s">
        <v>10</v>
      </c>
      <c r="G3635" s="123" t="s">
        <v>69</v>
      </c>
      <c r="H3635" s="148" t="s">
        <v>69</v>
      </c>
      <c r="I3635" s="123" t="s">
        <v>3692</v>
      </c>
      <c r="J3635" s="150">
        <f>VLOOKUP(B3635,'12.2023'!A:C,3,0)</f>
        <v>0</v>
      </c>
      <c r="K3635" s="151">
        <f>VLOOKUP(B3635,'12.2023'!A:D,4,0)</f>
        <v>0</v>
      </c>
      <c r="L3635" s="150">
        <f>VLOOKUP(B3635,'12.2023'!A:E,5,0)</f>
        <v>9035.1</v>
      </c>
      <c r="M3635" s="150">
        <f>VLOOKUP(B3635,'12.2023'!A:F,6,0)</f>
        <v>0</v>
      </c>
      <c r="N3635" s="150">
        <f t="shared" si="225"/>
        <v>9035.1</v>
      </c>
      <c r="O3635" s="152">
        <f t="shared" si="226"/>
        <v>0</v>
      </c>
      <c r="P3635" s="128">
        <f t="shared" si="227"/>
        <v>9035.1</v>
      </c>
      <c r="Q3635" s="153">
        <v>9035.1</v>
      </c>
      <c r="R3635" s="128">
        <f t="shared" si="228"/>
        <v>0</v>
      </c>
      <c r="S3635" s="129">
        <v>24</v>
      </c>
    </row>
    <row r="3636" spans="2:19" hidden="1">
      <c r="B3636" s="121">
        <v>83010000077</v>
      </c>
      <c r="C3636" s="123" t="s">
        <v>4062</v>
      </c>
      <c r="D3636" s="123" t="s">
        <v>35</v>
      </c>
      <c r="E3636" s="123" t="s">
        <v>135</v>
      </c>
      <c r="F3636" s="148" t="s">
        <v>10</v>
      </c>
      <c r="G3636" s="123" t="s">
        <v>69</v>
      </c>
      <c r="H3636" s="148" t="s">
        <v>69</v>
      </c>
      <c r="I3636" s="123" t="s">
        <v>3693</v>
      </c>
      <c r="J3636" s="150">
        <f>VLOOKUP(B3636,'12.2023'!A:C,3,0)</f>
        <v>0</v>
      </c>
      <c r="K3636" s="151">
        <f>VLOOKUP(B3636,'12.2023'!A:D,4,0)</f>
        <v>0</v>
      </c>
      <c r="L3636" s="150">
        <f>VLOOKUP(B3636,'12.2023'!A:E,5,0)</f>
        <v>149622</v>
      </c>
      <c r="M3636" s="150">
        <f>VLOOKUP(B3636,'12.2023'!A:F,6,0)</f>
        <v>14150</v>
      </c>
      <c r="N3636" s="150">
        <f t="shared" si="225"/>
        <v>135472</v>
      </c>
      <c r="O3636" s="152">
        <f t="shared" si="226"/>
        <v>0</v>
      </c>
      <c r="P3636" s="128">
        <f t="shared" si="227"/>
        <v>135472</v>
      </c>
      <c r="Q3636" s="153">
        <v>0</v>
      </c>
      <c r="R3636" s="128">
        <f t="shared" si="228"/>
        <v>135472</v>
      </c>
      <c r="S3636" s="129">
        <v>24</v>
      </c>
    </row>
    <row r="3637" spans="2:19" hidden="1">
      <c r="B3637" s="121">
        <v>83010000078</v>
      </c>
      <c r="C3637" s="123" t="s">
        <v>4062</v>
      </c>
      <c r="D3637" s="123" t="s">
        <v>35</v>
      </c>
      <c r="E3637" s="123" t="s">
        <v>135</v>
      </c>
      <c r="F3637" s="123" t="s">
        <v>10</v>
      </c>
      <c r="G3637" s="123" t="s">
        <v>69</v>
      </c>
      <c r="H3637" s="148" t="s">
        <v>69</v>
      </c>
      <c r="I3637" s="123" t="s">
        <v>3694</v>
      </c>
      <c r="J3637" s="150">
        <f>VLOOKUP(B3637,'12.2023'!A:C,3,0)</f>
        <v>0</v>
      </c>
      <c r="K3637" s="151">
        <f>VLOOKUP(B3637,'12.2023'!A:D,4,0)</f>
        <v>0</v>
      </c>
      <c r="L3637" s="150">
        <f>VLOOKUP(B3637,'12.2023'!A:E,5,0)</f>
        <v>17266.12</v>
      </c>
      <c r="M3637" s="150">
        <f>VLOOKUP(B3637,'12.2023'!A:F,6,0)</f>
        <v>0</v>
      </c>
      <c r="N3637" s="150">
        <f t="shared" si="225"/>
        <v>17266.12</v>
      </c>
      <c r="O3637" s="152">
        <f t="shared" si="226"/>
        <v>0</v>
      </c>
      <c r="P3637" s="128">
        <f t="shared" si="227"/>
        <v>17266.12</v>
      </c>
      <c r="Q3637" s="153">
        <v>0</v>
      </c>
      <c r="R3637" s="128">
        <f t="shared" si="228"/>
        <v>17266.12</v>
      </c>
      <c r="S3637" s="129">
        <v>24</v>
      </c>
    </row>
    <row r="3638" spans="2:19" hidden="1">
      <c r="B3638" s="121">
        <v>83010000079</v>
      </c>
      <c r="C3638" s="123" t="s">
        <v>4062</v>
      </c>
      <c r="D3638" s="123" t="s">
        <v>35</v>
      </c>
      <c r="E3638" s="123" t="s">
        <v>135</v>
      </c>
      <c r="F3638" s="160" t="s">
        <v>9</v>
      </c>
      <c r="G3638" s="123" t="s">
        <v>67</v>
      </c>
      <c r="H3638" s="149" t="s">
        <v>67</v>
      </c>
      <c r="I3638" s="123" t="s">
        <v>3430</v>
      </c>
      <c r="J3638" s="150">
        <f>VLOOKUP(B3638,'12.2023'!A:C,3,0)</f>
        <v>0</v>
      </c>
      <c r="K3638" s="151">
        <f>VLOOKUP(B3638,'12.2023'!A:D,4,0)</f>
        <v>0</v>
      </c>
      <c r="L3638" s="150">
        <f>VLOOKUP(B3638,'12.2023'!A:E,5,0)</f>
        <v>4310</v>
      </c>
      <c r="M3638" s="150">
        <f>VLOOKUP(B3638,'12.2023'!A:F,6,0)</f>
        <v>0</v>
      </c>
      <c r="N3638" s="150">
        <f t="shared" si="225"/>
        <v>4310</v>
      </c>
      <c r="O3638" s="152">
        <f t="shared" si="226"/>
        <v>0</v>
      </c>
      <c r="P3638" s="128">
        <f t="shared" si="227"/>
        <v>4310</v>
      </c>
      <c r="Q3638" s="153">
        <v>0</v>
      </c>
      <c r="R3638" s="128">
        <f t="shared" si="228"/>
        <v>4310</v>
      </c>
      <c r="S3638" s="129">
        <v>24</v>
      </c>
    </row>
    <row r="3639" spans="2:19" hidden="1">
      <c r="B3639" s="121">
        <v>83010000080</v>
      </c>
      <c r="C3639" s="123" t="s">
        <v>4062</v>
      </c>
      <c r="D3639" s="123" t="s">
        <v>35</v>
      </c>
      <c r="E3639" s="123" t="s">
        <v>135</v>
      </c>
      <c r="F3639" s="148" t="s">
        <v>10</v>
      </c>
      <c r="G3639" s="123" t="s">
        <v>69</v>
      </c>
      <c r="H3639" s="148" t="s">
        <v>69</v>
      </c>
      <c r="I3639" s="123" t="s">
        <v>3695</v>
      </c>
      <c r="J3639" s="150">
        <f>VLOOKUP(B3639,'12.2023'!A:C,3,0)</f>
        <v>0</v>
      </c>
      <c r="K3639" s="151">
        <f>VLOOKUP(B3639,'12.2023'!A:D,4,0)</f>
        <v>0</v>
      </c>
      <c r="L3639" s="150">
        <f>VLOOKUP(B3639,'12.2023'!A:E,5,0)</f>
        <v>19800</v>
      </c>
      <c r="M3639" s="150">
        <f>VLOOKUP(B3639,'12.2023'!A:F,6,0)</f>
        <v>3000</v>
      </c>
      <c r="N3639" s="150">
        <f t="shared" si="225"/>
        <v>16800</v>
      </c>
      <c r="O3639" s="152">
        <f t="shared" si="226"/>
        <v>0</v>
      </c>
      <c r="P3639" s="128">
        <f t="shared" si="227"/>
        <v>16800</v>
      </c>
      <c r="Q3639" s="153">
        <v>0</v>
      </c>
      <c r="R3639" s="128">
        <f t="shared" si="228"/>
        <v>16800</v>
      </c>
      <c r="S3639" s="129">
        <v>24</v>
      </c>
    </row>
    <row r="3640" spans="2:19" hidden="1">
      <c r="B3640" s="121">
        <v>83010000081</v>
      </c>
      <c r="C3640" s="123" t="s">
        <v>4062</v>
      </c>
      <c r="D3640" s="123" t="s">
        <v>35</v>
      </c>
      <c r="E3640" s="123" t="s">
        <v>135</v>
      </c>
      <c r="F3640" s="148" t="s">
        <v>10</v>
      </c>
      <c r="G3640" s="123" t="s">
        <v>69</v>
      </c>
      <c r="H3640" s="148" t="s">
        <v>69</v>
      </c>
      <c r="I3640" s="123" t="s">
        <v>3696</v>
      </c>
      <c r="J3640" s="150">
        <f>VLOOKUP(B3640,'12.2023'!A:C,3,0)</f>
        <v>0</v>
      </c>
      <c r="K3640" s="151">
        <f>VLOOKUP(B3640,'12.2023'!A:D,4,0)</f>
        <v>0</v>
      </c>
      <c r="L3640" s="150">
        <f>VLOOKUP(B3640,'12.2023'!A:E,5,0)</f>
        <v>132311.65</v>
      </c>
      <c r="M3640" s="150">
        <f>VLOOKUP(B3640,'12.2023'!A:F,6,0)</f>
        <v>26643.75</v>
      </c>
      <c r="N3640" s="150">
        <f t="shared" si="225"/>
        <v>105667.9</v>
      </c>
      <c r="O3640" s="152">
        <f t="shared" si="226"/>
        <v>0</v>
      </c>
      <c r="P3640" s="128">
        <f t="shared" si="227"/>
        <v>105667.9</v>
      </c>
      <c r="Q3640" s="153">
        <v>0</v>
      </c>
      <c r="R3640" s="128">
        <f t="shared" si="228"/>
        <v>105667.9</v>
      </c>
      <c r="S3640" s="129">
        <v>24</v>
      </c>
    </row>
    <row r="3641" spans="2:19" hidden="1">
      <c r="B3641" s="121">
        <v>83010000082</v>
      </c>
      <c r="C3641" s="123" t="s">
        <v>4062</v>
      </c>
      <c r="D3641" s="123" t="s">
        <v>35</v>
      </c>
      <c r="E3641" s="123" t="s">
        <v>135</v>
      </c>
      <c r="F3641" s="149" t="s">
        <v>9</v>
      </c>
      <c r="G3641" s="123" t="s">
        <v>67</v>
      </c>
      <c r="H3641" s="149" t="s">
        <v>67</v>
      </c>
      <c r="I3641" s="123" t="s">
        <v>3697</v>
      </c>
      <c r="J3641" s="150">
        <f>VLOOKUP(B3641,'12.2023'!A:C,3,0)</f>
        <v>0</v>
      </c>
      <c r="K3641" s="151">
        <f>VLOOKUP(B3641,'12.2023'!A:D,4,0)</f>
        <v>0</v>
      </c>
      <c r="L3641" s="150">
        <f>VLOOKUP(B3641,'12.2023'!A:E,5,0)</f>
        <v>4500</v>
      </c>
      <c r="M3641" s="150">
        <f>VLOOKUP(B3641,'12.2023'!A:F,6,0)</f>
        <v>0</v>
      </c>
      <c r="N3641" s="150">
        <f t="shared" si="225"/>
        <v>4500</v>
      </c>
      <c r="O3641" s="152">
        <f t="shared" si="226"/>
        <v>0</v>
      </c>
      <c r="P3641" s="128">
        <f t="shared" si="227"/>
        <v>4500</v>
      </c>
      <c r="Q3641" s="153">
        <v>0</v>
      </c>
      <c r="R3641" s="128">
        <f t="shared" si="228"/>
        <v>4500</v>
      </c>
      <c r="S3641" s="129">
        <v>24</v>
      </c>
    </row>
    <row r="3642" spans="2:19" hidden="1">
      <c r="B3642" s="121">
        <v>83010000083</v>
      </c>
      <c r="C3642" s="123" t="s">
        <v>4062</v>
      </c>
      <c r="D3642" s="123" t="s">
        <v>35</v>
      </c>
      <c r="E3642" s="123" t="s">
        <v>135</v>
      </c>
      <c r="F3642" s="149" t="s">
        <v>9</v>
      </c>
      <c r="G3642" s="123" t="s">
        <v>67</v>
      </c>
      <c r="H3642" s="148" t="s">
        <v>67</v>
      </c>
      <c r="I3642" s="123" t="s">
        <v>3698</v>
      </c>
      <c r="J3642" s="150">
        <f>VLOOKUP(B3642,'12.2023'!A:C,3,0)</f>
        <v>0</v>
      </c>
      <c r="K3642" s="151">
        <f>VLOOKUP(B3642,'12.2023'!A:D,4,0)</f>
        <v>0</v>
      </c>
      <c r="L3642" s="150">
        <f>VLOOKUP(B3642,'12.2023'!A:E,5,0)</f>
        <v>12128.14</v>
      </c>
      <c r="M3642" s="150">
        <f>VLOOKUP(B3642,'12.2023'!A:F,6,0)</f>
        <v>2660</v>
      </c>
      <c r="N3642" s="150">
        <f t="shared" si="225"/>
        <v>9468.14</v>
      </c>
      <c r="O3642" s="152">
        <f t="shared" si="226"/>
        <v>0</v>
      </c>
      <c r="P3642" s="128">
        <f t="shared" si="227"/>
        <v>9468.14</v>
      </c>
      <c r="Q3642" s="153">
        <v>0</v>
      </c>
      <c r="R3642" s="128">
        <f t="shared" si="228"/>
        <v>9468.14</v>
      </c>
      <c r="S3642" s="129">
        <v>24</v>
      </c>
    </row>
    <row r="3643" spans="2:19" hidden="1">
      <c r="B3643" s="121">
        <v>83010000084</v>
      </c>
      <c r="C3643" s="123" t="s">
        <v>4062</v>
      </c>
      <c r="D3643" s="123" t="s">
        <v>35</v>
      </c>
      <c r="E3643" s="123" t="s">
        <v>135</v>
      </c>
      <c r="F3643" s="160" t="s">
        <v>9</v>
      </c>
      <c r="G3643" s="123" t="s">
        <v>63</v>
      </c>
      <c r="H3643" s="149" t="s">
        <v>63</v>
      </c>
      <c r="I3643" s="123" t="s">
        <v>3699</v>
      </c>
      <c r="J3643" s="150">
        <f>VLOOKUP(B3643,'12.2023'!A:C,3,0)</f>
        <v>0</v>
      </c>
      <c r="K3643" s="151">
        <f>VLOOKUP(B3643,'12.2023'!A:D,4,0)</f>
        <v>0</v>
      </c>
      <c r="L3643" s="150">
        <f>VLOOKUP(B3643,'12.2023'!A:E,5,0)</f>
        <v>25477.24</v>
      </c>
      <c r="M3643" s="150">
        <f>VLOOKUP(B3643,'12.2023'!A:F,6,0)</f>
        <v>6420</v>
      </c>
      <c r="N3643" s="150">
        <f t="shared" si="225"/>
        <v>19057.240000000002</v>
      </c>
      <c r="O3643" s="152">
        <f t="shared" si="226"/>
        <v>0</v>
      </c>
      <c r="P3643" s="128">
        <f t="shared" si="227"/>
        <v>19057.240000000002</v>
      </c>
      <c r="Q3643" s="153">
        <v>0</v>
      </c>
      <c r="R3643" s="128">
        <f t="shared" si="228"/>
        <v>19057.240000000002</v>
      </c>
      <c r="S3643" s="129">
        <v>24</v>
      </c>
    </row>
    <row r="3644" spans="2:19" hidden="1">
      <c r="B3644" s="121">
        <v>83010000085</v>
      </c>
      <c r="C3644" s="123" t="s">
        <v>4062</v>
      </c>
      <c r="D3644" s="123" t="s">
        <v>35</v>
      </c>
      <c r="E3644" s="123" t="s">
        <v>135</v>
      </c>
      <c r="F3644" s="149" t="s">
        <v>9</v>
      </c>
      <c r="G3644" s="123" t="s">
        <v>67</v>
      </c>
      <c r="H3644" s="148" t="s">
        <v>67</v>
      </c>
      <c r="I3644" s="123" t="s">
        <v>3700</v>
      </c>
      <c r="J3644" s="150">
        <f>VLOOKUP(B3644,'12.2023'!A:C,3,0)</f>
        <v>0</v>
      </c>
      <c r="K3644" s="151">
        <f>VLOOKUP(B3644,'12.2023'!A:D,4,0)</f>
        <v>0</v>
      </c>
      <c r="L3644" s="150">
        <f>VLOOKUP(B3644,'12.2023'!A:E,5,0)</f>
        <v>2951.91</v>
      </c>
      <c r="M3644" s="150">
        <f>VLOOKUP(B3644,'12.2023'!A:F,6,0)</f>
        <v>0</v>
      </c>
      <c r="N3644" s="150">
        <f t="shared" si="225"/>
        <v>2951.91</v>
      </c>
      <c r="O3644" s="152">
        <f t="shared" si="226"/>
        <v>0</v>
      </c>
      <c r="P3644" s="128">
        <f t="shared" si="227"/>
        <v>2951.91</v>
      </c>
      <c r="Q3644" s="153">
        <v>0</v>
      </c>
      <c r="R3644" s="128">
        <f t="shared" si="228"/>
        <v>2951.91</v>
      </c>
      <c r="S3644" s="129">
        <v>24</v>
      </c>
    </row>
    <row r="3645" spans="2:19" hidden="1">
      <c r="B3645" s="121">
        <v>83010000086</v>
      </c>
      <c r="C3645" s="123" t="s">
        <v>4062</v>
      </c>
      <c r="D3645" s="123" t="s">
        <v>35</v>
      </c>
      <c r="E3645" s="123" t="s">
        <v>135</v>
      </c>
      <c r="F3645" s="148" t="s">
        <v>10</v>
      </c>
      <c r="G3645" s="123" t="s">
        <v>69</v>
      </c>
      <c r="H3645" s="148" t="s">
        <v>69</v>
      </c>
      <c r="I3645" s="123" t="s">
        <v>3701</v>
      </c>
      <c r="J3645" s="150">
        <f>VLOOKUP(B3645,'12.2023'!A:C,3,0)</f>
        <v>0</v>
      </c>
      <c r="K3645" s="151">
        <f>VLOOKUP(B3645,'12.2023'!A:D,4,0)</f>
        <v>0</v>
      </c>
      <c r="L3645" s="150">
        <f>VLOOKUP(B3645,'12.2023'!A:E,5,0)</f>
        <v>42670.74</v>
      </c>
      <c r="M3645" s="150">
        <f>VLOOKUP(B3645,'12.2023'!A:F,6,0)</f>
        <v>22640</v>
      </c>
      <c r="N3645" s="150">
        <f t="shared" si="225"/>
        <v>20030.739999999998</v>
      </c>
      <c r="O3645" s="152">
        <f t="shared" si="226"/>
        <v>0</v>
      </c>
      <c r="P3645" s="128">
        <f t="shared" si="227"/>
        <v>20030.739999999998</v>
      </c>
      <c r="Q3645" s="153">
        <v>0</v>
      </c>
      <c r="R3645" s="128">
        <f t="shared" si="228"/>
        <v>20030.739999999998</v>
      </c>
      <c r="S3645" s="129">
        <v>24</v>
      </c>
    </row>
    <row r="3646" spans="2:19" hidden="1">
      <c r="B3646" s="121">
        <v>83010000087</v>
      </c>
      <c r="C3646" s="123" t="s">
        <v>4062</v>
      </c>
      <c r="D3646" s="123" t="s">
        <v>35</v>
      </c>
      <c r="E3646" s="123" t="s">
        <v>135</v>
      </c>
      <c r="F3646" s="160" t="s">
        <v>9</v>
      </c>
      <c r="G3646" s="123" t="s">
        <v>67</v>
      </c>
      <c r="H3646" s="148" t="s">
        <v>67</v>
      </c>
      <c r="I3646" s="123" t="s">
        <v>3702</v>
      </c>
      <c r="J3646" s="150">
        <f>VLOOKUP(B3646,'12.2023'!A:C,3,0)</f>
        <v>0</v>
      </c>
      <c r="K3646" s="151">
        <f>VLOOKUP(B3646,'12.2023'!A:D,4,0)</f>
        <v>0</v>
      </c>
      <c r="L3646" s="150">
        <f>VLOOKUP(B3646,'12.2023'!A:E,5,0)</f>
        <v>19230</v>
      </c>
      <c r="M3646" s="150">
        <f>VLOOKUP(B3646,'12.2023'!A:F,6,0)</f>
        <v>3185.28</v>
      </c>
      <c r="N3646" s="150">
        <f t="shared" si="225"/>
        <v>16044.72</v>
      </c>
      <c r="O3646" s="152">
        <f t="shared" si="226"/>
        <v>0</v>
      </c>
      <c r="P3646" s="128">
        <f t="shared" si="227"/>
        <v>16044.72</v>
      </c>
      <c r="Q3646" s="153">
        <v>0</v>
      </c>
      <c r="R3646" s="128">
        <f t="shared" si="228"/>
        <v>16044.72</v>
      </c>
      <c r="S3646" s="129">
        <v>24</v>
      </c>
    </row>
    <row r="3647" spans="2:19" hidden="1">
      <c r="B3647" s="121">
        <v>83010000088</v>
      </c>
      <c r="C3647" s="123" t="s">
        <v>4062</v>
      </c>
      <c r="D3647" s="123" t="s">
        <v>35</v>
      </c>
      <c r="E3647" s="123" t="s">
        <v>135</v>
      </c>
      <c r="F3647" s="160" t="s">
        <v>9</v>
      </c>
      <c r="G3647" s="123" t="s">
        <v>67</v>
      </c>
      <c r="H3647" s="148" t="s">
        <v>67</v>
      </c>
      <c r="I3647" s="123" t="s">
        <v>3703</v>
      </c>
      <c r="J3647" s="150">
        <f>VLOOKUP(B3647,'12.2023'!A:C,3,0)</f>
        <v>0</v>
      </c>
      <c r="K3647" s="151">
        <f>VLOOKUP(B3647,'12.2023'!A:D,4,0)</f>
        <v>0</v>
      </c>
      <c r="L3647" s="150">
        <f>VLOOKUP(B3647,'12.2023'!A:E,5,0)</f>
        <v>14240</v>
      </c>
      <c r="M3647" s="150">
        <f>VLOOKUP(B3647,'12.2023'!A:F,6,0)</f>
        <v>2788</v>
      </c>
      <c r="N3647" s="150">
        <f t="shared" si="225"/>
        <v>11452</v>
      </c>
      <c r="O3647" s="152">
        <f t="shared" si="226"/>
        <v>0</v>
      </c>
      <c r="P3647" s="128">
        <f t="shared" si="227"/>
        <v>11452</v>
      </c>
      <c r="Q3647" s="153">
        <v>0</v>
      </c>
      <c r="R3647" s="128">
        <f t="shared" si="228"/>
        <v>11452</v>
      </c>
      <c r="S3647" s="129">
        <v>24</v>
      </c>
    </row>
    <row r="3648" spans="2:19" hidden="1">
      <c r="B3648" s="121">
        <v>83010000089</v>
      </c>
      <c r="C3648" s="123" t="s">
        <v>4062</v>
      </c>
      <c r="D3648" s="123" t="s">
        <v>35</v>
      </c>
      <c r="E3648" s="123" t="s">
        <v>135</v>
      </c>
      <c r="F3648" s="123" t="s">
        <v>10</v>
      </c>
      <c r="G3648" s="123" t="s">
        <v>69</v>
      </c>
      <c r="H3648" s="148" t="s">
        <v>69</v>
      </c>
      <c r="I3648" s="123" t="s">
        <v>3704</v>
      </c>
      <c r="J3648" s="150">
        <f>VLOOKUP(B3648,'12.2023'!A:C,3,0)</f>
        <v>0</v>
      </c>
      <c r="K3648" s="151">
        <f>VLOOKUP(B3648,'12.2023'!A:D,4,0)</f>
        <v>0</v>
      </c>
      <c r="L3648" s="150">
        <f>VLOOKUP(B3648,'12.2023'!A:E,5,0)</f>
        <v>7175.57</v>
      </c>
      <c r="M3648" s="150">
        <f>VLOOKUP(B3648,'12.2023'!A:F,6,0)</f>
        <v>0</v>
      </c>
      <c r="N3648" s="150">
        <f t="shared" si="225"/>
        <v>7175.57</v>
      </c>
      <c r="O3648" s="152">
        <f t="shared" si="226"/>
        <v>0</v>
      </c>
      <c r="P3648" s="128">
        <f t="shared" si="227"/>
        <v>7175.57</v>
      </c>
      <c r="Q3648" s="153">
        <v>0</v>
      </c>
      <c r="R3648" s="128">
        <f t="shared" si="228"/>
        <v>7175.57</v>
      </c>
      <c r="S3648" s="129">
        <v>24</v>
      </c>
    </row>
    <row r="3649" spans="2:19" hidden="1">
      <c r="B3649" s="121">
        <v>83010000090</v>
      </c>
      <c r="C3649" s="123" t="s">
        <v>4062</v>
      </c>
      <c r="D3649" s="123" t="s">
        <v>35</v>
      </c>
      <c r="E3649" s="123" t="s">
        <v>135</v>
      </c>
      <c r="F3649" s="148" t="s">
        <v>10</v>
      </c>
      <c r="G3649" s="123" t="s">
        <v>69</v>
      </c>
      <c r="H3649" s="148" t="s">
        <v>69</v>
      </c>
      <c r="I3649" s="123" t="s">
        <v>3705</v>
      </c>
      <c r="J3649" s="150">
        <f>VLOOKUP(B3649,'12.2023'!A:C,3,0)</f>
        <v>0</v>
      </c>
      <c r="K3649" s="151">
        <f>VLOOKUP(B3649,'12.2023'!A:D,4,0)</f>
        <v>0</v>
      </c>
      <c r="L3649" s="150">
        <f>VLOOKUP(B3649,'12.2023'!A:E,5,0)</f>
        <v>70187.100000000006</v>
      </c>
      <c r="M3649" s="150">
        <f>VLOOKUP(B3649,'12.2023'!A:F,6,0)</f>
        <v>0</v>
      </c>
      <c r="N3649" s="150">
        <f t="shared" si="225"/>
        <v>70187.100000000006</v>
      </c>
      <c r="O3649" s="152">
        <f t="shared" si="226"/>
        <v>0</v>
      </c>
      <c r="P3649" s="128">
        <f t="shared" si="227"/>
        <v>70187.100000000006</v>
      </c>
      <c r="Q3649" s="153">
        <v>70187.100000000006</v>
      </c>
      <c r="R3649" s="128">
        <f t="shared" si="228"/>
        <v>0</v>
      </c>
      <c r="S3649" s="129">
        <v>24</v>
      </c>
    </row>
    <row r="3650" spans="2:19" hidden="1">
      <c r="B3650" s="121">
        <v>83010000091</v>
      </c>
      <c r="C3650" s="123" t="s">
        <v>4062</v>
      </c>
      <c r="D3650" s="123" t="s">
        <v>35</v>
      </c>
      <c r="E3650" s="123" t="s">
        <v>135</v>
      </c>
      <c r="F3650" s="123" t="s">
        <v>10</v>
      </c>
      <c r="G3650" s="123" t="s">
        <v>69</v>
      </c>
      <c r="H3650" s="148" t="s">
        <v>69</v>
      </c>
      <c r="I3650" s="123" t="s">
        <v>4261</v>
      </c>
      <c r="J3650" s="150">
        <f>VLOOKUP(B3650,'12.2023'!A:C,3,0)</f>
        <v>0</v>
      </c>
      <c r="K3650" s="151">
        <f>VLOOKUP(B3650,'12.2023'!A:D,4,0)</f>
        <v>0</v>
      </c>
      <c r="L3650" s="150">
        <v>20400.600000000002</v>
      </c>
      <c r="M3650" s="150">
        <v>0</v>
      </c>
      <c r="N3650" s="150">
        <f t="shared" si="225"/>
        <v>20400.600000000002</v>
      </c>
      <c r="O3650" s="152">
        <f t="shared" si="226"/>
        <v>0</v>
      </c>
      <c r="P3650" s="128">
        <f t="shared" si="227"/>
        <v>20400.600000000002</v>
      </c>
      <c r="Q3650" s="153">
        <v>0</v>
      </c>
      <c r="R3650" s="128">
        <f t="shared" si="228"/>
        <v>20400.600000000002</v>
      </c>
      <c r="S3650" s="129">
        <v>24</v>
      </c>
    </row>
    <row r="3651" spans="2:19" hidden="1">
      <c r="B3651" s="121">
        <v>83010000092</v>
      </c>
      <c r="C3651" s="123" t="s">
        <v>4062</v>
      </c>
      <c r="D3651" s="123" t="s">
        <v>35</v>
      </c>
      <c r="E3651" s="123" t="s">
        <v>135</v>
      </c>
      <c r="F3651" s="160" t="s">
        <v>9</v>
      </c>
      <c r="G3651" s="123" t="s">
        <v>67</v>
      </c>
      <c r="H3651" s="148" t="s">
        <v>67</v>
      </c>
      <c r="I3651" s="123" t="s">
        <v>4291</v>
      </c>
      <c r="J3651" s="150">
        <f>VLOOKUP(B3651,'12.2023'!A:C,3,0)</f>
        <v>0</v>
      </c>
      <c r="K3651" s="151">
        <f>VLOOKUP(B3651,'12.2023'!A:D,4,0)</f>
        <v>0</v>
      </c>
      <c r="L3651" s="150">
        <f>VLOOKUP(B3651,'12.2023'!A:E,5,0)</f>
        <v>54328.950000000004</v>
      </c>
      <c r="M3651" s="150">
        <f>VLOOKUP(B3651,'12.2023'!A:F,6,0)</f>
        <v>54328.950000000004</v>
      </c>
      <c r="N3651" s="150">
        <f t="shared" si="225"/>
        <v>0</v>
      </c>
      <c r="O3651" s="152">
        <f t="shared" si="226"/>
        <v>0</v>
      </c>
      <c r="P3651" s="128">
        <f t="shared" si="227"/>
        <v>0</v>
      </c>
      <c r="Q3651" s="153">
        <v>0</v>
      </c>
      <c r="R3651" s="128">
        <f t="shared" si="228"/>
        <v>0</v>
      </c>
      <c r="S3651" s="129">
        <v>24</v>
      </c>
    </row>
    <row r="3652" spans="2:19" hidden="1">
      <c r="B3652" s="121">
        <v>83030000001</v>
      </c>
      <c r="C3652" s="123" t="s">
        <v>4062</v>
      </c>
      <c r="D3652" s="123" t="s">
        <v>35</v>
      </c>
      <c r="E3652" s="123" t="s">
        <v>124</v>
      </c>
      <c r="F3652" s="123" t="s">
        <v>100</v>
      </c>
      <c r="G3652" s="123" t="s">
        <v>24</v>
      </c>
      <c r="H3652" s="149" t="s">
        <v>24</v>
      </c>
      <c r="I3652" s="123" t="s">
        <v>3706</v>
      </c>
      <c r="J3652" s="150">
        <f>VLOOKUP(B3652,'12.2023'!A:C,3,0)</f>
        <v>0</v>
      </c>
      <c r="K3652" s="151">
        <f>VLOOKUP(B3652,'12.2023'!A:D,4,0)</f>
        <v>0</v>
      </c>
      <c r="L3652" s="150">
        <f>VLOOKUP(B3652,'12.2023'!A:E,5,0)</f>
        <v>374250</v>
      </c>
      <c r="M3652" s="150">
        <f>VLOOKUP(B3652,'12.2023'!A:F,6,0)</f>
        <v>17218.490000000002</v>
      </c>
      <c r="N3652" s="150">
        <f t="shared" si="225"/>
        <v>357031.51</v>
      </c>
      <c r="O3652" s="152">
        <f t="shared" si="226"/>
        <v>0</v>
      </c>
      <c r="P3652" s="128">
        <f t="shared" si="227"/>
        <v>357031.51</v>
      </c>
      <c r="Q3652" s="153">
        <v>0</v>
      </c>
      <c r="R3652" s="128">
        <f t="shared" si="228"/>
        <v>357031.51</v>
      </c>
      <c r="S3652" s="129">
        <v>25</v>
      </c>
    </row>
    <row r="3653" spans="2:19" hidden="1">
      <c r="B3653" s="121">
        <v>83030000002</v>
      </c>
      <c r="C3653" s="123" t="s">
        <v>4062</v>
      </c>
      <c r="D3653" s="123" t="s">
        <v>35</v>
      </c>
      <c r="E3653" s="123" t="s">
        <v>124</v>
      </c>
      <c r="F3653" s="123" t="s">
        <v>100</v>
      </c>
      <c r="G3653" s="123" t="s">
        <v>24</v>
      </c>
      <c r="H3653" s="149" t="s">
        <v>24</v>
      </c>
      <c r="I3653" s="123" t="s">
        <v>3707</v>
      </c>
      <c r="J3653" s="150">
        <f>VLOOKUP(B3653,'12.2023'!A:C,3,0)</f>
        <v>0</v>
      </c>
      <c r="K3653" s="151">
        <f>VLOOKUP(B3653,'12.2023'!A:D,4,0)</f>
        <v>0</v>
      </c>
      <c r="L3653" s="150">
        <f>VLOOKUP(B3653,'12.2023'!A:E,5,0)</f>
        <v>90658</v>
      </c>
      <c r="M3653" s="150">
        <f>VLOOKUP(B3653,'12.2023'!A:F,6,0)</f>
        <v>0</v>
      </c>
      <c r="N3653" s="150">
        <f t="shared" si="225"/>
        <v>90658</v>
      </c>
      <c r="O3653" s="152">
        <f t="shared" si="226"/>
        <v>0</v>
      </c>
      <c r="P3653" s="128">
        <f t="shared" si="227"/>
        <v>90658</v>
      </c>
      <c r="Q3653" s="153">
        <v>0</v>
      </c>
      <c r="R3653" s="128">
        <f t="shared" si="228"/>
        <v>90658</v>
      </c>
      <c r="S3653" s="129">
        <v>25</v>
      </c>
    </row>
    <row r="3654" spans="2:19" hidden="1">
      <c r="B3654" s="121">
        <v>83030000003</v>
      </c>
      <c r="C3654" s="123" t="s">
        <v>4062</v>
      </c>
      <c r="D3654" s="123" t="s">
        <v>35</v>
      </c>
      <c r="E3654" s="123" t="s">
        <v>124</v>
      </c>
      <c r="F3654" s="123" t="s">
        <v>100</v>
      </c>
      <c r="G3654" s="123" t="s">
        <v>24</v>
      </c>
      <c r="H3654" s="149" t="s">
        <v>24</v>
      </c>
      <c r="I3654" s="123" t="s">
        <v>3708</v>
      </c>
      <c r="J3654" s="150">
        <f>VLOOKUP(B3654,'12.2023'!A:C,3,0)</f>
        <v>0</v>
      </c>
      <c r="K3654" s="151">
        <f>VLOOKUP(B3654,'12.2023'!A:D,4,0)</f>
        <v>0</v>
      </c>
      <c r="L3654" s="150">
        <f>VLOOKUP(B3654,'12.2023'!A:E,5,0)</f>
        <v>32237</v>
      </c>
      <c r="M3654" s="150">
        <f>VLOOKUP(B3654,'12.2023'!A:F,6,0)</f>
        <v>0</v>
      </c>
      <c r="N3654" s="150">
        <f t="shared" si="225"/>
        <v>32237</v>
      </c>
      <c r="O3654" s="152">
        <f t="shared" si="226"/>
        <v>0</v>
      </c>
      <c r="P3654" s="128">
        <f t="shared" si="227"/>
        <v>32237</v>
      </c>
      <c r="Q3654" s="153">
        <v>0</v>
      </c>
      <c r="R3654" s="128">
        <f t="shared" si="228"/>
        <v>32237</v>
      </c>
      <c r="S3654" s="129">
        <v>25</v>
      </c>
    </row>
    <row r="3655" spans="2:19" hidden="1">
      <c r="B3655" s="121">
        <v>83030000008</v>
      </c>
      <c r="C3655" s="123" t="s">
        <v>4062</v>
      </c>
      <c r="D3655" s="123" t="s">
        <v>35</v>
      </c>
      <c r="E3655" s="123" t="s">
        <v>124</v>
      </c>
      <c r="F3655" s="123" t="s">
        <v>100</v>
      </c>
      <c r="G3655" s="123" t="s">
        <v>24</v>
      </c>
      <c r="H3655" s="149" t="s">
        <v>24</v>
      </c>
      <c r="I3655" s="123" t="s">
        <v>3709</v>
      </c>
      <c r="J3655" s="150">
        <f>VLOOKUP(B3655,'12.2023'!A:C,3,0)</f>
        <v>0</v>
      </c>
      <c r="K3655" s="151">
        <f>VLOOKUP(B3655,'12.2023'!A:D,4,0)</f>
        <v>0</v>
      </c>
      <c r="L3655" s="150">
        <f>VLOOKUP(B3655,'12.2023'!A:E,5,0)</f>
        <v>660</v>
      </c>
      <c r="M3655" s="150">
        <f>VLOOKUP(B3655,'12.2023'!A:F,6,0)</f>
        <v>0</v>
      </c>
      <c r="N3655" s="150">
        <f t="shared" ref="N3655:N3718" si="229">IF((J3655+L3655)-(K3655+M3655)&lt;0,0,(J3655+L3655)-(K3655+M3655))</f>
        <v>660</v>
      </c>
      <c r="O3655" s="152">
        <f t="shared" ref="O3655:O3718" si="230">-IF((J3655+L3655)-(K3655+M3655)&lt;0,(J3655+L3655)-(K3655+M3655),0)</f>
        <v>0</v>
      </c>
      <c r="P3655" s="128">
        <f t="shared" ref="P3655:P3718" si="231">N3655-O3655</f>
        <v>660</v>
      </c>
      <c r="Q3655" s="153">
        <v>0</v>
      </c>
      <c r="R3655" s="128">
        <f t="shared" ref="R3655:R3718" si="232">P3655-Q3655</f>
        <v>660</v>
      </c>
      <c r="S3655" s="129">
        <v>25</v>
      </c>
    </row>
    <row r="3656" spans="2:19" hidden="1">
      <c r="B3656" s="121">
        <v>83030000010</v>
      </c>
      <c r="C3656" s="123" t="s">
        <v>4062</v>
      </c>
      <c r="D3656" s="123" t="s">
        <v>35</v>
      </c>
      <c r="E3656" s="123" t="s">
        <v>124</v>
      </c>
      <c r="F3656" s="123" t="s">
        <v>100</v>
      </c>
      <c r="G3656" s="123" t="s">
        <v>24</v>
      </c>
      <c r="H3656" s="149" t="s">
        <v>24</v>
      </c>
      <c r="I3656" s="123" t="s">
        <v>3710</v>
      </c>
      <c r="J3656" s="150">
        <f>VLOOKUP(B3656,'12.2023'!A:C,3,0)</f>
        <v>0</v>
      </c>
      <c r="K3656" s="151">
        <f>VLOOKUP(B3656,'12.2023'!A:D,4,0)</f>
        <v>0</v>
      </c>
      <c r="L3656" s="150">
        <f>VLOOKUP(B3656,'12.2023'!A:E,5,0)</f>
        <v>36867</v>
      </c>
      <c r="M3656" s="150">
        <f>VLOOKUP(B3656,'12.2023'!A:F,6,0)</f>
        <v>0</v>
      </c>
      <c r="N3656" s="150">
        <f t="shared" si="229"/>
        <v>36867</v>
      </c>
      <c r="O3656" s="152">
        <f t="shared" si="230"/>
        <v>0</v>
      </c>
      <c r="P3656" s="128">
        <f t="shared" si="231"/>
        <v>36867</v>
      </c>
      <c r="Q3656" s="153">
        <v>0</v>
      </c>
      <c r="R3656" s="128">
        <f t="shared" si="232"/>
        <v>36867</v>
      </c>
      <c r="S3656" s="129">
        <v>25</v>
      </c>
    </row>
    <row r="3657" spans="2:19" hidden="1">
      <c r="B3657" s="121">
        <v>83030000011</v>
      </c>
      <c r="C3657" s="123" t="s">
        <v>4062</v>
      </c>
      <c r="D3657" s="123" t="s">
        <v>35</v>
      </c>
      <c r="E3657" s="123" t="s">
        <v>124</v>
      </c>
      <c r="F3657" s="123" t="s">
        <v>100</v>
      </c>
      <c r="G3657" s="123" t="s">
        <v>16</v>
      </c>
      <c r="H3657" s="149" t="s">
        <v>16</v>
      </c>
      <c r="I3657" s="123" t="s">
        <v>3711</v>
      </c>
      <c r="J3657" s="150">
        <f>VLOOKUP(B3657,'12.2023'!A:C,3,0)</f>
        <v>0</v>
      </c>
      <c r="K3657" s="151">
        <f>VLOOKUP(B3657,'12.2023'!A:D,4,0)</f>
        <v>0</v>
      </c>
      <c r="L3657" s="150">
        <f>VLOOKUP(B3657,'12.2023'!A:E,5,0)</f>
        <v>6255.54</v>
      </c>
      <c r="M3657" s="150">
        <f>VLOOKUP(B3657,'12.2023'!A:F,6,0)</f>
        <v>0</v>
      </c>
      <c r="N3657" s="150">
        <f t="shared" si="229"/>
        <v>6255.54</v>
      </c>
      <c r="O3657" s="152">
        <f t="shared" si="230"/>
        <v>0</v>
      </c>
      <c r="P3657" s="128">
        <f t="shared" si="231"/>
        <v>6255.54</v>
      </c>
      <c r="Q3657" s="153">
        <v>0</v>
      </c>
      <c r="R3657" s="128">
        <f t="shared" si="232"/>
        <v>6255.54</v>
      </c>
      <c r="S3657" s="129">
        <v>25</v>
      </c>
    </row>
    <row r="3658" spans="2:19" hidden="1">
      <c r="B3658" s="121">
        <v>83030000012</v>
      </c>
      <c r="C3658" s="123" t="s">
        <v>4062</v>
      </c>
      <c r="D3658" s="123" t="s">
        <v>35</v>
      </c>
      <c r="E3658" s="123" t="s">
        <v>124</v>
      </c>
      <c r="F3658" s="123" t="s">
        <v>100</v>
      </c>
      <c r="G3658" s="123" t="s">
        <v>66</v>
      </c>
      <c r="H3658" s="123" t="s">
        <v>66</v>
      </c>
      <c r="I3658" s="123" t="s">
        <v>3712</v>
      </c>
      <c r="J3658" s="150">
        <f>VLOOKUP(B3658,'12.2023'!A:C,3,0)</f>
        <v>0</v>
      </c>
      <c r="K3658" s="151">
        <f>VLOOKUP(B3658,'12.2023'!A:D,4,0)</f>
        <v>0</v>
      </c>
      <c r="L3658" s="150">
        <f>VLOOKUP(B3658,'12.2023'!A:E,5,0)</f>
        <v>2942.85</v>
      </c>
      <c r="M3658" s="150">
        <f>VLOOKUP(B3658,'12.2023'!A:F,6,0)</f>
        <v>0</v>
      </c>
      <c r="N3658" s="150">
        <f t="shared" si="229"/>
        <v>2942.85</v>
      </c>
      <c r="O3658" s="152">
        <f t="shared" si="230"/>
        <v>0</v>
      </c>
      <c r="P3658" s="128">
        <f t="shared" si="231"/>
        <v>2942.85</v>
      </c>
      <c r="Q3658" s="153">
        <v>0</v>
      </c>
      <c r="R3658" s="128">
        <f t="shared" si="232"/>
        <v>2942.85</v>
      </c>
      <c r="S3658" s="129">
        <v>25</v>
      </c>
    </row>
    <row r="3659" spans="2:19" hidden="1">
      <c r="B3659" s="121">
        <v>83030000013</v>
      </c>
      <c r="C3659" s="123" t="s">
        <v>4062</v>
      </c>
      <c r="D3659" s="123" t="s">
        <v>35</v>
      </c>
      <c r="E3659" s="123" t="s">
        <v>124</v>
      </c>
      <c r="F3659" s="123" t="s">
        <v>100</v>
      </c>
      <c r="G3659" s="160" t="s">
        <v>24</v>
      </c>
      <c r="H3659" s="148" t="s">
        <v>24</v>
      </c>
      <c r="I3659" s="123" t="s">
        <v>3713</v>
      </c>
      <c r="J3659" s="150">
        <f>VLOOKUP(B3659,'12.2023'!A:C,3,0)</f>
        <v>0</v>
      </c>
      <c r="K3659" s="151">
        <f>VLOOKUP(B3659,'12.2023'!A:D,4,0)</f>
        <v>0</v>
      </c>
      <c r="L3659" s="150">
        <f>VLOOKUP(B3659,'12.2023'!A:E,5,0)</f>
        <v>0</v>
      </c>
      <c r="M3659" s="150">
        <f>VLOOKUP(B3659,'12.2023'!A:F,6,0)</f>
        <v>0</v>
      </c>
      <c r="N3659" s="150">
        <f t="shared" si="229"/>
        <v>0</v>
      </c>
      <c r="O3659" s="152">
        <f t="shared" si="230"/>
        <v>0</v>
      </c>
      <c r="P3659" s="128">
        <f t="shared" si="231"/>
        <v>0</v>
      </c>
      <c r="Q3659" s="153">
        <v>0</v>
      </c>
      <c r="R3659" s="128">
        <f t="shared" si="232"/>
        <v>0</v>
      </c>
      <c r="S3659" s="129">
        <v>25</v>
      </c>
    </row>
    <row r="3660" spans="2:19" hidden="1">
      <c r="B3660" s="121">
        <v>83030000014</v>
      </c>
      <c r="C3660" s="123" t="s">
        <v>4062</v>
      </c>
      <c r="D3660" s="123" t="s">
        <v>35</v>
      </c>
      <c r="E3660" s="123" t="s">
        <v>124</v>
      </c>
      <c r="F3660" s="123" t="s">
        <v>100</v>
      </c>
      <c r="G3660" s="123" t="s">
        <v>113</v>
      </c>
      <c r="H3660" s="148" t="s">
        <v>113</v>
      </c>
      <c r="I3660" s="123" t="s">
        <v>3714</v>
      </c>
      <c r="J3660" s="150">
        <f>VLOOKUP(B3660,'12.2023'!A:C,3,0)</f>
        <v>0</v>
      </c>
      <c r="K3660" s="151">
        <f>VLOOKUP(B3660,'12.2023'!A:D,4,0)</f>
        <v>0</v>
      </c>
      <c r="L3660" s="150">
        <f>VLOOKUP(B3660,'12.2023'!A:E,5,0)</f>
        <v>0</v>
      </c>
      <c r="M3660" s="150">
        <f>VLOOKUP(B3660,'12.2023'!A:F,6,0)</f>
        <v>0</v>
      </c>
      <c r="N3660" s="150">
        <f t="shared" si="229"/>
        <v>0</v>
      </c>
      <c r="O3660" s="152">
        <f t="shared" si="230"/>
        <v>0</v>
      </c>
      <c r="P3660" s="128">
        <f t="shared" si="231"/>
        <v>0</v>
      </c>
      <c r="Q3660" s="153">
        <v>0</v>
      </c>
      <c r="R3660" s="128">
        <f t="shared" si="232"/>
        <v>0</v>
      </c>
      <c r="S3660" s="129">
        <v>25</v>
      </c>
    </row>
    <row r="3661" spans="2:19" hidden="1">
      <c r="B3661" s="121">
        <v>83030000015</v>
      </c>
      <c r="C3661" s="123" t="s">
        <v>4062</v>
      </c>
      <c r="D3661" s="123" t="s">
        <v>35</v>
      </c>
      <c r="E3661" s="123" t="s">
        <v>124</v>
      </c>
      <c r="F3661" s="123" t="s">
        <v>100</v>
      </c>
      <c r="G3661" s="123" t="s">
        <v>24</v>
      </c>
      <c r="H3661" s="149" t="s">
        <v>24</v>
      </c>
      <c r="I3661" s="123" t="s">
        <v>3715</v>
      </c>
      <c r="J3661" s="150">
        <f>VLOOKUP(B3661,'12.2023'!A:C,3,0)</f>
        <v>0</v>
      </c>
      <c r="K3661" s="151">
        <f>VLOOKUP(B3661,'12.2023'!A:D,4,0)</f>
        <v>0</v>
      </c>
      <c r="L3661" s="150">
        <f>VLOOKUP(B3661,'12.2023'!A:E,5,0)</f>
        <v>0</v>
      </c>
      <c r="M3661" s="150">
        <f>VLOOKUP(B3661,'12.2023'!A:F,6,0)</f>
        <v>0</v>
      </c>
      <c r="N3661" s="150">
        <f t="shared" si="229"/>
        <v>0</v>
      </c>
      <c r="O3661" s="152">
        <f t="shared" si="230"/>
        <v>0</v>
      </c>
      <c r="P3661" s="128">
        <f t="shared" si="231"/>
        <v>0</v>
      </c>
      <c r="Q3661" s="153">
        <v>0</v>
      </c>
      <c r="R3661" s="128">
        <f t="shared" si="232"/>
        <v>0</v>
      </c>
      <c r="S3661" s="129">
        <v>25</v>
      </c>
    </row>
    <row r="3662" spans="2:19" hidden="1">
      <c r="B3662" s="121">
        <v>83030000016</v>
      </c>
      <c r="C3662" s="123" t="s">
        <v>4062</v>
      </c>
      <c r="D3662" s="123" t="s">
        <v>35</v>
      </c>
      <c r="E3662" s="123" t="s">
        <v>124</v>
      </c>
      <c r="F3662" s="123" t="s">
        <v>100</v>
      </c>
      <c r="G3662" s="123" t="s">
        <v>24</v>
      </c>
      <c r="H3662" s="149" t="s">
        <v>24</v>
      </c>
      <c r="I3662" s="123" t="s">
        <v>3716</v>
      </c>
      <c r="J3662" s="150">
        <f>VLOOKUP(B3662,'12.2023'!A:C,3,0)</f>
        <v>0</v>
      </c>
      <c r="K3662" s="151">
        <f>VLOOKUP(B3662,'12.2023'!A:D,4,0)</f>
        <v>0</v>
      </c>
      <c r="L3662" s="150">
        <f>VLOOKUP(B3662,'12.2023'!A:E,5,0)</f>
        <v>0</v>
      </c>
      <c r="M3662" s="150">
        <f>VLOOKUP(B3662,'12.2023'!A:F,6,0)</f>
        <v>0</v>
      </c>
      <c r="N3662" s="150">
        <f t="shared" si="229"/>
        <v>0</v>
      </c>
      <c r="O3662" s="152">
        <f t="shared" si="230"/>
        <v>0</v>
      </c>
      <c r="P3662" s="128">
        <f t="shared" si="231"/>
        <v>0</v>
      </c>
      <c r="Q3662" s="153">
        <v>0</v>
      </c>
      <c r="R3662" s="128">
        <f t="shared" si="232"/>
        <v>0</v>
      </c>
      <c r="S3662" s="129">
        <v>25</v>
      </c>
    </row>
    <row r="3663" spans="2:19" hidden="1">
      <c r="B3663" s="121">
        <v>83030000020</v>
      </c>
      <c r="C3663" s="123" t="s">
        <v>4062</v>
      </c>
      <c r="D3663" s="123" t="s">
        <v>35</v>
      </c>
      <c r="E3663" s="123" t="s">
        <v>124</v>
      </c>
      <c r="F3663" s="123" t="s">
        <v>100</v>
      </c>
      <c r="G3663" s="123" t="s">
        <v>99</v>
      </c>
      <c r="H3663" s="149" t="s">
        <v>99</v>
      </c>
      <c r="I3663" s="123" t="s">
        <v>3717</v>
      </c>
      <c r="J3663" s="150">
        <f>VLOOKUP(B3663,'12.2023'!A:C,3,0)</f>
        <v>0</v>
      </c>
      <c r="K3663" s="151">
        <f>VLOOKUP(B3663,'12.2023'!A:D,4,0)</f>
        <v>0</v>
      </c>
      <c r="L3663" s="150">
        <f>VLOOKUP(B3663,'12.2023'!A:E,5,0)</f>
        <v>8025.95</v>
      </c>
      <c r="M3663" s="150">
        <f>VLOOKUP(B3663,'12.2023'!A:F,6,0)</f>
        <v>0</v>
      </c>
      <c r="N3663" s="150">
        <f t="shared" si="229"/>
        <v>8025.95</v>
      </c>
      <c r="O3663" s="152">
        <f t="shared" si="230"/>
        <v>0</v>
      </c>
      <c r="P3663" s="128">
        <f t="shared" si="231"/>
        <v>8025.95</v>
      </c>
      <c r="Q3663" s="153">
        <v>0</v>
      </c>
      <c r="R3663" s="128">
        <f t="shared" si="232"/>
        <v>8025.95</v>
      </c>
      <c r="S3663" s="129">
        <v>25</v>
      </c>
    </row>
    <row r="3664" spans="2:19" hidden="1">
      <c r="B3664" s="121">
        <v>83030000024</v>
      </c>
      <c r="C3664" s="123" t="s">
        <v>4062</v>
      </c>
      <c r="D3664" s="123" t="s">
        <v>35</v>
      </c>
      <c r="E3664" s="123" t="s">
        <v>124</v>
      </c>
      <c r="F3664" s="123" t="s">
        <v>100</v>
      </c>
      <c r="G3664" s="123" t="s">
        <v>63</v>
      </c>
      <c r="H3664" s="149" t="s">
        <v>63</v>
      </c>
      <c r="I3664" s="123" t="s">
        <v>3718</v>
      </c>
      <c r="J3664" s="150">
        <f>VLOOKUP(B3664,'12.2023'!A:C,3,0)</f>
        <v>0</v>
      </c>
      <c r="K3664" s="151">
        <f>VLOOKUP(B3664,'12.2023'!A:D,4,0)</f>
        <v>0</v>
      </c>
      <c r="L3664" s="150">
        <f>VLOOKUP(B3664,'12.2023'!A:E,5,0)</f>
        <v>5010.8599999999997</v>
      </c>
      <c r="M3664" s="150">
        <f>VLOOKUP(B3664,'12.2023'!A:F,6,0)</f>
        <v>0</v>
      </c>
      <c r="N3664" s="150">
        <f t="shared" si="229"/>
        <v>5010.8599999999997</v>
      </c>
      <c r="O3664" s="152">
        <f t="shared" si="230"/>
        <v>0</v>
      </c>
      <c r="P3664" s="128">
        <f t="shared" si="231"/>
        <v>5010.8599999999997</v>
      </c>
      <c r="Q3664" s="153">
        <v>0</v>
      </c>
      <c r="R3664" s="128">
        <f t="shared" si="232"/>
        <v>5010.8599999999997</v>
      </c>
      <c r="S3664" s="129">
        <v>25</v>
      </c>
    </row>
    <row r="3665" spans="2:19" hidden="1">
      <c r="B3665" s="121">
        <v>83030000033</v>
      </c>
      <c r="C3665" s="123" t="s">
        <v>4062</v>
      </c>
      <c r="D3665" s="123" t="s">
        <v>35</v>
      </c>
      <c r="E3665" s="123" t="s">
        <v>124</v>
      </c>
      <c r="F3665" s="123" t="s">
        <v>100</v>
      </c>
      <c r="G3665" s="123" t="s">
        <v>65</v>
      </c>
      <c r="H3665" s="149" t="s">
        <v>65</v>
      </c>
      <c r="I3665" s="123" t="s">
        <v>3719</v>
      </c>
      <c r="J3665" s="150">
        <f>VLOOKUP(B3665,'12.2023'!A:C,3,0)</f>
        <v>0</v>
      </c>
      <c r="K3665" s="151">
        <f>VLOOKUP(B3665,'12.2023'!A:D,4,0)</f>
        <v>0</v>
      </c>
      <c r="L3665" s="150">
        <f>VLOOKUP(B3665,'12.2023'!A:E,5,0)</f>
        <v>1782.5</v>
      </c>
      <c r="M3665" s="150">
        <f>VLOOKUP(B3665,'12.2023'!A:F,6,0)</f>
        <v>0</v>
      </c>
      <c r="N3665" s="150">
        <f t="shared" si="229"/>
        <v>1782.5</v>
      </c>
      <c r="O3665" s="152">
        <f t="shared" si="230"/>
        <v>0</v>
      </c>
      <c r="P3665" s="128">
        <f t="shared" si="231"/>
        <v>1782.5</v>
      </c>
      <c r="Q3665" s="153">
        <v>0</v>
      </c>
      <c r="R3665" s="128">
        <f t="shared" si="232"/>
        <v>1782.5</v>
      </c>
      <c r="S3665" s="129">
        <v>25</v>
      </c>
    </row>
    <row r="3666" spans="2:19" hidden="1">
      <c r="B3666" s="121">
        <v>83030000034</v>
      </c>
      <c r="C3666" s="123" t="s">
        <v>4062</v>
      </c>
      <c r="D3666" s="123" t="s">
        <v>35</v>
      </c>
      <c r="E3666" s="123" t="s">
        <v>124</v>
      </c>
      <c r="F3666" s="123" t="s">
        <v>100</v>
      </c>
      <c r="G3666" s="123" t="s">
        <v>65</v>
      </c>
      <c r="H3666" s="149" t="s">
        <v>65</v>
      </c>
      <c r="I3666" s="123" t="s">
        <v>3720</v>
      </c>
      <c r="J3666" s="150">
        <f>VLOOKUP(B3666,'12.2023'!A:C,3,0)</f>
        <v>0</v>
      </c>
      <c r="K3666" s="151">
        <f>VLOOKUP(B3666,'12.2023'!A:D,4,0)</f>
        <v>0</v>
      </c>
      <c r="L3666" s="150">
        <f>VLOOKUP(B3666,'12.2023'!A:E,5,0)</f>
        <v>7263.45</v>
      </c>
      <c r="M3666" s="150">
        <f>VLOOKUP(B3666,'12.2023'!A:F,6,0)</f>
        <v>0</v>
      </c>
      <c r="N3666" s="150">
        <f t="shared" si="229"/>
        <v>7263.45</v>
      </c>
      <c r="O3666" s="152">
        <f t="shared" si="230"/>
        <v>0</v>
      </c>
      <c r="P3666" s="128">
        <f t="shared" si="231"/>
        <v>7263.45</v>
      </c>
      <c r="Q3666" s="153">
        <v>0</v>
      </c>
      <c r="R3666" s="128">
        <f t="shared" si="232"/>
        <v>7263.45</v>
      </c>
      <c r="S3666" s="129">
        <v>25</v>
      </c>
    </row>
    <row r="3667" spans="2:19" hidden="1">
      <c r="B3667" s="121">
        <v>83030000035</v>
      </c>
      <c r="C3667" s="123" t="s">
        <v>4062</v>
      </c>
      <c r="D3667" s="123" t="s">
        <v>35</v>
      </c>
      <c r="E3667" s="123" t="s">
        <v>124</v>
      </c>
      <c r="F3667" s="123" t="s">
        <v>100</v>
      </c>
      <c r="G3667" s="123" t="s">
        <v>115</v>
      </c>
      <c r="H3667" s="148" t="s">
        <v>115</v>
      </c>
      <c r="I3667" s="123" t="s">
        <v>3721</v>
      </c>
      <c r="J3667" s="150">
        <f>VLOOKUP(B3667,'12.2023'!A:C,3,0)</f>
        <v>0</v>
      </c>
      <c r="K3667" s="151">
        <f>VLOOKUP(B3667,'12.2023'!A:D,4,0)</f>
        <v>0</v>
      </c>
      <c r="L3667" s="150">
        <f>VLOOKUP(B3667,'12.2023'!A:E,5,0)</f>
        <v>763.64</v>
      </c>
      <c r="M3667" s="150">
        <f>VLOOKUP(B3667,'12.2023'!A:F,6,0)</f>
        <v>0</v>
      </c>
      <c r="N3667" s="150">
        <f t="shared" si="229"/>
        <v>763.64</v>
      </c>
      <c r="O3667" s="152">
        <f t="shared" si="230"/>
        <v>0</v>
      </c>
      <c r="P3667" s="128">
        <f t="shared" si="231"/>
        <v>763.64</v>
      </c>
      <c r="Q3667" s="153">
        <v>0</v>
      </c>
      <c r="R3667" s="128">
        <f t="shared" si="232"/>
        <v>763.64</v>
      </c>
      <c r="S3667" s="129">
        <v>25</v>
      </c>
    </row>
    <row r="3668" spans="2:19" hidden="1">
      <c r="B3668" s="121">
        <v>83030000036</v>
      </c>
      <c r="C3668" s="123" t="s">
        <v>4062</v>
      </c>
      <c r="D3668" s="123" t="s">
        <v>35</v>
      </c>
      <c r="E3668" s="123" t="s">
        <v>124</v>
      </c>
      <c r="F3668" s="123" t="s">
        <v>100</v>
      </c>
      <c r="G3668" s="123" t="s">
        <v>113</v>
      </c>
      <c r="H3668" s="149" t="s">
        <v>113</v>
      </c>
      <c r="I3668" s="123" t="s">
        <v>3722</v>
      </c>
      <c r="J3668" s="150">
        <f>VLOOKUP(B3668,'12.2023'!A:C,3,0)</f>
        <v>0</v>
      </c>
      <c r="K3668" s="151">
        <f>VLOOKUP(B3668,'12.2023'!A:D,4,0)</f>
        <v>0</v>
      </c>
      <c r="L3668" s="150">
        <f>VLOOKUP(B3668,'12.2023'!A:E,5,0)</f>
        <v>300</v>
      </c>
      <c r="M3668" s="150">
        <f>VLOOKUP(B3668,'12.2023'!A:F,6,0)</f>
        <v>0</v>
      </c>
      <c r="N3668" s="150">
        <f t="shared" si="229"/>
        <v>300</v>
      </c>
      <c r="O3668" s="152">
        <f t="shared" si="230"/>
        <v>0</v>
      </c>
      <c r="P3668" s="128">
        <f t="shared" si="231"/>
        <v>300</v>
      </c>
      <c r="Q3668" s="153">
        <v>0</v>
      </c>
      <c r="R3668" s="128">
        <f t="shared" si="232"/>
        <v>300</v>
      </c>
      <c r="S3668" s="129">
        <v>25</v>
      </c>
    </row>
    <row r="3669" spans="2:19" hidden="1">
      <c r="B3669" s="121">
        <v>83030000037</v>
      </c>
      <c r="C3669" s="123" t="s">
        <v>4062</v>
      </c>
      <c r="D3669" s="123" t="s">
        <v>35</v>
      </c>
      <c r="E3669" s="123" t="s">
        <v>124</v>
      </c>
      <c r="F3669" s="123" t="s">
        <v>100</v>
      </c>
      <c r="G3669" s="123" t="s">
        <v>113</v>
      </c>
      <c r="H3669" s="149" t="s">
        <v>113</v>
      </c>
      <c r="I3669" s="123" t="s">
        <v>3723</v>
      </c>
      <c r="J3669" s="150">
        <f>VLOOKUP(B3669,'12.2023'!A:C,3,0)</f>
        <v>0</v>
      </c>
      <c r="K3669" s="151">
        <f>VLOOKUP(B3669,'12.2023'!A:D,4,0)</f>
        <v>0</v>
      </c>
      <c r="L3669" s="150">
        <f>VLOOKUP(B3669,'12.2023'!A:E,5,0)</f>
        <v>650</v>
      </c>
      <c r="M3669" s="150">
        <f>VLOOKUP(B3669,'12.2023'!A:F,6,0)</f>
        <v>0</v>
      </c>
      <c r="N3669" s="150">
        <f t="shared" si="229"/>
        <v>650</v>
      </c>
      <c r="O3669" s="152">
        <f t="shared" si="230"/>
        <v>0</v>
      </c>
      <c r="P3669" s="128">
        <f t="shared" si="231"/>
        <v>650</v>
      </c>
      <c r="Q3669" s="153">
        <v>0</v>
      </c>
      <c r="R3669" s="128">
        <f t="shared" si="232"/>
        <v>650</v>
      </c>
      <c r="S3669" s="129">
        <v>25</v>
      </c>
    </row>
    <row r="3670" spans="2:19" hidden="1">
      <c r="B3670" s="121">
        <v>83030000040</v>
      </c>
      <c r="C3670" s="123" t="s">
        <v>4062</v>
      </c>
      <c r="D3670" s="123" t="s">
        <v>35</v>
      </c>
      <c r="E3670" s="123" t="s">
        <v>124</v>
      </c>
      <c r="F3670" s="123" t="s">
        <v>100</v>
      </c>
      <c r="G3670" s="123" t="s">
        <v>62</v>
      </c>
      <c r="H3670" s="149" t="s">
        <v>62</v>
      </c>
      <c r="I3670" s="123" t="s">
        <v>3724</v>
      </c>
      <c r="J3670" s="150">
        <f>VLOOKUP(B3670,'12.2023'!A:C,3,0)</f>
        <v>0</v>
      </c>
      <c r="K3670" s="151">
        <f>VLOOKUP(B3670,'12.2023'!A:D,4,0)</f>
        <v>0</v>
      </c>
      <c r="L3670" s="150">
        <f>VLOOKUP(B3670,'12.2023'!A:E,5,0)</f>
        <v>1050</v>
      </c>
      <c r="M3670" s="150">
        <f>VLOOKUP(B3670,'12.2023'!A:F,6,0)</f>
        <v>0</v>
      </c>
      <c r="N3670" s="150">
        <f t="shared" si="229"/>
        <v>1050</v>
      </c>
      <c r="O3670" s="152">
        <f t="shared" si="230"/>
        <v>0</v>
      </c>
      <c r="P3670" s="128">
        <f t="shared" si="231"/>
        <v>1050</v>
      </c>
      <c r="Q3670" s="153">
        <v>0</v>
      </c>
      <c r="R3670" s="128">
        <f t="shared" si="232"/>
        <v>1050</v>
      </c>
      <c r="S3670" s="129">
        <v>25</v>
      </c>
    </row>
    <row r="3671" spans="2:19" hidden="1">
      <c r="B3671" s="121">
        <v>83030000043</v>
      </c>
      <c r="C3671" s="123" t="s">
        <v>4062</v>
      </c>
      <c r="D3671" s="123" t="s">
        <v>35</v>
      </c>
      <c r="E3671" s="123" t="s">
        <v>124</v>
      </c>
      <c r="F3671" s="123" t="s">
        <v>100</v>
      </c>
      <c r="G3671" s="123" t="s">
        <v>113</v>
      </c>
      <c r="H3671" s="149" t="s">
        <v>113</v>
      </c>
      <c r="I3671" s="123" t="s">
        <v>3725</v>
      </c>
      <c r="J3671" s="150">
        <f>VLOOKUP(B3671,'12.2023'!A:C,3,0)</f>
        <v>0</v>
      </c>
      <c r="K3671" s="151">
        <f>VLOOKUP(B3671,'12.2023'!A:D,4,0)</f>
        <v>0</v>
      </c>
      <c r="L3671" s="150">
        <f>VLOOKUP(B3671,'12.2023'!A:E,5,0)</f>
        <v>0</v>
      </c>
      <c r="M3671" s="150">
        <f>VLOOKUP(B3671,'12.2023'!A:F,6,0)</f>
        <v>0</v>
      </c>
      <c r="N3671" s="150">
        <f t="shared" si="229"/>
        <v>0</v>
      </c>
      <c r="O3671" s="152">
        <f t="shared" si="230"/>
        <v>0</v>
      </c>
      <c r="P3671" s="128">
        <f t="shared" si="231"/>
        <v>0</v>
      </c>
      <c r="Q3671" s="153">
        <v>0</v>
      </c>
      <c r="R3671" s="128">
        <f t="shared" si="232"/>
        <v>0</v>
      </c>
      <c r="S3671" s="129">
        <v>25</v>
      </c>
    </row>
    <row r="3672" spans="2:19" hidden="1">
      <c r="B3672" s="121">
        <v>83030000050</v>
      </c>
      <c r="C3672" s="123" t="s">
        <v>4062</v>
      </c>
      <c r="D3672" s="123" t="s">
        <v>35</v>
      </c>
      <c r="E3672" s="123" t="s">
        <v>124</v>
      </c>
      <c r="F3672" s="123" t="s">
        <v>100</v>
      </c>
      <c r="G3672" s="123" t="s">
        <v>3264</v>
      </c>
      <c r="H3672" s="148" t="s">
        <v>3264</v>
      </c>
      <c r="I3672" s="123" t="s">
        <v>3726</v>
      </c>
      <c r="J3672" s="150">
        <f>VLOOKUP(B3672,'12.2023'!A:C,3,0)</f>
        <v>0</v>
      </c>
      <c r="K3672" s="151">
        <f>VLOOKUP(B3672,'12.2023'!A:D,4,0)</f>
        <v>0</v>
      </c>
      <c r="L3672" s="150">
        <f>VLOOKUP(B3672,'12.2023'!A:E,5,0)</f>
        <v>9684.11</v>
      </c>
      <c r="M3672" s="150">
        <f>VLOOKUP(B3672,'12.2023'!A:F,6,0)</f>
        <v>0</v>
      </c>
      <c r="N3672" s="150">
        <f t="shared" si="229"/>
        <v>9684.11</v>
      </c>
      <c r="O3672" s="152">
        <f t="shared" si="230"/>
        <v>0</v>
      </c>
      <c r="P3672" s="128">
        <f t="shared" si="231"/>
        <v>9684.11</v>
      </c>
      <c r="Q3672" s="153">
        <v>0</v>
      </c>
      <c r="R3672" s="128">
        <f t="shared" si="232"/>
        <v>9684.11</v>
      </c>
      <c r="S3672" s="129">
        <v>25</v>
      </c>
    </row>
    <row r="3673" spans="2:19" hidden="1">
      <c r="B3673" s="121">
        <v>83030000051</v>
      </c>
      <c r="C3673" s="123" t="s">
        <v>4062</v>
      </c>
      <c r="D3673" s="123" t="s">
        <v>35</v>
      </c>
      <c r="E3673" s="123" t="s">
        <v>124</v>
      </c>
      <c r="F3673" s="123" t="s">
        <v>100</v>
      </c>
      <c r="G3673" s="123" t="s">
        <v>99</v>
      </c>
      <c r="H3673" s="149" t="s">
        <v>99</v>
      </c>
      <c r="I3673" s="123" t="s">
        <v>3727</v>
      </c>
      <c r="J3673" s="150">
        <f>VLOOKUP(B3673,'12.2023'!A:C,3,0)</f>
        <v>0</v>
      </c>
      <c r="K3673" s="151">
        <f>VLOOKUP(B3673,'12.2023'!A:D,4,0)</f>
        <v>0</v>
      </c>
      <c r="L3673" s="150">
        <f>VLOOKUP(B3673,'12.2023'!A:E,5,0)</f>
        <v>0.04</v>
      </c>
      <c r="M3673" s="150">
        <f>VLOOKUP(B3673,'12.2023'!A:F,6,0)</f>
        <v>0.05</v>
      </c>
      <c r="N3673" s="150">
        <f t="shared" si="229"/>
        <v>0</v>
      </c>
      <c r="O3673" s="152">
        <f t="shared" si="230"/>
        <v>1.0000000000000002E-2</v>
      </c>
      <c r="P3673" s="128">
        <f t="shared" si="231"/>
        <v>-1.0000000000000002E-2</v>
      </c>
      <c r="Q3673" s="153">
        <v>0</v>
      </c>
      <c r="R3673" s="128">
        <f t="shared" si="232"/>
        <v>-1.0000000000000002E-2</v>
      </c>
      <c r="S3673" s="129">
        <v>25</v>
      </c>
    </row>
    <row r="3674" spans="2:19" hidden="1">
      <c r="B3674" s="121">
        <v>83030000052</v>
      </c>
      <c r="C3674" s="123" t="s">
        <v>4062</v>
      </c>
      <c r="D3674" s="123" t="s">
        <v>35</v>
      </c>
      <c r="E3674" s="123" t="s">
        <v>124</v>
      </c>
      <c r="F3674" s="123" t="s">
        <v>100</v>
      </c>
      <c r="G3674" s="123" t="s">
        <v>99</v>
      </c>
      <c r="H3674" s="149" t="s">
        <v>99</v>
      </c>
      <c r="I3674" s="123" t="s">
        <v>3728</v>
      </c>
      <c r="J3674" s="150">
        <f>VLOOKUP(B3674,'12.2023'!A:C,3,0)</f>
        <v>0</v>
      </c>
      <c r="K3674" s="151">
        <f>VLOOKUP(B3674,'12.2023'!A:D,4,0)</f>
        <v>0</v>
      </c>
      <c r="L3674" s="150">
        <f>VLOOKUP(B3674,'12.2023'!A:E,5,0)</f>
        <v>956.82</v>
      </c>
      <c r="M3674" s="150">
        <f>VLOOKUP(B3674,'12.2023'!A:F,6,0)</f>
        <v>0</v>
      </c>
      <c r="N3674" s="150">
        <f t="shared" si="229"/>
        <v>956.82</v>
      </c>
      <c r="O3674" s="152">
        <f t="shared" si="230"/>
        <v>0</v>
      </c>
      <c r="P3674" s="128">
        <f t="shared" si="231"/>
        <v>956.82</v>
      </c>
      <c r="Q3674" s="153">
        <v>0</v>
      </c>
      <c r="R3674" s="128">
        <f t="shared" si="232"/>
        <v>956.82</v>
      </c>
      <c r="S3674" s="129">
        <v>25</v>
      </c>
    </row>
    <row r="3675" spans="2:19" hidden="1">
      <c r="B3675" s="121">
        <v>83030000053</v>
      </c>
      <c r="C3675" s="123" t="s">
        <v>4062</v>
      </c>
      <c r="D3675" s="123" t="s">
        <v>35</v>
      </c>
      <c r="E3675" s="123" t="s">
        <v>124</v>
      </c>
      <c r="F3675" s="123" t="s">
        <v>100</v>
      </c>
      <c r="G3675" s="123" t="s">
        <v>99</v>
      </c>
      <c r="H3675" s="149" t="s">
        <v>99</v>
      </c>
      <c r="I3675" s="123" t="s">
        <v>3729</v>
      </c>
      <c r="J3675" s="150">
        <f>VLOOKUP(B3675,'12.2023'!A:C,3,0)</f>
        <v>0</v>
      </c>
      <c r="K3675" s="151">
        <f>VLOOKUP(B3675,'12.2023'!A:D,4,0)</f>
        <v>0</v>
      </c>
      <c r="L3675" s="150">
        <f>VLOOKUP(B3675,'12.2023'!A:E,5,0)</f>
        <v>29980</v>
      </c>
      <c r="M3675" s="150">
        <f>VLOOKUP(B3675,'12.2023'!A:F,6,0)</f>
        <v>0</v>
      </c>
      <c r="N3675" s="150">
        <f t="shared" si="229"/>
        <v>29980</v>
      </c>
      <c r="O3675" s="152">
        <f t="shared" si="230"/>
        <v>0</v>
      </c>
      <c r="P3675" s="128">
        <f t="shared" si="231"/>
        <v>29980</v>
      </c>
      <c r="Q3675" s="153">
        <v>0</v>
      </c>
      <c r="R3675" s="128">
        <f t="shared" si="232"/>
        <v>29980</v>
      </c>
      <c r="S3675" s="129">
        <v>25</v>
      </c>
    </row>
    <row r="3676" spans="2:19" hidden="1">
      <c r="B3676" s="121">
        <v>83060000001</v>
      </c>
      <c r="C3676" s="123" t="s">
        <v>4062</v>
      </c>
      <c r="D3676" s="123" t="s">
        <v>35</v>
      </c>
      <c r="E3676" s="123" t="s">
        <v>124</v>
      </c>
      <c r="F3676" s="123" t="s">
        <v>100</v>
      </c>
      <c r="G3676" s="123" t="s">
        <v>67</v>
      </c>
      <c r="H3676" s="148" t="s">
        <v>67</v>
      </c>
      <c r="I3676" s="123" t="s">
        <v>3730</v>
      </c>
      <c r="J3676" s="150">
        <f>VLOOKUP(B3676,'12.2023'!A:C,3,0)</f>
        <v>0</v>
      </c>
      <c r="K3676" s="151">
        <f>VLOOKUP(B3676,'12.2023'!A:D,4,0)</f>
        <v>0</v>
      </c>
      <c r="L3676" s="150">
        <f>VLOOKUP(B3676,'12.2023'!A:E,5,0)</f>
        <v>0</v>
      </c>
      <c r="M3676" s="150">
        <f>VLOOKUP(B3676,'12.2023'!A:F,6,0)</f>
        <v>0</v>
      </c>
      <c r="N3676" s="150">
        <f t="shared" si="229"/>
        <v>0</v>
      </c>
      <c r="O3676" s="152">
        <f t="shared" si="230"/>
        <v>0</v>
      </c>
      <c r="P3676" s="128">
        <f t="shared" si="231"/>
        <v>0</v>
      </c>
      <c r="Q3676" s="153">
        <v>0</v>
      </c>
      <c r="R3676" s="128">
        <f t="shared" si="232"/>
        <v>0</v>
      </c>
      <c r="S3676" s="129">
        <v>25</v>
      </c>
    </row>
    <row r="3677" spans="2:19" hidden="1">
      <c r="B3677" s="121">
        <v>84010100001</v>
      </c>
      <c r="C3677" s="123" t="s">
        <v>4062</v>
      </c>
      <c r="D3677" s="123" t="s">
        <v>35</v>
      </c>
      <c r="E3677" s="123" t="s">
        <v>91</v>
      </c>
      <c r="F3677" s="123" t="s">
        <v>11</v>
      </c>
      <c r="G3677" s="123" t="s">
        <v>3265</v>
      </c>
      <c r="H3677" s="149" t="s">
        <v>3265</v>
      </c>
      <c r="I3677" s="123" t="s">
        <v>3731</v>
      </c>
      <c r="J3677" s="150">
        <f>VLOOKUP(B3677,'12.2023'!A:C,3,0)</f>
        <v>0</v>
      </c>
      <c r="K3677" s="151">
        <f>VLOOKUP(B3677,'12.2023'!A:D,4,0)</f>
        <v>0</v>
      </c>
      <c r="L3677" s="150">
        <f>VLOOKUP(B3677,'12.2023'!A:E,5,0)</f>
        <v>131362.5</v>
      </c>
      <c r="M3677" s="150">
        <f>VLOOKUP(B3677,'12.2023'!A:F,6,0)</f>
        <v>4557199.93</v>
      </c>
      <c r="N3677" s="150">
        <f t="shared" si="229"/>
        <v>0</v>
      </c>
      <c r="O3677" s="152">
        <f t="shared" si="230"/>
        <v>4425837.43</v>
      </c>
      <c r="P3677" s="128">
        <f t="shared" si="231"/>
        <v>-4425837.43</v>
      </c>
      <c r="Q3677" s="153">
        <v>0</v>
      </c>
      <c r="R3677" s="128">
        <f t="shared" si="232"/>
        <v>-4425837.43</v>
      </c>
      <c r="S3677" s="129">
        <v>23</v>
      </c>
    </row>
    <row r="3678" spans="2:19" hidden="1">
      <c r="B3678" s="121">
        <v>84010100002</v>
      </c>
      <c r="C3678" s="123" t="s">
        <v>4062</v>
      </c>
      <c r="D3678" s="123" t="s">
        <v>35</v>
      </c>
      <c r="E3678" s="123" t="s">
        <v>91</v>
      </c>
      <c r="F3678" s="123" t="s">
        <v>11</v>
      </c>
      <c r="G3678" s="123" t="s">
        <v>3265</v>
      </c>
      <c r="H3678" s="149" t="s">
        <v>3265</v>
      </c>
      <c r="I3678" s="123" t="s">
        <v>3732</v>
      </c>
      <c r="J3678" s="150">
        <f>VLOOKUP(B3678,'12.2023'!A:C,3,0)</f>
        <v>0</v>
      </c>
      <c r="K3678" s="151">
        <f>VLOOKUP(B3678,'12.2023'!A:D,4,0)</f>
        <v>0</v>
      </c>
      <c r="L3678" s="150">
        <f>VLOOKUP(B3678,'12.2023'!A:E,5,0)</f>
        <v>0</v>
      </c>
      <c r="M3678" s="150">
        <f>VLOOKUP(B3678,'12.2023'!A:F,6,0)</f>
        <v>43284.36</v>
      </c>
      <c r="N3678" s="150">
        <f t="shared" si="229"/>
        <v>0</v>
      </c>
      <c r="O3678" s="152">
        <f t="shared" si="230"/>
        <v>43284.36</v>
      </c>
      <c r="P3678" s="128">
        <f t="shared" si="231"/>
        <v>-43284.36</v>
      </c>
      <c r="Q3678" s="153">
        <v>0</v>
      </c>
      <c r="R3678" s="128">
        <f t="shared" si="232"/>
        <v>-43284.36</v>
      </c>
      <c r="S3678" s="129">
        <v>23</v>
      </c>
    </row>
    <row r="3679" spans="2:19" hidden="1">
      <c r="B3679" s="121">
        <v>84010100004</v>
      </c>
      <c r="C3679" s="123" t="s">
        <v>4062</v>
      </c>
      <c r="D3679" s="123" t="s">
        <v>35</v>
      </c>
      <c r="E3679" s="123" t="s">
        <v>91</v>
      </c>
      <c r="F3679" s="123" t="s">
        <v>11</v>
      </c>
      <c r="G3679" s="123" t="s">
        <v>3265</v>
      </c>
      <c r="H3679" s="148" t="s">
        <v>69</v>
      </c>
      <c r="I3679" s="123" t="s">
        <v>3733</v>
      </c>
      <c r="J3679" s="150">
        <f>VLOOKUP(B3679,'12.2023'!A:C,3,0)</f>
        <v>0</v>
      </c>
      <c r="K3679" s="151">
        <f>VLOOKUP(B3679,'12.2023'!A:D,4,0)</f>
        <v>0</v>
      </c>
      <c r="L3679" s="150">
        <f>VLOOKUP(B3679,'12.2023'!A:E,5,0)</f>
        <v>0</v>
      </c>
      <c r="M3679" s="150">
        <f>VLOOKUP(B3679,'12.2023'!A:F,6,0)</f>
        <v>269445.5</v>
      </c>
      <c r="N3679" s="150">
        <f t="shared" si="229"/>
        <v>0</v>
      </c>
      <c r="O3679" s="152">
        <f t="shared" si="230"/>
        <v>269445.5</v>
      </c>
      <c r="P3679" s="128">
        <f t="shared" si="231"/>
        <v>-269445.5</v>
      </c>
      <c r="Q3679" s="153">
        <v>-269445.5</v>
      </c>
      <c r="R3679" s="128">
        <f t="shared" si="232"/>
        <v>0</v>
      </c>
      <c r="S3679" s="129">
        <v>23</v>
      </c>
    </row>
    <row r="3680" spans="2:19" hidden="1">
      <c r="B3680" s="121">
        <v>84020000001</v>
      </c>
      <c r="C3680" s="123" t="s">
        <v>4062</v>
      </c>
      <c r="D3680" s="123" t="s">
        <v>35</v>
      </c>
      <c r="E3680" s="123" t="s">
        <v>12</v>
      </c>
      <c r="F3680" s="123" t="s">
        <v>58</v>
      </c>
      <c r="G3680" s="123" t="s">
        <v>58</v>
      </c>
      <c r="H3680" s="149" t="s">
        <v>99</v>
      </c>
      <c r="I3680" s="123" t="s">
        <v>3734</v>
      </c>
      <c r="J3680" s="150">
        <f>VLOOKUP(B3680,'12.2023'!A:C,3,0)</f>
        <v>0</v>
      </c>
      <c r="K3680" s="151">
        <f>VLOOKUP(B3680,'12.2023'!A:D,4,0)</f>
        <v>0</v>
      </c>
      <c r="L3680" s="150">
        <f>VLOOKUP(B3680,'12.2023'!A:E,5,0)</f>
        <v>0</v>
      </c>
      <c r="M3680" s="150">
        <f>VLOOKUP(B3680,'12.2023'!A:F,6,0)</f>
        <v>95.13</v>
      </c>
      <c r="N3680" s="150">
        <f t="shared" si="229"/>
        <v>0</v>
      </c>
      <c r="O3680" s="152">
        <f t="shared" si="230"/>
        <v>95.13</v>
      </c>
      <c r="P3680" s="128">
        <f t="shared" si="231"/>
        <v>-95.13</v>
      </c>
      <c r="Q3680" s="153">
        <v>0</v>
      </c>
      <c r="R3680" s="128">
        <f t="shared" si="232"/>
        <v>-95.13</v>
      </c>
      <c r="S3680" s="129">
        <v>27</v>
      </c>
    </row>
    <row r="3681" spans="2:19" hidden="1">
      <c r="B3681" s="121">
        <v>84030000001</v>
      </c>
      <c r="C3681" s="123" t="s">
        <v>4062</v>
      </c>
      <c r="D3681" s="123" t="s">
        <v>35</v>
      </c>
      <c r="E3681" s="123" t="s">
        <v>12</v>
      </c>
      <c r="F3681" s="123" t="s">
        <v>58</v>
      </c>
      <c r="G3681" s="123" t="s">
        <v>58</v>
      </c>
      <c r="H3681" s="148" t="s">
        <v>12</v>
      </c>
      <c r="I3681" s="123" t="s">
        <v>4262</v>
      </c>
      <c r="J3681" s="150">
        <f>VLOOKUP(B3681,'12.2023'!A:C,3,0)</f>
        <v>0</v>
      </c>
      <c r="K3681" s="151">
        <f>VLOOKUP(B3681,'12.2023'!A:D,4,0)</f>
        <v>0</v>
      </c>
      <c r="L3681" s="150">
        <v>6191.1500000000005</v>
      </c>
      <c r="M3681" s="150">
        <v>0</v>
      </c>
      <c r="N3681" s="150">
        <f t="shared" si="229"/>
        <v>6191.1500000000005</v>
      </c>
      <c r="O3681" s="152">
        <f t="shared" si="230"/>
        <v>0</v>
      </c>
      <c r="P3681" s="128">
        <f t="shared" si="231"/>
        <v>6191.1500000000005</v>
      </c>
      <c r="Q3681" s="153">
        <v>0</v>
      </c>
      <c r="R3681" s="128">
        <f t="shared" si="232"/>
        <v>6191.1500000000005</v>
      </c>
      <c r="S3681" s="129">
        <v>27</v>
      </c>
    </row>
    <row r="3682" spans="2:19" hidden="1">
      <c r="B3682" s="121">
        <v>84040000001</v>
      </c>
      <c r="C3682" s="123" t="s">
        <v>4062</v>
      </c>
      <c r="D3682" s="123" t="s">
        <v>35</v>
      </c>
      <c r="E3682" s="123" t="s">
        <v>91</v>
      </c>
      <c r="F3682" s="123" t="s">
        <v>11</v>
      </c>
      <c r="G3682" s="123" t="s">
        <v>3265</v>
      </c>
      <c r="H3682" s="149" t="s">
        <v>3265</v>
      </c>
      <c r="I3682" s="123" t="s">
        <v>3735</v>
      </c>
      <c r="J3682" s="150">
        <f>VLOOKUP(B3682,'12.2023'!A:C,3,0)</f>
        <v>0</v>
      </c>
      <c r="K3682" s="151">
        <f>VLOOKUP(B3682,'12.2023'!A:D,4,0)</f>
        <v>0</v>
      </c>
      <c r="L3682" s="150">
        <f>VLOOKUP(B3682,'12.2023'!A:E,5,0)</f>
        <v>0</v>
      </c>
      <c r="M3682" s="150">
        <f>VLOOKUP(B3682,'12.2023'!A:F,6,0)</f>
        <v>0</v>
      </c>
      <c r="N3682" s="150">
        <f t="shared" si="229"/>
        <v>0</v>
      </c>
      <c r="O3682" s="152">
        <f t="shared" si="230"/>
        <v>0</v>
      </c>
      <c r="P3682" s="128">
        <f t="shared" si="231"/>
        <v>0</v>
      </c>
      <c r="Q3682" s="153">
        <v>0</v>
      </c>
      <c r="R3682" s="128">
        <f t="shared" si="232"/>
        <v>0</v>
      </c>
      <c r="S3682" s="129">
        <v>23</v>
      </c>
    </row>
    <row r="3683" spans="2:19" hidden="1">
      <c r="B3683" s="121">
        <v>91101000001</v>
      </c>
      <c r="C3683" s="123" t="s">
        <v>4123</v>
      </c>
      <c r="D3683" s="123" t="s">
        <v>32</v>
      </c>
      <c r="E3683" s="123" t="s">
        <v>44</v>
      </c>
      <c r="F3683" s="123" t="s">
        <v>138</v>
      </c>
      <c r="G3683" s="123" t="s">
        <v>59</v>
      </c>
      <c r="H3683" s="149">
        <v>0</v>
      </c>
      <c r="I3683" s="123" t="s">
        <v>3736</v>
      </c>
      <c r="J3683" s="150">
        <f>VLOOKUP(B3683,'12.2023'!A:C,3,0)</f>
        <v>20195.43</v>
      </c>
      <c r="K3683" s="151">
        <f>VLOOKUP(B3683,'12.2023'!A:D,4,0)</f>
        <v>0</v>
      </c>
      <c r="L3683" s="150">
        <f>VLOOKUP(B3683,'12.2023'!A:E,5,0)</f>
        <v>47421.98</v>
      </c>
      <c r="M3683" s="150">
        <f>VLOOKUP(B3683,'12.2023'!A:F,6,0)</f>
        <v>53000</v>
      </c>
      <c r="N3683" s="150">
        <f t="shared" si="229"/>
        <v>14617.410000000003</v>
      </c>
      <c r="O3683" s="152">
        <f t="shared" si="230"/>
        <v>0</v>
      </c>
      <c r="P3683" s="128">
        <f t="shared" si="231"/>
        <v>14617.410000000003</v>
      </c>
      <c r="Q3683" s="153">
        <v>0</v>
      </c>
      <c r="R3683" s="128">
        <f t="shared" si="232"/>
        <v>14617.410000000003</v>
      </c>
      <c r="S3683" s="317">
        <v>9</v>
      </c>
    </row>
    <row r="3684" spans="2:19" hidden="1">
      <c r="B3684" s="121">
        <v>91101000002</v>
      </c>
      <c r="C3684" s="123" t="s">
        <v>4123</v>
      </c>
      <c r="D3684" s="123" t="s">
        <v>32</v>
      </c>
      <c r="E3684" s="123" t="s">
        <v>44</v>
      </c>
      <c r="F3684" s="123" t="s">
        <v>138</v>
      </c>
      <c r="G3684" s="123" t="s">
        <v>59</v>
      </c>
      <c r="H3684" s="149">
        <v>0</v>
      </c>
      <c r="I3684" s="123" t="s">
        <v>3737</v>
      </c>
      <c r="J3684" s="150">
        <f>VLOOKUP(B3684,'12.2023'!A:C,3,0)</f>
        <v>17126.68</v>
      </c>
      <c r="K3684" s="151">
        <f>VLOOKUP(B3684,'12.2023'!A:D,4,0)</f>
        <v>0</v>
      </c>
      <c r="L3684" s="150">
        <f>VLOOKUP(B3684,'12.2023'!A:E,5,0)</f>
        <v>26600.510000000002</v>
      </c>
      <c r="M3684" s="150">
        <f>VLOOKUP(B3684,'12.2023'!A:F,6,0)</f>
        <v>29135</v>
      </c>
      <c r="N3684" s="150">
        <f t="shared" si="229"/>
        <v>14592.190000000002</v>
      </c>
      <c r="O3684" s="152">
        <f t="shared" si="230"/>
        <v>0</v>
      </c>
      <c r="P3684" s="128">
        <f t="shared" si="231"/>
        <v>14592.190000000002</v>
      </c>
      <c r="Q3684" s="153">
        <v>0</v>
      </c>
      <c r="R3684" s="128">
        <f t="shared" si="232"/>
        <v>14592.190000000002</v>
      </c>
      <c r="S3684" s="317">
        <v>9</v>
      </c>
    </row>
    <row r="3685" spans="2:19" hidden="1">
      <c r="B3685" s="121">
        <v>91101000003</v>
      </c>
      <c r="C3685" s="123" t="s">
        <v>4123</v>
      </c>
      <c r="D3685" s="123" t="s">
        <v>32</v>
      </c>
      <c r="E3685" s="123" t="s">
        <v>44</v>
      </c>
      <c r="F3685" s="123" t="s">
        <v>138</v>
      </c>
      <c r="G3685" s="123" t="s">
        <v>59</v>
      </c>
      <c r="H3685" s="149">
        <v>0</v>
      </c>
      <c r="I3685" s="123" t="s">
        <v>3738</v>
      </c>
      <c r="J3685" s="150">
        <f>VLOOKUP(B3685,'12.2023'!A:C,3,0)</f>
        <v>0</v>
      </c>
      <c r="K3685" s="151">
        <f>VLOOKUP(B3685,'12.2023'!A:D,4,0)</f>
        <v>0</v>
      </c>
      <c r="L3685" s="150">
        <f>VLOOKUP(B3685,'12.2023'!A:E,5,0)</f>
        <v>0</v>
      </c>
      <c r="M3685" s="150">
        <f>VLOOKUP(B3685,'12.2023'!A:F,6,0)</f>
        <v>0</v>
      </c>
      <c r="N3685" s="150">
        <f t="shared" si="229"/>
        <v>0</v>
      </c>
      <c r="O3685" s="152">
        <f t="shared" si="230"/>
        <v>0</v>
      </c>
      <c r="P3685" s="128">
        <f t="shared" si="231"/>
        <v>0</v>
      </c>
      <c r="Q3685" s="153">
        <v>0</v>
      </c>
      <c r="R3685" s="128">
        <f t="shared" si="232"/>
        <v>0</v>
      </c>
      <c r="S3685" s="317">
        <v>9</v>
      </c>
    </row>
    <row r="3686" spans="2:19" hidden="1">
      <c r="B3686" s="121">
        <v>91101000004</v>
      </c>
      <c r="C3686" s="123" t="s">
        <v>4123</v>
      </c>
      <c r="D3686" s="123" t="s">
        <v>32</v>
      </c>
      <c r="E3686" s="123" t="s">
        <v>44</v>
      </c>
      <c r="F3686" s="123" t="s">
        <v>138</v>
      </c>
      <c r="G3686" s="123" t="s">
        <v>59</v>
      </c>
      <c r="H3686" s="149">
        <v>0</v>
      </c>
      <c r="I3686" s="123" t="s">
        <v>3739</v>
      </c>
      <c r="J3686" s="150">
        <f>VLOOKUP(B3686,'12.2023'!A:C,3,0)</f>
        <v>643.98</v>
      </c>
      <c r="K3686" s="151">
        <f>VLOOKUP(B3686,'12.2023'!A:D,4,0)</f>
        <v>0</v>
      </c>
      <c r="L3686" s="150">
        <f>VLOOKUP(B3686,'12.2023'!A:E,5,0)</f>
        <v>0</v>
      </c>
      <c r="M3686" s="150">
        <f>VLOOKUP(B3686,'12.2023'!A:F,6,0)</f>
        <v>0</v>
      </c>
      <c r="N3686" s="150">
        <f t="shared" si="229"/>
        <v>643.98</v>
      </c>
      <c r="O3686" s="152">
        <f t="shared" si="230"/>
        <v>0</v>
      </c>
      <c r="P3686" s="128">
        <f t="shared" si="231"/>
        <v>643.98</v>
      </c>
      <c r="Q3686" s="153">
        <v>0</v>
      </c>
      <c r="R3686" s="128">
        <f t="shared" si="232"/>
        <v>643.98</v>
      </c>
      <c r="S3686" s="317">
        <v>9</v>
      </c>
    </row>
    <row r="3687" spans="2:19" hidden="1">
      <c r="B3687" s="121">
        <v>91101000005</v>
      </c>
      <c r="C3687" s="123" t="s">
        <v>4123</v>
      </c>
      <c r="D3687" s="123" t="s">
        <v>32</v>
      </c>
      <c r="E3687" s="123" t="s">
        <v>44</v>
      </c>
      <c r="F3687" s="123" t="s">
        <v>138</v>
      </c>
      <c r="G3687" s="123" t="s">
        <v>59</v>
      </c>
      <c r="H3687" s="149">
        <v>0</v>
      </c>
      <c r="I3687" s="123" t="s">
        <v>3740</v>
      </c>
      <c r="J3687" s="150">
        <f>VLOOKUP(B3687,'12.2023'!A:C,3,0)</f>
        <v>2962.23</v>
      </c>
      <c r="K3687" s="151">
        <f>VLOOKUP(B3687,'12.2023'!A:D,4,0)</f>
        <v>0</v>
      </c>
      <c r="L3687" s="150">
        <f>VLOOKUP(B3687,'12.2023'!A:E,5,0)</f>
        <v>0</v>
      </c>
      <c r="M3687" s="150">
        <f>VLOOKUP(B3687,'12.2023'!A:F,6,0)</f>
        <v>0</v>
      </c>
      <c r="N3687" s="150">
        <f t="shared" si="229"/>
        <v>2962.23</v>
      </c>
      <c r="O3687" s="152">
        <f t="shared" si="230"/>
        <v>0</v>
      </c>
      <c r="P3687" s="128">
        <f t="shared" si="231"/>
        <v>2962.23</v>
      </c>
      <c r="Q3687" s="153">
        <v>0</v>
      </c>
      <c r="R3687" s="128">
        <f t="shared" si="232"/>
        <v>2962.23</v>
      </c>
      <c r="S3687" s="317">
        <v>9</v>
      </c>
    </row>
    <row r="3688" spans="2:19" hidden="1">
      <c r="B3688" s="121">
        <v>91101000006</v>
      </c>
      <c r="C3688" s="123" t="s">
        <v>4123</v>
      </c>
      <c r="D3688" s="123" t="s">
        <v>32</v>
      </c>
      <c r="E3688" s="123" t="s">
        <v>44</v>
      </c>
      <c r="F3688" s="123" t="s">
        <v>138</v>
      </c>
      <c r="G3688" s="123" t="s">
        <v>59</v>
      </c>
      <c r="H3688" s="149">
        <v>0</v>
      </c>
      <c r="I3688" s="123" t="s">
        <v>3741</v>
      </c>
      <c r="J3688" s="150">
        <f>VLOOKUP(B3688,'12.2023'!A:C,3,0)</f>
        <v>98.852500000000006</v>
      </c>
      <c r="K3688" s="151">
        <f>VLOOKUP(B3688,'12.2023'!A:D,4,0)</f>
        <v>0</v>
      </c>
      <c r="L3688" s="150">
        <f>VLOOKUP(B3688,'12.2023'!A:E,5,0)</f>
        <v>0</v>
      </c>
      <c r="M3688" s="150">
        <f>VLOOKUP(B3688,'12.2023'!A:F,6,0)</f>
        <v>0</v>
      </c>
      <c r="N3688" s="150">
        <f t="shared" si="229"/>
        <v>98.852500000000006</v>
      </c>
      <c r="O3688" s="152">
        <f t="shared" si="230"/>
        <v>0</v>
      </c>
      <c r="P3688" s="128">
        <f t="shared" si="231"/>
        <v>98.852500000000006</v>
      </c>
      <c r="Q3688" s="153">
        <v>0</v>
      </c>
      <c r="R3688" s="128">
        <f t="shared" si="232"/>
        <v>98.852500000000006</v>
      </c>
      <c r="S3688" s="317">
        <v>9</v>
      </c>
    </row>
    <row r="3689" spans="2:19" hidden="1">
      <c r="B3689" s="121">
        <v>91101000007</v>
      </c>
      <c r="C3689" s="123" t="s">
        <v>4123</v>
      </c>
      <c r="D3689" s="123" t="s">
        <v>32</v>
      </c>
      <c r="E3689" s="123" t="s">
        <v>44</v>
      </c>
      <c r="F3689" s="123" t="s">
        <v>138</v>
      </c>
      <c r="G3689" s="123" t="s">
        <v>59</v>
      </c>
      <c r="H3689" s="149">
        <v>0</v>
      </c>
      <c r="I3689" s="123" t="s">
        <v>3742</v>
      </c>
      <c r="J3689" s="150">
        <f>VLOOKUP(B3689,'12.2023'!A:C,3,0)</f>
        <v>4818.78</v>
      </c>
      <c r="K3689" s="151">
        <f>VLOOKUP(B3689,'12.2023'!A:D,4,0)</f>
        <v>0</v>
      </c>
      <c r="L3689" s="150">
        <f>VLOOKUP(B3689,'12.2023'!A:E,5,0)</f>
        <v>0</v>
      </c>
      <c r="M3689" s="150">
        <f>VLOOKUP(B3689,'12.2023'!A:F,6,0)</f>
        <v>0</v>
      </c>
      <c r="N3689" s="150">
        <f t="shared" si="229"/>
        <v>4818.78</v>
      </c>
      <c r="O3689" s="152">
        <f t="shared" si="230"/>
        <v>0</v>
      </c>
      <c r="P3689" s="128">
        <f t="shared" si="231"/>
        <v>4818.78</v>
      </c>
      <c r="Q3689" s="153">
        <v>0</v>
      </c>
      <c r="R3689" s="128">
        <f t="shared" si="232"/>
        <v>4818.78</v>
      </c>
      <c r="S3689" s="317">
        <v>9</v>
      </c>
    </row>
    <row r="3690" spans="2:19" hidden="1">
      <c r="B3690" s="121">
        <v>91101000008</v>
      </c>
      <c r="C3690" s="123" t="s">
        <v>4123</v>
      </c>
      <c r="D3690" s="123" t="s">
        <v>32</v>
      </c>
      <c r="E3690" s="123" t="s">
        <v>44</v>
      </c>
      <c r="F3690" s="123" t="s">
        <v>138</v>
      </c>
      <c r="G3690" s="123" t="s">
        <v>59</v>
      </c>
      <c r="H3690" s="149">
        <v>0</v>
      </c>
      <c r="I3690" s="123" t="s">
        <v>3743</v>
      </c>
      <c r="J3690" s="150">
        <f>VLOOKUP(B3690,'12.2023'!A:C,3,0)</f>
        <v>1719.27</v>
      </c>
      <c r="K3690" s="151">
        <f>VLOOKUP(B3690,'12.2023'!A:D,4,0)</f>
        <v>0</v>
      </c>
      <c r="L3690" s="150">
        <f>VLOOKUP(B3690,'12.2023'!A:E,5,0)</f>
        <v>0</v>
      </c>
      <c r="M3690" s="150">
        <f>VLOOKUP(B3690,'12.2023'!A:F,6,0)</f>
        <v>0</v>
      </c>
      <c r="N3690" s="150">
        <f t="shared" si="229"/>
        <v>1719.27</v>
      </c>
      <c r="O3690" s="152">
        <f t="shared" si="230"/>
        <v>0</v>
      </c>
      <c r="P3690" s="128">
        <f t="shared" si="231"/>
        <v>1719.27</v>
      </c>
      <c r="Q3690" s="153">
        <v>0</v>
      </c>
      <c r="R3690" s="128">
        <f t="shared" si="232"/>
        <v>1719.27</v>
      </c>
      <c r="S3690" s="317">
        <v>9</v>
      </c>
    </row>
    <row r="3691" spans="2:19" hidden="1">
      <c r="B3691" s="121">
        <v>91101000009</v>
      </c>
      <c r="C3691" s="123" t="s">
        <v>4123</v>
      </c>
      <c r="D3691" s="123" t="s">
        <v>32</v>
      </c>
      <c r="E3691" s="123" t="s">
        <v>44</v>
      </c>
      <c r="F3691" s="123" t="s">
        <v>138</v>
      </c>
      <c r="G3691" s="123" t="s">
        <v>59</v>
      </c>
      <c r="H3691" s="149">
        <v>0</v>
      </c>
      <c r="I3691" s="123" t="s">
        <v>3744</v>
      </c>
      <c r="J3691" s="150">
        <f>VLOOKUP(B3691,'12.2023'!A:C,3,0)</f>
        <v>1514.54</v>
      </c>
      <c r="K3691" s="151">
        <f>VLOOKUP(B3691,'12.2023'!A:D,4,0)</f>
        <v>0</v>
      </c>
      <c r="L3691" s="150">
        <f>VLOOKUP(B3691,'12.2023'!A:E,5,0)</f>
        <v>0</v>
      </c>
      <c r="M3691" s="150">
        <f>VLOOKUP(B3691,'12.2023'!A:F,6,0)</f>
        <v>0</v>
      </c>
      <c r="N3691" s="150">
        <f t="shared" si="229"/>
        <v>1514.54</v>
      </c>
      <c r="O3691" s="152">
        <f t="shared" si="230"/>
        <v>0</v>
      </c>
      <c r="P3691" s="128">
        <f t="shared" si="231"/>
        <v>1514.54</v>
      </c>
      <c r="Q3691" s="153">
        <v>0</v>
      </c>
      <c r="R3691" s="128">
        <f t="shared" si="232"/>
        <v>1514.54</v>
      </c>
      <c r="S3691" s="317">
        <v>9</v>
      </c>
    </row>
    <row r="3692" spans="2:19" hidden="1">
      <c r="B3692" s="121">
        <v>91101000010</v>
      </c>
      <c r="C3692" s="123" t="s">
        <v>4123</v>
      </c>
      <c r="D3692" s="123" t="s">
        <v>32</v>
      </c>
      <c r="E3692" s="123" t="s">
        <v>44</v>
      </c>
      <c r="F3692" s="123" t="s">
        <v>138</v>
      </c>
      <c r="G3692" s="123" t="s">
        <v>59</v>
      </c>
      <c r="H3692" s="149">
        <v>0</v>
      </c>
      <c r="I3692" s="123" t="s">
        <v>3745</v>
      </c>
      <c r="J3692" s="150">
        <f>VLOOKUP(B3692,'12.2023'!A:C,3,0)</f>
        <v>4416.6000000000004</v>
      </c>
      <c r="K3692" s="151">
        <f>VLOOKUP(B3692,'12.2023'!A:D,4,0)</f>
        <v>0</v>
      </c>
      <c r="L3692" s="150">
        <f>VLOOKUP(B3692,'12.2023'!A:E,5,0)</f>
        <v>0</v>
      </c>
      <c r="M3692" s="150">
        <f>VLOOKUP(B3692,'12.2023'!A:F,6,0)</f>
        <v>0</v>
      </c>
      <c r="N3692" s="150">
        <f t="shared" si="229"/>
        <v>4416.6000000000004</v>
      </c>
      <c r="O3692" s="152">
        <f t="shared" si="230"/>
        <v>0</v>
      </c>
      <c r="P3692" s="128">
        <f t="shared" si="231"/>
        <v>4416.6000000000004</v>
      </c>
      <c r="Q3692" s="153">
        <v>0</v>
      </c>
      <c r="R3692" s="128">
        <f t="shared" si="232"/>
        <v>4416.6000000000004</v>
      </c>
      <c r="S3692" s="317">
        <v>9</v>
      </c>
    </row>
    <row r="3693" spans="2:19" hidden="1">
      <c r="B3693" s="121">
        <v>91101000011</v>
      </c>
      <c r="C3693" s="123" t="s">
        <v>4123</v>
      </c>
      <c r="D3693" s="123" t="s">
        <v>32</v>
      </c>
      <c r="E3693" s="123" t="s">
        <v>44</v>
      </c>
      <c r="F3693" s="123" t="s">
        <v>138</v>
      </c>
      <c r="G3693" s="123" t="s">
        <v>59</v>
      </c>
      <c r="H3693" s="149">
        <v>0</v>
      </c>
      <c r="I3693" s="123" t="s">
        <v>3746</v>
      </c>
      <c r="J3693" s="150">
        <f>VLOOKUP(B3693,'12.2023'!A:C,3,0)</f>
        <v>0</v>
      </c>
      <c r="K3693" s="151">
        <f>VLOOKUP(B3693,'12.2023'!A:D,4,0)</f>
        <v>0</v>
      </c>
      <c r="L3693" s="150">
        <f>VLOOKUP(B3693,'12.2023'!A:E,5,0)</f>
        <v>0</v>
      </c>
      <c r="M3693" s="150">
        <f>VLOOKUP(B3693,'12.2023'!A:F,6,0)</f>
        <v>0</v>
      </c>
      <c r="N3693" s="150">
        <f t="shared" si="229"/>
        <v>0</v>
      </c>
      <c r="O3693" s="152">
        <f t="shared" si="230"/>
        <v>0</v>
      </c>
      <c r="P3693" s="128">
        <f t="shared" si="231"/>
        <v>0</v>
      </c>
      <c r="Q3693" s="153">
        <v>0</v>
      </c>
      <c r="R3693" s="128">
        <f t="shared" si="232"/>
        <v>0</v>
      </c>
      <c r="S3693" s="317">
        <v>9</v>
      </c>
    </row>
    <row r="3694" spans="2:19" hidden="1">
      <c r="B3694" s="121">
        <v>91101000012</v>
      </c>
      <c r="C3694" s="123" t="s">
        <v>4123</v>
      </c>
      <c r="D3694" s="123" t="s">
        <v>32</v>
      </c>
      <c r="E3694" s="123" t="s">
        <v>44</v>
      </c>
      <c r="F3694" s="123" t="s">
        <v>138</v>
      </c>
      <c r="G3694" s="123" t="s">
        <v>59</v>
      </c>
      <c r="H3694" s="149">
        <v>0</v>
      </c>
      <c r="I3694" s="123" t="s">
        <v>3747</v>
      </c>
      <c r="J3694" s="150">
        <f>VLOOKUP(B3694,'12.2023'!A:C,3,0)</f>
        <v>0</v>
      </c>
      <c r="K3694" s="151">
        <f>VLOOKUP(B3694,'12.2023'!A:D,4,0)</f>
        <v>0</v>
      </c>
      <c r="L3694" s="150">
        <f>VLOOKUP(B3694,'12.2023'!A:E,5,0)</f>
        <v>0</v>
      </c>
      <c r="M3694" s="150">
        <f>VLOOKUP(B3694,'12.2023'!A:F,6,0)</f>
        <v>0</v>
      </c>
      <c r="N3694" s="150">
        <f t="shared" si="229"/>
        <v>0</v>
      </c>
      <c r="O3694" s="152">
        <f t="shared" si="230"/>
        <v>0</v>
      </c>
      <c r="P3694" s="128">
        <f t="shared" si="231"/>
        <v>0</v>
      </c>
      <c r="Q3694" s="153">
        <v>0</v>
      </c>
      <c r="R3694" s="128">
        <f t="shared" si="232"/>
        <v>0</v>
      </c>
      <c r="S3694" s="317">
        <v>9</v>
      </c>
    </row>
    <row r="3695" spans="2:19" hidden="1">
      <c r="B3695" s="121">
        <v>91101000013</v>
      </c>
      <c r="C3695" s="123" t="s">
        <v>4123</v>
      </c>
      <c r="D3695" s="123" t="s">
        <v>32</v>
      </c>
      <c r="E3695" s="123" t="s">
        <v>44</v>
      </c>
      <c r="F3695" s="123" t="s">
        <v>138</v>
      </c>
      <c r="G3695" s="123" t="s">
        <v>59</v>
      </c>
      <c r="H3695" s="149">
        <v>0</v>
      </c>
      <c r="I3695" s="123" t="s">
        <v>3748</v>
      </c>
      <c r="J3695" s="150">
        <f>VLOOKUP(B3695,'12.2023'!A:C,3,0)</f>
        <v>31578.670000000002</v>
      </c>
      <c r="K3695" s="151">
        <f>VLOOKUP(B3695,'12.2023'!A:D,4,0)</f>
        <v>0</v>
      </c>
      <c r="L3695" s="150">
        <f>VLOOKUP(B3695,'12.2023'!A:E,5,0)</f>
        <v>346632.47000000003</v>
      </c>
      <c r="M3695" s="150">
        <f>VLOOKUP(B3695,'12.2023'!A:F,6,0)</f>
        <v>334000</v>
      </c>
      <c r="N3695" s="150">
        <f t="shared" si="229"/>
        <v>44211.140000000014</v>
      </c>
      <c r="O3695" s="152">
        <f t="shared" si="230"/>
        <v>0</v>
      </c>
      <c r="P3695" s="128">
        <f t="shared" si="231"/>
        <v>44211.140000000014</v>
      </c>
      <c r="Q3695" s="153">
        <v>0</v>
      </c>
      <c r="R3695" s="128">
        <f t="shared" si="232"/>
        <v>44211.140000000014</v>
      </c>
      <c r="S3695" s="317">
        <v>9</v>
      </c>
    </row>
    <row r="3696" spans="2:19" hidden="1">
      <c r="B3696" s="121">
        <v>91101000014</v>
      </c>
      <c r="C3696" s="123" t="s">
        <v>4123</v>
      </c>
      <c r="D3696" s="123" t="s">
        <v>32</v>
      </c>
      <c r="E3696" s="123" t="s">
        <v>44</v>
      </c>
      <c r="F3696" s="123" t="s">
        <v>138</v>
      </c>
      <c r="G3696" s="123" t="s">
        <v>59</v>
      </c>
      <c r="H3696" s="149">
        <v>0</v>
      </c>
      <c r="I3696" s="123" t="s">
        <v>3749</v>
      </c>
      <c r="J3696" s="150">
        <f>VLOOKUP(B3696,'12.2023'!A:C,3,0)</f>
        <v>7192.0399000000025</v>
      </c>
      <c r="K3696" s="151">
        <f>VLOOKUP(B3696,'12.2023'!A:D,4,0)</f>
        <v>0</v>
      </c>
      <c r="L3696" s="150">
        <f>VLOOKUP(B3696,'12.2023'!A:E,5,0)</f>
        <v>36651.51</v>
      </c>
      <c r="M3696" s="150">
        <f>VLOOKUP(B3696,'12.2023'!A:F,6,0)</f>
        <v>43843.55</v>
      </c>
      <c r="N3696" s="150">
        <f t="shared" si="229"/>
        <v>0</v>
      </c>
      <c r="O3696" s="152">
        <f t="shared" si="230"/>
        <v>9.9999997473787516E-5</v>
      </c>
      <c r="P3696" s="128">
        <f t="shared" si="231"/>
        <v>-9.9999997473787516E-5</v>
      </c>
      <c r="Q3696" s="153">
        <v>0</v>
      </c>
      <c r="R3696" s="128">
        <f t="shared" si="232"/>
        <v>-9.9999997473787516E-5</v>
      </c>
      <c r="S3696" s="317">
        <v>9</v>
      </c>
    </row>
    <row r="3697" spans="2:19" hidden="1">
      <c r="B3697" s="121">
        <v>91101000015</v>
      </c>
      <c r="C3697" s="123" t="s">
        <v>4123</v>
      </c>
      <c r="D3697" s="123" t="s">
        <v>32</v>
      </c>
      <c r="E3697" s="123" t="s">
        <v>44</v>
      </c>
      <c r="F3697" s="123" t="s">
        <v>138</v>
      </c>
      <c r="G3697" s="123" t="s">
        <v>59</v>
      </c>
      <c r="H3697" s="149">
        <v>0</v>
      </c>
      <c r="I3697" s="123" t="s">
        <v>3750</v>
      </c>
      <c r="J3697" s="150">
        <f>VLOOKUP(B3697,'12.2023'!A:C,3,0)</f>
        <v>0</v>
      </c>
      <c r="K3697" s="151">
        <f>VLOOKUP(B3697,'12.2023'!A:D,4,0)</f>
        <v>0</v>
      </c>
      <c r="L3697" s="150">
        <f>VLOOKUP(B3697,'12.2023'!A:E,5,0)</f>
        <v>5681</v>
      </c>
      <c r="M3697" s="150">
        <f>VLOOKUP(B3697,'12.2023'!A:F,6,0)</f>
        <v>5681</v>
      </c>
      <c r="N3697" s="150">
        <f t="shared" si="229"/>
        <v>0</v>
      </c>
      <c r="O3697" s="152">
        <f t="shared" si="230"/>
        <v>0</v>
      </c>
      <c r="P3697" s="128">
        <f t="shared" si="231"/>
        <v>0</v>
      </c>
      <c r="Q3697" s="153">
        <v>0</v>
      </c>
      <c r="R3697" s="128">
        <f t="shared" si="232"/>
        <v>0</v>
      </c>
      <c r="S3697" s="317">
        <v>9</v>
      </c>
    </row>
    <row r="3698" spans="2:19" hidden="1">
      <c r="B3698" s="121">
        <v>91101000016</v>
      </c>
      <c r="C3698" s="123" t="s">
        <v>4123</v>
      </c>
      <c r="D3698" s="123" t="s">
        <v>32</v>
      </c>
      <c r="E3698" s="123" t="s">
        <v>44</v>
      </c>
      <c r="F3698" s="123" t="s">
        <v>138</v>
      </c>
      <c r="G3698" s="123" t="s">
        <v>59</v>
      </c>
      <c r="H3698" s="149">
        <v>0</v>
      </c>
      <c r="I3698" s="123" t="s">
        <v>3751</v>
      </c>
      <c r="J3698" s="150">
        <f>VLOOKUP(B3698,'12.2023'!A:C,3,0)</f>
        <v>0</v>
      </c>
      <c r="K3698" s="151">
        <f>VLOOKUP(B3698,'12.2023'!A:D,4,0)</f>
        <v>0</v>
      </c>
      <c r="L3698" s="150">
        <f>VLOOKUP(B3698,'12.2023'!A:E,5,0)</f>
        <v>0</v>
      </c>
      <c r="M3698" s="150">
        <f>VLOOKUP(B3698,'12.2023'!A:F,6,0)</f>
        <v>0</v>
      </c>
      <c r="N3698" s="150">
        <f t="shared" si="229"/>
        <v>0</v>
      </c>
      <c r="O3698" s="152">
        <f t="shared" si="230"/>
        <v>0</v>
      </c>
      <c r="P3698" s="128">
        <f t="shared" si="231"/>
        <v>0</v>
      </c>
      <c r="Q3698" s="153">
        <v>0</v>
      </c>
      <c r="R3698" s="128">
        <f t="shared" si="232"/>
        <v>0</v>
      </c>
      <c r="S3698" s="317">
        <v>9</v>
      </c>
    </row>
    <row r="3699" spans="2:19" hidden="1">
      <c r="B3699" s="121">
        <v>91101000017</v>
      </c>
      <c r="C3699" s="123" t="s">
        <v>4123</v>
      </c>
      <c r="D3699" s="123" t="s">
        <v>32</v>
      </c>
      <c r="E3699" s="123" t="s">
        <v>44</v>
      </c>
      <c r="F3699" s="123" t="s">
        <v>138</v>
      </c>
      <c r="G3699" s="123" t="s">
        <v>59</v>
      </c>
      <c r="H3699" s="149">
        <v>0</v>
      </c>
      <c r="I3699" s="123" t="s">
        <v>3752</v>
      </c>
      <c r="J3699" s="150">
        <f>VLOOKUP(B3699,'12.2023'!A:C,3,0)</f>
        <v>0</v>
      </c>
      <c r="K3699" s="151">
        <f>VLOOKUP(B3699,'12.2023'!A:D,4,0)</f>
        <v>0</v>
      </c>
      <c r="L3699" s="150">
        <f>VLOOKUP(B3699,'12.2023'!A:E,5,0)</f>
        <v>0</v>
      </c>
      <c r="M3699" s="150">
        <f>VLOOKUP(B3699,'12.2023'!A:F,6,0)</f>
        <v>0</v>
      </c>
      <c r="N3699" s="150">
        <f t="shared" si="229"/>
        <v>0</v>
      </c>
      <c r="O3699" s="152">
        <f t="shared" si="230"/>
        <v>0</v>
      </c>
      <c r="P3699" s="128">
        <f t="shared" si="231"/>
        <v>0</v>
      </c>
      <c r="Q3699" s="153">
        <v>0</v>
      </c>
      <c r="R3699" s="128">
        <f t="shared" si="232"/>
        <v>0</v>
      </c>
      <c r="S3699" s="317">
        <v>9</v>
      </c>
    </row>
    <row r="3700" spans="2:19" hidden="1">
      <c r="B3700" s="121">
        <v>91101000018</v>
      </c>
      <c r="C3700" s="123" t="s">
        <v>4123</v>
      </c>
      <c r="D3700" s="123" t="s">
        <v>32</v>
      </c>
      <c r="E3700" s="123" t="s">
        <v>44</v>
      </c>
      <c r="F3700" s="123" t="s">
        <v>138</v>
      </c>
      <c r="G3700" s="123" t="s">
        <v>59</v>
      </c>
      <c r="H3700" s="149">
        <v>0</v>
      </c>
      <c r="I3700" s="123" t="s">
        <v>3753</v>
      </c>
      <c r="J3700" s="150">
        <f>VLOOKUP(B3700,'12.2023'!A:C,3,0)</f>
        <v>0</v>
      </c>
      <c r="K3700" s="151">
        <f>VLOOKUP(B3700,'12.2023'!A:D,4,0)</f>
        <v>0</v>
      </c>
      <c r="L3700" s="150">
        <f>VLOOKUP(B3700,'12.2023'!A:E,5,0)</f>
        <v>0</v>
      </c>
      <c r="M3700" s="150">
        <f>VLOOKUP(B3700,'12.2023'!A:F,6,0)</f>
        <v>0</v>
      </c>
      <c r="N3700" s="150">
        <f t="shared" si="229"/>
        <v>0</v>
      </c>
      <c r="O3700" s="152">
        <f t="shared" si="230"/>
        <v>0</v>
      </c>
      <c r="P3700" s="128">
        <f t="shared" si="231"/>
        <v>0</v>
      </c>
      <c r="Q3700" s="153">
        <v>0</v>
      </c>
      <c r="R3700" s="128">
        <f t="shared" si="232"/>
        <v>0</v>
      </c>
      <c r="S3700" s="317">
        <v>9</v>
      </c>
    </row>
    <row r="3701" spans="2:19" hidden="1">
      <c r="B3701" s="121">
        <v>91101000019</v>
      </c>
      <c r="C3701" s="123" t="s">
        <v>4123</v>
      </c>
      <c r="D3701" s="123" t="s">
        <v>32</v>
      </c>
      <c r="E3701" s="123" t="s">
        <v>44</v>
      </c>
      <c r="F3701" s="123" t="s">
        <v>138</v>
      </c>
      <c r="G3701" s="123" t="s">
        <v>59</v>
      </c>
      <c r="H3701" s="149">
        <v>0</v>
      </c>
      <c r="I3701" s="123" t="s">
        <v>3754</v>
      </c>
      <c r="J3701" s="150">
        <f>VLOOKUP(B3701,'12.2023'!A:C,3,0)</f>
        <v>0</v>
      </c>
      <c r="K3701" s="151">
        <f>VLOOKUP(B3701,'12.2023'!A:D,4,0)</f>
        <v>0</v>
      </c>
      <c r="L3701" s="150">
        <f>VLOOKUP(B3701,'12.2023'!A:E,5,0)</f>
        <v>467.82</v>
      </c>
      <c r="M3701" s="150">
        <f>VLOOKUP(B3701,'12.2023'!A:F,6,0)</f>
        <v>467.82</v>
      </c>
      <c r="N3701" s="150">
        <f t="shared" si="229"/>
        <v>0</v>
      </c>
      <c r="O3701" s="152">
        <f t="shared" si="230"/>
        <v>0</v>
      </c>
      <c r="P3701" s="128">
        <f t="shared" si="231"/>
        <v>0</v>
      </c>
      <c r="Q3701" s="153">
        <v>0</v>
      </c>
      <c r="R3701" s="128">
        <f t="shared" si="232"/>
        <v>0</v>
      </c>
      <c r="S3701" s="317">
        <v>9</v>
      </c>
    </row>
    <row r="3702" spans="2:19" hidden="1">
      <c r="B3702" s="121">
        <v>91101000020</v>
      </c>
      <c r="C3702" s="123" t="s">
        <v>4123</v>
      </c>
      <c r="D3702" s="123" t="s">
        <v>32</v>
      </c>
      <c r="E3702" s="123" t="s">
        <v>44</v>
      </c>
      <c r="F3702" s="123" t="s">
        <v>138</v>
      </c>
      <c r="G3702" s="123" t="s">
        <v>59</v>
      </c>
      <c r="H3702" s="149">
        <v>0</v>
      </c>
      <c r="I3702" s="123" t="s">
        <v>3755</v>
      </c>
      <c r="J3702" s="150">
        <f>VLOOKUP(B3702,'12.2023'!A:C,3,0)</f>
        <v>0</v>
      </c>
      <c r="K3702" s="151">
        <f>VLOOKUP(B3702,'12.2023'!A:D,4,0)</f>
        <v>0</v>
      </c>
      <c r="L3702" s="150">
        <f>VLOOKUP(B3702,'12.2023'!A:E,5,0)</f>
        <v>0</v>
      </c>
      <c r="M3702" s="150">
        <f>VLOOKUP(B3702,'12.2023'!A:F,6,0)</f>
        <v>0</v>
      </c>
      <c r="N3702" s="150">
        <f t="shared" si="229"/>
        <v>0</v>
      </c>
      <c r="O3702" s="152">
        <f t="shared" si="230"/>
        <v>0</v>
      </c>
      <c r="P3702" s="128">
        <f t="shared" si="231"/>
        <v>0</v>
      </c>
      <c r="Q3702" s="153">
        <v>0</v>
      </c>
      <c r="R3702" s="128">
        <f t="shared" si="232"/>
        <v>0</v>
      </c>
      <c r="S3702" s="317">
        <v>9</v>
      </c>
    </row>
    <row r="3703" spans="2:19" hidden="1">
      <c r="B3703" s="121">
        <v>91101000021</v>
      </c>
      <c r="C3703" s="123" t="s">
        <v>4123</v>
      </c>
      <c r="D3703" s="123" t="s">
        <v>32</v>
      </c>
      <c r="E3703" s="123" t="s">
        <v>44</v>
      </c>
      <c r="F3703" s="123" t="s">
        <v>138</v>
      </c>
      <c r="G3703" s="123" t="s">
        <v>59</v>
      </c>
      <c r="H3703" s="149">
        <v>0</v>
      </c>
      <c r="I3703" s="123" t="s">
        <v>3756</v>
      </c>
      <c r="J3703" s="150">
        <f>VLOOKUP(B3703,'12.2023'!A:C,3,0)</f>
        <v>0</v>
      </c>
      <c r="K3703" s="151">
        <f>VLOOKUP(B3703,'12.2023'!A:D,4,0)</f>
        <v>0</v>
      </c>
      <c r="L3703" s="150">
        <f>VLOOKUP(B3703,'12.2023'!A:E,5,0)</f>
        <v>0</v>
      </c>
      <c r="M3703" s="150">
        <f>VLOOKUP(B3703,'12.2023'!A:F,6,0)</f>
        <v>0</v>
      </c>
      <c r="N3703" s="150">
        <f t="shared" si="229"/>
        <v>0</v>
      </c>
      <c r="O3703" s="152">
        <f t="shared" si="230"/>
        <v>0</v>
      </c>
      <c r="P3703" s="128">
        <f t="shared" si="231"/>
        <v>0</v>
      </c>
      <c r="Q3703" s="153">
        <v>0</v>
      </c>
      <c r="R3703" s="128">
        <f t="shared" si="232"/>
        <v>0</v>
      </c>
      <c r="S3703" s="317">
        <v>9</v>
      </c>
    </row>
    <row r="3704" spans="2:19" hidden="1">
      <c r="B3704" s="121">
        <v>91101000022</v>
      </c>
      <c r="C3704" s="123" t="s">
        <v>4123</v>
      </c>
      <c r="D3704" s="123" t="s">
        <v>32</v>
      </c>
      <c r="E3704" s="123" t="s">
        <v>44</v>
      </c>
      <c r="F3704" s="123" t="s">
        <v>138</v>
      </c>
      <c r="G3704" s="123" t="s">
        <v>59</v>
      </c>
      <c r="H3704" s="149">
        <v>0</v>
      </c>
      <c r="I3704" s="123" t="s">
        <v>3757</v>
      </c>
      <c r="J3704" s="150">
        <f>VLOOKUP(B3704,'12.2023'!A:C,3,0)</f>
        <v>0</v>
      </c>
      <c r="K3704" s="151">
        <f>VLOOKUP(B3704,'12.2023'!A:D,4,0)</f>
        <v>0</v>
      </c>
      <c r="L3704" s="150">
        <f>VLOOKUP(B3704,'12.2023'!A:E,5,0)</f>
        <v>0</v>
      </c>
      <c r="M3704" s="150">
        <f>VLOOKUP(B3704,'12.2023'!A:F,6,0)</f>
        <v>0</v>
      </c>
      <c r="N3704" s="150">
        <f t="shared" si="229"/>
        <v>0</v>
      </c>
      <c r="O3704" s="152">
        <f t="shared" si="230"/>
        <v>0</v>
      </c>
      <c r="P3704" s="128">
        <f t="shared" si="231"/>
        <v>0</v>
      </c>
      <c r="Q3704" s="153">
        <v>0</v>
      </c>
      <c r="R3704" s="128">
        <f t="shared" si="232"/>
        <v>0</v>
      </c>
      <c r="S3704" s="317">
        <v>9</v>
      </c>
    </row>
    <row r="3705" spans="2:19" hidden="1">
      <c r="B3705" s="121">
        <v>91101000023</v>
      </c>
      <c r="C3705" s="123" t="s">
        <v>4123</v>
      </c>
      <c r="D3705" s="123" t="s">
        <v>32</v>
      </c>
      <c r="E3705" s="123" t="s">
        <v>44</v>
      </c>
      <c r="F3705" s="123" t="s">
        <v>138</v>
      </c>
      <c r="G3705" s="123" t="s">
        <v>59</v>
      </c>
      <c r="H3705" s="149">
        <v>0</v>
      </c>
      <c r="I3705" s="123" t="s">
        <v>3758</v>
      </c>
      <c r="J3705" s="150">
        <f>VLOOKUP(B3705,'12.2023'!A:C,3,0)</f>
        <v>0</v>
      </c>
      <c r="K3705" s="151">
        <f>VLOOKUP(B3705,'12.2023'!A:D,4,0)</f>
        <v>0</v>
      </c>
      <c r="L3705" s="150">
        <f>VLOOKUP(B3705,'12.2023'!A:E,5,0)</f>
        <v>161</v>
      </c>
      <c r="M3705" s="150">
        <f>VLOOKUP(B3705,'12.2023'!A:F,6,0)</f>
        <v>161</v>
      </c>
      <c r="N3705" s="150">
        <f t="shared" si="229"/>
        <v>0</v>
      </c>
      <c r="O3705" s="152">
        <f t="shared" si="230"/>
        <v>0</v>
      </c>
      <c r="P3705" s="128">
        <f t="shared" si="231"/>
        <v>0</v>
      </c>
      <c r="Q3705" s="153">
        <v>0</v>
      </c>
      <c r="R3705" s="128">
        <f t="shared" si="232"/>
        <v>0</v>
      </c>
      <c r="S3705" s="317">
        <v>9</v>
      </c>
    </row>
    <row r="3706" spans="2:19" hidden="1">
      <c r="B3706" s="121">
        <v>91101000024</v>
      </c>
      <c r="C3706" s="123" t="s">
        <v>4123</v>
      </c>
      <c r="D3706" s="123" t="s">
        <v>32</v>
      </c>
      <c r="E3706" s="123" t="s">
        <v>44</v>
      </c>
      <c r="F3706" s="123" t="s">
        <v>138</v>
      </c>
      <c r="G3706" s="123" t="s">
        <v>59</v>
      </c>
      <c r="H3706" s="149">
        <v>0</v>
      </c>
      <c r="I3706" s="123" t="s">
        <v>3759</v>
      </c>
      <c r="J3706" s="150">
        <f>VLOOKUP(B3706,'12.2023'!A:C,3,0)</f>
        <v>0</v>
      </c>
      <c r="K3706" s="151">
        <f>VLOOKUP(B3706,'12.2023'!A:D,4,0)</f>
        <v>0</v>
      </c>
      <c r="L3706" s="150">
        <f>VLOOKUP(B3706,'12.2023'!A:E,5,0)</f>
        <v>0</v>
      </c>
      <c r="M3706" s="150">
        <f>VLOOKUP(B3706,'12.2023'!A:F,6,0)</f>
        <v>0</v>
      </c>
      <c r="N3706" s="150">
        <f t="shared" si="229"/>
        <v>0</v>
      </c>
      <c r="O3706" s="152">
        <f t="shared" si="230"/>
        <v>0</v>
      </c>
      <c r="P3706" s="128">
        <f t="shared" si="231"/>
        <v>0</v>
      </c>
      <c r="Q3706" s="153">
        <v>0</v>
      </c>
      <c r="R3706" s="128">
        <f t="shared" si="232"/>
        <v>0</v>
      </c>
      <c r="S3706" s="317">
        <v>9</v>
      </c>
    </row>
    <row r="3707" spans="2:19" hidden="1">
      <c r="B3707" s="121">
        <v>91101000025</v>
      </c>
      <c r="C3707" s="123" t="s">
        <v>4123</v>
      </c>
      <c r="D3707" s="123" t="s">
        <v>32</v>
      </c>
      <c r="E3707" s="123" t="s">
        <v>44</v>
      </c>
      <c r="F3707" s="123" t="s">
        <v>138</v>
      </c>
      <c r="G3707" s="123" t="s">
        <v>59</v>
      </c>
      <c r="H3707" s="149">
        <v>0</v>
      </c>
      <c r="I3707" s="123" t="s">
        <v>3760</v>
      </c>
      <c r="J3707" s="150">
        <f>VLOOKUP(B3707,'12.2023'!A:C,3,0)</f>
        <v>0</v>
      </c>
      <c r="K3707" s="151">
        <f>VLOOKUP(B3707,'12.2023'!A:D,4,0)</f>
        <v>0</v>
      </c>
      <c r="L3707" s="150">
        <f>VLOOKUP(B3707,'12.2023'!A:E,5,0)</f>
        <v>40100.04</v>
      </c>
      <c r="M3707" s="150">
        <f>VLOOKUP(B3707,'12.2023'!A:F,6,0)</f>
        <v>36580.120000000003</v>
      </c>
      <c r="N3707" s="150">
        <f t="shared" si="229"/>
        <v>3519.9199999999983</v>
      </c>
      <c r="O3707" s="152">
        <f t="shared" si="230"/>
        <v>0</v>
      </c>
      <c r="P3707" s="128">
        <f t="shared" si="231"/>
        <v>3519.9199999999983</v>
      </c>
      <c r="Q3707" s="153">
        <v>0</v>
      </c>
      <c r="R3707" s="128">
        <f t="shared" si="232"/>
        <v>3519.9199999999983</v>
      </c>
      <c r="S3707" s="317">
        <v>9</v>
      </c>
    </row>
    <row r="3708" spans="2:19" hidden="1">
      <c r="B3708" s="121">
        <v>91101000026</v>
      </c>
      <c r="C3708" s="123" t="s">
        <v>4123</v>
      </c>
      <c r="D3708" s="123" t="s">
        <v>32</v>
      </c>
      <c r="E3708" s="123" t="s">
        <v>44</v>
      </c>
      <c r="F3708" s="123" t="s">
        <v>138</v>
      </c>
      <c r="G3708" s="123" t="s">
        <v>59</v>
      </c>
      <c r="H3708" s="149">
        <v>0</v>
      </c>
      <c r="I3708" s="123" t="s">
        <v>3761</v>
      </c>
      <c r="J3708" s="150">
        <f>VLOOKUP(B3708,'12.2023'!A:C,3,0)</f>
        <v>0</v>
      </c>
      <c r="K3708" s="151">
        <f>VLOOKUP(B3708,'12.2023'!A:D,4,0)</f>
        <v>0</v>
      </c>
      <c r="L3708" s="150">
        <f>VLOOKUP(B3708,'12.2023'!A:E,5,0)</f>
        <v>0</v>
      </c>
      <c r="M3708" s="150">
        <f>VLOOKUP(B3708,'12.2023'!A:F,6,0)</f>
        <v>0</v>
      </c>
      <c r="N3708" s="150">
        <f t="shared" si="229"/>
        <v>0</v>
      </c>
      <c r="O3708" s="152">
        <f t="shared" si="230"/>
        <v>0</v>
      </c>
      <c r="P3708" s="128">
        <f t="shared" si="231"/>
        <v>0</v>
      </c>
      <c r="Q3708" s="153">
        <v>0</v>
      </c>
      <c r="R3708" s="128">
        <f t="shared" si="232"/>
        <v>0</v>
      </c>
      <c r="S3708" s="317">
        <v>9</v>
      </c>
    </row>
    <row r="3709" spans="2:19" hidden="1">
      <c r="B3709" s="121">
        <v>91101000027</v>
      </c>
      <c r="C3709" s="123" t="s">
        <v>4123</v>
      </c>
      <c r="D3709" s="123" t="s">
        <v>32</v>
      </c>
      <c r="E3709" s="123" t="s">
        <v>44</v>
      </c>
      <c r="F3709" s="123" t="s">
        <v>138</v>
      </c>
      <c r="G3709" s="123" t="s">
        <v>59</v>
      </c>
      <c r="H3709" s="149">
        <v>0</v>
      </c>
      <c r="I3709" s="123" t="s">
        <v>3762</v>
      </c>
      <c r="J3709" s="150">
        <f>VLOOKUP(B3709,'12.2023'!A:C,3,0)</f>
        <v>0</v>
      </c>
      <c r="K3709" s="151">
        <f>VLOOKUP(B3709,'12.2023'!A:D,4,0)</f>
        <v>0</v>
      </c>
      <c r="L3709" s="150">
        <f>VLOOKUP(B3709,'12.2023'!A:E,5,0)</f>
        <v>1380</v>
      </c>
      <c r="M3709" s="150">
        <f>VLOOKUP(B3709,'12.2023'!A:F,6,0)</f>
        <v>1380</v>
      </c>
      <c r="N3709" s="150">
        <f t="shared" si="229"/>
        <v>0</v>
      </c>
      <c r="O3709" s="152">
        <f t="shared" si="230"/>
        <v>0</v>
      </c>
      <c r="P3709" s="128">
        <f t="shared" si="231"/>
        <v>0</v>
      </c>
      <c r="Q3709" s="153">
        <v>0</v>
      </c>
      <c r="R3709" s="128">
        <f t="shared" si="232"/>
        <v>0</v>
      </c>
      <c r="S3709" s="317">
        <v>9</v>
      </c>
    </row>
    <row r="3710" spans="2:19" hidden="1">
      <c r="B3710" s="121">
        <v>91101000028</v>
      </c>
      <c r="C3710" s="123" t="s">
        <v>4123</v>
      </c>
      <c r="D3710" s="123" t="s">
        <v>32</v>
      </c>
      <c r="E3710" s="123" t="s">
        <v>44</v>
      </c>
      <c r="F3710" s="123" t="s">
        <v>138</v>
      </c>
      <c r="G3710" s="123" t="s">
        <v>59</v>
      </c>
      <c r="H3710" s="149">
        <v>0</v>
      </c>
      <c r="I3710" s="123" t="s">
        <v>3763</v>
      </c>
      <c r="J3710" s="150">
        <f>VLOOKUP(B3710,'12.2023'!A:C,3,0)</f>
        <v>0</v>
      </c>
      <c r="K3710" s="151">
        <f>VLOOKUP(B3710,'12.2023'!A:D,4,0)</f>
        <v>0</v>
      </c>
      <c r="L3710" s="150">
        <f>VLOOKUP(B3710,'12.2023'!A:E,5,0)</f>
        <v>7012.12</v>
      </c>
      <c r="M3710" s="150">
        <f>VLOOKUP(B3710,'12.2023'!A:F,6,0)</f>
        <v>7012.12</v>
      </c>
      <c r="N3710" s="150">
        <f t="shared" si="229"/>
        <v>0</v>
      </c>
      <c r="O3710" s="152">
        <f t="shared" si="230"/>
        <v>0</v>
      </c>
      <c r="P3710" s="128">
        <f t="shared" si="231"/>
        <v>0</v>
      </c>
      <c r="Q3710" s="153">
        <v>0</v>
      </c>
      <c r="R3710" s="128">
        <f t="shared" si="232"/>
        <v>0</v>
      </c>
      <c r="S3710" s="317">
        <v>9</v>
      </c>
    </row>
    <row r="3711" spans="2:19" hidden="1">
      <c r="B3711" s="121">
        <v>91101000029</v>
      </c>
      <c r="C3711" s="123" t="s">
        <v>4123</v>
      </c>
      <c r="D3711" s="123" t="s">
        <v>32</v>
      </c>
      <c r="E3711" s="123" t="s">
        <v>44</v>
      </c>
      <c r="F3711" s="123" t="s">
        <v>138</v>
      </c>
      <c r="G3711" s="123" t="s">
        <v>59</v>
      </c>
      <c r="H3711" s="149">
        <v>0</v>
      </c>
      <c r="I3711" s="123" t="s">
        <v>3764</v>
      </c>
      <c r="J3711" s="150">
        <f>VLOOKUP(B3711,'12.2023'!A:C,3,0)</f>
        <v>0</v>
      </c>
      <c r="K3711" s="151">
        <f>VLOOKUP(B3711,'12.2023'!A:D,4,0)</f>
        <v>0</v>
      </c>
      <c r="L3711" s="150">
        <f>VLOOKUP(B3711,'12.2023'!A:E,5,0)</f>
        <v>6823.76</v>
      </c>
      <c r="M3711" s="150">
        <f>VLOOKUP(B3711,'12.2023'!A:F,6,0)</f>
        <v>6823.76</v>
      </c>
      <c r="N3711" s="150">
        <f t="shared" si="229"/>
        <v>0</v>
      </c>
      <c r="O3711" s="152">
        <f t="shared" si="230"/>
        <v>0</v>
      </c>
      <c r="P3711" s="128">
        <f t="shared" si="231"/>
        <v>0</v>
      </c>
      <c r="Q3711" s="153">
        <v>0</v>
      </c>
      <c r="R3711" s="128">
        <f t="shared" si="232"/>
        <v>0</v>
      </c>
      <c r="S3711" s="317">
        <v>9</v>
      </c>
    </row>
    <row r="3712" spans="2:19" hidden="1">
      <c r="B3712" s="121">
        <v>91101000030</v>
      </c>
      <c r="C3712" s="123" t="s">
        <v>4123</v>
      </c>
      <c r="D3712" s="123" t="s">
        <v>32</v>
      </c>
      <c r="E3712" s="123" t="s">
        <v>44</v>
      </c>
      <c r="F3712" s="123" t="s">
        <v>138</v>
      </c>
      <c r="G3712" s="123" t="s">
        <v>59</v>
      </c>
      <c r="H3712" s="149">
        <v>0</v>
      </c>
      <c r="I3712" s="123" t="s">
        <v>3765</v>
      </c>
      <c r="J3712" s="150">
        <f>VLOOKUP(B3712,'12.2023'!A:C,3,0)</f>
        <v>0</v>
      </c>
      <c r="K3712" s="151">
        <f>VLOOKUP(B3712,'12.2023'!A:D,4,0)</f>
        <v>0</v>
      </c>
      <c r="L3712" s="150">
        <f>VLOOKUP(B3712,'12.2023'!A:E,5,0)</f>
        <v>119878.40000000001</v>
      </c>
      <c r="M3712" s="150">
        <f>VLOOKUP(B3712,'12.2023'!A:F,6,0)</f>
        <v>119878.40000000001</v>
      </c>
      <c r="N3712" s="150">
        <f t="shared" si="229"/>
        <v>0</v>
      </c>
      <c r="O3712" s="152">
        <f t="shared" si="230"/>
        <v>0</v>
      </c>
      <c r="P3712" s="128">
        <f t="shared" si="231"/>
        <v>0</v>
      </c>
      <c r="Q3712" s="153">
        <v>0</v>
      </c>
      <c r="R3712" s="128">
        <f t="shared" si="232"/>
        <v>0</v>
      </c>
      <c r="S3712" s="317">
        <v>9</v>
      </c>
    </row>
    <row r="3713" spans="2:19" hidden="1">
      <c r="B3713" s="121">
        <v>91101000031</v>
      </c>
      <c r="C3713" s="123" t="s">
        <v>4123</v>
      </c>
      <c r="D3713" s="123" t="s">
        <v>32</v>
      </c>
      <c r="E3713" s="123" t="s">
        <v>44</v>
      </c>
      <c r="F3713" s="123" t="s">
        <v>138</v>
      </c>
      <c r="G3713" s="123" t="s">
        <v>59</v>
      </c>
      <c r="H3713" s="149">
        <v>0</v>
      </c>
      <c r="I3713" s="123" t="s">
        <v>3766</v>
      </c>
      <c r="J3713" s="150">
        <f>VLOOKUP(B3713,'12.2023'!A:C,3,0)</f>
        <v>0</v>
      </c>
      <c r="K3713" s="151">
        <f>VLOOKUP(B3713,'12.2023'!A:D,4,0)</f>
        <v>0</v>
      </c>
      <c r="L3713" s="150">
        <f>VLOOKUP(B3713,'12.2023'!A:E,5,0)</f>
        <v>3006.1</v>
      </c>
      <c r="M3713" s="150">
        <f>VLOOKUP(B3713,'12.2023'!A:F,6,0)</f>
        <v>3006.1</v>
      </c>
      <c r="N3713" s="150">
        <f t="shared" si="229"/>
        <v>0</v>
      </c>
      <c r="O3713" s="152">
        <f t="shared" si="230"/>
        <v>0</v>
      </c>
      <c r="P3713" s="128">
        <f t="shared" si="231"/>
        <v>0</v>
      </c>
      <c r="Q3713" s="153">
        <v>0</v>
      </c>
      <c r="R3713" s="128">
        <f t="shared" si="232"/>
        <v>0</v>
      </c>
      <c r="S3713" s="317">
        <v>9</v>
      </c>
    </row>
    <row r="3714" spans="2:19" hidden="1">
      <c r="B3714" s="121">
        <v>91101000032</v>
      </c>
      <c r="C3714" s="123" t="s">
        <v>4123</v>
      </c>
      <c r="D3714" s="123" t="s">
        <v>32</v>
      </c>
      <c r="E3714" s="123" t="s">
        <v>44</v>
      </c>
      <c r="F3714" s="123" t="s">
        <v>138</v>
      </c>
      <c r="G3714" s="123" t="s">
        <v>59</v>
      </c>
      <c r="H3714" s="149">
        <v>0</v>
      </c>
      <c r="I3714" s="123" t="s">
        <v>3767</v>
      </c>
      <c r="J3714" s="150">
        <f>VLOOKUP(B3714,'12.2023'!A:C,3,0)</f>
        <v>0</v>
      </c>
      <c r="K3714" s="151">
        <f>VLOOKUP(B3714,'12.2023'!A:D,4,0)</f>
        <v>0</v>
      </c>
      <c r="L3714" s="150">
        <f>VLOOKUP(B3714,'12.2023'!A:E,5,0)</f>
        <v>443.7</v>
      </c>
      <c r="M3714" s="150">
        <f>VLOOKUP(B3714,'12.2023'!A:F,6,0)</f>
        <v>443.7</v>
      </c>
      <c r="N3714" s="150">
        <f t="shared" si="229"/>
        <v>0</v>
      </c>
      <c r="O3714" s="152">
        <f t="shared" si="230"/>
        <v>0</v>
      </c>
      <c r="P3714" s="128">
        <f t="shared" si="231"/>
        <v>0</v>
      </c>
      <c r="Q3714" s="153">
        <v>0</v>
      </c>
      <c r="R3714" s="128">
        <f t="shared" si="232"/>
        <v>0</v>
      </c>
      <c r="S3714" s="317">
        <v>9</v>
      </c>
    </row>
    <row r="3715" spans="2:19" hidden="1">
      <c r="B3715" s="121">
        <v>91101000033</v>
      </c>
      <c r="C3715" s="123" t="s">
        <v>4123</v>
      </c>
      <c r="D3715" s="123" t="s">
        <v>32</v>
      </c>
      <c r="E3715" s="123" t="s">
        <v>44</v>
      </c>
      <c r="F3715" s="123" t="s">
        <v>138</v>
      </c>
      <c r="G3715" s="123" t="s">
        <v>59</v>
      </c>
      <c r="H3715" s="149">
        <v>0</v>
      </c>
      <c r="I3715" s="123" t="s">
        <v>4263</v>
      </c>
      <c r="J3715" s="150">
        <v>0</v>
      </c>
      <c r="K3715" s="151">
        <v>0</v>
      </c>
      <c r="L3715" s="150">
        <v>1759.5</v>
      </c>
      <c r="M3715" s="150">
        <v>1759.5</v>
      </c>
      <c r="N3715" s="150">
        <f t="shared" si="229"/>
        <v>0</v>
      </c>
      <c r="O3715" s="152">
        <f t="shared" si="230"/>
        <v>0</v>
      </c>
      <c r="P3715" s="128">
        <f t="shared" si="231"/>
        <v>0</v>
      </c>
      <c r="Q3715" s="153">
        <v>0</v>
      </c>
      <c r="R3715" s="128">
        <f t="shared" si="232"/>
        <v>0</v>
      </c>
      <c r="S3715" s="317">
        <v>9</v>
      </c>
    </row>
    <row r="3716" spans="2:19" hidden="1">
      <c r="B3716" s="121">
        <v>91102000001</v>
      </c>
      <c r="C3716" s="123" t="s">
        <v>4123</v>
      </c>
      <c r="D3716" s="123" t="s">
        <v>32</v>
      </c>
      <c r="E3716" s="123" t="s">
        <v>44</v>
      </c>
      <c r="F3716" s="123" t="s">
        <v>88</v>
      </c>
      <c r="G3716" s="123" t="s">
        <v>106</v>
      </c>
      <c r="H3716" s="149">
        <v>0</v>
      </c>
      <c r="I3716" s="123" t="s">
        <v>3768</v>
      </c>
      <c r="J3716" s="150">
        <f>VLOOKUP(B3716,'12.2023'!A:C,3,0)</f>
        <v>0</v>
      </c>
      <c r="K3716" s="151">
        <f>VLOOKUP(B3716,'12.2023'!A:D,4,0)</f>
        <v>0</v>
      </c>
      <c r="L3716" s="150">
        <f>VLOOKUP(B3716,'12.2023'!A:E,5,0)</f>
        <v>289017.73</v>
      </c>
      <c r="M3716" s="150">
        <f>VLOOKUP(B3716,'12.2023'!A:F,6,0)</f>
        <v>289017.73</v>
      </c>
      <c r="N3716" s="150">
        <f t="shared" si="229"/>
        <v>0</v>
      </c>
      <c r="O3716" s="152">
        <f t="shared" si="230"/>
        <v>0</v>
      </c>
      <c r="P3716" s="128">
        <f t="shared" si="231"/>
        <v>0</v>
      </c>
      <c r="Q3716" s="153">
        <v>0</v>
      </c>
      <c r="R3716" s="128">
        <f t="shared" si="232"/>
        <v>0</v>
      </c>
      <c r="S3716" s="317">
        <v>8</v>
      </c>
    </row>
    <row r="3717" spans="2:19" hidden="1">
      <c r="B3717" s="121">
        <v>91103000001</v>
      </c>
      <c r="C3717" s="123" t="s">
        <v>4123</v>
      </c>
      <c r="D3717" s="123" t="s">
        <v>32</v>
      </c>
      <c r="E3717" s="148" t="s">
        <v>44</v>
      </c>
      <c r="F3717" s="148" t="s">
        <v>88</v>
      </c>
      <c r="G3717" s="148" t="s">
        <v>107</v>
      </c>
      <c r="H3717" s="149">
        <v>0</v>
      </c>
      <c r="I3717" s="123" t="s">
        <v>3769</v>
      </c>
      <c r="J3717" s="150">
        <f>VLOOKUP(B3717,'12.2023'!A:C,3,0)</f>
        <v>47565.04</v>
      </c>
      <c r="K3717" s="151">
        <f>VLOOKUP(B3717,'12.2023'!A:D,4,0)</f>
        <v>0</v>
      </c>
      <c r="L3717" s="150">
        <f>VLOOKUP(B3717,'12.2023'!A:E,5,0)</f>
        <v>1506967.86</v>
      </c>
      <c r="M3717" s="150">
        <f>VLOOKUP(B3717,'12.2023'!A:F,6,0)</f>
        <v>1529411.5</v>
      </c>
      <c r="N3717" s="150">
        <f t="shared" si="229"/>
        <v>25121.40000000014</v>
      </c>
      <c r="O3717" s="152">
        <f t="shared" si="230"/>
        <v>0</v>
      </c>
      <c r="P3717" s="128">
        <f t="shared" si="231"/>
        <v>25121.40000000014</v>
      </c>
      <c r="Q3717" s="153">
        <v>0</v>
      </c>
      <c r="R3717" s="128">
        <f t="shared" si="232"/>
        <v>25121.40000000014</v>
      </c>
      <c r="S3717" s="317">
        <v>8</v>
      </c>
    </row>
    <row r="3718" spans="2:19" hidden="1">
      <c r="B3718" s="121">
        <v>91104000001</v>
      </c>
      <c r="C3718" s="123" t="s">
        <v>4123</v>
      </c>
      <c r="D3718" s="123" t="s">
        <v>32</v>
      </c>
      <c r="E3718" s="149" t="s">
        <v>34</v>
      </c>
      <c r="F3718" s="123" t="s">
        <v>140</v>
      </c>
      <c r="G3718" s="123" t="s">
        <v>127</v>
      </c>
      <c r="H3718" s="149">
        <v>0</v>
      </c>
      <c r="I3718" s="123" t="s">
        <v>3770</v>
      </c>
      <c r="J3718" s="150">
        <f>VLOOKUP(B3718,'12.2023'!A:C,3,0)</f>
        <v>0</v>
      </c>
      <c r="K3718" s="151">
        <f>VLOOKUP(B3718,'12.2023'!A:D,4,0)</f>
        <v>0</v>
      </c>
      <c r="L3718" s="150">
        <f>VLOOKUP(B3718,'12.2023'!A:E,5,0)</f>
        <v>349384.16000000003</v>
      </c>
      <c r="M3718" s="150">
        <f>VLOOKUP(B3718,'12.2023'!A:F,6,0)</f>
        <v>349384.16000000003</v>
      </c>
      <c r="N3718" s="150">
        <f t="shared" si="229"/>
        <v>0</v>
      </c>
      <c r="O3718" s="152">
        <f t="shared" si="230"/>
        <v>0</v>
      </c>
      <c r="P3718" s="128">
        <f t="shared" si="231"/>
        <v>0</v>
      </c>
      <c r="Q3718" s="153">
        <v>0</v>
      </c>
      <c r="R3718" s="128">
        <f t="shared" si="232"/>
        <v>0</v>
      </c>
      <c r="S3718" s="129">
        <v>17</v>
      </c>
    </row>
    <row r="3719" spans="2:19" hidden="1">
      <c r="B3719" s="121">
        <v>91104000002</v>
      </c>
      <c r="C3719" s="123" t="s">
        <v>4123</v>
      </c>
      <c r="D3719" s="123" t="s">
        <v>32</v>
      </c>
      <c r="E3719" s="160" t="s">
        <v>44</v>
      </c>
      <c r="F3719" s="160" t="s">
        <v>152</v>
      </c>
      <c r="G3719" s="160" t="s">
        <v>45</v>
      </c>
      <c r="H3719" s="149">
        <v>0</v>
      </c>
      <c r="I3719" s="123" t="s">
        <v>3771</v>
      </c>
      <c r="J3719" s="150">
        <f>VLOOKUP(B3719,'12.2023'!A:C,3,0)</f>
        <v>0</v>
      </c>
      <c r="K3719" s="151">
        <f>VLOOKUP(B3719,'12.2023'!A:D,4,0)</f>
        <v>0</v>
      </c>
      <c r="L3719" s="150">
        <f>VLOOKUP(B3719,'12.2023'!A:E,5,0)</f>
        <v>30657.83</v>
      </c>
      <c r="M3719" s="150">
        <f>VLOOKUP(B3719,'12.2023'!A:F,6,0)</f>
        <v>30657.83</v>
      </c>
      <c r="N3719" s="150">
        <f t="shared" ref="N3719:N3782" si="233">IF((J3719+L3719)-(K3719+M3719)&lt;0,0,(J3719+L3719)-(K3719+M3719))</f>
        <v>0</v>
      </c>
      <c r="O3719" s="152">
        <f t="shared" ref="O3719:O3782" si="234">-IF((J3719+L3719)-(K3719+M3719)&lt;0,(J3719+L3719)-(K3719+M3719),0)</f>
        <v>0</v>
      </c>
      <c r="P3719" s="128">
        <f t="shared" ref="P3719:P3782" si="235">N3719-O3719</f>
        <v>0</v>
      </c>
      <c r="Q3719" s="153">
        <v>0</v>
      </c>
      <c r="R3719" s="128">
        <f t="shared" ref="R3719:R3782" si="236">P3719-Q3719</f>
        <v>0</v>
      </c>
      <c r="S3719" s="129">
        <v>11</v>
      </c>
    </row>
    <row r="3720" spans="2:19" hidden="1">
      <c r="B3720" s="121">
        <v>91105000001</v>
      </c>
      <c r="C3720" s="123" t="s">
        <v>4123</v>
      </c>
      <c r="D3720" s="123" t="s">
        <v>32</v>
      </c>
      <c r="E3720" s="123" t="s">
        <v>44</v>
      </c>
      <c r="F3720" s="123" t="s">
        <v>152</v>
      </c>
      <c r="G3720" s="123" t="s">
        <v>108</v>
      </c>
      <c r="H3720" s="149">
        <v>0</v>
      </c>
      <c r="I3720" s="123" t="s">
        <v>3772</v>
      </c>
      <c r="J3720" s="150">
        <f>VLOOKUP(B3720,'12.2023'!A:C,3,0)</f>
        <v>7400</v>
      </c>
      <c r="K3720" s="151">
        <f>VLOOKUP(B3720,'12.2023'!A:D,4,0)</f>
        <v>0</v>
      </c>
      <c r="L3720" s="150">
        <f>VLOOKUP(B3720,'12.2023'!A:E,5,0)</f>
        <v>0</v>
      </c>
      <c r="M3720" s="150">
        <f>VLOOKUP(B3720,'12.2023'!A:F,6,0)</f>
        <v>7400</v>
      </c>
      <c r="N3720" s="150">
        <f t="shared" si="233"/>
        <v>0</v>
      </c>
      <c r="O3720" s="152">
        <f t="shared" si="234"/>
        <v>0</v>
      </c>
      <c r="P3720" s="128">
        <f t="shared" si="235"/>
        <v>0</v>
      </c>
      <c r="Q3720" s="153">
        <v>0</v>
      </c>
      <c r="R3720" s="128">
        <f t="shared" si="236"/>
        <v>0</v>
      </c>
      <c r="S3720" s="129">
        <v>11</v>
      </c>
    </row>
    <row r="3721" spans="2:19" hidden="1">
      <c r="B3721" s="121">
        <v>91105000002</v>
      </c>
      <c r="C3721" s="123" t="s">
        <v>4123</v>
      </c>
      <c r="D3721" s="123" t="s">
        <v>32</v>
      </c>
      <c r="E3721" s="123" t="s">
        <v>44</v>
      </c>
      <c r="F3721" s="123" t="s">
        <v>152</v>
      </c>
      <c r="G3721" s="123" t="s">
        <v>108</v>
      </c>
      <c r="H3721" s="149">
        <v>0</v>
      </c>
      <c r="I3721" s="123" t="s">
        <v>3394</v>
      </c>
      <c r="J3721" s="150">
        <f>VLOOKUP(B3721,'12.2023'!A:C,3,0)</f>
        <v>6571</v>
      </c>
      <c r="K3721" s="151">
        <f>VLOOKUP(B3721,'12.2023'!A:D,4,0)</f>
        <v>0</v>
      </c>
      <c r="L3721" s="150">
        <f>VLOOKUP(B3721,'12.2023'!A:E,5,0)</f>
        <v>8388.81</v>
      </c>
      <c r="M3721" s="150">
        <f>VLOOKUP(B3721,'12.2023'!A:F,6,0)</f>
        <v>6571</v>
      </c>
      <c r="N3721" s="150">
        <f t="shared" si="233"/>
        <v>8388.81</v>
      </c>
      <c r="O3721" s="152">
        <f t="shared" si="234"/>
        <v>0</v>
      </c>
      <c r="P3721" s="128">
        <f t="shared" si="235"/>
        <v>8388.81</v>
      </c>
      <c r="Q3721" s="153">
        <v>0</v>
      </c>
      <c r="R3721" s="128">
        <f t="shared" si="236"/>
        <v>8388.81</v>
      </c>
      <c r="S3721" s="129">
        <v>11</v>
      </c>
    </row>
    <row r="3722" spans="2:19" hidden="1">
      <c r="B3722" s="121">
        <v>91106101001</v>
      </c>
      <c r="C3722" s="123" t="s">
        <v>4123</v>
      </c>
      <c r="D3722" s="123" t="s">
        <v>32</v>
      </c>
      <c r="E3722" s="123" t="s">
        <v>44</v>
      </c>
      <c r="F3722" s="123" t="s">
        <v>139</v>
      </c>
      <c r="G3722" s="123" t="s">
        <v>120</v>
      </c>
      <c r="H3722" s="149">
        <v>0</v>
      </c>
      <c r="I3722" s="123" t="s">
        <v>3773</v>
      </c>
      <c r="J3722" s="150">
        <f>VLOOKUP(B3722,'12.2023'!A:C,3,0)</f>
        <v>791.26</v>
      </c>
      <c r="K3722" s="151">
        <f>VLOOKUP(B3722,'12.2023'!A:D,4,0)</f>
        <v>0</v>
      </c>
      <c r="L3722" s="150">
        <f>VLOOKUP(B3722,'12.2023'!A:E,5,0)</f>
        <v>6832.49</v>
      </c>
      <c r="M3722" s="150">
        <f>VLOOKUP(B3722,'12.2023'!A:F,6,0)</f>
        <v>5588.75</v>
      </c>
      <c r="N3722" s="150">
        <f t="shared" si="233"/>
        <v>2035</v>
      </c>
      <c r="O3722" s="152">
        <f t="shared" si="234"/>
        <v>0</v>
      </c>
      <c r="P3722" s="128">
        <f t="shared" si="235"/>
        <v>2035</v>
      </c>
      <c r="Q3722" s="153">
        <v>0</v>
      </c>
      <c r="R3722" s="128">
        <f t="shared" si="236"/>
        <v>2035</v>
      </c>
      <c r="S3722" s="317">
        <v>10</v>
      </c>
    </row>
    <row r="3723" spans="2:19" hidden="1">
      <c r="B3723" s="121">
        <v>91106101002</v>
      </c>
      <c r="C3723" s="123" t="s">
        <v>4123</v>
      </c>
      <c r="D3723" s="123" t="s">
        <v>32</v>
      </c>
      <c r="E3723" s="123" t="s">
        <v>44</v>
      </c>
      <c r="F3723" s="123" t="s">
        <v>139</v>
      </c>
      <c r="G3723" s="123" t="s">
        <v>120</v>
      </c>
      <c r="H3723" s="149">
        <v>0</v>
      </c>
      <c r="I3723" s="123" t="s">
        <v>3774</v>
      </c>
      <c r="J3723" s="150">
        <f>VLOOKUP(B3723,'12.2023'!A:C,3,0)</f>
        <v>0</v>
      </c>
      <c r="K3723" s="151">
        <f>VLOOKUP(B3723,'12.2023'!A:D,4,0)</f>
        <v>0</v>
      </c>
      <c r="L3723" s="150">
        <f>VLOOKUP(B3723,'12.2023'!A:E,5,0)</f>
        <v>0</v>
      </c>
      <c r="M3723" s="150">
        <f>VLOOKUP(B3723,'12.2023'!A:F,6,0)</f>
        <v>0</v>
      </c>
      <c r="N3723" s="150">
        <f t="shared" si="233"/>
        <v>0</v>
      </c>
      <c r="O3723" s="152">
        <f t="shared" si="234"/>
        <v>0</v>
      </c>
      <c r="P3723" s="128">
        <f t="shared" si="235"/>
        <v>0</v>
      </c>
      <c r="Q3723" s="153">
        <v>0</v>
      </c>
      <c r="R3723" s="128">
        <f t="shared" si="236"/>
        <v>0</v>
      </c>
      <c r="S3723" s="317">
        <v>10</v>
      </c>
    </row>
    <row r="3724" spans="2:19" hidden="1">
      <c r="B3724" s="121">
        <v>91106101003</v>
      </c>
      <c r="C3724" s="123" t="s">
        <v>4123</v>
      </c>
      <c r="D3724" s="123" t="s">
        <v>32</v>
      </c>
      <c r="E3724" s="123" t="s">
        <v>44</v>
      </c>
      <c r="F3724" s="123" t="s">
        <v>139</v>
      </c>
      <c r="G3724" s="123" t="s">
        <v>120</v>
      </c>
      <c r="H3724" s="149">
        <v>0</v>
      </c>
      <c r="I3724" s="123" t="s">
        <v>3775</v>
      </c>
      <c r="J3724" s="150">
        <f>VLOOKUP(B3724,'12.2023'!A:C,3,0)</f>
        <v>924.53</v>
      </c>
      <c r="K3724" s="151">
        <f>VLOOKUP(B3724,'12.2023'!A:D,4,0)</f>
        <v>0</v>
      </c>
      <c r="L3724" s="150">
        <f>VLOOKUP(B3724,'12.2023'!A:E,5,0)</f>
        <v>1056.22</v>
      </c>
      <c r="M3724" s="150">
        <f>VLOOKUP(B3724,'12.2023'!A:F,6,0)</f>
        <v>630.75</v>
      </c>
      <c r="N3724" s="150">
        <f t="shared" si="233"/>
        <v>1350</v>
      </c>
      <c r="O3724" s="152">
        <f t="shared" si="234"/>
        <v>0</v>
      </c>
      <c r="P3724" s="128">
        <f t="shared" si="235"/>
        <v>1350</v>
      </c>
      <c r="Q3724" s="153">
        <v>0</v>
      </c>
      <c r="R3724" s="128">
        <f t="shared" si="236"/>
        <v>1350</v>
      </c>
      <c r="S3724" s="317">
        <v>10</v>
      </c>
    </row>
    <row r="3725" spans="2:19" hidden="1">
      <c r="B3725" s="121">
        <v>91106101004</v>
      </c>
      <c r="C3725" s="123" t="s">
        <v>4123</v>
      </c>
      <c r="D3725" s="123" t="s">
        <v>32</v>
      </c>
      <c r="E3725" s="123" t="s">
        <v>44</v>
      </c>
      <c r="F3725" s="123" t="s">
        <v>139</v>
      </c>
      <c r="G3725" s="123" t="s">
        <v>120</v>
      </c>
      <c r="H3725" s="149">
        <v>0</v>
      </c>
      <c r="I3725" s="123" t="s">
        <v>3776</v>
      </c>
      <c r="J3725" s="150">
        <f>VLOOKUP(B3725,'12.2023'!A:C,3,0)</f>
        <v>0</v>
      </c>
      <c r="K3725" s="151">
        <f>VLOOKUP(B3725,'12.2023'!A:D,4,0)</f>
        <v>0</v>
      </c>
      <c r="L3725" s="150">
        <f>VLOOKUP(B3725,'12.2023'!A:E,5,0)</f>
        <v>0</v>
      </c>
      <c r="M3725" s="150">
        <f>VLOOKUP(B3725,'12.2023'!A:F,6,0)</f>
        <v>0</v>
      </c>
      <c r="N3725" s="150">
        <f t="shared" si="233"/>
        <v>0</v>
      </c>
      <c r="O3725" s="152">
        <f t="shared" si="234"/>
        <v>0</v>
      </c>
      <c r="P3725" s="128">
        <f t="shared" si="235"/>
        <v>0</v>
      </c>
      <c r="Q3725" s="153">
        <v>0</v>
      </c>
      <c r="R3725" s="128">
        <f t="shared" si="236"/>
        <v>0</v>
      </c>
      <c r="S3725" s="317">
        <v>10</v>
      </c>
    </row>
    <row r="3726" spans="2:19" hidden="1">
      <c r="B3726" s="121">
        <v>91106101005</v>
      </c>
      <c r="C3726" s="123" t="s">
        <v>4123</v>
      </c>
      <c r="D3726" s="123" t="s">
        <v>32</v>
      </c>
      <c r="E3726" s="123" t="s">
        <v>44</v>
      </c>
      <c r="F3726" s="123" t="s">
        <v>139</v>
      </c>
      <c r="G3726" s="123" t="s">
        <v>120</v>
      </c>
      <c r="H3726" s="149">
        <v>0</v>
      </c>
      <c r="I3726" s="123" t="s">
        <v>3777</v>
      </c>
      <c r="J3726" s="150">
        <f>VLOOKUP(B3726,'12.2023'!A:C,3,0)</f>
        <v>726.85</v>
      </c>
      <c r="K3726" s="151">
        <f>VLOOKUP(B3726,'12.2023'!A:D,4,0)</f>
        <v>0</v>
      </c>
      <c r="L3726" s="150">
        <f>VLOOKUP(B3726,'12.2023'!A:E,5,0)</f>
        <v>23.150000000000002</v>
      </c>
      <c r="M3726" s="150">
        <f>VLOOKUP(B3726,'12.2023'!A:F,6,0)</f>
        <v>315</v>
      </c>
      <c r="N3726" s="150">
        <f t="shared" si="233"/>
        <v>435</v>
      </c>
      <c r="O3726" s="152">
        <f t="shared" si="234"/>
        <v>0</v>
      </c>
      <c r="P3726" s="128">
        <f t="shared" si="235"/>
        <v>435</v>
      </c>
      <c r="Q3726" s="153">
        <v>0</v>
      </c>
      <c r="R3726" s="128">
        <f t="shared" si="236"/>
        <v>435</v>
      </c>
      <c r="S3726" s="317">
        <v>10</v>
      </c>
    </row>
    <row r="3727" spans="2:19" hidden="1">
      <c r="B3727" s="121">
        <v>91106101006</v>
      </c>
      <c r="C3727" s="123" t="s">
        <v>4123</v>
      </c>
      <c r="D3727" s="123" t="s">
        <v>32</v>
      </c>
      <c r="E3727" s="123" t="s">
        <v>44</v>
      </c>
      <c r="F3727" s="123" t="s">
        <v>139</v>
      </c>
      <c r="G3727" s="123" t="s">
        <v>120</v>
      </c>
      <c r="H3727" s="149">
        <v>0</v>
      </c>
      <c r="I3727" s="123" t="s">
        <v>3778</v>
      </c>
      <c r="J3727" s="150">
        <f>VLOOKUP(B3727,'12.2023'!A:C,3,0)</f>
        <v>0</v>
      </c>
      <c r="K3727" s="151">
        <f>VLOOKUP(B3727,'12.2023'!A:D,4,0)</f>
        <v>0</v>
      </c>
      <c r="L3727" s="150">
        <f>VLOOKUP(B3727,'12.2023'!A:E,5,0)</f>
        <v>0</v>
      </c>
      <c r="M3727" s="150">
        <f>VLOOKUP(B3727,'12.2023'!A:F,6,0)</f>
        <v>0</v>
      </c>
      <c r="N3727" s="150">
        <f t="shared" si="233"/>
        <v>0</v>
      </c>
      <c r="O3727" s="152">
        <f t="shared" si="234"/>
        <v>0</v>
      </c>
      <c r="P3727" s="128">
        <f t="shared" si="235"/>
        <v>0</v>
      </c>
      <c r="Q3727" s="153">
        <v>0</v>
      </c>
      <c r="R3727" s="128">
        <f t="shared" si="236"/>
        <v>0</v>
      </c>
      <c r="S3727" s="317">
        <v>10</v>
      </c>
    </row>
    <row r="3728" spans="2:19" hidden="1">
      <c r="B3728" s="121">
        <v>91106101007</v>
      </c>
      <c r="C3728" s="123" t="s">
        <v>4123</v>
      </c>
      <c r="D3728" s="123" t="s">
        <v>32</v>
      </c>
      <c r="E3728" s="123" t="s">
        <v>44</v>
      </c>
      <c r="F3728" s="123" t="s">
        <v>139</v>
      </c>
      <c r="G3728" s="123" t="s">
        <v>120</v>
      </c>
      <c r="H3728" s="149">
        <v>0</v>
      </c>
      <c r="I3728" s="123" t="s">
        <v>3779</v>
      </c>
      <c r="J3728" s="150">
        <f>VLOOKUP(B3728,'12.2023'!A:C,3,0)</f>
        <v>0</v>
      </c>
      <c r="K3728" s="151">
        <f>VLOOKUP(B3728,'12.2023'!A:D,4,0)</f>
        <v>0</v>
      </c>
      <c r="L3728" s="150">
        <f>VLOOKUP(B3728,'12.2023'!A:E,5,0)</f>
        <v>307.5</v>
      </c>
      <c r="M3728" s="150">
        <f>VLOOKUP(B3728,'12.2023'!A:F,6,0)</f>
        <v>127.5</v>
      </c>
      <c r="N3728" s="150">
        <f t="shared" si="233"/>
        <v>180</v>
      </c>
      <c r="O3728" s="152">
        <f t="shared" si="234"/>
        <v>0</v>
      </c>
      <c r="P3728" s="128">
        <f t="shared" si="235"/>
        <v>180</v>
      </c>
      <c r="Q3728" s="153">
        <v>0</v>
      </c>
      <c r="R3728" s="128">
        <f t="shared" si="236"/>
        <v>180</v>
      </c>
      <c r="S3728" s="317">
        <v>10</v>
      </c>
    </row>
    <row r="3729" spans="2:19" hidden="1">
      <c r="B3729" s="121">
        <v>91106101008</v>
      </c>
      <c r="C3729" s="123" t="s">
        <v>4123</v>
      </c>
      <c r="D3729" s="123" t="s">
        <v>32</v>
      </c>
      <c r="E3729" s="123" t="s">
        <v>44</v>
      </c>
      <c r="F3729" s="123" t="s">
        <v>139</v>
      </c>
      <c r="G3729" s="123" t="s">
        <v>120</v>
      </c>
      <c r="H3729" s="149">
        <v>0</v>
      </c>
      <c r="I3729" s="123" t="s">
        <v>3780</v>
      </c>
      <c r="J3729" s="150">
        <f>VLOOKUP(B3729,'12.2023'!A:C,3,0)</f>
        <v>0</v>
      </c>
      <c r="K3729" s="151">
        <f>VLOOKUP(B3729,'12.2023'!A:D,4,0)</f>
        <v>0</v>
      </c>
      <c r="L3729" s="150">
        <f>VLOOKUP(B3729,'12.2023'!A:E,5,0)</f>
        <v>0</v>
      </c>
      <c r="M3729" s="150">
        <f>VLOOKUP(B3729,'12.2023'!A:F,6,0)</f>
        <v>0</v>
      </c>
      <c r="N3729" s="150">
        <f t="shared" si="233"/>
        <v>0</v>
      </c>
      <c r="O3729" s="152">
        <f t="shared" si="234"/>
        <v>0</v>
      </c>
      <c r="P3729" s="128">
        <f t="shared" si="235"/>
        <v>0</v>
      </c>
      <c r="Q3729" s="153">
        <v>0</v>
      </c>
      <c r="R3729" s="128">
        <f t="shared" si="236"/>
        <v>0</v>
      </c>
      <c r="S3729" s="317">
        <v>10</v>
      </c>
    </row>
    <row r="3730" spans="2:19" hidden="1">
      <c r="B3730" s="121">
        <v>91106101009</v>
      </c>
      <c r="C3730" s="123" t="s">
        <v>4123</v>
      </c>
      <c r="D3730" s="123" t="s">
        <v>32</v>
      </c>
      <c r="E3730" s="123" t="s">
        <v>44</v>
      </c>
      <c r="F3730" s="123" t="s">
        <v>139</v>
      </c>
      <c r="G3730" s="123" t="s">
        <v>120</v>
      </c>
      <c r="H3730" s="149">
        <v>0</v>
      </c>
      <c r="I3730" s="123" t="s">
        <v>3781</v>
      </c>
      <c r="J3730" s="150">
        <f>VLOOKUP(B3730,'12.2023'!A:C,3,0)</f>
        <v>0</v>
      </c>
      <c r="K3730" s="151">
        <f>VLOOKUP(B3730,'12.2023'!A:D,4,0)</f>
        <v>0</v>
      </c>
      <c r="L3730" s="150">
        <f>VLOOKUP(B3730,'12.2023'!A:E,5,0)</f>
        <v>0</v>
      </c>
      <c r="M3730" s="150">
        <f>VLOOKUP(B3730,'12.2023'!A:F,6,0)</f>
        <v>0</v>
      </c>
      <c r="N3730" s="150">
        <f t="shared" si="233"/>
        <v>0</v>
      </c>
      <c r="O3730" s="152">
        <f t="shared" si="234"/>
        <v>0</v>
      </c>
      <c r="P3730" s="128">
        <f t="shared" si="235"/>
        <v>0</v>
      </c>
      <c r="Q3730" s="153">
        <v>0</v>
      </c>
      <c r="R3730" s="128">
        <f t="shared" si="236"/>
        <v>0</v>
      </c>
      <c r="S3730" s="317">
        <v>10</v>
      </c>
    </row>
    <row r="3731" spans="2:19" hidden="1">
      <c r="B3731" s="121">
        <v>91106101010</v>
      </c>
      <c r="C3731" s="123" t="s">
        <v>4123</v>
      </c>
      <c r="D3731" s="123" t="s">
        <v>32</v>
      </c>
      <c r="E3731" s="123" t="s">
        <v>44</v>
      </c>
      <c r="F3731" s="123" t="s">
        <v>139</v>
      </c>
      <c r="G3731" s="123" t="s">
        <v>120</v>
      </c>
      <c r="H3731" s="149">
        <v>0</v>
      </c>
      <c r="I3731" s="123" t="s">
        <v>3782</v>
      </c>
      <c r="J3731" s="150">
        <f>VLOOKUP(B3731,'12.2023'!A:C,3,0)</f>
        <v>0</v>
      </c>
      <c r="K3731" s="151">
        <f>VLOOKUP(B3731,'12.2023'!A:D,4,0)</f>
        <v>0</v>
      </c>
      <c r="L3731" s="150">
        <f>VLOOKUP(B3731,'12.2023'!A:E,5,0)</f>
        <v>0</v>
      </c>
      <c r="M3731" s="150">
        <f>VLOOKUP(B3731,'12.2023'!A:F,6,0)</f>
        <v>0</v>
      </c>
      <c r="N3731" s="150">
        <f t="shared" si="233"/>
        <v>0</v>
      </c>
      <c r="O3731" s="152">
        <f t="shared" si="234"/>
        <v>0</v>
      </c>
      <c r="P3731" s="128">
        <f t="shared" si="235"/>
        <v>0</v>
      </c>
      <c r="Q3731" s="153">
        <v>0</v>
      </c>
      <c r="R3731" s="128">
        <f t="shared" si="236"/>
        <v>0</v>
      </c>
      <c r="S3731" s="317">
        <v>10</v>
      </c>
    </row>
    <row r="3732" spans="2:19" hidden="1">
      <c r="B3732" s="121">
        <v>91106101011</v>
      </c>
      <c r="C3732" s="123" t="s">
        <v>4123</v>
      </c>
      <c r="D3732" s="123" t="s">
        <v>32</v>
      </c>
      <c r="E3732" s="123" t="s">
        <v>44</v>
      </c>
      <c r="F3732" s="123" t="s">
        <v>139</v>
      </c>
      <c r="G3732" s="123" t="s">
        <v>120</v>
      </c>
      <c r="H3732" s="149">
        <v>0</v>
      </c>
      <c r="I3732" s="123" t="s">
        <v>3783</v>
      </c>
      <c r="J3732" s="150">
        <f>VLOOKUP(B3732,'12.2023'!A:C,3,0)</f>
        <v>0</v>
      </c>
      <c r="K3732" s="151">
        <f>VLOOKUP(B3732,'12.2023'!A:D,4,0)</f>
        <v>0</v>
      </c>
      <c r="L3732" s="150">
        <f>VLOOKUP(B3732,'12.2023'!A:E,5,0)</f>
        <v>0</v>
      </c>
      <c r="M3732" s="150">
        <f>VLOOKUP(B3732,'12.2023'!A:F,6,0)</f>
        <v>0</v>
      </c>
      <c r="N3732" s="150">
        <f t="shared" si="233"/>
        <v>0</v>
      </c>
      <c r="O3732" s="152">
        <f t="shared" si="234"/>
        <v>0</v>
      </c>
      <c r="P3732" s="128">
        <f t="shared" si="235"/>
        <v>0</v>
      </c>
      <c r="Q3732" s="153">
        <v>0</v>
      </c>
      <c r="R3732" s="128">
        <f t="shared" si="236"/>
        <v>0</v>
      </c>
      <c r="S3732" s="317">
        <v>10</v>
      </c>
    </row>
    <row r="3733" spans="2:19" hidden="1">
      <c r="B3733" s="121">
        <v>91106101012</v>
      </c>
      <c r="C3733" s="123" t="s">
        <v>4123</v>
      </c>
      <c r="D3733" s="123" t="s">
        <v>32</v>
      </c>
      <c r="E3733" s="123" t="s">
        <v>44</v>
      </c>
      <c r="F3733" s="123" t="s">
        <v>139</v>
      </c>
      <c r="G3733" s="123" t="s">
        <v>120</v>
      </c>
      <c r="H3733" s="149">
        <v>0</v>
      </c>
      <c r="I3733" s="123" t="s">
        <v>3784</v>
      </c>
      <c r="J3733" s="150">
        <f>VLOOKUP(B3733,'12.2023'!A:C,3,0)</f>
        <v>0</v>
      </c>
      <c r="K3733" s="151">
        <f>VLOOKUP(B3733,'12.2023'!A:D,4,0)</f>
        <v>0</v>
      </c>
      <c r="L3733" s="150">
        <f>VLOOKUP(B3733,'12.2023'!A:E,5,0)</f>
        <v>0</v>
      </c>
      <c r="M3733" s="150">
        <f>VLOOKUP(B3733,'12.2023'!A:F,6,0)</f>
        <v>0</v>
      </c>
      <c r="N3733" s="150">
        <f t="shared" si="233"/>
        <v>0</v>
      </c>
      <c r="O3733" s="152">
        <f t="shared" si="234"/>
        <v>0</v>
      </c>
      <c r="P3733" s="128">
        <f t="shared" si="235"/>
        <v>0</v>
      </c>
      <c r="Q3733" s="153">
        <v>0</v>
      </c>
      <c r="R3733" s="128">
        <f t="shared" si="236"/>
        <v>0</v>
      </c>
      <c r="S3733" s="317">
        <v>10</v>
      </c>
    </row>
    <row r="3734" spans="2:19" hidden="1">
      <c r="B3734" s="121">
        <v>91106101013</v>
      </c>
      <c r="C3734" s="123" t="s">
        <v>4123</v>
      </c>
      <c r="D3734" s="123" t="s">
        <v>32</v>
      </c>
      <c r="E3734" s="123" t="s">
        <v>44</v>
      </c>
      <c r="F3734" s="123" t="s">
        <v>139</v>
      </c>
      <c r="G3734" s="123" t="s">
        <v>120</v>
      </c>
      <c r="H3734" s="149">
        <v>0</v>
      </c>
      <c r="I3734" s="123" t="s">
        <v>3785</v>
      </c>
      <c r="J3734" s="150">
        <f>VLOOKUP(B3734,'12.2023'!A:C,3,0)</f>
        <v>0</v>
      </c>
      <c r="K3734" s="151">
        <f>VLOOKUP(B3734,'12.2023'!A:D,4,0)</f>
        <v>0</v>
      </c>
      <c r="L3734" s="150">
        <f>VLOOKUP(B3734,'12.2023'!A:E,5,0)</f>
        <v>0</v>
      </c>
      <c r="M3734" s="150">
        <f>VLOOKUP(B3734,'12.2023'!A:F,6,0)</f>
        <v>0</v>
      </c>
      <c r="N3734" s="150">
        <f t="shared" si="233"/>
        <v>0</v>
      </c>
      <c r="O3734" s="152">
        <f t="shared" si="234"/>
        <v>0</v>
      </c>
      <c r="P3734" s="128">
        <f t="shared" si="235"/>
        <v>0</v>
      </c>
      <c r="Q3734" s="153">
        <v>0</v>
      </c>
      <c r="R3734" s="128">
        <f t="shared" si="236"/>
        <v>0</v>
      </c>
      <c r="S3734" s="317">
        <v>10</v>
      </c>
    </row>
    <row r="3735" spans="2:19" hidden="1">
      <c r="B3735" s="121">
        <v>91106101014</v>
      </c>
      <c r="C3735" s="123" t="s">
        <v>4123</v>
      </c>
      <c r="D3735" s="123" t="s">
        <v>32</v>
      </c>
      <c r="E3735" s="123" t="s">
        <v>44</v>
      </c>
      <c r="F3735" s="123" t="s">
        <v>139</v>
      </c>
      <c r="G3735" s="123" t="s">
        <v>120</v>
      </c>
      <c r="H3735" s="149">
        <v>0</v>
      </c>
      <c r="I3735" s="123" t="s">
        <v>3786</v>
      </c>
      <c r="J3735" s="150">
        <f>VLOOKUP(B3735,'12.2023'!A:C,3,0)</f>
        <v>0</v>
      </c>
      <c r="K3735" s="151">
        <f>VLOOKUP(B3735,'12.2023'!A:D,4,0)</f>
        <v>0</v>
      </c>
      <c r="L3735" s="150">
        <f>VLOOKUP(B3735,'12.2023'!A:E,5,0)</f>
        <v>0</v>
      </c>
      <c r="M3735" s="150">
        <f>VLOOKUP(B3735,'12.2023'!A:F,6,0)</f>
        <v>0</v>
      </c>
      <c r="N3735" s="150">
        <f t="shared" si="233"/>
        <v>0</v>
      </c>
      <c r="O3735" s="152">
        <f t="shared" si="234"/>
        <v>0</v>
      </c>
      <c r="P3735" s="128">
        <f t="shared" si="235"/>
        <v>0</v>
      </c>
      <c r="Q3735" s="153">
        <v>0</v>
      </c>
      <c r="R3735" s="128">
        <f t="shared" si="236"/>
        <v>0</v>
      </c>
      <c r="S3735" s="317">
        <v>10</v>
      </c>
    </row>
    <row r="3736" spans="2:19" hidden="1">
      <c r="B3736" s="121">
        <v>91106101015</v>
      </c>
      <c r="C3736" s="123" t="s">
        <v>4123</v>
      </c>
      <c r="D3736" s="123" t="s">
        <v>32</v>
      </c>
      <c r="E3736" s="123" t="s">
        <v>44</v>
      </c>
      <c r="F3736" s="123" t="s">
        <v>139</v>
      </c>
      <c r="G3736" s="123" t="s">
        <v>120</v>
      </c>
      <c r="H3736" s="149">
        <v>0</v>
      </c>
      <c r="I3736" s="123" t="s">
        <v>3787</v>
      </c>
      <c r="J3736" s="150">
        <f>VLOOKUP(B3736,'12.2023'!A:C,3,0)</f>
        <v>0</v>
      </c>
      <c r="K3736" s="151">
        <f>VLOOKUP(B3736,'12.2023'!A:D,4,0)</f>
        <v>0</v>
      </c>
      <c r="L3736" s="150">
        <f>VLOOKUP(B3736,'12.2023'!A:E,5,0)</f>
        <v>0</v>
      </c>
      <c r="M3736" s="150">
        <f>VLOOKUP(B3736,'12.2023'!A:F,6,0)</f>
        <v>0</v>
      </c>
      <c r="N3736" s="150">
        <f t="shared" si="233"/>
        <v>0</v>
      </c>
      <c r="O3736" s="152">
        <f t="shared" si="234"/>
        <v>0</v>
      </c>
      <c r="P3736" s="128">
        <f t="shared" si="235"/>
        <v>0</v>
      </c>
      <c r="Q3736" s="153">
        <v>0</v>
      </c>
      <c r="R3736" s="128">
        <f t="shared" si="236"/>
        <v>0</v>
      </c>
      <c r="S3736" s="317">
        <v>10</v>
      </c>
    </row>
    <row r="3737" spans="2:19" hidden="1">
      <c r="B3737" s="121">
        <v>91106101016</v>
      </c>
      <c r="C3737" s="123" t="s">
        <v>4123</v>
      </c>
      <c r="D3737" s="123" t="s">
        <v>32</v>
      </c>
      <c r="E3737" s="123" t="s">
        <v>44</v>
      </c>
      <c r="F3737" s="123" t="s">
        <v>139</v>
      </c>
      <c r="G3737" s="123" t="s">
        <v>120</v>
      </c>
      <c r="H3737" s="149">
        <v>0</v>
      </c>
      <c r="I3737" s="123" t="s">
        <v>3788</v>
      </c>
      <c r="J3737" s="150">
        <f>VLOOKUP(B3737,'12.2023'!A:C,3,0)</f>
        <v>0</v>
      </c>
      <c r="K3737" s="151">
        <f>VLOOKUP(B3737,'12.2023'!A:D,4,0)</f>
        <v>0</v>
      </c>
      <c r="L3737" s="150">
        <f>VLOOKUP(B3737,'12.2023'!A:E,5,0)</f>
        <v>0</v>
      </c>
      <c r="M3737" s="150">
        <f>VLOOKUP(B3737,'12.2023'!A:F,6,0)</f>
        <v>0</v>
      </c>
      <c r="N3737" s="150">
        <f t="shared" si="233"/>
        <v>0</v>
      </c>
      <c r="O3737" s="152">
        <f t="shared" si="234"/>
        <v>0</v>
      </c>
      <c r="P3737" s="128">
        <f t="shared" si="235"/>
        <v>0</v>
      </c>
      <c r="Q3737" s="153">
        <v>0</v>
      </c>
      <c r="R3737" s="128">
        <f t="shared" si="236"/>
        <v>0</v>
      </c>
      <c r="S3737" s="317">
        <v>10</v>
      </c>
    </row>
    <row r="3738" spans="2:19" hidden="1">
      <c r="B3738" s="121">
        <v>91106101017</v>
      </c>
      <c r="C3738" s="123" t="s">
        <v>4123</v>
      </c>
      <c r="D3738" s="123" t="s">
        <v>32</v>
      </c>
      <c r="E3738" s="123" t="s">
        <v>44</v>
      </c>
      <c r="F3738" s="123" t="s">
        <v>139</v>
      </c>
      <c r="G3738" s="123" t="s">
        <v>120</v>
      </c>
      <c r="H3738" s="149">
        <v>0</v>
      </c>
      <c r="I3738" s="123" t="s">
        <v>3789</v>
      </c>
      <c r="J3738" s="150">
        <f>VLOOKUP(B3738,'12.2023'!A:C,3,0)</f>
        <v>0</v>
      </c>
      <c r="K3738" s="151">
        <f>VLOOKUP(B3738,'12.2023'!A:D,4,0)</f>
        <v>0</v>
      </c>
      <c r="L3738" s="150">
        <f>VLOOKUP(B3738,'12.2023'!A:E,5,0)</f>
        <v>0</v>
      </c>
      <c r="M3738" s="150">
        <f>VLOOKUP(B3738,'12.2023'!A:F,6,0)</f>
        <v>0</v>
      </c>
      <c r="N3738" s="150">
        <f t="shared" si="233"/>
        <v>0</v>
      </c>
      <c r="O3738" s="152">
        <f t="shared" si="234"/>
        <v>0</v>
      </c>
      <c r="P3738" s="128">
        <f t="shared" si="235"/>
        <v>0</v>
      </c>
      <c r="Q3738" s="153">
        <v>0</v>
      </c>
      <c r="R3738" s="128">
        <f t="shared" si="236"/>
        <v>0</v>
      </c>
      <c r="S3738" s="317">
        <v>10</v>
      </c>
    </row>
    <row r="3739" spans="2:19" hidden="1">
      <c r="B3739" s="121">
        <v>91106101018</v>
      </c>
      <c r="C3739" s="123" t="s">
        <v>4123</v>
      </c>
      <c r="D3739" s="123" t="s">
        <v>32</v>
      </c>
      <c r="E3739" s="123" t="s">
        <v>44</v>
      </c>
      <c r="F3739" s="123" t="s">
        <v>139</v>
      </c>
      <c r="G3739" s="123" t="s">
        <v>120</v>
      </c>
      <c r="H3739" s="149">
        <v>0</v>
      </c>
      <c r="I3739" s="123" t="s">
        <v>3790</v>
      </c>
      <c r="J3739" s="150">
        <f>VLOOKUP(B3739,'12.2023'!A:C,3,0)</f>
        <v>0</v>
      </c>
      <c r="K3739" s="151">
        <f>VLOOKUP(B3739,'12.2023'!A:D,4,0)</f>
        <v>0</v>
      </c>
      <c r="L3739" s="150">
        <f>VLOOKUP(B3739,'12.2023'!A:E,5,0)</f>
        <v>0</v>
      </c>
      <c r="M3739" s="150">
        <f>VLOOKUP(B3739,'12.2023'!A:F,6,0)</f>
        <v>0</v>
      </c>
      <c r="N3739" s="150">
        <f t="shared" si="233"/>
        <v>0</v>
      </c>
      <c r="O3739" s="152">
        <f t="shared" si="234"/>
        <v>0</v>
      </c>
      <c r="P3739" s="128">
        <f t="shared" si="235"/>
        <v>0</v>
      </c>
      <c r="Q3739" s="153">
        <v>0</v>
      </c>
      <c r="R3739" s="128">
        <f t="shared" si="236"/>
        <v>0</v>
      </c>
      <c r="S3739" s="317">
        <v>10</v>
      </c>
    </row>
    <row r="3740" spans="2:19" hidden="1">
      <c r="B3740" s="121">
        <v>91106101019</v>
      </c>
      <c r="C3740" s="123" t="s">
        <v>4123</v>
      </c>
      <c r="D3740" s="123" t="s">
        <v>32</v>
      </c>
      <c r="E3740" s="123" t="s">
        <v>44</v>
      </c>
      <c r="F3740" s="123" t="s">
        <v>139</v>
      </c>
      <c r="G3740" s="123" t="s">
        <v>120</v>
      </c>
      <c r="H3740" s="149">
        <v>0</v>
      </c>
      <c r="I3740" s="123" t="s">
        <v>3791</v>
      </c>
      <c r="J3740" s="150">
        <f>VLOOKUP(B3740,'12.2023'!A:C,3,0)</f>
        <v>0</v>
      </c>
      <c r="K3740" s="151">
        <f>VLOOKUP(B3740,'12.2023'!A:D,4,0)</f>
        <v>0</v>
      </c>
      <c r="L3740" s="150">
        <f>VLOOKUP(B3740,'12.2023'!A:E,5,0)</f>
        <v>0</v>
      </c>
      <c r="M3740" s="150">
        <f>VLOOKUP(B3740,'12.2023'!A:F,6,0)</f>
        <v>0</v>
      </c>
      <c r="N3740" s="150">
        <f t="shared" si="233"/>
        <v>0</v>
      </c>
      <c r="O3740" s="152">
        <f t="shared" si="234"/>
        <v>0</v>
      </c>
      <c r="P3740" s="128">
        <f t="shared" si="235"/>
        <v>0</v>
      </c>
      <c r="Q3740" s="153">
        <v>0</v>
      </c>
      <c r="R3740" s="128">
        <f t="shared" si="236"/>
        <v>0</v>
      </c>
      <c r="S3740" s="317">
        <v>10</v>
      </c>
    </row>
    <row r="3741" spans="2:19" hidden="1">
      <c r="B3741" s="121">
        <v>91106101020</v>
      </c>
      <c r="C3741" s="123" t="s">
        <v>4123</v>
      </c>
      <c r="D3741" s="123" t="s">
        <v>32</v>
      </c>
      <c r="E3741" s="123" t="s">
        <v>44</v>
      </c>
      <c r="F3741" s="123" t="s">
        <v>139</v>
      </c>
      <c r="G3741" s="123" t="s">
        <v>120</v>
      </c>
      <c r="H3741" s="149">
        <v>0</v>
      </c>
      <c r="I3741" s="123" t="s">
        <v>3792</v>
      </c>
      <c r="J3741" s="150">
        <f>VLOOKUP(B3741,'12.2023'!A:C,3,0)</f>
        <v>0</v>
      </c>
      <c r="K3741" s="151">
        <f>VLOOKUP(B3741,'12.2023'!A:D,4,0)</f>
        <v>0</v>
      </c>
      <c r="L3741" s="150">
        <f>VLOOKUP(B3741,'12.2023'!A:E,5,0)</f>
        <v>0</v>
      </c>
      <c r="M3741" s="150">
        <f>VLOOKUP(B3741,'12.2023'!A:F,6,0)</f>
        <v>0</v>
      </c>
      <c r="N3741" s="150">
        <f t="shared" si="233"/>
        <v>0</v>
      </c>
      <c r="O3741" s="152">
        <f t="shared" si="234"/>
        <v>0</v>
      </c>
      <c r="P3741" s="128">
        <f t="shared" si="235"/>
        <v>0</v>
      </c>
      <c r="Q3741" s="153">
        <v>0</v>
      </c>
      <c r="R3741" s="128">
        <f t="shared" si="236"/>
        <v>0</v>
      </c>
      <c r="S3741" s="317">
        <v>10</v>
      </c>
    </row>
    <row r="3742" spans="2:19" hidden="1">
      <c r="B3742" s="121">
        <v>91106101021</v>
      </c>
      <c r="C3742" s="123" t="s">
        <v>4123</v>
      </c>
      <c r="D3742" s="123" t="s">
        <v>32</v>
      </c>
      <c r="E3742" s="123" t="s">
        <v>44</v>
      </c>
      <c r="F3742" s="123" t="s">
        <v>139</v>
      </c>
      <c r="G3742" s="123" t="s">
        <v>120</v>
      </c>
      <c r="H3742" s="149">
        <v>0</v>
      </c>
      <c r="I3742" s="123" t="s">
        <v>3793</v>
      </c>
      <c r="J3742" s="150">
        <f>VLOOKUP(B3742,'12.2023'!A:C,3,0)</f>
        <v>0</v>
      </c>
      <c r="K3742" s="151">
        <f>VLOOKUP(B3742,'12.2023'!A:D,4,0)</f>
        <v>0</v>
      </c>
      <c r="L3742" s="150">
        <f>VLOOKUP(B3742,'12.2023'!A:E,5,0)</f>
        <v>0</v>
      </c>
      <c r="M3742" s="150">
        <f>VLOOKUP(B3742,'12.2023'!A:F,6,0)</f>
        <v>0</v>
      </c>
      <c r="N3742" s="150">
        <f t="shared" si="233"/>
        <v>0</v>
      </c>
      <c r="O3742" s="152">
        <f t="shared" si="234"/>
        <v>0</v>
      </c>
      <c r="P3742" s="128">
        <f t="shared" si="235"/>
        <v>0</v>
      </c>
      <c r="Q3742" s="153">
        <v>0</v>
      </c>
      <c r="R3742" s="128">
        <f t="shared" si="236"/>
        <v>0</v>
      </c>
      <c r="S3742" s="317">
        <v>10</v>
      </c>
    </row>
    <row r="3743" spans="2:19" hidden="1">
      <c r="B3743" s="121">
        <v>91106101022</v>
      </c>
      <c r="C3743" s="123" t="s">
        <v>4123</v>
      </c>
      <c r="D3743" s="123" t="s">
        <v>32</v>
      </c>
      <c r="E3743" s="123" t="s">
        <v>44</v>
      </c>
      <c r="F3743" s="123" t="s">
        <v>139</v>
      </c>
      <c r="G3743" s="123" t="s">
        <v>120</v>
      </c>
      <c r="H3743" s="149">
        <v>0</v>
      </c>
      <c r="I3743" s="123" t="s">
        <v>3794</v>
      </c>
      <c r="J3743" s="150">
        <f>VLOOKUP(B3743,'12.2023'!A:C,3,0)</f>
        <v>1599.3400000000001</v>
      </c>
      <c r="K3743" s="151">
        <f>VLOOKUP(B3743,'12.2023'!A:D,4,0)</f>
        <v>0</v>
      </c>
      <c r="L3743" s="150">
        <f>VLOOKUP(B3743,'12.2023'!A:E,5,0)</f>
        <v>0</v>
      </c>
      <c r="M3743" s="150">
        <f>VLOOKUP(B3743,'12.2023'!A:F,6,0)</f>
        <v>1599.3400000000001</v>
      </c>
      <c r="N3743" s="150">
        <f t="shared" si="233"/>
        <v>0</v>
      </c>
      <c r="O3743" s="152">
        <f t="shared" si="234"/>
        <v>0</v>
      </c>
      <c r="P3743" s="128">
        <f t="shared" si="235"/>
        <v>0</v>
      </c>
      <c r="Q3743" s="153">
        <v>0</v>
      </c>
      <c r="R3743" s="128">
        <f t="shared" si="236"/>
        <v>0</v>
      </c>
      <c r="S3743" s="317">
        <v>10</v>
      </c>
    </row>
    <row r="3744" spans="2:19" hidden="1">
      <c r="B3744" s="121">
        <v>91106101023</v>
      </c>
      <c r="C3744" s="123" t="s">
        <v>4123</v>
      </c>
      <c r="D3744" s="123" t="s">
        <v>32</v>
      </c>
      <c r="E3744" s="123" t="s">
        <v>44</v>
      </c>
      <c r="F3744" s="123" t="s">
        <v>139</v>
      </c>
      <c r="G3744" s="123" t="s">
        <v>120</v>
      </c>
      <c r="H3744" s="149">
        <v>0</v>
      </c>
      <c r="I3744" s="123" t="s">
        <v>3795</v>
      </c>
      <c r="J3744" s="150">
        <f>VLOOKUP(B3744,'12.2023'!A:C,3,0)</f>
        <v>0</v>
      </c>
      <c r="K3744" s="151">
        <f>VLOOKUP(B3744,'12.2023'!A:D,4,0)</f>
        <v>0</v>
      </c>
      <c r="L3744" s="150">
        <f>VLOOKUP(B3744,'12.2023'!A:E,5,0)</f>
        <v>0</v>
      </c>
      <c r="M3744" s="150">
        <f>VLOOKUP(B3744,'12.2023'!A:F,6,0)</f>
        <v>0</v>
      </c>
      <c r="N3744" s="150">
        <f t="shared" si="233"/>
        <v>0</v>
      </c>
      <c r="O3744" s="152">
        <f t="shared" si="234"/>
        <v>0</v>
      </c>
      <c r="P3744" s="128">
        <f t="shared" si="235"/>
        <v>0</v>
      </c>
      <c r="Q3744" s="153">
        <v>0</v>
      </c>
      <c r="R3744" s="128">
        <f t="shared" si="236"/>
        <v>0</v>
      </c>
      <c r="S3744" s="317">
        <v>10</v>
      </c>
    </row>
    <row r="3745" spans="2:19" hidden="1">
      <c r="B3745" s="121">
        <v>91106101024</v>
      </c>
      <c r="C3745" s="123" t="s">
        <v>4123</v>
      </c>
      <c r="D3745" s="123" t="s">
        <v>32</v>
      </c>
      <c r="E3745" s="123" t="s">
        <v>44</v>
      </c>
      <c r="F3745" s="123" t="s">
        <v>139</v>
      </c>
      <c r="G3745" s="123" t="s">
        <v>120</v>
      </c>
      <c r="H3745" s="149">
        <v>0</v>
      </c>
      <c r="I3745" s="123" t="s">
        <v>3796</v>
      </c>
      <c r="J3745" s="150">
        <f>VLOOKUP(B3745,'12.2023'!A:C,3,0)</f>
        <v>0</v>
      </c>
      <c r="K3745" s="151">
        <f>VLOOKUP(B3745,'12.2023'!A:D,4,0)</f>
        <v>0</v>
      </c>
      <c r="L3745" s="150">
        <f>VLOOKUP(B3745,'12.2023'!A:E,5,0)</f>
        <v>0</v>
      </c>
      <c r="M3745" s="150">
        <f>VLOOKUP(B3745,'12.2023'!A:F,6,0)</f>
        <v>0</v>
      </c>
      <c r="N3745" s="150">
        <f t="shared" si="233"/>
        <v>0</v>
      </c>
      <c r="O3745" s="152">
        <f t="shared" si="234"/>
        <v>0</v>
      </c>
      <c r="P3745" s="128">
        <f t="shared" si="235"/>
        <v>0</v>
      </c>
      <c r="Q3745" s="153">
        <v>0</v>
      </c>
      <c r="R3745" s="128">
        <f t="shared" si="236"/>
        <v>0</v>
      </c>
      <c r="S3745" s="317">
        <v>10</v>
      </c>
    </row>
    <row r="3746" spans="2:19" hidden="1">
      <c r="B3746" s="121">
        <v>91106101025</v>
      </c>
      <c r="C3746" s="123" t="s">
        <v>4123</v>
      </c>
      <c r="D3746" s="123" t="s">
        <v>32</v>
      </c>
      <c r="E3746" s="123" t="s">
        <v>44</v>
      </c>
      <c r="F3746" s="123" t="s">
        <v>139</v>
      </c>
      <c r="G3746" s="123" t="s">
        <v>120</v>
      </c>
      <c r="H3746" s="149">
        <v>0</v>
      </c>
      <c r="I3746" s="123" t="s">
        <v>3797</v>
      </c>
      <c r="J3746" s="150">
        <f>VLOOKUP(B3746,'12.2023'!A:C,3,0)</f>
        <v>0</v>
      </c>
      <c r="K3746" s="151">
        <f>VLOOKUP(B3746,'12.2023'!A:D,4,0)</f>
        <v>0</v>
      </c>
      <c r="L3746" s="150">
        <f>VLOOKUP(B3746,'12.2023'!A:E,5,0)</f>
        <v>0</v>
      </c>
      <c r="M3746" s="150">
        <f>VLOOKUP(B3746,'12.2023'!A:F,6,0)</f>
        <v>0</v>
      </c>
      <c r="N3746" s="150">
        <f t="shared" si="233"/>
        <v>0</v>
      </c>
      <c r="O3746" s="152">
        <f t="shared" si="234"/>
        <v>0</v>
      </c>
      <c r="P3746" s="128">
        <f t="shared" si="235"/>
        <v>0</v>
      </c>
      <c r="Q3746" s="153">
        <v>0</v>
      </c>
      <c r="R3746" s="128">
        <f t="shared" si="236"/>
        <v>0</v>
      </c>
      <c r="S3746" s="317">
        <v>10</v>
      </c>
    </row>
    <row r="3747" spans="2:19" hidden="1">
      <c r="B3747" s="121">
        <v>91106101026</v>
      </c>
      <c r="C3747" s="123" t="s">
        <v>4123</v>
      </c>
      <c r="D3747" s="123" t="s">
        <v>32</v>
      </c>
      <c r="E3747" s="123" t="s">
        <v>44</v>
      </c>
      <c r="F3747" s="123" t="s">
        <v>139</v>
      </c>
      <c r="G3747" s="123" t="s">
        <v>120</v>
      </c>
      <c r="H3747" s="149">
        <v>0</v>
      </c>
      <c r="I3747" s="123" t="s">
        <v>3798</v>
      </c>
      <c r="J3747" s="150">
        <f>VLOOKUP(B3747,'12.2023'!A:C,3,0)</f>
        <v>0</v>
      </c>
      <c r="K3747" s="151">
        <f>VLOOKUP(B3747,'12.2023'!A:D,4,0)</f>
        <v>0</v>
      </c>
      <c r="L3747" s="150">
        <f>VLOOKUP(B3747,'12.2023'!A:E,5,0)</f>
        <v>0</v>
      </c>
      <c r="M3747" s="150">
        <f>VLOOKUP(B3747,'12.2023'!A:F,6,0)</f>
        <v>0</v>
      </c>
      <c r="N3747" s="150">
        <f t="shared" si="233"/>
        <v>0</v>
      </c>
      <c r="O3747" s="152">
        <f t="shared" si="234"/>
        <v>0</v>
      </c>
      <c r="P3747" s="128">
        <f t="shared" si="235"/>
        <v>0</v>
      </c>
      <c r="Q3747" s="153">
        <v>0</v>
      </c>
      <c r="R3747" s="128">
        <f t="shared" si="236"/>
        <v>0</v>
      </c>
      <c r="S3747" s="317">
        <v>10</v>
      </c>
    </row>
    <row r="3748" spans="2:19" hidden="1">
      <c r="B3748" s="121">
        <v>91106101027</v>
      </c>
      <c r="C3748" s="123" t="s">
        <v>4123</v>
      </c>
      <c r="D3748" s="123" t="s">
        <v>32</v>
      </c>
      <c r="E3748" s="123" t="s">
        <v>44</v>
      </c>
      <c r="F3748" s="123" t="s">
        <v>139</v>
      </c>
      <c r="G3748" s="123" t="s">
        <v>120</v>
      </c>
      <c r="H3748" s="149">
        <v>0</v>
      </c>
      <c r="I3748" s="123" t="s">
        <v>3799</v>
      </c>
      <c r="J3748" s="150">
        <f>VLOOKUP(B3748,'12.2023'!A:C,3,0)</f>
        <v>972.67000000000007</v>
      </c>
      <c r="K3748" s="151">
        <f>VLOOKUP(B3748,'12.2023'!A:D,4,0)</f>
        <v>0</v>
      </c>
      <c r="L3748" s="150">
        <f>VLOOKUP(B3748,'12.2023'!A:E,5,0)</f>
        <v>62.33</v>
      </c>
      <c r="M3748" s="150">
        <f>VLOOKUP(B3748,'12.2023'!A:F,6,0)</f>
        <v>0</v>
      </c>
      <c r="N3748" s="150">
        <f t="shared" si="233"/>
        <v>1035</v>
      </c>
      <c r="O3748" s="152">
        <f t="shared" si="234"/>
        <v>0</v>
      </c>
      <c r="P3748" s="128">
        <f t="shared" si="235"/>
        <v>1035</v>
      </c>
      <c r="Q3748" s="153">
        <v>0</v>
      </c>
      <c r="R3748" s="128">
        <f t="shared" si="236"/>
        <v>1035</v>
      </c>
      <c r="S3748" s="317">
        <v>10</v>
      </c>
    </row>
    <row r="3749" spans="2:19" hidden="1">
      <c r="B3749" s="121">
        <v>91106101028</v>
      </c>
      <c r="C3749" s="123" t="s">
        <v>4123</v>
      </c>
      <c r="D3749" s="123" t="s">
        <v>32</v>
      </c>
      <c r="E3749" s="123" t="s">
        <v>44</v>
      </c>
      <c r="F3749" s="123" t="s">
        <v>139</v>
      </c>
      <c r="G3749" s="123" t="s">
        <v>120</v>
      </c>
      <c r="H3749" s="149">
        <v>0</v>
      </c>
      <c r="I3749" s="123" t="s">
        <v>3800</v>
      </c>
      <c r="J3749" s="150">
        <f>VLOOKUP(B3749,'12.2023'!A:C,3,0)</f>
        <v>0</v>
      </c>
      <c r="K3749" s="151">
        <f>VLOOKUP(B3749,'12.2023'!A:D,4,0)</f>
        <v>0</v>
      </c>
      <c r="L3749" s="150">
        <f>VLOOKUP(B3749,'12.2023'!A:E,5,0)</f>
        <v>0</v>
      </c>
      <c r="M3749" s="150">
        <f>VLOOKUP(B3749,'12.2023'!A:F,6,0)</f>
        <v>0</v>
      </c>
      <c r="N3749" s="150">
        <f t="shared" si="233"/>
        <v>0</v>
      </c>
      <c r="O3749" s="152">
        <f t="shared" si="234"/>
        <v>0</v>
      </c>
      <c r="P3749" s="128">
        <f t="shared" si="235"/>
        <v>0</v>
      </c>
      <c r="Q3749" s="153">
        <v>0</v>
      </c>
      <c r="R3749" s="128">
        <f t="shared" si="236"/>
        <v>0</v>
      </c>
      <c r="S3749" s="317">
        <v>10</v>
      </c>
    </row>
    <row r="3750" spans="2:19" hidden="1">
      <c r="B3750" s="121">
        <v>91106101029</v>
      </c>
      <c r="C3750" s="123" t="s">
        <v>4123</v>
      </c>
      <c r="D3750" s="123" t="s">
        <v>32</v>
      </c>
      <c r="E3750" s="123" t="s">
        <v>44</v>
      </c>
      <c r="F3750" s="123" t="s">
        <v>139</v>
      </c>
      <c r="G3750" s="123" t="s">
        <v>120</v>
      </c>
      <c r="H3750" s="149">
        <v>0</v>
      </c>
      <c r="I3750" s="123" t="s">
        <v>3801</v>
      </c>
      <c r="J3750" s="150">
        <f>VLOOKUP(B3750,'12.2023'!A:C,3,0)</f>
        <v>1365</v>
      </c>
      <c r="K3750" s="151">
        <f>VLOOKUP(B3750,'12.2023'!A:D,4,0)</f>
        <v>0</v>
      </c>
      <c r="L3750" s="150">
        <f>VLOOKUP(B3750,'12.2023'!A:E,5,0)</f>
        <v>16620</v>
      </c>
      <c r="M3750" s="150">
        <f>VLOOKUP(B3750,'12.2023'!A:F,6,0)</f>
        <v>14400</v>
      </c>
      <c r="N3750" s="150">
        <f t="shared" si="233"/>
        <v>3585</v>
      </c>
      <c r="O3750" s="152">
        <f t="shared" si="234"/>
        <v>0</v>
      </c>
      <c r="P3750" s="128">
        <f t="shared" si="235"/>
        <v>3585</v>
      </c>
      <c r="Q3750" s="153">
        <v>0</v>
      </c>
      <c r="R3750" s="128">
        <f t="shared" si="236"/>
        <v>3585</v>
      </c>
      <c r="S3750" s="317">
        <v>10</v>
      </c>
    </row>
    <row r="3751" spans="2:19" hidden="1">
      <c r="B3751" s="121">
        <v>91106101030</v>
      </c>
      <c r="C3751" s="123" t="s">
        <v>4123</v>
      </c>
      <c r="D3751" s="123" t="s">
        <v>32</v>
      </c>
      <c r="E3751" s="123" t="s">
        <v>44</v>
      </c>
      <c r="F3751" s="123" t="s">
        <v>139</v>
      </c>
      <c r="G3751" s="123" t="s">
        <v>120</v>
      </c>
      <c r="H3751" s="149">
        <v>0</v>
      </c>
      <c r="I3751" s="123" t="s">
        <v>3802</v>
      </c>
      <c r="J3751" s="150">
        <f>VLOOKUP(B3751,'12.2023'!A:C,3,0)</f>
        <v>0</v>
      </c>
      <c r="K3751" s="151">
        <f>VLOOKUP(B3751,'12.2023'!A:D,4,0)</f>
        <v>0</v>
      </c>
      <c r="L3751" s="150">
        <f>VLOOKUP(B3751,'12.2023'!A:E,5,0)</f>
        <v>0</v>
      </c>
      <c r="M3751" s="150">
        <f>VLOOKUP(B3751,'12.2023'!A:F,6,0)</f>
        <v>0</v>
      </c>
      <c r="N3751" s="150">
        <f t="shared" si="233"/>
        <v>0</v>
      </c>
      <c r="O3751" s="152">
        <f t="shared" si="234"/>
        <v>0</v>
      </c>
      <c r="P3751" s="128">
        <f t="shared" si="235"/>
        <v>0</v>
      </c>
      <c r="Q3751" s="153">
        <v>0</v>
      </c>
      <c r="R3751" s="128">
        <f t="shared" si="236"/>
        <v>0</v>
      </c>
      <c r="S3751" s="317">
        <v>10</v>
      </c>
    </row>
    <row r="3752" spans="2:19" hidden="1">
      <c r="B3752" s="121">
        <v>91106101031</v>
      </c>
      <c r="C3752" s="123" t="s">
        <v>4123</v>
      </c>
      <c r="D3752" s="123" t="s">
        <v>32</v>
      </c>
      <c r="E3752" s="123" t="s">
        <v>44</v>
      </c>
      <c r="F3752" s="123" t="s">
        <v>139</v>
      </c>
      <c r="G3752" s="123" t="s">
        <v>120</v>
      </c>
      <c r="H3752" s="149">
        <v>0</v>
      </c>
      <c r="I3752" s="123" t="s">
        <v>3803</v>
      </c>
      <c r="J3752" s="150">
        <f>VLOOKUP(B3752,'12.2023'!A:C,3,0)</f>
        <v>0</v>
      </c>
      <c r="K3752" s="151">
        <f>VLOOKUP(B3752,'12.2023'!A:D,4,0)</f>
        <v>0</v>
      </c>
      <c r="L3752" s="150">
        <f>VLOOKUP(B3752,'12.2023'!A:E,5,0)</f>
        <v>0</v>
      </c>
      <c r="M3752" s="150">
        <f>VLOOKUP(B3752,'12.2023'!A:F,6,0)</f>
        <v>0</v>
      </c>
      <c r="N3752" s="150">
        <f t="shared" si="233"/>
        <v>0</v>
      </c>
      <c r="O3752" s="152">
        <f t="shared" si="234"/>
        <v>0</v>
      </c>
      <c r="P3752" s="128">
        <f t="shared" si="235"/>
        <v>0</v>
      </c>
      <c r="Q3752" s="153">
        <v>0</v>
      </c>
      <c r="R3752" s="128">
        <f t="shared" si="236"/>
        <v>0</v>
      </c>
      <c r="S3752" s="317">
        <v>10</v>
      </c>
    </row>
    <row r="3753" spans="2:19" hidden="1">
      <c r="B3753" s="121">
        <v>91106101032</v>
      </c>
      <c r="C3753" s="123" t="s">
        <v>4123</v>
      </c>
      <c r="D3753" s="123" t="s">
        <v>32</v>
      </c>
      <c r="E3753" s="123" t="s">
        <v>44</v>
      </c>
      <c r="F3753" s="123" t="s">
        <v>139</v>
      </c>
      <c r="G3753" s="123" t="s">
        <v>120</v>
      </c>
      <c r="H3753" s="149">
        <v>0</v>
      </c>
      <c r="I3753" s="123" t="s">
        <v>3804</v>
      </c>
      <c r="J3753" s="150">
        <f>VLOOKUP(B3753,'12.2023'!A:C,3,0)</f>
        <v>0</v>
      </c>
      <c r="K3753" s="151">
        <f>VLOOKUP(B3753,'12.2023'!A:D,4,0)</f>
        <v>0</v>
      </c>
      <c r="L3753" s="150">
        <f>VLOOKUP(B3753,'12.2023'!A:E,5,0)</f>
        <v>0</v>
      </c>
      <c r="M3753" s="150">
        <f>VLOOKUP(B3753,'12.2023'!A:F,6,0)</f>
        <v>0</v>
      </c>
      <c r="N3753" s="150">
        <f t="shared" si="233"/>
        <v>0</v>
      </c>
      <c r="O3753" s="152">
        <f t="shared" si="234"/>
        <v>0</v>
      </c>
      <c r="P3753" s="128">
        <f t="shared" si="235"/>
        <v>0</v>
      </c>
      <c r="Q3753" s="153">
        <v>0</v>
      </c>
      <c r="R3753" s="128">
        <f t="shared" si="236"/>
        <v>0</v>
      </c>
      <c r="S3753" s="317">
        <v>10</v>
      </c>
    </row>
    <row r="3754" spans="2:19" hidden="1">
      <c r="B3754" s="121">
        <v>91106101033</v>
      </c>
      <c r="C3754" s="123" t="s">
        <v>4123</v>
      </c>
      <c r="D3754" s="123" t="s">
        <v>32</v>
      </c>
      <c r="E3754" s="123" t="s">
        <v>44</v>
      </c>
      <c r="F3754" s="123" t="s">
        <v>139</v>
      </c>
      <c r="G3754" s="123" t="s">
        <v>120</v>
      </c>
      <c r="H3754" s="149">
        <v>0</v>
      </c>
      <c r="I3754" s="123" t="s">
        <v>3805</v>
      </c>
      <c r="J3754" s="150">
        <f>VLOOKUP(B3754,'12.2023'!A:C,3,0)</f>
        <v>0</v>
      </c>
      <c r="K3754" s="151">
        <f>VLOOKUP(B3754,'12.2023'!A:D,4,0)</f>
        <v>0</v>
      </c>
      <c r="L3754" s="150">
        <f>VLOOKUP(B3754,'12.2023'!A:E,5,0)</f>
        <v>0</v>
      </c>
      <c r="M3754" s="150">
        <f>VLOOKUP(B3754,'12.2023'!A:F,6,0)</f>
        <v>0</v>
      </c>
      <c r="N3754" s="150">
        <f t="shared" si="233"/>
        <v>0</v>
      </c>
      <c r="O3754" s="152">
        <f t="shared" si="234"/>
        <v>0</v>
      </c>
      <c r="P3754" s="128">
        <f t="shared" si="235"/>
        <v>0</v>
      </c>
      <c r="Q3754" s="153">
        <v>0</v>
      </c>
      <c r="R3754" s="128">
        <f t="shared" si="236"/>
        <v>0</v>
      </c>
      <c r="S3754" s="317">
        <v>10</v>
      </c>
    </row>
    <row r="3755" spans="2:19" hidden="1">
      <c r="B3755" s="121">
        <v>91106101034</v>
      </c>
      <c r="C3755" s="123" t="s">
        <v>4123</v>
      </c>
      <c r="D3755" s="123" t="s">
        <v>32</v>
      </c>
      <c r="E3755" s="123" t="s">
        <v>44</v>
      </c>
      <c r="F3755" s="123" t="s">
        <v>139</v>
      </c>
      <c r="G3755" s="123" t="s">
        <v>120</v>
      </c>
      <c r="H3755" s="149">
        <v>0</v>
      </c>
      <c r="I3755" s="123" t="s">
        <v>3806</v>
      </c>
      <c r="J3755" s="150">
        <f>VLOOKUP(B3755,'12.2023'!A:C,3,0)</f>
        <v>831.03</v>
      </c>
      <c r="K3755" s="151">
        <f>VLOOKUP(B3755,'12.2023'!A:D,4,0)</f>
        <v>0</v>
      </c>
      <c r="L3755" s="150">
        <f>VLOOKUP(B3755,'12.2023'!A:E,5,0)</f>
        <v>108.47</v>
      </c>
      <c r="M3755" s="150">
        <f>VLOOKUP(B3755,'12.2023'!A:F,6,0)</f>
        <v>32</v>
      </c>
      <c r="N3755" s="150">
        <f t="shared" si="233"/>
        <v>907.5</v>
      </c>
      <c r="O3755" s="152">
        <f t="shared" si="234"/>
        <v>0</v>
      </c>
      <c r="P3755" s="128">
        <f t="shared" si="235"/>
        <v>907.5</v>
      </c>
      <c r="Q3755" s="153">
        <v>0</v>
      </c>
      <c r="R3755" s="128">
        <f t="shared" si="236"/>
        <v>907.5</v>
      </c>
      <c r="S3755" s="317">
        <v>10</v>
      </c>
    </row>
    <row r="3756" spans="2:19" hidden="1">
      <c r="B3756" s="121">
        <v>91106101035</v>
      </c>
      <c r="C3756" s="123" t="s">
        <v>4123</v>
      </c>
      <c r="D3756" s="123" t="s">
        <v>32</v>
      </c>
      <c r="E3756" s="123" t="s">
        <v>44</v>
      </c>
      <c r="F3756" s="123" t="s">
        <v>139</v>
      </c>
      <c r="G3756" s="123" t="s">
        <v>120</v>
      </c>
      <c r="H3756" s="149">
        <v>0</v>
      </c>
      <c r="I3756" s="123" t="s">
        <v>3807</v>
      </c>
      <c r="J3756" s="150">
        <f>VLOOKUP(B3756,'12.2023'!A:C,3,0)</f>
        <v>0</v>
      </c>
      <c r="K3756" s="151">
        <f>VLOOKUP(B3756,'12.2023'!A:D,4,0)</f>
        <v>0</v>
      </c>
      <c r="L3756" s="150">
        <f>VLOOKUP(B3756,'12.2023'!A:E,5,0)</f>
        <v>1427.5</v>
      </c>
      <c r="M3756" s="150">
        <f>VLOOKUP(B3756,'12.2023'!A:F,6,0)</f>
        <v>883.5</v>
      </c>
      <c r="N3756" s="150">
        <f t="shared" si="233"/>
        <v>544</v>
      </c>
      <c r="O3756" s="152">
        <f t="shared" si="234"/>
        <v>0</v>
      </c>
      <c r="P3756" s="128">
        <f t="shared" si="235"/>
        <v>544</v>
      </c>
      <c r="Q3756" s="153">
        <v>0</v>
      </c>
      <c r="R3756" s="128">
        <f t="shared" si="236"/>
        <v>544</v>
      </c>
      <c r="S3756" s="317">
        <v>10</v>
      </c>
    </row>
    <row r="3757" spans="2:19" hidden="1">
      <c r="B3757" s="121">
        <v>91106101036</v>
      </c>
      <c r="C3757" s="123" t="s">
        <v>4123</v>
      </c>
      <c r="D3757" s="123" t="s">
        <v>32</v>
      </c>
      <c r="E3757" s="123" t="s">
        <v>44</v>
      </c>
      <c r="F3757" s="123" t="s">
        <v>139</v>
      </c>
      <c r="G3757" s="123" t="s">
        <v>120</v>
      </c>
      <c r="H3757" s="149">
        <v>0</v>
      </c>
      <c r="I3757" s="123" t="s">
        <v>3808</v>
      </c>
      <c r="J3757" s="150">
        <f>VLOOKUP(B3757,'12.2023'!A:C,3,0)</f>
        <v>0</v>
      </c>
      <c r="K3757" s="151">
        <f>VLOOKUP(B3757,'12.2023'!A:D,4,0)</f>
        <v>0</v>
      </c>
      <c r="L3757" s="150">
        <f>VLOOKUP(B3757,'12.2023'!A:E,5,0)</f>
        <v>0</v>
      </c>
      <c r="M3757" s="150">
        <f>VLOOKUP(B3757,'12.2023'!A:F,6,0)</f>
        <v>0</v>
      </c>
      <c r="N3757" s="150">
        <f t="shared" si="233"/>
        <v>0</v>
      </c>
      <c r="O3757" s="152">
        <f t="shared" si="234"/>
        <v>0</v>
      </c>
      <c r="P3757" s="128">
        <f t="shared" si="235"/>
        <v>0</v>
      </c>
      <c r="Q3757" s="153">
        <v>0</v>
      </c>
      <c r="R3757" s="128">
        <f t="shared" si="236"/>
        <v>0</v>
      </c>
      <c r="S3757" s="317">
        <v>10</v>
      </c>
    </row>
    <row r="3758" spans="2:19" hidden="1">
      <c r="B3758" s="121">
        <v>91106101037</v>
      </c>
      <c r="C3758" s="123" t="s">
        <v>4123</v>
      </c>
      <c r="D3758" s="123" t="s">
        <v>32</v>
      </c>
      <c r="E3758" s="123" t="s">
        <v>44</v>
      </c>
      <c r="F3758" s="123" t="s">
        <v>139</v>
      </c>
      <c r="G3758" s="123" t="s">
        <v>120</v>
      </c>
      <c r="H3758" s="149">
        <v>0</v>
      </c>
      <c r="I3758" s="123" t="s">
        <v>3809</v>
      </c>
      <c r="J3758" s="150">
        <f>VLOOKUP(B3758,'12.2023'!A:C,3,0)</f>
        <v>12</v>
      </c>
      <c r="K3758" s="151">
        <f>VLOOKUP(B3758,'12.2023'!A:D,4,0)</f>
        <v>0</v>
      </c>
      <c r="L3758" s="150">
        <f>VLOOKUP(B3758,'12.2023'!A:E,5,0)</f>
        <v>53355</v>
      </c>
      <c r="M3758" s="150">
        <f>VLOOKUP(B3758,'12.2023'!A:F,6,0)</f>
        <v>31767</v>
      </c>
      <c r="N3758" s="150">
        <f t="shared" si="233"/>
        <v>21600</v>
      </c>
      <c r="O3758" s="152">
        <f t="shared" si="234"/>
        <v>0</v>
      </c>
      <c r="P3758" s="128">
        <f t="shared" si="235"/>
        <v>21600</v>
      </c>
      <c r="Q3758" s="153">
        <v>0</v>
      </c>
      <c r="R3758" s="128">
        <f t="shared" si="236"/>
        <v>21600</v>
      </c>
      <c r="S3758" s="317">
        <v>10</v>
      </c>
    </row>
    <row r="3759" spans="2:19" hidden="1">
      <c r="B3759" s="121">
        <v>91106101038</v>
      </c>
      <c r="C3759" s="123" t="s">
        <v>4123</v>
      </c>
      <c r="D3759" s="123" t="s">
        <v>32</v>
      </c>
      <c r="E3759" s="123" t="s">
        <v>44</v>
      </c>
      <c r="F3759" s="123" t="s">
        <v>139</v>
      </c>
      <c r="G3759" s="123" t="s">
        <v>120</v>
      </c>
      <c r="H3759" s="149">
        <v>0</v>
      </c>
      <c r="I3759" s="123" t="s">
        <v>3810</v>
      </c>
      <c r="J3759" s="150">
        <f>VLOOKUP(B3759,'12.2023'!A:C,3,0)</f>
        <v>0</v>
      </c>
      <c r="K3759" s="151">
        <f>VLOOKUP(B3759,'12.2023'!A:D,4,0)</f>
        <v>0</v>
      </c>
      <c r="L3759" s="150">
        <f>VLOOKUP(B3759,'12.2023'!A:E,5,0)</f>
        <v>0</v>
      </c>
      <c r="M3759" s="150">
        <f>VLOOKUP(B3759,'12.2023'!A:F,6,0)</f>
        <v>0</v>
      </c>
      <c r="N3759" s="150">
        <f t="shared" si="233"/>
        <v>0</v>
      </c>
      <c r="O3759" s="152">
        <f t="shared" si="234"/>
        <v>0</v>
      </c>
      <c r="P3759" s="128">
        <f t="shared" si="235"/>
        <v>0</v>
      </c>
      <c r="Q3759" s="153">
        <v>0</v>
      </c>
      <c r="R3759" s="128">
        <f t="shared" si="236"/>
        <v>0</v>
      </c>
      <c r="S3759" s="317">
        <v>10</v>
      </c>
    </row>
    <row r="3760" spans="2:19" hidden="1">
      <c r="B3760" s="121">
        <v>91106101039</v>
      </c>
      <c r="C3760" s="123" t="s">
        <v>4123</v>
      </c>
      <c r="D3760" s="123" t="s">
        <v>32</v>
      </c>
      <c r="E3760" s="123" t="s">
        <v>44</v>
      </c>
      <c r="F3760" s="123" t="s">
        <v>139</v>
      </c>
      <c r="G3760" s="123" t="s">
        <v>120</v>
      </c>
      <c r="H3760" s="149">
        <v>0</v>
      </c>
      <c r="I3760" s="123" t="s">
        <v>3811</v>
      </c>
      <c r="J3760" s="150">
        <f>VLOOKUP(B3760,'12.2023'!A:C,3,0)</f>
        <v>336</v>
      </c>
      <c r="K3760" s="151">
        <f>VLOOKUP(B3760,'12.2023'!A:D,4,0)</f>
        <v>0</v>
      </c>
      <c r="L3760" s="150">
        <f>VLOOKUP(B3760,'12.2023'!A:E,5,0)</f>
        <v>8496</v>
      </c>
      <c r="M3760" s="150">
        <f>VLOOKUP(B3760,'12.2023'!A:F,6,0)</f>
        <v>6576</v>
      </c>
      <c r="N3760" s="150">
        <f t="shared" si="233"/>
        <v>2256</v>
      </c>
      <c r="O3760" s="152">
        <f t="shared" si="234"/>
        <v>0</v>
      </c>
      <c r="P3760" s="128">
        <f t="shared" si="235"/>
        <v>2256</v>
      </c>
      <c r="Q3760" s="153">
        <v>0</v>
      </c>
      <c r="R3760" s="128">
        <f t="shared" si="236"/>
        <v>2256</v>
      </c>
      <c r="S3760" s="317">
        <v>10</v>
      </c>
    </row>
    <row r="3761" spans="2:19" hidden="1">
      <c r="B3761" s="121">
        <v>91106101040</v>
      </c>
      <c r="C3761" s="123" t="s">
        <v>4123</v>
      </c>
      <c r="D3761" s="123" t="s">
        <v>32</v>
      </c>
      <c r="E3761" s="123" t="s">
        <v>44</v>
      </c>
      <c r="F3761" s="123" t="s">
        <v>139</v>
      </c>
      <c r="G3761" s="123" t="s">
        <v>120</v>
      </c>
      <c r="H3761" s="149">
        <v>0</v>
      </c>
      <c r="I3761" s="123" t="s">
        <v>3812</v>
      </c>
      <c r="J3761" s="150">
        <f>VLOOKUP(B3761,'12.2023'!A:C,3,0)</f>
        <v>0</v>
      </c>
      <c r="K3761" s="151">
        <f>VLOOKUP(B3761,'12.2023'!A:D,4,0)</f>
        <v>0</v>
      </c>
      <c r="L3761" s="150">
        <f>VLOOKUP(B3761,'12.2023'!A:E,5,0)</f>
        <v>0</v>
      </c>
      <c r="M3761" s="150">
        <f>VLOOKUP(B3761,'12.2023'!A:F,6,0)</f>
        <v>0</v>
      </c>
      <c r="N3761" s="150">
        <f t="shared" si="233"/>
        <v>0</v>
      </c>
      <c r="O3761" s="152">
        <f t="shared" si="234"/>
        <v>0</v>
      </c>
      <c r="P3761" s="128">
        <f t="shared" si="235"/>
        <v>0</v>
      </c>
      <c r="Q3761" s="153">
        <v>0</v>
      </c>
      <c r="R3761" s="128">
        <f t="shared" si="236"/>
        <v>0</v>
      </c>
      <c r="S3761" s="317">
        <v>10</v>
      </c>
    </row>
    <row r="3762" spans="2:19" hidden="1">
      <c r="B3762" s="121">
        <v>91106101041</v>
      </c>
      <c r="C3762" s="123" t="s">
        <v>4123</v>
      </c>
      <c r="D3762" s="123" t="s">
        <v>32</v>
      </c>
      <c r="E3762" s="123" t="s">
        <v>44</v>
      </c>
      <c r="F3762" s="123" t="s">
        <v>139</v>
      </c>
      <c r="G3762" s="123" t="s">
        <v>120</v>
      </c>
      <c r="H3762" s="149">
        <v>0</v>
      </c>
      <c r="I3762" s="123" t="s">
        <v>3813</v>
      </c>
      <c r="J3762" s="150">
        <f>VLOOKUP(B3762,'12.2023'!A:C,3,0)</f>
        <v>252.70000000000002</v>
      </c>
      <c r="K3762" s="151">
        <f>VLOOKUP(B3762,'12.2023'!A:D,4,0)</f>
        <v>0</v>
      </c>
      <c r="L3762" s="150">
        <f>VLOOKUP(B3762,'12.2023'!A:E,5,0)</f>
        <v>17.3</v>
      </c>
      <c r="M3762" s="150">
        <f>VLOOKUP(B3762,'12.2023'!A:F,6,0)</f>
        <v>0</v>
      </c>
      <c r="N3762" s="150">
        <f t="shared" si="233"/>
        <v>270</v>
      </c>
      <c r="O3762" s="152">
        <f t="shared" si="234"/>
        <v>0</v>
      </c>
      <c r="P3762" s="128">
        <f t="shared" si="235"/>
        <v>270</v>
      </c>
      <c r="Q3762" s="153">
        <v>0</v>
      </c>
      <c r="R3762" s="128">
        <f t="shared" si="236"/>
        <v>270</v>
      </c>
      <c r="S3762" s="317">
        <v>10</v>
      </c>
    </row>
    <row r="3763" spans="2:19" hidden="1">
      <c r="B3763" s="121">
        <v>91106101042</v>
      </c>
      <c r="C3763" s="123" t="s">
        <v>4123</v>
      </c>
      <c r="D3763" s="123" t="s">
        <v>32</v>
      </c>
      <c r="E3763" s="123" t="s">
        <v>44</v>
      </c>
      <c r="F3763" s="123" t="s">
        <v>139</v>
      </c>
      <c r="G3763" s="123" t="s">
        <v>120</v>
      </c>
      <c r="H3763" s="149">
        <v>0</v>
      </c>
      <c r="I3763" s="123" t="s">
        <v>3814</v>
      </c>
      <c r="J3763" s="150">
        <f>VLOOKUP(B3763,'12.2023'!A:C,3,0)</f>
        <v>119.83</v>
      </c>
      <c r="K3763" s="151">
        <f>VLOOKUP(B3763,'12.2023'!A:D,4,0)</f>
        <v>0</v>
      </c>
      <c r="L3763" s="150">
        <f>VLOOKUP(B3763,'12.2023'!A:E,5,0)</f>
        <v>0.17</v>
      </c>
      <c r="M3763" s="150">
        <f>VLOOKUP(B3763,'12.2023'!A:F,6,0)</f>
        <v>45</v>
      </c>
      <c r="N3763" s="150">
        <f t="shared" si="233"/>
        <v>75</v>
      </c>
      <c r="O3763" s="152">
        <f t="shared" si="234"/>
        <v>0</v>
      </c>
      <c r="P3763" s="128">
        <f t="shared" si="235"/>
        <v>75</v>
      </c>
      <c r="Q3763" s="153">
        <v>0</v>
      </c>
      <c r="R3763" s="128">
        <f t="shared" si="236"/>
        <v>75</v>
      </c>
      <c r="S3763" s="317">
        <v>10</v>
      </c>
    </row>
    <row r="3764" spans="2:19" hidden="1">
      <c r="B3764" s="121">
        <v>91106101043</v>
      </c>
      <c r="C3764" s="123" t="s">
        <v>4123</v>
      </c>
      <c r="D3764" s="123" t="s">
        <v>32</v>
      </c>
      <c r="E3764" s="123" t="s">
        <v>44</v>
      </c>
      <c r="F3764" s="123" t="s">
        <v>139</v>
      </c>
      <c r="G3764" s="123" t="s">
        <v>120</v>
      </c>
      <c r="H3764" s="149">
        <v>0</v>
      </c>
      <c r="I3764" s="123" t="s">
        <v>3815</v>
      </c>
      <c r="J3764" s="150">
        <f>VLOOKUP(B3764,'12.2023'!A:C,3,0)</f>
        <v>14.32</v>
      </c>
      <c r="K3764" s="151">
        <f>VLOOKUP(B3764,'12.2023'!A:D,4,0)</f>
        <v>0</v>
      </c>
      <c r="L3764" s="150">
        <f>VLOOKUP(B3764,'12.2023'!A:E,5,0)</f>
        <v>0</v>
      </c>
      <c r="M3764" s="150">
        <f>VLOOKUP(B3764,'12.2023'!A:F,6,0)</f>
        <v>14.32</v>
      </c>
      <c r="N3764" s="150">
        <f t="shared" si="233"/>
        <v>0</v>
      </c>
      <c r="O3764" s="152">
        <f t="shared" si="234"/>
        <v>0</v>
      </c>
      <c r="P3764" s="128">
        <f t="shared" si="235"/>
        <v>0</v>
      </c>
      <c r="Q3764" s="153">
        <v>0</v>
      </c>
      <c r="R3764" s="128">
        <f t="shared" si="236"/>
        <v>0</v>
      </c>
      <c r="S3764" s="317">
        <v>10</v>
      </c>
    </row>
    <row r="3765" spans="2:19" hidden="1">
      <c r="B3765" s="121">
        <v>91106101044</v>
      </c>
      <c r="C3765" s="123" t="s">
        <v>4123</v>
      </c>
      <c r="D3765" s="123" t="s">
        <v>32</v>
      </c>
      <c r="E3765" s="123" t="s">
        <v>44</v>
      </c>
      <c r="F3765" s="123" t="s">
        <v>139</v>
      </c>
      <c r="G3765" s="123" t="s">
        <v>120</v>
      </c>
      <c r="H3765" s="149">
        <v>0</v>
      </c>
      <c r="I3765" s="123" t="s">
        <v>3816</v>
      </c>
      <c r="J3765" s="150">
        <f>VLOOKUP(B3765,'12.2023'!A:C,3,0)</f>
        <v>0</v>
      </c>
      <c r="K3765" s="151">
        <f>VLOOKUP(B3765,'12.2023'!A:D,4,0)</f>
        <v>0</v>
      </c>
      <c r="L3765" s="150">
        <f>VLOOKUP(B3765,'12.2023'!A:E,5,0)</f>
        <v>22665</v>
      </c>
      <c r="M3765" s="150">
        <f>VLOOKUP(B3765,'12.2023'!A:F,6,0)</f>
        <v>18330</v>
      </c>
      <c r="N3765" s="150">
        <f t="shared" si="233"/>
        <v>4335</v>
      </c>
      <c r="O3765" s="152">
        <f t="shared" si="234"/>
        <v>0</v>
      </c>
      <c r="P3765" s="128">
        <f t="shared" si="235"/>
        <v>4335</v>
      </c>
      <c r="Q3765" s="153">
        <v>0</v>
      </c>
      <c r="R3765" s="128">
        <f t="shared" si="236"/>
        <v>4335</v>
      </c>
      <c r="S3765" s="317">
        <v>10</v>
      </c>
    </row>
    <row r="3766" spans="2:19" hidden="1">
      <c r="B3766" s="121">
        <v>91106101045</v>
      </c>
      <c r="C3766" s="123" t="s">
        <v>4123</v>
      </c>
      <c r="D3766" s="123" t="s">
        <v>32</v>
      </c>
      <c r="E3766" s="123" t="s">
        <v>44</v>
      </c>
      <c r="F3766" s="123" t="s">
        <v>139</v>
      </c>
      <c r="G3766" s="123" t="s">
        <v>120</v>
      </c>
      <c r="H3766" s="149">
        <v>0</v>
      </c>
      <c r="I3766" s="123" t="s">
        <v>3817</v>
      </c>
      <c r="J3766" s="150">
        <f>VLOOKUP(B3766,'12.2023'!A:C,3,0)</f>
        <v>764</v>
      </c>
      <c r="K3766" s="151">
        <f>VLOOKUP(B3766,'12.2023'!A:D,4,0)</f>
        <v>0</v>
      </c>
      <c r="L3766" s="150">
        <f>VLOOKUP(B3766,'12.2023'!A:E,5,0)</f>
        <v>10989</v>
      </c>
      <c r="M3766" s="150">
        <f>VLOOKUP(B3766,'12.2023'!A:F,6,0)</f>
        <v>5033</v>
      </c>
      <c r="N3766" s="150">
        <f t="shared" si="233"/>
        <v>6720</v>
      </c>
      <c r="O3766" s="152">
        <f t="shared" si="234"/>
        <v>0</v>
      </c>
      <c r="P3766" s="128">
        <f t="shared" si="235"/>
        <v>6720</v>
      </c>
      <c r="Q3766" s="153">
        <v>0</v>
      </c>
      <c r="R3766" s="128">
        <f t="shared" si="236"/>
        <v>6720</v>
      </c>
      <c r="S3766" s="317">
        <v>10</v>
      </c>
    </row>
    <row r="3767" spans="2:19" hidden="1">
      <c r="B3767" s="121">
        <v>91106101046</v>
      </c>
      <c r="C3767" s="123" t="s">
        <v>4123</v>
      </c>
      <c r="D3767" s="123" t="s">
        <v>32</v>
      </c>
      <c r="E3767" s="123" t="s">
        <v>44</v>
      </c>
      <c r="F3767" s="123" t="s">
        <v>139</v>
      </c>
      <c r="G3767" s="123" t="s">
        <v>120</v>
      </c>
      <c r="H3767" s="149">
        <v>0</v>
      </c>
      <c r="I3767" s="123" t="s">
        <v>3818</v>
      </c>
      <c r="J3767" s="150">
        <f>VLOOKUP(B3767,'12.2023'!A:C,3,0)</f>
        <v>942.1</v>
      </c>
      <c r="K3767" s="151">
        <f>VLOOKUP(B3767,'12.2023'!A:D,4,0)</f>
        <v>0</v>
      </c>
      <c r="L3767" s="150">
        <f>VLOOKUP(B3767,'12.2023'!A:E,5,0)</f>
        <v>17.900000000000002</v>
      </c>
      <c r="M3767" s="150">
        <f>VLOOKUP(B3767,'12.2023'!A:F,6,0)</f>
        <v>560</v>
      </c>
      <c r="N3767" s="150">
        <f t="shared" si="233"/>
        <v>400</v>
      </c>
      <c r="O3767" s="152">
        <f t="shared" si="234"/>
        <v>0</v>
      </c>
      <c r="P3767" s="128">
        <f t="shared" si="235"/>
        <v>400</v>
      </c>
      <c r="Q3767" s="153">
        <v>0</v>
      </c>
      <c r="R3767" s="128">
        <f t="shared" si="236"/>
        <v>400</v>
      </c>
      <c r="S3767" s="317">
        <v>10</v>
      </c>
    </row>
    <row r="3768" spans="2:19" hidden="1">
      <c r="B3768" s="121">
        <v>91106101047</v>
      </c>
      <c r="C3768" s="123" t="s">
        <v>4123</v>
      </c>
      <c r="D3768" s="123" t="s">
        <v>32</v>
      </c>
      <c r="E3768" s="123" t="s">
        <v>44</v>
      </c>
      <c r="F3768" s="123" t="s">
        <v>139</v>
      </c>
      <c r="G3768" s="123" t="s">
        <v>120</v>
      </c>
      <c r="H3768" s="149">
        <v>0</v>
      </c>
      <c r="I3768" s="123" t="s">
        <v>3819</v>
      </c>
      <c r="J3768" s="150">
        <f>VLOOKUP(B3768,'12.2023'!A:C,3,0)</f>
        <v>0</v>
      </c>
      <c r="K3768" s="151">
        <f>VLOOKUP(B3768,'12.2023'!A:D,4,0)</f>
        <v>0</v>
      </c>
      <c r="L3768" s="150">
        <f>VLOOKUP(B3768,'12.2023'!A:E,5,0)</f>
        <v>300</v>
      </c>
      <c r="M3768" s="150">
        <f>VLOOKUP(B3768,'12.2023'!A:F,6,0)</f>
        <v>20</v>
      </c>
      <c r="N3768" s="150">
        <f t="shared" si="233"/>
        <v>280</v>
      </c>
      <c r="O3768" s="152">
        <f t="shared" si="234"/>
        <v>0</v>
      </c>
      <c r="P3768" s="128">
        <f t="shared" si="235"/>
        <v>280</v>
      </c>
      <c r="Q3768" s="153">
        <v>0</v>
      </c>
      <c r="R3768" s="128">
        <f t="shared" si="236"/>
        <v>280</v>
      </c>
      <c r="S3768" s="317">
        <v>10</v>
      </c>
    </row>
    <row r="3769" spans="2:19" hidden="1">
      <c r="B3769" s="121">
        <v>91106101048</v>
      </c>
      <c r="C3769" s="123" t="s">
        <v>4123</v>
      </c>
      <c r="D3769" s="123" t="s">
        <v>32</v>
      </c>
      <c r="E3769" s="123" t="s">
        <v>44</v>
      </c>
      <c r="F3769" s="123" t="s">
        <v>139</v>
      </c>
      <c r="G3769" s="123" t="s">
        <v>120</v>
      </c>
      <c r="H3769" s="149">
        <v>0</v>
      </c>
      <c r="I3769" s="123" t="s">
        <v>3820</v>
      </c>
      <c r="J3769" s="150">
        <f>VLOOKUP(B3769,'12.2023'!A:C,3,0)</f>
        <v>225</v>
      </c>
      <c r="K3769" s="151">
        <f>VLOOKUP(B3769,'12.2023'!A:D,4,0)</f>
        <v>0</v>
      </c>
      <c r="L3769" s="150">
        <f>VLOOKUP(B3769,'12.2023'!A:E,5,0)</f>
        <v>0</v>
      </c>
      <c r="M3769" s="150">
        <f>VLOOKUP(B3769,'12.2023'!A:F,6,0)</f>
        <v>30</v>
      </c>
      <c r="N3769" s="150">
        <f t="shared" si="233"/>
        <v>195</v>
      </c>
      <c r="O3769" s="152">
        <f t="shared" si="234"/>
        <v>0</v>
      </c>
      <c r="P3769" s="128">
        <f t="shared" si="235"/>
        <v>195</v>
      </c>
      <c r="Q3769" s="153">
        <v>0</v>
      </c>
      <c r="R3769" s="128">
        <f t="shared" si="236"/>
        <v>195</v>
      </c>
      <c r="S3769" s="317">
        <v>10</v>
      </c>
    </row>
    <row r="3770" spans="2:19" hidden="1">
      <c r="B3770" s="121">
        <v>91106101049</v>
      </c>
      <c r="C3770" s="123" t="s">
        <v>4123</v>
      </c>
      <c r="D3770" s="123" t="s">
        <v>32</v>
      </c>
      <c r="E3770" s="123" t="s">
        <v>44</v>
      </c>
      <c r="F3770" s="123" t="s">
        <v>139</v>
      </c>
      <c r="G3770" s="123" t="s">
        <v>120</v>
      </c>
      <c r="H3770" s="149">
        <v>0</v>
      </c>
      <c r="I3770" s="123" t="s">
        <v>3821</v>
      </c>
      <c r="J3770" s="150">
        <f>VLOOKUP(B3770,'12.2023'!A:C,3,0)</f>
        <v>0</v>
      </c>
      <c r="K3770" s="151">
        <f>VLOOKUP(B3770,'12.2023'!A:D,4,0)</f>
        <v>0</v>
      </c>
      <c r="L3770" s="150">
        <f>VLOOKUP(B3770,'12.2023'!A:E,5,0)</f>
        <v>300</v>
      </c>
      <c r="M3770" s="150">
        <f>VLOOKUP(B3770,'12.2023'!A:F,6,0)</f>
        <v>0</v>
      </c>
      <c r="N3770" s="150">
        <f t="shared" si="233"/>
        <v>300</v>
      </c>
      <c r="O3770" s="152">
        <f t="shared" si="234"/>
        <v>0</v>
      </c>
      <c r="P3770" s="128">
        <f t="shared" si="235"/>
        <v>300</v>
      </c>
      <c r="Q3770" s="153">
        <v>0</v>
      </c>
      <c r="R3770" s="128">
        <f t="shared" si="236"/>
        <v>300</v>
      </c>
      <c r="S3770" s="317">
        <v>10</v>
      </c>
    </row>
    <row r="3771" spans="2:19" hidden="1">
      <c r="B3771" s="121">
        <v>91106101050</v>
      </c>
      <c r="C3771" s="123" t="s">
        <v>4123</v>
      </c>
      <c r="D3771" s="123" t="s">
        <v>32</v>
      </c>
      <c r="E3771" s="123" t="s">
        <v>44</v>
      </c>
      <c r="F3771" s="123" t="s">
        <v>139</v>
      </c>
      <c r="G3771" s="123" t="s">
        <v>120</v>
      </c>
      <c r="H3771" s="149">
        <v>0</v>
      </c>
      <c r="I3771" s="123" t="s">
        <v>3822</v>
      </c>
      <c r="J3771" s="150">
        <f>VLOOKUP(B3771,'12.2023'!A:C,3,0)</f>
        <v>0</v>
      </c>
      <c r="K3771" s="151">
        <f>VLOOKUP(B3771,'12.2023'!A:D,4,0)</f>
        <v>0</v>
      </c>
      <c r="L3771" s="150">
        <f>VLOOKUP(B3771,'12.2023'!A:E,5,0)</f>
        <v>300</v>
      </c>
      <c r="M3771" s="150">
        <f>VLOOKUP(B3771,'12.2023'!A:F,6,0)</f>
        <v>6</v>
      </c>
      <c r="N3771" s="150">
        <f t="shared" si="233"/>
        <v>294</v>
      </c>
      <c r="O3771" s="152">
        <f t="shared" si="234"/>
        <v>0</v>
      </c>
      <c r="P3771" s="128">
        <f t="shared" si="235"/>
        <v>294</v>
      </c>
      <c r="Q3771" s="153">
        <v>0</v>
      </c>
      <c r="R3771" s="128">
        <f t="shared" si="236"/>
        <v>294</v>
      </c>
      <c r="S3771" s="317">
        <v>10</v>
      </c>
    </row>
    <row r="3772" spans="2:19" hidden="1">
      <c r="B3772" s="121">
        <v>91106101051</v>
      </c>
      <c r="C3772" s="123" t="s">
        <v>4123</v>
      </c>
      <c r="D3772" s="123" t="s">
        <v>32</v>
      </c>
      <c r="E3772" s="123" t="s">
        <v>44</v>
      </c>
      <c r="F3772" s="123" t="s">
        <v>139</v>
      </c>
      <c r="G3772" s="123" t="s">
        <v>120</v>
      </c>
      <c r="H3772" s="149">
        <v>0</v>
      </c>
      <c r="I3772" s="123" t="s">
        <v>3823</v>
      </c>
      <c r="J3772" s="150">
        <f>VLOOKUP(B3772,'12.2023'!A:C,3,0)</f>
        <v>826</v>
      </c>
      <c r="K3772" s="151">
        <f>VLOOKUP(B3772,'12.2023'!A:D,4,0)</f>
        <v>0</v>
      </c>
      <c r="L3772" s="150">
        <f>VLOOKUP(B3772,'12.2023'!A:E,5,0)</f>
        <v>2800</v>
      </c>
      <c r="M3772" s="150">
        <f>VLOOKUP(B3772,'12.2023'!A:F,6,0)</f>
        <v>2142</v>
      </c>
      <c r="N3772" s="150">
        <f t="shared" si="233"/>
        <v>1484</v>
      </c>
      <c r="O3772" s="152">
        <f t="shared" si="234"/>
        <v>0</v>
      </c>
      <c r="P3772" s="128">
        <f t="shared" si="235"/>
        <v>1484</v>
      </c>
      <c r="Q3772" s="153">
        <v>0</v>
      </c>
      <c r="R3772" s="128">
        <f t="shared" si="236"/>
        <v>1484</v>
      </c>
      <c r="S3772" s="317">
        <v>10</v>
      </c>
    </row>
    <row r="3773" spans="2:19" hidden="1">
      <c r="B3773" s="121">
        <v>91106101052</v>
      </c>
      <c r="C3773" s="123" t="s">
        <v>4123</v>
      </c>
      <c r="D3773" s="123" t="s">
        <v>32</v>
      </c>
      <c r="E3773" s="123" t="s">
        <v>44</v>
      </c>
      <c r="F3773" s="123" t="s">
        <v>139</v>
      </c>
      <c r="G3773" s="123" t="s">
        <v>120</v>
      </c>
      <c r="H3773" s="149">
        <v>0</v>
      </c>
      <c r="I3773" s="123" t="s">
        <v>3824</v>
      </c>
      <c r="J3773" s="150">
        <f>VLOOKUP(B3773,'12.2023'!A:C,3,0)</f>
        <v>0</v>
      </c>
      <c r="K3773" s="151">
        <f>VLOOKUP(B3773,'12.2023'!A:D,4,0)</f>
        <v>0</v>
      </c>
      <c r="L3773" s="150">
        <f>VLOOKUP(B3773,'12.2023'!A:E,5,0)</f>
        <v>0</v>
      </c>
      <c r="M3773" s="150">
        <f>VLOOKUP(B3773,'12.2023'!A:F,6,0)</f>
        <v>0</v>
      </c>
      <c r="N3773" s="150">
        <f t="shared" si="233"/>
        <v>0</v>
      </c>
      <c r="O3773" s="152">
        <f t="shared" si="234"/>
        <v>0</v>
      </c>
      <c r="P3773" s="128">
        <f t="shared" si="235"/>
        <v>0</v>
      </c>
      <c r="Q3773" s="153">
        <v>0</v>
      </c>
      <c r="R3773" s="128">
        <f t="shared" si="236"/>
        <v>0</v>
      </c>
      <c r="S3773" s="317">
        <v>10</v>
      </c>
    </row>
    <row r="3774" spans="2:19" hidden="1">
      <c r="B3774" s="121">
        <v>91106101053</v>
      </c>
      <c r="C3774" s="123" t="s">
        <v>4123</v>
      </c>
      <c r="D3774" s="123" t="s">
        <v>32</v>
      </c>
      <c r="E3774" s="123" t="s">
        <v>44</v>
      </c>
      <c r="F3774" s="123" t="s">
        <v>139</v>
      </c>
      <c r="G3774" s="123" t="s">
        <v>120</v>
      </c>
      <c r="H3774" s="149">
        <v>0</v>
      </c>
      <c r="I3774" s="123" t="s">
        <v>3825</v>
      </c>
      <c r="J3774" s="150">
        <f>VLOOKUP(B3774,'12.2023'!A:C,3,0)</f>
        <v>0</v>
      </c>
      <c r="K3774" s="151">
        <f>VLOOKUP(B3774,'12.2023'!A:D,4,0)</f>
        <v>0</v>
      </c>
      <c r="L3774" s="150">
        <f>VLOOKUP(B3774,'12.2023'!A:E,5,0)</f>
        <v>0</v>
      </c>
      <c r="M3774" s="150">
        <f>VLOOKUP(B3774,'12.2023'!A:F,6,0)</f>
        <v>0</v>
      </c>
      <c r="N3774" s="150">
        <f t="shared" si="233"/>
        <v>0</v>
      </c>
      <c r="O3774" s="152">
        <f t="shared" si="234"/>
        <v>0</v>
      </c>
      <c r="P3774" s="128">
        <f t="shared" si="235"/>
        <v>0</v>
      </c>
      <c r="Q3774" s="153">
        <v>0</v>
      </c>
      <c r="R3774" s="128">
        <f t="shared" si="236"/>
        <v>0</v>
      </c>
      <c r="S3774" s="317">
        <v>10</v>
      </c>
    </row>
    <row r="3775" spans="2:19" hidden="1">
      <c r="B3775" s="121">
        <v>91106101054</v>
      </c>
      <c r="C3775" s="123" t="s">
        <v>4123</v>
      </c>
      <c r="D3775" s="123" t="s">
        <v>32</v>
      </c>
      <c r="E3775" s="123" t="s">
        <v>44</v>
      </c>
      <c r="F3775" s="123" t="s">
        <v>139</v>
      </c>
      <c r="G3775" s="123" t="s">
        <v>120</v>
      </c>
      <c r="H3775" s="149">
        <v>0</v>
      </c>
      <c r="I3775" s="123" t="s">
        <v>3826</v>
      </c>
      <c r="J3775" s="150">
        <f>VLOOKUP(B3775,'12.2023'!A:C,3,0)</f>
        <v>0</v>
      </c>
      <c r="K3775" s="151">
        <f>VLOOKUP(B3775,'12.2023'!A:D,4,0)</f>
        <v>0</v>
      </c>
      <c r="L3775" s="150">
        <f>VLOOKUP(B3775,'12.2023'!A:E,5,0)</f>
        <v>0</v>
      </c>
      <c r="M3775" s="150">
        <f>VLOOKUP(B3775,'12.2023'!A:F,6,0)</f>
        <v>0</v>
      </c>
      <c r="N3775" s="150">
        <f t="shared" si="233"/>
        <v>0</v>
      </c>
      <c r="O3775" s="152">
        <f t="shared" si="234"/>
        <v>0</v>
      </c>
      <c r="P3775" s="128">
        <f t="shared" si="235"/>
        <v>0</v>
      </c>
      <c r="Q3775" s="153">
        <v>0</v>
      </c>
      <c r="R3775" s="128">
        <f t="shared" si="236"/>
        <v>0</v>
      </c>
      <c r="S3775" s="317">
        <v>10</v>
      </c>
    </row>
    <row r="3776" spans="2:19" hidden="1">
      <c r="B3776" s="121">
        <v>91106101055</v>
      </c>
      <c r="C3776" s="123" t="s">
        <v>4123</v>
      </c>
      <c r="D3776" s="123" t="s">
        <v>32</v>
      </c>
      <c r="E3776" s="123" t="s">
        <v>44</v>
      </c>
      <c r="F3776" s="123" t="s">
        <v>139</v>
      </c>
      <c r="G3776" s="123" t="s">
        <v>120</v>
      </c>
      <c r="H3776" s="149">
        <v>0</v>
      </c>
      <c r="I3776" s="123" t="s">
        <v>3827</v>
      </c>
      <c r="J3776" s="150">
        <f>VLOOKUP(B3776,'12.2023'!A:C,3,0)</f>
        <v>525</v>
      </c>
      <c r="K3776" s="151">
        <f>VLOOKUP(B3776,'12.2023'!A:D,4,0)</f>
        <v>0</v>
      </c>
      <c r="L3776" s="150">
        <f>VLOOKUP(B3776,'12.2023'!A:E,5,0)</f>
        <v>0</v>
      </c>
      <c r="M3776" s="150">
        <f>VLOOKUP(B3776,'12.2023'!A:F,6,0)</f>
        <v>525</v>
      </c>
      <c r="N3776" s="150">
        <f t="shared" si="233"/>
        <v>0</v>
      </c>
      <c r="O3776" s="152">
        <f t="shared" si="234"/>
        <v>0</v>
      </c>
      <c r="P3776" s="128">
        <f t="shared" si="235"/>
        <v>0</v>
      </c>
      <c r="Q3776" s="153">
        <v>0</v>
      </c>
      <c r="R3776" s="128">
        <f t="shared" si="236"/>
        <v>0</v>
      </c>
      <c r="S3776" s="317">
        <v>10</v>
      </c>
    </row>
    <row r="3777" spans="2:19" hidden="1">
      <c r="B3777" s="121">
        <v>91106101056</v>
      </c>
      <c r="C3777" s="123" t="s">
        <v>4123</v>
      </c>
      <c r="D3777" s="123" t="s">
        <v>32</v>
      </c>
      <c r="E3777" s="123" t="s">
        <v>44</v>
      </c>
      <c r="F3777" s="123" t="s">
        <v>139</v>
      </c>
      <c r="G3777" s="123" t="s">
        <v>120</v>
      </c>
      <c r="H3777" s="149">
        <v>0</v>
      </c>
      <c r="I3777" s="123" t="s">
        <v>3828</v>
      </c>
      <c r="J3777" s="150">
        <f>VLOOKUP(B3777,'12.2023'!A:C,3,0)</f>
        <v>0</v>
      </c>
      <c r="K3777" s="151">
        <f>VLOOKUP(B3777,'12.2023'!A:D,4,0)</f>
        <v>0</v>
      </c>
      <c r="L3777" s="150">
        <f>VLOOKUP(B3777,'12.2023'!A:E,5,0)</f>
        <v>0</v>
      </c>
      <c r="M3777" s="150">
        <f>VLOOKUP(B3777,'12.2023'!A:F,6,0)</f>
        <v>0</v>
      </c>
      <c r="N3777" s="150">
        <f t="shared" si="233"/>
        <v>0</v>
      </c>
      <c r="O3777" s="152">
        <f t="shared" si="234"/>
        <v>0</v>
      </c>
      <c r="P3777" s="128">
        <f t="shared" si="235"/>
        <v>0</v>
      </c>
      <c r="Q3777" s="153">
        <v>0</v>
      </c>
      <c r="R3777" s="128">
        <f t="shared" si="236"/>
        <v>0</v>
      </c>
      <c r="S3777" s="317">
        <v>10</v>
      </c>
    </row>
    <row r="3778" spans="2:19" hidden="1">
      <c r="B3778" s="121">
        <v>91106101057</v>
      </c>
      <c r="C3778" s="123" t="s">
        <v>4123</v>
      </c>
      <c r="D3778" s="123" t="s">
        <v>32</v>
      </c>
      <c r="E3778" s="123" t="s">
        <v>44</v>
      </c>
      <c r="F3778" s="123" t="s">
        <v>139</v>
      </c>
      <c r="G3778" s="123" t="s">
        <v>120</v>
      </c>
      <c r="H3778" s="149">
        <v>0</v>
      </c>
      <c r="I3778" s="123" t="s">
        <v>3829</v>
      </c>
      <c r="J3778" s="150">
        <f>VLOOKUP(B3778,'12.2023'!A:C,3,0)</f>
        <v>0</v>
      </c>
      <c r="K3778" s="151">
        <f>VLOOKUP(B3778,'12.2023'!A:D,4,0)</f>
        <v>0</v>
      </c>
      <c r="L3778" s="150">
        <f>VLOOKUP(B3778,'12.2023'!A:E,5,0)</f>
        <v>0</v>
      </c>
      <c r="M3778" s="150">
        <f>VLOOKUP(B3778,'12.2023'!A:F,6,0)</f>
        <v>0</v>
      </c>
      <c r="N3778" s="150">
        <f t="shared" si="233"/>
        <v>0</v>
      </c>
      <c r="O3778" s="152">
        <f t="shared" si="234"/>
        <v>0</v>
      </c>
      <c r="P3778" s="128">
        <f t="shared" si="235"/>
        <v>0</v>
      </c>
      <c r="Q3778" s="153">
        <v>0</v>
      </c>
      <c r="R3778" s="128">
        <f t="shared" si="236"/>
        <v>0</v>
      </c>
      <c r="S3778" s="317">
        <v>10</v>
      </c>
    </row>
    <row r="3779" spans="2:19" hidden="1">
      <c r="B3779" s="121">
        <v>91106101058</v>
      </c>
      <c r="C3779" s="123" t="s">
        <v>4123</v>
      </c>
      <c r="D3779" s="123" t="s">
        <v>32</v>
      </c>
      <c r="E3779" s="123" t="s">
        <v>44</v>
      </c>
      <c r="F3779" s="123" t="s">
        <v>139</v>
      </c>
      <c r="G3779" s="123" t="s">
        <v>120</v>
      </c>
      <c r="H3779" s="149">
        <v>0</v>
      </c>
      <c r="I3779" s="123" t="s">
        <v>3830</v>
      </c>
      <c r="J3779" s="150">
        <f>VLOOKUP(B3779,'12.2023'!A:C,3,0)</f>
        <v>735.53</v>
      </c>
      <c r="K3779" s="151">
        <f>VLOOKUP(B3779,'12.2023'!A:D,4,0)</f>
        <v>0</v>
      </c>
      <c r="L3779" s="150">
        <f>VLOOKUP(B3779,'12.2023'!A:E,5,0)</f>
        <v>1200</v>
      </c>
      <c r="M3779" s="150">
        <f>VLOOKUP(B3779,'12.2023'!A:F,6,0)</f>
        <v>0.53</v>
      </c>
      <c r="N3779" s="150">
        <f t="shared" si="233"/>
        <v>1935</v>
      </c>
      <c r="O3779" s="152">
        <f t="shared" si="234"/>
        <v>0</v>
      </c>
      <c r="P3779" s="128">
        <f t="shared" si="235"/>
        <v>1935</v>
      </c>
      <c r="Q3779" s="153">
        <v>0</v>
      </c>
      <c r="R3779" s="128">
        <f t="shared" si="236"/>
        <v>1935</v>
      </c>
      <c r="S3779" s="317">
        <v>10</v>
      </c>
    </row>
    <row r="3780" spans="2:19" hidden="1">
      <c r="B3780" s="121">
        <v>91106101059</v>
      </c>
      <c r="C3780" s="123" t="s">
        <v>4123</v>
      </c>
      <c r="D3780" s="123" t="s">
        <v>32</v>
      </c>
      <c r="E3780" s="123" t="s">
        <v>44</v>
      </c>
      <c r="F3780" s="123" t="s">
        <v>139</v>
      </c>
      <c r="G3780" s="123" t="s">
        <v>120</v>
      </c>
      <c r="H3780" s="149">
        <v>0</v>
      </c>
      <c r="I3780" s="123" t="s">
        <v>3831</v>
      </c>
      <c r="J3780" s="150">
        <f>VLOOKUP(B3780,'12.2023'!A:C,3,0)</f>
        <v>508.2</v>
      </c>
      <c r="K3780" s="151">
        <f>VLOOKUP(B3780,'12.2023'!A:D,4,0)</f>
        <v>0</v>
      </c>
      <c r="L3780" s="150">
        <f>VLOOKUP(B3780,'12.2023'!A:E,5,0)</f>
        <v>0</v>
      </c>
      <c r="M3780" s="150">
        <f>VLOOKUP(B3780,'12.2023'!A:F,6,0)</f>
        <v>13.200000000000001</v>
      </c>
      <c r="N3780" s="150">
        <f t="shared" si="233"/>
        <v>495</v>
      </c>
      <c r="O3780" s="152">
        <f t="shared" si="234"/>
        <v>0</v>
      </c>
      <c r="P3780" s="128">
        <f t="shared" si="235"/>
        <v>495</v>
      </c>
      <c r="Q3780" s="153">
        <v>0</v>
      </c>
      <c r="R3780" s="128">
        <f t="shared" si="236"/>
        <v>495</v>
      </c>
      <c r="S3780" s="317">
        <v>10</v>
      </c>
    </row>
    <row r="3781" spans="2:19" hidden="1">
      <c r="B3781" s="121">
        <v>91106101060</v>
      </c>
      <c r="C3781" s="123" t="s">
        <v>4123</v>
      </c>
      <c r="D3781" s="123" t="s">
        <v>32</v>
      </c>
      <c r="E3781" s="123" t="s">
        <v>44</v>
      </c>
      <c r="F3781" s="123" t="s">
        <v>139</v>
      </c>
      <c r="G3781" s="123" t="s">
        <v>120</v>
      </c>
      <c r="H3781" s="149">
        <v>0</v>
      </c>
      <c r="I3781" s="123" t="s">
        <v>3832</v>
      </c>
      <c r="J3781" s="150">
        <f>VLOOKUP(B3781,'12.2023'!A:C,3,0)</f>
        <v>208</v>
      </c>
      <c r="K3781" s="151">
        <f>VLOOKUP(B3781,'12.2023'!A:D,4,0)</f>
        <v>0</v>
      </c>
      <c r="L3781" s="150">
        <f>VLOOKUP(B3781,'12.2023'!A:E,5,0)</f>
        <v>16</v>
      </c>
      <c r="M3781" s="150">
        <f>VLOOKUP(B3781,'12.2023'!A:F,6,0)</f>
        <v>0</v>
      </c>
      <c r="N3781" s="150">
        <f t="shared" si="233"/>
        <v>224</v>
      </c>
      <c r="O3781" s="152">
        <f t="shared" si="234"/>
        <v>0</v>
      </c>
      <c r="P3781" s="128">
        <f t="shared" si="235"/>
        <v>224</v>
      </c>
      <c r="Q3781" s="153">
        <v>0</v>
      </c>
      <c r="R3781" s="128">
        <f t="shared" si="236"/>
        <v>224</v>
      </c>
      <c r="S3781" s="317">
        <v>10</v>
      </c>
    </row>
    <row r="3782" spans="2:19" hidden="1">
      <c r="B3782" s="121">
        <v>91106101061</v>
      </c>
      <c r="C3782" s="123" t="s">
        <v>4123</v>
      </c>
      <c r="D3782" s="123" t="s">
        <v>32</v>
      </c>
      <c r="E3782" s="123" t="s">
        <v>44</v>
      </c>
      <c r="F3782" s="123" t="s">
        <v>139</v>
      </c>
      <c r="G3782" s="123" t="s">
        <v>120</v>
      </c>
      <c r="H3782" s="149">
        <v>0</v>
      </c>
      <c r="I3782" s="123" t="s">
        <v>3833</v>
      </c>
      <c r="J3782" s="150">
        <f>VLOOKUP(B3782,'12.2023'!A:C,3,0)</f>
        <v>0</v>
      </c>
      <c r="K3782" s="151">
        <f>VLOOKUP(B3782,'12.2023'!A:D,4,0)</f>
        <v>0</v>
      </c>
      <c r="L3782" s="150">
        <f>VLOOKUP(B3782,'12.2023'!A:E,5,0)</f>
        <v>0</v>
      </c>
      <c r="M3782" s="150">
        <f>VLOOKUP(B3782,'12.2023'!A:F,6,0)</f>
        <v>0</v>
      </c>
      <c r="N3782" s="150">
        <f t="shared" si="233"/>
        <v>0</v>
      </c>
      <c r="O3782" s="152">
        <f t="shared" si="234"/>
        <v>0</v>
      </c>
      <c r="P3782" s="128">
        <f t="shared" si="235"/>
        <v>0</v>
      </c>
      <c r="Q3782" s="153">
        <v>0</v>
      </c>
      <c r="R3782" s="128">
        <f t="shared" si="236"/>
        <v>0</v>
      </c>
      <c r="S3782" s="317">
        <v>10</v>
      </c>
    </row>
    <row r="3783" spans="2:19" hidden="1">
      <c r="B3783" s="121">
        <v>91106101062</v>
      </c>
      <c r="C3783" s="123" t="s">
        <v>4123</v>
      </c>
      <c r="D3783" s="123" t="s">
        <v>32</v>
      </c>
      <c r="E3783" s="123" t="s">
        <v>44</v>
      </c>
      <c r="F3783" s="123" t="s">
        <v>139</v>
      </c>
      <c r="G3783" s="123" t="s">
        <v>120</v>
      </c>
      <c r="H3783" s="149">
        <v>0</v>
      </c>
      <c r="I3783" s="123" t="s">
        <v>3834</v>
      </c>
      <c r="J3783" s="150">
        <f>VLOOKUP(B3783,'12.2023'!A:C,3,0)</f>
        <v>0</v>
      </c>
      <c r="K3783" s="151">
        <f>VLOOKUP(B3783,'12.2023'!A:D,4,0)</f>
        <v>0</v>
      </c>
      <c r="L3783" s="150">
        <f>VLOOKUP(B3783,'12.2023'!A:E,5,0)</f>
        <v>0</v>
      </c>
      <c r="M3783" s="150">
        <f>VLOOKUP(B3783,'12.2023'!A:F,6,0)</f>
        <v>0</v>
      </c>
      <c r="N3783" s="150">
        <f t="shared" ref="N3783:N3846" si="237">IF((J3783+L3783)-(K3783+M3783)&lt;0,0,(J3783+L3783)-(K3783+M3783))</f>
        <v>0</v>
      </c>
      <c r="O3783" s="152">
        <f t="shared" ref="O3783:O3846" si="238">-IF((J3783+L3783)-(K3783+M3783)&lt;0,(J3783+L3783)-(K3783+M3783),0)</f>
        <v>0</v>
      </c>
      <c r="P3783" s="128">
        <f t="shared" ref="P3783:P3846" si="239">N3783-O3783</f>
        <v>0</v>
      </c>
      <c r="Q3783" s="153">
        <v>0</v>
      </c>
      <c r="R3783" s="128">
        <f t="shared" ref="R3783:R3846" si="240">P3783-Q3783</f>
        <v>0</v>
      </c>
      <c r="S3783" s="317">
        <v>10</v>
      </c>
    </row>
    <row r="3784" spans="2:19" hidden="1">
      <c r="B3784" s="121">
        <v>91106101063</v>
      </c>
      <c r="C3784" s="123" t="s">
        <v>4123</v>
      </c>
      <c r="D3784" s="123" t="s">
        <v>32</v>
      </c>
      <c r="E3784" s="123" t="s">
        <v>44</v>
      </c>
      <c r="F3784" s="123" t="s">
        <v>139</v>
      </c>
      <c r="G3784" s="123" t="s">
        <v>120</v>
      </c>
      <c r="H3784" s="149">
        <v>0</v>
      </c>
      <c r="I3784" s="123" t="s">
        <v>3835</v>
      </c>
      <c r="J3784" s="150">
        <f>VLOOKUP(B3784,'12.2023'!A:C,3,0)</f>
        <v>240</v>
      </c>
      <c r="K3784" s="151">
        <f>VLOOKUP(B3784,'12.2023'!A:D,4,0)</f>
        <v>0</v>
      </c>
      <c r="L3784" s="150">
        <f>VLOOKUP(B3784,'12.2023'!A:E,5,0)</f>
        <v>0</v>
      </c>
      <c r="M3784" s="150">
        <f>VLOOKUP(B3784,'12.2023'!A:F,6,0)</f>
        <v>0</v>
      </c>
      <c r="N3784" s="150">
        <f t="shared" si="237"/>
        <v>240</v>
      </c>
      <c r="O3784" s="152">
        <f t="shared" si="238"/>
        <v>0</v>
      </c>
      <c r="P3784" s="128">
        <f t="shared" si="239"/>
        <v>240</v>
      </c>
      <c r="Q3784" s="153">
        <v>0</v>
      </c>
      <c r="R3784" s="128">
        <f t="shared" si="240"/>
        <v>240</v>
      </c>
      <c r="S3784" s="317">
        <v>10</v>
      </c>
    </row>
    <row r="3785" spans="2:19" hidden="1">
      <c r="B3785" s="121">
        <v>91106101064</v>
      </c>
      <c r="C3785" s="123" t="s">
        <v>4123</v>
      </c>
      <c r="D3785" s="123" t="s">
        <v>32</v>
      </c>
      <c r="E3785" s="123" t="s">
        <v>44</v>
      </c>
      <c r="F3785" s="123" t="s">
        <v>139</v>
      </c>
      <c r="G3785" s="123" t="s">
        <v>120</v>
      </c>
      <c r="H3785" s="149">
        <v>0</v>
      </c>
      <c r="I3785" s="123" t="s">
        <v>3836</v>
      </c>
      <c r="J3785" s="150">
        <f>VLOOKUP(B3785,'12.2023'!A:C,3,0)</f>
        <v>0</v>
      </c>
      <c r="K3785" s="151">
        <f>VLOOKUP(B3785,'12.2023'!A:D,4,0)</f>
        <v>0</v>
      </c>
      <c r="L3785" s="150">
        <f>VLOOKUP(B3785,'12.2023'!A:E,5,0)</f>
        <v>5042</v>
      </c>
      <c r="M3785" s="150">
        <f>VLOOKUP(B3785,'12.2023'!A:F,6,0)</f>
        <v>2021</v>
      </c>
      <c r="N3785" s="150">
        <f t="shared" si="237"/>
        <v>3021</v>
      </c>
      <c r="O3785" s="152">
        <f t="shared" si="238"/>
        <v>0</v>
      </c>
      <c r="P3785" s="128">
        <f t="shared" si="239"/>
        <v>3021</v>
      </c>
      <c r="Q3785" s="153">
        <v>0</v>
      </c>
      <c r="R3785" s="128">
        <f t="shared" si="240"/>
        <v>3021</v>
      </c>
      <c r="S3785" s="317">
        <v>10</v>
      </c>
    </row>
    <row r="3786" spans="2:19" hidden="1">
      <c r="B3786" s="121">
        <v>91106101065</v>
      </c>
      <c r="C3786" s="123" t="s">
        <v>4123</v>
      </c>
      <c r="D3786" s="123" t="s">
        <v>32</v>
      </c>
      <c r="E3786" s="123" t="s">
        <v>44</v>
      </c>
      <c r="F3786" s="123" t="s">
        <v>139</v>
      </c>
      <c r="G3786" s="123" t="s">
        <v>120</v>
      </c>
      <c r="H3786" s="149">
        <v>0</v>
      </c>
      <c r="I3786" s="123" t="s">
        <v>3837</v>
      </c>
      <c r="J3786" s="150">
        <f>VLOOKUP(B3786,'12.2023'!A:C,3,0)</f>
        <v>0</v>
      </c>
      <c r="K3786" s="151">
        <f>VLOOKUP(B3786,'12.2023'!A:D,4,0)</f>
        <v>0</v>
      </c>
      <c r="L3786" s="150">
        <f>VLOOKUP(B3786,'12.2023'!A:E,5,0)</f>
        <v>0</v>
      </c>
      <c r="M3786" s="150">
        <f>VLOOKUP(B3786,'12.2023'!A:F,6,0)</f>
        <v>0</v>
      </c>
      <c r="N3786" s="150">
        <f t="shared" si="237"/>
        <v>0</v>
      </c>
      <c r="O3786" s="152">
        <f t="shared" si="238"/>
        <v>0</v>
      </c>
      <c r="P3786" s="128">
        <f t="shared" si="239"/>
        <v>0</v>
      </c>
      <c r="Q3786" s="153">
        <v>0</v>
      </c>
      <c r="R3786" s="128">
        <f t="shared" si="240"/>
        <v>0</v>
      </c>
      <c r="S3786" s="317">
        <v>10</v>
      </c>
    </row>
    <row r="3787" spans="2:19" hidden="1">
      <c r="B3787" s="121">
        <v>91106101066</v>
      </c>
      <c r="C3787" s="123" t="s">
        <v>4123</v>
      </c>
      <c r="D3787" s="123" t="s">
        <v>32</v>
      </c>
      <c r="E3787" s="123" t="s">
        <v>44</v>
      </c>
      <c r="F3787" s="123" t="s">
        <v>139</v>
      </c>
      <c r="G3787" s="123" t="s">
        <v>120</v>
      </c>
      <c r="H3787" s="149">
        <v>0</v>
      </c>
      <c r="I3787" s="123" t="s">
        <v>3838</v>
      </c>
      <c r="J3787" s="150">
        <f>VLOOKUP(B3787,'12.2023'!A:C,3,0)</f>
        <v>304</v>
      </c>
      <c r="K3787" s="151">
        <f>VLOOKUP(B3787,'12.2023'!A:D,4,0)</f>
        <v>0</v>
      </c>
      <c r="L3787" s="150">
        <f>VLOOKUP(B3787,'12.2023'!A:E,5,0)</f>
        <v>0</v>
      </c>
      <c r="M3787" s="150">
        <f>VLOOKUP(B3787,'12.2023'!A:F,6,0)</f>
        <v>4</v>
      </c>
      <c r="N3787" s="150">
        <f t="shared" si="237"/>
        <v>300</v>
      </c>
      <c r="O3787" s="152">
        <f t="shared" si="238"/>
        <v>0</v>
      </c>
      <c r="P3787" s="128">
        <f t="shared" si="239"/>
        <v>300</v>
      </c>
      <c r="Q3787" s="153">
        <v>0</v>
      </c>
      <c r="R3787" s="128">
        <f t="shared" si="240"/>
        <v>300</v>
      </c>
      <c r="S3787" s="317">
        <v>10</v>
      </c>
    </row>
    <row r="3788" spans="2:19" hidden="1">
      <c r="B3788" s="121">
        <v>91106101067</v>
      </c>
      <c r="C3788" s="123" t="s">
        <v>4123</v>
      </c>
      <c r="D3788" s="123" t="s">
        <v>32</v>
      </c>
      <c r="E3788" s="123" t="s">
        <v>44</v>
      </c>
      <c r="F3788" s="123" t="s">
        <v>139</v>
      </c>
      <c r="G3788" s="123" t="s">
        <v>120</v>
      </c>
      <c r="H3788" s="149">
        <v>0</v>
      </c>
      <c r="I3788" s="123" t="s">
        <v>3839</v>
      </c>
      <c r="J3788" s="150">
        <f>VLOOKUP(B3788,'12.2023'!A:C,3,0)</f>
        <v>0</v>
      </c>
      <c r="K3788" s="151">
        <f>VLOOKUP(B3788,'12.2023'!A:D,4,0)</f>
        <v>0</v>
      </c>
      <c r="L3788" s="150">
        <f>VLOOKUP(B3788,'12.2023'!A:E,5,0)</f>
        <v>0</v>
      </c>
      <c r="M3788" s="150">
        <f>VLOOKUP(B3788,'12.2023'!A:F,6,0)</f>
        <v>0</v>
      </c>
      <c r="N3788" s="150">
        <f t="shared" si="237"/>
        <v>0</v>
      </c>
      <c r="O3788" s="152">
        <f t="shared" si="238"/>
        <v>0</v>
      </c>
      <c r="P3788" s="128">
        <f t="shared" si="239"/>
        <v>0</v>
      </c>
      <c r="Q3788" s="153">
        <v>0</v>
      </c>
      <c r="R3788" s="128">
        <f t="shared" si="240"/>
        <v>0</v>
      </c>
      <c r="S3788" s="317">
        <v>10</v>
      </c>
    </row>
    <row r="3789" spans="2:19" hidden="1">
      <c r="B3789" s="121">
        <v>91106101068</v>
      </c>
      <c r="C3789" s="123" t="s">
        <v>4123</v>
      </c>
      <c r="D3789" s="123" t="s">
        <v>32</v>
      </c>
      <c r="E3789" s="123" t="s">
        <v>44</v>
      </c>
      <c r="F3789" s="123" t="s">
        <v>139</v>
      </c>
      <c r="G3789" s="123" t="s">
        <v>120</v>
      </c>
      <c r="H3789" s="149">
        <v>0</v>
      </c>
      <c r="I3789" s="123" t="s">
        <v>3840</v>
      </c>
      <c r="J3789" s="150">
        <f>VLOOKUP(B3789,'12.2023'!A:C,3,0)</f>
        <v>0</v>
      </c>
      <c r="K3789" s="151">
        <f>VLOOKUP(B3789,'12.2023'!A:D,4,0)</f>
        <v>0</v>
      </c>
      <c r="L3789" s="150">
        <f>VLOOKUP(B3789,'12.2023'!A:E,5,0)</f>
        <v>0</v>
      </c>
      <c r="M3789" s="150">
        <f>VLOOKUP(B3789,'12.2023'!A:F,6,0)</f>
        <v>0</v>
      </c>
      <c r="N3789" s="150">
        <f t="shared" si="237"/>
        <v>0</v>
      </c>
      <c r="O3789" s="152">
        <f t="shared" si="238"/>
        <v>0</v>
      </c>
      <c r="P3789" s="128">
        <f t="shared" si="239"/>
        <v>0</v>
      </c>
      <c r="Q3789" s="153">
        <v>0</v>
      </c>
      <c r="R3789" s="128">
        <f t="shared" si="240"/>
        <v>0</v>
      </c>
      <c r="S3789" s="317">
        <v>10</v>
      </c>
    </row>
    <row r="3790" spans="2:19" hidden="1">
      <c r="B3790" s="121">
        <v>91106101069</v>
      </c>
      <c r="C3790" s="123" t="s">
        <v>4123</v>
      </c>
      <c r="D3790" s="123" t="s">
        <v>32</v>
      </c>
      <c r="E3790" s="123" t="s">
        <v>44</v>
      </c>
      <c r="F3790" s="123" t="s">
        <v>139</v>
      </c>
      <c r="G3790" s="123" t="s">
        <v>120</v>
      </c>
      <c r="H3790" s="149">
        <v>0</v>
      </c>
      <c r="I3790" s="123" t="s">
        <v>3841</v>
      </c>
      <c r="J3790" s="150">
        <f>VLOOKUP(B3790,'12.2023'!A:C,3,0)</f>
        <v>144</v>
      </c>
      <c r="K3790" s="151">
        <f>VLOOKUP(B3790,'12.2023'!A:D,4,0)</f>
        <v>0</v>
      </c>
      <c r="L3790" s="150">
        <f>VLOOKUP(B3790,'12.2023'!A:E,5,0)</f>
        <v>19399.5</v>
      </c>
      <c r="M3790" s="150">
        <f>VLOOKUP(B3790,'12.2023'!A:F,6,0)</f>
        <v>17916</v>
      </c>
      <c r="N3790" s="150">
        <f t="shared" si="237"/>
        <v>1627.5</v>
      </c>
      <c r="O3790" s="152">
        <f t="shared" si="238"/>
        <v>0</v>
      </c>
      <c r="P3790" s="128">
        <f t="shared" si="239"/>
        <v>1627.5</v>
      </c>
      <c r="Q3790" s="153">
        <v>0</v>
      </c>
      <c r="R3790" s="128">
        <f t="shared" si="240"/>
        <v>1627.5</v>
      </c>
      <c r="S3790" s="317">
        <v>10</v>
      </c>
    </row>
    <row r="3791" spans="2:19" hidden="1">
      <c r="B3791" s="121">
        <v>91106101070</v>
      </c>
      <c r="C3791" s="123" t="s">
        <v>4123</v>
      </c>
      <c r="D3791" s="123" t="s">
        <v>32</v>
      </c>
      <c r="E3791" s="123" t="s">
        <v>44</v>
      </c>
      <c r="F3791" s="123" t="s">
        <v>139</v>
      </c>
      <c r="G3791" s="123" t="s">
        <v>120</v>
      </c>
      <c r="H3791" s="149">
        <v>0</v>
      </c>
      <c r="I3791" s="123" t="s">
        <v>3842</v>
      </c>
      <c r="J3791" s="150">
        <f>VLOOKUP(B3791,'12.2023'!A:C,3,0)</f>
        <v>1079.6100000000001</v>
      </c>
      <c r="K3791" s="151">
        <f>VLOOKUP(B3791,'12.2023'!A:D,4,0)</f>
        <v>0</v>
      </c>
      <c r="L3791" s="150">
        <f>VLOOKUP(B3791,'12.2023'!A:E,5,0)</f>
        <v>695.39</v>
      </c>
      <c r="M3791" s="150">
        <f>VLOOKUP(B3791,'12.2023'!A:F,6,0)</f>
        <v>0</v>
      </c>
      <c r="N3791" s="150">
        <f t="shared" si="237"/>
        <v>1775</v>
      </c>
      <c r="O3791" s="152">
        <f t="shared" si="238"/>
        <v>0</v>
      </c>
      <c r="P3791" s="128">
        <f t="shared" si="239"/>
        <v>1775</v>
      </c>
      <c r="Q3791" s="153">
        <v>0</v>
      </c>
      <c r="R3791" s="128">
        <f t="shared" si="240"/>
        <v>1775</v>
      </c>
      <c r="S3791" s="317">
        <v>10</v>
      </c>
    </row>
    <row r="3792" spans="2:19" hidden="1">
      <c r="B3792" s="121">
        <v>91106101071</v>
      </c>
      <c r="C3792" s="123" t="s">
        <v>4123</v>
      </c>
      <c r="D3792" s="123" t="s">
        <v>32</v>
      </c>
      <c r="E3792" s="123" t="s">
        <v>44</v>
      </c>
      <c r="F3792" s="123" t="s">
        <v>139</v>
      </c>
      <c r="G3792" s="123" t="s">
        <v>120</v>
      </c>
      <c r="H3792" s="149">
        <v>0</v>
      </c>
      <c r="I3792" s="123" t="s">
        <v>3843</v>
      </c>
      <c r="J3792" s="150">
        <f>VLOOKUP(B3792,'12.2023'!A:C,3,0)</f>
        <v>615</v>
      </c>
      <c r="K3792" s="151">
        <f>VLOOKUP(B3792,'12.2023'!A:D,4,0)</f>
        <v>0</v>
      </c>
      <c r="L3792" s="150">
        <f>VLOOKUP(B3792,'12.2023'!A:E,5,0)</f>
        <v>30</v>
      </c>
      <c r="M3792" s="150">
        <f>VLOOKUP(B3792,'12.2023'!A:F,6,0)</f>
        <v>0</v>
      </c>
      <c r="N3792" s="150">
        <f t="shared" si="237"/>
        <v>645</v>
      </c>
      <c r="O3792" s="152">
        <f t="shared" si="238"/>
        <v>0</v>
      </c>
      <c r="P3792" s="128">
        <f t="shared" si="239"/>
        <v>645</v>
      </c>
      <c r="Q3792" s="153">
        <v>0</v>
      </c>
      <c r="R3792" s="128">
        <f t="shared" si="240"/>
        <v>645</v>
      </c>
      <c r="S3792" s="317">
        <v>10</v>
      </c>
    </row>
    <row r="3793" spans="2:19" hidden="1">
      <c r="B3793" s="121">
        <v>91106101072</v>
      </c>
      <c r="C3793" s="123" t="s">
        <v>4123</v>
      </c>
      <c r="D3793" s="123" t="s">
        <v>32</v>
      </c>
      <c r="E3793" s="123" t="s">
        <v>44</v>
      </c>
      <c r="F3793" s="123" t="s">
        <v>139</v>
      </c>
      <c r="G3793" s="123" t="s">
        <v>120</v>
      </c>
      <c r="H3793" s="149">
        <v>0</v>
      </c>
      <c r="I3793" s="123" t="s">
        <v>3844</v>
      </c>
      <c r="J3793" s="150">
        <f>VLOOKUP(B3793,'12.2023'!A:C,3,0)</f>
        <v>0</v>
      </c>
      <c r="K3793" s="151">
        <f>VLOOKUP(B3793,'12.2023'!A:D,4,0)</f>
        <v>0</v>
      </c>
      <c r="L3793" s="150">
        <f>VLOOKUP(B3793,'12.2023'!A:E,5,0)</f>
        <v>0</v>
      </c>
      <c r="M3793" s="150">
        <f>VLOOKUP(B3793,'12.2023'!A:F,6,0)</f>
        <v>0</v>
      </c>
      <c r="N3793" s="150">
        <f t="shared" si="237"/>
        <v>0</v>
      </c>
      <c r="O3793" s="152">
        <f t="shared" si="238"/>
        <v>0</v>
      </c>
      <c r="P3793" s="128">
        <f t="shared" si="239"/>
        <v>0</v>
      </c>
      <c r="Q3793" s="153">
        <v>0</v>
      </c>
      <c r="R3793" s="128">
        <f t="shared" si="240"/>
        <v>0</v>
      </c>
      <c r="S3793" s="317">
        <v>10</v>
      </c>
    </row>
    <row r="3794" spans="2:19" hidden="1">
      <c r="B3794" s="121">
        <v>91106101073</v>
      </c>
      <c r="C3794" s="123" t="s">
        <v>4123</v>
      </c>
      <c r="D3794" s="123" t="s">
        <v>32</v>
      </c>
      <c r="E3794" s="123" t="s">
        <v>44</v>
      </c>
      <c r="F3794" s="123" t="s">
        <v>139</v>
      </c>
      <c r="G3794" s="123" t="s">
        <v>120</v>
      </c>
      <c r="H3794" s="149">
        <v>0</v>
      </c>
      <c r="I3794" s="123" t="s">
        <v>3845</v>
      </c>
      <c r="J3794" s="150">
        <f>VLOOKUP(B3794,'12.2023'!A:C,3,0)</f>
        <v>1568</v>
      </c>
      <c r="K3794" s="151">
        <f>VLOOKUP(B3794,'12.2023'!A:D,4,0)</f>
        <v>0</v>
      </c>
      <c r="L3794" s="150">
        <f>VLOOKUP(B3794,'12.2023'!A:E,5,0)</f>
        <v>1554</v>
      </c>
      <c r="M3794" s="150">
        <f>VLOOKUP(B3794,'12.2023'!A:F,6,0)</f>
        <v>854</v>
      </c>
      <c r="N3794" s="150">
        <f t="shared" si="237"/>
        <v>2268</v>
      </c>
      <c r="O3794" s="152">
        <f t="shared" si="238"/>
        <v>0</v>
      </c>
      <c r="P3794" s="128">
        <f t="shared" si="239"/>
        <v>2268</v>
      </c>
      <c r="Q3794" s="153">
        <v>0</v>
      </c>
      <c r="R3794" s="128">
        <f t="shared" si="240"/>
        <v>2268</v>
      </c>
      <c r="S3794" s="317">
        <v>10</v>
      </c>
    </row>
    <row r="3795" spans="2:19" hidden="1">
      <c r="B3795" s="121">
        <v>91106101074</v>
      </c>
      <c r="C3795" s="123" t="s">
        <v>4123</v>
      </c>
      <c r="D3795" s="123" t="s">
        <v>32</v>
      </c>
      <c r="E3795" s="123" t="s">
        <v>44</v>
      </c>
      <c r="F3795" s="123" t="s">
        <v>139</v>
      </c>
      <c r="G3795" s="123" t="s">
        <v>120</v>
      </c>
      <c r="H3795" s="149">
        <v>0</v>
      </c>
      <c r="I3795" s="123" t="s">
        <v>3846</v>
      </c>
      <c r="J3795" s="150">
        <f>VLOOKUP(B3795,'12.2023'!A:C,3,0)</f>
        <v>3262.83</v>
      </c>
      <c r="K3795" s="151">
        <f>VLOOKUP(B3795,'12.2023'!A:D,4,0)</f>
        <v>0</v>
      </c>
      <c r="L3795" s="150">
        <f>VLOOKUP(B3795,'12.2023'!A:E,5,0)</f>
        <v>41164.67</v>
      </c>
      <c r="M3795" s="150">
        <f>VLOOKUP(B3795,'12.2023'!A:F,6,0)</f>
        <v>39871.5</v>
      </c>
      <c r="N3795" s="150">
        <f t="shared" si="237"/>
        <v>4556</v>
      </c>
      <c r="O3795" s="152">
        <f t="shared" si="238"/>
        <v>0</v>
      </c>
      <c r="P3795" s="128">
        <f t="shared" si="239"/>
        <v>4556</v>
      </c>
      <c r="Q3795" s="153">
        <v>0</v>
      </c>
      <c r="R3795" s="128">
        <f t="shared" si="240"/>
        <v>4556</v>
      </c>
      <c r="S3795" s="317">
        <v>10</v>
      </c>
    </row>
    <row r="3796" spans="2:19" hidden="1">
      <c r="B3796" s="121">
        <v>91106101075</v>
      </c>
      <c r="C3796" s="123" t="s">
        <v>4123</v>
      </c>
      <c r="D3796" s="123" t="s">
        <v>32</v>
      </c>
      <c r="E3796" s="123" t="s">
        <v>44</v>
      </c>
      <c r="F3796" s="123" t="s">
        <v>139</v>
      </c>
      <c r="G3796" s="123" t="s">
        <v>120</v>
      </c>
      <c r="H3796" s="149">
        <v>0</v>
      </c>
      <c r="I3796" s="123" t="s">
        <v>3847</v>
      </c>
      <c r="J3796" s="150">
        <f>VLOOKUP(B3796,'12.2023'!A:C,3,0)</f>
        <v>0</v>
      </c>
      <c r="K3796" s="151">
        <f>VLOOKUP(B3796,'12.2023'!A:D,4,0)</f>
        <v>0</v>
      </c>
      <c r="L3796" s="150">
        <f>VLOOKUP(B3796,'12.2023'!A:E,5,0)</f>
        <v>0</v>
      </c>
      <c r="M3796" s="150">
        <f>VLOOKUP(B3796,'12.2023'!A:F,6,0)</f>
        <v>0</v>
      </c>
      <c r="N3796" s="150">
        <f t="shared" si="237"/>
        <v>0</v>
      </c>
      <c r="O3796" s="152">
        <f t="shared" si="238"/>
        <v>0</v>
      </c>
      <c r="P3796" s="128">
        <f t="shared" si="239"/>
        <v>0</v>
      </c>
      <c r="Q3796" s="153">
        <v>0</v>
      </c>
      <c r="R3796" s="128">
        <f t="shared" si="240"/>
        <v>0</v>
      </c>
      <c r="S3796" s="317">
        <v>10</v>
      </c>
    </row>
    <row r="3797" spans="2:19" hidden="1">
      <c r="B3797" s="121">
        <v>91106101076</v>
      </c>
      <c r="C3797" s="123" t="s">
        <v>4123</v>
      </c>
      <c r="D3797" s="123" t="s">
        <v>32</v>
      </c>
      <c r="E3797" s="123" t="s">
        <v>44</v>
      </c>
      <c r="F3797" s="123" t="s">
        <v>139</v>
      </c>
      <c r="G3797" s="123" t="s">
        <v>120</v>
      </c>
      <c r="H3797" s="149">
        <v>0</v>
      </c>
      <c r="I3797" s="123" t="s">
        <v>3848</v>
      </c>
      <c r="J3797" s="150">
        <f>VLOOKUP(B3797,'12.2023'!A:C,3,0)</f>
        <v>0</v>
      </c>
      <c r="K3797" s="151">
        <f>VLOOKUP(B3797,'12.2023'!A:D,4,0)</f>
        <v>0</v>
      </c>
      <c r="L3797" s="150">
        <f>VLOOKUP(B3797,'12.2023'!A:E,5,0)</f>
        <v>0</v>
      </c>
      <c r="M3797" s="150">
        <f>VLOOKUP(B3797,'12.2023'!A:F,6,0)</f>
        <v>0</v>
      </c>
      <c r="N3797" s="150">
        <f t="shared" si="237"/>
        <v>0</v>
      </c>
      <c r="O3797" s="152">
        <f t="shared" si="238"/>
        <v>0</v>
      </c>
      <c r="P3797" s="128">
        <f t="shared" si="239"/>
        <v>0</v>
      </c>
      <c r="Q3797" s="153">
        <v>0</v>
      </c>
      <c r="R3797" s="128">
        <f t="shared" si="240"/>
        <v>0</v>
      </c>
      <c r="S3797" s="317">
        <v>10</v>
      </c>
    </row>
    <row r="3798" spans="2:19" hidden="1">
      <c r="B3798" s="121">
        <v>91106101077</v>
      </c>
      <c r="C3798" s="123" t="s">
        <v>4123</v>
      </c>
      <c r="D3798" s="123" t="s">
        <v>32</v>
      </c>
      <c r="E3798" s="123" t="s">
        <v>44</v>
      </c>
      <c r="F3798" s="123" t="s">
        <v>139</v>
      </c>
      <c r="G3798" s="123" t="s">
        <v>120</v>
      </c>
      <c r="H3798" s="149">
        <v>0</v>
      </c>
      <c r="I3798" s="123" t="s">
        <v>3849</v>
      </c>
      <c r="J3798" s="150">
        <f>VLOOKUP(B3798,'12.2023'!A:C,3,0)</f>
        <v>1252.1600000000001</v>
      </c>
      <c r="K3798" s="151">
        <f>VLOOKUP(B3798,'12.2023'!A:D,4,0)</f>
        <v>0</v>
      </c>
      <c r="L3798" s="150">
        <f>VLOOKUP(B3798,'12.2023'!A:E,5,0)</f>
        <v>8882.09</v>
      </c>
      <c r="M3798" s="150">
        <f>VLOOKUP(B3798,'12.2023'!A:F,6,0)</f>
        <v>8203.75</v>
      </c>
      <c r="N3798" s="150">
        <f t="shared" si="237"/>
        <v>1930.5</v>
      </c>
      <c r="O3798" s="152">
        <f t="shared" si="238"/>
        <v>0</v>
      </c>
      <c r="P3798" s="128">
        <f t="shared" si="239"/>
        <v>1930.5</v>
      </c>
      <c r="Q3798" s="153">
        <v>0</v>
      </c>
      <c r="R3798" s="128">
        <f t="shared" si="240"/>
        <v>1930.5</v>
      </c>
      <c r="S3798" s="317">
        <v>10</v>
      </c>
    </row>
    <row r="3799" spans="2:19" hidden="1">
      <c r="B3799" s="121">
        <v>91106101078</v>
      </c>
      <c r="C3799" s="123" t="s">
        <v>4123</v>
      </c>
      <c r="D3799" s="123" t="s">
        <v>32</v>
      </c>
      <c r="E3799" s="123" t="s">
        <v>44</v>
      </c>
      <c r="F3799" s="123" t="s">
        <v>139</v>
      </c>
      <c r="G3799" s="123" t="s">
        <v>120</v>
      </c>
      <c r="H3799" s="149">
        <v>0</v>
      </c>
      <c r="I3799" s="123" t="s">
        <v>3850</v>
      </c>
      <c r="J3799" s="150">
        <f>VLOOKUP(B3799,'12.2023'!A:C,3,0)</f>
        <v>0</v>
      </c>
      <c r="K3799" s="151">
        <f>VLOOKUP(B3799,'12.2023'!A:D,4,0)</f>
        <v>0</v>
      </c>
      <c r="L3799" s="150">
        <f>VLOOKUP(B3799,'12.2023'!A:E,5,0)</f>
        <v>0</v>
      </c>
      <c r="M3799" s="150">
        <f>VLOOKUP(B3799,'12.2023'!A:F,6,0)</f>
        <v>0</v>
      </c>
      <c r="N3799" s="150">
        <f t="shared" si="237"/>
        <v>0</v>
      </c>
      <c r="O3799" s="152">
        <f t="shared" si="238"/>
        <v>0</v>
      </c>
      <c r="P3799" s="128">
        <f t="shared" si="239"/>
        <v>0</v>
      </c>
      <c r="Q3799" s="153">
        <v>0</v>
      </c>
      <c r="R3799" s="128">
        <f t="shared" si="240"/>
        <v>0</v>
      </c>
      <c r="S3799" s="317">
        <v>10</v>
      </c>
    </row>
    <row r="3800" spans="2:19" hidden="1">
      <c r="B3800" s="121">
        <v>91106101079</v>
      </c>
      <c r="C3800" s="123" t="s">
        <v>4123</v>
      </c>
      <c r="D3800" s="123" t="s">
        <v>32</v>
      </c>
      <c r="E3800" s="123" t="s">
        <v>44</v>
      </c>
      <c r="F3800" s="123" t="s">
        <v>139</v>
      </c>
      <c r="G3800" s="123" t="s">
        <v>120</v>
      </c>
      <c r="H3800" s="149">
        <v>0</v>
      </c>
      <c r="I3800" s="123" t="s">
        <v>3851</v>
      </c>
      <c r="J3800" s="150">
        <f>VLOOKUP(B3800,'12.2023'!A:C,3,0)</f>
        <v>0</v>
      </c>
      <c r="K3800" s="151">
        <f>VLOOKUP(B3800,'12.2023'!A:D,4,0)</f>
        <v>0</v>
      </c>
      <c r="L3800" s="150">
        <f>VLOOKUP(B3800,'12.2023'!A:E,5,0)</f>
        <v>0</v>
      </c>
      <c r="M3800" s="150">
        <f>VLOOKUP(B3800,'12.2023'!A:F,6,0)</f>
        <v>0</v>
      </c>
      <c r="N3800" s="150">
        <f t="shared" si="237"/>
        <v>0</v>
      </c>
      <c r="O3800" s="152">
        <f t="shared" si="238"/>
        <v>0</v>
      </c>
      <c r="P3800" s="128">
        <f t="shared" si="239"/>
        <v>0</v>
      </c>
      <c r="Q3800" s="153">
        <v>0</v>
      </c>
      <c r="R3800" s="128">
        <f t="shared" si="240"/>
        <v>0</v>
      </c>
      <c r="S3800" s="317">
        <v>10</v>
      </c>
    </row>
    <row r="3801" spans="2:19" hidden="1">
      <c r="B3801" s="121">
        <v>91106101080</v>
      </c>
      <c r="C3801" s="123" t="s">
        <v>4123</v>
      </c>
      <c r="D3801" s="123" t="s">
        <v>32</v>
      </c>
      <c r="E3801" s="123" t="s">
        <v>44</v>
      </c>
      <c r="F3801" s="123" t="s">
        <v>139</v>
      </c>
      <c r="G3801" s="123" t="s">
        <v>120</v>
      </c>
      <c r="H3801" s="149">
        <v>0</v>
      </c>
      <c r="I3801" s="123" t="s">
        <v>3852</v>
      </c>
      <c r="J3801" s="150">
        <f>VLOOKUP(B3801,'12.2023'!A:C,3,0)</f>
        <v>0</v>
      </c>
      <c r="K3801" s="151">
        <f>VLOOKUP(B3801,'12.2023'!A:D,4,0)</f>
        <v>0</v>
      </c>
      <c r="L3801" s="150">
        <f>VLOOKUP(B3801,'12.2023'!A:E,5,0)</f>
        <v>0</v>
      </c>
      <c r="M3801" s="150">
        <f>VLOOKUP(B3801,'12.2023'!A:F,6,0)</f>
        <v>0</v>
      </c>
      <c r="N3801" s="150">
        <f t="shared" si="237"/>
        <v>0</v>
      </c>
      <c r="O3801" s="152">
        <f t="shared" si="238"/>
        <v>0</v>
      </c>
      <c r="P3801" s="128">
        <f t="shared" si="239"/>
        <v>0</v>
      </c>
      <c r="Q3801" s="153">
        <v>0</v>
      </c>
      <c r="R3801" s="128">
        <f t="shared" si="240"/>
        <v>0</v>
      </c>
      <c r="S3801" s="317">
        <v>10</v>
      </c>
    </row>
    <row r="3802" spans="2:19" hidden="1">
      <c r="B3802" s="121">
        <v>91106101081</v>
      </c>
      <c r="C3802" s="123" t="s">
        <v>4123</v>
      </c>
      <c r="D3802" s="123" t="s">
        <v>32</v>
      </c>
      <c r="E3802" s="123" t="s">
        <v>44</v>
      </c>
      <c r="F3802" s="123" t="s">
        <v>139</v>
      </c>
      <c r="G3802" s="123" t="s">
        <v>120</v>
      </c>
      <c r="H3802" s="149">
        <v>0</v>
      </c>
      <c r="I3802" s="123" t="s">
        <v>3853</v>
      </c>
      <c r="J3802" s="150">
        <f>VLOOKUP(B3802,'12.2023'!A:C,3,0)</f>
        <v>0</v>
      </c>
      <c r="K3802" s="151">
        <f>VLOOKUP(B3802,'12.2023'!A:D,4,0)</f>
        <v>0</v>
      </c>
      <c r="L3802" s="150">
        <f>VLOOKUP(B3802,'12.2023'!A:E,5,0)</f>
        <v>0</v>
      </c>
      <c r="M3802" s="150">
        <f>VLOOKUP(B3802,'12.2023'!A:F,6,0)</f>
        <v>0</v>
      </c>
      <c r="N3802" s="150">
        <f t="shared" si="237"/>
        <v>0</v>
      </c>
      <c r="O3802" s="152">
        <f t="shared" si="238"/>
        <v>0</v>
      </c>
      <c r="P3802" s="128">
        <f t="shared" si="239"/>
        <v>0</v>
      </c>
      <c r="Q3802" s="153">
        <v>0</v>
      </c>
      <c r="R3802" s="128">
        <f t="shared" si="240"/>
        <v>0</v>
      </c>
      <c r="S3802" s="317">
        <v>10</v>
      </c>
    </row>
    <row r="3803" spans="2:19" hidden="1">
      <c r="B3803" s="121">
        <v>91106101082</v>
      </c>
      <c r="C3803" s="123" t="s">
        <v>4123</v>
      </c>
      <c r="D3803" s="123" t="s">
        <v>32</v>
      </c>
      <c r="E3803" s="123" t="s">
        <v>44</v>
      </c>
      <c r="F3803" s="123" t="s">
        <v>139</v>
      </c>
      <c r="G3803" s="123" t="s">
        <v>120</v>
      </c>
      <c r="H3803" s="149">
        <v>0</v>
      </c>
      <c r="I3803" s="123" t="s">
        <v>3854</v>
      </c>
      <c r="J3803" s="150">
        <f>VLOOKUP(B3803,'12.2023'!A:C,3,0)</f>
        <v>0</v>
      </c>
      <c r="K3803" s="151">
        <f>VLOOKUP(B3803,'12.2023'!A:D,4,0)</f>
        <v>0</v>
      </c>
      <c r="L3803" s="150">
        <f>VLOOKUP(B3803,'12.2023'!A:E,5,0)</f>
        <v>0</v>
      </c>
      <c r="M3803" s="150">
        <f>VLOOKUP(B3803,'12.2023'!A:F,6,0)</f>
        <v>0</v>
      </c>
      <c r="N3803" s="150">
        <f t="shared" si="237"/>
        <v>0</v>
      </c>
      <c r="O3803" s="152">
        <f t="shared" si="238"/>
        <v>0</v>
      </c>
      <c r="P3803" s="128">
        <f t="shared" si="239"/>
        <v>0</v>
      </c>
      <c r="Q3803" s="153">
        <v>0</v>
      </c>
      <c r="R3803" s="128">
        <f t="shared" si="240"/>
        <v>0</v>
      </c>
      <c r="S3803" s="317">
        <v>10</v>
      </c>
    </row>
    <row r="3804" spans="2:19" hidden="1">
      <c r="B3804" s="121">
        <v>91106101083</v>
      </c>
      <c r="C3804" s="123" t="s">
        <v>4123</v>
      </c>
      <c r="D3804" s="123" t="s">
        <v>32</v>
      </c>
      <c r="E3804" s="123" t="s">
        <v>44</v>
      </c>
      <c r="F3804" s="123" t="s">
        <v>139</v>
      </c>
      <c r="G3804" s="123" t="s">
        <v>120</v>
      </c>
      <c r="H3804" s="149">
        <v>0</v>
      </c>
      <c r="I3804" s="123" t="s">
        <v>3855</v>
      </c>
      <c r="J3804" s="150">
        <f>VLOOKUP(B3804,'12.2023'!A:C,3,0)</f>
        <v>0</v>
      </c>
      <c r="K3804" s="151">
        <f>VLOOKUP(B3804,'12.2023'!A:D,4,0)</f>
        <v>0</v>
      </c>
      <c r="L3804" s="150">
        <f>VLOOKUP(B3804,'12.2023'!A:E,5,0)</f>
        <v>0</v>
      </c>
      <c r="M3804" s="150">
        <f>VLOOKUP(B3804,'12.2023'!A:F,6,0)</f>
        <v>0</v>
      </c>
      <c r="N3804" s="150">
        <f t="shared" si="237"/>
        <v>0</v>
      </c>
      <c r="O3804" s="152">
        <f t="shared" si="238"/>
        <v>0</v>
      </c>
      <c r="P3804" s="128">
        <f t="shared" si="239"/>
        <v>0</v>
      </c>
      <c r="Q3804" s="153">
        <v>0</v>
      </c>
      <c r="R3804" s="128">
        <f t="shared" si="240"/>
        <v>0</v>
      </c>
      <c r="S3804" s="317">
        <v>10</v>
      </c>
    </row>
    <row r="3805" spans="2:19" hidden="1">
      <c r="B3805" s="121">
        <v>91106101084</v>
      </c>
      <c r="C3805" s="123" t="s">
        <v>4123</v>
      </c>
      <c r="D3805" s="123" t="s">
        <v>32</v>
      </c>
      <c r="E3805" s="123" t="s">
        <v>44</v>
      </c>
      <c r="F3805" s="123" t="s">
        <v>139</v>
      </c>
      <c r="G3805" s="123" t="s">
        <v>120</v>
      </c>
      <c r="H3805" s="149">
        <v>0</v>
      </c>
      <c r="I3805" s="123" t="s">
        <v>3856</v>
      </c>
      <c r="J3805" s="150">
        <f>VLOOKUP(B3805,'12.2023'!A:C,3,0)</f>
        <v>2738</v>
      </c>
      <c r="K3805" s="151">
        <f>VLOOKUP(B3805,'12.2023'!A:D,4,0)</f>
        <v>0</v>
      </c>
      <c r="L3805" s="150">
        <f>VLOOKUP(B3805,'12.2023'!A:E,5,0)</f>
        <v>0</v>
      </c>
      <c r="M3805" s="150">
        <f>VLOOKUP(B3805,'12.2023'!A:F,6,0)</f>
        <v>1517</v>
      </c>
      <c r="N3805" s="150">
        <f t="shared" si="237"/>
        <v>1221</v>
      </c>
      <c r="O3805" s="152">
        <f t="shared" si="238"/>
        <v>0</v>
      </c>
      <c r="P3805" s="128">
        <f t="shared" si="239"/>
        <v>1221</v>
      </c>
      <c r="Q3805" s="153">
        <v>0</v>
      </c>
      <c r="R3805" s="128">
        <f t="shared" si="240"/>
        <v>1221</v>
      </c>
      <c r="S3805" s="317">
        <v>10</v>
      </c>
    </row>
    <row r="3806" spans="2:19" hidden="1">
      <c r="B3806" s="121">
        <v>91106101085</v>
      </c>
      <c r="C3806" s="123" t="s">
        <v>4123</v>
      </c>
      <c r="D3806" s="123" t="s">
        <v>32</v>
      </c>
      <c r="E3806" s="123" t="s">
        <v>44</v>
      </c>
      <c r="F3806" s="123" t="s">
        <v>139</v>
      </c>
      <c r="G3806" s="123" t="s">
        <v>120</v>
      </c>
      <c r="H3806" s="149">
        <v>0</v>
      </c>
      <c r="I3806" s="123" t="s">
        <v>3857</v>
      </c>
      <c r="J3806" s="150">
        <f>VLOOKUP(B3806,'12.2023'!A:C,3,0)</f>
        <v>1156</v>
      </c>
      <c r="K3806" s="151">
        <f>VLOOKUP(B3806,'12.2023'!A:D,4,0)</f>
        <v>0</v>
      </c>
      <c r="L3806" s="150">
        <f>VLOOKUP(B3806,'12.2023'!A:E,5,0)</f>
        <v>17</v>
      </c>
      <c r="M3806" s="150">
        <f>VLOOKUP(B3806,'12.2023'!A:F,6,0)</f>
        <v>17</v>
      </c>
      <c r="N3806" s="150">
        <f t="shared" si="237"/>
        <v>1156</v>
      </c>
      <c r="O3806" s="152">
        <f t="shared" si="238"/>
        <v>0</v>
      </c>
      <c r="P3806" s="128">
        <f t="shared" si="239"/>
        <v>1156</v>
      </c>
      <c r="Q3806" s="153">
        <v>0</v>
      </c>
      <c r="R3806" s="128">
        <f t="shared" si="240"/>
        <v>1156</v>
      </c>
      <c r="S3806" s="317">
        <v>10</v>
      </c>
    </row>
    <row r="3807" spans="2:19" hidden="1">
      <c r="B3807" s="121">
        <v>91106101086</v>
      </c>
      <c r="C3807" s="123" t="s">
        <v>4123</v>
      </c>
      <c r="D3807" s="123" t="s">
        <v>32</v>
      </c>
      <c r="E3807" s="123" t="s">
        <v>44</v>
      </c>
      <c r="F3807" s="123" t="s">
        <v>139</v>
      </c>
      <c r="G3807" s="123" t="s">
        <v>120</v>
      </c>
      <c r="H3807" s="149">
        <v>0</v>
      </c>
      <c r="I3807" s="123" t="s">
        <v>3858</v>
      </c>
      <c r="J3807" s="150">
        <f>VLOOKUP(B3807,'12.2023'!A:C,3,0)</f>
        <v>240</v>
      </c>
      <c r="K3807" s="151">
        <f>VLOOKUP(B3807,'12.2023'!A:D,4,0)</f>
        <v>0</v>
      </c>
      <c r="L3807" s="150">
        <f>VLOOKUP(B3807,'12.2023'!A:E,5,0)</f>
        <v>0</v>
      </c>
      <c r="M3807" s="150">
        <f>VLOOKUP(B3807,'12.2023'!A:F,6,0)</f>
        <v>0</v>
      </c>
      <c r="N3807" s="150">
        <f t="shared" si="237"/>
        <v>240</v>
      </c>
      <c r="O3807" s="152">
        <f t="shared" si="238"/>
        <v>0</v>
      </c>
      <c r="P3807" s="128">
        <f t="shared" si="239"/>
        <v>240</v>
      </c>
      <c r="Q3807" s="153">
        <v>0</v>
      </c>
      <c r="R3807" s="128">
        <f t="shared" si="240"/>
        <v>240</v>
      </c>
      <c r="S3807" s="317">
        <v>10</v>
      </c>
    </row>
    <row r="3808" spans="2:19" hidden="1">
      <c r="B3808" s="121">
        <v>91106101087</v>
      </c>
      <c r="C3808" s="123" t="s">
        <v>4123</v>
      </c>
      <c r="D3808" s="123" t="s">
        <v>32</v>
      </c>
      <c r="E3808" s="123" t="s">
        <v>44</v>
      </c>
      <c r="F3808" s="123" t="s">
        <v>139</v>
      </c>
      <c r="G3808" s="123" t="s">
        <v>120</v>
      </c>
      <c r="H3808" s="149">
        <v>0</v>
      </c>
      <c r="I3808" s="123" t="s">
        <v>3859</v>
      </c>
      <c r="J3808" s="150">
        <f>VLOOKUP(B3808,'12.2023'!A:C,3,0)</f>
        <v>0</v>
      </c>
      <c r="K3808" s="151">
        <f>VLOOKUP(B3808,'12.2023'!A:D,4,0)</f>
        <v>0</v>
      </c>
      <c r="L3808" s="150">
        <f>VLOOKUP(B3808,'12.2023'!A:E,5,0)</f>
        <v>0</v>
      </c>
      <c r="M3808" s="150">
        <f>VLOOKUP(B3808,'12.2023'!A:F,6,0)</f>
        <v>0</v>
      </c>
      <c r="N3808" s="150">
        <f t="shared" si="237"/>
        <v>0</v>
      </c>
      <c r="O3808" s="152">
        <f t="shared" si="238"/>
        <v>0</v>
      </c>
      <c r="P3808" s="128">
        <f t="shared" si="239"/>
        <v>0</v>
      </c>
      <c r="Q3808" s="153">
        <v>0</v>
      </c>
      <c r="R3808" s="128">
        <f t="shared" si="240"/>
        <v>0</v>
      </c>
      <c r="S3808" s="317">
        <v>10</v>
      </c>
    </row>
    <row r="3809" spans="2:19" hidden="1">
      <c r="B3809" s="121">
        <v>91106101088</v>
      </c>
      <c r="C3809" s="123" t="s">
        <v>4123</v>
      </c>
      <c r="D3809" s="123" t="s">
        <v>32</v>
      </c>
      <c r="E3809" s="123" t="s">
        <v>44</v>
      </c>
      <c r="F3809" s="123" t="s">
        <v>139</v>
      </c>
      <c r="G3809" s="123" t="s">
        <v>120</v>
      </c>
      <c r="H3809" s="149">
        <v>0</v>
      </c>
      <c r="I3809" s="123" t="s">
        <v>3860</v>
      </c>
      <c r="J3809" s="150">
        <f>VLOOKUP(B3809,'12.2023'!A:C,3,0)</f>
        <v>924</v>
      </c>
      <c r="K3809" s="151">
        <f>VLOOKUP(B3809,'12.2023'!A:D,4,0)</f>
        <v>0</v>
      </c>
      <c r="L3809" s="150">
        <f>VLOOKUP(B3809,'12.2023'!A:E,5,0)</f>
        <v>0</v>
      </c>
      <c r="M3809" s="150">
        <f>VLOOKUP(B3809,'12.2023'!A:F,6,0)</f>
        <v>148.5</v>
      </c>
      <c r="N3809" s="150">
        <f t="shared" si="237"/>
        <v>775.5</v>
      </c>
      <c r="O3809" s="152">
        <f t="shared" si="238"/>
        <v>0</v>
      </c>
      <c r="P3809" s="128">
        <f t="shared" si="239"/>
        <v>775.5</v>
      </c>
      <c r="Q3809" s="153">
        <v>0</v>
      </c>
      <c r="R3809" s="128">
        <f t="shared" si="240"/>
        <v>775.5</v>
      </c>
      <c r="S3809" s="317">
        <v>10</v>
      </c>
    </row>
    <row r="3810" spans="2:19" hidden="1">
      <c r="B3810" s="121">
        <v>91106101089</v>
      </c>
      <c r="C3810" s="123" t="s">
        <v>4123</v>
      </c>
      <c r="D3810" s="123" t="s">
        <v>32</v>
      </c>
      <c r="E3810" s="123" t="s">
        <v>44</v>
      </c>
      <c r="F3810" s="123" t="s">
        <v>139</v>
      </c>
      <c r="G3810" s="123" t="s">
        <v>120</v>
      </c>
      <c r="H3810" s="149">
        <v>0</v>
      </c>
      <c r="I3810" s="123" t="s">
        <v>3861</v>
      </c>
      <c r="J3810" s="150">
        <f>VLOOKUP(B3810,'12.2023'!A:C,3,0)</f>
        <v>144</v>
      </c>
      <c r="K3810" s="151">
        <f>VLOOKUP(B3810,'12.2023'!A:D,4,0)</f>
        <v>0</v>
      </c>
      <c r="L3810" s="150">
        <f>VLOOKUP(B3810,'12.2023'!A:E,5,0)</f>
        <v>0</v>
      </c>
      <c r="M3810" s="150">
        <f>VLOOKUP(B3810,'12.2023'!A:F,6,0)</f>
        <v>0</v>
      </c>
      <c r="N3810" s="150">
        <f t="shared" si="237"/>
        <v>144</v>
      </c>
      <c r="O3810" s="152">
        <f t="shared" si="238"/>
        <v>0</v>
      </c>
      <c r="P3810" s="128">
        <f t="shared" si="239"/>
        <v>144</v>
      </c>
      <c r="Q3810" s="153">
        <v>0</v>
      </c>
      <c r="R3810" s="128">
        <f t="shared" si="240"/>
        <v>144</v>
      </c>
      <c r="S3810" s="317">
        <v>10</v>
      </c>
    </row>
    <row r="3811" spans="2:19" hidden="1">
      <c r="B3811" s="121">
        <v>91106101090</v>
      </c>
      <c r="C3811" s="123" t="s">
        <v>4123</v>
      </c>
      <c r="D3811" s="123" t="s">
        <v>32</v>
      </c>
      <c r="E3811" s="123" t="s">
        <v>44</v>
      </c>
      <c r="F3811" s="123" t="s">
        <v>139</v>
      </c>
      <c r="G3811" s="123" t="s">
        <v>120</v>
      </c>
      <c r="H3811" s="149">
        <v>0</v>
      </c>
      <c r="I3811" s="123" t="s">
        <v>3862</v>
      </c>
      <c r="J3811" s="150">
        <f>VLOOKUP(B3811,'12.2023'!A:C,3,0)</f>
        <v>748</v>
      </c>
      <c r="K3811" s="151">
        <f>VLOOKUP(B3811,'12.2023'!A:D,4,0)</f>
        <v>0</v>
      </c>
      <c r="L3811" s="150">
        <f>VLOOKUP(B3811,'12.2023'!A:E,5,0)</f>
        <v>0</v>
      </c>
      <c r="M3811" s="150">
        <f>VLOOKUP(B3811,'12.2023'!A:F,6,0)</f>
        <v>0</v>
      </c>
      <c r="N3811" s="150">
        <f t="shared" si="237"/>
        <v>748</v>
      </c>
      <c r="O3811" s="152">
        <f t="shared" si="238"/>
        <v>0</v>
      </c>
      <c r="P3811" s="128">
        <f t="shared" si="239"/>
        <v>748</v>
      </c>
      <c r="Q3811" s="153">
        <v>0</v>
      </c>
      <c r="R3811" s="128">
        <f t="shared" si="240"/>
        <v>748</v>
      </c>
      <c r="S3811" s="317">
        <v>10</v>
      </c>
    </row>
    <row r="3812" spans="2:19" hidden="1">
      <c r="B3812" s="121">
        <v>91106101091</v>
      </c>
      <c r="C3812" s="123" t="s">
        <v>4123</v>
      </c>
      <c r="D3812" s="123" t="s">
        <v>32</v>
      </c>
      <c r="E3812" s="123" t="s">
        <v>44</v>
      </c>
      <c r="F3812" s="123" t="s">
        <v>139</v>
      </c>
      <c r="G3812" s="123" t="s">
        <v>120</v>
      </c>
      <c r="H3812" s="149">
        <v>0</v>
      </c>
      <c r="I3812" s="123" t="s">
        <v>3863</v>
      </c>
      <c r="J3812" s="150">
        <f>VLOOKUP(B3812,'12.2023'!A:C,3,0)</f>
        <v>3973.67</v>
      </c>
      <c r="K3812" s="151">
        <f>VLOOKUP(B3812,'12.2023'!A:D,4,0)</f>
        <v>0</v>
      </c>
      <c r="L3812" s="150">
        <f>VLOOKUP(B3812,'12.2023'!A:E,5,0)</f>
        <v>5361.4000000000005</v>
      </c>
      <c r="M3812" s="150">
        <f>VLOOKUP(B3812,'12.2023'!A:F,6,0)</f>
        <v>8536.07</v>
      </c>
      <c r="N3812" s="150">
        <f t="shared" si="237"/>
        <v>799</v>
      </c>
      <c r="O3812" s="152">
        <f t="shared" si="238"/>
        <v>0</v>
      </c>
      <c r="P3812" s="128">
        <f t="shared" si="239"/>
        <v>799</v>
      </c>
      <c r="Q3812" s="153">
        <v>0</v>
      </c>
      <c r="R3812" s="128">
        <f t="shared" si="240"/>
        <v>799</v>
      </c>
      <c r="S3812" s="317">
        <v>10</v>
      </c>
    </row>
    <row r="3813" spans="2:19" hidden="1">
      <c r="B3813" s="121">
        <v>91106101092</v>
      </c>
      <c r="C3813" s="123" t="s">
        <v>4123</v>
      </c>
      <c r="D3813" s="123" t="s">
        <v>32</v>
      </c>
      <c r="E3813" s="123" t="s">
        <v>44</v>
      </c>
      <c r="F3813" s="123" t="s">
        <v>139</v>
      </c>
      <c r="G3813" s="123" t="s">
        <v>120</v>
      </c>
      <c r="H3813" s="149">
        <v>0</v>
      </c>
      <c r="I3813" s="123" t="s">
        <v>3864</v>
      </c>
      <c r="J3813" s="150">
        <f>VLOOKUP(B3813,'12.2023'!A:C,3,0)</f>
        <v>640</v>
      </c>
      <c r="K3813" s="151">
        <f>VLOOKUP(B3813,'12.2023'!A:D,4,0)</f>
        <v>0</v>
      </c>
      <c r="L3813" s="150">
        <f>VLOOKUP(B3813,'12.2023'!A:E,5,0)</f>
        <v>0</v>
      </c>
      <c r="M3813" s="150">
        <f>VLOOKUP(B3813,'12.2023'!A:F,6,0)</f>
        <v>48</v>
      </c>
      <c r="N3813" s="150">
        <f t="shared" si="237"/>
        <v>592</v>
      </c>
      <c r="O3813" s="152">
        <f t="shared" si="238"/>
        <v>0</v>
      </c>
      <c r="P3813" s="128">
        <f t="shared" si="239"/>
        <v>592</v>
      </c>
      <c r="Q3813" s="153">
        <v>0</v>
      </c>
      <c r="R3813" s="128">
        <f t="shared" si="240"/>
        <v>592</v>
      </c>
      <c r="S3813" s="317">
        <v>10</v>
      </c>
    </row>
    <row r="3814" spans="2:19" hidden="1">
      <c r="B3814" s="121">
        <v>91106101093</v>
      </c>
      <c r="C3814" s="123" t="s">
        <v>4123</v>
      </c>
      <c r="D3814" s="123" t="s">
        <v>32</v>
      </c>
      <c r="E3814" s="123" t="s">
        <v>44</v>
      </c>
      <c r="F3814" s="123" t="s">
        <v>139</v>
      </c>
      <c r="G3814" s="123" t="s">
        <v>120</v>
      </c>
      <c r="H3814" s="149">
        <v>0</v>
      </c>
      <c r="I3814" s="123" t="s">
        <v>3865</v>
      </c>
      <c r="J3814" s="150">
        <f>VLOOKUP(B3814,'12.2023'!A:C,3,0)</f>
        <v>0</v>
      </c>
      <c r="K3814" s="151">
        <f>VLOOKUP(B3814,'12.2023'!A:D,4,0)</f>
        <v>0</v>
      </c>
      <c r="L3814" s="150">
        <f>VLOOKUP(B3814,'12.2023'!A:E,5,0)</f>
        <v>300</v>
      </c>
      <c r="M3814" s="150">
        <f>VLOOKUP(B3814,'12.2023'!A:F,6,0)</f>
        <v>75</v>
      </c>
      <c r="N3814" s="150">
        <f t="shared" si="237"/>
        <v>225</v>
      </c>
      <c r="O3814" s="152">
        <f t="shared" si="238"/>
        <v>0</v>
      </c>
      <c r="P3814" s="128">
        <f t="shared" si="239"/>
        <v>225</v>
      </c>
      <c r="Q3814" s="153">
        <v>0</v>
      </c>
      <c r="R3814" s="128">
        <f t="shared" si="240"/>
        <v>225</v>
      </c>
      <c r="S3814" s="317">
        <v>10</v>
      </c>
    </row>
    <row r="3815" spans="2:19" hidden="1">
      <c r="B3815" s="121">
        <v>91106101094</v>
      </c>
      <c r="C3815" s="123" t="s">
        <v>4123</v>
      </c>
      <c r="D3815" s="123" t="s">
        <v>32</v>
      </c>
      <c r="E3815" s="123" t="s">
        <v>44</v>
      </c>
      <c r="F3815" s="123" t="s">
        <v>139</v>
      </c>
      <c r="G3815" s="123" t="s">
        <v>120</v>
      </c>
      <c r="H3815" s="149">
        <v>0</v>
      </c>
      <c r="I3815" s="123" t="s">
        <v>3866</v>
      </c>
      <c r="J3815" s="150">
        <f>VLOOKUP(B3815,'12.2023'!A:C,3,0)</f>
        <v>0</v>
      </c>
      <c r="K3815" s="151">
        <f>VLOOKUP(B3815,'12.2023'!A:D,4,0)</f>
        <v>0</v>
      </c>
      <c r="L3815" s="150">
        <f>VLOOKUP(B3815,'12.2023'!A:E,5,0)</f>
        <v>5544</v>
      </c>
      <c r="M3815" s="150">
        <f>VLOOKUP(B3815,'12.2023'!A:F,6,0)</f>
        <v>1144</v>
      </c>
      <c r="N3815" s="150">
        <f t="shared" si="237"/>
        <v>4400</v>
      </c>
      <c r="O3815" s="152">
        <f t="shared" si="238"/>
        <v>0</v>
      </c>
      <c r="P3815" s="128">
        <f t="shared" si="239"/>
        <v>4400</v>
      </c>
      <c r="Q3815" s="153">
        <v>0</v>
      </c>
      <c r="R3815" s="128">
        <f t="shared" si="240"/>
        <v>4400</v>
      </c>
      <c r="S3815" s="317">
        <v>10</v>
      </c>
    </row>
    <row r="3816" spans="2:19" hidden="1">
      <c r="B3816" s="121">
        <v>91106101095</v>
      </c>
      <c r="C3816" s="123" t="s">
        <v>4123</v>
      </c>
      <c r="D3816" s="123" t="s">
        <v>32</v>
      </c>
      <c r="E3816" s="123" t="s">
        <v>44</v>
      </c>
      <c r="F3816" s="123" t="s">
        <v>139</v>
      </c>
      <c r="G3816" s="123" t="s">
        <v>120</v>
      </c>
      <c r="H3816" s="149">
        <v>0</v>
      </c>
      <c r="I3816" s="123" t="s">
        <v>3867</v>
      </c>
      <c r="J3816" s="150">
        <f>VLOOKUP(B3816,'12.2023'!A:C,3,0)</f>
        <v>0</v>
      </c>
      <c r="K3816" s="151">
        <f>VLOOKUP(B3816,'12.2023'!A:D,4,0)</f>
        <v>0</v>
      </c>
      <c r="L3816" s="150">
        <f>VLOOKUP(B3816,'12.2023'!A:E,5,0)</f>
        <v>1200</v>
      </c>
      <c r="M3816" s="150">
        <f>VLOOKUP(B3816,'12.2023'!A:F,6,0)</f>
        <v>705</v>
      </c>
      <c r="N3816" s="150">
        <f t="shared" si="237"/>
        <v>495</v>
      </c>
      <c r="O3816" s="152">
        <f t="shared" si="238"/>
        <v>0</v>
      </c>
      <c r="P3816" s="128">
        <f t="shared" si="239"/>
        <v>495</v>
      </c>
      <c r="Q3816" s="153">
        <v>0</v>
      </c>
      <c r="R3816" s="128">
        <f t="shared" si="240"/>
        <v>495</v>
      </c>
      <c r="S3816" s="317">
        <v>10</v>
      </c>
    </row>
    <row r="3817" spans="2:19" hidden="1">
      <c r="B3817" s="121">
        <v>91106101096</v>
      </c>
      <c r="C3817" s="123" t="s">
        <v>4123</v>
      </c>
      <c r="D3817" s="123" t="s">
        <v>32</v>
      </c>
      <c r="E3817" s="123" t="s">
        <v>44</v>
      </c>
      <c r="F3817" s="123" t="s">
        <v>139</v>
      </c>
      <c r="G3817" s="123" t="s">
        <v>120</v>
      </c>
      <c r="H3817" s="149">
        <v>0</v>
      </c>
      <c r="I3817" s="123" t="s">
        <v>3868</v>
      </c>
      <c r="J3817" s="150">
        <f>VLOOKUP(B3817,'12.2023'!A:C,3,0)</f>
        <v>0</v>
      </c>
      <c r="K3817" s="151">
        <f>VLOOKUP(B3817,'12.2023'!A:D,4,0)</f>
        <v>0</v>
      </c>
      <c r="L3817" s="150">
        <f>VLOOKUP(B3817,'12.2023'!A:E,5,0)</f>
        <v>300</v>
      </c>
      <c r="M3817" s="150">
        <f>VLOOKUP(B3817,'12.2023'!A:F,6,0)</f>
        <v>0</v>
      </c>
      <c r="N3817" s="150">
        <f t="shared" si="237"/>
        <v>300</v>
      </c>
      <c r="O3817" s="152">
        <f t="shared" si="238"/>
        <v>0</v>
      </c>
      <c r="P3817" s="128">
        <f t="shared" si="239"/>
        <v>300</v>
      </c>
      <c r="Q3817" s="153">
        <v>0</v>
      </c>
      <c r="R3817" s="128">
        <f t="shared" si="240"/>
        <v>300</v>
      </c>
      <c r="S3817" s="317">
        <v>10</v>
      </c>
    </row>
    <row r="3818" spans="2:19" hidden="1">
      <c r="B3818" s="121">
        <v>91106101097</v>
      </c>
      <c r="C3818" s="123" t="s">
        <v>4123</v>
      </c>
      <c r="D3818" s="123" t="s">
        <v>32</v>
      </c>
      <c r="E3818" s="123" t="s">
        <v>44</v>
      </c>
      <c r="F3818" s="123" t="s">
        <v>139</v>
      </c>
      <c r="G3818" s="123" t="s">
        <v>120</v>
      </c>
      <c r="H3818" s="149">
        <v>0</v>
      </c>
      <c r="I3818" s="123" t="s">
        <v>3869</v>
      </c>
      <c r="J3818" s="150">
        <f>VLOOKUP(B3818,'12.2023'!A:C,3,0)</f>
        <v>0</v>
      </c>
      <c r="K3818" s="151">
        <f>VLOOKUP(B3818,'12.2023'!A:D,4,0)</f>
        <v>0</v>
      </c>
      <c r="L3818" s="150">
        <f>VLOOKUP(B3818,'12.2023'!A:E,5,0)</f>
        <v>4602.4000000000005</v>
      </c>
      <c r="M3818" s="150">
        <f>VLOOKUP(B3818,'12.2023'!A:F,6,0)</f>
        <v>26.400000000000002</v>
      </c>
      <c r="N3818" s="150">
        <f t="shared" si="237"/>
        <v>4576.0000000000009</v>
      </c>
      <c r="O3818" s="152">
        <f t="shared" si="238"/>
        <v>0</v>
      </c>
      <c r="P3818" s="128">
        <f t="shared" si="239"/>
        <v>4576.0000000000009</v>
      </c>
      <c r="Q3818" s="153">
        <v>0</v>
      </c>
      <c r="R3818" s="128">
        <f t="shared" si="240"/>
        <v>4576.0000000000009</v>
      </c>
      <c r="S3818" s="317">
        <v>10</v>
      </c>
    </row>
    <row r="3819" spans="2:19" hidden="1">
      <c r="B3819" s="121">
        <v>91106101098</v>
      </c>
      <c r="C3819" s="123" t="s">
        <v>4123</v>
      </c>
      <c r="D3819" s="123" t="s">
        <v>32</v>
      </c>
      <c r="E3819" s="123" t="s">
        <v>44</v>
      </c>
      <c r="F3819" s="123" t="s">
        <v>139</v>
      </c>
      <c r="G3819" s="123" t="s">
        <v>120</v>
      </c>
      <c r="H3819" s="149">
        <v>0</v>
      </c>
      <c r="I3819" s="123" t="s">
        <v>3870</v>
      </c>
      <c r="J3819" s="150">
        <f>VLOOKUP(B3819,'12.2023'!A:C,3,0)</f>
        <v>0</v>
      </c>
      <c r="K3819" s="151">
        <f>VLOOKUP(B3819,'12.2023'!A:D,4,0)</f>
        <v>0</v>
      </c>
      <c r="L3819" s="150">
        <f>VLOOKUP(B3819,'12.2023'!A:E,5,0)</f>
        <v>1920</v>
      </c>
      <c r="M3819" s="150">
        <f>VLOOKUP(B3819,'12.2023'!A:F,6,0)</f>
        <v>1728</v>
      </c>
      <c r="N3819" s="150">
        <f t="shared" si="237"/>
        <v>192</v>
      </c>
      <c r="O3819" s="152">
        <f t="shared" si="238"/>
        <v>0</v>
      </c>
      <c r="P3819" s="128">
        <f t="shared" si="239"/>
        <v>192</v>
      </c>
      <c r="Q3819" s="153">
        <v>0</v>
      </c>
      <c r="R3819" s="128">
        <f t="shared" si="240"/>
        <v>192</v>
      </c>
      <c r="S3819" s="317">
        <v>10</v>
      </c>
    </row>
    <row r="3820" spans="2:19" hidden="1">
      <c r="B3820" s="121">
        <v>91106101099</v>
      </c>
      <c r="C3820" s="123" t="s">
        <v>4123</v>
      </c>
      <c r="D3820" s="123" t="s">
        <v>32</v>
      </c>
      <c r="E3820" s="123" t="s">
        <v>44</v>
      </c>
      <c r="F3820" s="123" t="s">
        <v>139</v>
      </c>
      <c r="G3820" s="123" t="s">
        <v>120</v>
      </c>
      <c r="H3820" s="149">
        <v>0</v>
      </c>
      <c r="I3820" s="123" t="s">
        <v>3871</v>
      </c>
      <c r="J3820" s="150">
        <f>VLOOKUP(B3820,'12.2023'!A:C,3,0)</f>
        <v>0</v>
      </c>
      <c r="K3820" s="151">
        <f>VLOOKUP(B3820,'12.2023'!A:D,4,0)</f>
        <v>0</v>
      </c>
      <c r="L3820" s="150">
        <f>VLOOKUP(B3820,'12.2023'!A:E,5,0)</f>
        <v>9020</v>
      </c>
      <c r="M3820" s="150">
        <f>VLOOKUP(B3820,'12.2023'!A:F,6,0)</f>
        <v>469</v>
      </c>
      <c r="N3820" s="150">
        <f t="shared" si="237"/>
        <v>8551</v>
      </c>
      <c r="O3820" s="152">
        <f t="shared" si="238"/>
        <v>0</v>
      </c>
      <c r="P3820" s="128">
        <f t="shared" si="239"/>
        <v>8551</v>
      </c>
      <c r="Q3820" s="153">
        <v>0</v>
      </c>
      <c r="R3820" s="128">
        <f t="shared" si="240"/>
        <v>8551</v>
      </c>
      <c r="S3820" s="317">
        <v>10</v>
      </c>
    </row>
    <row r="3821" spans="2:19" hidden="1">
      <c r="B3821" s="121">
        <v>91106101100</v>
      </c>
      <c r="C3821" s="123" t="s">
        <v>4123</v>
      </c>
      <c r="D3821" s="123" t="s">
        <v>32</v>
      </c>
      <c r="E3821" s="123" t="s">
        <v>44</v>
      </c>
      <c r="F3821" s="123" t="s">
        <v>139</v>
      </c>
      <c r="G3821" s="123" t="s">
        <v>120</v>
      </c>
      <c r="H3821" s="149">
        <v>0</v>
      </c>
      <c r="I3821" s="123" t="s">
        <v>3872</v>
      </c>
      <c r="J3821" s="150">
        <f>VLOOKUP(B3821,'12.2023'!A:C,3,0)</f>
        <v>0</v>
      </c>
      <c r="K3821" s="151">
        <f>VLOOKUP(B3821,'12.2023'!A:D,4,0)</f>
        <v>0</v>
      </c>
      <c r="L3821" s="150">
        <f>VLOOKUP(B3821,'12.2023'!A:E,5,0)</f>
        <v>5067</v>
      </c>
      <c r="M3821" s="150">
        <f>VLOOKUP(B3821,'12.2023'!A:F,6,0)</f>
        <v>3159</v>
      </c>
      <c r="N3821" s="150">
        <f t="shared" si="237"/>
        <v>1908</v>
      </c>
      <c r="O3821" s="152">
        <f t="shared" si="238"/>
        <v>0</v>
      </c>
      <c r="P3821" s="128">
        <f t="shared" si="239"/>
        <v>1908</v>
      </c>
      <c r="Q3821" s="153">
        <v>0</v>
      </c>
      <c r="R3821" s="128">
        <f t="shared" si="240"/>
        <v>1908</v>
      </c>
      <c r="S3821" s="317">
        <v>10</v>
      </c>
    </row>
    <row r="3822" spans="2:19" hidden="1">
      <c r="B3822" s="121">
        <v>91106101101</v>
      </c>
      <c r="C3822" s="123" t="s">
        <v>4123</v>
      </c>
      <c r="D3822" s="123" t="s">
        <v>32</v>
      </c>
      <c r="E3822" s="123" t="s">
        <v>44</v>
      </c>
      <c r="F3822" s="123" t="s">
        <v>139</v>
      </c>
      <c r="G3822" s="123" t="s">
        <v>120</v>
      </c>
      <c r="H3822" s="149">
        <v>0</v>
      </c>
      <c r="I3822" s="123" t="s">
        <v>3873</v>
      </c>
      <c r="J3822" s="150">
        <f>VLOOKUP(B3822,'12.2023'!A:C,3,0)</f>
        <v>0</v>
      </c>
      <c r="K3822" s="151">
        <f>VLOOKUP(B3822,'12.2023'!A:D,4,0)</f>
        <v>0</v>
      </c>
      <c r="L3822" s="150">
        <f>VLOOKUP(B3822,'12.2023'!A:E,5,0)</f>
        <v>23236.2</v>
      </c>
      <c r="M3822" s="150">
        <f>VLOOKUP(B3822,'12.2023'!A:F,6,0)</f>
        <v>23236.2</v>
      </c>
      <c r="N3822" s="150">
        <f t="shared" si="237"/>
        <v>0</v>
      </c>
      <c r="O3822" s="152">
        <f t="shared" si="238"/>
        <v>0</v>
      </c>
      <c r="P3822" s="128">
        <f t="shared" si="239"/>
        <v>0</v>
      </c>
      <c r="Q3822" s="153">
        <v>0</v>
      </c>
      <c r="R3822" s="128">
        <f t="shared" si="240"/>
        <v>0</v>
      </c>
      <c r="S3822" s="317">
        <v>10</v>
      </c>
    </row>
    <row r="3823" spans="2:19" hidden="1">
      <c r="B3823" s="121">
        <v>91106101102</v>
      </c>
      <c r="C3823" s="123" t="s">
        <v>4123</v>
      </c>
      <c r="D3823" s="123" t="s">
        <v>32</v>
      </c>
      <c r="E3823" s="123" t="s">
        <v>44</v>
      </c>
      <c r="F3823" s="123" t="s">
        <v>139</v>
      </c>
      <c r="G3823" s="123" t="s">
        <v>120</v>
      </c>
      <c r="H3823" s="149">
        <v>0</v>
      </c>
      <c r="I3823" s="123" t="s">
        <v>3874</v>
      </c>
      <c r="J3823" s="150">
        <f>VLOOKUP(B3823,'12.2023'!A:C,3,0)</f>
        <v>0</v>
      </c>
      <c r="K3823" s="151">
        <f>VLOOKUP(B3823,'12.2023'!A:D,4,0)</f>
        <v>0</v>
      </c>
      <c r="L3823" s="150">
        <f>VLOOKUP(B3823,'12.2023'!A:E,5,0)</f>
        <v>23832</v>
      </c>
      <c r="M3823" s="150">
        <f>VLOOKUP(B3823,'12.2023'!A:F,6,0)</f>
        <v>23832</v>
      </c>
      <c r="N3823" s="150">
        <f t="shared" si="237"/>
        <v>0</v>
      </c>
      <c r="O3823" s="152">
        <f t="shared" si="238"/>
        <v>0</v>
      </c>
      <c r="P3823" s="128">
        <f t="shared" si="239"/>
        <v>0</v>
      </c>
      <c r="Q3823" s="153">
        <v>0</v>
      </c>
      <c r="R3823" s="128">
        <f t="shared" si="240"/>
        <v>0</v>
      </c>
      <c r="S3823" s="317">
        <v>10</v>
      </c>
    </row>
    <row r="3824" spans="2:19" hidden="1">
      <c r="B3824" s="121">
        <v>91106101103</v>
      </c>
      <c r="C3824" s="123" t="s">
        <v>4123</v>
      </c>
      <c r="D3824" s="123" t="s">
        <v>32</v>
      </c>
      <c r="E3824" s="123" t="s">
        <v>44</v>
      </c>
      <c r="F3824" s="123" t="s">
        <v>139</v>
      </c>
      <c r="G3824" s="123" t="s">
        <v>120</v>
      </c>
      <c r="H3824" s="149">
        <v>0</v>
      </c>
      <c r="I3824" s="123" t="s">
        <v>3875</v>
      </c>
      <c r="J3824" s="150">
        <f>VLOOKUP(B3824,'12.2023'!A:C,3,0)</f>
        <v>0</v>
      </c>
      <c r="K3824" s="151">
        <f>VLOOKUP(B3824,'12.2023'!A:D,4,0)</f>
        <v>0</v>
      </c>
      <c r="L3824" s="150">
        <f>VLOOKUP(B3824,'12.2023'!A:E,5,0)</f>
        <v>10237.5</v>
      </c>
      <c r="M3824" s="150">
        <f>VLOOKUP(B3824,'12.2023'!A:F,6,0)</f>
        <v>8212.5</v>
      </c>
      <c r="N3824" s="150">
        <f t="shared" si="237"/>
        <v>2025</v>
      </c>
      <c r="O3824" s="152">
        <f t="shared" si="238"/>
        <v>0</v>
      </c>
      <c r="P3824" s="128">
        <f t="shared" si="239"/>
        <v>2025</v>
      </c>
      <c r="Q3824" s="153">
        <v>0</v>
      </c>
      <c r="R3824" s="128">
        <f t="shared" si="240"/>
        <v>2025</v>
      </c>
      <c r="S3824" s="317">
        <v>10</v>
      </c>
    </row>
    <row r="3825" spans="2:19" hidden="1">
      <c r="B3825" s="121">
        <v>91106101104</v>
      </c>
      <c r="C3825" s="123" t="s">
        <v>4123</v>
      </c>
      <c r="D3825" s="123" t="s">
        <v>32</v>
      </c>
      <c r="E3825" s="123" t="s">
        <v>44</v>
      </c>
      <c r="F3825" s="123" t="s">
        <v>139</v>
      </c>
      <c r="G3825" s="123" t="s">
        <v>120</v>
      </c>
      <c r="H3825" s="149">
        <v>0</v>
      </c>
      <c r="I3825" s="123" t="s">
        <v>3876</v>
      </c>
      <c r="J3825" s="150">
        <f>VLOOKUP(B3825,'12.2023'!A:C,3,0)</f>
        <v>0</v>
      </c>
      <c r="K3825" s="151">
        <f>VLOOKUP(B3825,'12.2023'!A:D,4,0)</f>
        <v>0</v>
      </c>
      <c r="L3825" s="150">
        <f>VLOOKUP(B3825,'12.2023'!A:E,5,0)</f>
        <v>77868</v>
      </c>
      <c r="M3825" s="150">
        <f>VLOOKUP(B3825,'12.2023'!A:F,6,0)</f>
        <v>63612</v>
      </c>
      <c r="N3825" s="150">
        <f t="shared" si="237"/>
        <v>14256</v>
      </c>
      <c r="O3825" s="152">
        <f t="shared" si="238"/>
        <v>0</v>
      </c>
      <c r="P3825" s="128">
        <f t="shared" si="239"/>
        <v>14256</v>
      </c>
      <c r="Q3825" s="153">
        <v>0</v>
      </c>
      <c r="R3825" s="128">
        <f t="shared" si="240"/>
        <v>14256</v>
      </c>
      <c r="S3825" s="317">
        <v>10</v>
      </c>
    </row>
    <row r="3826" spans="2:19" hidden="1">
      <c r="B3826" s="121">
        <v>91106101105</v>
      </c>
      <c r="C3826" s="123" t="s">
        <v>4123</v>
      </c>
      <c r="D3826" s="123" t="s">
        <v>32</v>
      </c>
      <c r="E3826" s="123" t="s">
        <v>44</v>
      </c>
      <c r="F3826" s="123" t="s">
        <v>139</v>
      </c>
      <c r="G3826" s="123" t="s">
        <v>120</v>
      </c>
      <c r="H3826" s="149">
        <v>0</v>
      </c>
      <c r="I3826" s="123" t="s">
        <v>3877</v>
      </c>
      <c r="J3826" s="150">
        <f>VLOOKUP(B3826,'12.2023'!A:C,3,0)</f>
        <v>0</v>
      </c>
      <c r="K3826" s="151">
        <f>VLOOKUP(B3826,'12.2023'!A:D,4,0)</f>
        <v>0</v>
      </c>
      <c r="L3826" s="150">
        <f>VLOOKUP(B3826,'12.2023'!A:E,5,0)</f>
        <v>6902.4000000000005</v>
      </c>
      <c r="M3826" s="150">
        <f>VLOOKUP(B3826,'12.2023'!A:F,6,0)</f>
        <v>5334.4000000000005</v>
      </c>
      <c r="N3826" s="150">
        <f t="shared" si="237"/>
        <v>1568</v>
      </c>
      <c r="O3826" s="152">
        <f t="shared" si="238"/>
        <v>0</v>
      </c>
      <c r="P3826" s="128">
        <f t="shared" si="239"/>
        <v>1568</v>
      </c>
      <c r="Q3826" s="153">
        <v>0</v>
      </c>
      <c r="R3826" s="128">
        <f t="shared" si="240"/>
        <v>1568</v>
      </c>
      <c r="S3826" s="317">
        <v>10</v>
      </c>
    </row>
    <row r="3827" spans="2:19" hidden="1">
      <c r="B3827" s="121">
        <v>91106101106</v>
      </c>
      <c r="C3827" s="123" t="s">
        <v>4123</v>
      </c>
      <c r="D3827" s="123" t="s">
        <v>32</v>
      </c>
      <c r="E3827" s="123" t="s">
        <v>44</v>
      </c>
      <c r="F3827" s="123" t="s">
        <v>139</v>
      </c>
      <c r="G3827" s="123" t="s">
        <v>120</v>
      </c>
      <c r="H3827" s="149">
        <v>0</v>
      </c>
      <c r="I3827" s="123" t="s">
        <v>3878</v>
      </c>
      <c r="J3827" s="150">
        <f>VLOOKUP(B3827,'12.2023'!A:C,3,0)</f>
        <v>0</v>
      </c>
      <c r="K3827" s="151">
        <f>VLOOKUP(B3827,'12.2023'!A:D,4,0)</f>
        <v>0</v>
      </c>
      <c r="L3827" s="150">
        <f>VLOOKUP(B3827,'12.2023'!A:E,5,0)</f>
        <v>1593</v>
      </c>
      <c r="M3827" s="150">
        <f>VLOOKUP(B3827,'12.2023'!A:F,6,0)</f>
        <v>1593</v>
      </c>
      <c r="N3827" s="150">
        <f t="shared" si="237"/>
        <v>0</v>
      </c>
      <c r="O3827" s="152">
        <f t="shared" si="238"/>
        <v>0</v>
      </c>
      <c r="P3827" s="128">
        <f t="shared" si="239"/>
        <v>0</v>
      </c>
      <c r="Q3827" s="153">
        <v>0</v>
      </c>
      <c r="R3827" s="128">
        <f t="shared" si="240"/>
        <v>0</v>
      </c>
      <c r="S3827" s="317">
        <v>10</v>
      </c>
    </row>
    <row r="3828" spans="2:19" hidden="1">
      <c r="B3828" s="121">
        <v>91106101107</v>
      </c>
      <c r="C3828" s="123" t="s">
        <v>4123</v>
      </c>
      <c r="D3828" s="123" t="s">
        <v>32</v>
      </c>
      <c r="E3828" s="123" t="s">
        <v>44</v>
      </c>
      <c r="F3828" s="123" t="s">
        <v>139</v>
      </c>
      <c r="G3828" s="123" t="s">
        <v>120</v>
      </c>
      <c r="H3828" s="149">
        <v>0</v>
      </c>
      <c r="I3828" s="123" t="s">
        <v>3879</v>
      </c>
      <c r="J3828" s="150">
        <f>VLOOKUP(B3828,'12.2023'!A:C,3,0)</f>
        <v>0</v>
      </c>
      <c r="K3828" s="151">
        <f>VLOOKUP(B3828,'12.2023'!A:D,4,0)</f>
        <v>0</v>
      </c>
      <c r="L3828" s="150">
        <f>VLOOKUP(B3828,'12.2023'!A:E,5,0)</f>
        <v>3200</v>
      </c>
      <c r="M3828" s="150">
        <f>VLOOKUP(B3828,'12.2023'!A:F,6,0)</f>
        <v>2240</v>
      </c>
      <c r="N3828" s="150">
        <f t="shared" si="237"/>
        <v>960</v>
      </c>
      <c r="O3828" s="152">
        <f t="shared" si="238"/>
        <v>0</v>
      </c>
      <c r="P3828" s="128">
        <f t="shared" si="239"/>
        <v>960</v>
      </c>
      <c r="Q3828" s="153">
        <v>0</v>
      </c>
      <c r="R3828" s="128">
        <f t="shared" si="240"/>
        <v>960</v>
      </c>
      <c r="S3828" s="317">
        <v>10</v>
      </c>
    </row>
    <row r="3829" spans="2:19" hidden="1">
      <c r="B3829" s="121">
        <v>91106101108</v>
      </c>
      <c r="C3829" s="123" t="s">
        <v>4123</v>
      </c>
      <c r="D3829" s="123" t="s">
        <v>32</v>
      </c>
      <c r="E3829" s="123" t="s">
        <v>44</v>
      </c>
      <c r="F3829" s="123" t="s">
        <v>139</v>
      </c>
      <c r="G3829" s="123" t="s">
        <v>120</v>
      </c>
      <c r="H3829" s="149">
        <v>0</v>
      </c>
      <c r="I3829" s="123" t="s">
        <v>3880</v>
      </c>
      <c r="J3829" s="150">
        <f>VLOOKUP(B3829,'12.2023'!A:C,3,0)</f>
        <v>0</v>
      </c>
      <c r="K3829" s="151">
        <f>VLOOKUP(B3829,'12.2023'!A:D,4,0)</f>
        <v>0</v>
      </c>
      <c r="L3829" s="150">
        <f>VLOOKUP(B3829,'12.2023'!A:E,5,0)</f>
        <v>3200</v>
      </c>
      <c r="M3829" s="150">
        <f>VLOOKUP(B3829,'12.2023'!A:F,6,0)</f>
        <v>3040</v>
      </c>
      <c r="N3829" s="150">
        <f t="shared" si="237"/>
        <v>160</v>
      </c>
      <c r="O3829" s="152">
        <f t="shared" si="238"/>
        <v>0</v>
      </c>
      <c r="P3829" s="128">
        <f t="shared" si="239"/>
        <v>160</v>
      </c>
      <c r="Q3829" s="153">
        <v>0</v>
      </c>
      <c r="R3829" s="128">
        <f t="shared" si="240"/>
        <v>160</v>
      </c>
      <c r="S3829" s="317">
        <v>10</v>
      </c>
    </row>
    <row r="3830" spans="2:19" hidden="1">
      <c r="B3830" s="121">
        <v>91106101109</v>
      </c>
      <c r="C3830" s="123" t="s">
        <v>4123</v>
      </c>
      <c r="D3830" s="123" t="s">
        <v>32</v>
      </c>
      <c r="E3830" s="123" t="s">
        <v>44</v>
      </c>
      <c r="F3830" s="123" t="s">
        <v>139</v>
      </c>
      <c r="G3830" s="123" t="s">
        <v>120</v>
      </c>
      <c r="H3830" s="148">
        <v>0</v>
      </c>
      <c r="I3830" s="123" t="s">
        <v>4267</v>
      </c>
      <c r="J3830" s="150">
        <v>0</v>
      </c>
      <c r="K3830" s="151">
        <v>0</v>
      </c>
      <c r="L3830" s="155">
        <v>3520</v>
      </c>
      <c r="M3830" s="155">
        <v>2256</v>
      </c>
      <c r="N3830" s="150">
        <f t="shared" si="237"/>
        <v>1264</v>
      </c>
      <c r="O3830" s="152">
        <f t="shared" si="238"/>
        <v>0</v>
      </c>
      <c r="P3830" s="128">
        <f t="shared" si="239"/>
        <v>1264</v>
      </c>
      <c r="Q3830" s="153">
        <v>0</v>
      </c>
      <c r="R3830" s="128">
        <f t="shared" si="240"/>
        <v>1264</v>
      </c>
      <c r="S3830" s="317">
        <v>10</v>
      </c>
    </row>
    <row r="3831" spans="2:19" hidden="1">
      <c r="B3831" s="121">
        <v>91106102001</v>
      </c>
      <c r="C3831" s="123" t="s">
        <v>4123</v>
      </c>
      <c r="D3831" s="123" t="s">
        <v>32</v>
      </c>
      <c r="E3831" s="123" t="s">
        <v>44</v>
      </c>
      <c r="F3831" s="123" t="s">
        <v>139</v>
      </c>
      <c r="G3831" s="123" t="s">
        <v>120</v>
      </c>
      <c r="H3831" s="149">
        <v>0</v>
      </c>
      <c r="I3831" s="123" t="s">
        <v>3881</v>
      </c>
      <c r="J3831" s="150">
        <f>VLOOKUP(B3831,'12.2023'!A:C,3,0)</f>
        <v>248</v>
      </c>
      <c r="K3831" s="151">
        <f>VLOOKUP(B3831,'12.2023'!A:D,4,0)</f>
        <v>0</v>
      </c>
      <c r="L3831" s="150">
        <f>VLOOKUP(B3831,'12.2023'!A:E,5,0)</f>
        <v>418.5</v>
      </c>
      <c r="M3831" s="150">
        <f>VLOOKUP(B3831,'12.2023'!A:F,6,0)</f>
        <v>666.5</v>
      </c>
      <c r="N3831" s="150">
        <f t="shared" si="237"/>
        <v>0</v>
      </c>
      <c r="O3831" s="152">
        <f t="shared" si="238"/>
        <v>0</v>
      </c>
      <c r="P3831" s="128">
        <f t="shared" si="239"/>
        <v>0</v>
      </c>
      <c r="Q3831" s="153">
        <v>0</v>
      </c>
      <c r="R3831" s="128">
        <f t="shared" si="240"/>
        <v>0</v>
      </c>
      <c r="S3831" s="317">
        <v>10</v>
      </c>
    </row>
    <row r="3832" spans="2:19" hidden="1">
      <c r="B3832" s="121">
        <v>91106102002</v>
      </c>
      <c r="C3832" s="123" t="s">
        <v>4123</v>
      </c>
      <c r="D3832" s="123" t="s">
        <v>32</v>
      </c>
      <c r="E3832" s="123" t="s">
        <v>44</v>
      </c>
      <c r="F3832" s="123" t="s">
        <v>139</v>
      </c>
      <c r="G3832" s="123" t="s">
        <v>120</v>
      </c>
      <c r="H3832" s="149">
        <v>0</v>
      </c>
      <c r="I3832" s="123" t="s">
        <v>3882</v>
      </c>
      <c r="J3832" s="150">
        <f>VLOOKUP(B3832,'12.2023'!A:C,3,0)</f>
        <v>5029.43</v>
      </c>
      <c r="K3832" s="151">
        <f>VLOOKUP(B3832,'12.2023'!A:D,4,0)</f>
        <v>0</v>
      </c>
      <c r="L3832" s="150">
        <f>VLOOKUP(B3832,'12.2023'!A:E,5,0)</f>
        <v>0</v>
      </c>
      <c r="M3832" s="150">
        <f>VLOOKUP(B3832,'12.2023'!A:F,6,0)</f>
        <v>59.43</v>
      </c>
      <c r="N3832" s="150">
        <f t="shared" si="237"/>
        <v>4970</v>
      </c>
      <c r="O3832" s="152">
        <f t="shared" si="238"/>
        <v>0</v>
      </c>
      <c r="P3832" s="128">
        <f t="shared" si="239"/>
        <v>4970</v>
      </c>
      <c r="Q3832" s="153">
        <v>0</v>
      </c>
      <c r="R3832" s="128">
        <f t="shared" si="240"/>
        <v>4970</v>
      </c>
      <c r="S3832" s="317">
        <v>10</v>
      </c>
    </row>
    <row r="3833" spans="2:19" hidden="1">
      <c r="B3833" s="121">
        <v>91106102003</v>
      </c>
      <c r="C3833" s="123" t="s">
        <v>4123</v>
      </c>
      <c r="D3833" s="123" t="s">
        <v>32</v>
      </c>
      <c r="E3833" s="123" t="s">
        <v>44</v>
      </c>
      <c r="F3833" s="123" t="s">
        <v>139</v>
      </c>
      <c r="G3833" s="123" t="s">
        <v>120</v>
      </c>
      <c r="H3833" s="149">
        <v>0</v>
      </c>
      <c r="I3833" s="123" t="s">
        <v>3883</v>
      </c>
      <c r="J3833" s="150">
        <f>VLOOKUP(B3833,'12.2023'!A:C,3,0)</f>
        <v>0</v>
      </c>
      <c r="K3833" s="151">
        <f>VLOOKUP(B3833,'12.2023'!A:D,4,0)</f>
        <v>0</v>
      </c>
      <c r="L3833" s="150">
        <f>VLOOKUP(B3833,'12.2023'!A:E,5,0)</f>
        <v>128990</v>
      </c>
      <c r="M3833" s="150">
        <f>VLOOKUP(B3833,'12.2023'!A:F,6,0)</f>
        <v>99470</v>
      </c>
      <c r="N3833" s="150">
        <f t="shared" si="237"/>
        <v>29520</v>
      </c>
      <c r="O3833" s="152">
        <f t="shared" si="238"/>
        <v>0</v>
      </c>
      <c r="P3833" s="128">
        <f t="shared" si="239"/>
        <v>29520</v>
      </c>
      <c r="Q3833" s="153">
        <v>0</v>
      </c>
      <c r="R3833" s="128">
        <f t="shared" si="240"/>
        <v>29520</v>
      </c>
      <c r="S3833" s="317">
        <v>10</v>
      </c>
    </row>
    <row r="3834" spans="2:19" hidden="1">
      <c r="B3834" s="121">
        <v>91106102004</v>
      </c>
      <c r="C3834" s="123" t="s">
        <v>4123</v>
      </c>
      <c r="D3834" s="123" t="s">
        <v>32</v>
      </c>
      <c r="E3834" s="123" t="s">
        <v>44</v>
      </c>
      <c r="F3834" s="123" t="s">
        <v>139</v>
      </c>
      <c r="G3834" s="123" t="s">
        <v>120</v>
      </c>
      <c r="H3834" s="149">
        <v>0</v>
      </c>
      <c r="I3834" s="123" t="s">
        <v>3884</v>
      </c>
      <c r="J3834" s="150">
        <f>VLOOKUP(B3834,'12.2023'!A:C,3,0)</f>
        <v>0</v>
      </c>
      <c r="K3834" s="151">
        <f>VLOOKUP(B3834,'12.2023'!A:D,4,0)</f>
        <v>0</v>
      </c>
      <c r="L3834" s="150">
        <f>VLOOKUP(B3834,'12.2023'!A:E,5,0)</f>
        <v>0</v>
      </c>
      <c r="M3834" s="150">
        <f>VLOOKUP(B3834,'12.2023'!A:F,6,0)</f>
        <v>0</v>
      </c>
      <c r="N3834" s="150">
        <f t="shared" si="237"/>
        <v>0</v>
      </c>
      <c r="O3834" s="152">
        <f t="shared" si="238"/>
        <v>0</v>
      </c>
      <c r="P3834" s="128">
        <f t="shared" si="239"/>
        <v>0</v>
      </c>
      <c r="Q3834" s="153">
        <v>0</v>
      </c>
      <c r="R3834" s="128">
        <f t="shared" si="240"/>
        <v>0</v>
      </c>
      <c r="S3834" s="317">
        <v>10</v>
      </c>
    </row>
    <row r="3835" spans="2:19" hidden="1">
      <c r="B3835" s="121">
        <v>91106102005</v>
      </c>
      <c r="C3835" s="123" t="s">
        <v>4123</v>
      </c>
      <c r="D3835" s="123" t="s">
        <v>32</v>
      </c>
      <c r="E3835" s="123" t="s">
        <v>44</v>
      </c>
      <c r="F3835" s="123" t="s">
        <v>139</v>
      </c>
      <c r="G3835" s="123" t="s">
        <v>120</v>
      </c>
      <c r="H3835" s="149">
        <v>0</v>
      </c>
      <c r="I3835" s="123" t="s">
        <v>3885</v>
      </c>
      <c r="J3835" s="150">
        <f>VLOOKUP(B3835,'12.2023'!A:C,3,0)</f>
        <v>2366</v>
      </c>
      <c r="K3835" s="151">
        <f>VLOOKUP(B3835,'12.2023'!A:D,4,0)</f>
        <v>0</v>
      </c>
      <c r="L3835" s="150">
        <f>VLOOKUP(B3835,'12.2023'!A:E,5,0)</f>
        <v>2730</v>
      </c>
      <c r="M3835" s="150">
        <f>VLOOKUP(B3835,'12.2023'!A:F,6,0)</f>
        <v>2912</v>
      </c>
      <c r="N3835" s="150">
        <f t="shared" si="237"/>
        <v>2184</v>
      </c>
      <c r="O3835" s="152">
        <f t="shared" si="238"/>
        <v>0</v>
      </c>
      <c r="P3835" s="128">
        <f t="shared" si="239"/>
        <v>2184</v>
      </c>
      <c r="Q3835" s="153">
        <v>0</v>
      </c>
      <c r="R3835" s="128">
        <f t="shared" si="240"/>
        <v>2184</v>
      </c>
      <c r="S3835" s="317">
        <v>10</v>
      </c>
    </row>
    <row r="3836" spans="2:19" hidden="1">
      <c r="B3836" s="121">
        <v>91106102006</v>
      </c>
      <c r="C3836" s="123" t="s">
        <v>4123</v>
      </c>
      <c r="D3836" s="123" t="s">
        <v>32</v>
      </c>
      <c r="E3836" s="123" t="s">
        <v>44</v>
      </c>
      <c r="F3836" s="123" t="s">
        <v>139</v>
      </c>
      <c r="G3836" s="123" t="s">
        <v>120</v>
      </c>
      <c r="H3836" s="149">
        <v>0</v>
      </c>
      <c r="I3836" s="123" t="s">
        <v>3886</v>
      </c>
      <c r="J3836" s="150">
        <f>VLOOKUP(B3836,'12.2023'!A:C,3,0)</f>
        <v>6942</v>
      </c>
      <c r="K3836" s="151">
        <f>VLOOKUP(B3836,'12.2023'!A:D,4,0)</f>
        <v>0</v>
      </c>
      <c r="L3836" s="150">
        <f>VLOOKUP(B3836,'12.2023'!A:E,5,0)</f>
        <v>0</v>
      </c>
      <c r="M3836" s="150">
        <f>VLOOKUP(B3836,'12.2023'!A:F,6,0)</f>
        <v>1924</v>
      </c>
      <c r="N3836" s="150">
        <f t="shared" si="237"/>
        <v>5018</v>
      </c>
      <c r="O3836" s="152">
        <f t="shared" si="238"/>
        <v>0</v>
      </c>
      <c r="P3836" s="128">
        <f t="shared" si="239"/>
        <v>5018</v>
      </c>
      <c r="Q3836" s="153">
        <v>0</v>
      </c>
      <c r="R3836" s="128">
        <f t="shared" si="240"/>
        <v>5018</v>
      </c>
      <c r="S3836" s="317">
        <v>10</v>
      </c>
    </row>
    <row r="3837" spans="2:19" hidden="1">
      <c r="B3837" s="121">
        <v>91106102007</v>
      </c>
      <c r="C3837" s="123" t="s">
        <v>4123</v>
      </c>
      <c r="D3837" s="123" t="s">
        <v>32</v>
      </c>
      <c r="E3837" s="123" t="s">
        <v>44</v>
      </c>
      <c r="F3837" s="123" t="s">
        <v>139</v>
      </c>
      <c r="G3837" s="123" t="s">
        <v>120</v>
      </c>
      <c r="H3837" s="149">
        <v>0</v>
      </c>
      <c r="I3837" s="123" t="s">
        <v>3887</v>
      </c>
      <c r="J3837" s="150">
        <f>VLOOKUP(B3837,'12.2023'!A:C,3,0)</f>
        <v>3786.75</v>
      </c>
      <c r="K3837" s="151">
        <f>VLOOKUP(B3837,'12.2023'!A:D,4,0)</f>
        <v>0</v>
      </c>
      <c r="L3837" s="150">
        <f>VLOOKUP(B3837,'12.2023'!A:E,5,0)</f>
        <v>1425.45</v>
      </c>
      <c r="M3837" s="150">
        <f>VLOOKUP(B3837,'12.2023'!A:F,6,0)</f>
        <v>5212.2</v>
      </c>
      <c r="N3837" s="150">
        <f t="shared" si="237"/>
        <v>0</v>
      </c>
      <c r="O3837" s="152">
        <f t="shared" si="238"/>
        <v>0</v>
      </c>
      <c r="P3837" s="128">
        <f t="shared" si="239"/>
        <v>0</v>
      </c>
      <c r="Q3837" s="153">
        <v>0</v>
      </c>
      <c r="R3837" s="128">
        <f t="shared" si="240"/>
        <v>0</v>
      </c>
      <c r="S3837" s="317">
        <v>10</v>
      </c>
    </row>
    <row r="3838" spans="2:19" hidden="1">
      <c r="B3838" s="121">
        <v>91106102008</v>
      </c>
      <c r="C3838" s="123" t="s">
        <v>4123</v>
      </c>
      <c r="D3838" s="123" t="s">
        <v>32</v>
      </c>
      <c r="E3838" s="123" t="s">
        <v>44</v>
      </c>
      <c r="F3838" s="123" t="s">
        <v>139</v>
      </c>
      <c r="G3838" s="123" t="s">
        <v>120</v>
      </c>
      <c r="H3838" s="149">
        <v>0</v>
      </c>
      <c r="I3838" s="123" t="s">
        <v>3888</v>
      </c>
      <c r="J3838" s="150">
        <f>VLOOKUP(B3838,'12.2023'!A:C,3,0)</f>
        <v>992</v>
      </c>
      <c r="K3838" s="151">
        <f>VLOOKUP(B3838,'12.2023'!A:D,4,0)</f>
        <v>0</v>
      </c>
      <c r="L3838" s="150">
        <f>VLOOKUP(B3838,'12.2023'!A:E,5,0)</f>
        <v>0</v>
      </c>
      <c r="M3838" s="150">
        <f>VLOOKUP(B3838,'12.2023'!A:F,6,0)</f>
        <v>16</v>
      </c>
      <c r="N3838" s="150">
        <f t="shared" si="237"/>
        <v>976</v>
      </c>
      <c r="O3838" s="152">
        <f t="shared" si="238"/>
        <v>0</v>
      </c>
      <c r="P3838" s="128">
        <f t="shared" si="239"/>
        <v>976</v>
      </c>
      <c r="Q3838" s="153">
        <v>0</v>
      </c>
      <c r="R3838" s="128">
        <f t="shared" si="240"/>
        <v>976</v>
      </c>
      <c r="S3838" s="317">
        <v>10</v>
      </c>
    </row>
    <row r="3839" spans="2:19" hidden="1">
      <c r="B3839" s="121">
        <v>91106102009</v>
      </c>
      <c r="C3839" s="123" t="s">
        <v>4123</v>
      </c>
      <c r="D3839" s="123" t="s">
        <v>32</v>
      </c>
      <c r="E3839" s="123" t="s">
        <v>44</v>
      </c>
      <c r="F3839" s="123" t="s">
        <v>139</v>
      </c>
      <c r="G3839" s="123" t="s">
        <v>120</v>
      </c>
      <c r="H3839" s="149">
        <v>0</v>
      </c>
      <c r="I3839" s="123" t="s">
        <v>3889</v>
      </c>
      <c r="J3839" s="150">
        <f>VLOOKUP(B3839,'12.2023'!A:C,3,0)</f>
        <v>2645.88</v>
      </c>
      <c r="K3839" s="151">
        <f>VLOOKUP(B3839,'12.2023'!A:D,4,0)</f>
        <v>0</v>
      </c>
      <c r="L3839" s="150">
        <f>VLOOKUP(B3839,'12.2023'!A:E,5,0)</f>
        <v>2976</v>
      </c>
      <c r="M3839" s="150">
        <f>VLOOKUP(B3839,'12.2023'!A:F,6,0)</f>
        <v>4533.88</v>
      </c>
      <c r="N3839" s="150">
        <f t="shared" si="237"/>
        <v>1088</v>
      </c>
      <c r="O3839" s="152">
        <f t="shared" si="238"/>
        <v>0</v>
      </c>
      <c r="P3839" s="128">
        <f t="shared" si="239"/>
        <v>1088</v>
      </c>
      <c r="Q3839" s="153">
        <v>0</v>
      </c>
      <c r="R3839" s="128">
        <f t="shared" si="240"/>
        <v>1088</v>
      </c>
      <c r="S3839" s="317">
        <v>10</v>
      </c>
    </row>
    <row r="3840" spans="2:19" hidden="1">
      <c r="B3840" s="121">
        <v>91106102010</v>
      </c>
      <c r="C3840" s="123" t="s">
        <v>4123</v>
      </c>
      <c r="D3840" s="123" t="s">
        <v>32</v>
      </c>
      <c r="E3840" s="123" t="s">
        <v>44</v>
      </c>
      <c r="F3840" s="123" t="s">
        <v>139</v>
      </c>
      <c r="G3840" s="123" t="s">
        <v>120</v>
      </c>
      <c r="H3840" s="149">
        <v>0</v>
      </c>
      <c r="I3840" s="123" t="s">
        <v>3890</v>
      </c>
      <c r="J3840" s="150">
        <f>VLOOKUP(B3840,'12.2023'!A:C,3,0)</f>
        <v>0</v>
      </c>
      <c r="K3840" s="151">
        <f>VLOOKUP(B3840,'12.2023'!A:D,4,0)</f>
        <v>0</v>
      </c>
      <c r="L3840" s="150">
        <f>VLOOKUP(B3840,'12.2023'!A:E,5,0)</f>
        <v>2639</v>
      </c>
      <c r="M3840" s="150">
        <f>VLOOKUP(B3840,'12.2023'!A:F,6,0)</f>
        <v>565.5</v>
      </c>
      <c r="N3840" s="150">
        <f t="shared" si="237"/>
        <v>2073.5</v>
      </c>
      <c r="O3840" s="152">
        <f t="shared" si="238"/>
        <v>0</v>
      </c>
      <c r="P3840" s="128">
        <f t="shared" si="239"/>
        <v>2073.5</v>
      </c>
      <c r="Q3840" s="153">
        <v>0</v>
      </c>
      <c r="R3840" s="128">
        <f t="shared" si="240"/>
        <v>2073.5</v>
      </c>
      <c r="S3840" s="317">
        <v>10</v>
      </c>
    </row>
    <row r="3841" spans="2:19" hidden="1">
      <c r="B3841" s="121">
        <v>91106102011</v>
      </c>
      <c r="C3841" s="123" t="s">
        <v>4123</v>
      </c>
      <c r="D3841" s="123" t="s">
        <v>32</v>
      </c>
      <c r="E3841" s="123" t="s">
        <v>44</v>
      </c>
      <c r="F3841" s="123" t="s">
        <v>139</v>
      </c>
      <c r="G3841" s="123" t="s">
        <v>120</v>
      </c>
      <c r="H3841" s="149">
        <v>0</v>
      </c>
      <c r="I3841" s="123" t="s">
        <v>3891</v>
      </c>
      <c r="J3841" s="150">
        <f>VLOOKUP(B3841,'12.2023'!A:C,3,0)</f>
        <v>136</v>
      </c>
      <c r="K3841" s="151">
        <f>VLOOKUP(B3841,'12.2023'!A:D,4,0)</f>
        <v>0</v>
      </c>
      <c r="L3841" s="150">
        <f>VLOOKUP(B3841,'12.2023'!A:E,5,0)</f>
        <v>0</v>
      </c>
      <c r="M3841" s="150">
        <f>VLOOKUP(B3841,'12.2023'!A:F,6,0)</f>
        <v>68</v>
      </c>
      <c r="N3841" s="150">
        <f t="shared" si="237"/>
        <v>68</v>
      </c>
      <c r="O3841" s="152">
        <f t="shared" si="238"/>
        <v>0</v>
      </c>
      <c r="P3841" s="128">
        <f t="shared" si="239"/>
        <v>68</v>
      </c>
      <c r="Q3841" s="153">
        <v>0</v>
      </c>
      <c r="R3841" s="128">
        <f t="shared" si="240"/>
        <v>68</v>
      </c>
      <c r="S3841" s="317">
        <v>10</v>
      </c>
    </row>
    <row r="3842" spans="2:19" hidden="1">
      <c r="B3842" s="121">
        <v>91106102012</v>
      </c>
      <c r="C3842" s="123" t="s">
        <v>4123</v>
      </c>
      <c r="D3842" s="123" t="s">
        <v>32</v>
      </c>
      <c r="E3842" s="123" t="s">
        <v>44</v>
      </c>
      <c r="F3842" s="123" t="s">
        <v>139</v>
      </c>
      <c r="G3842" s="123" t="s">
        <v>120</v>
      </c>
      <c r="H3842" s="149">
        <v>0</v>
      </c>
      <c r="I3842" s="123" t="s">
        <v>3892</v>
      </c>
      <c r="J3842" s="150">
        <f>VLOOKUP(B3842,'12.2023'!A:C,3,0)</f>
        <v>0</v>
      </c>
      <c r="K3842" s="151">
        <f>VLOOKUP(B3842,'12.2023'!A:D,4,0)</f>
        <v>0</v>
      </c>
      <c r="L3842" s="150">
        <f>VLOOKUP(B3842,'12.2023'!A:E,5,0)</f>
        <v>0</v>
      </c>
      <c r="M3842" s="150">
        <f>VLOOKUP(B3842,'12.2023'!A:F,6,0)</f>
        <v>0</v>
      </c>
      <c r="N3842" s="150">
        <f t="shared" si="237"/>
        <v>0</v>
      </c>
      <c r="O3842" s="152">
        <f t="shared" si="238"/>
        <v>0</v>
      </c>
      <c r="P3842" s="128">
        <f t="shared" si="239"/>
        <v>0</v>
      </c>
      <c r="Q3842" s="153">
        <v>0</v>
      </c>
      <c r="R3842" s="128">
        <f t="shared" si="240"/>
        <v>0</v>
      </c>
      <c r="S3842" s="317">
        <v>10</v>
      </c>
    </row>
    <row r="3843" spans="2:19" hidden="1">
      <c r="B3843" s="121">
        <v>91106102013</v>
      </c>
      <c r="C3843" s="123" t="s">
        <v>4123</v>
      </c>
      <c r="D3843" s="123" t="s">
        <v>32</v>
      </c>
      <c r="E3843" s="123" t="s">
        <v>44</v>
      </c>
      <c r="F3843" s="123" t="s">
        <v>139</v>
      </c>
      <c r="G3843" s="123" t="s">
        <v>120</v>
      </c>
      <c r="H3843" s="149">
        <v>0</v>
      </c>
      <c r="I3843" s="123" t="s">
        <v>3893</v>
      </c>
      <c r="J3843" s="150">
        <f>VLOOKUP(B3843,'12.2023'!A:C,3,0)</f>
        <v>0</v>
      </c>
      <c r="K3843" s="151">
        <f>VLOOKUP(B3843,'12.2023'!A:D,4,0)</f>
        <v>0</v>
      </c>
      <c r="L3843" s="150">
        <f>VLOOKUP(B3843,'12.2023'!A:E,5,0)</f>
        <v>0</v>
      </c>
      <c r="M3843" s="150">
        <f>VLOOKUP(B3843,'12.2023'!A:F,6,0)</f>
        <v>0</v>
      </c>
      <c r="N3843" s="150">
        <f t="shared" si="237"/>
        <v>0</v>
      </c>
      <c r="O3843" s="152">
        <f t="shared" si="238"/>
        <v>0</v>
      </c>
      <c r="P3843" s="128">
        <f t="shared" si="239"/>
        <v>0</v>
      </c>
      <c r="Q3843" s="153">
        <v>0</v>
      </c>
      <c r="R3843" s="128">
        <f t="shared" si="240"/>
        <v>0</v>
      </c>
      <c r="S3843" s="317">
        <v>10</v>
      </c>
    </row>
    <row r="3844" spans="2:19" hidden="1">
      <c r="B3844" s="121">
        <v>91106102014</v>
      </c>
      <c r="C3844" s="123" t="s">
        <v>4123</v>
      </c>
      <c r="D3844" s="123" t="s">
        <v>32</v>
      </c>
      <c r="E3844" s="123" t="s">
        <v>44</v>
      </c>
      <c r="F3844" s="123" t="s">
        <v>139</v>
      </c>
      <c r="G3844" s="123" t="s">
        <v>120</v>
      </c>
      <c r="H3844" s="149">
        <v>0</v>
      </c>
      <c r="I3844" s="123" t="s">
        <v>3894</v>
      </c>
      <c r="J3844" s="150">
        <f>VLOOKUP(B3844,'12.2023'!A:C,3,0)</f>
        <v>4445.91</v>
      </c>
      <c r="K3844" s="151">
        <f>VLOOKUP(B3844,'12.2023'!A:D,4,0)</f>
        <v>0</v>
      </c>
      <c r="L3844" s="150">
        <f>VLOOKUP(B3844,'12.2023'!A:E,5,0)</f>
        <v>57163.67</v>
      </c>
      <c r="M3844" s="150">
        <f>VLOOKUP(B3844,'12.2023'!A:F,6,0)</f>
        <v>48757.58</v>
      </c>
      <c r="N3844" s="150">
        <f t="shared" si="237"/>
        <v>12852</v>
      </c>
      <c r="O3844" s="152">
        <f t="shared" si="238"/>
        <v>0</v>
      </c>
      <c r="P3844" s="128">
        <f t="shared" si="239"/>
        <v>12852</v>
      </c>
      <c r="Q3844" s="153">
        <v>0</v>
      </c>
      <c r="R3844" s="128">
        <f t="shared" si="240"/>
        <v>12852</v>
      </c>
      <c r="S3844" s="317">
        <v>10</v>
      </c>
    </row>
    <row r="3845" spans="2:19" hidden="1">
      <c r="B3845" s="121">
        <v>91106102015</v>
      </c>
      <c r="C3845" s="123" t="s">
        <v>4123</v>
      </c>
      <c r="D3845" s="123" t="s">
        <v>32</v>
      </c>
      <c r="E3845" s="123" t="s">
        <v>44</v>
      </c>
      <c r="F3845" s="123" t="s">
        <v>139</v>
      </c>
      <c r="G3845" s="123" t="s">
        <v>120</v>
      </c>
      <c r="H3845" s="149">
        <v>0</v>
      </c>
      <c r="I3845" s="123" t="s">
        <v>3895</v>
      </c>
      <c r="J3845" s="150">
        <f>VLOOKUP(B3845,'12.2023'!A:C,3,0)</f>
        <v>0</v>
      </c>
      <c r="K3845" s="151">
        <f>VLOOKUP(B3845,'12.2023'!A:D,4,0)</f>
        <v>0</v>
      </c>
      <c r="L3845" s="150">
        <f>VLOOKUP(B3845,'12.2023'!A:E,5,0)</f>
        <v>0</v>
      </c>
      <c r="M3845" s="150">
        <f>VLOOKUP(B3845,'12.2023'!A:F,6,0)</f>
        <v>0</v>
      </c>
      <c r="N3845" s="150">
        <f t="shared" si="237"/>
        <v>0</v>
      </c>
      <c r="O3845" s="152">
        <f t="shared" si="238"/>
        <v>0</v>
      </c>
      <c r="P3845" s="128">
        <f t="shared" si="239"/>
        <v>0</v>
      </c>
      <c r="Q3845" s="153">
        <v>0</v>
      </c>
      <c r="R3845" s="128">
        <f t="shared" si="240"/>
        <v>0</v>
      </c>
      <c r="S3845" s="317">
        <v>10</v>
      </c>
    </row>
    <row r="3846" spans="2:19" hidden="1">
      <c r="B3846" s="121">
        <v>91106102016</v>
      </c>
      <c r="C3846" s="123" t="s">
        <v>4123</v>
      </c>
      <c r="D3846" s="123" t="s">
        <v>32</v>
      </c>
      <c r="E3846" s="123" t="s">
        <v>44</v>
      </c>
      <c r="F3846" s="123" t="s">
        <v>139</v>
      </c>
      <c r="G3846" s="123" t="s">
        <v>120</v>
      </c>
      <c r="H3846" s="149">
        <v>0</v>
      </c>
      <c r="I3846" s="123" t="s">
        <v>3896</v>
      </c>
      <c r="J3846" s="150">
        <f>VLOOKUP(B3846,'12.2023'!A:C,3,0)</f>
        <v>0</v>
      </c>
      <c r="K3846" s="151">
        <f>VLOOKUP(B3846,'12.2023'!A:D,4,0)</f>
        <v>0</v>
      </c>
      <c r="L3846" s="150">
        <f>VLOOKUP(B3846,'12.2023'!A:E,5,0)</f>
        <v>0</v>
      </c>
      <c r="M3846" s="150">
        <f>VLOOKUP(B3846,'12.2023'!A:F,6,0)</f>
        <v>0</v>
      </c>
      <c r="N3846" s="150">
        <f t="shared" si="237"/>
        <v>0</v>
      </c>
      <c r="O3846" s="152">
        <f t="shared" si="238"/>
        <v>0</v>
      </c>
      <c r="P3846" s="128">
        <f t="shared" si="239"/>
        <v>0</v>
      </c>
      <c r="Q3846" s="153">
        <v>0</v>
      </c>
      <c r="R3846" s="128">
        <f t="shared" si="240"/>
        <v>0</v>
      </c>
      <c r="S3846" s="317">
        <v>10</v>
      </c>
    </row>
    <row r="3847" spans="2:19" hidden="1">
      <c r="B3847" s="121">
        <v>91106102017</v>
      </c>
      <c r="C3847" s="123" t="s">
        <v>4123</v>
      </c>
      <c r="D3847" s="123" t="s">
        <v>32</v>
      </c>
      <c r="E3847" s="123" t="s">
        <v>44</v>
      </c>
      <c r="F3847" s="123" t="s">
        <v>139</v>
      </c>
      <c r="G3847" s="123" t="s">
        <v>120</v>
      </c>
      <c r="H3847" s="149">
        <v>0</v>
      </c>
      <c r="I3847" s="123" t="s">
        <v>3897</v>
      </c>
      <c r="J3847" s="150">
        <f>VLOOKUP(B3847,'12.2023'!A:C,3,0)</f>
        <v>617.61</v>
      </c>
      <c r="K3847" s="151">
        <f>VLOOKUP(B3847,'12.2023'!A:D,4,0)</f>
        <v>0</v>
      </c>
      <c r="L3847" s="150">
        <f>VLOOKUP(B3847,'12.2023'!A:E,5,0)</f>
        <v>0</v>
      </c>
      <c r="M3847" s="150">
        <f>VLOOKUP(B3847,'12.2023'!A:F,6,0)</f>
        <v>385.11</v>
      </c>
      <c r="N3847" s="150">
        <f t="shared" ref="N3847:N3910" si="241">IF((J3847+L3847)-(K3847+M3847)&lt;0,0,(J3847+L3847)-(K3847+M3847))</f>
        <v>232.5</v>
      </c>
      <c r="O3847" s="152">
        <f t="shared" ref="O3847:O3910" si="242">-IF((J3847+L3847)-(K3847+M3847)&lt;0,(J3847+L3847)-(K3847+M3847),0)</f>
        <v>0</v>
      </c>
      <c r="P3847" s="128">
        <f t="shared" ref="P3847:P3910" si="243">N3847-O3847</f>
        <v>232.5</v>
      </c>
      <c r="Q3847" s="153">
        <v>0</v>
      </c>
      <c r="R3847" s="128">
        <f t="shared" ref="R3847:R3910" si="244">P3847-Q3847</f>
        <v>232.5</v>
      </c>
      <c r="S3847" s="317">
        <v>10</v>
      </c>
    </row>
    <row r="3848" spans="2:19" hidden="1">
      <c r="B3848" s="121">
        <v>91106102018</v>
      </c>
      <c r="C3848" s="123" t="s">
        <v>4123</v>
      </c>
      <c r="D3848" s="123" t="s">
        <v>32</v>
      </c>
      <c r="E3848" s="123" t="s">
        <v>44</v>
      </c>
      <c r="F3848" s="123" t="s">
        <v>139</v>
      </c>
      <c r="G3848" s="123" t="s">
        <v>120</v>
      </c>
      <c r="H3848" s="149">
        <v>0</v>
      </c>
      <c r="I3848" s="123" t="s">
        <v>3898</v>
      </c>
      <c r="J3848" s="150">
        <f>VLOOKUP(B3848,'12.2023'!A:C,3,0)</f>
        <v>0</v>
      </c>
      <c r="K3848" s="151">
        <f>VLOOKUP(B3848,'12.2023'!A:D,4,0)</f>
        <v>0</v>
      </c>
      <c r="L3848" s="150">
        <f>VLOOKUP(B3848,'12.2023'!A:E,5,0)</f>
        <v>2160</v>
      </c>
      <c r="M3848" s="150">
        <f>VLOOKUP(B3848,'12.2023'!A:F,6,0)</f>
        <v>900</v>
      </c>
      <c r="N3848" s="150">
        <f t="shared" si="241"/>
        <v>1260</v>
      </c>
      <c r="O3848" s="152">
        <f t="shared" si="242"/>
        <v>0</v>
      </c>
      <c r="P3848" s="128">
        <f t="shared" si="243"/>
        <v>1260</v>
      </c>
      <c r="Q3848" s="153">
        <v>0</v>
      </c>
      <c r="R3848" s="128">
        <f t="shared" si="244"/>
        <v>1260</v>
      </c>
      <c r="S3848" s="317">
        <v>10</v>
      </c>
    </row>
    <row r="3849" spans="2:19" hidden="1">
      <c r="B3849" s="121">
        <v>91106102019</v>
      </c>
      <c r="C3849" s="123" t="s">
        <v>4123</v>
      </c>
      <c r="D3849" s="123" t="s">
        <v>32</v>
      </c>
      <c r="E3849" s="123" t="s">
        <v>44</v>
      </c>
      <c r="F3849" s="123" t="s">
        <v>139</v>
      </c>
      <c r="G3849" s="123" t="s">
        <v>120</v>
      </c>
      <c r="H3849" s="149">
        <v>0</v>
      </c>
      <c r="I3849" s="123" t="s">
        <v>3899</v>
      </c>
      <c r="J3849" s="150">
        <f>VLOOKUP(B3849,'12.2023'!A:C,3,0)</f>
        <v>0</v>
      </c>
      <c r="K3849" s="151">
        <f>VLOOKUP(B3849,'12.2023'!A:D,4,0)</f>
        <v>0</v>
      </c>
      <c r="L3849" s="150">
        <f>VLOOKUP(B3849,'12.2023'!A:E,5,0)</f>
        <v>0</v>
      </c>
      <c r="M3849" s="150">
        <f>VLOOKUP(B3849,'12.2023'!A:F,6,0)</f>
        <v>0</v>
      </c>
      <c r="N3849" s="150">
        <f t="shared" si="241"/>
        <v>0</v>
      </c>
      <c r="O3849" s="152">
        <f t="shared" si="242"/>
        <v>0</v>
      </c>
      <c r="P3849" s="128">
        <f t="shared" si="243"/>
        <v>0</v>
      </c>
      <c r="Q3849" s="153">
        <v>0</v>
      </c>
      <c r="R3849" s="128">
        <f t="shared" si="244"/>
        <v>0</v>
      </c>
      <c r="S3849" s="317">
        <v>10</v>
      </c>
    </row>
    <row r="3850" spans="2:19" hidden="1">
      <c r="B3850" s="121">
        <v>91106102020</v>
      </c>
      <c r="C3850" s="123" t="s">
        <v>4123</v>
      </c>
      <c r="D3850" s="123" t="s">
        <v>32</v>
      </c>
      <c r="E3850" s="123" t="s">
        <v>44</v>
      </c>
      <c r="F3850" s="123" t="s">
        <v>139</v>
      </c>
      <c r="G3850" s="123" t="s">
        <v>120</v>
      </c>
      <c r="H3850" s="149">
        <v>0</v>
      </c>
      <c r="I3850" s="123" t="s">
        <v>3900</v>
      </c>
      <c r="J3850" s="150">
        <f>VLOOKUP(B3850,'12.2023'!A:C,3,0)</f>
        <v>0</v>
      </c>
      <c r="K3850" s="151">
        <f>VLOOKUP(B3850,'12.2023'!A:D,4,0)</f>
        <v>0</v>
      </c>
      <c r="L3850" s="150">
        <f>VLOOKUP(B3850,'12.2023'!A:E,5,0)</f>
        <v>0</v>
      </c>
      <c r="M3850" s="150">
        <f>VLOOKUP(B3850,'12.2023'!A:F,6,0)</f>
        <v>0</v>
      </c>
      <c r="N3850" s="150">
        <f t="shared" si="241"/>
        <v>0</v>
      </c>
      <c r="O3850" s="152">
        <f t="shared" si="242"/>
        <v>0</v>
      </c>
      <c r="P3850" s="128">
        <f t="shared" si="243"/>
        <v>0</v>
      </c>
      <c r="Q3850" s="153">
        <v>0</v>
      </c>
      <c r="R3850" s="128">
        <f t="shared" si="244"/>
        <v>0</v>
      </c>
      <c r="S3850" s="317">
        <v>10</v>
      </c>
    </row>
    <row r="3851" spans="2:19" hidden="1">
      <c r="B3851" s="121">
        <v>91106102021</v>
      </c>
      <c r="C3851" s="123" t="s">
        <v>4123</v>
      </c>
      <c r="D3851" s="123" t="s">
        <v>32</v>
      </c>
      <c r="E3851" s="123" t="s">
        <v>44</v>
      </c>
      <c r="F3851" s="123" t="s">
        <v>139</v>
      </c>
      <c r="G3851" s="123" t="s">
        <v>120</v>
      </c>
      <c r="H3851" s="149">
        <v>0</v>
      </c>
      <c r="I3851" s="123" t="s">
        <v>3901</v>
      </c>
      <c r="J3851" s="150">
        <f>VLOOKUP(B3851,'12.2023'!A:C,3,0)</f>
        <v>0</v>
      </c>
      <c r="K3851" s="151">
        <f>VLOOKUP(B3851,'12.2023'!A:D,4,0)</f>
        <v>0</v>
      </c>
      <c r="L3851" s="150">
        <f>VLOOKUP(B3851,'12.2023'!A:E,5,0)</f>
        <v>0</v>
      </c>
      <c r="M3851" s="150">
        <f>VLOOKUP(B3851,'12.2023'!A:F,6,0)</f>
        <v>0</v>
      </c>
      <c r="N3851" s="150">
        <f t="shared" si="241"/>
        <v>0</v>
      </c>
      <c r="O3851" s="152">
        <f t="shared" si="242"/>
        <v>0</v>
      </c>
      <c r="P3851" s="128">
        <f t="shared" si="243"/>
        <v>0</v>
      </c>
      <c r="Q3851" s="153">
        <v>0</v>
      </c>
      <c r="R3851" s="128">
        <f t="shared" si="244"/>
        <v>0</v>
      </c>
      <c r="S3851" s="317">
        <v>10</v>
      </c>
    </row>
    <row r="3852" spans="2:19" hidden="1">
      <c r="B3852" s="121">
        <v>91106102022</v>
      </c>
      <c r="C3852" s="123" t="s">
        <v>4123</v>
      </c>
      <c r="D3852" s="123" t="s">
        <v>32</v>
      </c>
      <c r="E3852" s="123" t="s">
        <v>44</v>
      </c>
      <c r="F3852" s="123" t="s">
        <v>139</v>
      </c>
      <c r="G3852" s="123" t="s">
        <v>120</v>
      </c>
      <c r="H3852" s="149">
        <v>0</v>
      </c>
      <c r="I3852" s="123" t="s">
        <v>3902</v>
      </c>
      <c r="J3852" s="150">
        <f>VLOOKUP(B3852,'12.2023'!A:C,3,0)</f>
        <v>0</v>
      </c>
      <c r="K3852" s="151">
        <f>VLOOKUP(B3852,'12.2023'!A:D,4,0)</f>
        <v>0</v>
      </c>
      <c r="L3852" s="150">
        <f>VLOOKUP(B3852,'12.2023'!A:E,5,0)</f>
        <v>0</v>
      </c>
      <c r="M3852" s="150">
        <f>VLOOKUP(B3852,'12.2023'!A:F,6,0)</f>
        <v>0</v>
      </c>
      <c r="N3852" s="150">
        <f t="shared" si="241"/>
        <v>0</v>
      </c>
      <c r="O3852" s="152">
        <f t="shared" si="242"/>
        <v>0</v>
      </c>
      <c r="P3852" s="128">
        <f t="shared" si="243"/>
        <v>0</v>
      </c>
      <c r="Q3852" s="153">
        <v>0</v>
      </c>
      <c r="R3852" s="128">
        <f t="shared" si="244"/>
        <v>0</v>
      </c>
      <c r="S3852" s="317">
        <v>10</v>
      </c>
    </row>
    <row r="3853" spans="2:19" hidden="1">
      <c r="B3853" s="121">
        <v>91106102023</v>
      </c>
      <c r="C3853" s="123" t="s">
        <v>4123</v>
      </c>
      <c r="D3853" s="123" t="s">
        <v>32</v>
      </c>
      <c r="E3853" s="123" t="s">
        <v>44</v>
      </c>
      <c r="F3853" s="123" t="s">
        <v>139</v>
      </c>
      <c r="G3853" s="123" t="s">
        <v>120</v>
      </c>
      <c r="H3853" s="149">
        <v>0</v>
      </c>
      <c r="I3853" s="123" t="s">
        <v>3903</v>
      </c>
      <c r="J3853" s="150">
        <f>VLOOKUP(B3853,'12.2023'!A:C,3,0)</f>
        <v>0</v>
      </c>
      <c r="K3853" s="151">
        <f>VLOOKUP(B3853,'12.2023'!A:D,4,0)</f>
        <v>0</v>
      </c>
      <c r="L3853" s="150">
        <f>VLOOKUP(B3853,'12.2023'!A:E,5,0)</f>
        <v>0</v>
      </c>
      <c r="M3853" s="150">
        <f>VLOOKUP(B3853,'12.2023'!A:F,6,0)</f>
        <v>0</v>
      </c>
      <c r="N3853" s="150">
        <f t="shared" si="241"/>
        <v>0</v>
      </c>
      <c r="O3853" s="152">
        <f t="shared" si="242"/>
        <v>0</v>
      </c>
      <c r="P3853" s="128">
        <f t="shared" si="243"/>
        <v>0</v>
      </c>
      <c r="Q3853" s="153">
        <v>0</v>
      </c>
      <c r="R3853" s="128">
        <f t="shared" si="244"/>
        <v>0</v>
      </c>
      <c r="S3853" s="317">
        <v>10</v>
      </c>
    </row>
    <row r="3854" spans="2:19" hidden="1">
      <c r="B3854" s="121">
        <v>91106102024</v>
      </c>
      <c r="C3854" s="123" t="s">
        <v>4123</v>
      </c>
      <c r="D3854" s="123" t="s">
        <v>32</v>
      </c>
      <c r="E3854" s="123" t="s">
        <v>44</v>
      </c>
      <c r="F3854" s="123" t="s">
        <v>139</v>
      </c>
      <c r="G3854" s="123" t="s">
        <v>120</v>
      </c>
      <c r="H3854" s="149">
        <v>0</v>
      </c>
      <c r="I3854" s="123" t="s">
        <v>3904</v>
      </c>
      <c r="J3854" s="150">
        <f>VLOOKUP(B3854,'12.2023'!A:C,3,0)</f>
        <v>2272.39</v>
      </c>
      <c r="K3854" s="151">
        <f>VLOOKUP(B3854,'12.2023'!A:D,4,0)</f>
        <v>0</v>
      </c>
      <c r="L3854" s="150">
        <f>VLOOKUP(B3854,'12.2023'!A:E,5,0)</f>
        <v>588.16999999999996</v>
      </c>
      <c r="M3854" s="150">
        <f>VLOOKUP(B3854,'12.2023'!A:F,6,0)</f>
        <v>2860.56</v>
      </c>
      <c r="N3854" s="150">
        <f t="shared" si="241"/>
        <v>0</v>
      </c>
      <c r="O3854" s="152">
        <f t="shared" si="242"/>
        <v>0</v>
      </c>
      <c r="P3854" s="128">
        <f t="shared" si="243"/>
        <v>0</v>
      </c>
      <c r="Q3854" s="153">
        <v>0</v>
      </c>
      <c r="R3854" s="128">
        <f t="shared" si="244"/>
        <v>0</v>
      </c>
      <c r="S3854" s="317">
        <v>10</v>
      </c>
    </row>
    <row r="3855" spans="2:19" hidden="1">
      <c r="B3855" s="121">
        <v>91106102025</v>
      </c>
      <c r="C3855" s="123" t="s">
        <v>4123</v>
      </c>
      <c r="D3855" s="123" t="s">
        <v>32</v>
      </c>
      <c r="E3855" s="123" t="s">
        <v>44</v>
      </c>
      <c r="F3855" s="123" t="s">
        <v>139</v>
      </c>
      <c r="G3855" s="123" t="s">
        <v>120</v>
      </c>
      <c r="H3855" s="149">
        <v>0</v>
      </c>
      <c r="I3855" s="123" t="s">
        <v>3905</v>
      </c>
      <c r="J3855" s="150">
        <f>VLOOKUP(B3855,'12.2023'!A:C,3,0)</f>
        <v>0</v>
      </c>
      <c r="K3855" s="151">
        <f>VLOOKUP(B3855,'12.2023'!A:D,4,0)</f>
        <v>0</v>
      </c>
      <c r="L3855" s="150">
        <f>VLOOKUP(B3855,'12.2023'!A:E,5,0)</f>
        <v>0</v>
      </c>
      <c r="M3855" s="150">
        <f>VLOOKUP(B3855,'12.2023'!A:F,6,0)</f>
        <v>0</v>
      </c>
      <c r="N3855" s="150">
        <f t="shared" si="241"/>
        <v>0</v>
      </c>
      <c r="O3855" s="152">
        <f t="shared" si="242"/>
        <v>0</v>
      </c>
      <c r="P3855" s="128">
        <f t="shared" si="243"/>
        <v>0</v>
      </c>
      <c r="Q3855" s="153">
        <v>0</v>
      </c>
      <c r="R3855" s="128">
        <f t="shared" si="244"/>
        <v>0</v>
      </c>
      <c r="S3855" s="317">
        <v>10</v>
      </c>
    </row>
    <row r="3856" spans="2:19" hidden="1">
      <c r="B3856" s="121">
        <v>91106102026</v>
      </c>
      <c r="C3856" s="123" t="s">
        <v>4123</v>
      </c>
      <c r="D3856" s="123" t="s">
        <v>32</v>
      </c>
      <c r="E3856" s="123" t="s">
        <v>44</v>
      </c>
      <c r="F3856" s="123" t="s">
        <v>139</v>
      </c>
      <c r="G3856" s="123" t="s">
        <v>120</v>
      </c>
      <c r="H3856" s="149">
        <v>0</v>
      </c>
      <c r="I3856" s="123" t="s">
        <v>3906</v>
      </c>
      <c r="J3856" s="150">
        <f>VLOOKUP(B3856,'12.2023'!A:C,3,0)</f>
        <v>0</v>
      </c>
      <c r="K3856" s="151">
        <f>VLOOKUP(B3856,'12.2023'!A:D,4,0)</f>
        <v>0</v>
      </c>
      <c r="L3856" s="150">
        <f>VLOOKUP(B3856,'12.2023'!A:E,5,0)</f>
        <v>0</v>
      </c>
      <c r="M3856" s="150">
        <f>VLOOKUP(B3856,'12.2023'!A:F,6,0)</f>
        <v>0</v>
      </c>
      <c r="N3856" s="150">
        <f t="shared" si="241"/>
        <v>0</v>
      </c>
      <c r="O3856" s="152">
        <f t="shared" si="242"/>
        <v>0</v>
      </c>
      <c r="P3856" s="128">
        <f t="shared" si="243"/>
        <v>0</v>
      </c>
      <c r="Q3856" s="153">
        <v>0</v>
      </c>
      <c r="R3856" s="128">
        <f t="shared" si="244"/>
        <v>0</v>
      </c>
      <c r="S3856" s="317">
        <v>10</v>
      </c>
    </row>
    <row r="3857" spans="2:19" hidden="1">
      <c r="B3857" s="121">
        <v>91106102027</v>
      </c>
      <c r="C3857" s="123" t="s">
        <v>4123</v>
      </c>
      <c r="D3857" s="123" t="s">
        <v>32</v>
      </c>
      <c r="E3857" s="123" t="s">
        <v>44</v>
      </c>
      <c r="F3857" s="123" t="s">
        <v>139</v>
      </c>
      <c r="G3857" s="123" t="s">
        <v>120</v>
      </c>
      <c r="H3857" s="149">
        <v>0</v>
      </c>
      <c r="I3857" s="123" t="s">
        <v>3907</v>
      </c>
      <c r="J3857" s="150">
        <f>VLOOKUP(B3857,'12.2023'!A:C,3,0)</f>
        <v>3392</v>
      </c>
      <c r="K3857" s="151">
        <f>VLOOKUP(B3857,'12.2023'!A:D,4,0)</f>
        <v>0</v>
      </c>
      <c r="L3857" s="150">
        <f>VLOOKUP(B3857,'12.2023'!A:E,5,0)</f>
        <v>208</v>
      </c>
      <c r="M3857" s="150">
        <f>VLOOKUP(B3857,'12.2023'!A:F,6,0)</f>
        <v>1648</v>
      </c>
      <c r="N3857" s="150">
        <f t="shared" si="241"/>
        <v>1952</v>
      </c>
      <c r="O3857" s="152">
        <f t="shared" si="242"/>
        <v>0</v>
      </c>
      <c r="P3857" s="128">
        <f t="shared" si="243"/>
        <v>1952</v>
      </c>
      <c r="Q3857" s="153">
        <v>0</v>
      </c>
      <c r="R3857" s="128">
        <f t="shared" si="244"/>
        <v>1952</v>
      </c>
      <c r="S3857" s="317">
        <v>10</v>
      </c>
    </row>
    <row r="3858" spans="2:19" hidden="1">
      <c r="B3858" s="121">
        <v>91106102028</v>
      </c>
      <c r="C3858" s="123" t="s">
        <v>4123</v>
      </c>
      <c r="D3858" s="123" t="s">
        <v>32</v>
      </c>
      <c r="E3858" s="123" t="s">
        <v>44</v>
      </c>
      <c r="F3858" s="123" t="s">
        <v>139</v>
      </c>
      <c r="G3858" s="123" t="s">
        <v>120</v>
      </c>
      <c r="H3858" s="149">
        <v>0</v>
      </c>
      <c r="I3858" s="123" t="s">
        <v>3908</v>
      </c>
      <c r="J3858" s="150">
        <f>VLOOKUP(B3858,'12.2023'!A:C,3,0)</f>
        <v>0</v>
      </c>
      <c r="K3858" s="151">
        <f>VLOOKUP(B3858,'12.2023'!A:D,4,0)</f>
        <v>0</v>
      </c>
      <c r="L3858" s="150">
        <f>VLOOKUP(B3858,'12.2023'!A:E,5,0)</f>
        <v>0</v>
      </c>
      <c r="M3858" s="150">
        <f>VLOOKUP(B3858,'12.2023'!A:F,6,0)</f>
        <v>0</v>
      </c>
      <c r="N3858" s="150">
        <f t="shared" si="241"/>
        <v>0</v>
      </c>
      <c r="O3858" s="152">
        <f t="shared" si="242"/>
        <v>0</v>
      </c>
      <c r="P3858" s="128">
        <f t="shared" si="243"/>
        <v>0</v>
      </c>
      <c r="Q3858" s="153">
        <v>0</v>
      </c>
      <c r="R3858" s="128">
        <f t="shared" si="244"/>
        <v>0</v>
      </c>
      <c r="S3858" s="317">
        <v>10</v>
      </c>
    </row>
    <row r="3859" spans="2:19" hidden="1">
      <c r="B3859" s="121">
        <v>91106102029</v>
      </c>
      <c r="C3859" s="123" t="s">
        <v>4123</v>
      </c>
      <c r="D3859" s="123" t="s">
        <v>32</v>
      </c>
      <c r="E3859" s="123" t="s">
        <v>44</v>
      </c>
      <c r="F3859" s="123" t="s">
        <v>139</v>
      </c>
      <c r="G3859" s="123" t="s">
        <v>120</v>
      </c>
      <c r="H3859" s="149">
        <v>0</v>
      </c>
      <c r="I3859" s="123" t="s">
        <v>3909</v>
      </c>
      <c r="J3859" s="150">
        <f>VLOOKUP(B3859,'12.2023'!A:C,3,0)</f>
        <v>3744</v>
      </c>
      <c r="K3859" s="151">
        <f>VLOOKUP(B3859,'12.2023'!A:D,4,0)</f>
        <v>0</v>
      </c>
      <c r="L3859" s="150">
        <f>VLOOKUP(B3859,'12.2023'!A:E,5,0)</f>
        <v>0</v>
      </c>
      <c r="M3859" s="150">
        <f>VLOOKUP(B3859,'12.2023'!A:F,6,0)</f>
        <v>624</v>
      </c>
      <c r="N3859" s="150">
        <f t="shared" si="241"/>
        <v>3120</v>
      </c>
      <c r="O3859" s="152">
        <f t="shared" si="242"/>
        <v>0</v>
      </c>
      <c r="P3859" s="128">
        <f t="shared" si="243"/>
        <v>3120</v>
      </c>
      <c r="Q3859" s="153">
        <v>0</v>
      </c>
      <c r="R3859" s="128">
        <f t="shared" si="244"/>
        <v>3120</v>
      </c>
      <c r="S3859" s="317">
        <v>10</v>
      </c>
    </row>
    <row r="3860" spans="2:19" hidden="1">
      <c r="B3860" s="121">
        <v>91106102030</v>
      </c>
      <c r="C3860" s="123" t="s">
        <v>4123</v>
      </c>
      <c r="D3860" s="123" t="s">
        <v>32</v>
      </c>
      <c r="E3860" s="123" t="s">
        <v>44</v>
      </c>
      <c r="F3860" s="123" t="s">
        <v>139</v>
      </c>
      <c r="G3860" s="123" t="s">
        <v>120</v>
      </c>
      <c r="H3860" s="149">
        <v>0</v>
      </c>
      <c r="I3860" s="123" t="s">
        <v>3910</v>
      </c>
      <c r="J3860" s="150">
        <f>VLOOKUP(B3860,'12.2023'!A:C,3,0)</f>
        <v>7840</v>
      </c>
      <c r="K3860" s="151">
        <f>VLOOKUP(B3860,'12.2023'!A:D,4,0)</f>
        <v>0</v>
      </c>
      <c r="L3860" s="150">
        <f>VLOOKUP(B3860,'12.2023'!A:E,5,0)</f>
        <v>0</v>
      </c>
      <c r="M3860" s="150">
        <f>VLOOKUP(B3860,'12.2023'!A:F,6,0)</f>
        <v>710.5</v>
      </c>
      <c r="N3860" s="150">
        <f t="shared" si="241"/>
        <v>7129.5</v>
      </c>
      <c r="O3860" s="152">
        <f t="shared" si="242"/>
        <v>0</v>
      </c>
      <c r="P3860" s="128">
        <f t="shared" si="243"/>
        <v>7129.5</v>
      </c>
      <c r="Q3860" s="153">
        <v>0</v>
      </c>
      <c r="R3860" s="128">
        <f t="shared" si="244"/>
        <v>7129.5</v>
      </c>
      <c r="S3860" s="317">
        <v>10</v>
      </c>
    </row>
    <row r="3861" spans="2:19" hidden="1">
      <c r="B3861" s="121">
        <v>91106102031</v>
      </c>
      <c r="C3861" s="123" t="s">
        <v>4123</v>
      </c>
      <c r="D3861" s="123" t="s">
        <v>32</v>
      </c>
      <c r="E3861" s="123" t="s">
        <v>44</v>
      </c>
      <c r="F3861" s="123" t="s">
        <v>139</v>
      </c>
      <c r="G3861" s="123" t="s">
        <v>120</v>
      </c>
      <c r="H3861" s="149">
        <v>0</v>
      </c>
      <c r="I3861" s="123" t="s">
        <v>3911</v>
      </c>
      <c r="J3861" s="150">
        <f>VLOOKUP(B3861,'12.2023'!A:C,3,0)</f>
        <v>0</v>
      </c>
      <c r="K3861" s="151">
        <f>VLOOKUP(B3861,'12.2023'!A:D,4,0)</f>
        <v>0</v>
      </c>
      <c r="L3861" s="150">
        <f>VLOOKUP(B3861,'12.2023'!A:E,5,0)</f>
        <v>0</v>
      </c>
      <c r="M3861" s="150">
        <f>VLOOKUP(B3861,'12.2023'!A:F,6,0)</f>
        <v>0</v>
      </c>
      <c r="N3861" s="150">
        <f t="shared" si="241"/>
        <v>0</v>
      </c>
      <c r="O3861" s="152">
        <f t="shared" si="242"/>
        <v>0</v>
      </c>
      <c r="P3861" s="128">
        <f t="shared" si="243"/>
        <v>0</v>
      </c>
      <c r="Q3861" s="153">
        <v>0</v>
      </c>
      <c r="R3861" s="128">
        <f t="shared" si="244"/>
        <v>0</v>
      </c>
      <c r="S3861" s="317">
        <v>10</v>
      </c>
    </row>
    <row r="3862" spans="2:19" hidden="1">
      <c r="B3862" s="121">
        <v>91106102032</v>
      </c>
      <c r="C3862" s="123" t="s">
        <v>4123</v>
      </c>
      <c r="D3862" s="123" t="s">
        <v>32</v>
      </c>
      <c r="E3862" s="123" t="s">
        <v>44</v>
      </c>
      <c r="F3862" s="123" t="s">
        <v>139</v>
      </c>
      <c r="G3862" s="123" t="s">
        <v>120</v>
      </c>
      <c r="H3862" s="149">
        <v>0</v>
      </c>
      <c r="I3862" s="123" t="s">
        <v>3912</v>
      </c>
      <c r="J3862" s="150">
        <f>VLOOKUP(B3862,'12.2023'!A:C,3,0)</f>
        <v>2166</v>
      </c>
      <c r="K3862" s="151">
        <f>VLOOKUP(B3862,'12.2023'!A:D,4,0)</f>
        <v>0</v>
      </c>
      <c r="L3862" s="150">
        <f>VLOOKUP(B3862,'12.2023'!A:E,5,0)</f>
        <v>0</v>
      </c>
      <c r="M3862" s="150">
        <f>VLOOKUP(B3862,'12.2023'!A:F,6,0)</f>
        <v>0</v>
      </c>
      <c r="N3862" s="150">
        <f t="shared" si="241"/>
        <v>2166</v>
      </c>
      <c r="O3862" s="152">
        <f t="shared" si="242"/>
        <v>0</v>
      </c>
      <c r="P3862" s="128">
        <f t="shared" si="243"/>
        <v>2166</v>
      </c>
      <c r="Q3862" s="153">
        <v>0</v>
      </c>
      <c r="R3862" s="128">
        <f t="shared" si="244"/>
        <v>2166</v>
      </c>
      <c r="S3862" s="317">
        <v>10</v>
      </c>
    </row>
    <row r="3863" spans="2:19" hidden="1">
      <c r="B3863" s="121">
        <v>91106102033</v>
      </c>
      <c r="C3863" s="123" t="s">
        <v>4123</v>
      </c>
      <c r="D3863" s="123" t="s">
        <v>32</v>
      </c>
      <c r="E3863" s="123" t="s">
        <v>44</v>
      </c>
      <c r="F3863" s="123" t="s">
        <v>139</v>
      </c>
      <c r="G3863" s="123" t="s">
        <v>120</v>
      </c>
      <c r="H3863" s="149">
        <v>0</v>
      </c>
      <c r="I3863" s="123" t="s">
        <v>3913</v>
      </c>
      <c r="J3863" s="150">
        <f>VLOOKUP(B3863,'12.2023'!A:C,3,0)</f>
        <v>20444</v>
      </c>
      <c r="K3863" s="151">
        <f>VLOOKUP(B3863,'12.2023'!A:D,4,0)</f>
        <v>0</v>
      </c>
      <c r="L3863" s="150">
        <f>VLOOKUP(B3863,'12.2023'!A:E,5,0)</f>
        <v>0</v>
      </c>
      <c r="M3863" s="150">
        <f>VLOOKUP(B3863,'12.2023'!A:F,6,0)</f>
        <v>1216</v>
      </c>
      <c r="N3863" s="150">
        <f t="shared" si="241"/>
        <v>19228</v>
      </c>
      <c r="O3863" s="152">
        <f t="shared" si="242"/>
        <v>0</v>
      </c>
      <c r="P3863" s="128">
        <f t="shared" si="243"/>
        <v>19228</v>
      </c>
      <c r="Q3863" s="153">
        <v>0</v>
      </c>
      <c r="R3863" s="128">
        <f t="shared" si="244"/>
        <v>19228</v>
      </c>
      <c r="S3863" s="317">
        <v>10</v>
      </c>
    </row>
    <row r="3864" spans="2:19" hidden="1">
      <c r="B3864" s="121">
        <v>91106102034</v>
      </c>
      <c r="C3864" s="123" t="s">
        <v>4123</v>
      </c>
      <c r="D3864" s="123" t="s">
        <v>32</v>
      </c>
      <c r="E3864" s="123" t="s">
        <v>44</v>
      </c>
      <c r="F3864" s="123" t="s">
        <v>139</v>
      </c>
      <c r="G3864" s="123" t="s">
        <v>120</v>
      </c>
      <c r="H3864" s="149">
        <v>0</v>
      </c>
      <c r="I3864" s="123" t="s">
        <v>3914</v>
      </c>
      <c r="J3864" s="150">
        <f>VLOOKUP(B3864,'12.2023'!A:C,3,0)</f>
        <v>9054.61</v>
      </c>
      <c r="K3864" s="151">
        <f>VLOOKUP(B3864,'12.2023'!A:D,4,0)</f>
        <v>0</v>
      </c>
      <c r="L3864" s="150">
        <f>VLOOKUP(B3864,'12.2023'!A:E,5,0)</f>
        <v>36187.5</v>
      </c>
      <c r="M3864" s="150">
        <f>VLOOKUP(B3864,'12.2023'!A:F,6,0)</f>
        <v>31030.11</v>
      </c>
      <c r="N3864" s="150">
        <f t="shared" si="241"/>
        <v>14212</v>
      </c>
      <c r="O3864" s="152">
        <f t="shared" si="242"/>
        <v>0</v>
      </c>
      <c r="P3864" s="128">
        <f t="shared" si="243"/>
        <v>14212</v>
      </c>
      <c r="Q3864" s="153">
        <v>0</v>
      </c>
      <c r="R3864" s="128">
        <f t="shared" si="244"/>
        <v>14212</v>
      </c>
      <c r="S3864" s="317">
        <v>10</v>
      </c>
    </row>
    <row r="3865" spans="2:19" hidden="1">
      <c r="B3865" s="121">
        <v>91106102035</v>
      </c>
      <c r="C3865" s="123" t="s">
        <v>4123</v>
      </c>
      <c r="D3865" s="123" t="s">
        <v>32</v>
      </c>
      <c r="E3865" s="123" t="s">
        <v>44</v>
      </c>
      <c r="F3865" s="123" t="s">
        <v>139</v>
      </c>
      <c r="G3865" s="123" t="s">
        <v>120</v>
      </c>
      <c r="H3865" s="149">
        <v>0</v>
      </c>
      <c r="I3865" s="123" t="s">
        <v>3915</v>
      </c>
      <c r="J3865" s="150">
        <f>VLOOKUP(B3865,'12.2023'!A:C,3,0)</f>
        <v>230.63</v>
      </c>
      <c r="K3865" s="151">
        <f>VLOOKUP(B3865,'12.2023'!A:D,4,0)</f>
        <v>0</v>
      </c>
      <c r="L3865" s="150">
        <f>VLOOKUP(B3865,'12.2023'!A:E,5,0)</f>
        <v>5197.5</v>
      </c>
      <c r="M3865" s="150">
        <f>VLOOKUP(B3865,'12.2023'!A:F,6,0)</f>
        <v>3244.13</v>
      </c>
      <c r="N3865" s="150">
        <f t="shared" si="241"/>
        <v>2184</v>
      </c>
      <c r="O3865" s="152">
        <f t="shared" si="242"/>
        <v>0</v>
      </c>
      <c r="P3865" s="128">
        <f t="shared" si="243"/>
        <v>2184</v>
      </c>
      <c r="Q3865" s="153">
        <v>0</v>
      </c>
      <c r="R3865" s="128">
        <f t="shared" si="244"/>
        <v>2184</v>
      </c>
      <c r="S3865" s="317">
        <v>10</v>
      </c>
    </row>
    <row r="3866" spans="2:19" hidden="1">
      <c r="B3866" s="121">
        <v>91106102036</v>
      </c>
      <c r="C3866" s="123" t="s">
        <v>4123</v>
      </c>
      <c r="D3866" s="123" t="s">
        <v>32</v>
      </c>
      <c r="E3866" s="123" t="s">
        <v>44</v>
      </c>
      <c r="F3866" s="123" t="s">
        <v>139</v>
      </c>
      <c r="G3866" s="123" t="s">
        <v>120</v>
      </c>
      <c r="H3866" s="149">
        <v>0</v>
      </c>
      <c r="I3866" s="123" t="s">
        <v>3916</v>
      </c>
      <c r="J3866" s="150">
        <f>VLOOKUP(B3866,'12.2023'!A:C,3,0)</f>
        <v>3153.4900000000002</v>
      </c>
      <c r="K3866" s="151">
        <f>VLOOKUP(B3866,'12.2023'!A:D,4,0)</f>
        <v>0</v>
      </c>
      <c r="L3866" s="150">
        <f>VLOOKUP(B3866,'12.2023'!A:E,5,0)</f>
        <v>6234.76</v>
      </c>
      <c r="M3866" s="150">
        <f>VLOOKUP(B3866,'12.2023'!A:F,6,0)</f>
        <v>7149.75</v>
      </c>
      <c r="N3866" s="150">
        <f t="shared" si="241"/>
        <v>2238.5</v>
      </c>
      <c r="O3866" s="152">
        <f t="shared" si="242"/>
        <v>0</v>
      </c>
      <c r="P3866" s="128">
        <f t="shared" si="243"/>
        <v>2238.5</v>
      </c>
      <c r="Q3866" s="153">
        <v>0</v>
      </c>
      <c r="R3866" s="128">
        <f t="shared" si="244"/>
        <v>2238.5</v>
      </c>
      <c r="S3866" s="317">
        <v>10</v>
      </c>
    </row>
    <row r="3867" spans="2:19" hidden="1">
      <c r="B3867" s="121">
        <v>91106102037</v>
      </c>
      <c r="C3867" s="123" t="s">
        <v>4123</v>
      </c>
      <c r="D3867" s="123" t="s">
        <v>32</v>
      </c>
      <c r="E3867" s="123" t="s">
        <v>44</v>
      </c>
      <c r="F3867" s="123" t="s">
        <v>139</v>
      </c>
      <c r="G3867" s="123" t="s">
        <v>120</v>
      </c>
      <c r="H3867" s="149">
        <v>0</v>
      </c>
      <c r="I3867" s="123" t="s">
        <v>3917</v>
      </c>
      <c r="J3867" s="150">
        <f>VLOOKUP(B3867,'12.2023'!A:C,3,0)</f>
        <v>3036</v>
      </c>
      <c r="K3867" s="151">
        <f>VLOOKUP(B3867,'12.2023'!A:D,4,0)</f>
        <v>0</v>
      </c>
      <c r="L3867" s="150">
        <f>VLOOKUP(B3867,'12.2023'!A:E,5,0)</f>
        <v>0</v>
      </c>
      <c r="M3867" s="150">
        <f>VLOOKUP(B3867,'12.2023'!A:F,6,0)</f>
        <v>0</v>
      </c>
      <c r="N3867" s="150">
        <f t="shared" si="241"/>
        <v>3036</v>
      </c>
      <c r="O3867" s="152">
        <f t="shared" si="242"/>
        <v>0</v>
      </c>
      <c r="P3867" s="128">
        <f t="shared" si="243"/>
        <v>3036</v>
      </c>
      <c r="Q3867" s="153">
        <v>0</v>
      </c>
      <c r="R3867" s="128">
        <f t="shared" si="244"/>
        <v>3036</v>
      </c>
      <c r="S3867" s="317">
        <v>10</v>
      </c>
    </row>
    <row r="3868" spans="2:19" hidden="1">
      <c r="B3868" s="121">
        <v>91106102038</v>
      </c>
      <c r="C3868" s="123" t="s">
        <v>4123</v>
      </c>
      <c r="D3868" s="123" t="s">
        <v>32</v>
      </c>
      <c r="E3868" s="123" t="s">
        <v>44</v>
      </c>
      <c r="F3868" s="123" t="s">
        <v>139</v>
      </c>
      <c r="G3868" s="123" t="s">
        <v>120</v>
      </c>
      <c r="H3868" s="149">
        <v>0</v>
      </c>
      <c r="I3868" s="123" t="s">
        <v>3918</v>
      </c>
      <c r="J3868" s="150">
        <f>VLOOKUP(B3868,'12.2023'!A:C,3,0)</f>
        <v>4104</v>
      </c>
      <c r="K3868" s="151">
        <f>VLOOKUP(B3868,'12.2023'!A:D,4,0)</f>
        <v>0</v>
      </c>
      <c r="L3868" s="150">
        <f>VLOOKUP(B3868,'12.2023'!A:E,5,0)</f>
        <v>0</v>
      </c>
      <c r="M3868" s="150">
        <f>VLOOKUP(B3868,'12.2023'!A:F,6,0)</f>
        <v>2318</v>
      </c>
      <c r="N3868" s="150">
        <f t="shared" si="241"/>
        <v>1786</v>
      </c>
      <c r="O3868" s="152">
        <f t="shared" si="242"/>
        <v>0</v>
      </c>
      <c r="P3868" s="128">
        <f t="shared" si="243"/>
        <v>1786</v>
      </c>
      <c r="Q3868" s="153">
        <v>0</v>
      </c>
      <c r="R3868" s="128">
        <f t="shared" si="244"/>
        <v>1786</v>
      </c>
      <c r="S3868" s="317">
        <v>10</v>
      </c>
    </row>
    <row r="3869" spans="2:19" hidden="1">
      <c r="B3869" s="121">
        <v>91106102039</v>
      </c>
      <c r="C3869" s="123" t="s">
        <v>4123</v>
      </c>
      <c r="D3869" s="123" t="s">
        <v>32</v>
      </c>
      <c r="E3869" s="123" t="s">
        <v>44</v>
      </c>
      <c r="F3869" s="123" t="s">
        <v>139</v>
      </c>
      <c r="G3869" s="123" t="s">
        <v>120</v>
      </c>
      <c r="H3869" s="149">
        <v>0</v>
      </c>
      <c r="I3869" s="123" t="s">
        <v>3919</v>
      </c>
      <c r="J3869" s="150">
        <f>VLOOKUP(B3869,'12.2023'!A:C,3,0)</f>
        <v>0</v>
      </c>
      <c r="K3869" s="151">
        <f>VLOOKUP(B3869,'12.2023'!A:D,4,0)</f>
        <v>0</v>
      </c>
      <c r="L3869" s="150">
        <f>VLOOKUP(B3869,'12.2023'!A:E,5,0)</f>
        <v>59010</v>
      </c>
      <c r="M3869" s="150">
        <f>VLOOKUP(B3869,'12.2023'!A:F,6,0)</f>
        <v>59010</v>
      </c>
      <c r="N3869" s="150">
        <f t="shared" si="241"/>
        <v>0</v>
      </c>
      <c r="O3869" s="152">
        <f t="shared" si="242"/>
        <v>0</v>
      </c>
      <c r="P3869" s="128">
        <f t="shared" si="243"/>
        <v>0</v>
      </c>
      <c r="Q3869" s="153">
        <v>0</v>
      </c>
      <c r="R3869" s="128">
        <f t="shared" si="244"/>
        <v>0</v>
      </c>
      <c r="S3869" s="317">
        <v>10</v>
      </c>
    </row>
    <row r="3870" spans="2:19" hidden="1">
      <c r="B3870" s="121">
        <v>91106102040</v>
      </c>
      <c r="C3870" s="123" t="s">
        <v>4123</v>
      </c>
      <c r="D3870" s="123" t="s">
        <v>32</v>
      </c>
      <c r="E3870" s="123" t="s">
        <v>44</v>
      </c>
      <c r="F3870" s="123" t="s">
        <v>139</v>
      </c>
      <c r="G3870" s="123" t="s">
        <v>120</v>
      </c>
      <c r="H3870" s="149">
        <v>0</v>
      </c>
      <c r="I3870" s="123" t="s">
        <v>3920</v>
      </c>
      <c r="J3870" s="150">
        <f>VLOOKUP(B3870,'12.2023'!A:C,3,0)</f>
        <v>2220</v>
      </c>
      <c r="K3870" s="151">
        <f>VLOOKUP(B3870,'12.2023'!A:D,4,0)</f>
        <v>0</v>
      </c>
      <c r="L3870" s="150">
        <f>VLOOKUP(B3870,'12.2023'!A:E,5,0)</f>
        <v>0</v>
      </c>
      <c r="M3870" s="150">
        <f>VLOOKUP(B3870,'12.2023'!A:F,6,0)</f>
        <v>0</v>
      </c>
      <c r="N3870" s="150">
        <f t="shared" si="241"/>
        <v>2220</v>
      </c>
      <c r="O3870" s="152">
        <f t="shared" si="242"/>
        <v>0</v>
      </c>
      <c r="P3870" s="128">
        <f t="shared" si="243"/>
        <v>2220</v>
      </c>
      <c r="Q3870" s="153">
        <v>0</v>
      </c>
      <c r="R3870" s="128">
        <f t="shared" si="244"/>
        <v>2220</v>
      </c>
      <c r="S3870" s="317">
        <v>10</v>
      </c>
    </row>
    <row r="3871" spans="2:19" hidden="1">
      <c r="B3871" s="121">
        <v>91106102041</v>
      </c>
      <c r="C3871" s="123" t="s">
        <v>4123</v>
      </c>
      <c r="D3871" s="123" t="s">
        <v>32</v>
      </c>
      <c r="E3871" s="123" t="s">
        <v>44</v>
      </c>
      <c r="F3871" s="123" t="s">
        <v>139</v>
      </c>
      <c r="G3871" s="123" t="s">
        <v>120</v>
      </c>
      <c r="H3871" s="149">
        <v>0</v>
      </c>
      <c r="I3871" s="123" t="s">
        <v>3921</v>
      </c>
      <c r="J3871" s="150">
        <f>VLOOKUP(B3871,'12.2023'!A:C,3,0)</f>
        <v>2347.0500000000002</v>
      </c>
      <c r="K3871" s="151">
        <f>VLOOKUP(B3871,'12.2023'!A:D,4,0)</f>
        <v>0</v>
      </c>
      <c r="L3871" s="150">
        <f>VLOOKUP(B3871,'12.2023'!A:E,5,0)</f>
        <v>34650</v>
      </c>
      <c r="M3871" s="150">
        <f>VLOOKUP(B3871,'12.2023'!A:F,6,0)</f>
        <v>22549.05</v>
      </c>
      <c r="N3871" s="150">
        <f t="shared" si="241"/>
        <v>14448.000000000004</v>
      </c>
      <c r="O3871" s="152">
        <f t="shared" si="242"/>
        <v>0</v>
      </c>
      <c r="P3871" s="128">
        <f t="shared" si="243"/>
        <v>14448.000000000004</v>
      </c>
      <c r="Q3871" s="153">
        <v>0</v>
      </c>
      <c r="R3871" s="128">
        <f t="shared" si="244"/>
        <v>14448.000000000004</v>
      </c>
      <c r="S3871" s="317">
        <v>10</v>
      </c>
    </row>
    <row r="3872" spans="2:19" hidden="1">
      <c r="B3872" s="121">
        <v>91106102042</v>
      </c>
      <c r="C3872" s="123" t="s">
        <v>4123</v>
      </c>
      <c r="D3872" s="123" t="s">
        <v>32</v>
      </c>
      <c r="E3872" s="123" t="s">
        <v>44</v>
      </c>
      <c r="F3872" s="123" t="s">
        <v>139</v>
      </c>
      <c r="G3872" s="123" t="s">
        <v>120</v>
      </c>
      <c r="H3872" s="149">
        <v>0</v>
      </c>
      <c r="I3872" s="123" t="s">
        <v>3922</v>
      </c>
      <c r="J3872" s="150">
        <f>VLOOKUP(B3872,'12.2023'!A:C,3,0)</f>
        <v>0</v>
      </c>
      <c r="K3872" s="151">
        <f>VLOOKUP(B3872,'12.2023'!A:D,4,0)</f>
        <v>0</v>
      </c>
      <c r="L3872" s="150">
        <f>VLOOKUP(B3872,'12.2023'!A:E,5,0)</f>
        <v>0</v>
      </c>
      <c r="M3872" s="150">
        <f>VLOOKUP(B3872,'12.2023'!A:F,6,0)</f>
        <v>0</v>
      </c>
      <c r="N3872" s="150">
        <f t="shared" si="241"/>
        <v>0</v>
      </c>
      <c r="O3872" s="152">
        <f t="shared" si="242"/>
        <v>0</v>
      </c>
      <c r="P3872" s="128">
        <f t="shared" si="243"/>
        <v>0</v>
      </c>
      <c r="Q3872" s="153">
        <v>0</v>
      </c>
      <c r="R3872" s="128">
        <f t="shared" si="244"/>
        <v>0</v>
      </c>
      <c r="S3872" s="317">
        <v>10</v>
      </c>
    </row>
    <row r="3873" spans="2:19" hidden="1">
      <c r="B3873" s="121">
        <v>91106102043</v>
      </c>
      <c r="C3873" s="123" t="s">
        <v>4123</v>
      </c>
      <c r="D3873" s="123" t="s">
        <v>32</v>
      </c>
      <c r="E3873" s="123" t="s">
        <v>44</v>
      </c>
      <c r="F3873" s="123" t="s">
        <v>139</v>
      </c>
      <c r="G3873" s="123" t="s">
        <v>120</v>
      </c>
      <c r="H3873" s="149">
        <v>0</v>
      </c>
      <c r="I3873" s="123" t="s">
        <v>3923</v>
      </c>
      <c r="J3873" s="150">
        <f>VLOOKUP(B3873,'12.2023'!A:C,3,0)</f>
        <v>143</v>
      </c>
      <c r="K3873" s="151">
        <f>VLOOKUP(B3873,'12.2023'!A:D,4,0)</f>
        <v>0</v>
      </c>
      <c r="L3873" s="150">
        <f>VLOOKUP(B3873,'12.2023'!A:E,5,0)</f>
        <v>0</v>
      </c>
      <c r="M3873" s="150">
        <f>VLOOKUP(B3873,'12.2023'!A:F,6,0)</f>
        <v>143</v>
      </c>
      <c r="N3873" s="150">
        <f t="shared" si="241"/>
        <v>0</v>
      </c>
      <c r="O3873" s="152">
        <f t="shared" si="242"/>
        <v>0</v>
      </c>
      <c r="P3873" s="128">
        <f t="shared" si="243"/>
        <v>0</v>
      </c>
      <c r="Q3873" s="153">
        <v>0</v>
      </c>
      <c r="R3873" s="128">
        <f t="shared" si="244"/>
        <v>0</v>
      </c>
      <c r="S3873" s="317">
        <v>10</v>
      </c>
    </row>
    <row r="3874" spans="2:19" hidden="1">
      <c r="B3874" s="121">
        <v>91106102044</v>
      </c>
      <c r="C3874" s="123" t="s">
        <v>4123</v>
      </c>
      <c r="D3874" s="123" t="s">
        <v>32</v>
      </c>
      <c r="E3874" s="123" t="s">
        <v>44</v>
      </c>
      <c r="F3874" s="123" t="s">
        <v>139</v>
      </c>
      <c r="G3874" s="123" t="s">
        <v>120</v>
      </c>
      <c r="H3874" s="149">
        <v>0</v>
      </c>
      <c r="I3874" s="123" t="s">
        <v>3924</v>
      </c>
      <c r="J3874" s="150">
        <f>VLOOKUP(B3874,'12.2023'!A:C,3,0)</f>
        <v>0</v>
      </c>
      <c r="K3874" s="151">
        <f>VLOOKUP(B3874,'12.2023'!A:D,4,0)</f>
        <v>0</v>
      </c>
      <c r="L3874" s="150">
        <f>VLOOKUP(B3874,'12.2023'!A:E,5,0)</f>
        <v>0</v>
      </c>
      <c r="M3874" s="150">
        <f>VLOOKUP(B3874,'12.2023'!A:F,6,0)</f>
        <v>0</v>
      </c>
      <c r="N3874" s="150">
        <f t="shared" si="241"/>
        <v>0</v>
      </c>
      <c r="O3874" s="152">
        <f t="shared" si="242"/>
        <v>0</v>
      </c>
      <c r="P3874" s="128">
        <f t="shared" si="243"/>
        <v>0</v>
      </c>
      <c r="Q3874" s="153">
        <v>0</v>
      </c>
      <c r="R3874" s="128">
        <f t="shared" si="244"/>
        <v>0</v>
      </c>
      <c r="S3874" s="317">
        <v>10</v>
      </c>
    </row>
    <row r="3875" spans="2:19" hidden="1">
      <c r="B3875" s="121">
        <v>91106102045</v>
      </c>
      <c r="C3875" s="123" t="s">
        <v>4123</v>
      </c>
      <c r="D3875" s="123" t="s">
        <v>32</v>
      </c>
      <c r="E3875" s="123" t="s">
        <v>44</v>
      </c>
      <c r="F3875" s="123" t="s">
        <v>139</v>
      </c>
      <c r="G3875" s="123" t="s">
        <v>120</v>
      </c>
      <c r="H3875" s="149">
        <v>0</v>
      </c>
      <c r="I3875" s="123" t="s">
        <v>3925</v>
      </c>
      <c r="J3875" s="150">
        <f>VLOOKUP(B3875,'12.2023'!A:C,3,0)</f>
        <v>0</v>
      </c>
      <c r="K3875" s="151">
        <f>VLOOKUP(B3875,'12.2023'!A:D,4,0)</f>
        <v>0</v>
      </c>
      <c r="L3875" s="150">
        <f>VLOOKUP(B3875,'12.2023'!A:E,5,0)</f>
        <v>0</v>
      </c>
      <c r="M3875" s="150">
        <f>VLOOKUP(B3875,'12.2023'!A:F,6,0)</f>
        <v>0</v>
      </c>
      <c r="N3875" s="150">
        <f t="shared" si="241"/>
        <v>0</v>
      </c>
      <c r="O3875" s="152">
        <f t="shared" si="242"/>
        <v>0</v>
      </c>
      <c r="P3875" s="128">
        <f t="shared" si="243"/>
        <v>0</v>
      </c>
      <c r="Q3875" s="153">
        <v>0</v>
      </c>
      <c r="R3875" s="128">
        <f t="shared" si="244"/>
        <v>0</v>
      </c>
      <c r="S3875" s="317">
        <v>10</v>
      </c>
    </row>
    <row r="3876" spans="2:19" hidden="1">
      <c r="B3876" s="121">
        <v>91106102046</v>
      </c>
      <c r="C3876" s="123" t="s">
        <v>4123</v>
      </c>
      <c r="D3876" s="123" t="s">
        <v>32</v>
      </c>
      <c r="E3876" s="123" t="s">
        <v>44</v>
      </c>
      <c r="F3876" s="123" t="s">
        <v>139</v>
      </c>
      <c r="G3876" s="123" t="s">
        <v>120</v>
      </c>
      <c r="H3876" s="149">
        <v>0</v>
      </c>
      <c r="I3876" s="123" t="s">
        <v>3926</v>
      </c>
      <c r="J3876" s="150">
        <f>VLOOKUP(B3876,'12.2023'!A:C,3,0)</f>
        <v>0</v>
      </c>
      <c r="K3876" s="151">
        <f>VLOOKUP(B3876,'12.2023'!A:D,4,0)</f>
        <v>0</v>
      </c>
      <c r="L3876" s="150">
        <f>VLOOKUP(B3876,'12.2023'!A:E,5,0)</f>
        <v>0</v>
      </c>
      <c r="M3876" s="150">
        <f>VLOOKUP(B3876,'12.2023'!A:F,6,0)</f>
        <v>0</v>
      </c>
      <c r="N3876" s="150">
        <f t="shared" si="241"/>
        <v>0</v>
      </c>
      <c r="O3876" s="152">
        <f t="shared" si="242"/>
        <v>0</v>
      </c>
      <c r="P3876" s="128">
        <f t="shared" si="243"/>
        <v>0</v>
      </c>
      <c r="Q3876" s="153">
        <v>0</v>
      </c>
      <c r="R3876" s="128">
        <f t="shared" si="244"/>
        <v>0</v>
      </c>
      <c r="S3876" s="317">
        <v>10</v>
      </c>
    </row>
    <row r="3877" spans="2:19" hidden="1">
      <c r="B3877" s="121">
        <v>91106102047</v>
      </c>
      <c r="C3877" s="123" t="s">
        <v>4123</v>
      </c>
      <c r="D3877" s="123" t="s">
        <v>32</v>
      </c>
      <c r="E3877" s="123" t="s">
        <v>44</v>
      </c>
      <c r="F3877" s="123" t="s">
        <v>139</v>
      </c>
      <c r="G3877" s="123" t="s">
        <v>120</v>
      </c>
      <c r="H3877" s="149">
        <v>0</v>
      </c>
      <c r="I3877" s="123" t="s">
        <v>3927</v>
      </c>
      <c r="J3877" s="150">
        <f>VLOOKUP(B3877,'12.2023'!A:C,3,0)</f>
        <v>26402.53</v>
      </c>
      <c r="K3877" s="151">
        <f>VLOOKUP(B3877,'12.2023'!A:D,4,0)</f>
        <v>0</v>
      </c>
      <c r="L3877" s="150">
        <f>VLOOKUP(B3877,'12.2023'!A:E,5,0)</f>
        <v>61380</v>
      </c>
      <c r="M3877" s="150">
        <f>VLOOKUP(B3877,'12.2023'!A:F,6,0)</f>
        <v>34574.53</v>
      </c>
      <c r="N3877" s="150">
        <f t="shared" si="241"/>
        <v>53208</v>
      </c>
      <c r="O3877" s="152">
        <f t="shared" si="242"/>
        <v>0</v>
      </c>
      <c r="P3877" s="128">
        <f t="shared" si="243"/>
        <v>53208</v>
      </c>
      <c r="Q3877" s="153">
        <v>0</v>
      </c>
      <c r="R3877" s="128">
        <f t="shared" si="244"/>
        <v>53208</v>
      </c>
      <c r="S3877" s="317">
        <v>10</v>
      </c>
    </row>
    <row r="3878" spans="2:19" hidden="1">
      <c r="B3878" s="121">
        <v>91106102048</v>
      </c>
      <c r="C3878" s="123" t="s">
        <v>4123</v>
      </c>
      <c r="D3878" s="123" t="s">
        <v>32</v>
      </c>
      <c r="E3878" s="123" t="s">
        <v>44</v>
      </c>
      <c r="F3878" s="123" t="s">
        <v>139</v>
      </c>
      <c r="G3878" s="123" t="s">
        <v>120</v>
      </c>
      <c r="H3878" s="149">
        <v>0</v>
      </c>
      <c r="I3878" s="123" t="s">
        <v>3928</v>
      </c>
      <c r="J3878" s="150">
        <f>VLOOKUP(B3878,'12.2023'!A:C,3,0)</f>
        <v>9262.6</v>
      </c>
      <c r="K3878" s="151">
        <f>VLOOKUP(B3878,'12.2023'!A:D,4,0)</f>
        <v>0</v>
      </c>
      <c r="L3878" s="150">
        <f>VLOOKUP(B3878,'12.2023'!A:E,5,0)</f>
        <v>0</v>
      </c>
      <c r="M3878" s="150">
        <f>VLOOKUP(B3878,'12.2023'!A:F,6,0)</f>
        <v>5089.6000000000004</v>
      </c>
      <c r="N3878" s="150">
        <f t="shared" si="241"/>
        <v>4173</v>
      </c>
      <c r="O3878" s="152">
        <f t="shared" si="242"/>
        <v>0</v>
      </c>
      <c r="P3878" s="128">
        <f t="shared" si="243"/>
        <v>4173</v>
      </c>
      <c r="Q3878" s="153">
        <v>0</v>
      </c>
      <c r="R3878" s="128">
        <f t="shared" si="244"/>
        <v>4173</v>
      </c>
      <c r="S3878" s="317">
        <v>10</v>
      </c>
    </row>
    <row r="3879" spans="2:19" hidden="1">
      <c r="B3879" s="121">
        <v>91106102049</v>
      </c>
      <c r="C3879" s="123" t="s">
        <v>4123</v>
      </c>
      <c r="D3879" s="123" t="s">
        <v>32</v>
      </c>
      <c r="E3879" s="123" t="s">
        <v>44</v>
      </c>
      <c r="F3879" s="123" t="s">
        <v>139</v>
      </c>
      <c r="G3879" s="123" t="s">
        <v>120</v>
      </c>
      <c r="H3879" s="149">
        <v>0</v>
      </c>
      <c r="I3879" s="123" t="s">
        <v>3929</v>
      </c>
      <c r="J3879" s="150">
        <f>VLOOKUP(B3879,'12.2023'!A:C,3,0)</f>
        <v>1110</v>
      </c>
      <c r="K3879" s="151">
        <f>VLOOKUP(B3879,'12.2023'!A:D,4,0)</f>
        <v>0</v>
      </c>
      <c r="L3879" s="150">
        <f>VLOOKUP(B3879,'12.2023'!A:E,5,0)</f>
        <v>44116.5</v>
      </c>
      <c r="M3879" s="150">
        <f>VLOOKUP(B3879,'12.2023'!A:F,6,0)</f>
        <v>44264.5</v>
      </c>
      <c r="N3879" s="150">
        <f t="shared" si="241"/>
        <v>962</v>
      </c>
      <c r="O3879" s="152">
        <f t="shared" si="242"/>
        <v>0</v>
      </c>
      <c r="P3879" s="128">
        <f t="shared" si="243"/>
        <v>962</v>
      </c>
      <c r="Q3879" s="153">
        <v>0</v>
      </c>
      <c r="R3879" s="128">
        <f t="shared" si="244"/>
        <v>962</v>
      </c>
      <c r="S3879" s="317">
        <v>10</v>
      </c>
    </row>
    <row r="3880" spans="2:19" hidden="1">
      <c r="B3880" s="121">
        <v>91106102050</v>
      </c>
      <c r="C3880" s="123" t="s">
        <v>4123</v>
      </c>
      <c r="D3880" s="123" t="s">
        <v>32</v>
      </c>
      <c r="E3880" s="123" t="s">
        <v>44</v>
      </c>
      <c r="F3880" s="123" t="s">
        <v>139</v>
      </c>
      <c r="G3880" s="123" t="s">
        <v>120</v>
      </c>
      <c r="H3880" s="149">
        <v>0</v>
      </c>
      <c r="I3880" s="123" t="s">
        <v>3930</v>
      </c>
      <c r="J3880" s="150">
        <f>VLOOKUP(B3880,'12.2023'!A:C,3,0)</f>
        <v>0</v>
      </c>
      <c r="K3880" s="151">
        <f>VLOOKUP(B3880,'12.2023'!A:D,4,0)</f>
        <v>0</v>
      </c>
      <c r="L3880" s="150">
        <f>VLOOKUP(B3880,'12.2023'!A:E,5,0)</f>
        <v>10397</v>
      </c>
      <c r="M3880" s="150">
        <f>VLOOKUP(B3880,'12.2023'!A:F,6,0)</f>
        <v>10397</v>
      </c>
      <c r="N3880" s="150">
        <f t="shared" si="241"/>
        <v>0</v>
      </c>
      <c r="O3880" s="152">
        <f t="shared" si="242"/>
        <v>0</v>
      </c>
      <c r="P3880" s="128">
        <f t="shared" si="243"/>
        <v>0</v>
      </c>
      <c r="Q3880" s="153">
        <v>0</v>
      </c>
      <c r="R3880" s="128">
        <f t="shared" si="244"/>
        <v>0</v>
      </c>
      <c r="S3880" s="317">
        <v>10</v>
      </c>
    </row>
    <row r="3881" spans="2:19" hidden="1">
      <c r="B3881" s="121">
        <v>91106102051</v>
      </c>
      <c r="C3881" s="123" t="s">
        <v>4123</v>
      </c>
      <c r="D3881" s="123" t="s">
        <v>32</v>
      </c>
      <c r="E3881" s="123" t="s">
        <v>44</v>
      </c>
      <c r="F3881" s="123" t="s">
        <v>139</v>
      </c>
      <c r="G3881" s="123" t="s">
        <v>120</v>
      </c>
      <c r="H3881" s="149">
        <v>0</v>
      </c>
      <c r="I3881" s="123" t="s">
        <v>3931</v>
      </c>
      <c r="J3881" s="150">
        <f>VLOOKUP(B3881,'12.2023'!A:C,3,0)</f>
        <v>0</v>
      </c>
      <c r="K3881" s="151">
        <f>VLOOKUP(B3881,'12.2023'!A:D,4,0)</f>
        <v>0</v>
      </c>
      <c r="L3881" s="150">
        <f>VLOOKUP(B3881,'12.2023'!A:E,5,0)</f>
        <v>0</v>
      </c>
      <c r="M3881" s="150">
        <f>VLOOKUP(B3881,'12.2023'!A:F,6,0)</f>
        <v>0</v>
      </c>
      <c r="N3881" s="150">
        <f t="shared" si="241"/>
        <v>0</v>
      </c>
      <c r="O3881" s="152">
        <f t="shared" si="242"/>
        <v>0</v>
      </c>
      <c r="P3881" s="128">
        <f t="shared" si="243"/>
        <v>0</v>
      </c>
      <c r="Q3881" s="153">
        <v>0</v>
      </c>
      <c r="R3881" s="128">
        <f t="shared" si="244"/>
        <v>0</v>
      </c>
      <c r="S3881" s="317">
        <v>10</v>
      </c>
    </row>
    <row r="3882" spans="2:19" hidden="1">
      <c r="B3882" s="121">
        <v>91106102052</v>
      </c>
      <c r="C3882" s="123" t="s">
        <v>4123</v>
      </c>
      <c r="D3882" s="123" t="s">
        <v>32</v>
      </c>
      <c r="E3882" s="123" t="s">
        <v>44</v>
      </c>
      <c r="F3882" s="123" t="s">
        <v>139</v>
      </c>
      <c r="G3882" s="123" t="s">
        <v>120</v>
      </c>
      <c r="H3882" s="149">
        <v>0</v>
      </c>
      <c r="I3882" s="123" t="s">
        <v>3932</v>
      </c>
      <c r="J3882" s="150">
        <f>VLOOKUP(B3882,'12.2023'!A:C,3,0)</f>
        <v>2456.52</v>
      </c>
      <c r="K3882" s="151">
        <f>VLOOKUP(B3882,'12.2023'!A:D,4,0)</f>
        <v>0</v>
      </c>
      <c r="L3882" s="150">
        <f>VLOOKUP(B3882,'12.2023'!A:E,5,0)</f>
        <v>9751.98</v>
      </c>
      <c r="M3882" s="150">
        <f>VLOOKUP(B3882,'12.2023'!A:F,6,0)</f>
        <v>4771.5</v>
      </c>
      <c r="N3882" s="150">
        <f t="shared" si="241"/>
        <v>7437</v>
      </c>
      <c r="O3882" s="152">
        <f t="shared" si="242"/>
        <v>0</v>
      </c>
      <c r="P3882" s="128">
        <f t="shared" si="243"/>
        <v>7437</v>
      </c>
      <c r="Q3882" s="153">
        <v>0</v>
      </c>
      <c r="R3882" s="128">
        <f t="shared" si="244"/>
        <v>7437</v>
      </c>
      <c r="S3882" s="317">
        <v>10</v>
      </c>
    </row>
    <row r="3883" spans="2:19" hidden="1">
      <c r="B3883" s="121">
        <v>91106102053</v>
      </c>
      <c r="C3883" s="123" t="s">
        <v>4123</v>
      </c>
      <c r="D3883" s="123" t="s">
        <v>32</v>
      </c>
      <c r="E3883" s="123" t="s">
        <v>44</v>
      </c>
      <c r="F3883" s="123" t="s">
        <v>139</v>
      </c>
      <c r="G3883" s="123" t="s">
        <v>120</v>
      </c>
      <c r="H3883" s="149">
        <v>0</v>
      </c>
      <c r="I3883" s="123" t="s">
        <v>3933</v>
      </c>
      <c r="J3883" s="150">
        <f>VLOOKUP(B3883,'12.2023'!A:C,3,0)</f>
        <v>4920</v>
      </c>
      <c r="K3883" s="151">
        <f>VLOOKUP(B3883,'12.2023'!A:D,4,0)</f>
        <v>0</v>
      </c>
      <c r="L3883" s="150">
        <f>VLOOKUP(B3883,'12.2023'!A:E,5,0)</f>
        <v>17980</v>
      </c>
      <c r="M3883" s="150">
        <f>VLOOKUP(B3883,'12.2023'!A:F,6,0)</f>
        <v>19020</v>
      </c>
      <c r="N3883" s="150">
        <f t="shared" si="241"/>
        <v>3880</v>
      </c>
      <c r="O3883" s="152">
        <f t="shared" si="242"/>
        <v>0</v>
      </c>
      <c r="P3883" s="128">
        <f t="shared" si="243"/>
        <v>3880</v>
      </c>
      <c r="Q3883" s="153">
        <v>0</v>
      </c>
      <c r="R3883" s="128">
        <f t="shared" si="244"/>
        <v>3880</v>
      </c>
      <c r="S3883" s="317">
        <v>10</v>
      </c>
    </row>
    <row r="3884" spans="2:19" hidden="1">
      <c r="B3884" s="121">
        <v>91106102054</v>
      </c>
      <c r="C3884" s="123" t="s">
        <v>4123</v>
      </c>
      <c r="D3884" s="123" t="s">
        <v>32</v>
      </c>
      <c r="E3884" s="123" t="s">
        <v>44</v>
      </c>
      <c r="F3884" s="123" t="s">
        <v>139</v>
      </c>
      <c r="G3884" s="123" t="s">
        <v>120</v>
      </c>
      <c r="H3884" s="149">
        <v>0</v>
      </c>
      <c r="I3884" s="123" t="s">
        <v>3934</v>
      </c>
      <c r="J3884" s="150">
        <f>VLOOKUP(B3884,'12.2023'!A:C,3,0)</f>
        <v>0</v>
      </c>
      <c r="K3884" s="151">
        <f>VLOOKUP(B3884,'12.2023'!A:D,4,0)</f>
        <v>0</v>
      </c>
      <c r="L3884" s="150">
        <f>VLOOKUP(B3884,'12.2023'!A:E,5,0)</f>
        <v>0</v>
      </c>
      <c r="M3884" s="150">
        <f>VLOOKUP(B3884,'12.2023'!A:F,6,0)</f>
        <v>0</v>
      </c>
      <c r="N3884" s="150">
        <f t="shared" si="241"/>
        <v>0</v>
      </c>
      <c r="O3884" s="152">
        <f t="shared" si="242"/>
        <v>0</v>
      </c>
      <c r="P3884" s="128">
        <f t="shared" si="243"/>
        <v>0</v>
      </c>
      <c r="Q3884" s="153">
        <v>0</v>
      </c>
      <c r="R3884" s="128">
        <f t="shared" si="244"/>
        <v>0</v>
      </c>
      <c r="S3884" s="317">
        <v>10</v>
      </c>
    </row>
    <row r="3885" spans="2:19" hidden="1">
      <c r="B3885" s="121">
        <v>91106102055</v>
      </c>
      <c r="C3885" s="123" t="s">
        <v>4123</v>
      </c>
      <c r="D3885" s="123" t="s">
        <v>32</v>
      </c>
      <c r="E3885" s="123" t="s">
        <v>44</v>
      </c>
      <c r="F3885" s="123" t="s">
        <v>139</v>
      </c>
      <c r="G3885" s="123" t="s">
        <v>120</v>
      </c>
      <c r="H3885" s="149">
        <v>0</v>
      </c>
      <c r="I3885" s="123" t="s">
        <v>3935</v>
      </c>
      <c r="J3885" s="150">
        <f>VLOOKUP(B3885,'12.2023'!A:C,3,0)</f>
        <v>0</v>
      </c>
      <c r="K3885" s="151">
        <f>VLOOKUP(B3885,'12.2023'!A:D,4,0)</f>
        <v>0</v>
      </c>
      <c r="L3885" s="150">
        <f>VLOOKUP(B3885,'12.2023'!A:E,5,0)</f>
        <v>0</v>
      </c>
      <c r="M3885" s="150">
        <f>VLOOKUP(B3885,'12.2023'!A:F,6,0)</f>
        <v>0</v>
      </c>
      <c r="N3885" s="150">
        <f t="shared" si="241"/>
        <v>0</v>
      </c>
      <c r="O3885" s="152">
        <f t="shared" si="242"/>
        <v>0</v>
      </c>
      <c r="P3885" s="128">
        <f t="shared" si="243"/>
        <v>0</v>
      </c>
      <c r="Q3885" s="153">
        <v>0</v>
      </c>
      <c r="R3885" s="128">
        <f t="shared" si="244"/>
        <v>0</v>
      </c>
      <c r="S3885" s="317">
        <v>10</v>
      </c>
    </row>
    <row r="3886" spans="2:19" hidden="1">
      <c r="B3886" s="121">
        <v>91106102056</v>
      </c>
      <c r="C3886" s="123" t="s">
        <v>4123</v>
      </c>
      <c r="D3886" s="123" t="s">
        <v>32</v>
      </c>
      <c r="E3886" s="123" t="s">
        <v>44</v>
      </c>
      <c r="F3886" s="123" t="s">
        <v>139</v>
      </c>
      <c r="G3886" s="123" t="s">
        <v>120</v>
      </c>
      <c r="H3886" s="149">
        <v>0</v>
      </c>
      <c r="I3886" s="123" t="s">
        <v>3936</v>
      </c>
      <c r="J3886" s="150">
        <f>VLOOKUP(B3886,'12.2023'!A:C,3,0)</f>
        <v>8892</v>
      </c>
      <c r="K3886" s="151">
        <f>VLOOKUP(B3886,'12.2023'!A:D,4,0)</f>
        <v>0</v>
      </c>
      <c r="L3886" s="150">
        <f>VLOOKUP(B3886,'12.2023'!A:E,5,0)</f>
        <v>0</v>
      </c>
      <c r="M3886" s="150">
        <f>VLOOKUP(B3886,'12.2023'!A:F,6,0)</f>
        <v>0</v>
      </c>
      <c r="N3886" s="150">
        <f t="shared" si="241"/>
        <v>8892</v>
      </c>
      <c r="O3886" s="152">
        <f t="shared" si="242"/>
        <v>0</v>
      </c>
      <c r="P3886" s="128">
        <f t="shared" si="243"/>
        <v>8892</v>
      </c>
      <c r="Q3886" s="153">
        <v>0</v>
      </c>
      <c r="R3886" s="128">
        <f t="shared" si="244"/>
        <v>8892</v>
      </c>
      <c r="S3886" s="317">
        <v>10</v>
      </c>
    </row>
    <row r="3887" spans="2:19" hidden="1">
      <c r="B3887" s="121">
        <v>91106102057</v>
      </c>
      <c r="C3887" s="123" t="s">
        <v>4123</v>
      </c>
      <c r="D3887" s="123" t="s">
        <v>32</v>
      </c>
      <c r="E3887" s="123" t="s">
        <v>44</v>
      </c>
      <c r="F3887" s="123" t="s">
        <v>139</v>
      </c>
      <c r="G3887" s="123" t="s">
        <v>120</v>
      </c>
      <c r="H3887" s="149">
        <v>0</v>
      </c>
      <c r="I3887" s="123" t="s">
        <v>3937</v>
      </c>
      <c r="J3887" s="150">
        <f>VLOOKUP(B3887,'12.2023'!A:C,3,0)</f>
        <v>0</v>
      </c>
      <c r="K3887" s="151">
        <f>VLOOKUP(B3887,'12.2023'!A:D,4,0)</f>
        <v>0</v>
      </c>
      <c r="L3887" s="150">
        <f>VLOOKUP(B3887,'12.2023'!A:E,5,0)</f>
        <v>0</v>
      </c>
      <c r="M3887" s="150">
        <f>VLOOKUP(B3887,'12.2023'!A:F,6,0)</f>
        <v>0</v>
      </c>
      <c r="N3887" s="150">
        <f t="shared" si="241"/>
        <v>0</v>
      </c>
      <c r="O3887" s="152">
        <f t="shared" si="242"/>
        <v>0</v>
      </c>
      <c r="P3887" s="128">
        <f t="shared" si="243"/>
        <v>0</v>
      </c>
      <c r="Q3887" s="153">
        <v>0</v>
      </c>
      <c r="R3887" s="128">
        <f t="shared" si="244"/>
        <v>0</v>
      </c>
      <c r="S3887" s="317">
        <v>10</v>
      </c>
    </row>
    <row r="3888" spans="2:19" hidden="1">
      <c r="B3888" s="121">
        <v>91106102058</v>
      </c>
      <c r="C3888" s="123" t="s">
        <v>4123</v>
      </c>
      <c r="D3888" s="123" t="s">
        <v>32</v>
      </c>
      <c r="E3888" s="123" t="s">
        <v>44</v>
      </c>
      <c r="F3888" s="123" t="s">
        <v>139</v>
      </c>
      <c r="G3888" s="123" t="s">
        <v>120</v>
      </c>
      <c r="H3888" s="149">
        <v>0</v>
      </c>
      <c r="I3888" s="123" t="s">
        <v>3938</v>
      </c>
      <c r="J3888" s="150">
        <f>VLOOKUP(B3888,'12.2023'!A:C,3,0)</f>
        <v>2886</v>
      </c>
      <c r="K3888" s="151">
        <f>VLOOKUP(B3888,'12.2023'!A:D,4,0)</f>
        <v>0</v>
      </c>
      <c r="L3888" s="150">
        <f>VLOOKUP(B3888,'12.2023'!A:E,5,0)</f>
        <v>0</v>
      </c>
      <c r="M3888" s="150">
        <f>VLOOKUP(B3888,'12.2023'!A:F,6,0)</f>
        <v>0</v>
      </c>
      <c r="N3888" s="150">
        <f t="shared" si="241"/>
        <v>2886</v>
      </c>
      <c r="O3888" s="152">
        <f t="shared" si="242"/>
        <v>0</v>
      </c>
      <c r="P3888" s="128">
        <f t="shared" si="243"/>
        <v>2886</v>
      </c>
      <c r="Q3888" s="153">
        <v>0</v>
      </c>
      <c r="R3888" s="128">
        <f t="shared" si="244"/>
        <v>2886</v>
      </c>
      <c r="S3888" s="317">
        <v>10</v>
      </c>
    </row>
    <row r="3889" spans="2:19" hidden="1">
      <c r="B3889" s="121">
        <v>91106102059</v>
      </c>
      <c r="C3889" s="123" t="s">
        <v>4123</v>
      </c>
      <c r="D3889" s="123" t="s">
        <v>32</v>
      </c>
      <c r="E3889" s="123" t="s">
        <v>44</v>
      </c>
      <c r="F3889" s="123" t="s">
        <v>139</v>
      </c>
      <c r="G3889" s="123" t="s">
        <v>120</v>
      </c>
      <c r="H3889" s="149">
        <v>0</v>
      </c>
      <c r="I3889" s="123" t="s">
        <v>3939</v>
      </c>
      <c r="J3889" s="150">
        <f>VLOOKUP(B3889,'12.2023'!A:C,3,0)</f>
        <v>3927</v>
      </c>
      <c r="K3889" s="151">
        <f>VLOOKUP(B3889,'12.2023'!A:D,4,0)</f>
        <v>0</v>
      </c>
      <c r="L3889" s="150">
        <f>VLOOKUP(B3889,'12.2023'!A:E,5,0)</f>
        <v>3965.5</v>
      </c>
      <c r="M3889" s="150">
        <f>VLOOKUP(B3889,'12.2023'!A:F,6,0)</f>
        <v>6468</v>
      </c>
      <c r="N3889" s="150">
        <f t="shared" si="241"/>
        <v>1424.5</v>
      </c>
      <c r="O3889" s="152">
        <f t="shared" si="242"/>
        <v>0</v>
      </c>
      <c r="P3889" s="128">
        <f t="shared" si="243"/>
        <v>1424.5</v>
      </c>
      <c r="Q3889" s="153">
        <v>0</v>
      </c>
      <c r="R3889" s="128">
        <f t="shared" si="244"/>
        <v>1424.5</v>
      </c>
      <c r="S3889" s="317">
        <v>10</v>
      </c>
    </row>
    <row r="3890" spans="2:19" hidden="1">
      <c r="B3890" s="121">
        <v>91106102060</v>
      </c>
      <c r="C3890" s="123" t="s">
        <v>4123</v>
      </c>
      <c r="D3890" s="123" t="s">
        <v>32</v>
      </c>
      <c r="E3890" s="123" t="s">
        <v>44</v>
      </c>
      <c r="F3890" s="123" t="s">
        <v>139</v>
      </c>
      <c r="G3890" s="123" t="s">
        <v>120</v>
      </c>
      <c r="H3890" s="149">
        <v>0</v>
      </c>
      <c r="I3890" s="123" t="s">
        <v>3940</v>
      </c>
      <c r="J3890" s="150">
        <f>VLOOKUP(B3890,'12.2023'!A:C,3,0)</f>
        <v>1791.29</v>
      </c>
      <c r="K3890" s="151">
        <f>VLOOKUP(B3890,'12.2023'!A:D,4,0)</f>
        <v>0</v>
      </c>
      <c r="L3890" s="150">
        <f>VLOOKUP(B3890,'12.2023'!A:E,5,0)</f>
        <v>12255</v>
      </c>
      <c r="M3890" s="150">
        <f>VLOOKUP(B3890,'12.2023'!A:F,6,0)</f>
        <v>5704.29</v>
      </c>
      <c r="N3890" s="150">
        <f t="shared" si="241"/>
        <v>8342</v>
      </c>
      <c r="O3890" s="152">
        <f t="shared" si="242"/>
        <v>0</v>
      </c>
      <c r="P3890" s="128">
        <f t="shared" si="243"/>
        <v>8342</v>
      </c>
      <c r="Q3890" s="153">
        <v>0</v>
      </c>
      <c r="R3890" s="128">
        <f t="shared" si="244"/>
        <v>8342</v>
      </c>
      <c r="S3890" s="317">
        <v>10</v>
      </c>
    </row>
    <row r="3891" spans="2:19" hidden="1">
      <c r="B3891" s="121">
        <v>91106102061</v>
      </c>
      <c r="C3891" s="123" t="s">
        <v>4123</v>
      </c>
      <c r="D3891" s="123" t="s">
        <v>32</v>
      </c>
      <c r="E3891" s="123" t="s">
        <v>44</v>
      </c>
      <c r="F3891" s="123" t="s">
        <v>139</v>
      </c>
      <c r="G3891" s="123" t="s">
        <v>120</v>
      </c>
      <c r="H3891" s="149">
        <v>0</v>
      </c>
      <c r="I3891" s="123" t="s">
        <v>3941</v>
      </c>
      <c r="J3891" s="150">
        <f>VLOOKUP(B3891,'12.2023'!A:C,3,0)</f>
        <v>5157</v>
      </c>
      <c r="K3891" s="151">
        <f>VLOOKUP(B3891,'12.2023'!A:D,4,0)</f>
        <v>0</v>
      </c>
      <c r="L3891" s="150">
        <f>VLOOKUP(B3891,'12.2023'!A:E,5,0)</f>
        <v>171904.5</v>
      </c>
      <c r="M3891" s="150">
        <f>VLOOKUP(B3891,'12.2023'!A:F,6,0)</f>
        <v>143824.5</v>
      </c>
      <c r="N3891" s="150">
        <f t="shared" si="241"/>
        <v>33237</v>
      </c>
      <c r="O3891" s="152">
        <f t="shared" si="242"/>
        <v>0</v>
      </c>
      <c r="P3891" s="128">
        <f t="shared" si="243"/>
        <v>33237</v>
      </c>
      <c r="Q3891" s="153">
        <v>0</v>
      </c>
      <c r="R3891" s="128">
        <f t="shared" si="244"/>
        <v>33237</v>
      </c>
      <c r="S3891" s="317">
        <v>10</v>
      </c>
    </row>
    <row r="3892" spans="2:19" hidden="1">
      <c r="B3892" s="121">
        <v>91106102062</v>
      </c>
      <c r="C3892" s="123" t="s">
        <v>4123</v>
      </c>
      <c r="D3892" s="123" t="s">
        <v>32</v>
      </c>
      <c r="E3892" s="123" t="s">
        <v>44</v>
      </c>
      <c r="F3892" s="123" t="s">
        <v>139</v>
      </c>
      <c r="G3892" s="123" t="s">
        <v>120</v>
      </c>
      <c r="H3892" s="149">
        <v>0</v>
      </c>
      <c r="I3892" s="123" t="s">
        <v>3942</v>
      </c>
      <c r="J3892" s="150">
        <f>VLOOKUP(B3892,'12.2023'!A:C,3,0)</f>
        <v>3608</v>
      </c>
      <c r="K3892" s="151">
        <f>VLOOKUP(B3892,'12.2023'!A:D,4,0)</f>
        <v>0</v>
      </c>
      <c r="L3892" s="150">
        <f>VLOOKUP(B3892,'12.2023'!A:E,5,0)</f>
        <v>31980</v>
      </c>
      <c r="M3892" s="150">
        <f>VLOOKUP(B3892,'12.2023'!A:F,6,0)</f>
        <v>16441</v>
      </c>
      <c r="N3892" s="150">
        <f t="shared" si="241"/>
        <v>19147</v>
      </c>
      <c r="O3892" s="152">
        <f t="shared" si="242"/>
        <v>0</v>
      </c>
      <c r="P3892" s="128">
        <f t="shared" si="243"/>
        <v>19147</v>
      </c>
      <c r="Q3892" s="153">
        <v>0</v>
      </c>
      <c r="R3892" s="128">
        <f t="shared" si="244"/>
        <v>19147</v>
      </c>
      <c r="S3892" s="317">
        <v>10</v>
      </c>
    </row>
    <row r="3893" spans="2:19" hidden="1">
      <c r="B3893" s="121">
        <v>91106102063</v>
      </c>
      <c r="C3893" s="123" t="s">
        <v>4123</v>
      </c>
      <c r="D3893" s="123" t="s">
        <v>32</v>
      </c>
      <c r="E3893" s="123" t="s">
        <v>44</v>
      </c>
      <c r="F3893" s="123" t="s">
        <v>139</v>
      </c>
      <c r="G3893" s="123" t="s">
        <v>120</v>
      </c>
      <c r="H3893" s="149">
        <v>0</v>
      </c>
      <c r="I3893" s="123" t="s">
        <v>3943</v>
      </c>
      <c r="J3893" s="150">
        <f>VLOOKUP(B3893,'12.2023'!A:C,3,0)</f>
        <v>7595</v>
      </c>
      <c r="K3893" s="151">
        <f>VLOOKUP(B3893,'12.2023'!A:D,4,0)</f>
        <v>0</v>
      </c>
      <c r="L3893" s="150">
        <f>VLOOKUP(B3893,'12.2023'!A:E,5,0)</f>
        <v>14570</v>
      </c>
      <c r="M3893" s="150">
        <f>VLOOKUP(B3893,'12.2023'!A:F,6,0)</f>
        <v>16678</v>
      </c>
      <c r="N3893" s="150">
        <f t="shared" si="241"/>
        <v>5487</v>
      </c>
      <c r="O3893" s="152">
        <f t="shared" si="242"/>
        <v>0</v>
      </c>
      <c r="P3893" s="128">
        <f t="shared" si="243"/>
        <v>5487</v>
      </c>
      <c r="Q3893" s="153">
        <v>0</v>
      </c>
      <c r="R3893" s="128">
        <f t="shared" si="244"/>
        <v>5487</v>
      </c>
      <c r="S3893" s="317">
        <v>10</v>
      </c>
    </row>
    <row r="3894" spans="2:19" hidden="1">
      <c r="B3894" s="121">
        <v>91106102064</v>
      </c>
      <c r="C3894" s="123" t="s">
        <v>4123</v>
      </c>
      <c r="D3894" s="123" t="s">
        <v>32</v>
      </c>
      <c r="E3894" s="123" t="s">
        <v>44</v>
      </c>
      <c r="F3894" s="123" t="s">
        <v>139</v>
      </c>
      <c r="G3894" s="123" t="s">
        <v>120</v>
      </c>
      <c r="H3894" s="149">
        <v>0</v>
      </c>
      <c r="I3894" s="123" t="s">
        <v>3944</v>
      </c>
      <c r="J3894" s="150">
        <f>VLOOKUP(B3894,'12.2023'!A:C,3,0)</f>
        <v>0</v>
      </c>
      <c r="K3894" s="151">
        <f>VLOOKUP(B3894,'12.2023'!A:D,4,0)</f>
        <v>0</v>
      </c>
      <c r="L3894" s="150">
        <f>VLOOKUP(B3894,'12.2023'!A:E,5,0)</f>
        <v>0</v>
      </c>
      <c r="M3894" s="150">
        <f>VLOOKUP(B3894,'12.2023'!A:F,6,0)</f>
        <v>0</v>
      </c>
      <c r="N3894" s="150">
        <f t="shared" si="241"/>
        <v>0</v>
      </c>
      <c r="O3894" s="152">
        <f t="shared" si="242"/>
        <v>0</v>
      </c>
      <c r="P3894" s="128">
        <f t="shared" si="243"/>
        <v>0</v>
      </c>
      <c r="Q3894" s="153">
        <v>0</v>
      </c>
      <c r="R3894" s="128">
        <f t="shared" si="244"/>
        <v>0</v>
      </c>
      <c r="S3894" s="317">
        <v>10</v>
      </c>
    </row>
    <row r="3895" spans="2:19" hidden="1">
      <c r="B3895" s="121">
        <v>91106102065</v>
      </c>
      <c r="C3895" s="123" t="s">
        <v>4123</v>
      </c>
      <c r="D3895" s="123" t="s">
        <v>32</v>
      </c>
      <c r="E3895" s="123" t="s">
        <v>44</v>
      </c>
      <c r="F3895" s="123" t="s">
        <v>139</v>
      </c>
      <c r="G3895" s="123" t="s">
        <v>120</v>
      </c>
      <c r="H3895" s="149">
        <v>0</v>
      </c>
      <c r="I3895" s="123" t="s">
        <v>3945</v>
      </c>
      <c r="J3895" s="150">
        <f>VLOOKUP(B3895,'12.2023'!A:C,3,0)</f>
        <v>5960</v>
      </c>
      <c r="K3895" s="151">
        <f>VLOOKUP(B3895,'12.2023'!A:D,4,0)</f>
        <v>0</v>
      </c>
      <c r="L3895" s="150">
        <f>VLOOKUP(B3895,'12.2023'!A:E,5,0)</f>
        <v>43880.5</v>
      </c>
      <c r="M3895" s="150">
        <f>VLOOKUP(B3895,'12.2023'!A:F,6,0)</f>
        <v>42837.5</v>
      </c>
      <c r="N3895" s="150">
        <f t="shared" si="241"/>
        <v>7003</v>
      </c>
      <c r="O3895" s="152">
        <f t="shared" si="242"/>
        <v>0</v>
      </c>
      <c r="P3895" s="128">
        <f t="shared" si="243"/>
        <v>7003</v>
      </c>
      <c r="Q3895" s="153">
        <v>0</v>
      </c>
      <c r="R3895" s="128">
        <f t="shared" si="244"/>
        <v>7003</v>
      </c>
      <c r="S3895" s="317">
        <v>10</v>
      </c>
    </row>
    <row r="3896" spans="2:19" hidden="1">
      <c r="B3896" s="121">
        <v>91106102066</v>
      </c>
      <c r="C3896" s="123" t="s">
        <v>4123</v>
      </c>
      <c r="D3896" s="123" t="s">
        <v>32</v>
      </c>
      <c r="E3896" s="123" t="s">
        <v>44</v>
      </c>
      <c r="F3896" s="123" t="s">
        <v>139</v>
      </c>
      <c r="G3896" s="123" t="s">
        <v>120</v>
      </c>
      <c r="H3896" s="149">
        <v>0</v>
      </c>
      <c r="I3896" s="123" t="s">
        <v>3946</v>
      </c>
      <c r="J3896" s="150">
        <f>VLOOKUP(B3896,'12.2023'!A:C,3,0)</f>
        <v>3675</v>
      </c>
      <c r="K3896" s="151">
        <f>VLOOKUP(B3896,'12.2023'!A:D,4,0)</f>
        <v>0</v>
      </c>
      <c r="L3896" s="150">
        <f>VLOOKUP(B3896,'12.2023'!A:E,5,0)</f>
        <v>0</v>
      </c>
      <c r="M3896" s="150">
        <f>VLOOKUP(B3896,'12.2023'!A:F,6,0)</f>
        <v>1890</v>
      </c>
      <c r="N3896" s="150">
        <f t="shared" si="241"/>
        <v>1785</v>
      </c>
      <c r="O3896" s="152">
        <f t="shared" si="242"/>
        <v>0</v>
      </c>
      <c r="P3896" s="128">
        <f t="shared" si="243"/>
        <v>1785</v>
      </c>
      <c r="Q3896" s="153">
        <v>0</v>
      </c>
      <c r="R3896" s="128">
        <f t="shared" si="244"/>
        <v>1785</v>
      </c>
      <c r="S3896" s="317">
        <v>10</v>
      </c>
    </row>
    <row r="3897" spans="2:19" hidden="1">
      <c r="B3897" s="121">
        <v>91106102067</v>
      </c>
      <c r="C3897" s="123" t="s">
        <v>4123</v>
      </c>
      <c r="D3897" s="123" t="s">
        <v>32</v>
      </c>
      <c r="E3897" s="123" t="s">
        <v>44</v>
      </c>
      <c r="F3897" s="123" t="s">
        <v>139</v>
      </c>
      <c r="G3897" s="123" t="s">
        <v>120</v>
      </c>
      <c r="H3897" s="149">
        <v>0</v>
      </c>
      <c r="I3897" s="123" t="s">
        <v>3947</v>
      </c>
      <c r="J3897" s="150">
        <f>VLOOKUP(B3897,'12.2023'!A:C,3,0)</f>
        <v>0</v>
      </c>
      <c r="K3897" s="151">
        <f>VLOOKUP(B3897,'12.2023'!A:D,4,0)</f>
        <v>0</v>
      </c>
      <c r="L3897" s="150">
        <f>VLOOKUP(B3897,'12.2023'!A:E,5,0)</f>
        <v>3780</v>
      </c>
      <c r="M3897" s="150">
        <f>VLOOKUP(B3897,'12.2023'!A:F,6,0)</f>
        <v>0</v>
      </c>
      <c r="N3897" s="150">
        <f t="shared" si="241"/>
        <v>3780</v>
      </c>
      <c r="O3897" s="152">
        <f t="shared" si="242"/>
        <v>0</v>
      </c>
      <c r="P3897" s="128">
        <f t="shared" si="243"/>
        <v>3780</v>
      </c>
      <c r="Q3897" s="153">
        <v>0</v>
      </c>
      <c r="R3897" s="128">
        <f t="shared" si="244"/>
        <v>3780</v>
      </c>
      <c r="S3897" s="317">
        <v>10</v>
      </c>
    </row>
    <row r="3898" spans="2:19" hidden="1">
      <c r="B3898" s="121">
        <v>91106102068</v>
      </c>
      <c r="C3898" s="123" t="s">
        <v>4123</v>
      </c>
      <c r="D3898" s="123" t="s">
        <v>32</v>
      </c>
      <c r="E3898" s="123" t="s">
        <v>44</v>
      </c>
      <c r="F3898" s="123" t="s">
        <v>139</v>
      </c>
      <c r="G3898" s="123" t="s">
        <v>120</v>
      </c>
      <c r="H3898" s="149">
        <v>0</v>
      </c>
      <c r="I3898" s="123" t="s">
        <v>3948</v>
      </c>
      <c r="J3898" s="150">
        <f>VLOOKUP(B3898,'12.2023'!A:C,3,0)</f>
        <v>0</v>
      </c>
      <c r="K3898" s="151">
        <f>VLOOKUP(B3898,'12.2023'!A:D,4,0)</f>
        <v>0</v>
      </c>
      <c r="L3898" s="150">
        <f>VLOOKUP(B3898,'12.2023'!A:E,5,0)</f>
        <v>10934.5</v>
      </c>
      <c r="M3898" s="150">
        <f>VLOOKUP(B3898,'12.2023'!A:F,6,0)</f>
        <v>10421.5</v>
      </c>
      <c r="N3898" s="150">
        <f t="shared" si="241"/>
        <v>513</v>
      </c>
      <c r="O3898" s="152">
        <f t="shared" si="242"/>
        <v>0</v>
      </c>
      <c r="P3898" s="128">
        <f t="shared" si="243"/>
        <v>513</v>
      </c>
      <c r="Q3898" s="153">
        <v>0</v>
      </c>
      <c r="R3898" s="128">
        <f t="shared" si="244"/>
        <v>513</v>
      </c>
      <c r="S3898" s="317">
        <v>10</v>
      </c>
    </row>
    <row r="3899" spans="2:19" hidden="1">
      <c r="B3899" s="121">
        <v>91106102069</v>
      </c>
      <c r="C3899" s="123" t="s">
        <v>4123</v>
      </c>
      <c r="D3899" s="123" t="s">
        <v>32</v>
      </c>
      <c r="E3899" s="123" t="s">
        <v>44</v>
      </c>
      <c r="F3899" s="123" t="s">
        <v>139</v>
      </c>
      <c r="G3899" s="123" t="s">
        <v>120</v>
      </c>
      <c r="H3899" s="149">
        <v>0</v>
      </c>
      <c r="I3899" s="123" t="s">
        <v>3949</v>
      </c>
      <c r="J3899" s="150">
        <f>VLOOKUP(B3899,'12.2023'!A:C,3,0)</f>
        <v>0</v>
      </c>
      <c r="K3899" s="151">
        <f>VLOOKUP(B3899,'12.2023'!A:D,4,0)</f>
        <v>0</v>
      </c>
      <c r="L3899" s="150">
        <f>VLOOKUP(B3899,'12.2023'!A:E,5,0)</f>
        <v>2126925</v>
      </c>
      <c r="M3899" s="150">
        <f>VLOOKUP(B3899,'12.2023'!A:F,6,0)</f>
        <v>1967625</v>
      </c>
      <c r="N3899" s="150">
        <f t="shared" si="241"/>
        <v>159300</v>
      </c>
      <c r="O3899" s="152">
        <f t="shared" si="242"/>
        <v>0</v>
      </c>
      <c r="P3899" s="128">
        <f t="shared" si="243"/>
        <v>159300</v>
      </c>
      <c r="Q3899" s="153">
        <v>0</v>
      </c>
      <c r="R3899" s="128">
        <f t="shared" si="244"/>
        <v>159300</v>
      </c>
      <c r="S3899" s="317">
        <v>10</v>
      </c>
    </row>
    <row r="3900" spans="2:19" hidden="1">
      <c r="B3900" s="121">
        <v>91106102070</v>
      </c>
      <c r="C3900" s="123" t="s">
        <v>4123</v>
      </c>
      <c r="D3900" s="123" t="s">
        <v>32</v>
      </c>
      <c r="E3900" s="123" t="s">
        <v>44</v>
      </c>
      <c r="F3900" s="123" t="s">
        <v>139</v>
      </c>
      <c r="G3900" s="123" t="s">
        <v>120</v>
      </c>
      <c r="H3900" s="149">
        <v>0</v>
      </c>
      <c r="I3900" s="123" t="s">
        <v>3950</v>
      </c>
      <c r="J3900" s="150">
        <f>VLOOKUP(B3900,'12.2023'!A:C,3,0)</f>
        <v>0</v>
      </c>
      <c r="K3900" s="151">
        <f>VLOOKUP(B3900,'12.2023'!A:D,4,0)</f>
        <v>0</v>
      </c>
      <c r="L3900" s="150">
        <f>VLOOKUP(B3900,'12.2023'!A:E,5,0)</f>
        <v>277560</v>
      </c>
      <c r="M3900" s="150">
        <f>VLOOKUP(B3900,'12.2023'!A:F,6,0)</f>
        <v>269325</v>
      </c>
      <c r="N3900" s="150">
        <f t="shared" si="241"/>
        <v>8235</v>
      </c>
      <c r="O3900" s="152">
        <f t="shared" si="242"/>
        <v>0</v>
      </c>
      <c r="P3900" s="128">
        <f t="shared" si="243"/>
        <v>8235</v>
      </c>
      <c r="Q3900" s="153">
        <v>0</v>
      </c>
      <c r="R3900" s="128">
        <f t="shared" si="244"/>
        <v>8235</v>
      </c>
      <c r="S3900" s="317">
        <v>10</v>
      </c>
    </row>
    <row r="3901" spans="2:19" hidden="1">
      <c r="B3901" s="121">
        <v>91106102071</v>
      </c>
      <c r="C3901" s="123" t="s">
        <v>4123</v>
      </c>
      <c r="D3901" s="123" t="s">
        <v>32</v>
      </c>
      <c r="E3901" s="123" t="s">
        <v>44</v>
      </c>
      <c r="F3901" s="123" t="s">
        <v>139</v>
      </c>
      <c r="G3901" s="123" t="s">
        <v>120</v>
      </c>
      <c r="H3901" s="149">
        <v>0</v>
      </c>
      <c r="I3901" s="123" t="s">
        <v>3951</v>
      </c>
      <c r="J3901" s="150">
        <f>VLOOKUP(B3901,'12.2023'!A:C,3,0)</f>
        <v>0</v>
      </c>
      <c r="K3901" s="151">
        <f>VLOOKUP(B3901,'12.2023'!A:D,4,0)</f>
        <v>0</v>
      </c>
      <c r="L3901" s="150">
        <f>VLOOKUP(B3901,'12.2023'!A:E,5,0)</f>
        <v>1140</v>
      </c>
      <c r="M3901" s="150">
        <f>VLOOKUP(B3901,'12.2023'!A:F,6,0)</f>
        <v>285</v>
      </c>
      <c r="N3901" s="150">
        <f t="shared" si="241"/>
        <v>855</v>
      </c>
      <c r="O3901" s="152">
        <f t="shared" si="242"/>
        <v>0</v>
      </c>
      <c r="P3901" s="128">
        <f t="shared" si="243"/>
        <v>855</v>
      </c>
      <c r="Q3901" s="153">
        <v>0</v>
      </c>
      <c r="R3901" s="128">
        <f t="shared" si="244"/>
        <v>855</v>
      </c>
      <c r="S3901" s="317">
        <v>10</v>
      </c>
    </row>
    <row r="3902" spans="2:19" hidden="1">
      <c r="B3902" s="121">
        <v>91106102072</v>
      </c>
      <c r="C3902" s="123" t="s">
        <v>4123</v>
      </c>
      <c r="D3902" s="123" t="s">
        <v>32</v>
      </c>
      <c r="E3902" s="123" t="s">
        <v>44</v>
      </c>
      <c r="F3902" s="123" t="s">
        <v>139</v>
      </c>
      <c r="G3902" s="123" t="s">
        <v>120</v>
      </c>
      <c r="H3902" s="149">
        <v>0</v>
      </c>
      <c r="I3902" s="123" t="s">
        <v>3952</v>
      </c>
      <c r="J3902" s="150">
        <f>VLOOKUP(B3902,'12.2023'!A:C,3,0)</f>
        <v>0</v>
      </c>
      <c r="K3902" s="151">
        <f>VLOOKUP(B3902,'12.2023'!A:D,4,0)</f>
        <v>0</v>
      </c>
      <c r="L3902" s="150">
        <f>VLOOKUP(B3902,'12.2023'!A:E,5,0)</f>
        <v>3150</v>
      </c>
      <c r="M3902" s="150">
        <f>VLOOKUP(B3902,'12.2023'!A:F,6,0)</f>
        <v>3150</v>
      </c>
      <c r="N3902" s="150">
        <f t="shared" si="241"/>
        <v>0</v>
      </c>
      <c r="O3902" s="152">
        <f t="shared" si="242"/>
        <v>0</v>
      </c>
      <c r="P3902" s="128">
        <f t="shared" si="243"/>
        <v>0</v>
      </c>
      <c r="Q3902" s="153">
        <v>0</v>
      </c>
      <c r="R3902" s="128">
        <f t="shared" si="244"/>
        <v>0</v>
      </c>
      <c r="S3902" s="317">
        <v>10</v>
      </c>
    </row>
    <row r="3903" spans="2:19" hidden="1">
      <c r="B3903" s="121">
        <v>91106102073</v>
      </c>
      <c r="C3903" s="123" t="s">
        <v>4123</v>
      </c>
      <c r="D3903" s="123" t="s">
        <v>32</v>
      </c>
      <c r="E3903" s="123" t="s">
        <v>44</v>
      </c>
      <c r="F3903" s="123" t="s">
        <v>139</v>
      </c>
      <c r="G3903" s="123" t="s">
        <v>120</v>
      </c>
      <c r="H3903" s="149">
        <v>0</v>
      </c>
      <c r="I3903" s="123" t="s">
        <v>3953</v>
      </c>
      <c r="J3903" s="150">
        <f>VLOOKUP(B3903,'12.2023'!A:C,3,0)</f>
        <v>0</v>
      </c>
      <c r="K3903" s="151">
        <f>VLOOKUP(B3903,'12.2023'!A:D,4,0)</f>
        <v>0</v>
      </c>
      <c r="L3903" s="150">
        <f>VLOOKUP(B3903,'12.2023'!A:E,5,0)</f>
        <v>10370</v>
      </c>
      <c r="M3903" s="150">
        <f>VLOOKUP(B3903,'12.2023'!A:F,6,0)</f>
        <v>3187.25</v>
      </c>
      <c r="N3903" s="150">
        <f t="shared" si="241"/>
        <v>7182.75</v>
      </c>
      <c r="O3903" s="152">
        <f t="shared" si="242"/>
        <v>0</v>
      </c>
      <c r="P3903" s="128">
        <f t="shared" si="243"/>
        <v>7182.75</v>
      </c>
      <c r="Q3903" s="153">
        <v>0</v>
      </c>
      <c r="R3903" s="128">
        <f t="shared" si="244"/>
        <v>7182.75</v>
      </c>
      <c r="S3903" s="317">
        <v>10</v>
      </c>
    </row>
    <row r="3904" spans="2:19" hidden="1">
      <c r="B3904" s="121">
        <v>91106102074</v>
      </c>
      <c r="C3904" s="123" t="s">
        <v>4123</v>
      </c>
      <c r="D3904" s="123" t="s">
        <v>32</v>
      </c>
      <c r="E3904" s="123" t="s">
        <v>44</v>
      </c>
      <c r="F3904" s="123" t="s">
        <v>139</v>
      </c>
      <c r="G3904" s="123" t="s">
        <v>120</v>
      </c>
      <c r="H3904" s="149">
        <v>0</v>
      </c>
      <c r="I3904" s="123" t="s">
        <v>3954</v>
      </c>
      <c r="J3904" s="150">
        <f>VLOOKUP(B3904,'12.2023'!A:C,3,0)</f>
        <v>0</v>
      </c>
      <c r="K3904" s="151">
        <f>VLOOKUP(B3904,'12.2023'!A:D,4,0)</f>
        <v>0</v>
      </c>
      <c r="L3904" s="150">
        <f>VLOOKUP(B3904,'12.2023'!A:E,5,0)</f>
        <v>1040</v>
      </c>
      <c r="M3904" s="150">
        <f>VLOOKUP(B3904,'12.2023'!A:F,6,0)</f>
        <v>624</v>
      </c>
      <c r="N3904" s="150">
        <f t="shared" si="241"/>
        <v>416</v>
      </c>
      <c r="O3904" s="152">
        <f t="shared" si="242"/>
        <v>0</v>
      </c>
      <c r="P3904" s="128">
        <f t="shared" si="243"/>
        <v>416</v>
      </c>
      <c r="Q3904" s="153">
        <v>0</v>
      </c>
      <c r="R3904" s="128">
        <f t="shared" si="244"/>
        <v>416</v>
      </c>
      <c r="S3904" s="317">
        <v>10</v>
      </c>
    </row>
    <row r="3905" spans="2:19" hidden="1">
      <c r="B3905" s="121">
        <v>91106102075</v>
      </c>
      <c r="C3905" s="123" t="s">
        <v>4123</v>
      </c>
      <c r="D3905" s="123" t="s">
        <v>32</v>
      </c>
      <c r="E3905" s="123" t="s">
        <v>44</v>
      </c>
      <c r="F3905" s="123" t="s">
        <v>139</v>
      </c>
      <c r="G3905" s="123" t="s">
        <v>120</v>
      </c>
      <c r="H3905" s="149">
        <v>0</v>
      </c>
      <c r="I3905" s="123" t="s">
        <v>3955</v>
      </c>
      <c r="J3905" s="150">
        <f>VLOOKUP(B3905,'12.2023'!A:C,3,0)</f>
        <v>0</v>
      </c>
      <c r="K3905" s="151">
        <f>VLOOKUP(B3905,'12.2023'!A:D,4,0)</f>
        <v>0</v>
      </c>
      <c r="L3905" s="150">
        <f>VLOOKUP(B3905,'12.2023'!A:E,5,0)</f>
        <v>17040</v>
      </c>
      <c r="M3905" s="150">
        <f>VLOOKUP(B3905,'12.2023'!A:F,6,0)</f>
        <v>14768</v>
      </c>
      <c r="N3905" s="150">
        <f t="shared" si="241"/>
        <v>2272</v>
      </c>
      <c r="O3905" s="152">
        <f t="shared" si="242"/>
        <v>0</v>
      </c>
      <c r="P3905" s="128">
        <f t="shared" si="243"/>
        <v>2272</v>
      </c>
      <c r="Q3905" s="153">
        <v>0</v>
      </c>
      <c r="R3905" s="128">
        <f t="shared" si="244"/>
        <v>2272</v>
      </c>
      <c r="S3905" s="317">
        <v>10</v>
      </c>
    </row>
    <row r="3906" spans="2:19" hidden="1">
      <c r="B3906" s="121">
        <v>91106102076</v>
      </c>
      <c r="C3906" s="123" t="s">
        <v>4123</v>
      </c>
      <c r="D3906" s="123" t="s">
        <v>32</v>
      </c>
      <c r="E3906" s="123" t="s">
        <v>44</v>
      </c>
      <c r="F3906" s="123" t="s">
        <v>139</v>
      </c>
      <c r="G3906" s="123" t="s">
        <v>120</v>
      </c>
      <c r="H3906" s="149">
        <v>0</v>
      </c>
      <c r="I3906" s="123" t="s">
        <v>3956</v>
      </c>
      <c r="J3906" s="150">
        <f>VLOOKUP(B3906,'12.2023'!A:C,3,0)</f>
        <v>0</v>
      </c>
      <c r="K3906" s="151">
        <f>VLOOKUP(B3906,'12.2023'!A:D,4,0)</f>
        <v>0</v>
      </c>
      <c r="L3906" s="150">
        <f>VLOOKUP(B3906,'12.2023'!A:E,5,0)</f>
        <v>18999</v>
      </c>
      <c r="M3906" s="150">
        <f>VLOOKUP(B3906,'12.2023'!A:F,6,0)</f>
        <v>12519</v>
      </c>
      <c r="N3906" s="150">
        <f t="shared" si="241"/>
        <v>6480</v>
      </c>
      <c r="O3906" s="152">
        <f t="shared" si="242"/>
        <v>0</v>
      </c>
      <c r="P3906" s="128">
        <f t="shared" si="243"/>
        <v>6480</v>
      </c>
      <c r="Q3906" s="153">
        <v>0</v>
      </c>
      <c r="R3906" s="128">
        <f t="shared" si="244"/>
        <v>6480</v>
      </c>
      <c r="S3906" s="317">
        <v>10</v>
      </c>
    </row>
    <row r="3907" spans="2:19" hidden="1">
      <c r="B3907" s="121">
        <v>91106102077</v>
      </c>
      <c r="C3907" s="123" t="s">
        <v>4123</v>
      </c>
      <c r="D3907" s="123" t="s">
        <v>32</v>
      </c>
      <c r="E3907" s="123" t="s">
        <v>44</v>
      </c>
      <c r="F3907" s="123" t="s">
        <v>139</v>
      </c>
      <c r="G3907" s="123" t="s">
        <v>120</v>
      </c>
      <c r="H3907" s="149">
        <v>0</v>
      </c>
      <c r="I3907" s="123" t="s">
        <v>3957</v>
      </c>
      <c r="J3907" s="150">
        <f>VLOOKUP(B3907,'12.2023'!A:C,3,0)</f>
        <v>0</v>
      </c>
      <c r="K3907" s="151">
        <f>VLOOKUP(B3907,'12.2023'!A:D,4,0)</f>
        <v>0</v>
      </c>
      <c r="L3907" s="150">
        <f>VLOOKUP(B3907,'12.2023'!A:E,5,0)</f>
        <v>7750</v>
      </c>
      <c r="M3907" s="150">
        <f>VLOOKUP(B3907,'12.2023'!A:F,6,0)</f>
        <v>700</v>
      </c>
      <c r="N3907" s="150">
        <f t="shared" si="241"/>
        <v>7050</v>
      </c>
      <c r="O3907" s="152">
        <f t="shared" si="242"/>
        <v>0</v>
      </c>
      <c r="P3907" s="128">
        <f t="shared" si="243"/>
        <v>7050</v>
      </c>
      <c r="Q3907" s="153">
        <v>0</v>
      </c>
      <c r="R3907" s="128">
        <f t="shared" si="244"/>
        <v>7050</v>
      </c>
      <c r="S3907" s="317">
        <v>10</v>
      </c>
    </row>
    <row r="3908" spans="2:19" hidden="1">
      <c r="B3908" s="121">
        <v>91106102078</v>
      </c>
      <c r="C3908" s="123" t="s">
        <v>4123</v>
      </c>
      <c r="D3908" s="123" t="s">
        <v>32</v>
      </c>
      <c r="E3908" s="123" t="s">
        <v>44</v>
      </c>
      <c r="F3908" s="123" t="s">
        <v>139</v>
      </c>
      <c r="G3908" s="123" t="s">
        <v>120</v>
      </c>
      <c r="H3908" s="149">
        <v>0</v>
      </c>
      <c r="I3908" s="123" t="s">
        <v>3958</v>
      </c>
      <c r="J3908" s="150">
        <f>VLOOKUP(B3908,'12.2023'!A:C,3,0)</f>
        <v>0</v>
      </c>
      <c r="K3908" s="151">
        <f>VLOOKUP(B3908,'12.2023'!A:D,4,0)</f>
        <v>0</v>
      </c>
      <c r="L3908" s="150">
        <f>VLOOKUP(B3908,'12.2023'!A:E,5,0)</f>
        <v>2470</v>
      </c>
      <c r="M3908" s="150">
        <f>VLOOKUP(B3908,'12.2023'!A:F,6,0)</f>
        <v>798</v>
      </c>
      <c r="N3908" s="150">
        <f t="shared" si="241"/>
        <v>1672</v>
      </c>
      <c r="O3908" s="152">
        <f t="shared" si="242"/>
        <v>0</v>
      </c>
      <c r="P3908" s="128">
        <f t="shared" si="243"/>
        <v>1672</v>
      </c>
      <c r="Q3908" s="153">
        <v>0</v>
      </c>
      <c r="R3908" s="128">
        <f t="shared" si="244"/>
        <v>1672</v>
      </c>
      <c r="S3908" s="317">
        <v>10</v>
      </c>
    </row>
    <row r="3909" spans="2:19" hidden="1">
      <c r="B3909" s="121">
        <v>91106102079</v>
      </c>
      <c r="C3909" s="123" t="s">
        <v>4123</v>
      </c>
      <c r="D3909" s="123" t="s">
        <v>32</v>
      </c>
      <c r="E3909" s="123" t="s">
        <v>44</v>
      </c>
      <c r="F3909" s="123" t="s">
        <v>139</v>
      </c>
      <c r="G3909" s="123" t="s">
        <v>120</v>
      </c>
      <c r="H3909" s="148">
        <v>0</v>
      </c>
      <c r="I3909" s="123" t="s">
        <v>4269</v>
      </c>
      <c r="J3909" s="150">
        <v>0</v>
      </c>
      <c r="K3909" s="151">
        <v>0</v>
      </c>
      <c r="L3909" s="155">
        <v>43040</v>
      </c>
      <c r="M3909" s="155">
        <v>11520</v>
      </c>
      <c r="N3909" s="150">
        <f t="shared" si="241"/>
        <v>31520</v>
      </c>
      <c r="O3909" s="152">
        <f t="shared" si="242"/>
        <v>0</v>
      </c>
      <c r="P3909" s="128">
        <f t="shared" si="243"/>
        <v>31520</v>
      </c>
      <c r="Q3909" s="153">
        <v>0</v>
      </c>
      <c r="R3909" s="128">
        <f t="shared" si="244"/>
        <v>31520</v>
      </c>
      <c r="S3909" s="317">
        <v>10</v>
      </c>
    </row>
    <row r="3910" spans="2:19" hidden="1">
      <c r="B3910" s="121">
        <v>91106102080</v>
      </c>
      <c r="C3910" s="123" t="s">
        <v>4123</v>
      </c>
      <c r="D3910" s="123" t="s">
        <v>32</v>
      </c>
      <c r="E3910" s="123" t="s">
        <v>44</v>
      </c>
      <c r="F3910" s="148" t="s">
        <v>139</v>
      </c>
      <c r="G3910" s="123" t="s">
        <v>120</v>
      </c>
      <c r="H3910" s="148">
        <v>0</v>
      </c>
      <c r="I3910" s="123" t="s">
        <v>4270</v>
      </c>
      <c r="J3910" s="150">
        <v>0</v>
      </c>
      <c r="K3910" s="151">
        <v>0</v>
      </c>
      <c r="L3910" s="155">
        <v>8591</v>
      </c>
      <c r="M3910" s="155">
        <v>1704</v>
      </c>
      <c r="N3910" s="150">
        <f t="shared" si="241"/>
        <v>6887</v>
      </c>
      <c r="O3910" s="152">
        <f t="shared" si="242"/>
        <v>0</v>
      </c>
      <c r="P3910" s="128">
        <f t="shared" si="243"/>
        <v>6887</v>
      </c>
      <c r="Q3910" s="153">
        <v>0</v>
      </c>
      <c r="R3910" s="128">
        <f t="shared" si="244"/>
        <v>6887</v>
      </c>
      <c r="S3910" s="317">
        <v>10</v>
      </c>
    </row>
    <row r="3911" spans="2:19" hidden="1">
      <c r="B3911" s="121">
        <v>91106103001</v>
      </c>
      <c r="C3911" s="123" t="s">
        <v>4123</v>
      </c>
      <c r="D3911" s="123" t="s">
        <v>32</v>
      </c>
      <c r="E3911" s="123" t="s">
        <v>44</v>
      </c>
      <c r="F3911" s="148" t="s">
        <v>139</v>
      </c>
      <c r="G3911" s="123" t="s">
        <v>120</v>
      </c>
      <c r="H3911" s="149">
        <v>0</v>
      </c>
      <c r="I3911" s="123" t="s">
        <v>3959</v>
      </c>
      <c r="J3911" s="150">
        <f>VLOOKUP(B3911,'12.2023'!A:C,3,0)</f>
        <v>375</v>
      </c>
      <c r="K3911" s="151">
        <f>VLOOKUP(B3911,'12.2023'!A:D,4,0)</f>
        <v>0</v>
      </c>
      <c r="L3911" s="150">
        <f>VLOOKUP(B3911,'12.2023'!A:E,5,0)</f>
        <v>0</v>
      </c>
      <c r="M3911" s="150">
        <f>VLOOKUP(B3911,'12.2023'!A:F,6,0)</f>
        <v>125</v>
      </c>
      <c r="N3911" s="150">
        <f t="shared" ref="N3911:N3974" si="245">IF((J3911+L3911)-(K3911+M3911)&lt;0,0,(J3911+L3911)-(K3911+M3911))</f>
        <v>250</v>
      </c>
      <c r="O3911" s="152">
        <f t="shared" ref="O3911:O3974" si="246">-IF((J3911+L3911)-(K3911+M3911)&lt;0,(J3911+L3911)-(K3911+M3911),0)</f>
        <v>0</v>
      </c>
      <c r="P3911" s="128">
        <f t="shared" ref="P3911:P3974" si="247">N3911-O3911</f>
        <v>250</v>
      </c>
      <c r="Q3911" s="153">
        <v>0</v>
      </c>
      <c r="R3911" s="128">
        <f t="shared" ref="R3911:R3974" si="248">P3911-Q3911</f>
        <v>250</v>
      </c>
      <c r="S3911" s="317">
        <v>10</v>
      </c>
    </row>
    <row r="3912" spans="2:19" hidden="1">
      <c r="B3912" s="121">
        <v>91106103002</v>
      </c>
      <c r="C3912" s="123" t="s">
        <v>4123</v>
      </c>
      <c r="D3912" s="123" t="s">
        <v>32</v>
      </c>
      <c r="E3912" s="123" t="s">
        <v>44</v>
      </c>
      <c r="F3912" s="123" t="s">
        <v>139</v>
      </c>
      <c r="G3912" s="123" t="s">
        <v>120</v>
      </c>
      <c r="H3912" s="149">
        <v>0</v>
      </c>
      <c r="I3912" s="123" t="s">
        <v>3960</v>
      </c>
      <c r="J3912" s="150">
        <f>VLOOKUP(B3912,'12.2023'!A:C,3,0)</f>
        <v>0</v>
      </c>
      <c r="K3912" s="151">
        <f>VLOOKUP(B3912,'12.2023'!A:D,4,0)</f>
        <v>0</v>
      </c>
      <c r="L3912" s="150">
        <f>VLOOKUP(B3912,'12.2023'!A:E,5,0)</f>
        <v>0</v>
      </c>
      <c r="M3912" s="150">
        <f>VLOOKUP(B3912,'12.2023'!A:F,6,0)</f>
        <v>0</v>
      </c>
      <c r="N3912" s="150">
        <f t="shared" si="245"/>
        <v>0</v>
      </c>
      <c r="O3912" s="152">
        <f t="shared" si="246"/>
        <v>0</v>
      </c>
      <c r="P3912" s="128">
        <f t="shared" si="247"/>
        <v>0</v>
      </c>
      <c r="Q3912" s="153">
        <v>0</v>
      </c>
      <c r="R3912" s="128">
        <f t="shared" si="248"/>
        <v>0</v>
      </c>
      <c r="S3912" s="317">
        <v>10</v>
      </c>
    </row>
    <row r="3913" spans="2:19" hidden="1">
      <c r="B3913" s="121">
        <v>91106103003</v>
      </c>
      <c r="C3913" s="123" t="s">
        <v>4123</v>
      </c>
      <c r="D3913" s="123" t="s">
        <v>32</v>
      </c>
      <c r="E3913" s="123" t="s">
        <v>44</v>
      </c>
      <c r="F3913" s="123" t="s">
        <v>139</v>
      </c>
      <c r="G3913" s="123" t="s">
        <v>120</v>
      </c>
      <c r="H3913" s="149">
        <v>0</v>
      </c>
      <c r="I3913" s="123" t="s">
        <v>3961</v>
      </c>
      <c r="J3913" s="150">
        <f>VLOOKUP(B3913,'12.2023'!A:C,3,0)</f>
        <v>270</v>
      </c>
      <c r="K3913" s="151">
        <f>VLOOKUP(B3913,'12.2023'!A:D,4,0)</f>
        <v>0</v>
      </c>
      <c r="L3913" s="150">
        <f>VLOOKUP(B3913,'12.2023'!A:E,5,0)</f>
        <v>0</v>
      </c>
      <c r="M3913" s="150">
        <f>VLOOKUP(B3913,'12.2023'!A:F,6,0)</f>
        <v>270</v>
      </c>
      <c r="N3913" s="150">
        <f t="shared" si="245"/>
        <v>0</v>
      </c>
      <c r="O3913" s="152">
        <f t="shared" si="246"/>
        <v>0</v>
      </c>
      <c r="P3913" s="128">
        <f t="shared" si="247"/>
        <v>0</v>
      </c>
      <c r="Q3913" s="153">
        <v>0</v>
      </c>
      <c r="R3913" s="128">
        <f t="shared" si="248"/>
        <v>0</v>
      </c>
      <c r="S3913" s="317">
        <v>10</v>
      </c>
    </row>
    <row r="3914" spans="2:19" hidden="1">
      <c r="B3914" s="121">
        <v>91106103004</v>
      </c>
      <c r="C3914" s="123" t="s">
        <v>4123</v>
      </c>
      <c r="D3914" s="123" t="s">
        <v>32</v>
      </c>
      <c r="E3914" s="123" t="s">
        <v>44</v>
      </c>
      <c r="F3914" s="123" t="s">
        <v>139</v>
      </c>
      <c r="G3914" s="123" t="s">
        <v>120</v>
      </c>
      <c r="H3914" s="149">
        <v>0</v>
      </c>
      <c r="I3914" s="123" t="s">
        <v>3962</v>
      </c>
      <c r="J3914" s="150">
        <f>VLOOKUP(B3914,'12.2023'!A:C,3,0)</f>
        <v>145.75</v>
      </c>
      <c r="K3914" s="151">
        <f>VLOOKUP(B3914,'12.2023'!A:D,4,0)</f>
        <v>0</v>
      </c>
      <c r="L3914" s="150">
        <f>VLOOKUP(B3914,'12.2023'!A:E,5,0)</f>
        <v>0</v>
      </c>
      <c r="M3914" s="150">
        <f>VLOOKUP(B3914,'12.2023'!A:F,6,0)</f>
        <v>2.75</v>
      </c>
      <c r="N3914" s="150">
        <f t="shared" si="245"/>
        <v>143</v>
      </c>
      <c r="O3914" s="152">
        <f t="shared" si="246"/>
        <v>0</v>
      </c>
      <c r="P3914" s="128">
        <f t="shared" si="247"/>
        <v>143</v>
      </c>
      <c r="Q3914" s="153">
        <v>0</v>
      </c>
      <c r="R3914" s="128">
        <f t="shared" si="248"/>
        <v>143</v>
      </c>
      <c r="S3914" s="317">
        <v>10</v>
      </c>
    </row>
    <row r="3915" spans="2:19" hidden="1">
      <c r="B3915" s="121">
        <v>91107000001</v>
      </c>
      <c r="C3915" s="123" t="s">
        <v>4123</v>
      </c>
      <c r="D3915" s="123" t="s">
        <v>32</v>
      </c>
      <c r="E3915" s="149" t="s">
        <v>44</v>
      </c>
      <c r="F3915" s="149" t="s">
        <v>4040</v>
      </c>
      <c r="G3915" s="148" t="s">
        <v>4040</v>
      </c>
      <c r="H3915" s="149">
        <v>0</v>
      </c>
      <c r="I3915" s="123" t="s">
        <v>3963</v>
      </c>
      <c r="J3915" s="150">
        <f>VLOOKUP(B3915,'12.2023'!A:C,3,0)</f>
        <v>270005.19</v>
      </c>
      <c r="K3915" s="151">
        <f>VLOOKUP(B3915,'12.2023'!A:D,4,0)</f>
        <v>0</v>
      </c>
      <c r="L3915" s="150">
        <f>VLOOKUP(B3915,'12.2023'!A:E,5,0)</f>
        <v>9720119.4100000001</v>
      </c>
      <c r="M3915" s="150">
        <f>VLOOKUP(B3915,'12.2023'!A:F,6,0)</f>
        <v>4993290.7599900002</v>
      </c>
      <c r="N3915" s="150">
        <f t="shared" si="245"/>
        <v>4996833.8400099995</v>
      </c>
      <c r="O3915" s="152">
        <f t="shared" si="246"/>
        <v>0</v>
      </c>
      <c r="P3915" s="128">
        <f t="shared" si="247"/>
        <v>4996833.8400099995</v>
      </c>
      <c r="Q3915" s="153">
        <v>0</v>
      </c>
      <c r="R3915" s="128">
        <f t="shared" si="248"/>
        <v>4996833.8400099995</v>
      </c>
      <c r="S3915" s="129">
        <v>0</v>
      </c>
    </row>
    <row r="3916" spans="2:19" hidden="1">
      <c r="B3916" s="121">
        <v>91107000002</v>
      </c>
      <c r="C3916" s="123" t="s">
        <v>4123</v>
      </c>
      <c r="D3916" s="123" t="s">
        <v>32</v>
      </c>
      <c r="E3916" s="149" t="s">
        <v>44</v>
      </c>
      <c r="F3916" s="149" t="s">
        <v>4040</v>
      </c>
      <c r="G3916" s="148" t="s">
        <v>4040</v>
      </c>
      <c r="H3916" s="149">
        <v>0</v>
      </c>
      <c r="I3916" s="123" t="s">
        <v>3964</v>
      </c>
      <c r="J3916" s="150">
        <f>VLOOKUP(B3916,'12.2023'!A:C,3,0)</f>
        <v>0</v>
      </c>
      <c r="K3916" s="151">
        <f>VLOOKUP(B3916,'12.2023'!A:D,4,0)</f>
        <v>0</v>
      </c>
      <c r="L3916" s="150">
        <f>VLOOKUP(B3916,'12.2023'!A:E,5,0)</f>
        <v>21035.100000000002</v>
      </c>
      <c r="M3916" s="150">
        <f>VLOOKUP(B3916,'12.2023'!A:F,6,0)</f>
        <v>458453.19</v>
      </c>
      <c r="N3916" s="150">
        <f t="shared" si="245"/>
        <v>0</v>
      </c>
      <c r="O3916" s="152">
        <f t="shared" si="246"/>
        <v>437418.09</v>
      </c>
      <c r="P3916" s="128">
        <f t="shared" si="247"/>
        <v>-437418.09</v>
      </c>
      <c r="Q3916" s="153">
        <v>0</v>
      </c>
      <c r="R3916" s="128">
        <f t="shared" si="248"/>
        <v>-437418.09</v>
      </c>
      <c r="S3916" s="129">
        <v>0</v>
      </c>
    </row>
    <row r="3917" spans="2:19" hidden="1">
      <c r="B3917" s="121">
        <v>91108000001</v>
      </c>
      <c r="C3917" s="123" t="s">
        <v>4123</v>
      </c>
      <c r="D3917" s="123" t="s">
        <v>32</v>
      </c>
      <c r="E3917" s="160" t="s">
        <v>44</v>
      </c>
      <c r="F3917" s="160" t="s">
        <v>152</v>
      </c>
      <c r="G3917" s="160" t="s">
        <v>45</v>
      </c>
      <c r="H3917" s="149">
        <v>0</v>
      </c>
      <c r="I3917" s="123" t="s">
        <v>3965</v>
      </c>
      <c r="J3917" s="150">
        <f>VLOOKUP(B3917,'12.2023'!A:C,3,0)</f>
        <v>1036.33</v>
      </c>
      <c r="K3917" s="151">
        <f>VLOOKUP(B3917,'12.2023'!A:D,4,0)</f>
        <v>0</v>
      </c>
      <c r="L3917" s="150">
        <f>VLOOKUP(B3917,'12.2023'!A:E,5,0)</f>
        <v>0</v>
      </c>
      <c r="M3917" s="150">
        <f>VLOOKUP(B3917,'12.2023'!A:F,6,0)</f>
        <v>1036.33</v>
      </c>
      <c r="N3917" s="150">
        <f t="shared" si="245"/>
        <v>0</v>
      </c>
      <c r="O3917" s="152">
        <f t="shared" si="246"/>
        <v>0</v>
      </c>
      <c r="P3917" s="128">
        <f t="shared" si="247"/>
        <v>0</v>
      </c>
      <c r="Q3917" s="153">
        <v>0</v>
      </c>
      <c r="R3917" s="128">
        <f t="shared" si="248"/>
        <v>0</v>
      </c>
      <c r="S3917" s="129">
        <v>11</v>
      </c>
    </row>
    <row r="3918" spans="2:19" hidden="1">
      <c r="B3918" s="121">
        <v>91109000001</v>
      </c>
      <c r="C3918" s="123" t="s">
        <v>4123</v>
      </c>
      <c r="D3918" s="123" t="s">
        <v>32</v>
      </c>
      <c r="E3918" s="160" t="s">
        <v>44</v>
      </c>
      <c r="F3918" s="160" t="s">
        <v>152</v>
      </c>
      <c r="G3918" s="160" t="s">
        <v>45</v>
      </c>
      <c r="H3918" s="149">
        <v>0</v>
      </c>
      <c r="I3918" s="123" t="s">
        <v>3506</v>
      </c>
      <c r="J3918" s="150">
        <f>VLOOKUP(B3918,'12.2023'!A:C,3,0)</f>
        <v>0</v>
      </c>
      <c r="K3918" s="151">
        <f>VLOOKUP(B3918,'12.2023'!A:D,4,0)</f>
        <v>0</v>
      </c>
      <c r="L3918" s="150">
        <f>VLOOKUP(B3918,'12.2023'!A:E,5,0)</f>
        <v>641334.72950000002</v>
      </c>
      <c r="M3918" s="150">
        <f>VLOOKUP(B3918,'12.2023'!A:F,6,0)</f>
        <v>641334.73</v>
      </c>
      <c r="N3918" s="150">
        <f t="shared" si="245"/>
        <v>0</v>
      </c>
      <c r="O3918" s="152">
        <f t="shared" si="246"/>
        <v>4.9999996554106474E-4</v>
      </c>
      <c r="P3918" s="128">
        <f t="shared" si="247"/>
        <v>-4.9999996554106474E-4</v>
      </c>
      <c r="Q3918" s="153">
        <v>0</v>
      </c>
      <c r="R3918" s="128">
        <f t="shared" si="248"/>
        <v>-4.9999996554106474E-4</v>
      </c>
      <c r="S3918" s="129">
        <v>11</v>
      </c>
    </row>
    <row r="3919" spans="2:19" hidden="1">
      <c r="B3919" s="121">
        <v>91201010000</v>
      </c>
      <c r="C3919" s="123" t="s">
        <v>4123</v>
      </c>
      <c r="D3919" s="123" t="s">
        <v>32</v>
      </c>
      <c r="E3919" s="149" t="s">
        <v>33</v>
      </c>
      <c r="F3919" s="123" t="s">
        <v>83</v>
      </c>
      <c r="G3919" s="123" t="s">
        <v>36</v>
      </c>
      <c r="H3919" s="149">
        <v>0</v>
      </c>
      <c r="I3919" s="123" t="s">
        <v>3966</v>
      </c>
      <c r="J3919" s="150">
        <f>VLOOKUP(B3919,'12.2023'!A:C,3,0)</f>
        <v>27500</v>
      </c>
      <c r="K3919" s="151">
        <f>VLOOKUP(B3919,'12.2023'!A:D,4,0)</f>
        <v>0</v>
      </c>
      <c r="L3919" s="150">
        <f>VLOOKUP(B3919,'12.2023'!A:E,5,0)</f>
        <v>0</v>
      </c>
      <c r="M3919" s="150">
        <f>VLOOKUP(B3919,'12.2023'!A:F,6,0)</f>
        <v>0</v>
      </c>
      <c r="N3919" s="150">
        <f t="shared" si="245"/>
        <v>27500</v>
      </c>
      <c r="O3919" s="152">
        <f t="shared" si="246"/>
        <v>0</v>
      </c>
      <c r="P3919" s="128">
        <f t="shared" si="247"/>
        <v>27500</v>
      </c>
      <c r="Q3919" s="153">
        <v>0</v>
      </c>
      <c r="R3919" s="128">
        <f t="shared" si="248"/>
        <v>27500</v>
      </c>
      <c r="S3919" s="129">
        <v>13</v>
      </c>
    </row>
    <row r="3920" spans="2:19" hidden="1">
      <c r="B3920" s="121">
        <v>91201020000</v>
      </c>
      <c r="C3920" s="123" t="s">
        <v>4123</v>
      </c>
      <c r="D3920" s="123" t="s">
        <v>32</v>
      </c>
      <c r="E3920" s="149" t="s">
        <v>33</v>
      </c>
      <c r="F3920" s="123" t="s">
        <v>83</v>
      </c>
      <c r="G3920" s="123" t="s">
        <v>96</v>
      </c>
      <c r="H3920" s="149">
        <v>0</v>
      </c>
      <c r="I3920" s="123" t="s">
        <v>3967</v>
      </c>
      <c r="J3920" s="150">
        <f>VLOOKUP(B3920,'12.2023'!A:C,3,0)</f>
        <v>630</v>
      </c>
      <c r="K3920" s="151">
        <f>VLOOKUP(B3920,'12.2023'!A:D,4,0)</f>
        <v>0</v>
      </c>
      <c r="L3920" s="150">
        <f>VLOOKUP(B3920,'12.2023'!A:E,5,0)</f>
        <v>0</v>
      </c>
      <c r="M3920" s="150">
        <f>VLOOKUP(B3920,'12.2023'!A:F,6,0)</f>
        <v>0</v>
      </c>
      <c r="N3920" s="150">
        <f t="shared" si="245"/>
        <v>630</v>
      </c>
      <c r="O3920" s="152">
        <f t="shared" si="246"/>
        <v>0</v>
      </c>
      <c r="P3920" s="128">
        <f t="shared" si="247"/>
        <v>630</v>
      </c>
      <c r="Q3920" s="153">
        <v>0</v>
      </c>
      <c r="R3920" s="128">
        <f t="shared" si="248"/>
        <v>630</v>
      </c>
      <c r="S3920" s="129">
        <v>13</v>
      </c>
    </row>
    <row r="3921" spans="2:19" hidden="1">
      <c r="B3921" s="121">
        <v>91202010000</v>
      </c>
      <c r="C3921" s="123" t="s">
        <v>4123</v>
      </c>
      <c r="D3921" s="123" t="s">
        <v>32</v>
      </c>
      <c r="E3921" s="149" t="s">
        <v>33</v>
      </c>
      <c r="F3921" s="123" t="s">
        <v>83</v>
      </c>
      <c r="G3921" s="123" t="s">
        <v>36</v>
      </c>
      <c r="H3921" s="149">
        <v>0</v>
      </c>
      <c r="I3921" s="123" t="s">
        <v>3968</v>
      </c>
      <c r="J3921" s="150">
        <f>VLOOKUP(B3921,'12.2023'!A:C,3,0)</f>
        <v>187245.94</v>
      </c>
      <c r="K3921" s="151">
        <f>VLOOKUP(B3921,'12.2023'!A:D,4,0)</f>
        <v>0</v>
      </c>
      <c r="L3921" s="150">
        <f>VLOOKUP(B3921,'12.2023'!A:E,5,0)</f>
        <v>0</v>
      </c>
      <c r="M3921" s="150">
        <f>VLOOKUP(B3921,'12.2023'!A:F,6,0)</f>
        <v>0</v>
      </c>
      <c r="N3921" s="150">
        <f t="shared" si="245"/>
        <v>187245.94</v>
      </c>
      <c r="O3921" s="152">
        <f t="shared" si="246"/>
        <v>0</v>
      </c>
      <c r="P3921" s="128">
        <f t="shared" si="247"/>
        <v>187245.94</v>
      </c>
      <c r="Q3921" s="153">
        <v>0</v>
      </c>
      <c r="R3921" s="128">
        <f t="shared" si="248"/>
        <v>187245.94</v>
      </c>
      <c r="S3921" s="129">
        <v>13</v>
      </c>
    </row>
    <row r="3922" spans="2:19" hidden="1">
      <c r="B3922" s="121">
        <v>91202020000</v>
      </c>
      <c r="C3922" s="123" t="s">
        <v>4123</v>
      </c>
      <c r="D3922" s="123" t="s">
        <v>32</v>
      </c>
      <c r="E3922" s="149" t="s">
        <v>33</v>
      </c>
      <c r="F3922" s="123" t="s">
        <v>83</v>
      </c>
      <c r="G3922" s="123" t="s">
        <v>57</v>
      </c>
      <c r="H3922" s="149">
        <v>0</v>
      </c>
      <c r="I3922" s="123" t="s">
        <v>3969</v>
      </c>
      <c r="J3922" s="150">
        <f>VLOOKUP(B3922,'12.2023'!A:C,3,0)</f>
        <v>1165000</v>
      </c>
      <c r="K3922" s="151">
        <f>VLOOKUP(B3922,'12.2023'!A:D,4,0)</f>
        <v>0</v>
      </c>
      <c r="L3922" s="150">
        <f>VLOOKUP(B3922,'12.2023'!A:E,5,0)</f>
        <v>23000</v>
      </c>
      <c r="M3922" s="150">
        <f>VLOOKUP(B3922,'12.2023'!A:F,6,0)</f>
        <v>0</v>
      </c>
      <c r="N3922" s="150">
        <f t="shared" si="245"/>
        <v>1188000</v>
      </c>
      <c r="O3922" s="152">
        <f t="shared" si="246"/>
        <v>0</v>
      </c>
      <c r="P3922" s="128">
        <f t="shared" si="247"/>
        <v>1188000</v>
      </c>
      <c r="Q3922" s="153">
        <v>0</v>
      </c>
      <c r="R3922" s="128">
        <f t="shared" si="248"/>
        <v>1188000</v>
      </c>
      <c r="S3922" s="129">
        <v>13</v>
      </c>
    </row>
    <row r="3923" spans="2:19" hidden="1">
      <c r="B3923" s="121">
        <v>91202030000</v>
      </c>
      <c r="C3923" s="123" t="s">
        <v>4123</v>
      </c>
      <c r="D3923" s="123" t="s">
        <v>32</v>
      </c>
      <c r="E3923" s="149" t="s">
        <v>33</v>
      </c>
      <c r="F3923" s="123" t="s">
        <v>83</v>
      </c>
      <c r="G3923" s="123" t="s">
        <v>37</v>
      </c>
      <c r="H3923" s="149">
        <v>0</v>
      </c>
      <c r="I3923" s="123" t="s">
        <v>3970</v>
      </c>
      <c r="J3923" s="150">
        <f>VLOOKUP(B3923,'12.2023'!A:C,3,0)</f>
        <v>65000</v>
      </c>
      <c r="K3923" s="151">
        <f>VLOOKUP(B3923,'12.2023'!A:D,4,0)</f>
        <v>0</v>
      </c>
      <c r="L3923" s="150">
        <f>VLOOKUP(B3923,'12.2023'!A:E,5,0)</f>
        <v>0</v>
      </c>
      <c r="M3923" s="150">
        <f>VLOOKUP(B3923,'12.2023'!A:F,6,0)</f>
        <v>0</v>
      </c>
      <c r="N3923" s="150">
        <f t="shared" si="245"/>
        <v>65000</v>
      </c>
      <c r="O3923" s="152">
        <f t="shared" si="246"/>
        <v>0</v>
      </c>
      <c r="P3923" s="128">
        <f t="shared" si="247"/>
        <v>65000</v>
      </c>
      <c r="Q3923" s="153">
        <v>0</v>
      </c>
      <c r="R3923" s="128">
        <f t="shared" si="248"/>
        <v>65000</v>
      </c>
      <c r="S3923" s="129">
        <v>13</v>
      </c>
    </row>
    <row r="3924" spans="2:19" hidden="1">
      <c r="B3924" s="121">
        <v>91202040000</v>
      </c>
      <c r="C3924" s="123" t="s">
        <v>4123</v>
      </c>
      <c r="D3924" s="123" t="s">
        <v>32</v>
      </c>
      <c r="E3924" s="149" t="s">
        <v>33</v>
      </c>
      <c r="F3924" s="123" t="s">
        <v>83</v>
      </c>
      <c r="G3924" s="123" t="s">
        <v>38</v>
      </c>
      <c r="H3924" s="149">
        <v>0</v>
      </c>
      <c r="I3924" s="123" t="s">
        <v>3971</v>
      </c>
      <c r="J3924" s="150">
        <f>VLOOKUP(B3924,'12.2023'!A:C,3,0)</f>
        <v>10000</v>
      </c>
      <c r="K3924" s="151">
        <f>VLOOKUP(B3924,'12.2023'!A:D,4,0)</f>
        <v>0</v>
      </c>
      <c r="L3924" s="150">
        <f>VLOOKUP(B3924,'12.2023'!A:E,5,0)</f>
        <v>1538.26</v>
      </c>
      <c r="M3924" s="150">
        <f>VLOOKUP(B3924,'12.2023'!A:F,6,0)</f>
        <v>0</v>
      </c>
      <c r="N3924" s="150">
        <f t="shared" si="245"/>
        <v>11538.26</v>
      </c>
      <c r="O3924" s="152">
        <f t="shared" si="246"/>
        <v>0</v>
      </c>
      <c r="P3924" s="128">
        <f t="shared" si="247"/>
        <v>11538.26</v>
      </c>
      <c r="Q3924" s="153">
        <v>0</v>
      </c>
      <c r="R3924" s="128">
        <f t="shared" si="248"/>
        <v>11538.26</v>
      </c>
      <c r="S3924" s="129">
        <v>13</v>
      </c>
    </row>
    <row r="3925" spans="2:19" hidden="1">
      <c r="B3925" s="121">
        <v>91202050000</v>
      </c>
      <c r="C3925" s="123" t="s">
        <v>4123</v>
      </c>
      <c r="D3925" s="123" t="s">
        <v>32</v>
      </c>
      <c r="E3925" s="149" t="s">
        <v>33</v>
      </c>
      <c r="F3925" s="123" t="s">
        <v>83</v>
      </c>
      <c r="G3925" s="123" t="s">
        <v>96</v>
      </c>
      <c r="H3925" s="149">
        <v>0</v>
      </c>
      <c r="I3925" s="123" t="s">
        <v>3972</v>
      </c>
      <c r="J3925" s="150">
        <f>VLOOKUP(B3925,'12.2023'!A:C,3,0)</f>
        <v>38865</v>
      </c>
      <c r="K3925" s="151">
        <f>VLOOKUP(B3925,'12.2023'!A:D,4,0)</f>
        <v>0</v>
      </c>
      <c r="L3925" s="150">
        <f>VLOOKUP(B3925,'12.2023'!A:E,5,0)</f>
        <v>3131.26</v>
      </c>
      <c r="M3925" s="150">
        <f>VLOOKUP(B3925,'12.2023'!A:F,6,0)</f>
        <v>0</v>
      </c>
      <c r="N3925" s="150">
        <f t="shared" si="245"/>
        <v>41996.26</v>
      </c>
      <c r="O3925" s="152">
        <f t="shared" si="246"/>
        <v>0</v>
      </c>
      <c r="P3925" s="128">
        <f t="shared" si="247"/>
        <v>41996.26</v>
      </c>
      <c r="Q3925" s="153">
        <v>0</v>
      </c>
      <c r="R3925" s="128">
        <f t="shared" si="248"/>
        <v>41996.26</v>
      </c>
      <c r="S3925" s="129">
        <v>13</v>
      </c>
    </row>
    <row r="3926" spans="2:19" hidden="1">
      <c r="B3926" s="121">
        <v>92101000001</v>
      </c>
      <c r="C3926" s="123" t="s">
        <v>4123</v>
      </c>
      <c r="D3926" s="123" t="s">
        <v>32</v>
      </c>
      <c r="E3926" s="123" t="s">
        <v>34</v>
      </c>
      <c r="F3926" s="123" t="s">
        <v>89</v>
      </c>
      <c r="G3926" s="123" t="s">
        <v>86</v>
      </c>
      <c r="H3926" s="149">
        <v>0</v>
      </c>
      <c r="I3926" s="123" t="s">
        <v>3973</v>
      </c>
      <c r="J3926" s="150">
        <f>VLOOKUP(B3926,'12.2023'!A:C,3,0)</f>
        <v>0</v>
      </c>
      <c r="K3926" s="151">
        <f>VLOOKUP(B3926,'12.2023'!A:D,4,0)</f>
        <v>68151.08</v>
      </c>
      <c r="L3926" s="150">
        <f>VLOOKUP(B3926,'12.2023'!A:E,5,0)</f>
        <v>345000</v>
      </c>
      <c r="M3926" s="150">
        <f>VLOOKUP(B3926,'12.2023'!A:F,6,0)</f>
        <v>403940.67</v>
      </c>
      <c r="N3926" s="150">
        <f t="shared" si="245"/>
        <v>0</v>
      </c>
      <c r="O3926" s="152">
        <f t="shared" si="246"/>
        <v>127091.75</v>
      </c>
      <c r="P3926" s="128">
        <f t="shared" si="247"/>
        <v>-127091.75</v>
      </c>
      <c r="Q3926" s="153">
        <v>0</v>
      </c>
      <c r="R3926" s="128">
        <f t="shared" si="248"/>
        <v>-127091.75</v>
      </c>
      <c r="S3926" s="129">
        <v>16</v>
      </c>
    </row>
    <row r="3927" spans="2:19" hidden="1">
      <c r="B3927" s="121">
        <v>92101000002</v>
      </c>
      <c r="C3927" s="123" t="s">
        <v>4123</v>
      </c>
      <c r="D3927" s="123" t="s">
        <v>32</v>
      </c>
      <c r="E3927" s="123" t="s">
        <v>34</v>
      </c>
      <c r="F3927" s="123" t="s">
        <v>89</v>
      </c>
      <c r="G3927" s="123" t="s">
        <v>86</v>
      </c>
      <c r="H3927" s="149">
        <v>0</v>
      </c>
      <c r="I3927" s="123" t="s">
        <v>3974</v>
      </c>
      <c r="J3927" s="150">
        <f>VLOOKUP(B3927,'12.2023'!A:C,3,0)</f>
        <v>0</v>
      </c>
      <c r="K3927" s="151">
        <f>VLOOKUP(B3927,'12.2023'!A:D,4,0)</f>
        <v>105275.7</v>
      </c>
      <c r="L3927" s="150">
        <f>VLOOKUP(B3927,'12.2023'!A:E,5,0)</f>
        <v>2405000</v>
      </c>
      <c r="M3927" s="150">
        <f>VLOOKUP(B3927,'12.2023'!A:F,6,0)</f>
        <v>3645455.17</v>
      </c>
      <c r="N3927" s="150">
        <f t="shared" si="245"/>
        <v>0</v>
      </c>
      <c r="O3927" s="152">
        <f t="shared" si="246"/>
        <v>1345730.87</v>
      </c>
      <c r="P3927" s="128">
        <f t="shared" si="247"/>
        <v>-1345730.87</v>
      </c>
      <c r="Q3927" s="153">
        <v>0</v>
      </c>
      <c r="R3927" s="128">
        <f t="shared" si="248"/>
        <v>-1345730.87</v>
      </c>
      <c r="S3927" s="129">
        <v>16</v>
      </c>
    </row>
    <row r="3928" spans="2:19" hidden="1">
      <c r="B3928" s="121">
        <v>92101000003</v>
      </c>
      <c r="C3928" s="123" t="s">
        <v>4123</v>
      </c>
      <c r="D3928" s="123" t="s">
        <v>32</v>
      </c>
      <c r="E3928" s="123" t="s">
        <v>34</v>
      </c>
      <c r="F3928" s="123" t="s">
        <v>89</v>
      </c>
      <c r="G3928" s="123" t="s">
        <v>86</v>
      </c>
      <c r="H3928" s="149">
        <v>0</v>
      </c>
      <c r="I3928" s="123" t="s">
        <v>3975</v>
      </c>
      <c r="J3928" s="150">
        <f>VLOOKUP(B3928,'12.2023'!A:C,3,0)</f>
        <v>0</v>
      </c>
      <c r="K3928" s="151">
        <f>VLOOKUP(B3928,'12.2023'!A:D,4,0)</f>
        <v>0</v>
      </c>
      <c r="L3928" s="150">
        <f>VLOOKUP(B3928,'12.2023'!A:E,5,0)</f>
        <v>0</v>
      </c>
      <c r="M3928" s="150">
        <f>VLOOKUP(B3928,'12.2023'!A:F,6,0)</f>
        <v>0</v>
      </c>
      <c r="N3928" s="150">
        <f t="shared" si="245"/>
        <v>0</v>
      </c>
      <c r="O3928" s="152">
        <f t="shared" si="246"/>
        <v>0</v>
      </c>
      <c r="P3928" s="128">
        <f t="shared" si="247"/>
        <v>0</v>
      </c>
      <c r="Q3928" s="153">
        <v>0</v>
      </c>
      <c r="R3928" s="128">
        <f t="shared" si="248"/>
        <v>0</v>
      </c>
      <c r="S3928" s="129">
        <v>16</v>
      </c>
    </row>
    <row r="3929" spans="2:19" hidden="1">
      <c r="B3929" s="121">
        <v>92101000004</v>
      </c>
      <c r="C3929" s="123" t="s">
        <v>4123</v>
      </c>
      <c r="D3929" s="123" t="s">
        <v>32</v>
      </c>
      <c r="E3929" s="123" t="s">
        <v>34</v>
      </c>
      <c r="F3929" s="123" t="s">
        <v>89</v>
      </c>
      <c r="G3929" s="123" t="s">
        <v>86</v>
      </c>
      <c r="H3929" s="149">
        <v>0</v>
      </c>
      <c r="I3929" s="123" t="s">
        <v>3976</v>
      </c>
      <c r="J3929" s="150">
        <f>VLOOKUP(B3929,'12.2023'!A:C,3,0)</f>
        <v>0</v>
      </c>
      <c r="K3929" s="151">
        <f>VLOOKUP(B3929,'12.2023'!A:D,4,0)</f>
        <v>0</v>
      </c>
      <c r="L3929" s="150">
        <f>VLOOKUP(B3929,'12.2023'!A:E,5,0)</f>
        <v>0</v>
      </c>
      <c r="M3929" s="150">
        <f>VLOOKUP(B3929,'12.2023'!A:F,6,0)</f>
        <v>0</v>
      </c>
      <c r="N3929" s="150">
        <f t="shared" si="245"/>
        <v>0</v>
      </c>
      <c r="O3929" s="152">
        <f t="shared" si="246"/>
        <v>0</v>
      </c>
      <c r="P3929" s="128">
        <f t="shared" si="247"/>
        <v>0</v>
      </c>
      <c r="Q3929" s="153">
        <v>0</v>
      </c>
      <c r="R3929" s="128">
        <f t="shared" si="248"/>
        <v>0</v>
      </c>
      <c r="S3929" s="129">
        <v>16</v>
      </c>
    </row>
    <row r="3930" spans="2:19" hidden="1">
      <c r="B3930" s="121">
        <v>92101000006</v>
      </c>
      <c r="C3930" s="123" t="s">
        <v>4123</v>
      </c>
      <c r="D3930" s="123" t="s">
        <v>32</v>
      </c>
      <c r="E3930" s="123" t="s">
        <v>34</v>
      </c>
      <c r="F3930" s="123" t="s">
        <v>89</v>
      </c>
      <c r="G3930" s="123" t="s">
        <v>86</v>
      </c>
      <c r="H3930" s="149">
        <v>0</v>
      </c>
      <c r="I3930" s="123" t="s">
        <v>3977</v>
      </c>
      <c r="J3930" s="150">
        <f>VLOOKUP(B3930,'12.2023'!A:C,3,0)</f>
        <v>0</v>
      </c>
      <c r="K3930" s="151">
        <f>VLOOKUP(B3930,'12.2023'!A:D,4,0)</f>
        <v>0</v>
      </c>
      <c r="L3930" s="150">
        <f>VLOOKUP(B3930,'12.2023'!A:E,5,0)</f>
        <v>0</v>
      </c>
      <c r="M3930" s="150">
        <f>VLOOKUP(B3930,'12.2023'!A:F,6,0)</f>
        <v>0</v>
      </c>
      <c r="N3930" s="150">
        <f t="shared" si="245"/>
        <v>0</v>
      </c>
      <c r="O3930" s="152">
        <f t="shared" si="246"/>
        <v>0</v>
      </c>
      <c r="P3930" s="128">
        <f t="shared" si="247"/>
        <v>0</v>
      </c>
      <c r="Q3930" s="153">
        <v>0</v>
      </c>
      <c r="R3930" s="128">
        <f t="shared" si="248"/>
        <v>0</v>
      </c>
      <c r="S3930" s="129">
        <v>16</v>
      </c>
    </row>
    <row r="3931" spans="2:19" hidden="1">
      <c r="B3931" s="121">
        <v>92101000007</v>
      </c>
      <c r="C3931" s="123" t="s">
        <v>4123</v>
      </c>
      <c r="D3931" s="123" t="s">
        <v>32</v>
      </c>
      <c r="E3931" s="123" t="s">
        <v>34</v>
      </c>
      <c r="F3931" s="123" t="s">
        <v>89</v>
      </c>
      <c r="G3931" s="123" t="s">
        <v>86</v>
      </c>
      <c r="H3931" s="149">
        <v>0</v>
      </c>
      <c r="I3931" s="123" t="s">
        <v>3978</v>
      </c>
      <c r="J3931" s="150">
        <f>VLOOKUP(B3931,'12.2023'!A:C,3,0)</f>
        <v>0</v>
      </c>
      <c r="K3931" s="151">
        <f>VLOOKUP(B3931,'12.2023'!A:D,4,0)</f>
        <v>0</v>
      </c>
      <c r="L3931" s="150">
        <f>VLOOKUP(B3931,'12.2023'!A:E,5,0)</f>
        <v>0</v>
      </c>
      <c r="M3931" s="150">
        <f>VLOOKUP(B3931,'12.2023'!A:F,6,0)</f>
        <v>0</v>
      </c>
      <c r="N3931" s="150">
        <f t="shared" si="245"/>
        <v>0</v>
      </c>
      <c r="O3931" s="152">
        <f t="shared" si="246"/>
        <v>0</v>
      </c>
      <c r="P3931" s="128">
        <f t="shared" si="247"/>
        <v>0</v>
      </c>
      <c r="Q3931" s="153">
        <v>0</v>
      </c>
      <c r="R3931" s="128">
        <f t="shared" si="248"/>
        <v>0</v>
      </c>
      <c r="S3931" s="129">
        <v>16</v>
      </c>
    </row>
    <row r="3932" spans="2:19" hidden="1">
      <c r="B3932" s="121">
        <v>92101000008</v>
      </c>
      <c r="C3932" s="123" t="s">
        <v>4123</v>
      </c>
      <c r="D3932" s="123" t="s">
        <v>32</v>
      </c>
      <c r="E3932" s="123" t="s">
        <v>34</v>
      </c>
      <c r="F3932" s="123" t="s">
        <v>89</v>
      </c>
      <c r="G3932" s="123" t="s">
        <v>86</v>
      </c>
      <c r="H3932" s="149">
        <v>0</v>
      </c>
      <c r="I3932" s="123" t="s">
        <v>3529</v>
      </c>
      <c r="J3932" s="150">
        <f>VLOOKUP(B3932,'12.2023'!A:C,3,0)</f>
        <v>0</v>
      </c>
      <c r="K3932" s="151">
        <f>VLOOKUP(B3932,'12.2023'!A:D,4,0)</f>
        <v>0</v>
      </c>
      <c r="L3932" s="150">
        <f>VLOOKUP(B3932,'12.2023'!A:E,5,0)</f>
        <v>1725</v>
      </c>
      <c r="M3932" s="150">
        <f>VLOOKUP(B3932,'12.2023'!A:F,6,0)</f>
        <v>1725</v>
      </c>
      <c r="N3932" s="150">
        <f t="shared" si="245"/>
        <v>0</v>
      </c>
      <c r="O3932" s="152">
        <f t="shared" si="246"/>
        <v>0</v>
      </c>
      <c r="P3932" s="128">
        <f t="shared" si="247"/>
        <v>0</v>
      </c>
      <c r="Q3932" s="153">
        <v>0</v>
      </c>
      <c r="R3932" s="128">
        <f t="shared" si="248"/>
        <v>0</v>
      </c>
      <c r="S3932" s="129">
        <v>16</v>
      </c>
    </row>
    <row r="3933" spans="2:19" hidden="1">
      <c r="B3933" s="121">
        <v>92101000009</v>
      </c>
      <c r="C3933" s="123" t="s">
        <v>4123</v>
      </c>
      <c r="D3933" s="123" t="s">
        <v>32</v>
      </c>
      <c r="E3933" s="123" t="s">
        <v>34</v>
      </c>
      <c r="F3933" s="123" t="s">
        <v>89</v>
      </c>
      <c r="G3933" s="123" t="s">
        <v>86</v>
      </c>
      <c r="H3933" s="149">
        <v>0</v>
      </c>
      <c r="I3933" s="123" t="s">
        <v>3979</v>
      </c>
      <c r="J3933" s="150">
        <f>VLOOKUP(B3933,'12.2023'!A:C,3,0)</f>
        <v>0</v>
      </c>
      <c r="K3933" s="151">
        <f>VLOOKUP(B3933,'12.2023'!A:D,4,0)</f>
        <v>0</v>
      </c>
      <c r="L3933" s="150">
        <f>VLOOKUP(B3933,'12.2023'!A:E,5,0)</f>
        <v>0</v>
      </c>
      <c r="M3933" s="150">
        <f>VLOOKUP(B3933,'12.2023'!A:F,6,0)</f>
        <v>0</v>
      </c>
      <c r="N3933" s="150">
        <f t="shared" si="245"/>
        <v>0</v>
      </c>
      <c r="O3933" s="152">
        <f t="shared" si="246"/>
        <v>0</v>
      </c>
      <c r="P3933" s="128">
        <f t="shared" si="247"/>
        <v>0</v>
      </c>
      <c r="Q3933" s="153">
        <v>0</v>
      </c>
      <c r="R3933" s="128">
        <f t="shared" si="248"/>
        <v>0</v>
      </c>
      <c r="S3933" s="129">
        <v>16</v>
      </c>
    </row>
    <row r="3934" spans="2:19" hidden="1">
      <c r="B3934" s="121">
        <v>92101000010</v>
      </c>
      <c r="C3934" s="123" t="s">
        <v>4123</v>
      </c>
      <c r="D3934" s="123" t="s">
        <v>32</v>
      </c>
      <c r="E3934" s="123" t="s">
        <v>34</v>
      </c>
      <c r="F3934" s="123" t="s">
        <v>89</v>
      </c>
      <c r="G3934" s="123" t="s">
        <v>86</v>
      </c>
      <c r="H3934" s="149">
        <v>0</v>
      </c>
      <c r="I3934" s="123" t="s">
        <v>3980</v>
      </c>
      <c r="J3934" s="150">
        <f>VLOOKUP(B3934,'12.2023'!A:C,3,0)</f>
        <v>0</v>
      </c>
      <c r="K3934" s="151">
        <f>VLOOKUP(B3934,'12.2023'!A:D,4,0)</f>
        <v>0</v>
      </c>
      <c r="L3934" s="150">
        <f>VLOOKUP(B3934,'12.2023'!A:E,5,0)</f>
        <v>0</v>
      </c>
      <c r="M3934" s="150">
        <f>VLOOKUP(B3934,'12.2023'!A:F,6,0)</f>
        <v>0</v>
      </c>
      <c r="N3934" s="150">
        <f t="shared" si="245"/>
        <v>0</v>
      </c>
      <c r="O3934" s="152">
        <f t="shared" si="246"/>
        <v>0</v>
      </c>
      <c r="P3934" s="128">
        <f t="shared" si="247"/>
        <v>0</v>
      </c>
      <c r="Q3934" s="153">
        <v>0</v>
      </c>
      <c r="R3934" s="128">
        <f t="shared" si="248"/>
        <v>0</v>
      </c>
      <c r="S3934" s="129">
        <v>16</v>
      </c>
    </row>
    <row r="3935" spans="2:19" hidden="1">
      <c r="B3935" s="121">
        <v>92101000011</v>
      </c>
      <c r="C3935" s="123" t="s">
        <v>4123</v>
      </c>
      <c r="D3935" s="123" t="s">
        <v>32</v>
      </c>
      <c r="E3935" s="123" t="s">
        <v>34</v>
      </c>
      <c r="F3935" s="123" t="s">
        <v>89</v>
      </c>
      <c r="G3935" s="123" t="s">
        <v>86</v>
      </c>
      <c r="H3935" s="149">
        <v>0</v>
      </c>
      <c r="I3935" s="123" t="s">
        <v>3981</v>
      </c>
      <c r="J3935" s="150">
        <f>VLOOKUP(B3935,'12.2023'!A:C,3,0)</f>
        <v>0</v>
      </c>
      <c r="K3935" s="151">
        <f>VLOOKUP(B3935,'12.2023'!A:D,4,0)</f>
        <v>4593.5</v>
      </c>
      <c r="L3935" s="150">
        <f>VLOOKUP(B3935,'12.2023'!A:E,5,0)</f>
        <v>102965</v>
      </c>
      <c r="M3935" s="150">
        <f>VLOOKUP(B3935,'12.2023'!A:F,6,0)</f>
        <v>118244.45</v>
      </c>
      <c r="N3935" s="150">
        <f t="shared" si="245"/>
        <v>0</v>
      </c>
      <c r="O3935" s="152">
        <f t="shared" si="246"/>
        <v>19872.949999999997</v>
      </c>
      <c r="P3935" s="128">
        <f t="shared" si="247"/>
        <v>-19872.949999999997</v>
      </c>
      <c r="Q3935" s="153">
        <v>0</v>
      </c>
      <c r="R3935" s="128">
        <f t="shared" si="248"/>
        <v>-19872.949999999997</v>
      </c>
      <c r="S3935" s="129">
        <v>16</v>
      </c>
    </row>
    <row r="3936" spans="2:19" hidden="1">
      <c r="B3936" s="121">
        <v>92101000012</v>
      </c>
      <c r="C3936" s="123" t="s">
        <v>4123</v>
      </c>
      <c r="D3936" s="123" t="s">
        <v>32</v>
      </c>
      <c r="E3936" s="123" t="s">
        <v>34</v>
      </c>
      <c r="F3936" s="123" t="s">
        <v>89</v>
      </c>
      <c r="G3936" s="123" t="s">
        <v>86</v>
      </c>
      <c r="H3936" s="149">
        <v>0</v>
      </c>
      <c r="I3936" s="123" t="s">
        <v>3982</v>
      </c>
      <c r="J3936" s="150">
        <f>VLOOKUP(B3936,'12.2023'!A:C,3,0)</f>
        <v>0</v>
      </c>
      <c r="K3936" s="151">
        <f>VLOOKUP(B3936,'12.2023'!A:D,4,0)</f>
        <v>0</v>
      </c>
      <c r="L3936" s="150">
        <f>VLOOKUP(B3936,'12.2023'!A:E,5,0)</f>
        <v>0</v>
      </c>
      <c r="M3936" s="150">
        <f>VLOOKUP(B3936,'12.2023'!A:F,6,0)</f>
        <v>0</v>
      </c>
      <c r="N3936" s="150">
        <f t="shared" si="245"/>
        <v>0</v>
      </c>
      <c r="O3936" s="152">
        <f t="shared" si="246"/>
        <v>0</v>
      </c>
      <c r="P3936" s="128">
        <f t="shared" si="247"/>
        <v>0</v>
      </c>
      <c r="Q3936" s="153">
        <v>0</v>
      </c>
      <c r="R3936" s="128">
        <f t="shared" si="248"/>
        <v>0</v>
      </c>
      <c r="S3936" s="129">
        <v>16</v>
      </c>
    </row>
    <row r="3937" spans="2:19" hidden="1">
      <c r="B3937" s="121">
        <v>92101000013</v>
      </c>
      <c r="C3937" s="123" t="s">
        <v>4123</v>
      </c>
      <c r="D3937" s="123" t="s">
        <v>32</v>
      </c>
      <c r="E3937" s="123" t="s">
        <v>34</v>
      </c>
      <c r="F3937" s="123" t="s">
        <v>89</v>
      </c>
      <c r="G3937" s="123" t="s">
        <v>86</v>
      </c>
      <c r="H3937" s="149">
        <v>0</v>
      </c>
      <c r="I3937" s="123" t="s">
        <v>3983</v>
      </c>
      <c r="J3937" s="150">
        <f>VLOOKUP(B3937,'12.2023'!A:C,3,0)</f>
        <v>0</v>
      </c>
      <c r="K3937" s="151">
        <f>VLOOKUP(B3937,'12.2023'!A:D,4,0)</f>
        <v>0</v>
      </c>
      <c r="L3937" s="150">
        <f>VLOOKUP(B3937,'12.2023'!A:E,5,0)</f>
        <v>0</v>
      </c>
      <c r="M3937" s="150">
        <f>VLOOKUP(B3937,'12.2023'!A:F,6,0)</f>
        <v>0</v>
      </c>
      <c r="N3937" s="150">
        <f t="shared" si="245"/>
        <v>0</v>
      </c>
      <c r="O3937" s="152">
        <f t="shared" si="246"/>
        <v>0</v>
      </c>
      <c r="P3937" s="128">
        <f t="shared" si="247"/>
        <v>0</v>
      </c>
      <c r="Q3937" s="153">
        <v>0</v>
      </c>
      <c r="R3937" s="128">
        <f t="shared" si="248"/>
        <v>0</v>
      </c>
      <c r="S3937" s="129">
        <v>16</v>
      </c>
    </row>
    <row r="3938" spans="2:19" hidden="1">
      <c r="B3938" s="121">
        <v>92101000014</v>
      </c>
      <c r="C3938" s="123" t="s">
        <v>4123</v>
      </c>
      <c r="D3938" s="123" t="s">
        <v>32</v>
      </c>
      <c r="E3938" s="123" t="s">
        <v>34</v>
      </c>
      <c r="F3938" s="123" t="s">
        <v>89</v>
      </c>
      <c r="G3938" s="123" t="s">
        <v>86</v>
      </c>
      <c r="H3938" s="149">
        <v>0</v>
      </c>
      <c r="I3938" s="123" t="s">
        <v>3984</v>
      </c>
      <c r="J3938" s="150">
        <f>VLOOKUP(B3938,'12.2023'!A:C,3,0)</f>
        <v>0</v>
      </c>
      <c r="K3938" s="151">
        <f>VLOOKUP(B3938,'12.2023'!A:D,4,0)</f>
        <v>0</v>
      </c>
      <c r="L3938" s="150">
        <f>VLOOKUP(B3938,'12.2023'!A:E,5,0)</f>
        <v>0</v>
      </c>
      <c r="M3938" s="150">
        <f>VLOOKUP(B3938,'12.2023'!A:F,6,0)</f>
        <v>0</v>
      </c>
      <c r="N3938" s="150">
        <f t="shared" si="245"/>
        <v>0</v>
      </c>
      <c r="O3938" s="152">
        <f t="shared" si="246"/>
        <v>0</v>
      </c>
      <c r="P3938" s="128">
        <f t="shared" si="247"/>
        <v>0</v>
      </c>
      <c r="Q3938" s="153">
        <v>0</v>
      </c>
      <c r="R3938" s="128">
        <f t="shared" si="248"/>
        <v>0</v>
      </c>
      <c r="S3938" s="129">
        <v>16</v>
      </c>
    </row>
    <row r="3939" spans="2:19" hidden="1">
      <c r="B3939" s="121">
        <v>92101000015</v>
      </c>
      <c r="C3939" s="123" t="s">
        <v>4123</v>
      </c>
      <c r="D3939" s="123" t="s">
        <v>32</v>
      </c>
      <c r="E3939" s="123" t="s">
        <v>34</v>
      </c>
      <c r="F3939" s="123" t="s">
        <v>89</v>
      </c>
      <c r="G3939" s="123" t="s">
        <v>86</v>
      </c>
      <c r="H3939" s="149">
        <v>0</v>
      </c>
      <c r="I3939" s="123" t="s">
        <v>3985</v>
      </c>
      <c r="J3939" s="150">
        <f>VLOOKUP(B3939,'12.2023'!A:C,3,0)</f>
        <v>0</v>
      </c>
      <c r="K3939" s="151">
        <f>VLOOKUP(B3939,'12.2023'!A:D,4,0)</f>
        <v>0</v>
      </c>
      <c r="L3939" s="150">
        <f>VLOOKUP(B3939,'12.2023'!A:E,5,0)</f>
        <v>0</v>
      </c>
      <c r="M3939" s="150">
        <f>VLOOKUP(B3939,'12.2023'!A:F,6,0)</f>
        <v>0</v>
      </c>
      <c r="N3939" s="150">
        <f t="shared" si="245"/>
        <v>0</v>
      </c>
      <c r="O3939" s="152">
        <f t="shared" si="246"/>
        <v>0</v>
      </c>
      <c r="P3939" s="128">
        <f t="shared" si="247"/>
        <v>0</v>
      </c>
      <c r="Q3939" s="153">
        <v>0</v>
      </c>
      <c r="R3939" s="128">
        <f t="shared" si="248"/>
        <v>0</v>
      </c>
      <c r="S3939" s="129">
        <v>16</v>
      </c>
    </row>
    <row r="3940" spans="2:19" hidden="1">
      <c r="B3940" s="121">
        <v>92101000016</v>
      </c>
      <c r="C3940" s="123" t="s">
        <v>4123</v>
      </c>
      <c r="D3940" s="123" t="s">
        <v>32</v>
      </c>
      <c r="E3940" s="123" t="s">
        <v>34</v>
      </c>
      <c r="F3940" s="123" t="s">
        <v>89</v>
      </c>
      <c r="G3940" s="123" t="s">
        <v>86</v>
      </c>
      <c r="H3940" s="149">
        <v>0</v>
      </c>
      <c r="I3940" s="123" t="s">
        <v>3986</v>
      </c>
      <c r="J3940" s="150">
        <f>VLOOKUP(B3940,'12.2023'!A:C,3,0)</f>
        <v>0</v>
      </c>
      <c r="K3940" s="151">
        <f>VLOOKUP(B3940,'12.2023'!A:D,4,0)</f>
        <v>0</v>
      </c>
      <c r="L3940" s="150">
        <f>VLOOKUP(B3940,'12.2023'!A:E,5,0)</f>
        <v>0</v>
      </c>
      <c r="M3940" s="150">
        <f>VLOOKUP(B3940,'12.2023'!A:F,6,0)</f>
        <v>0</v>
      </c>
      <c r="N3940" s="150">
        <f t="shared" si="245"/>
        <v>0</v>
      </c>
      <c r="O3940" s="152">
        <f t="shared" si="246"/>
        <v>0</v>
      </c>
      <c r="P3940" s="128">
        <f t="shared" si="247"/>
        <v>0</v>
      </c>
      <c r="Q3940" s="153">
        <v>0</v>
      </c>
      <c r="R3940" s="128">
        <f t="shared" si="248"/>
        <v>0</v>
      </c>
      <c r="S3940" s="129">
        <v>16</v>
      </c>
    </row>
    <row r="3941" spans="2:19" hidden="1">
      <c r="B3941" s="121">
        <v>92101000017</v>
      </c>
      <c r="C3941" s="123" t="s">
        <v>4123</v>
      </c>
      <c r="D3941" s="123" t="s">
        <v>32</v>
      </c>
      <c r="E3941" s="123" t="s">
        <v>34</v>
      </c>
      <c r="F3941" s="123" t="s">
        <v>89</v>
      </c>
      <c r="G3941" s="123" t="s">
        <v>86</v>
      </c>
      <c r="H3941" s="149">
        <v>0</v>
      </c>
      <c r="I3941" s="123" t="s">
        <v>3987</v>
      </c>
      <c r="J3941" s="150">
        <f>VLOOKUP(B3941,'12.2023'!A:C,3,0)</f>
        <v>0</v>
      </c>
      <c r="K3941" s="151">
        <f>VLOOKUP(B3941,'12.2023'!A:D,4,0)</f>
        <v>0</v>
      </c>
      <c r="L3941" s="150">
        <f>VLOOKUP(B3941,'12.2023'!A:E,5,0)</f>
        <v>0</v>
      </c>
      <c r="M3941" s="150">
        <f>VLOOKUP(B3941,'12.2023'!A:F,6,0)</f>
        <v>0</v>
      </c>
      <c r="N3941" s="150">
        <f t="shared" si="245"/>
        <v>0</v>
      </c>
      <c r="O3941" s="152">
        <f t="shared" si="246"/>
        <v>0</v>
      </c>
      <c r="P3941" s="128">
        <f t="shared" si="247"/>
        <v>0</v>
      </c>
      <c r="Q3941" s="153">
        <v>0</v>
      </c>
      <c r="R3941" s="128">
        <f t="shared" si="248"/>
        <v>0</v>
      </c>
      <c r="S3941" s="129">
        <v>16</v>
      </c>
    </row>
    <row r="3942" spans="2:19" hidden="1">
      <c r="B3942" s="121">
        <v>92101000018</v>
      </c>
      <c r="C3942" s="123" t="s">
        <v>4123</v>
      </c>
      <c r="D3942" s="123" t="s">
        <v>32</v>
      </c>
      <c r="E3942" s="123" t="s">
        <v>34</v>
      </c>
      <c r="F3942" s="123" t="s">
        <v>89</v>
      </c>
      <c r="G3942" s="123" t="s">
        <v>86</v>
      </c>
      <c r="H3942" s="160">
        <v>0</v>
      </c>
      <c r="I3942" s="123" t="s">
        <v>3988</v>
      </c>
      <c r="J3942" s="150">
        <f>VLOOKUP(B3942,'12.2023'!A:C,3,0)</f>
        <v>0</v>
      </c>
      <c r="K3942" s="151">
        <f>VLOOKUP(B3942,'12.2023'!A:D,4,0)</f>
        <v>0</v>
      </c>
      <c r="L3942" s="150">
        <f>VLOOKUP(B3942,'12.2023'!A:E,5,0)</f>
        <v>17527.73</v>
      </c>
      <c r="M3942" s="150">
        <f>VLOOKUP(B3942,'12.2023'!A:F,6,0)</f>
        <v>17527.73</v>
      </c>
      <c r="N3942" s="150">
        <f t="shared" si="245"/>
        <v>0</v>
      </c>
      <c r="O3942" s="152">
        <f t="shared" si="246"/>
        <v>0</v>
      </c>
      <c r="P3942" s="128">
        <f t="shared" si="247"/>
        <v>0</v>
      </c>
      <c r="Q3942" s="153">
        <v>0</v>
      </c>
      <c r="R3942" s="128">
        <f t="shared" si="248"/>
        <v>0</v>
      </c>
      <c r="S3942" s="129">
        <v>16</v>
      </c>
    </row>
    <row r="3943" spans="2:19" hidden="1">
      <c r="B3943" s="121">
        <v>92101000019</v>
      </c>
      <c r="C3943" s="123" t="s">
        <v>4123</v>
      </c>
      <c r="D3943" s="123" t="s">
        <v>32</v>
      </c>
      <c r="E3943" s="123" t="s">
        <v>34</v>
      </c>
      <c r="F3943" s="123" t="s">
        <v>89</v>
      </c>
      <c r="G3943" s="123" t="s">
        <v>86</v>
      </c>
      <c r="H3943" s="149">
        <v>0</v>
      </c>
      <c r="I3943" s="123" t="s">
        <v>3989</v>
      </c>
      <c r="J3943" s="150">
        <f>VLOOKUP(B3943,'12.2023'!A:C,3,0)</f>
        <v>0</v>
      </c>
      <c r="K3943" s="151">
        <f>VLOOKUP(B3943,'12.2023'!A:D,4,0)</f>
        <v>0</v>
      </c>
      <c r="L3943" s="150">
        <f>VLOOKUP(B3943,'12.2023'!A:E,5,0)</f>
        <v>0</v>
      </c>
      <c r="M3943" s="150">
        <f>VLOOKUP(B3943,'12.2023'!A:F,6,0)</f>
        <v>0</v>
      </c>
      <c r="N3943" s="150">
        <f t="shared" si="245"/>
        <v>0</v>
      </c>
      <c r="O3943" s="152">
        <f t="shared" si="246"/>
        <v>0</v>
      </c>
      <c r="P3943" s="128">
        <f t="shared" si="247"/>
        <v>0</v>
      </c>
      <c r="Q3943" s="153">
        <v>0</v>
      </c>
      <c r="R3943" s="128">
        <f t="shared" si="248"/>
        <v>0</v>
      </c>
      <c r="S3943" s="129">
        <v>16</v>
      </c>
    </row>
    <row r="3944" spans="2:19" hidden="1">
      <c r="B3944" s="121">
        <v>92101000020</v>
      </c>
      <c r="C3944" s="123" t="s">
        <v>4123</v>
      </c>
      <c r="D3944" s="123" t="s">
        <v>32</v>
      </c>
      <c r="E3944" s="123" t="s">
        <v>34</v>
      </c>
      <c r="F3944" s="123" t="s">
        <v>89</v>
      </c>
      <c r="G3944" s="123" t="s">
        <v>86</v>
      </c>
      <c r="H3944" s="160">
        <v>0</v>
      </c>
      <c r="I3944" s="123" t="s">
        <v>3990</v>
      </c>
      <c r="J3944" s="150">
        <f>VLOOKUP(B3944,'12.2023'!A:C,3,0)</f>
        <v>0</v>
      </c>
      <c r="K3944" s="151">
        <f>VLOOKUP(B3944,'12.2023'!A:D,4,0)</f>
        <v>0</v>
      </c>
      <c r="L3944" s="150">
        <f>VLOOKUP(B3944,'12.2023'!A:E,5,0)</f>
        <v>10063</v>
      </c>
      <c r="M3944" s="150">
        <f>VLOOKUP(B3944,'12.2023'!A:F,6,0)</f>
        <v>10063</v>
      </c>
      <c r="N3944" s="150">
        <f t="shared" si="245"/>
        <v>0</v>
      </c>
      <c r="O3944" s="152">
        <f t="shared" si="246"/>
        <v>0</v>
      </c>
      <c r="P3944" s="128">
        <f t="shared" si="247"/>
        <v>0</v>
      </c>
      <c r="Q3944" s="153">
        <v>0</v>
      </c>
      <c r="R3944" s="128">
        <f t="shared" si="248"/>
        <v>0</v>
      </c>
      <c r="S3944" s="129">
        <v>16</v>
      </c>
    </row>
    <row r="3945" spans="2:19" hidden="1">
      <c r="B3945" s="121">
        <v>92101000021</v>
      </c>
      <c r="C3945" s="123" t="s">
        <v>4123</v>
      </c>
      <c r="D3945" s="123" t="s">
        <v>32</v>
      </c>
      <c r="E3945" s="123" t="s">
        <v>34</v>
      </c>
      <c r="F3945" s="123" t="s">
        <v>89</v>
      </c>
      <c r="G3945" s="123" t="s">
        <v>86</v>
      </c>
      <c r="H3945" s="149">
        <v>0</v>
      </c>
      <c r="I3945" s="123" t="s">
        <v>3991</v>
      </c>
      <c r="J3945" s="150">
        <f>VLOOKUP(B3945,'12.2023'!A:C,3,0)</f>
        <v>0</v>
      </c>
      <c r="K3945" s="151">
        <f>VLOOKUP(B3945,'12.2023'!A:D,4,0)</f>
        <v>469.2</v>
      </c>
      <c r="L3945" s="150">
        <f>VLOOKUP(B3945,'12.2023'!A:E,5,0)</f>
        <v>10971.12</v>
      </c>
      <c r="M3945" s="150">
        <f>VLOOKUP(B3945,'12.2023'!A:F,6,0)</f>
        <v>10501.92</v>
      </c>
      <c r="N3945" s="150">
        <f t="shared" si="245"/>
        <v>0</v>
      </c>
      <c r="O3945" s="152">
        <f t="shared" si="246"/>
        <v>0</v>
      </c>
      <c r="P3945" s="128">
        <f t="shared" si="247"/>
        <v>0</v>
      </c>
      <c r="Q3945" s="153">
        <v>0</v>
      </c>
      <c r="R3945" s="128">
        <f t="shared" si="248"/>
        <v>0</v>
      </c>
      <c r="S3945" s="129">
        <v>16</v>
      </c>
    </row>
    <row r="3946" spans="2:19" hidden="1">
      <c r="B3946" s="121">
        <v>92101000022</v>
      </c>
      <c r="C3946" s="123" t="s">
        <v>4123</v>
      </c>
      <c r="D3946" s="123" t="s">
        <v>32</v>
      </c>
      <c r="E3946" s="123" t="s">
        <v>34</v>
      </c>
      <c r="F3946" s="123" t="s">
        <v>89</v>
      </c>
      <c r="G3946" s="123" t="s">
        <v>86</v>
      </c>
      <c r="H3946" s="160">
        <v>0</v>
      </c>
      <c r="I3946" s="123" t="s">
        <v>3992</v>
      </c>
      <c r="J3946" s="150">
        <f>VLOOKUP(B3946,'12.2023'!A:C,3,0)</f>
        <v>0</v>
      </c>
      <c r="K3946" s="151">
        <f>VLOOKUP(B3946,'12.2023'!A:D,4,0)</f>
        <v>0</v>
      </c>
      <c r="L3946" s="150">
        <f>VLOOKUP(B3946,'12.2023'!A:E,5,0)</f>
        <v>18808</v>
      </c>
      <c r="M3946" s="150">
        <f>VLOOKUP(B3946,'12.2023'!A:F,6,0)</f>
        <v>47584.700000000004</v>
      </c>
      <c r="N3946" s="150">
        <f t="shared" si="245"/>
        <v>0</v>
      </c>
      <c r="O3946" s="152">
        <f t="shared" si="246"/>
        <v>28776.700000000004</v>
      </c>
      <c r="P3946" s="128">
        <f t="shared" si="247"/>
        <v>-28776.700000000004</v>
      </c>
      <c r="Q3946" s="153">
        <v>0</v>
      </c>
      <c r="R3946" s="128">
        <f t="shared" si="248"/>
        <v>-28776.700000000004</v>
      </c>
      <c r="S3946" s="129">
        <v>16</v>
      </c>
    </row>
    <row r="3947" spans="2:19" hidden="1">
      <c r="B3947" s="121">
        <v>92101000023</v>
      </c>
      <c r="C3947" s="123" t="s">
        <v>4123</v>
      </c>
      <c r="D3947" s="123" t="s">
        <v>32</v>
      </c>
      <c r="E3947" s="123" t="s">
        <v>34</v>
      </c>
      <c r="F3947" s="123" t="s">
        <v>89</v>
      </c>
      <c r="G3947" s="123" t="s">
        <v>86</v>
      </c>
      <c r="H3947" s="149">
        <v>0</v>
      </c>
      <c r="I3947" s="123" t="s">
        <v>3993</v>
      </c>
      <c r="J3947" s="150">
        <f>VLOOKUP(B3947,'12.2023'!A:C,3,0)</f>
        <v>0</v>
      </c>
      <c r="K3947" s="151">
        <f>VLOOKUP(B3947,'12.2023'!A:D,4,0)</f>
        <v>0</v>
      </c>
      <c r="L3947" s="150">
        <f>VLOOKUP(B3947,'12.2023'!A:E,5,0)</f>
        <v>8280</v>
      </c>
      <c r="M3947" s="150">
        <f>VLOOKUP(B3947,'12.2023'!A:F,6,0)</f>
        <v>8280</v>
      </c>
      <c r="N3947" s="150">
        <f t="shared" si="245"/>
        <v>0</v>
      </c>
      <c r="O3947" s="152">
        <f t="shared" si="246"/>
        <v>0</v>
      </c>
      <c r="P3947" s="128">
        <f t="shared" si="247"/>
        <v>0</v>
      </c>
      <c r="Q3947" s="153">
        <v>0</v>
      </c>
      <c r="R3947" s="128">
        <f t="shared" si="248"/>
        <v>0</v>
      </c>
      <c r="S3947" s="129">
        <v>16</v>
      </c>
    </row>
    <row r="3948" spans="2:19" hidden="1">
      <c r="B3948" s="121">
        <v>92101000024</v>
      </c>
      <c r="C3948" s="123" t="s">
        <v>4123</v>
      </c>
      <c r="D3948" s="123" t="s">
        <v>32</v>
      </c>
      <c r="E3948" s="148" t="s">
        <v>34</v>
      </c>
      <c r="F3948" s="148" t="s">
        <v>89</v>
      </c>
      <c r="G3948" s="148" t="s">
        <v>86</v>
      </c>
      <c r="H3948" s="148">
        <v>0</v>
      </c>
      <c r="I3948" s="123" t="s">
        <v>3547</v>
      </c>
      <c r="J3948" s="150">
        <v>0</v>
      </c>
      <c r="K3948" s="151">
        <v>0</v>
      </c>
      <c r="L3948" s="155">
        <v>1092.5</v>
      </c>
      <c r="M3948" s="155">
        <v>1092.5</v>
      </c>
      <c r="N3948" s="150">
        <f t="shared" si="245"/>
        <v>0</v>
      </c>
      <c r="O3948" s="152">
        <f t="shared" si="246"/>
        <v>0</v>
      </c>
      <c r="P3948" s="128">
        <f t="shared" si="247"/>
        <v>0</v>
      </c>
      <c r="Q3948" s="153">
        <v>0</v>
      </c>
      <c r="R3948" s="128">
        <f t="shared" si="248"/>
        <v>0</v>
      </c>
      <c r="S3948" s="129">
        <v>16</v>
      </c>
    </row>
    <row r="3949" spans="2:19" hidden="1">
      <c r="B3949" s="121">
        <v>92200000001</v>
      </c>
      <c r="C3949" s="123" t="s">
        <v>4123</v>
      </c>
      <c r="D3949" s="123" t="s">
        <v>32</v>
      </c>
      <c r="E3949" s="148" t="s">
        <v>34</v>
      </c>
      <c r="F3949" s="148" t="s">
        <v>89</v>
      </c>
      <c r="G3949" s="148" t="s">
        <v>123</v>
      </c>
      <c r="H3949" s="149">
        <v>0</v>
      </c>
      <c r="I3949" s="123" t="s">
        <v>3994</v>
      </c>
      <c r="J3949" s="150">
        <f>VLOOKUP(B3949,'12.2023'!A:C,3,0)</f>
        <v>0</v>
      </c>
      <c r="K3949" s="151">
        <f>VLOOKUP(B3949,'12.2023'!A:D,4,0)</f>
        <v>10000</v>
      </c>
      <c r="L3949" s="150">
        <f>VLOOKUP(B3949,'12.2023'!A:E,5,0)</f>
        <v>10000</v>
      </c>
      <c r="M3949" s="150">
        <f>VLOOKUP(B3949,'12.2023'!A:F,6,0)</f>
        <v>0</v>
      </c>
      <c r="N3949" s="150">
        <f t="shared" si="245"/>
        <v>0</v>
      </c>
      <c r="O3949" s="152">
        <f t="shared" si="246"/>
        <v>0</v>
      </c>
      <c r="P3949" s="128">
        <f t="shared" si="247"/>
        <v>0</v>
      </c>
      <c r="Q3949" s="153">
        <v>0</v>
      </c>
      <c r="R3949" s="128">
        <f t="shared" si="248"/>
        <v>0</v>
      </c>
      <c r="S3949" s="129">
        <v>16</v>
      </c>
    </row>
    <row r="3950" spans="2:19" hidden="1">
      <c r="B3950" s="121">
        <v>92302000001</v>
      </c>
      <c r="C3950" s="123" t="s">
        <v>4123</v>
      </c>
      <c r="D3950" s="123" t="s">
        <v>32</v>
      </c>
      <c r="E3950" s="160" t="s">
        <v>34</v>
      </c>
      <c r="F3950" s="160" t="s">
        <v>140</v>
      </c>
      <c r="G3950" s="160" t="s">
        <v>41</v>
      </c>
      <c r="H3950" s="160">
        <v>0</v>
      </c>
      <c r="I3950" s="123" t="s">
        <v>3995</v>
      </c>
      <c r="J3950" s="150">
        <f>VLOOKUP(B3950,'12.2023'!A:C,3,0)</f>
        <v>0</v>
      </c>
      <c r="K3950" s="151">
        <f>VLOOKUP(B3950,'12.2023'!A:D,4,0)</f>
        <v>724.17</v>
      </c>
      <c r="L3950" s="150">
        <f>VLOOKUP(B3950,'12.2023'!A:E,5,0)</f>
        <v>724.17</v>
      </c>
      <c r="M3950" s="150">
        <f>VLOOKUP(B3950,'12.2023'!A:F,6,0)</f>
        <v>0</v>
      </c>
      <c r="N3950" s="150">
        <f t="shared" si="245"/>
        <v>0</v>
      </c>
      <c r="O3950" s="152">
        <f t="shared" si="246"/>
        <v>0</v>
      </c>
      <c r="P3950" s="128">
        <f t="shared" si="247"/>
        <v>0</v>
      </c>
      <c r="Q3950" s="153">
        <v>0</v>
      </c>
      <c r="R3950" s="128">
        <f t="shared" si="248"/>
        <v>0</v>
      </c>
      <c r="S3950" s="129">
        <v>17</v>
      </c>
    </row>
    <row r="3951" spans="2:19" hidden="1">
      <c r="B3951" s="121">
        <v>92304000001</v>
      </c>
      <c r="C3951" s="123" t="s">
        <v>4123</v>
      </c>
      <c r="D3951" s="123" t="s">
        <v>32</v>
      </c>
      <c r="E3951" s="160" t="s">
        <v>34</v>
      </c>
      <c r="F3951" s="160" t="s">
        <v>140</v>
      </c>
      <c r="G3951" s="160" t="s">
        <v>41</v>
      </c>
      <c r="H3951" s="160">
        <v>0</v>
      </c>
      <c r="I3951" s="123" t="s">
        <v>3630</v>
      </c>
      <c r="J3951" s="150">
        <f>VLOOKUP(B3951,'12.2023'!A:C,3,0)</f>
        <v>0</v>
      </c>
      <c r="K3951" s="151">
        <f>VLOOKUP(B3951,'12.2023'!A:D,4,0)</f>
        <v>0</v>
      </c>
      <c r="L3951" s="150">
        <f>VLOOKUP(B3951,'12.2023'!A:E,5,0)</f>
        <v>84001.38</v>
      </c>
      <c r="M3951" s="150">
        <f>VLOOKUP(B3951,'12.2023'!A:F,6,0)</f>
        <v>84001.38</v>
      </c>
      <c r="N3951" s="150">
        <f t="shared" si="245"/>
        <v>0</v>
      </c>
      <c r="O3951" s="152">
        <f t="shared" si="246"/>
        <v>0</v>
      </c>
      <c r="P3951" s="128">
        <f t="shared" si="247"/>
        <v>0</v>
      </c>
      <c r="Q3951" s="153">
        <v>0</v>
      </c>
      <c r="R3951" s="128">
        <f t="shared" si="248"/>
        <v>0</v>
      </c>
      <c r="S3951" s="129">
        <v>17</v>
      </c>
    </row>
    <row r="3952" spans="2:19" hidden="1">
      <c r="B3952" s="121">
        <v>92402010001</v>
      </c>
      <c r="C3952" s="123" t="s">
        <v>4123</v>
      </c>
      <c r="D3952" s="123" t="s">
        <v>32</v>
      </c>
      <c r="E3952" s="149" t="s">
        <v>33</v>
      </c>
      <c r="F3952" s="123" t="s">
        <v>83</v>
      </c>
      <c r="G3952" s="123" t="s">
        <v>49</v>
      </c>
      <c r="H3952" s="149">
        <v>0</v>
      </c>
      <c r="I3952" s="123" t="s">
        <v>3996</v>
      </c>
      <c r="J3952" s="150">
        <f>VLOOKUP(B3952,'12.2023'!A:C,3,0)</f>
        <v>0</v>
      </c>
      <c r="K3952" s="151">
        <f>VLOOKUP(B3952,'12.2023'!A:D,4,0)</f>
        <v>27500</v>
      </c>
      <c r="L3952" s="150">
        <f>VLOOKUP(B3952,'12.2023'!A:E,5,0)</f>
        <v>0</v>
      </c>
      <c r="M3952" s="150">
        <f>VLOOKUP(B3952,'12.2023'!A:F,6,0)</f>
        <v>0</v>
      </c>
      <c r="N3952" s="150">
        <f t="shared" si="245"/>
        <v>0</v>
      </c>
      <c r="O3952" s="152">
        <f t="shared" si="246"/>
        <v>27500</v>
      </c>
      <c r="P3952" s="128">
        <f t="shared" si="247"/>
        <v>-27500</v>
      </c>
      <c r="Q3952" s="153">
        <v>0</v>
      </c>
      <c r="R3952" s="128">
        <f t="shared" si="248"/>
        <v>-27500</v>
      </c>
      <c r="S3952" s="129">
        <v>13</v>
      </c>
    </row>
    <row r="3953" spans="2:19" hidden="1">
      <c r="B3953" s="121">
        <v>92402010002</v>
      </c>
      <c r="C3953" s="123" t="s">
        <v>4123</v>
      </c>
      <c r="D3953" s="123" t="s">
        <v>32</v>
      </c>
      <c r="E3953" s="149" t="s">
        <v>33</v>
      </c>
      <c r="F3953" s="123" t="s">
        <v>83</v>
      </c>
      <c r="G3953" s="123" t="s">
        <v>49</v>
      </c>
      <c r="H3953" s="149">
        <v>0</v>
      </c>
      <c r="I3953" s="123" t="s">
        <v>3997</v>
      </c>
      <c r="J3953" s="150">
        <f>VLOOKUP(B3953,'12.2023'!A:C,3,0)</f>
        <v>0</v>
      </c>
      <c r="K3953" s="151">
        <f>VLOOKUP(B3953,'12.2023'!A:D,4,0)</f>
        <v>483</v>
      </c>
      <c r="L3953" s="150">
        <f>VLOOKUP(B3953,'12.2023'!A:E,5,0)</f>
        <v>609</v>
      </c>
      <c r="M3953" s="150">
        <f>VLOOKUP(B3953,'12.2023'!A:F,6,0)</f>
        <v>126</v>
      </c>
      <c r="N3953" s="150">
        <f t="shared" si="245"/>
        <v>0</v>
      </c>
      <c r="O3953" s="152">
        <f t="shared" si="246"/>
        <v>0</v>
      </c>
      <c r="P3953" s="128">
        <f t="shared" si="247"/>
        <v>0</v>
      </c>
      <c r="Q3953" s="153">
        <v>0</v>
      </c>
      <c r="R3953" s="128">
        <f t="shared" si="248"/>
        <v>0</v>
      </c>
      <c r="S3953" s="129">
        <v>13</v>
      </c>
    </row>
    <row r="3954" spans="2:19" hidden="1">
      <c r="B3954" s="121">
        <v>92402020001</v>
      </c>
      <c r="C3954" s="123" t="s">
        <v>4123</v>
      </c>
      <c r="D3954" s="123" t="s">
        <v>32</v>
      </c>
      <c r="E3954" s="149" t="s">
        <v>33</v>
      </c>
      <c r="F3954" s="123" t="s">
        <v>83</v>
      </c>
      <c r="G3954" s="123" t="s">
        <v>49</v>
      </c>
      <c r="H3954" s="149">
        <v>0</v>
      </c>
      <c r="I3954" s="123" t="s">
        <v>3998</v>
      </c>
      <c r="J3954" s="150">
        <f>VLOOKUP(B3954,'12.2023'!A:C,3,0)</f>
        <v>0</v>
      </c>
      <c r="K3954" s="151">
        <f>VLOOKUP(B3954,'12.2023'!A:D,4,0)</f>
        <v>187245.95</v>
      </c>
      <c r="L3954" s="150">
        <f>VLOOKUP(B3954,'12.2023'!A:E,5,0)</f>
        <v>0</v>
      </c>
      <c r="M3954" s="150">
        <f>VLOOKUP(B3954,'12.2023'!A:F,6,0)</f>
        <v>0</v>
      </c>
      <c r="N3954" s="150">
        <f t="shared" si="245"/>
        <v>0</v>
      </c>
      <c r="O3954" s="152">
        <f t="shared" si="246"/>
        <v>187245.95</v>
      </c>
      <c r="P3954" s="128">
        <f t="shared" si="247"/>
        <v>-187245.95</v>
      </c>
      <c r="Q3954" s="153">
        <v>0</v>
      </c>
      <c r="R3954" s="128">
        <f t="shared" si="248"/>
        <v>-187245.95</v>
      </c>
      <c r="S3954" s="129">
        <v>13</v>
      </c>
    </row>
    <row r="3955" spans="2:19" hidden="1">
      <c r="B3955" s="121">
        <v>92402020002</v>
      </c>
      <c r="C3955" s="123" t="s">
        <v>4123</v>
      </c>
      <c r="D3955" s="123" t="s">
        <v>32</v>
      </c>
      <c r="E3955" s="149" t="s">
        <v>33</v>
      </c>
      <c r="F3955" s="123" t="s">
        <v>83</v>
      </c>
      <c r="G3955" s="123" t="s">
        <v>49</v>
      </c>
      <c r="H3955" s="149">
        <v>0</v>
      </c>
      <c r="I3955" s="123" t="s">
        <v>3999</v>
      </c>
      <c r="J3955" s="150">
        <f>VLOOKUP(B3955,'12.2023'!A:C,3,0)</f>
        <v>0</v>
      </c>
      <c r="K3955" s="151">
        <f>VLOOKUP(B3955,'12.2023'!A:D,4,0)</f>
        <v>565322.92000000004</v>
      </c>
      <c r="L3955" s="150">
        <f>VLOOKUP(B3955,'12.2023'!A:E,5,0)</f>
        <v>0</v>
      </c>
      <c r="M3955" s="150">
        <f>VLOOKUP(B3955,'12.2023'!A:F,6,0)</f>
        <v>118113.15000000001</v>
      </c>
      <c r="N3955" s="150">
        <f t="shared" si="245"/>
        <v>0</v>
      </c>
      <c r="O3955" s="152">
        <f t="shared" si="246"/>
        <v>683436.07000000007</v>
      </c>
      <c r="P3955" s="128">
        <f t="shared" si="247"/>
        <v>-683436.07000000007</v>
      </c>
      <c r="Q3955" s="153">
        <v>0</v>
      </c>
      <c r="R3955" s="128">
        <f t="shared" si="248"/>
        <v>-683436.07000000007</v>
      </c>
      <c r="S3955" s="129">
        <v>13</v>
      </c>
    </row>
    <row r="3956" spans="2:19" hidden="1">
      <c r="B3956" s="121">
        <v>92402020003</v>
      </c>
      <c r="C3956" s="123" t="s">
        <v>4123</v>
      </c>
      <c r="D3956" s="123" t="s">
        <v>32</v>
      </c>
      <c r="E3956" s="149" t="s">
        <v>33</v>
      </c>
      <c r="F3956" s="123" t="s">
        <v>83</v>
      </c>
      <c r="G3956" s="123" t="s">
        <v>49</v>
      </c>
      <c r="H3956" s="149">
        <v>0</v>
      </c>
      <c r="I3956" s="123" t="s">
        <v>4000</v>
      </c>
      <c r="J3956" s="150">
        <f>VLOOKUP(B3956,'12.2023'!A:C,3,0)</f>
        <v>0</v>
      </c>
      <c r="K3956" s="151">
        <f>VLOOKUP(B3956,'12.2023'!A:D,4,0)</f>
        <v>65000</v>
      </c>
      <c r="L3956" s="150">
        <f>VLOOKUP(B3956,'12.2023'!A:E,5,0)</f>
        <v>0</v>
      </c>
      <c r="M3956" s="150">
        <f>VLOOKUP(B3956,'12.2023'!A:F,6,0)</f>
        <v>0</v>
      </c>
      <c r="N3956" s="150">
        <f t="shared" si="245"/>
        <v>0</v>
      </c>
      <c r="O3956" s="152">
        <f t="shared" si="246"/>
        <v>65000</v>
      </c>
      <c r="P3956" s="128">
        <f t="shared" si="247"/>
        <v>-65000</v>
      </c>
      <c r="Q3956" s="153">
        <v>0</v>
      </c>
      <c r="R3956" s="128">
        <f t="shared" si="248"/>
        <v>-65000</v>
      </c>
      <c r="S3956" s="129">
        <v>13</v>
      </c>
    </row>
    <row r="3957" spans="2:19" hidden="1">
      <c r="B3957" s="121">
        <v>92402020004</v>
      </c>
      <c r="C3957" s="123" t="s">
        <v>4123</v>
      </c>
      <c r="D3957" s="123" t="s">
        <v>32</v>
      </c>
      <c r="E3957" s="149" t="s">
        <v>33</v>
      </c>
      <c r="F3957" s="123" t="s">
        <v>83</v>
      </c>
      <c r="G3957" s="123" t="s">
        <v>49</v>
      </c>
      <c r="H3957" s="149">
        <v>0</v>
      </c>
      <c r="I3957" s="123" t="s">
        <v>4001</v>
      </c>
      <c r="J3957" s="150">
        <f>VLOOKUP(B3957,'12.2023'!A:C,3,0)</f>
        <v>0</v>
      </c>
      <c r="K3957" s="151">
        <f>VLOOKUP(B3957,'12.2023'!A:D,4,0)</f>
        <v>10000</v>
      </c>
      <c r="L3957" s="150">
        <f>VLOOKUP(B3957,'12.2023'!A:E,5,0)</f>
        <v>0</v>
      </c>
      <c r="M3957" s="150">
        <f>VLOOKUP(B3957,'12.2023'!A:F,6,0)</f>
        <v>352.3</v>
      </c>
      <c r="N3957" s="150">
        <f t="shared" si="245"/>
        <v>0</v>
      </c>
      <c r="O3957" s="152">
        <f t="shared" si="246"/>
        <v>10352.299999999999</v>
      </c>
      <c r="P3957" s="128">
        <f t="shared" si="247"/>
        <v>-10352.299999999999</v>
      </c>
      <c r="Q3957" s="153">
        <v>0</v>
      </c>
      <c r="R3957" s="128">
        <f t="shared" si="248"/>
        <v>-10352.299999999999</v>
      </c>
      <c r="S3957" s="129">
        <v>13</v>
      </c>
    </row>
    <row r="3958" spans="2:19" hidden="1">
      <c r="B3958" s="121">
        <v>92402020005</v>
      </c>
      <c r="C3958" s="123" t="s">
        <v>4123</v>
      </c>
      <c r="D3958" s="123" t="s">
        <v>32</v>
      </c>
      <c r="E3958" s="149" t="s">
        <v>33</v>
      </c>
      <c r="F3958" s="123" t="s">
        <v>83</v>
      </c>
      <c r="G3958" s="123" t="s">
        <v>49</v>
      </c>
      <c r="H3958" s="149">
        <v>0</v>
      </c>
      <c r="I3958" s="123" t="s">
        <v>4002</v>
      </c>
      <c r="J3958" s="150">
        <f>VLOOKUP(B3958,'12.2023'!A:C,3,0)</f>
        <v>0</v>
      </c>
      <c r="K3958" s="151">
        <f>VLOOKUP(B3958,'12.2023'!A:D,4,0)</f>
        <v>38609</v>
      </c>
      <c r="L3958" s="150">
        <f>VLOOKUP(B3958,'12.2023'!A:E,5,0)</f>
        <v>0</v>
      </c>
      <c r="M3958" s="150">
        <f>VLOOKUP(B3958,'12.2023'!A:F,6,0)</f>
        <v>1007.4</v>
      </c>
      <c r="N3958" s="150">
        <f t="shared" si="245"/>
        <v>0</v>
      </c>
      <c r="O3958" s="152">
        <f t="shared" si="246"/>
        <v>39616.400000000001</v>
      </c>
      <c r="P3958" s="128">
        <f t="shared" si="247"/>
        <v>-39616.400000000001</v>
      </c>
      <c r="Q3958" s="153">
        <v>0</v>
      </c>
      <c r="R3958" s="128">
        <f t="shared" si="248"/>
        <v>-39616.400000000001</v>
      </c>
      <c r="S3958" s="129">
        <v>13</v>
      </c>
    </row>
    <row r="3959" spans="2:19" hidden="1">
      <c r="B3959" s="121">
        <v>92500000001</v>
      </c>
      <c r="C3959" s="123" t="s">
        <v>4123</v>
      </c>
      <c r="D3959" s="123" t="s">
        <v>32</v>
      </c>
      <c r="E3959" s="149" t="s">
        <v>34</v>
      </c>
      <c r="F3959" s="123" t="s">
        <v>140</v>
      </c>
      <c r="G3959" s="123" t="s">
        <v>127</v>
      </c>
      <c r="H3959" s="148">
        <v>0</v>
      </c>
      <c r="I3959" s="123" t="s">
        <v>193</v>
      </c>
      <c r="J3959" s="150">
        <v>0</v>
      </c>
      <c r="K3959" s="151">
        <v>0</v>
      </c>
      <c r="L3959" s="155">
        <v>0</v>
      </c>
      <c r="M3959" s="155">
        <v>9070.51</v>
      </c>
      <c r="N3959" s="150">
        <f t="shared" si="245"/>
        <v>0</v>
      </c>
      <c r="O3959" s="152">
        <f t="shared" si="246"/>
        <v>9070.51</v>
      </c>
      <c r="P3959" s="128">
        <f t="shared" si="247"/>
        <v>-9070.51</v>
      </c>
      <c r="Q3959" s="153">
        <v>0</v>
      </c>
      <c r="R3959" s="128">
        <f t="shared" si="248"/>
        <v>-9070.51</v>
      </c>
      <c r="S3959" s="129">
        <v>17</v>
      </c>
    </row>
    <row r="3960" spans="2:19" hidden="1">
      <c r="B3960" s="121">
        <v>92500000002</v>
      </c>
      <c r="C3960" s="123" t="s">
        <v>4123</v>
      </c>
      <c r="D3960" s="123" t="s">
        <v>32</v>
      </c>
      <c r="E3960" s="149" t="s">
        <v>34</v>
      </c>
      <c r="F3960" s="123" t="s">
        <v>140</v>
      </c>
      <c r="G3960" s="123" t="s">
        <v>127</v>
      </c>
      <c r="H3960" s="123">
        <v>0</v>
      </c>
      <c r="I3960" s="123" t="s">
        <v>4295</v>
      </c>
      <c r="J3960" s="150">
        <f>VLOOKUP(B3960,'12.2023'!A:C,3,0)</f>
        <v>0</v>
      </c>
      <c r="K3960" s="151">
        <f>VLOOKUP(B3960,'12.2023'!A:D,4,0)</f>
        <v>0</v>
      </c>
      <c r="L3960" s="150">
        <f>VLOOKUP(B3960,'12.2023'!A:E,5,0)</f>
        <v>0</v>
      </c>
      <c r="M3960" s="150">
        <f>VLOOKUP(B3960,'12.2023'!A:F,6,0)</f>
        <v>6474.34</v>
      </c>
      <c r="N3960" s="150">
        <f t="shared" si="245"/>
        <v>0</v>
      </c>
      <c r="O3960" s="152">
        <f t="shared" si="246"/>
        <v>6474.34</v>
      </c>
      <c r="P3960" s="128">
        <f t="shared" si="247"/>
        <v>-6474.34</v>
      </c>
      <c r="Q3960" s="153">
        <v>0</v>
      </c>
      <c r="R3960" s="128">
        <f t="shared" si="248"/>
        <v>-6474.34</v>
      </c>
      <c r="S3960" s="129">
        <v>17</v>
      </c>
    </row>
    <row r="3961" spans="2:19" hidden="1">
      <c r="B3961" s="121">
        <v>92602000001</v>
      </c>
      <c r="C3961" s="123" t="s">
        <v>4123</v>
      </c>
      <c r="D3961" s="123" t="s">
        <v>32</v>
      </c>
      <c r="E3961" s="123" t="s">
        <v>34</v>
      </c>
      <c r="F3961" s="123" t="s">
        <v>92</v>
      </c>
      <c r="G3961" s="123" t="s">
        <v>128</v>
      </c>
      <c r="H3961" s="149">
        <v>0</v>
      </c>
      <c r="I3961" s="123" t="s">
        <v>4003</v>
      </c>
      <c r="J3961" s="150">
        <f>VLOOKUP(B3961,'12.2023'!A:C,3,0)</f>
        <v>0</v>
      </c>
      <c r="K3961" s="151">
        <f>VLOOKUP(B3961,'12.2023'!A:D,4,0)</f>
        <v>186342.59</v>
      </c>
      <c r="L3961" s="150">
        <f>VLOOKUP(B3961,'12.2023'!A:E,5,0)</f>
        <v>186342.59</v>
      </c>
      <c r="M3961" s="150">
        <f>VLOOKUP(B3961,'12.2023'!A:F,6,0)</f>
        <v>0</v>
      </c>
      <c r="N3961" s="150">
        <f t="shared" si="245"/>
        <v>0</v>
      </c>
      <c r="O3961" s="152">
        <f t="shared" si="246"/>
        <v>0</v>
      </c>
      <c r="P3961" s="128">
        <f t="shared" si="247"/>
        <v>0</v>
      </c>
      <c r="Q3961" s="153">
        <v>0</v>
      </c>
      <c r="R3961" s="128">
        <f t="shared" si="248"/>
        <v>0</v>
      </c>
      <c r="S3961" s="129">
        <v>19</v>
      </c>
    </row>
    <row r="3962" spans="2:19" hidden="1">
      <c r="B3962" s="121">
        <v>92602000002</v>
      </c>
      <c r="C3962" s="123" t="s">
        <v>4123</v>
      </c>
      <c r="D3962" s="123" t="s">
        <v>32</v>
      </c>
      <c r="E3962" s="123" t="s">
        <v>34</v>
      </c>
      <c r="F3962" s="123" t="s">
        <v>92</v>
      </c>
      <c r="G3962" s="123" t="s">
        <v>129</v>
      </c>
      <c r="H3962" s="149">
        <v>0</v>
      </c>
      <c r="I3962" s="123" t="s">
        <v>3639</v>
      </c>
      <c r="J3962" s="150">
        <f>VLOOKUP(B3962,'12.2023'!A:C,3,0)</f>
        <v>0</v>
      </c>
      <c r="K3962" s="151">
        <f>VLOOKUP(B3962,'12.2023'!A:D,4,0)</f>
        <v>182682.6</v>
      </c>
      <c r="L3962" s="150">
        <f>VLOOKUP(B3962,'12.2023'!A:E,5,0)</f>
        <v>182682.6</v>
      </c>
      <c r="M3962" s="150">
        <f>VLOOKUP(B3962,'12.2023'!A:F,6,0)</f>
        <v>0</v>
      </c>
      <c r="N3962" s="150">
        <f t="shared" si="245"/>
        <v>0</v>
      </c>
      <c r="O3962" s="152">
        <f t="shared" si="246"/>
        <v>0</v>
      </c>
      <c r="P3962" s="128">
        <f t="shared" si="247"/>
        <v>0</v>
      </c>
      <c r="Q3962" s="153">
        <v>0</v>
      </c>
      <c r="R3962" s="128">
        <f t="shared" si="248"/>
        <v>0</v>
      </c>
      <c r="S3962" s="129">
        <v>19</v>
      </c>
    </row>
    <row r="3963" spans="2:19">
      <c r="B3963" s="121">
        <v>92604000001</v>
      </c>
      <c r="C3963" s="123" t="s">
        <v>4123</v>
      </c>
      <c r="D3963" s="123" t="s">
        <v>32</v>
      </c>
      <c r="E3963" s="123" t="s">
        <v>51</v>
      </c>
      <c r="F3963" s="148" t="s">
        <v>141</v>
      </c>
      <c r="G3963" s="149" t="s">
        <v>141</v>
      </c>
      <c r="H3963" s="149">
        <v>0</v>
      </c>
      <c r="I3963" s="123" t="s">
        <v>3396</v>
      </c>
      <c r="J3963" s="150">
        <f>VLOOKUP(B3963,'12.2023'!A:C,3,0)</f>
        <v>0</v>
      </c>
      <c r="K3963" s="151">
        <f>VLOOKUP(B3963,'12.2023'!A:D,4,0)</f>
        <v>678184.93200000003</v>
      </c>
      <c r="L3963" s="150">
        <f>VLOOKUP(B3963,'12.2023'!A:E,5,0)</f>
        <v>0</v>
      </c>
      <c r="M3963" s="150">
        <f>VLOOKUP(B3963,'12.2023'!A:F,6,0)</f>
        <v>0</v>
      </c>
      <c r="N3963" s="150">
        <f t="shared" si="245"/>
        <v>0</v>
      </c>
      <c r="O3963" s="152">
        <f t="shared" si="246"/>
        <v>678184.93200000003</v>
      </c>
      <c r="P3963" s="128">
        <f t="shared" si="247"/>
        <v>-678184.93200000003</v>
      </c>
      <c r="Q3963" s="153">
        <v>0</v>
      </c>
      <c r="R3963" s="128">
        <f t="shared" si="248"/>
        <v>-678184.93200000003</v>
      </c>
    </row>
    <row r="3964" spans="2:19" hidden="1">
      <c r="B3964" s="121">
        <v>92605000001</v>
      </c>
      <c r="C3964" s="123" t="s">
        <v>4123</v>
      </c>
      <c r="D3964" s="123" t="s">
        <v>32</v>
      </c>
      <c r="E3964" s="123" t="s">
        <v>51</v>
      </c>
      <c r="F3964" s="148" t="s">
        <v>3641</v>
      </c>
      <c r="G3964" s="123" t="s">
        <v>3641</v>
      </c>
      <c r="H3964" s="160">
        <v>0</v>
      </c>
      <c r="I3964" s="123" t="s">
        <v>3641</v>
      </c>
      <c r="J3964" s="150">
        <f>VLOOKUP(B3964,'12.2023'!A:C,3,0)</f>
        <v>0</v>
      </c>
      <c r="K3964" s="151">
        <f>VLOOKUP(B3964,'12.2023'!A:D,4,0)</f>
        <v>0</v>
      </c>
      <c r="L3964" s="150">
        <f>VLOOKUP(B3964,'12.2023'!A:E,5,0)</f>
        <v>0</v>
      </c>
      <c r="M3964" s="150">
        <f>VLOOKUP(B3964,'12.2023'!A:F,6,0)</f>
        <v>0</v>
      </c>
      <c r="N3964" s="150">
        <f t="shared" si="245"/>
        <v>0</v>
      </c>
      <c r="O3964" s="152">
        <f t="shared" si="246"/>
        <v>0</v>
      </c>
      <c r="P3964" s="128">
        <f t="shared" si="247"/>
        <v>0</v>
      </c>
      <c r="Q3964" s="153">
        <v>0</v>
      </c>
      <c r="R3964" s="128">
        <f t="shared" si="248"/>
        <v>0</v>
      </c>
    </row>
    <row r="3965" spans="2:19" hidden="1">
      <c r="B3965" s="121">
        <v>93100000001</v>
      </c>
      <c r="C3965" s="123" t="s">
        <v>4123</v>
      </c>
      <c r="D3965" s="123" t="s">
        <v>35</v>
      </c>
      <c r="E3965" s="123" t="s">
        <v>135</v>
      </c>
      <c r="F3965" s="149" t="s">
        <v>9</v>
      </c>
      <c r="G3965" s="123" t="s">
        <v>24</v>
      </c>
      <c r="H3965" s="160" t="s">
        <v>24</v>
      </c>
      <c r="I3965" s="123" t="s">
        <v>4004</v>
      </c>
      <c r="J3965" s="150">
        <f>VLOOKUP(B3965,'12.2023'!A:C,3,0)</f>
        <v>0</v>
      </c>
      <c r="K3965" s="151">
        <f>VLOOKUP(B3965,'12.2023'!A:D,4,0)</f>
        <v>0</v>
      </c>
      <c r="L3965" s="150">
        <f>VLOOKUP(B3965,'12.2023'!A:E,5,0)</f>
        <v>444141</v>
      </c>
      <c r="M3965" s="150">
        <f>VLOOKUP(B3965,'12.2023'!A:F,6,0)</f>
        <v>6656</v>
      </c>
      <c r="N3965" s="150">
        <f t="shared" si="245"/>
        <v>437485</v>
      </c>
      <c r="O3965" s="152">
        <f t="shared" si="246"/>
        <v>0</v>
      </c>
      <c r="P3965" s="128">
        <f t="shared" si="247"/>
        <v>437485</v>
      </c>
      <c r="Q3965" s="153">
        <v>0</v>
      </c>
      <c r="R3965" s="128">
        <f t="shared" si="248"/>
        <v>437485</v>
      </c>
      <c r="S3965" s="129">
        <v>24</v>
      </c>
    </row>
    <row r="3966" spans="2:19" hidden="1">
      <c r="B3966" s="121">
        <v>93100000002</v>
      </c>
      <c r="C3966" s="123" t="s">
        <v>4123</v>
      </c>
      <c r="D3966" s="123" t="s">
        <v>35</v>
      </c>
      <c r="E3966" s="123" t="s">
        <v>135</v>
      </c>
      <c r="F3966" s="149" t="s">
        <v>9</v>
      </c>
      <c r="G3966" s="123" t="s">
        <v>24</v>
      </c>
      <c r="H3966" s="149" t="s">
        <v>24</v>
      </c>
      <c r="I3966" s="123" t="s">
        <v>4005</v>
      </c>
      <c r="J3966" s="150">
        <f>VLOOKUP(B3966,'12.2023'!A:C,3,0)</f>
        <v>0</v>
      </c>
      <c r="K3966" s="151">
        <f>VLOOKUP(B3966,'12.2023'!A:D,4,0)</f>
        <v>0</v>
      </c>
      <c r="L3966" s="150">
        <f>VLOOKUP(B3966,'12.2023'!A:E,5,0)</f>
        <v>42164</v>
      </c>
      <c r="M3966" s="150">
        <f>VLOOKUP(B3966,'12.2023'!A:F,6,0)</f>
        <v>0</v>
      </c>
      <c r="N3966" s="150">
        <f t="shared" si="245"/>
        <v>42164</v>
      </c>
      <c r="O3966" s="152">
        <f t="shared" si="246"/>
        <v>0</v>
      </c>
      <c r="P3966" s="128">
        <f t="shared" si="247"/>
        <v>42164</v>
      </c>
      <c r="Q3966" s="153">
        <v>0</v>
      </c>
      <c r="R3966" s="128">
        <f t="shared" si="248"/>
        <v>42164</v>
      </c>
      <c r="S3966" s="129">
        <v>24</v>
      </c>
    </row>
    <row r="3967" spans="2:19" hidden="1">
      <c r="B3967" s="121">
        <v>93100000003</v>
      </c>
      <c r="C3967" s="123" t="s">
        <v>4123</v>
      </c>
      <c r="D3967" s="123" t="s">
        <v>35</v>
      </c>
      <c r="E3967" s="123" t="s">
        <v>135</v>
      </c>
      <c r="F3967" s="149" t="s">
        <v>9</v>
      </c>
      <c r="G3967" s="123" t="s">
        <v>24</v>
      </c>
      <c r="H3967" s="149" t="s">
        <v>24</v>
      </c>
      <c r="I3967" s="123" t="s">
        <v>4006</v>
      </c>
      <c r="J3967" s="150">
        <f>VLOOKUP(B3967,'12.2023'!A:C,3,0)</f>
        <v>0</v>
      </c>
      <c r="K3967" s="151">
        <f>VLOOKUP(B3967,'12.2023'!A:D,4,0)</f>
        <v>0</v>
      </c>
      <c r="L3967" s="150">
        <f>VLOOKUP(B3967,'12.2023'!A:E,5,0)</f>
        <v>22250</v>
      </c>
      <c r="M3967" s="150">
        <f>VLOOKUP(B3967,'12.2023'!A:F,6,0)</f>
        <v>0</v>
      </c>
      <c r="N3967" s="150">
        <f t="shared" si="245"/>
        <v>22250</v>
      </c>
      <c r="O3967" s="152">
        <f t="shared" si="246"/>
        <v>0</v>
      </c>
      <c r="P3967" s="128">
        <f t="shared" si="247"/>
        <v>22250</v>
      </c>
      <c r="Q3967" s="153">
        <v>0</v>
      </c>
      <c r="R3967" s="128">
        <f t="shared" si="248"/>
        <v>22250</v>
      </c>
      <c r="S3967" s="129">
        <v>24</v>
      </c>
    </row>
    <row r="3968" spans="2:19" hidden="1">
      <c r="B3968" s="121">
        <v>93100000004</v>
      </c>
      <c r="C3968" s="123" t="s">
        <v>4123</v>
      </c>
      <c r="D3968" s="123" t="s">
        <v>35</v>
      </c>
      <c r="E3968" s="123" t="s">
        <v>135</v>
      </c>
      <c r="F3968" s="149" t="s">
        <v>9</v>
      </c>
      <c r="G3968" s="123" t="s">
        <v>24</v>
      </c>
      <c r="H3968" s="149" t="s">
        <v>24</v>
      </c>
      <c r="I3968" s="123" t="s">
        <v>4007</v>
      </c>
      <c r="J3968" s="150">
        <f>VLOOKUP(B3968,'12.2023'!A:C,3,0)</f>
        <v>0</v>
      </c>
      <c r="K3968" s="151">
        <f>VLOOKUP(B3968,'12.2023'!A:D,4,0)</f>
        <v>0</v>
      </c>
      <c r="L3968" s="150">
        <f>VLOOKUP(B3968,'12.2023'!A:E,5,0)</f>
        <v>15092.28</v>
      </c>
      <c r="M3968" s="150">
        <f>VLOOKUP(B3968,'12.2023'!A:F,6,0)</f>
        <v>0</v>
      </c>
      <c r="N3968" s="150">
        <f t="shared" si="245"/>
        <v>15092.28</v>
      </c>
      <c r="O3968" s="152">
        <f t="shared" si="246"/>
        <v>0</v>
      </c>
      <c r="P3968" s="128">
        <f t="shared" si="247"/>
        <v>15092.28</v>
      </c>
      <c r="Q3968" s="153">
        <v>0</v>
      </c>
      <c r="R3968" s="128">
        <f t="shared" si="248"/>
        <v>15092.28</v>
      </c>
      <c r="S3968" s="129">
        <v>24</v>
      </c>
    </row>
    <row r="3969" spans="2:19" hidden="1">
      <c r="B3969" s="121">
        <v>93100000006</v>
      </c>
      <c r="C3969" s="123" t="s">
        <v>4123</v>
      </c>
      <c r="D3969" s="123" t="s">
        <v>35</v>
      </c>
      <c r="E3969" s="123" t="s">
        <v>135</v>
      </c>
      <c r="F3969" s="149" t="s">
        <v>9</v>
      </c>
      <c r="G3969" s="123" t="s">
        <v>24</v>
      </c>
      <c r="H3969" s="149" t="s">
        <v>24</v>
      </c>
      <c r="I3969" s="123" t="s">
        <v>4008</v>
      </c>
      <c r="J3969" s="150">
        <f>VLOOKUP(B3969,'12.2023'!A:C,3,0)</f>
        <v>0</v>
      </c>
      <c r="K3969" s="151">
        <f>VLOOKUP(B3969,'12.2023'!A:D,4,0)</f>
        <v>0</v>
      </c>
      <c r="L3969" s="150">
        <f>VLOOKUP(B3969,'12.2023'!A:E,5,0)</f>
        <v>87942</v>
      </c>
      <c r="M3969" s="150">
        <f>VLOOKUP(B3969,'12.2023'!A:F,6,0)</f>
        <v>0</v>
      </c>
      <c r="N3969" s="150">
        <f t="shared" si="245"/>
        <v>87942</v>
      </c>
      <c r="O3969" s="152">
        <f t="shared" si="246"/>
        <v>0</v>
      </c>
      <c r="P3969" s="128">
        <f t="shared" si="247"/>
        <v>87942</v>
      </c>
      <c r="Q3969" s="153">
        <v>0</v>
      </c>
      <c r="R3969" s="128">
        <f t="shared" si="248"/>
        <v>87942</v>
      </c>
      <c r="S3969" s="129">
        <v>24</v>
      </c>
    </row>
    <row r="3970" spans="2:19" hidden="1">
      <c r="B3970" s="121">
        <v>93100000007</v>
      </c>
      <c r="C3970" s="123" t="s">
        <v>4123</v>
      </c>
      <c r="D3970" s="123" t="s">
        <v>35</v>
      </c>
      <c r="E3970" s="123" t="s">
        <v>135</v>
      </c>
      <c r="F3970" s="149" t="s">
        <v>9</v>
      </c>
      <c r="G3970" s="123" t="s">
        <v>24</v>
      </c>
      <c r="H3970" s="160" t="s">
        <v>24</v>
      </c>
      <c r="I3970" s="123" t="s">
        <v>3647</v>
      </c>
      <c r="J3970" s="150">
        <f>VLOOKUP(B3970,'12.2023'!A:C,3,0)</f>
        <v>0</v>
      </c>
      <c r="K3970" s="151">
        <f>VLOOKUP(B3970,'12.2023'!A:D,4,0)</f>
        <v>0</v>
      </c>
      <c r="L3970" s="150">
        <f>VLOOKUP(B3970,'12.2023'!A:E,5,0)</f>
        <v>11300</v>
      </c>
      <c r="M3970" s="150">
        <f>VLOOKUP(B3970,'12.2023'!A:F,6,0)</f>
        <v>0</v>
      </c>
      <c r="N3970" s="150">
        <f t="shared" si="245"/>
        <v>11300</v>
      </c>
      <c r="O3970" s="152">
        <f t="shared" si="246"/>
        <v>0</v>
      </c>
      <c r="P3970" s="128">
        <f t="shared" si="247"/>
        <v>11300</v>
      </c>
      <c r="Q3970" s="153">
        <v>0</v>
      </c>
      <c r="R3970" s="128">
        <f t="shared" si="248"/>
        <v>11300</v>
      </c>
      <c r="S3970" s="129">
        <v>24</v>
      </c>
    </row>
    <row r="3971" spans="2:19" hidden="1">
      <c r="B3971" s="121">
        <v>93100000009</v>
      </c>
      <c r="C3971" s="123" t="s">
        <v>4123</v>
      </c>
      <c r="D3971" s="123" t="s">
        <v>35</v>
      </c>
      <c r="E3971" s="123" t="s">
        <v>135</v>
      </c>
      <c r="F3971" s="149" t="s">
        <v>9</v>
      </c>
      <c r="G3971" s="123" t="s">
        <v>56</v>
      </c>
      <c r="H3971" s="123" t="s">
        <v>56</v>
      </c>
      <c r="I3971" s="123" t="s">
        <v>4009</v>
      </c>
      <c r="J3971" s="150">
        <f>VLOOKUP(B3971,'12.2023'!A:C,3,0)</f>
        <v>0</v>
      </c>
      <c r="K3971" s="151">
        <f>VLOOKUP(B3971,'12.2023'!A:D,4,0)</f>
        <v>0</v>
      </c>
      <c r="L3971" s="150">
        <f>VLOOKUP(B3971,'12.2023'!A:E,5,0)</f>
        <v>336744</v>
      </c>
      <c r="M3971" s="150">
        <f>VLOOKUP(B3971,'12.2023'!A:F,6,0)</f>
        <v>0</v>
      </c>
      <c r="N3971" s="150">
        <f t="shared" si="245"/>
        <v>336744</v>
      </c>
      <c r="O3971" s="152">
        <f t="shared" si="246"/>
        <v>0</v>
      </c>
      <c r="P3971" s="128">
        <f t="shared" si="247"/>
        <v>336744</v>
      </c>
      <c r="Q3971" s="153">
        <v>0</v>
      </c>
      <c r="R3971" s="128">
        <f t="shared" si="248"/>
        <v>336744</v>
      </c>
      <c r="S3971" s="129">
        <v>24</v>
      </c>
    </row>
    <row r="3972" spans="2:19" hidden="1">
      <c r="B3972" s="121">
        <v>93100000010</v>
      </c>
      <c r="C3972" s="123" t="s">
        <v>4123</v>
      </c>
      <c r="D3972" s="123" t="s">
        <v>35</v>
      </c>
      <c r="E3972" s="123" t="s">
        <v>135</v>
      </c>
      <c r="F3972" s="149" t="s">
        <v>9</v>
      </c>
      <c r="G3972" s="123" t="s">
        <v>121</v>
      </c>
      <c r="H3972" s="149" t="s">
        <v>121</v>
      </c>
      <c r="I3972" s="123" t="s">
        <v>4010</v>
      </c>
      <c r="J3972" s="150">
        <f>VLOOKUP(B3972,'12.2023'!A:C,3,0)</f>
        <v>0</v>
      </c>
      <c r="K3972" s="151">
        <f>VLOOKUP(B3972,'12.2023'!A:D,4,0)</f>
        <v>0</v>
      </c>
      <c r="L3972" s="150">
        <f>VLOOKUP(B3972,'12.2023'!A:E,5,0)</f>
        <v>11650</v>
      </c>
      <c r="M3972" s="150">
        <f>VLOOKUP(B3972,'12.2023'!A:F,6,0)</f>
        <v>0</v>
      </c>
      <c r="N3972" s="150">
        <f t="shared" si="245"/>
        <v>11650</v>
      </c>
      <c r="O3972" s="152">
        <f t="shared" si="246"/>
        <v>0</v>
      </c>
      <c r="P3972" s="128">
        <f t="shared" si="247"/>
        <v>11650</v>
      </c>
      <c r="Q3972" s="153">
        <v>0</v>
      </c>
      <c r="R3972" s="128">
        <f t="shared" si="248"/>
        <v>11650</v>
      </c>
      <c r="S3972" s="129">
        <v>24</v>
      </c>
    </row>
    <row r="3973" spans="2:19" hidden="1">
      <c r="B3973" s="121">
        <v>93100000011</v>
      </c>
      <c r="C3973" s="123" t="s">
        <v>4123</v>
      </c>
      <c r="D3973" s="123" t="s">
        <v>35</v>
      </c>
      <c r="E3973" s="123" t="s">
        <v>135</v>
      </c>
      <c r="F3973" s="149" t="s">
        <v>9</v>
      </c>
      <c r="G3973" s="123" t="s">
        <v>66</v>
      </c>
      <c r="H3973" s="123" t="s">
        <v>66</v>
      </c>
      <c r="I3973" s="123" t="s">
        <v>3405</v>
      </c>
      <c r="J3973" s="150">
        <f>VLOOKUP(B3973,'12.2023'!A:C,3,0)</f>
        <v>0</v>
      </c>
      <c r="K3973" s="151">
        <f>VLOOKUP(B3973,'12.2023'!A:D,4,0)</f>
        <v>0</v>
      </c>
      <c r="L3973" s="150">
        <f>VLOOKUP(B3973,'12.2023'!A:E,5,0)</f>
        <v>20600.41</v>
      </c>
      <c r="M3973" s="150">
        <f>VLOOKUP(B3973,'12.2023'!A:F,6,0)</f>
        <v>0</v>
      </c>
      <c r="N3973" s="150">
        <f t="shared" si="245"/>
        <v>20600.41</v>
      </c>
      <c r="O3973" s="152">
        <f t="shared" si="246"/>
        <v>0</v>
      </c>
      <c r="P3973" s="128">
        <f t="shared" si="247"/>
        <v>20600.41</v>
      </c>
      <c r="Q3973" s="153">
        <v>0</v>
      </c>
      <c r="R3973" s="128">
        <f t="shared" si="248"/>
        <v>20600.41</v>
      </c>
      <c r="S3973" s="129">
        <v>24</v>
      </c>
    </row>
    <row r="3974" spans="2:19" hidden="1">
      <c r="B3974" s="121">
        <v>93100000012</v>
      </c>
      <c r="C3974" s="123" t="s">
        <v>4123</v>
      </c>
      <c r="D3974" s="123" t="s">
        <v>35</v>
      </c>
      <c r="E3974" s="123" t="s">
        <v>135</v>
      </c>
      <c r="F3974" s="149" t="s">
        <v>9</v>
      </c>
      <c r="G3974" s="123" t="s">
        <v>24</v>
      </c>
      <c r="H3974" s="149" t="s">
        <v>24</v>
      </c>
      <c r="I3974" s="123" t="s">
        <v>4011</v>
      </c>
      <c r="J3974" s="150">
        <f>VLOOKUP(B3974,'12.2023'!A:C,3,0)</f>
        <v>0</v>
      </c>
      <c r="K3974" s="151">
        <f>VLOOKUP(B3974,'12.2023'!A:D,4,0)</f>
        <v>0</v>
      </c>
      <c r="L3974" s="150">
        <f>VLOOKUP(B3974,'12.2023'!A:E,5,0)</f>
        <v>28693</v>
      </c>
      <c r="M3974" s="150">
        <f>VLOOKUP(B3974,'12.2023'!A:F,6,0)</f>
        <v>0</v>
      </c>
      <c r="N3974" s="150">
        <f t="shared" si="245"/>
        <v>28693</v>
      </c>
      <c r="O3974" s="152">
        <f t="shared" si="246"/>
        <v>0</v>
      </c>
      <c r="P3974" s="128">
        <f t="shared" si="247"/>
        <v>28693</v>
      </c>
      <c r="Q3974" s="153">
        <v>0</v>
      </c>
      <c r="R3974" s="128">
        <f t="shared" si="248"/>
        <v>28693</v>
      </c>
      <c r="S3974" s="129">
        <v>24</v>
      </c>
    </row>
    <row r="3975" spans="2:19" hidden="1">
      <c r="B3975" s="121">
        <v>93100000013</v>
      </c>
      <c r="C3975" s="123" t="s">
        <v>4123</v>
      </c>
      <c r="D3975" s="123" t="s">
        <v>35</v>
      </c>
      <c r="E3975" s="123" t="s">
        <v>135</v>
      </c>
      <c r="F3975" s="149" t="s">
        <v>9</v>
      </c>
      <c r="G3975" s="123" t="s">
        <v>66</v>
      </c>
      <c r="H3975" s="123" t="s">
        <v>66</v>
      </c>
      <c r="I3975" s="123" t="s">
        <v>4012</v>
      </c>
      <c r="J3975" s="150">
        <f>VLOOKUP(B3975,'12.2023'!A:C,3,0)</f>
        <v>0</v>
      </c>
      <c r="K3975" s="151">
        <f>VLOOKUP(B3975,'12.2023'!A:D,4,0)</f>
        <v>0</v>
      </c>
      <c r="L3975" s="150">
        <f>VLOOKUP(B3975,'12.2023'!A:E,5,0)</f>
        <v>3282.48</v>
      </c>
      <c r="M3975" s="150">
        <f>VLOOKUP(B3975,'12.2023'!A:F,6,0)</f>
        <v>0</v>
      </c>
      <c r="N3975" s="150">
        <f t="shared" ref="N3975:N4019" si="249">IF((J3975+L3975)-(K3975+M3975)&lt;0,0,(J3975+L3975)-(K3975+M3975))</f>
        <v>3282.48</v>
      </c>
      <c r="O3975" s="152">
        <f t="shared" ref="O3975:O4019" si="250">-IF((J3975+L3975)-(K3975+M3975)&lt;0,(J3975+L3975)-(K3975+M3975),0)</f>
        <v>0</v>
      </c>
      <c r="P3975" s="128">
        <f t="shared" ref="P3975:P4019" si="251">N3975-O3975</f>
        <v>3282.48</v>
      </c>
      <c r="Q3975" s="153">
        <v>0</v>
      </c>
      <c r="R3975" s="128">
        <f t="shared" ref="R3975:R4019" si="252">P3975-Q3975</f>
        <v>3282.48</v>
      </c>
      <c r="S3975" s="129">
        <v>24</v>
      </c>
    </row>
    <row r="3976" spans="2:19" hidden="1">
      <c r="B3976" s="121">
        <v>93100000014</v>
      </c>
      <c r="C3976" s="123" t="s">
        <v>4123</v>
      </c>
      <c r="D3976" s="123" t="s">
        <v>35</v>
      </c>
      <c r="E3976" s="123" t="s">
        <v>135</v>
      </c>
      <c r="F3976" s="149" t="s">
        <v>9</v>
      </c>
      <c r="G3976" s="123" t="s">
        <v>24</v>
      </c>
      <c r="H3976" s="160" t="s">
        <v>24</v>
      </c>
      <c r="I3976" s="123" t="s">
        <v>3653</v>
      </c>
      <c r="J3976" s="150">
        <f>VLOOKUP(B3976,'12.2023'!A:C,3,0)</f>
        <v>0</v>
      </c>
      <c r="K3976" s="151">
        <f>VLOOKUP(B3976,'12.2023'!A:D,4,0)</f>
        <v>0</v>
      </c>
      <c r="L3976" s="150">
        <f>VLOOKUP(B3976,'12.2023'!A:E,5,0)</f>
        <v>15435.45</v>
      </c>
      <c r="M3976" s="150">
        <f>VLOOKUP(B3976,'12.2023'!A:F,6,0)</f>
        <v>0</v>
      </c>
      <c r="N3976" s="150">
        <f t="shared" si="249"/>
        <v>15435.45</v>
      </c>
      <c r="O3976" s="152">
        <f t="shared" si="250"/>
        <v>0</v>
      </c>
      <c r="P3976" s="128">
        <f t="shared" si="251"/>
        <v>15435.45</v>
      </c>
      <c r="Q3976" s="153">
        <v>0</v>
      </c>
      <c r="R3976" s="128">
        <f t="shared" si="252"/>
        <v>15435.45</v>
      </c>
      <c r="S3976" s="129">
        <v>24</v>
      </c>
    </row>
    <row r="3977" spans="2:19" hidden="1">
      <c r="B3977" s="121">
        <v>93100000015</v>
      </c>
      <c r="C3977" s="123" t="s">
        <v>4123</v>
      </c>
      <c r="D3977" s="123" t="s">
        <v>35</v>
      </c>
      <c r="E3977" s="123" t="s">
        <v>135</v>
      </c>
      <c r="F3977" s="149" t="s">
        <v>9</v>
      </c>
      <c r="G3977" s="123" t="s">
        <v>24</v>
      </c>
      <c r="H3977" s="149" t="s">
        <v>24</v>
      </c>
      <c r="I3977" s="123" t="s">
        <v>3654</v>
      </c>
      <c r="J3977" s="150">
        <f>VLOOKUP(B3977,'12.2023'!A:C,3,0)</f>
        <v>0</v>
      </c>
      <c r="K3977" s="151">
        <f>VLOOKUP(B3977,'12.2023'!A:D,4,0)</f>
        <v>0</v>
      </c>
      <c r="L3977" s="150">
        <f>VLOOKUP(B3977,'12.2023'!A:E,5,0)</f>
        <v>62010.46</v>
      </c>
      <c r="M3977" s="150">
        <f>VLOOKUP(B3977,'12.2023'!A:F,6,0)</f>
        <v>0</v>
      </c>
      <c r="N3977" s="150">
        <f t="shared" si="249"/>
        <v>62010.46</v>
      </c>
      <c r="O3977" s="152">
        <f t="shared" si="250"/>
        <v>0</v>
      </c>
      <c r="P3977" s="128">
        <f t="shared" si="251"/>
        <v>62010.46</v>
      </c>
      <c r="Q3977" s="153">
        <v>0</v>
      </c>
      <c r="R3977" s="128">
        <f t="shared" si="252"/>
        <v>62010.46</v>
      </c>
      <c r="S3977" s="129">
        <v>24</v>
      </c>
    </row>
    <row r="3978" spans="2:19" hidden="1">
      <c r="B3978" s="121">
        <v>93100000016</v>
      </c>
      <c r="C3978" s="123" t="s">
        <v>4123</v>
      </c>
      <c r="D3978" s="123" t="s">
        <v>35</v>
      </c>
      <c r="E3978" s="123" t="s">
        <v>135</v>
      </c>
      <c r="F3978" s="149" t="s">
        <v>9</v>
      </c>
      <c r="G3978" s="123" t="s">
        <v>67</v>
      </c>
      <c r="H3978" s="149" t="s">
        <v>67</v>
      </c>
      <c r="I3978" s="123" t="s">
        <v>4013</v>
      </c>
      <c r="J3978" s="150">
        <f>VLOOKUP(B3978,'12.2023'!A:C,3,0)</f>
        <v>0</v>
      </c>
      <c r="K3978" s="151">
        <f>VLOOKUP(B3978,'12.2023'!A:D,4,0)</f>
        <v>0</v>
      </c>
      <c r="L3978" s="150">
        <f>VLOOKUP(B3978,'12.2023'!A:E,5,0)</f>
        <v>2788.17</v>
      </c>
      <c r="M3978" s="150">
        <f>VLOOKUP(B3978,'12.2023'!A:F,6,0)</f>
        <v>0</v>
      </c>
      <c r="N3978" s="150">
        <f t="shared" si="249"/>
        <v>2788.17</v>
      </c>
      <c r="O3978" s="152">
        <f t="shared" si="250"/>
        <v>0</v>
      </c>
      <c r="P3978" s="128">
        <f t="shared" si="251"/>
        <v>2788.17</v>
      </c>
      <c r="Q3978" s="153">
        <v>0</v>
      </c>
      <c r="R3978" s="128">
        <f t="shared" si="252"/>
        <v>2788.17</v>
      </c>
      <c r="S3978" s="129">
        <v>24</v>
      </c>
    </row>
    <row r="3979" spans="2:19" hidden="1">
      <c r="B3979" s="121">
        <v>93100000018</v>
      </c>
      <c r="C3979" s="123" t="s">
        <v>4123</v>
      </c>
      <c r="D3979" s="123" t="s">
        <v>35</v>
      </c>
      <c r="E3979" s="123" t="s">
        <v>135</v>
      </c>
      <c r="F3979" s="149" t="s">
        <v>9</v>
      </c>
      <c r="G3979" s="123" t="s">
        <v>72</v>
      </c>
      <c r="H3979" s="148" t="s">
        <v>72</v>
      </c>
      <c r="I3979" s="123" t="s">
        <v>3656</v>
      </c>
      <c r="J3979" s="150">
        <f>VLOOKUP(B3979,'12.2023'!A:C,3,0)</f>
        <v>0</v>
      </c>
      <c r="K3979" s="151">
        <f>VLOOKUP(B3979,'12.2023'!A:D,4,0)</f>
        <v>0</v>
      </c>
      <c r="L3979" s="150">
        <f>VLOOKUP(B3979,'12.2023'!A:E,5,0)</f>
        <v>1174</v>
      </c>
      <c r="M3979" s="150">
        <f>VLOOKUP(B3979,'12.2023'!A:F,6,0)</f>
        <v>5</v>
      </c>
      <c r="N3979" s="150">
        <f t="shared" si="249"/>
        <v>1169</v>
      </c>
      <c r="O3979" s="152">
        <f t="shared" si="250"/>
        <v>0</v>
      </c>
      <c r="P3979" s="128">
        <f t="shared" si="251"/>
        <v>1169</v>
      </c>
      <c r="Q3979" s="153">
        <v>0</v>
      </c>
      <c r="R3979" s="128">
        <f t="shared" si="252"/>
        <v>1169</v>
      </c>
      <c r="S3979" s="129">
        <v>24</v>
      </c>
    </row>
    <row r="3980" spans="2:19" hidden="1">
      <c r="B3980" s="121">
        <v>93100000019</v>
      </c>
      <c r="C3980" s="123" t="s">
        <v>4123</v>
      </c>
      <c r="D3980" s="123" t="s">
        <v>35</v>
      </c>
      <c r="E3980" s="123" t="s">
        <v>135</v>
      </c>
      <c r="F3980" s="149" t="s">
        <v>9</v>
      </c>
      <c r="G3980" s="123" t="s">
        <v>114</v>
      </c>
      <c r="H3980" s="148" t="s">
        <v>114</v>
      </c>
      <c r="I3980" s="123" t="s">
        <v>3657</v>
      </c>
      <c r="J3980" s="150">
        <f>VLOOKUP(B3980,'12.2023'!A:C,3,0)</f>
        <v>0</v>
      </c>
      <c r="K3980" s="151">
        <f>VLOOKUP(B3980,'12.2023'!A:D,4,0)</f>
        <v>0</v>
      </c>
      <c r="L3980" s="150">
        <f>VLOOKUP(B3980,'12.2023'!A:E,5,0)</f>
        <v>97461.129990000001</v>
      </c>
      <c r="M3980" s="150">
        <f>VLOOKUP(B3980,'12.2023'!A:F,6,0)</f>
        <v>0</v>
      </c>
      <c r="N3980" s="150">
        <f t="shared" si="249"/>
        <v>97461.129990000001</v>
      </c>
      <c r="O3980" s="152">
        <f t="shared" si="250"/>
        <v>0</v>
      </c>
      <c r="P3980" s="128">
        <f t="shared" si="251"/>
        <v>97461.129990000001</v>
      </c>
      <c r="Q3980" s="153">
        <v>0</v>
      </c>
      <c r="R3980" s="128">
        <f t="shared" si="252"/>
        <v>97461.129990000001</v>
      </c>
      <c r="S3980" s="129">
        <v>24</v>
      </c>
    </row>
    <row r="3981" spans="2:19" hidden="1">
      <c r="B3981" s="121">
        <v>93100000020</v>
      </c>
      <c r="C3981" s="123" t="s">
        <v>4123</v>
      </c>
      <c r="D3981" s="123" t="s">
        <v>35</v>
      </c>
      <c r="E3981" s="123" t="s">
        <v>135</v>
      </c>
      <c r="F3981" s="149" t="s">
        <v>9</v>
      </c>
      <c r="G3981" s="123" t="s">
        <v>121</v>
      </c>
      <c r="H3981" s="149" t="s">
        <v>121</v>
      </c>
      <c r="I3981" s="123" t="s">
        <v>3658</v>
      </c>
      <c r="J3981" s="150">
        <f>VLOOKUP(B3981,'12.2023'!A:C,3,0)</f>
        <v>0</v>
      </c>
      <c r="K3981" s="151">
        <f>VLOOKUP(B3981,'12.2023'!A:D,4,0)</f>
        <v>0</v>
      </c>
      <c r="L3981" s="150">
        <f>VLOOKUP(B3981,'12.2023'!A:E,5,0)</f>
        <v>3688</v>
      </c>
      <c r="M3981" s="150">
        <f>VLOOKUP(B3981,'12.2023'!A:F,6,0)</f>
        <v>0</v>
      </c>
      <c r="N3981" s="150">
        <f t="shared" si="249"/>
        <v>3688</v>
      </c>
      <c r="O3981" s="152">
        <f t="shared" si="250"/>
        <v>0</v>
      </c>
      <c r="P3981" s="128">
        <f t="shared" si="251"/>
        <v>3688</v>
      </c>
      <c r="Q3981" s="153">
        <v>0</v>
      </c>
      <c r="R3981" s="128">
        <f t="shared" si="252"/>
        <v>3688</v>
      </c>
      <c r="S3981" s="129">
        <v>24</v>
      </c>
    </row>
    <row r="3982" spans="2:19" hidden="1">
      <c r="B3982" s="121">
        <v>93100000021</v>
      </c>
      <c r="C3982" s="123" t="s">
        <v>4123</v>
      </c>
      <c r="D3982" s="123" t="s">
        <v>35</v>
      </c>
      <c r="E3982" s="123" t="s">
        <v>135</v>
      </c>
      <c r="F3982" s="149" t="s">
        <v>9</v>
      </c>
      <c r="G3982" s="123" t="s">
        <v>67</v>
      </c>
      <c r="H3982" s="149" t="s">
        <v>67</v>
      </c>
      <c r="I3982" s="123" t="s">
        <v>3659</v>
      </c>
      <c r="J3982" s="150">
        <f>VLOOKUP(B3982,'12.2023'!A:C,3,0)</f>
        <v>0</v>
      </c>
      <c r="K3982" s="151">
        <f>VLOOKUP(B3982,'12.2023'!A:D,4,0)</f>
        <v>0</v>
      </c>
      <c r="L3982" s="150">
        <f>VLOOKUP(B3982,'12.2023'!A:E,5,0)</f>
        <v>2648.48</v>
      </c>
      <c r="M3982" s="150">
        <f>VLOOKUP(B3982,'12.2023'!A:F,6,0)</f>
        <v>0</v>
      </c>
      <c r="N3982" s="150">
        <f t="shared" si="249"/>
        <v>2648.48</v>
      </c>
      <c r="O3982" s="152">
        <f t="shared" si="250"/>
        <v>0</v>
      </c>
      <c r="P3982" s="128">
        <f t="shared" si="251"/>
        <v>2648.48</v>
      </c>
      <c r="Q3982" s="153">
        <v>0</v>
      </c>
      <c r="R3982" s="128">
        <f t="shared" si="252"/>
        <v>2648.48</v>
      </c>
      <c r="S3982" s="129">
        <v>24</v>
      </c>
    </row>
    <row r="3983" spans="2:19" hidden="1">
      <c r="B3983" s="121">
        <v>93100000022</v>
      </c>
      <c r="C3983" s="123" t="s">
        <v>4123</v>
      </c>
      <c r="D3983" s="123" t="s">
        <v>35</v>
      </c>
      <c r="E3983" s="123" t="s">
        <v>135</v>
      </c>
      <c r="F3983" s="149" t="s">
        <v>9</v>
      </c>
      <c r="G3983" s="123" t="s">
        <v>63</v>
      </c>
      <c r="H3983" s="160" t="s">
        <v>63</v>
      </c>
      <c r="I3983" s="123" t="s">
        <v>3660</v>
      </c>
      <c r="J3983" s="150">
        <f>VLOOKUP(B3983,'12.2023'!A:C,3,0)</f>
        <v>0</v>
      </c>
      <c r="K3983" s="151">
        <f>VLOOKUP(B3983,'12.2023'!A:D,4,0)</f>
        <v>0</v>
      </c>
      <c r="L3983" s="150">
        <f>VLOOKUP(B3983,'12.2023'!A:E,5,0)</f>
        <v>16155.78</v>
      </c>
      <c r="M3983" s="150">
        <f>VLOOKUP(B3983,'12.2023'!A:F,6,0)</f>
        <v>0</v>
      </c>
      <c r="N3983" s="150">
        <f t="shared" si="249"/>
        <v>16155.78</v>
      </c>
      <c r="O3983" s="152">
        <f t="shared" si="250"/>
        <v>0</v>
      </c>
      <c r="P3983" s="128">
        <f t="shared" si="251"/>
        <v>16155.78</v>
      </c>
      <c r="Q3983" s="153">
        <v>0</v>
      </c>
      <c r="R3983" s="128">
        <f t="shared" si="252"/>
        <v>16155.78</v>
      </c>
      <c r="S3983" s="129">
        <v>24</v>
      </c>
    </row>
    <row r="3984" spans="2:19" hidden="1">
      <c r="B3984" s="121">
        <v>93100000023</v>
      </c>
      <c r="C3984" s="123" t="s">
        <v>4123</v>
      </c>
      <c r="D3984" s="123" t="s">
        <v>35</v>
      </c>
      <c r="E3984" s="123" t="s">
        <v>135</v>
      </c>
      <c r="F3984" s="149" t="s">
        <v>9</v>
      </c>
      <c r="G3984" s="123" t="s">
        <v>62</v>
      </c>
      <c r="H3984" s="149" t="s">
        <v>62</v>
      </c>
      <c r="I3984" s="123" t="s">
        <v>3415</v>
      </c>
      <c r="J3984" s="150">
        <f>VLOOKUP(B3984,'12.2023'!A:C,3,0)</f>
        <v>0</v>
      </c>
      <c r="K3984" s="151">
        <f>VLOOKUP(B3984,'12.2023'!A:D,4,0)</f>
        <v>0</v>
      </c>
      <c r="L3984" s="150">
        <f>VLOOKUP(B3984,'12.2023'!A:E,5,0)</f>
        <v>7400</v>
      </c>
      <c r="M3984" s="150">
        <f>VLOOKUP(B3984,'12.2023'!A:F,6,0)</f>
        <v>0</v>
      </c>
      <c r="N3984" s="150">
        <f t="shared" si="249"/>
        <v>7400</v>
      </c>
      <c r="O3984" s="152">
        <f t="shared" si="250"/>
        <v>0</v>
      </c>
      <c r="P3984" s="128">
        <f t="shared" si="251"/>
        <v>7400</v>
      </c>
      <c r="Q3984" s="153">
        <v>0</v>
      </c>
      <c r="R3984" s="128">
        <f t="shared" si="252"/>
        <v>7400</v>
      </c>
      <c r="S3984" s="129">
        <v>24</v>
      </c>
    </row>
    <row r="3985" spans="2:19" hidden="1">
      <c r="B3985" s="121">
        <v>93100000024</v>
      </c>
      <c r="C3985" s="123" t="s">
        <v>4123</v>
      </c>
      <c r="D3985" s="123" t="s">
        <v>35</v>
      </c>
      <c r="E3985" s="123" t="s">
        <v>135</v>
      </c>
      <c r="F3985" s="149" t="s">
        <v>9</v>
      </c>
      <c r="G3985" s="123" t="s">
        <v>63</v>
      </c>
      <c r="H3985" s="149" t="s">
        <v>63</v>
      </c>
      <c r="I3985" s="123" t="s">
        <v>4014</v>
      </c>
      <c r="J3985" s="150">
        <f>VLOOKUP(B3985,'12.2023'!A:C,3,0)</f>
        <v>0</v>
      </c>
      <c r="K3985" s="151">
        <f>VLOOKUP(B3985,'12.2023'!A:D,4,0)</f>
        <v>0</v>
      </c>
      <c r="L3985" s="150">
        <f>VLOOKUP(B3985,'12.2023'!A:E,5,0)</f>
        <v>20654.490000000002</v>
      </c>
      <c r="M3985" s="150">
        <f>VLOOKUP(B3985,'12.2023'!A:F,6,0)</f>
        <v>0</v>
      </c>
      <c r="N3985" s="150">
        <f t="shared" si="249"/>
        <v>20654.490000000002</v>
      </c>
      <c r="O3985" s="152">
        <f t="shared" si="250"/>
        <v>0</v>
      </c>
      <c r="P3985" s="128">
        <f t="shared" si="251"/>
        <v>20654.490000000002</v>
      </c>
      <c r="Q3985" s="153">
        <v>0</v>
      </c>
      <c r="R3985" s="128">
        <f t="shared" si="252"/>
        <v>20654.490000000002</v>
      </c>
      <c r="S3985" s="129">
        <v>24</v>
      </c>
    </row>
    <row r="3986" spans="2:19" hidden="1">
      <c r="B3986" s="121">
        <v>93100000026</v>
      </c>
      <c r="C3986" s="123" t="s">
        <v>4123</v>
      </c>
      <c r="D3986" s="123" t="s">
        <v>35</v>
      </c>
      <c r="E3986" s="123" t="s">
        <v>135</v>
      </c>
      <c r="F3986" s="149" t="s">
        <v>9</v>
      </c>
      <c r="G3986" s="123" t="s">
        <v>64</v>
      </c>
      <c r="H3986" s="123" t="s">
        <v>64</v>
      </c>
      <c r="I3986" s="123" t="s">
        <v>3662</v>
      </c>
      <c r="J3986" s="150">
        <f>VLOOKUP(B3986,'12.2023'!A:C,3,0)</f>
        <v>0</v>
      </c>
      <c r="K3986" s="151">
        <f>VLOOKUP(B3986,'12.2023'!A:D,4,0)</f>
        <v>0</v>
      </c>
      <c r="L3986" s="150">
        <f>VLOOKUP(B3986,'12.2023'!A:E,5,0)</f>
        <v>202219.59050000002</v>
      </c>
      <c r="M3986" s="150">
        <f>VLOOKUP(B3986,'12.2023'!A:F,6,0)</f>
        <v>0</v>
      </c>
      <c r="N3986" s="150">
        <f t="shared" si="249"/>
        <v>202219.59050000002</v>
      </c>
      <c r="O3986" s="152">
        <f t="shared" si="250"/>
        <v>0</v>
      </c>
      <c r="P3986" s="128">
        <f t="shared" si="251"/>
        <v>202219.59050000002</v>
      </c>
      <c r="Q3986" s="153">
        <v>0</v>
      </c>
      <c r="R3986" s="128">
        <f t="shared" si="252"/>
        <v>202219.59050000002</v>
      </c>
      <c r="S3986" s="129">
        <v>24</v>
      </c>
    </row>
    <row r="3987" spans="2:19" hidden="1">
      <c r="B3987" s="121">
        <v>93100000027</v>
      </c>
      <c r="C3987" s="123" t="s">
        <v>4123</v>
      </c>
      <c r="D3987" s="123" t="s">
        <v>35</v>
      </c>
      <c r="E3987" s="123" t="s">
        <v>135</v>
      </c>
      <c r="F3987" s="149" t="s">
        <v>9</v>
      </c>
      <c r="G3987" s="123" t="s">
        <v>67</v>
      </c>
      <c r="H3987" s="149" t="s">
        <v>67</v>
      </c>
      <c r="I3987" s="123" t="s">
        <v>3418</v>
      </c>
      <c r="J3987" s="150">
        <f>VLOOKUP(B3987,'12.2023'!A:C,3,0)</f>
        <v>0</v>
      </c>
      <c r="K3987" s="151">
        <f>VLOOKUP(B3987,'12.2023'!A:D,4,0)</f>
        <v>0</v>
      </c>
      <c r="L3987" s="150">
        <f>VLOOKUP(B3987,'12.2023'!A:E,5,0)</f>
        <v>18255.900000000001</v>
      </c>
      <c r="M3987" s="150">
        <f>VLOOKUP(B3987,'12.2023'!A:F,6,0)</f>
        <v>0</v>
      </c>
      <c r="N3987" s="150">
        <f t="shared" si="249"/>
        <v>18255.900000000001</v>
      </c>
      <c r="O3987" s="152">
        <f t="shared" si="250"/>
        <v>0</v>
      </c>
      <c r="P3987" s="128">
        <f t="shared" si="251"/>
        <v>18255.900000000001</v>
      </c>
      <c r="Q3987" s="153">
        <v>0</v>
      </c>
      <c r="R3987" s="128">
        <f t="shared" si="252"/>
        <v>18255.900000000001</v>
      </c>
      <c r="S3987" s="129">
        <v>24</v>
      </c>
    </row>
    <row r="3988" spans="2:19" hidden="1">
      <c r="B3988" s="121">
        <v>93100000028</v>
      </c>
      <c r="C3988" s="123" t="s">
        <v>4123</v>
      </c>
      <c r="D3988" s="123" t="s">
        <v>35</v>
      </c>
      <c r="E3988" s="123" t="s">
        <v>135</v>
      </c>
      <c r="F3988" s="149" t="s">
        <v>9</v>
      </c>
      <c r="G3988" s="123" t="s">
        <v>19</v>
      </c>
      <c r="H3988" s="148" t="s">
        <v>19</v>
      </c>
      <c r="I3988" s="123" t="s">
        <v>3663</v>
      </c>
      <c r="J3988" s="150">
        <f>VLOOKUP(B3988,'12.2023'!A:C,3,0)</f>
        <v>0</v>
      </c>
      <c r="K3988" s="151">
        <f>VLOOKUP(B3988,'12.2023'!A:D,4,0)</f>
        <v>0</v>
      </c>
      <c r="L3988" s="150">
        <f>VLOOKUP(B3988,'12.2023'!A:E,5,0)</f>
        <v>190</v>
      </c>
      <c r="M3988" s="150">
        <f>VLOOKUP(B3988,'12.2023'!A:F,6,0)</f>
        <v>0</v>
      </c>
      <c r="N3988" s="150">
        <f t="shared" si="249"/>
        <v>190</v>
      </c>
      <c r="O3988" s="152">
        <f t="shared" si="250"/>
        <v>0</v>
      </c>
      <c r="P3988" s="128">
        <f t="shared" si="251"/>
        <v>190</v>
      </c>
      <c r="Q3988" s="153">
        <v>0</v>
      </c>
      <c r="R3988" s="128">
        <f t="shared" si="252"/>
        <v>190</v>
      </c>
      <c r="S3988" s="129">
        <v>24</v>
      </c>
    </row>
    <row r="3989" spans="2:19" hidden="1">
      <c r="B3989" s="121">
        <v>93100000030</v>
      </c>
      <c r="C3989" s="123" t="s">
        <v>4123</v>
      </c>
      <c r="D3989" s="123" t="s">
        <v>35</v>
      </c>
      <c r="E3989" s="123" t="s">
        <v>135</v>
      </c>
      <c r="F3989" s="149" t="s">
        <v>9</v>
      </c>
      <c r="G3989" s="123" t="s">
        <v>63</v>
      </c>
      <c r="H3989" s="149" t="s">
        <v>63</v>
      </c>
      <c r="I3989" s="123" t="s">
        <v>4015</v>
      </c>
      <c r="J3989" s="150">
        <f>VLOOKUP(B3989,'12.2023'!A:C,3,0)</f>
        <v>0</v>
      </c>
      <c r="K3989" s="151">
        <f>VLOOKUP(B3989,'12.2023'!A:D,4,0)</f>
        <v>0</v>
      </c>
      <c r="L3989" s="150">
        <f>VLOOKUP(B3989,'12.2023'!A:E,5,0)</f>
        <v>7129.5</v>
      </c>
      <c r="M3989" s="150">
        <f>VLOOKUP(B3989,'12.2023'!A:F,6,0)</f>
        <v>0</v>
      </c>
      <c r="N3989" s="150">
        <f t="shared" si="249"/>
        <v>7129.5</v>
      </c>
      <c r="O3989" s="152">
        <f t="shared" si="250"/>
        <v>0</v>
      </c>
      <c r="P3989" s="128">
        <f t="shared" si="251"/>
        <v>7129.5</v>
      </c>
      <c r="Q3989" s="153">
        <v>0</v>
      </c>
      <c r="R3989" s="128">
        <f t="shared" si="252"/>
        <v>7129.5</v>
      </c>
      <c r="S3989" s="129">
        <v>24</v>
      </c>
    </row>
    <row r="3990" spans="2:19" hidden="1">
      <c r="B3990" s="121">
        <v>93100000031</v>
      </c>
      <c r="C3990" s="123" t="s">
        <v>4123</v>
      </c>
      <c r="D3990" s="123" t="s">
        <v>35</v>
      </c>
      <c r="E3990" s="123" t="s">
        <v>135</v>
      </c>
      <c r="F3990" s="149" t="s">
        <v>9</v>
      </c>
      <c r="G3990" s="123" t="s">
        <v>62</v>
      </c>
      <c r="H3990" s="160" t="s">
        <v>62</v>
      </c>
      <c r="I3990" s="123" t="s">
        <v>4016</v>
      </c>
      <c r="J3990" s="150">
        <f>VLOOKUP(B3990,'12.2023'!A:C,3,0)</f>
        <v>0</v>
      </c>
      <c r="K3990" s="151">
        <f>VLOOKUP(B3990,'12.2023'!A:D,4,0)</f>
        <v>0</v>
      </c>
      <c r="L3990" s="163">
        <f>VLOOKUP(B3990,'12.2023'!A:E,5,0)</f>
        <v>2925</v>
      </c>
      <c r="M3990" s="163">
        <f>VLOOKUP(B3990,'12.2023'!A:F,6,0)</f>
        <v>0</v>
      </c>
      <c r="N3990" s="150">
        <f t="shared" si="249"/>
        <v>2925</v>
      </c>
      <c r="O3990" s="152">
        <f t="shared" si="250"/>
        <v>0</v>
      </c>
      <c r="P3990" s="128">
        <f t="shared" si="251"/>
        <v>2925</v>
      </c>
      <c r="Q3990" s="153">
        <v>0</v>
      </c>
      <c r="R3990" s="128">
        <f t="shared" si="252"/>
        <v>2925</v>
      </c>
      <c r="S3990" s="129">
        <v>24</v>
      </c>
    </row>
    <row r="3991" spans="2:19" hidden="1">
      <c r="B3991" s="121">
        <v>93100000032</v>
      </c>
      <c r="C3991" s="123" t="s">
        <v>4123</v>
      </c>
      <c r="D3991" s="123" t="s">
        <v>35</v>
      </c>
      <c r="E3991" s="123" t="s">
        <v>135</v>
      </c>
      <c r="F3991" s="160" t="s">
        <v>9</v>
      </c>
      <c r="G3991" s="123" t="s">
        <v>121</v>
      </c>
      <c r="H3991" s="160" t="s">
        <v>121</v>
      </c>
      <c r="I3991" s="123" t="s">
        <v>4017</v>
      </c>
      <c r="J3991" s="150">
        <f>VLOOKUP(B3991,'12.2023'!A:C,3,0)</f>
        <v>0</v>
      </c>
      <c r="K3991" s="151">
        <f>VLOOKUP(B3991,'12.2023'!A:D,4,0)</f>
        <v>0</v>
      </c>
      <c r="L3991" s="163">
        <f>VLOOKUP(B3991,'12.2023'!A:E,5,0)</f>
        <v>8375.65</v>
      </c>
      <c r="M3991" s="163">
        <f>VLOOKUP(B3991,'12.2023'!A:F,6,0)</f>
        <v>0</v>
      </c>
      <c r="N3991" s="150">
        <f t="shared" si="249"/>
        <v>8375.65</v>
      </c>
      <c r="O3991" s="152">
        <f t="shared" si="250"/>
        <v>0</v>
      </c>
      <c r="P3991" s="128">
        <f t="shared" si="251"/>
        <v>8375.65</v>
      </c>
      <c r="Q3991" s="153">
        <v>0</v>
      </c>
      <c r="R3991" s="128">
        <f t="shared" si="252"/>
        <v>8375.65</v>
      </c>
      <c r="S3991" s="129">
        <v>24</v>
      </c>
    </row>
    <row r="3992" spans="2:19" hidden="1">
      <c r="B3992" s="121">
        <v>93100000035</v>
      </c>
      <c r="C3992" s="123" t="s">
        <v>4123</v>
      </c>
      <c r="D3992" s="123" t="s">
        <v>35</v>
      </c>
      <c r="E3992" s="123" t="s">
        <v>135</v>
      </c>
      <c r="F3992" s="149" t="s">
        <v>9</v>
      </c>
      <c r="G3992" s="123" t="s">
        <v>63</v>
      </c>
      <c r="H3992" s="160" t="s">
        <v>63</v>
      </c>
      <c r="I3992" s="123" t="s">
        <v>4018</v>
      </c>
      <c r="J3992" s="150">
        <f>VLOOKUP(B3992,'12.2023'!A:C,3,0)</f>
        <v>0</v>
      </c>
      <c r="K3992" s="151">
        <f>VLOOKUP(B3992,'12.2023'!A:D,4,0)</f>
        <v>0</v>
      </c>
      <c r="L3992" s="163">
        <f>VLOOKUP(B3992,'12.2023'!A:E,5,0)</f>
        <v>38382.1</v>
      </c>
      <c r="M3992" s="163">
        <f>VLOOKUP(B3992,'12.2023'!A:F,6,0)</f>
        <v>0.2</v>
      </c>
      <c r="N3992" s="150">
        <f t="shared" si="249"/>
        <v>38381.9</v>
      </c>
      <c r="O3992" s="152">
        <f t="shared" si="250"/>
        <v>0</v>
      </c>
      <c r="P3992" s="128">
        <f t="shared" si="251"/>
        <v>38381.9</v>
      </c>
      <c r="Q3992" s="153">
        <v>0</v>
      </c>
      <c r="R3992" s="128">
        <f t="shared" si="252"/>
        <v>38381.9</v>
      </c>
      <c r="S3992" s="129">
        <v>24</v>
      </c>
    </row>
    <row r="3993" spans="2:19" hidden="1">
      <c r="B3993" s="121">
        <v>93100000039</v>
      </c>
      <c r="C3993" s="123" t="s">
        <v>4123</v>
      </c>
      <c r="D3993" s="123" t="s">
        <v>35</v>
      </c>
      <c r="E3993" s="123" t="s">
        <v>135</v>
      </c>
      <c r="F3993" s="148" t="s">
        <v>10</v>
      </c>
      <c r="G3993" s="123" t="s">
        <v>69</v>
      </c>
      <c r="H3993" s="123" t="s">
        <v>69</v>
      </c>
      <c r="I3993" s="123" t="s">
        <v>4019</v>
      </c>
      <c r="J3993" s="150">
        <f>VLOOKUP(B3993,'12.2023'!A:C,3,0)</f>
        <v>0</v>
      </c>
      <c r="K3993" s="151">
        <f>VLOOKUP(B3993,'12.2023'!A:D,4,0)</f>
        <v>0</v>
      </c>
      <c r="L3993" s="163">
        <f>VLOOKUP(B3993,'12.2023'!A:E,5,0)</f>
        <v>38815.78</v>
      </c>
      <c r="M3993" s="163">
        <f>VLOOKUP(B3993,'12.2023'!A:F,6,0)</f>
        <v>0</v>
      </c>
      <c r="N3993" s="150">
        <f t="shared" si="249"/>
        <v>38815.78</v>
      </c>
      <c r="O3993" s="152">
        <f t="shared" si="250"/>
        <v>0</v>
      </c>
      <c r="P3993" s="128">
        <f t="shared" si="251"/>
        <v>38815.78</v>
      </c>
      <c r="Q3993" s="153">
        <v>0</v>
      </c>
      <c r="R3993" s="128">
        <f t="shared" si="252"/>
        <v>38815.78</v>
      </c>
      <c r="S3993" s="129">
        <v>24</v>
      </c>
    </row>
    <row r="3994" spans="2:19" hidden="1">
      <c r="B3994" s="121">
        <v>93100000040</v>
      </c>
      <c r="C3994" s="123" t="s">
        <v>4123</v>
      </c>
      <c r="D3994" s="123" t="s">
        <v>35</v>
      </c>
      <c r="E3994" s="123" t="s">
        <v>135</v>
      </c>
      <c r="F3994" s="149" t="s">
        <v>9</v>
      </c>
      <c r="G3994" s="123" t="s">
        <v>121</v>
      </c>
      <c r="H3994" s="160" t="s">
        <v>121</v>
      </c>
      <c r="I3994" s="123" t="s">
        <v>4020</v>
      </c>
      <c r="J3994" s="150">
        <f>VLOOKUP(B3994,'12.2023'!A:C,3,0)</f>
        <v>0</v>
      </c>
      <c r="K3994" s="151">
        <f>VLOOKUP(B3994,'12.2023'!A:D,4,0)</f>
        <v>0</v>
      </c>
      <c r="L3994" s="163">
        <f>VLOOKUP(B3994,'12.2023'!A:E,5,0)</f>
        <v>1525</v>
      </c>
      <c r="M3994" s="163">
        <f>VLOOKUP(B3994,'12.2023'!A:F,6,0)</f>
        <v>0</v>
      </c>
      <c r="N3994" s="150">
        <f t="shared" si="249"/>
        <v>1525</v>
      </c>
      <c r="O3994" s="152">
        <f t="shared" si="250"/>
        <v>0</v>
      </c>
      <c r="P3994" s="128">
        <f t="shared" si="251"/>
        <v>1525</v>
      </c>
      <c r="Q3994" s="153">
        <v>0</v>
      </c>
      <c r="R3994" s="128">
        <f t="shared" si="252"/>
        <v>1525</v>
      </c>
      <c r="S3994" s="129">
        <v>24</v>
      </c>
    </row>
    <row r="3995" spans="2:19" hidden="1">
      <c r="B3995" s="121">
        <v>93100000045</v>
      </c>
      <c r="C3995" s="123" t="s">
        <v>4123</v>
      </c>
      <c r="D3995" s="123" t="s">
        <v>35</v>
      </c>
      <c r="E3995" s="123" t="s">
        <v>135</v>
      </c>
      <c r="F3995" s="160" t="s">
        <v>9</v>
      </c>
      <c r="G3995" s="123" t="s">
        <v>121</v>
      </c>
      <c r="H3995" s="160" t="s">
        <v>121</v>
      </c>
      <c r="I3995" s="123" t="s">
        <v>3675</v>
      </c>
      <c r="J3995" s="150">
        <f>VLOOKUP(B3995,'12.2023'!A:C,3,0)</f>
        <v>0</v>
      </c>
      <c r="K3995" s="151">
        <f>VLOOKUP(B3995,'12.2023'!A:D,4,0)</f>
        <v>0</v>
      </c>
      <c r="L3995" s="163">
        <f>VLOOKUP(B3995,'12.2023'!A:E,5,0)</f>
        <v>2000</v>
      </c>
      <c r="M3995" s="163">
        <f>VLOOKUP(B3995,'12.2023'!A:F,6,0)</f>
        <v>0</v>
      </c>
      <c r="N3995" s="150">
        <f t="shared" si="249"/>
        <v>2000</v>
      </c>
      <c r="O3995" s="152">
        <f t="shared" si="250"/>
        <v>0</v>
      </c>
      <c r="P3995" s="128">
        <f t="shared" si="251"/>
        <v>2000</v>
      </c>
      <c r="Q3995" s="153">
        <v>0</v>
      </c>
      <c r="R3995" s="128">
        <f t="shared" si="252"/>
        <v>2000</v>
      </c>
      <c r="S3995" s="129">
        <v>24</v>
      </c>
    </row>
    <row r="3996" spans="2:19" hidden="1">
      <c r="B3996" s="121">
        <v>93100000047</v>
      </c>
      <c r="C3996" s="123" t="s">
        <v>4123</v>
      </c>
      <c r="D3996" s="123" t="s">
        <v>35</v>
      </c>
      <c r="E3996" s="123" t="s">
        <v>135</v>
      </c>
      <c r="F3996" s="149" t="s">
        <v>9</v>
      </c>
      <c r="G3996" s="123" t="s">
        <v>67</v>
      </c>
      <c r="H3996" s="160" t="s">
        <v>67</v>
      </c>
      <c r="I3996" s="123" t="s">
        <v>3676</v>
      </c>
      <c r="J3996" s="150">
        <f>VLOOKUP(B3996,'12.2023'!A:C,3,0)</f>
        <v>0</v>
      </c>
      <c r="K3996" s="151">
        <f>VLOOKUP(B3996,'12.2023'!A:D,4,0)</f>
        <v>0</v>
      </c>
      <c r="L3996" s="163">
        <f>VLOOKUP(B3996,'12.2023'!A:E,5,0)</f>
        <v>4312.55</v>
      </c>
      <c r="M3996" s="163">
        <f>VLOOKUP(B3996,'12.2023'!A:F,6,0)</f>
        <v>0</v>
      </c>
      <c r="N3996" s="150">
        <f t="shared" si="249"/>
        <v>4312.55</v>
      </c>
      <c r="O3996" s="152">
        <f t="shared" si="250"/>
        <v>0</v>
      </c>
      <c r="P3996" s="128">
        <f t="shared" si="251"/>
        <v>4312.55</v>
      </c>
      <c r="Q3996" s="153">
        <v>0</v>
      </c>
      <c r="R3996" s="128">
        <f t="shared" si="252"/>
        <v>4312.55</v>
      </c>
      <c r="S3996" s="129">
        <v>24</v>
      </c>
    </row>
    <row r="3997" spans="2:19" hidden="1">
      <c r="B3997" s="121">
        <v>93100000049</v>
      </c>
      <c r="C3997" s="123" t="s">
        <v>4123</v>
      </c>
      <c r="D3997" s="123" t="s">
        <v>35</v>
      </c>
      <c r="E3997" s="123" t="s">
        <v>135</v>
      </c>
      <c r="F3997" s="123" t="s">
        <v>10</v>
      </c>
      <c r="G3997" s="123" t="s">
        <v>69</v>
      </c>
      <c r="H3997" s="123" t="s">
        <v>69</v>
      </c>
      <c r="I3997" s="123" t="s">
        <v>4021</v>
      </c>
      <c r="J3997" s="150">
        <f>VLOOKUP(B3997,'12.2023'!A:C,3,0)</f>
        <v>0</v>
      </c>
      <c r="K3997" s="151">
        <f>VLOOKUP(B3997,'12.2023'!A:D,4,0)</f>
        <v>0</v>
      </c>
      <c r="L3997" s="163">
        <f>VLOOKUP(B3997,'12.2023'!A:E,5,0)</f>
        <v>3160356.79</v>
      </c>
      <c r="M3997" s="163">
        <f>VLOOKUP(B3997,'12.2023'!A:F,6,0)</f>
        <v>69878.22</v>
      </c>
      <c r="N3997" s="150">
        <f t="shared" si="249"/>
        <v>3090478.57</v>
      </c>
      <c r="O3997" s="152">
        <f t="shared" si="250"/>
        <v>0</v>
      </c>
      <c r="P3997" s="128">
        <f t="shared" si="251"/>
        <v>3090478.57</v>
      </c>
      <c r="Q3997" s="153">
        <v>0</v>
      </c>
      <c r="R3997" s="128">
        <f t="shared" si="252"/>
        <v>3090478.57</v>
      </c>
      <c r="S3997" s="129">
        <v>24</v>
      </c>
    </row>
    <row r="3998" spans="2:19" hidden="1">
      <c r="B3998" s="121">
        <v>93100000054</v>
      </c>
      <c r="C3998" s="123" t="s">
        <v>4123</v>
      </c>
      <c r="D3998" s="123" t="s">
        <v>35</v>
      </c>
      <c r="E3998" s="123" t="s">
        <v>135</v>
      </c>
      <c r="F3998" s="160" t="s">
        <v>9</v>
      </c>
      <c r="G3998" s="123" t="s">
        <v>67</v>
      </c>
      <c r="H3998" s="160" t="s">
        <v>67</v>
      </c>
      <c r="I3998" s="123" t="s">
        <v>4022</v>
      </c>
      <c r="J3998" s="150">
        <f>VLOOKUP(B3998,'12.2023'!A:C,3,0)</f>
        <v>0</v>
      </c>
      <c r="K3998" s="151">
        <f>VLOOKUP(B3998,'12.2023'!A:D,4,0)</f>
        <v>0</v>
      </c>
      <c r="L3998" s="163">
        <f>VLOOKUP(B3998,'12.2023'!A:E,5,0)</f>
        <v>3522</v>
      </c>
      <c r="M3998" s="163">
        <f>VLOOKUP(B3998,'12.2023'!A:F,6,0)</f>
        <v>0</v>
      </c>
      <c r="N3998" s="150">
        <f t="shared" si="249"/>
        <v>3522</v>
      </c>
      <c r="O3998" s="152">
        <f t="shared" si="250"/>
        <v>0</v>
      </c>
      <c r="P3998" s="128">
        <f t="shared" si="251"/>
        <v>3522</v>
      </c>
      <c r="Q3998" s="153">
        <v>0</v>
      </c>
      <c r="R3998" s="128">
        <f t="shared" si="252"/>
        <v>3522</v>
      </c>
      <c r="S3998" s="129">
        <v>24</v>
      </c>
    </row>
    <row r="3999" spans="2:19" hidden="1">
      <c r="B3999" s="121">
        <v>93100000057</v>
      </c>
      <c r="C3999" s="123" t="s">
        <v>4123</v>
      </c>
      <c r="D3999" s="123" t="s">
        <v>35</v>
      </c>
      <c r="E3999" s="123" t="s">
        <v>135</v>
      </c>
      <c r="F3999" s="148" t="s">
        <v>10</v>
      </c>
      <c r="G3999" s="123" t="s">
        <v>69</v>
      </c>
      <c r="H3999" s="123" t="s">
        <v>69</v>
      </c>
      <c r="I3999" s="123" t="s">
        <v>4023</v>
      </c>
      <c r="J3999" s="150">
        <f>VLOOKUP(B3999,'12.2023'!A:C,3,0)</f>
        <v>0</v>
      </c>
      <c r="K3999" s="151">
        <f>VLOOKUP(B3999,'12.2023'!A:D,4,0)</f>
        <v>0</v>
      </c>
      <c r="L3999" s="163">
        <f>VLOOKUP(B3999,'12.2023'!A:E,5,0)</f>
        <v>114721.25</v>
      </c>
      <c r="M3999" s="163">
        <f>VLOOKUP(B3999,'12.2023'!A:F,6,0)</f>
        <v>0</v>
      </c>
      <c r="N3999" s="150">
        <f t="shared" si="249"/>
        <v>114721.25</v>
      </c>
      <c r="O3999" s="152">
        <f t="shared" si="250"/>
        <v>0</v>
      </c>
      <c r="P3999" s="128">
        <f t="shared" si="251"/>
        <v>114721.25</v>
      </c>
      <c r="Q3999" s="153">
        <v>0</v>
      </c>
      <c r="R3999" s="128">
        <f t="shared" si="252"/>
        <v>114721.25</v>
      </c>
      <c r="S3999" s="129">
        <v>24</v>
      </c>
    </row>
    <row r="4000" spans="2:19" hidden="1">
      <c r="B4000" s="121">
        <v>93100000058</v>
      </c>
      <c r="C4000" s="123" t="s">
        <v>4123</v>
      </c>
      <c r="D4000" s="123" t="s">
        <v>35</v>
      </c>
      <c r="E4000" s="123" t="s">
        <v>135</v>
      </c>
      <c r="F4000" s="123" t="s">
        <v>10</v>
      </c>
      <c r="G4000" s="123" t="s">
        <v>69</v>
      </c>
      <c r="H4000" s="123" t="s">
        <v>69</v>
      </c>
      <c r="I4000" s="123" t="s">
        <v>4024</v>
      </c>
      <c r="J4000" s="150">
        <f>VLOOKUP(B4000,'12.2023'!A:C,3,0)</f>
        <v>0</v>
      </c>
      <c r="K4000" s="151">
        <f>VLOOKUP(B4000,'12.2023'!A:D,4,0)</f>
        <v>0</v>
      </c>
      <c r="L4000" s="163">
        <f>VLOOKUP(B4000,'12.2023'!A:E,5,0)</f>
        <v>2397.77</v>
      </c>
      <c r="M4000" s="163">
        <f>VLOOKUP(B4000,'12.2023'!A:F,6,0)</f>
        <v>0</v>
      </c>
      <c r="N4000" s="150">
        <f t="shared" si="249"/>
        <v>2397.77</v>
      </c>
      <c r="O4000" s="152">
        <f t="shared" si="250"/>
        <v>0</v>
      </c>
      <c r="P4000" s="128">
        <f t="shared" si="251"/>
        <v>2397.77</v>
      </c>
      <c r="Q4000" s="153">
        <v>0</v>
      </c>
      <c r="R4000" s="128">
        <f t="shared" si="252"/>
        <v>2397.77</v>
      </c>
      <c r="S4000" s="129">
        <v>24</v>
      </c>
    </row>
    <row r="4001" spans="2:19" hidden="1">
      <c r="B4001" s="121">
        <v>93100000066</v>
      </c>
      <c r="C4001" s="123" t="s">
        <v>4123</v>
      </c>
      <c r="D4001" s="123" t="s">
        <v>35</v>
      </c>
      <c r="E4001" s="123" t="s">
        <v>135</v>
      </c>
      <c r="F4001" s="160" t="s">
        <v>9</v>
      </c>
      <c r="G4001" s="123" t="s">
        <v>62</v>
      </c>
      <c r="H4001" s="160" t="s">
        <v>62</v>
      </c>
      <c r="I4001" s="123" t="s">
        <v>4025</v>
      </c>
      <c r="J4001" s="150">
        <f>VLOOKUP(B4001,'12.2023'!A:C,3,0)</f>
        <v>0</v>
      </c>
      <c r="K4001" s="151">
        <f>VLOOKUP(B4001,'12.2023'!A:D,4,0)</f>
        <v>0</v>
      </c>
      <c r="L4001" s="163">
        <f>VLOOKUP(B4001,'12.2023'!A:E,5,0)</f>
        <v>4026.09</v>
      </c>
      <c r="M4001" s="163">
        <f>VLOOKUP(B4001,'12.2023'!A:F,6,0)</f>
        <v>0</v>
      </c>
      <c r="N4001" s="150">
        <f t="shared" si="249"/>
        <v>4026.09</v>
      </c>
      <c r="O4001" s="152">
        <f t="shared" si="250"/>
        <v>0</v>
      </c>
      <c r="P4001" s="128">
        <f t="shared" si="251"/>
        <v>4026.09</v>
      </c>
      <c r="Q4001" s="153">
        <v>0</v>
      </c>
      <c r="R4001" s="128">
        <f t="shared" si="252"/>
        <v>4026.09</v>
      </c>
      <c r="S4001" s="129">
        <v>24</v>
      </c>
    </row>
    <row r="4002" spans="2:19" hidden="1">
      <c r="B4002" s="121">
        <v>93100000068</v>
      </c>
      <c r="C4002" s="123" t="s">
        <v>4123</v>
      </c>
      <c r="D4002" s="123" t="s">
        <v>35</v>
      </c>
      <c r="E4002" s="123" t="s">
        <v>135</v>
      </c>
      <c r="F4002" s="123" t="s">
        <v>10</v>
      </c>
      <c r="G4002" s="123" t="s">
        <v>69</v>
      </c>
      <c r="H4002" s="123" t="s">
        <v>69</v>
      </c>
      <c r="I4002" s="123" t="s">
        <v>4026</v>
      </c>
      <c r="J4002" s="150">
        <f>VLOOKUP(B4002,'12.2023'!A:C,3,0)</f>
        <v>0</v>
      </c>
      <c r="K4002" s="151">
        <f>VLOOKUP(B4002,'12.2023'!A:D,4,0)</f>
        <v>0</v>
      </c>
      <c r="L4002" s="163">
        <f>VLOOKUP(B4002,'12.2023'!A:E,5,0)</f>
        <v>68660.899999999994</v>
      </c>
      <c r="M4002" s="163">
        <f>VLOOKUP(B4002,'12.2023'!A:F,6,0)</f>
        <v>0</v>
      </c>
      <c r="N4002" s="150">
        <f t="shared" si="249"/>
        <v>68660.899999999994</v>
      </c>
      <c r="O4002" s="152">
        <f t="shared" si="250"/>
        <v>0</v>
      </c>
      <c r="P4002" s="128">
        <f t="shared" si="251"/>
        <v>68660.899999999994</v>
      </c>
      <c r="Q4002" s="153">
        <v>0</v>
      </c>
      <c r="R4002" s="128">
        <f t="shared" si="252"/>
        <v>68660.899999999994</v>
      </c>
      <c r="S4002" s="129">
        <v>24</v>
      </c>
    </row>
    <row r="4003" spans="2:19" hidden="1">
      <c r="B4003" s="121">
        <v>93100000069</v>
      </c>
      <c r="C4003" s="123" t="s">
        <v>4123</v>
      </c>
      <c r="D4003" s="123" t="s">
        <v>35</v>
      </c>
      <c r="E4003" s="123" t="s">
        <v>135</v>
      </c>
      <c r="F4003" s="123" t="s">
        <v>104</v>
      </c>
      <c r="G4003" s="123" t="s">
        <v>3264</v>
      </c>
      <c r="H4003" s="160" t="s">
        <v>3264</v>
      </c>
      <c r="I4003" s="123" t="s">
        <v>4027</v>
      </c>
      <c r="J4003" s="150">
        <f>VLOOKUP(B4003,'12.2023'!A:C,3,0)</f>
        <v>0</v>
      </c>
      <c r="K4003" s="151">
        <f>VLOOKUP(B4003,'12.2023'!A:D,4,0)</f>
        <v>0</v>
      </c>
      <c r="L4003" s="163">
        <f>VLOOKUP(B4003,'12.2023'!A:E,5,0)</f>
        <v>118989.85</v>
      </c>
      <c r="M4003" s="163">
        <f>VLOOKUP(B4003,'12.2023'!A:F,6,0)</f>
        <v>0</v>
      </c>
      <c r="N4003" s="150">
        <f t="shared" si="249"/>
        <v>118989.85</v>
      </c>
      <c r="O4003" s="152">
        <f t="shared" si="250"/>
        <v>0</v>
      </c>
      <c r="P4003" s="128">
        <f t="shared" si="251"/>
        <v>118989.85</v>
      </c>
      <c r="Q4003" s="153">
        <v>0</v>
      </c>
      <c r="R4003" s="128">
        <f t="shared" si="252"/>
        <v>118989.85</v>
      </c>
      <c r="S4003" s="129">
        <v>24</v>
      </c>
    </row>
    <row r="4004" spans="2:19" hidden="1">
      <c r="B4004" s="121">
        <v>93100000070</v>
      </c>
      <c r="C4004" s="123" t="s">
        <v>4123</v>
      </c>
      <c r="D4004" s="123" t="s">
        <v>35</v>
      </c>
      <c r="E4004" s="123" t="s">
        <v>135</v>
      </c>
      <c r="F4004" s="148" t="s">
        <v>10</v>
      </c>
      <c r="G4004" s="123" t="s">
        <v>69</v>
      </c>
      <c r="H4004" s="123" t="s">
        <v>69</v>
      </c>
      <c r="I4004" s="123" t="s">
        <v>4028</v>
      </c>
      <c r="J4004" s="150">
        <f>VLOOKUP(B4004,'12.2023'!A:C,3,0)</f>
        <v>0</v>
      </c>
      <c r="K4004" s="151">
        <f>VLOOKUP(B4004,'12.2023'!A:D,4,0)</f>
        <v>0</v>
      </c>
      <c r="L4004" s="163">
        <f>VLOOKUP(B4004,'12.2023'!A:E,5,0)</f>
        <v>275</v>
      </c>
      <c r="M4004" s="163">
        <f>VLOOKUP(B4004,'12.2023'!A:F,6,0)</f>
        <v>0</v>
      </c>
      <c r="N4004" s="150">
        <f t="shared" si="249"/>
        <v>275</v>
      </c>
      <c r="O4004" s="152">
        <f t="shared" si="250"/>
        <v>0</v>
      </c>
      <c r="P4004" s="128">
        <f t="shared" si="251"/>
        <v>275</v>
      </c>
      <c r="Q4004" s="153">
        <v>0</v>
      </c>
      <c r="R4004" s="128">
        <f t="shared" si="252"/>
        <v>275</v>
      </c>
      <c r="S4004" s="129">
        <v>24</v>
      </c>
    </row>
    <row r="4005" spans="2:19" hidden="1">
      <c r="B4005" s="121">
        <v>93100000071</v>
      </c>
      <c r="C4005" s="123" t="s">
        <v>4123</v>
      </c>
      <c r="D4005" s="123" t="s">
        <v>35</v>
      </c>
      <c r="E4005" s="123" t="s">
        <v>135</v>
      </c>
      <c r="F4005" s="123" t="s">
        <v>10</v>
      </c>
      <c r="G4005" s="123" t="s">
        <v>69</v>
      </c>
      <c r="H4005" s="123" t="s">
        <v>69</v>
      </c>
      <c r="I4005" s="123" t="s">
        <v>4029</v>
      </c>
      <c r="J4005" s="150">
        <f>VLOOKUP(B4005,'12.2023'!A:C,3,0)</f>
        <v>0</v>
      </c>
      <c r="K4005" s="151">
        <f>VLOOKUP(B4005,'12.2023'!A:D,4,0)</f>
        <v>0</v>
      </c>
      <c r="L4005" s="163">
        <f>VLOOKUP(B4005,'12.2023'!A:E,5,0)</f>
        <v>22608.69</v>
      </c>
      <c r="M4005" s="163">
        <f>VLOOKUP(B4005,'12.2023'!A:F,6,0)</f>
        <v>0</v>
      </c>
      <c r="N4005" s="150">
        <f t="shared" si="249"/>
        <v>22608.69</v>
      </c>
      <c r="O4005" s="152">
        <f t="shared" si="250"/>
        <v>0</v>
      </c>
      <c r="P4005" s="128">
        <f t="shared" si="251"/>
        <v>22608.69</v>
      </c>
      <c r="Q4005" s="153">
        <v>0</v>
      </c>
      <c r="R4005" s="128">
        <f t="shared" si="252"/>
        <v>22608.69</v>
      </c>
      <c r="S4005" s="129">
        <v>24</v>
      </c>
    </row>
    <row r="4006" spans="2:19" hidden="1">
      <c r="B4006" s="121">
        <v>93100000072</v>
      </c>
      <c r="C4006" s="123" t="s">
        <v>4123</v>
      </c>
      <c r="D4006" s="123" t="s">
        <v>35</v>
      </c>
      <c r="E4006" s="123" t="s">
        <v>135</v>
      </c>
      <c r="F4006" s="160" t="s">
        <v>9</v>
      </c>
      <c r="G4006" s="123" t="s">
        <v>67</v>
      </c>
      <c r="H4006" s="123" t="s">
        <v>67</v>
      </c>
      <c r="I4006" s="123" t="s">
        <v>4296</v>
      </c>
      <c r="J4006" s="150">
        <f>VLOOKUP(B4006,'12.2023'!A:C,3,0)</f>
        <v>0</v>
      </c>
      <c r="K4006" s="151">
        <f>VLOOKUP(B4006,'12.2023'!A:D,4,0)</f>
        <v>0</v>
      </c>
      <c r="L4006" s="163">
        <f>VLOOKUP(B4006,'12.2023'!A:E,5,0)</f>
        <v>402.52</v>
      </c>
      <c r="M4006" s="163">
        <f>VLOOKUP(B4006,'12.2023'!A:F,6,0)</f>
        <v>0</v>
      </c>
      <c r="N4006" s="150">
        <f t="shared" si="249"/>
        <v>402.52</v>
      </c>
      <c r="O4006" s="152">
        <f t="shared" si="250"/>
        <v>0</v>
      </c>
      <c r="P4006" s="128">
        <f t="shared" si="251"/>
        <v>402.52</v>
      </c>
      <c r="Q4006" s="153">
        <v>0</v>
      </c>
      <c r="R4006" s="128">
        <f t="shared" si="252"/>
        <v>402.52</v>
      </c>
      <c r="S4006" s="129">
        <v>24</v>
      </c>
    </row>
    <row r="4007" spans="2:19" hidden="1">
      <c r="B4007" s="165">
        <v>93100000073</v>
      </c>
      <c r="C4007" s="123" t="s">
        <v>4039</v>
      </c>
      <c r="D4007" s="123" t="s">
        <v>35</v>
      </c>
      <c r="E4007" s="160" t="s">
        <v>135</v>
      </c>
      <c r="F4007" s="160" t="s">
        <v>9</v>
      </c>
      <c r="G4007" s="160" t="s">
        <v>67</v>
      </c>
      <c r="H4007" s="160" t="s">
        <v>67</v>
      </c>
      <c r="I4007" s="123" t="s">
        <v>4354</v>
      </c>
      <c r="J4007" s="150">
        <f>VLOOKUP(B4007,'12.2023'!A:C,3,0)</f>
        <v>0</v>
      </c>
      <c r="K4007" s="151">
        <f>VLOOKUP(B4007,'12.2023'!A:D,4,0)</f>
        <v>0</v>
      </c>
      <c r="L4007" s="163">
        <f>VLOOKUP(B4007,'12.2023'!A:E,5,0)</f>
        <v>2.31</v>
      </c>
      <c r="M4007" s="163">
        <f>VLOOKUP(B4007,'12.2023'!A:F,6,0)</f>
        <v>0</v>
      </c>
      <c r="N4007" s="150">
        <f t="shared" si="249"/>
        <v>2.31</v>
      </c>
      <c r="O4007" s="152">
        <f t="shared" si="250"/>
        <v>0</v>
      </c>
      <c r="P4007" s="128">
        <f t="shared" si="251"/>
        <v>2.31</v>
      </c>
      <c r="Q4007" s="153">
        <v>0</v>
      </c>
      <c r="R4007" s="128">
        <f t="shared" si="252"/>
        <v>2.31</v>
      </c>
      <c r="S4007" s="129">
        <v>24</v>
      </c>
    </row>
    <row r="4008" spans="2:19" hidden="1">
      <c r="B4008" s="121">
        <v>93300000001</v>
      </c>
      <c r="C4008" s="123" t="s">
        <v>4123</v>
      </c>
      <c r="D4008" s="123" t="s">
        <v>35</v>
      </c>
      <c r="E4008" s="123" t="s">
        <v>124</v>
      </c>
      <c r="F4008" s="123" t="s">
        <v>100</v>
      </c>
      <c r="G4008" s="123" t="s">
        <v>24</v>
      </c>
      <c r="H4008" s="160" t="s">
        <v>24</v>
      </c>
      <c r="I4008" s="123" t="s">
        <v>4030</v>
      </c>
      <c r="J4008" s="150">
        <f>VLOOKUP(B4008,'12.2023'!A:C,3,0)</f>
        <v>0</v>
      </c>
      <c r="K4008" s="151">
        <f>VLOOKUP(B4008,'12.2023'!A:D,4,0)</f>
        <v>0</v>
      </c>
      <c r="L4008" s="163">
        <f>VLOOKUP(B4008,'12.2023'!A:E,5,0)</f>
        <v>0</v>
      </c>
      <c r="M4008" s="163">
        <f>VLOOKUP(B4008,'12.2023'!A:F,6,0)</f>
        <v>0</v>
      </c>
      <c r="N4008" s="150">
        <f t="shared" si="249"/>
        <v>0</v>
      </c>
      <c r="O4008" s="152">
        <f t="shared" si="250"/>
        <v>0</v>
      </c>
      <c r="P4008" s="128">
        <f t="shared" si="251"/>
        <v>0</v>
      </c>
      <c r="Q4008" s="153">
        <v>0</v>
      </c>
      <c r="R4008" s="128">
        <f t="shared" si="252"/>
        <v>0</v>
      </c>
      <c r="S4008" s="129">
        <v>25</v>
      </c>
    </row>
    <row r="4009" spans="2:19" hidden="1">
      <c r="B4009" s="121">
        <v>93300000002</v>
      </c>
      <c r="C4009" s="123" t="s">
        <v>4123</v>
      </c>
      <c r="D4009" s="123" t="s">
        <v>35</v>
      </c>
      <c r="E4009" s="123" t="s">
        <v>124</v>
      </c>
      <c r="F4009" s="123" t="s">
        <v>100</v>
      </c>
      <c r="G4009" s="123" t="s">
        <v>24</v>
      </c>
      <c r="H4009" s="160" t="s">
        <v>24</v>
      </c>
      <c r="I4009" s="123" t="s">
        <v>4031</v>
      </c>
      <c r="J4009" s="150">
        <f>VLOOKUP(B4009,'12.2023'!A:C,3,0)</f>
        <v>0</v>
      </c>
      <c r="K4009" s="151">
        <f>VLOOKUP(B4009,'12.2023'!A:D,4,0)</f>
        <v>0</v>
      </c>
      <c r="L4009" s="163">
        <f>VLOOKUP(B4009,'12.2023'!A:E,5,0)</f>
        <v>0</v>
      </c>
      <c r="M4009" s="163">
        <f>VLOOKUP(B4009,'12.2023'!A:F,6,0)</f>
        <v>0</v>
      </c>
      <c r="N4009" s="150">
        <f t="shared" si="249"/>
        <v>0</v>
      </c>
      <c r="O4009" s="152">
        <f t="shared" si="250"/>
        <v>0</v>
      </c>
      <c r="P4009" s="128">
        <f t="shared" si="251"/>
        <v>0</v>
      </c>
      <c r="Q4009" s="153">
        <v>0</v>
      </c>
      <c r="R4009" s="128">
        <f t="shared" si="252"/>
        <v>0</v>
      </c>
      <c r="S4009" s="129">
        <v>25</v>
      </c>
    </row>
    <row r="4010" spans="2:19" hidden="1">
      <c r="B4010" s="121">
        <v>93300000003</v>
      </c>
      <c r="C4010" s="123" t="s">
        <v>4123</v>
      </c>
      <c r="D4010" s="123" t="s">
        <v>35</v>
      </c>
      <c r="E4010" s="123" t="s">
        <v>124</v>
      </c>
      <c r="F4010" s="123" t="s">
        <v>100</v>
      </c>
      <c r="G4010" s="123" t="s">
        <v>24</v>
      </c>
      <c r="H4010" s="160" t="s">
        <v>24</v>
      </c>
      <c r="I4010" s="123" t="s">
        <v>4032</v>
      </c>
      <c r="J4010" s="150">
        <f>VLOOKUP(B4010,'12.2023'!A:C,3,0)</f>
        <v>0</v>
      </c>
      <c r="K4010" s="151">
        <f>VLOOKUP(B4010,'12.2023'!A:D,4,0)</f>
        <v>0</v>
      </c>
      <c r="L4010" s="163">
        <f>VLOOKUP(B4010,'12.2023'!A:E,5,0)</f>
        <v>0</v>
      </c>
      <c r="M4010" s="163">
        <f>VLOOKUP(B4010,'12.2023'!A:F,6,0)</f>
        <v>0</v>
      </c>
      <c r="N4010" s="150">
        <f t="shared" si="249"/>
        <v>0</v>
      </c>
      <c r="O4010" s="152">
        <f t="shared" si="250"/>
        <v>0</v>
      </c>
      <c r="P4010" s="128">
        <f t="shared" si="251"/>
        <v>0</v>
      </c>
      <c r="Q4010" s="153">
        <v>0</v>
      </c>
      <c r="R4010" s="128">
        <f t="shared" si="252"/>
        <v>0</v>
      </c>
      <c r="S4010" s="129">
        <v>25</v>
      </c>
    </row>
    <row r="4011" spans="2:19" hidden="1">
      <c r="B4011" s="121">
        <v>93300000020</v>
      </c>
      <c r="C4011" s="123" t="s">
        <v>4123</v>
      </c>
      <c r="D4011" s="123" t="s">
        <v>35</v>
      </c>
      <c r="E4011" s="123" t="s">
        <v>124</v>
      </c>
      <c r="F4011" s="123" t="s">
        <v>100</v>
      </c>
      <c r="G4011" s="123" t="s">
        <v>99</v>
      </c>
      <c r="H4011" s="160" t="s">
        <v>99</v>
      </c>
      <c r="I4011" s="123" t="s">
        <v>4033</v>
      </c>
      <c r="J4011" s="150">
        <f>VLOOKUP(B4011,'12.2023'!A:C,3,0)</f>
        <v>0</v>
      </c>
      <c r="K4011" s="151">
        <f>VLOOKUP(B4011,'12.2023'!A:D,4,0)</f>
        <v>0</v>
      </c>
      <c r="L4011" s="163">
        <f>VLOOKUP(B4011,'12.2023'!A:E,5,0)</f>
        <v>0</v>
      </c>
      <c r="M4011" s="163">
        <f>VLOOKUP(B4011,'12.2023'!A:F,6,0)</f>
        <v>0</v>
      </c>
      <c r="N4011" s="150">
        <f t="shared" si="249"/>
        <v>0</v>
      </c>
      <c r="O4011" s="152">
        <f t="shared" si="250"/>
        <v>0</v>
      </c>
      <c r="P4011" s="128">
        <f t="shared" si="251"/>
        <v>0</v>
      </c>
      <c r="Q4011" s="153">
        <v>0</v>
      </c>
      <c r="R4011" s="128">
        <f t="shared" si="252"/>
        <v>0</v>
      </c>
      <c r="S4011" s="129">
        <v>25</v>
      </c>
    </row>
    <row r="4012" spans="2:19" hidden="1">
      <c r="B4012" s="121">
        <v>93300000035</v>
      </c>
      <c r="C4012" s="123" t="s">
        <v>4123</v>
      </c>
      <c r="D4012" s="123" t="s">
        <v>35</v>
      </c>
      <c r="E4012" s="123" t="s">
        <v>124</v>
      </c>
      <c r="F4012" s="123" t="s">
        <v>100</v>
      </c>
      <c r="G4012" s="123" t="s">
        <v>65</v>
      </c>
      <c r="H4012" s="160" t="s">
        <v>65</v>
      </c>
      <c r="I4012" s="123" t="s">
        <v>4034</v>
      </c>
      <c r="J4012" s="150">
        <f>VLOOKUP(B4012,'12.2023'!A:C,3,0)</f>
        <v>0</v>
      </c>
      <c r="K4012" s="151">
        <f>VLOOKUP(B4012,'12.2023'!A:D,4,0)</f>
        <v>0</v>
      </c>
      <c r="L4012" s="163">
        <f>VLOOKUP(B4012,'12.2023'!A:E,5,0)</f>
        <v>0</v>
      </c>
      <c r="M4012" s="163">
        <f>VLOOKUP(B4012,'12.2023'!A:F,6,0)</f>
        <v>0</v>
      </c>
      <c r="N4012" s="150">
        <f t="shared" si="249"/>
        <v>0</v>
      </c>
      <c r="O4012" s="152">
        <f t="shared" si="250"/>
        <v>0</v>
      </c>
      <c r="P4012" s="128">
        <f t="shared" si="251"/>
        <v>0</v>
      </c>
      <c r="Q4012" s="153">
        <v>0</v>
      </c>
      <c r="R4012" s="128">
        <f t="shared" si="252"/>
        <v>0</v>
      </c>
      <c r="S4012" s="129">
        <v>25</v>
      </c>
    </row>
    <row r="4013" spans="2:19" hidden="1">
      <c r="B4013" s="121">
        <v>93300000036</v>
      </c>
      <c r="C4013" s="123" t="s">
        <v>4123</v>
      </c>
      <c r="D4013" s="123" t="s">
        <v>35</v>
      </c>
      <c r="E4013" s="123" t="s">
        <v>124</v>
      </c>
      <c r="F4013" s="123" t="s">
        <v>100</v>
      </c>
      <c r="G4013" s="123" t="s">
        <v>24</v>
      </c>
      <c r="H4013" s="160" t="s">
        <v>24</v>
      </c>
      <c r="I4013" s="123" t="s">
        <v>4272</v>
      </c>
      <c r="J4013" s="150">
        <v>0</v>
      </c>
      <c r="K4013" s="151">
        <v>0</v>
      </c>
      <c r="L4013" s="124">
        <v>0</v>
      </c>
      <c r="M4013" s="124">
        <v>0</v>
      </c>
      <c r="N4013" s="150">
        <f t="shared" si="249"/>
        <v>0</v>
      </c>
      <c r="O4013" s="152">
        <f t="shared" si="250"/>
        <v>0</v>
      </c>
      <c r="P4013" s="128">
        <f t="shared" si="251"/>
        <v>0</v>
      </c>
      <c r="Q4013" s="153">
        <v>0</v>
      </c>
      <c r="R4013" s="128">
        <f t="shared" si="252"/>
        <v>0</v>
      </c>
      <c r="S4013" s="129">
        <v>25</v>
      </c>
    </row>
    <row r="4014" spans="2:19" hidden="1">
      <c r="B4014" s="121">
        <v>93300000051</v>
      </c>
      <c r="C4014" s="123" t="s">
        <v>4123</v>
      </c>
      <c r="D4014" s="123" t="s">
        <v>35</v>
      </c>
      <c r="E4014" s="123" t="s">
        <v>124</v>
      </c>
      <c r="F4014" s="123" t="s">
        <v>100</v>
      </c>
      <c r="G4014" s="123" t="s">
        <v>3264</v>
      </c>
      <c r="H4014" s="160" t="s">
        <v>3264</v>
      </c>
      <c r="I4014" s="123" t="s">
        <v>4035</v>
      </c>
      <c r="J4014" s="150">
        <f>VLOOKUP(B4014,'12.2023'!A:C,3,0)</f>
        <v>0</v>
      </c>
      <c r="K4014" s="151">
        <f>VLOOKUP(B4014,'12.2023'!A:D,4,0)</f>
        <v>0</v>
      </c>
      <c r="L4014" s="163">
        <f>VLOOKUP(B4014,'12.2023'!A:E,5,0)</f>
        <v>0</v>
      </c>
      <c r="M4014" s="163">
        <f>VLOOKUP(B4014,'12.2023'!A:F,6,0)</f>
        <v>0</v>
      </c>
      <c r="N4014" s="150">
        <f t="shared" si="249"/>
        <v>0</v>
      </c>
      <c r="O4014" s="152">
        <f t="shared" si="250"/>
        <v>0</v>
      </c>
      <c r="P4014" s="128">
        <f t="shared" si="251"/>
        <v>0</v>
      </c>
      <c r="Q4014" s="153">
        <v>0</v>
      </c>
      <c r="R4014" s="128">
        <f t="shared" si="252"/>
        <v>0</v>
      </c>
      <c r="S4014" s="129">
        <v>25</v>
      </c>
    </row>
    <row r="4015" spans="2:19" hidden="1">
      <c r="B4015" s="121">
        <v>93300000052</v>
      </c>
      <c r="C4015" s="123" t="s">
        <v>4123</v>
      </c>
      <c r="D4015" s="123" t="s">
        <v>35</v>
      </c>
      <c r="E4015" s="123" t="s">
        <v>124</v>
      </c>
      <c r="F4015" s="123" t="s">
        <v>100</v>
      </c>
      <c r="G4015" s="123" t="s">
        <v>99</v>
      </c>
      <c r="H4015" s="160" t="s">
        <v>99</v>
      </c>
      <c r="I4015" s="123" t="s">
        <v>3727</v>
      </c>
      <c r="J4015" s="150">
        <f>VLOOKUP(B4015,'12.2023'!A:C,3,0)</f>
        <v>0</v>
      </c>
      <c r="K4015" s="151">
        <f>VLOOKUP(B4015,'12.2023'!A:D,4,0)</f>
        <v>0</v>
      </c>
      <c r="L4015" s="163">
        <f>VLOOKUP(B4015,'12.2023'!A:E,5,0)</f>
        <v>0.04</v>
      </c>
      <c r="M4015" s="163">
        <f>VLOOKUP(B4015,'12.2023'!A:F,6,0)</f>
        <v>0.04</v>
      </c>
      <c r="N4015" s="150">
        <f t="shared" si="249"/>
        <v>0</v>
      </c>
      <c r="O4015" s="152">
        <f t="shared" si="250"/>
        <v>0</v>
      </c>
      <c r="P4015" s="128">
        <f t="shared" si="251"/>
        <v>0</v>
      </c>
      <c r="Q4015" s="153">
        <v>0</v>
      </c>
      <c r="R4015" s="128">
        <f t="shared" si="252"/>
        <v>0</v>
      </c>
      <c r="S4015" s="129">
        <v>25</v>
      </c>
    </row>
    <row r="4016" spans="2:19" hidden="1">
      <c r="B4016" s="121">
        <v>94101000001</v>
      </c>
      <c r="C4016" s="123" t="s">
        <v>4123</v>
      </c>
      <c r="D4016" s="123" t="s">
        <v>35</v>
      </c>
      <c r="E4016" s="123" t="s">
        <v>91</v>
      </c>
      <c r="F4016" s="123" t="s">
        <v>11</v>
      </c>
      <c r="G4016" s="123" t="s">
        <v>3265</v>
      </c>
      <c r="H4016" s="160" t="s">
        <v>3265</v>
      </c>
      <c r="I4016" s="123" t="s">
        <v>4036</v>
      </c>
      <c r="J4016" s="150">
        <f>VLOOKUP(B4016,'12.2023'!A:C,3,0)</f>
        <v>0</v>
      </c>
      <c r="K4016" s="151">
        <f>VLOOKUP(B4016,'12.2023'!A:D,4,0)</f>
        <v>0</v>
      </c>
      <c r="L4016" s="163">
        <f>VLOOKUP(B4016,'12.2023'!A:E,5,0)</f>
        <v>6900</v>
      </c>
      <c r="M4016" s="163">
        <f>VLOOKUP(B4016,'12.2023'!A:F,6,0)</f>
        <v>560009.53</v>
      </c>
      <c r="N4016" s="150">
        <f t="shared" si="249"/>
        <v>0</v>
      </c>
      <c r="O4016" s="152">
        <f t="shared" si="250"/>
        <v>553109.53</v>
      </c>
      <c r="P4016" s="128">
        <f t="shared" si="251"/>
        <v>-553109.53</v>
      </c>
      <c r="Q4016" s="153">
        <v>0</v>
      </c>
      <c r="R4016" s="128">
        <f t="shared" si="252"/>
        <v>-553109.53</v>
      </c>
      <c r="S4016" s="129">
        <v>23</v>
      </c>
    </row>
    <row r="4017" spans="2:19" hidden="1">
      <c r="B4017" s="121">
        <v>94103000001</v>
      </c>
      <c r="C4017" s="148" t="s">
        <v>4123</v>
      </c>
      <c r="D4017" s="123" t="s">
        <v>35</v>
      </c>
      <c r="E4017" s="123" t="s">
        <v>91</v>
      </c>
      <c r="F4017" s="123" t="s">
        <v>11</v>
      </c>
      <c r="G4017" s="123" t="s">
        <v>3265</v>
      </c>
      <c r="H4017" s="123" t="s">
        <v>69</v>
      </c>
      <c r="I4017" s="123" t="s">
        <v>4037</v>
      </c>
      <c r="J4017" s="150">
        <f>VLOOKUP(B4017,'12.2023'!A:C,3,0)</f>
        <v>0</v>
      </c>
      <c r="K4017" s="151">
        <f>VLOOKUP(B4017,'12.2023'!A:D,4,0)</f>
        <v>0</v>
      </c>
      <c r="L4017" s="150">
        <f>VLOOKUP(B4017,'12.2023'!A:E,5,0)</f>
        <v>0</v>
      </c>
      <c r="M4017" s="150">
        <f>VLOOKUP(B4017,'12.2023'!A:F,6,0)</f>
        <v>8056508.3500000006</v>
      </c>
      <c r="N4017" s="150">
        <f t="shared" si="249"/>
        <v>0</v>
      </c>
      <c r="O4017" s="152">
        <f t="shared" si="250"/>
        <v>8056508.3500000006</v>
      </c>
      <c r="P4017" s="128">
        <f t="shared" si="251"/>
        <v>-8056508.3500000006</v>
      </c>
      <c r="Q4017" s="127">
        <v>-8056508.3500000006</v>
      </c>
      <c r="R4017" s="128">
        <f t="shared" si="252"/>
        <v>0</v>
      </c>
      <c r="S4017" s="129">
        <v>23</v>
      </c>
    </row>
    <row r="4018" spans="2:19" hidden="1">
      <c r="B4018" s="121">
        <v>94103000002</v>
      </c>
      <c r="C4018" s="148" t="s">
        <v>4123</v>
      </c>
      <c r="D4018" s="123" t="s">
        <v>35</v>
      </c>
      <c r="E4018" s="123" t="s">
        <v>12</v>
      </c>
      <c r="F4018" s="123" t="s">
        <v>58</v>
      </c>
      <c r="G4018" s="123" t="s">
        <v>58</v>
      </c>
      <c r="H4018" s="123" t="s">
        <v>69</v>
      </c>
      <c r="I4018" s="123" t="s">
        <v>4038</v>
      </c>
      <c r="J4018" s="150">
        <f>VLOOKUP(B4018,'12.2023'!A:C,3,0)</f>
        <v>0</v>
      </c>
      <c r="K4018" s="151">
        <f>VLOOKUP(B4018,'12.2023'!A:D,4,0)</f>
        <v>0</v>
      </c>
      <c r="L4018" s="150">
        <f>VLOOKUP(B4018,'12.2023'!A:E,5,0)</f>
        <v>0</v>
      </c>
      <c r="M4018" s="150">
        <f>VLOOKUP(B4018,'12.2023'!A:F,6,0)</f>
        <v>9035.1</v>
      </c>
      <c r="N4018" s="150">
        <f t="shared" si="249"/>
        <v>0</v>
      </c>
      <c r="O4018" s="152">
        <f t="shared" si="250"/>
        <v>9035.1</v>
      </c>
      <c r="P4018" s="128">
        <f t="shared" si="251"/>
        <v>-9035.1</v>
      </c>
      <c r="Q4018" s="127">
        <v>-9035.1</v>
      </c>
      <c r="R4018" s="128">
        <f t="shared" si="252"/>
        <v>0</v>
      </c>
      <c r="S4018" s="129">
        <v>27</v>
      </c>
    </row>
    <row r="4019" spans="2:19" hidden="1">
      <c r="B4019" s="121">
        <v>94200000001</v>
      </c>
      <c r="C4019" s="123" t="s">
        <v>4123</v>
      </c>
      <c r="D4019" s="123" t="s">
        <v>35</v>
      </c>
      <c r="E4019" s="123" t="s">
        <v>12</v>
      </c>
      <c r="F4019" s="148" t="s">
        <v>58</v>
      </c>
      <c r="G4019" s="123" t="s">
        <v>58</v>
      </c>
      <c r="H4019" s="123" t="s">
        <v>58</v>
      </c>
      <c r="I4019" s="123" t="s">
        <v>3734</v>
      </c>
      <c r="J4019" s="150">
        <f>VLOOKUP(B4019,'12.2023'!A:C,3,0)</f>
        <v>0</v>
      </c>
      <c r="K4019" s="151">
        <f>VLOOKUP(B4019,'12.2023'!A:D,4,0)</f>
        <v>0</v>
      </c>
      <c r="L4019" s="150">
        <f>VLOOKUP(B4019,'12.2023'!A:E,5,0)</f>
        <v>0</v>
      </c>
      <c r="M4019" s="150">
        <f>VLOOKUP(B4019,'12.2023'!A:F,6,0)</f>
        <v>9.7799999999999994</v>
      </c>
      <c r="N4019" s="150">
        <f t="shared" si="249"/>
        <v>0</v>
      </c>
      <c r="O4019" s="152">
        <f t="shared" si="250"/>
        <v>9.7799999999999994</v>
      </c>
      <c r="P4019" s="128">
        <f t="shared" si="251"/>
        <v>-9.7799999999999994</v>
      </c>
      <c r="Q4019" s="127">
        <v>0</v>
      </c>
      <c r="R4019" s="128">
        <f t="shared" si="252"/>
        <v>-9.7799999999999994</v>
      </c>
      <c r="S4019" s="129">
        <v>27</v>
      </c>
    </row>
  </sheetData>
  <autoFilter ref="A6:T4019" xr:uid="{00000000-0001-0000-0200-000000000000}">
    <filterColumn colId="5">
      <filters>
        <filter val="الأرباح المبقاه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Q4044"/>
  <sheetViews>
    <sheetView rightToLeft="1" showOutlineSymbols="0" workbookViewId="0">
      <selection activeCell="E12" sqref="E12"/>
    </sheetView>
  </sheetViews>
  <sheetFormatPr defaultColWidth="6.85546875" defaultRowHeight="12.75" customHeight="1"/>
  <cols>
    <col min="1" max="1" width="16.28515625" style="13" bestFit="1" customWidth="1"/>
    <col min="2" max="2" width="62.5703125" style="14" bestFit="1" customWidth="1"/>
    <col min="3" max="4" width="14.7109375" style="14" bestFit="1" customWidth="1"/>
    <col min="5" max="6" width="16.28515625" style="14" bestFit="1" customWidth="1"/>
    <col min="7" max="8" width="14.7109375" style="14" bestFit="1" customWidth="1"/>
    <col min="9" max="9" width="14.7109375" style="14" customWidth="1"/>
    <col min="10" max="10" width="12.28515625" style="14" bestFit="1" customWidth="1"/>
    <col min="11" max="11" width="9.7109375" style="14" bestFit="1" customWidth="1"/>
    <col min="12" max="12" width="13.7109375" style="14" bestFit="1" customWidth="1"/>
    <col min="13" max="13" width="13.42578125" style="14" bestFit="1" customWidth="1"/>
    <col min="14" max="14" width="17.42578125" style="14" bestFit="1" customWidth="1"/>
    <col min="15" max="15" width="31" style="14" bestFit="1" customWidth="1"/>
    <col min="16" max="16" width="21.85546875" style="14" bestFit="1" customWidth="1"/>
    <col min="17" max="17" width="21.28515625" style="14" bestFit="1" customWidth="1"/>
    <col min="18" max="16384" width="6.85546875" style="14"/>
  </cols>
  <sheetData>
    <row r="1" spans="1:15" ht="12.75" customHeight="1">
      <c r="C1" s="16">
        <f>D2-C2</f>
        <v>2.5998950004577637E-3</v>
      </c>
      <c r="E1" s="16">
        <f>F2-E2</f>
        <v>1.8978118896484375E-4</v>
      </c>
      <c r="G1" s="16">
        <f>H2-G2</f>
        <v>2.7898550033569336E-3</v>
      </c>
    </row>
    <row r="2" spans="1:15" ht="12.75" customHeight="1">
      <c r="C2" s="1">
        <f t="shared" ref="C2:M2" si="0">SUBTOTAL(9,C5:C4046)</f>
        <v>197703442.75469995</v>
      </c>
      <c r="D2" s="1">
        <f t="shared" si="0"/>
        <v>197703442.75729984</v>
      </c>
      <c r="E2" s="1">
        <f>SUBTOTAL(9,E5:E4046)</f>
        <v>1378403884.7075415</v>
      </c>
      <c r="F2" s="1">
        <f t="shared" si="0"/>
        <v>1378403884.7077312</v>
      </c>
      <c r="G2" s="1">
        <f t="shared" si="0"/>
        <v>473420410.60192037</v>
      </c>
      <c r="H2" s="1">
        <f t="shared" si="0"/>
        <v>473420410.60471022</v>
      </c>
      <c r="I2" s="1"/>
      <c r="J2" s="1">
        <f t="shared" si="0"/>
        <v>197703442.75469995</v>
      </c>
      <c r="K2" s="1">
        <f t="shared" si="0"/>
        <v>0</v>
      </c>
      <c r="L2" s="1">
        <f t="shared" si="0"/>
        <v>1378403884.7077312</v>
      </c>
      <c r="M2" s="1">
        <f t="shared" si="0"/>
        <v>0</v>
      </c>
      <c r="N2" s="1"/>
    </row>
    <row r="3" spans="1:15" ht="12.75" customHeight="1">
      <c r="C3" s="14">
        <v>1</v>
      </c>
      <c r="D3" s="14">
        <v>2</v>
      </c>
      <c r="E3" s="14">
        <v>3</v>
      </c>
      <c r="F3" s="14">
        <v>4</v>
      </c>
      <c r="G3" s="14">
        <v>5</v>
      </c>
      <c r="H3" s="14">
        <v>6</v>
      </c>
    </row>
    <row r="4" spans="1:15">
      <c r="A4" s="14" t="s">
        <v>94</v>
      </c>
      <c r="B4" s="14" t="s">
        <v>3266</v>
      </c>
      <c r="C4" s="14" t="s">
        <v>3267</v>
      </c>
      <c r="D4" s="14" t="s">
        <v>3268</v>
      </c>
      <c r="E4" s="14" t="s">
        <v>3267</v>
      </c>
      <c r="F4" s="14" t="s">
        <v>3268</v>
      </c>
      <c r="G4" s="14" t="s">
        <v>3267</v>
      </c>
      <c r="H4" s="14" t="s">
        <v>3268</v>
      </c>
      <c r="I4" s="14" t="s">
        <v>54</v>
      </c>
      <c r="J4" s="17"/>
      <c r="K4" s="17"/>
      <c r="L4" s="17"/>
      <c r="M4" s="17"/>
    </row>
    <row r="5" spans="1:15" ht="13.5">
      <c r="A5" s="13">
        <v>10301</v>
      </c>
      <c r="B5" s="14" t="s">
        <v>3297</v>
      </c>
      <c r="C5" s="15">
        <v>0</v>
      </c>
      <c r="D5" s="15">
        <v>0</v>
      </c>
      <c r="E5" s="15">
        <v>976155</v>
      </c>
      <c r="F5" s="15">
        <v>0</v>
      </c>
      <c r="G5" s="11">
        <f>IF((C5+E5)-(D5+F5)&lt;0,0,(C5+E5)-(D5+F5))</f>
        <v>976155</v>
      </c>
      <c r="H5" s="12">
        <f>-IF((C5+E5)-(D5+F5)&lt;0,(C5+E5)-(D5+F5),0)</f>
        <v>0</v>
      </c>
      <c r="I5" s="324" t="s">
        <v>159</v>
      </c>
      <c r="J5" s="17">
        <f>VLOOKUP(A5,'TB 2023'!B:J,9,0)</f>
        <v>0</v>
      </c>
      <c r="K5" s="18">
        <f>J5-C5</f>
        <v>0</v>
      </c>
      <c r="L5" s="17">
        <f>VLOOKUP(A5,'TB 2023'!B:M,12,0)</f>
        <v>0</v>
      </c>
      <c r="M5" s="18">
        <f>L5-F5</f>
        <v>0</v>
      </c>
      <c r="O5" s="15"/>
    </row>
    <row r="6" spans="1:15" ht="13.5">
      <c r="A6" s="13">
        <v>10302</v>
      </c>
      <c r="B6" s="14" t="s">
        <v>160</v>
      </c>
      <c r="C6" s="15">
        <v>229904.62</v>
      </c>
      <c r="D6" s="15">
        <v>0</v>
      </c>
      <c r="E6" s="15">
        <v>18947102.359999999</v>
      </c>
      <c r="F6" s="15">
        <v>1364898.92</v>
      </c>
      <c r="G6" s="11">
        <f t="shared" ref="G6:G69" si="1">IF((C6+E6)-(D6+F6)&lt;0,0,(C6+E6)-(D6+F6))</f>
        <v>17812108.060000002</v>
      </c>
      <c r="H6" s="12">
        <f t="shared" ref="H6:H69" si="2">-IF((C6+E6)-(D6+F6)&lt;0,(C6+E6)-(D6+F6),0)</f>
        <v>0</v>
      </c>
      <c r="I6" s="324" t="s">
        <v>159</v>
      </c>
      <c r="J6" s="17">
        <f>VLOOKUP(A6,'TB 2023'!B:J,9,0)</f>
        <v>229904.62</v>
      </c>
      <c r="K6" s="18">
        <f>J6-C6</f>
        <v>0</v>
      </c>
      <c r="L6" s="17">
        <f>VLOOKUP(A6,'TB 2023'!B:M,12,0)</f>
        <v>1364898.92</v>
      </c>
      <c r="M6" s="18">
        <f t="shared" ref="M6:M69" si="3">L6-F6</f>
        <v>0</v>
      </c>
      <c r="O6" s="15"/>
    </row>
    <row r="7" spans="1:15" ht="13.5">
      <c r="A7" s="13">
        <v>10303</v>
      </c>
      <c r="B7" s="14" t="s">
        <v>161</v>
      </c>
      <c r="C7" s="15">
        <v>0</v>
      </c>
      <c r="D7" s="15">
        <v>0</v>
      </c>
      <c r="E7" s="15">
        <v>0</v>
      </c>
      <c r="F7" s="15">
        <v>0</v>
      </c>
      <c r="G7" s="11">
        <f t="shared" si="1"/>
        <v>0</v>
      </c>
      <c r="H7" s="12">
        <f t="shared" si="2"/>
        <v>0</v>
      </c>
      <c r="I7" s="324" t="s">
        <v>159</v>
      </c>
      <c r="J7" s="17">
        <f>VLOOKUP(A7,'TB 2023'!B:J,9,0)</f>
        <v>0</v>
      </c>
      <c r="K7" s="18">
        <f t="shared" ref="K7:K69" si="4">J7-C7</f>
        <v>0</v>
      </c>
      <c r="L7" s="17">
        <f>VLOOKUP(A7,'TB 2023'!B:M,12,0)</f>
        <v>0</v>
      </c>
      <c r="M7" s="18">
        <f t="shared" si="3"/>
        <v>0</v>
      </c>
      <c r="O7" s="15"/>
    </row>
    <row r="8" spans="1:15" ht="13.5">
      <c r="A8" s="13">
        <v>10304</v>
      </c>
      <c r="B8" s="14" t="s">
        <v>162</v>
      </c>
      <c r="C8" s="15">
        <v>0</v>
      </c>
      <c r="D8" s="15">
        <v>0</v>
      </c>
      <c r="E8" s="15">
        <v>0</v>
      </c>
      <c r="F8" s="15">
        <v>0</v>
      </c>
      <c r="G8" s="11">
        <f t="shared" si="1"/>
        <v>0</v>
      </c>
      <c r="H8" s="12">
        <f t="shared" si="2"/>
        <v>0</v>
      </c>
      <c r="I8" s="324" t="s">
        <v>159</v>
      </c>
      <c r="J8" s="17">
        <f>VLOOKUP(A8,'TB 2023'!B:J,9,0)</f>
        <v>0</v>
      </c>
      <c r="K8" s="18">
        <f t="shared" si="4"/>
        <v>0</v>
      </c>
      <c r="L8" s="17">
        <f>VLOOKUP(A8,'TB 2023'!B:M,12,0)</f>
        <v>0</v>
      </c>
      <c r="M8" s="18">
        <f t="shared" si="3"/>
        <v>0</v>
      </c>
      <c r="O8" s="15"/>
    </row>
    <row r="9" spans="1:15" ht="13.5">
      <c r="A9" s="13">
        <v>20238</v>
      </c>
      <c r="B9" s="14" t="s">
        <v>163</v>
      </c>
      <c r="C9" s="15">
        <v>0</v>
      </c>
      <c r="D9" s="15">
        <v>0</v>
      </c>
      <c r="E9" s="15">
        <v>0</v>
      </c>
      <c r="F9" s="15">
        <v>0</v>
      </c>
      <c r="G9" s="11">
        <f t="shared" si="1"/>
        <v>0</v>
      </c>
      <c r="H9" s="12">
        <f t="shared" si="2"/>
        <v>0</v>
      </c>
      <c r="I9" s="324" t="s">
        <v>159</v>
      </c>
      <c r="J9" s="17">
        <f>VLOOKUP(A9,'TB 2023'!B:J,9,0)</f>
        <v>0</v>
      </c>
      <c r="K9" s="18">
        <f t="shared" si="4"/>
        <v>0</v>
      </c>
      <c r="L9" s="17">
        <f>VLOOKUP(A9,'TB 2023'!B:M,12,0)</f>
        <v>0</v>
      </c>
      <c r="M9" s="18">
        <f t="shared" si="3"/>
        <v>0</v>
      </c>
      <c r="O9" s="15"/>
    </row>
    <row r="10" spans="1:15" ht="13.5">
      <c r="A10" s="13">
        <v>20239</v>
      </c>
      <c r="B10" s="14" t="s">
        <v>164</v>
      </c>
      <c r="C10" s="15">
        <v>0</v>
      </c>
      <c r="D10" s="15">
        <v>0</v>
      </c>
      <c r="E10" s="15">
        <v>0</v>
      </c>
      <c r="F10" s="15">
        <v>0</v>
      </c>
      <c r="G10" s="11">
        <f t="shared" si="1"/>
        <v>0</v>
      </c>
      <c r="H10" s="12">
        <f t="shared" si="2"/>
        <v>0</v>
      </c>
      <c r="I10" s="324" t="s">
        <v>159</v>
      </c>
      <c r="J10" s="17">
        <f>VLOOKUP(A10,'TB 2023'!B:J,9,0)</f>
        <v>0</v>
      </c>
      <c r="K10" s="18">
        <f t="shared" si="4"/>
        <v>0</v>
      </c>
      <c r="L10" s="17">
        <f>VLOOKUP(A10,'TB 2023'!B:M,12,0)</f>
        <v>0</v>
      </c>
      <c r="M10" s="18">
        <f t="shared" si="3"/>
        <v>0</v>
      </c>
      <c r="O10" s="15"/>
    </row>
    <row r="11" spans="1:15" ht="13.5">
      <c r="A11" s="13">
        <v>20240</v>
      </c>
      <c r="B11" s="14" t="s">
        <v>165</v>
      </c>
      <c r="C11" s="15">
        <v>0</v>
      </c>
      <c r="D11" s="15">
        <v>0</v>
      </c>
      <c r="E11" s="15">
        <v>0</v>
      </c>
      <c r="F11" s="15">
        <v>0</v>
      </c>
      <c r="G11" s="11">
        <f t="shared" si="1"/>
        <v>0</v>
      </c>
      <c r="H11" s="12">
        <f t="shared" si="2"/>
        <v>0</v>
      </c>
      <c r="I11" s="324" t="s">
        <v>159</v>
      </c>
      <c r="J11" s="17">
        <f>VLOOKUP(A11,'TB 2023'!B:J,9,0)</f>
        <v>0</v>
      </c>
      <c r="K11" s="18">
        <f t="shared" si="4"/>
        <v>0</v>
      </c>
      <c r="L11" s="17">
        <f>VLOOKUP(A11,'TB 2023'!B:M,12,0)</f>
        <v>0</v>
      </c>
      <c r="M11" s="18">
        <f t="shared" si="3"/>
        <v>0</v>
      </c>
      <c r="O11" s="15"/>
    </row>
    <row r="12" spans="1:15" ht="13.5">
      <c r="A12" s="13">
        <v>20241</v>
      </c>
      <c r="B12" s="14" t="s">
        <v>166</v>
      </c>
      <c r="C12" s="15">
        <v>0</v>
      </c>
      <c r="D12" s="15">
        <v>0</v>
      </c>
      <c r="E12" s="15">
        <v>0</v>
      </c>
      <c r="F12" s="15">
        <v>0</v>
      </c>
      <c r="G12" s="11">
        <f t="shared" si="1"/>
        <v>0</v>
      </c>
      <c r="H12" s="12">
        <f t="shared" si="2"/>
        <v>0</v>
      </c>
      <c r="I12" s="324" t="s">
        <v>159</v>
      </c>
      <c r="J12" s="17">
        <f>VLOOKUP(A12,'TB 2023'!B:J,9,0)</f>
        <v>0</v>
      </c>
      <c r="K12" s="18">
        <f t="shared" si="4"/>
        <v>0</v>
      </c>
      <c r="L12" s="17">
        <f>VLOOKUP(A12,'TB 2023'!B:M,12,0)</f>
        <v>0</v>
      </c>
      <c r="M12" s="18">
        <f t="shared" si="3"/>
        <v>0</v>
      </c>
      <c r="O12" s="15"/>
    </row>
    <row r="13" spans="1:15" ht="13.5">
      <c r="A13" s="13">
        <v>20242</v>
      </c>
      <c r="B13" s="14" t="s">
        <v>167</v>
      </c>
      <c r="C13" s="15">
        <v>0</v>
      </c>
      <c r="D13" s="15">
        <v>0</v>
      </c>
      <c r="E13" s="15">
        <v>0</v>
      </c>
      <c r="F13" s="15">
        <v>0</v>
      </c>
      <c r="G13" s="11">
        <f t="shared" si="1"/>
        <v>0</v>
      </c>
      <c r="H13" s="12">
        <f t="shared" si="2"/>
        <v>0</v>
      </c>
      <c r="I13" s="324" t="s">
        <v>159</v>
      </c>
      <c r="J13" s="17">
        <f>VLOOKUP(A13,'TB 2023'!B:J,9,0)</f>
        <v>0</v>
      </c>
      <c r="K13" s="18">
        <f t="shared" si="4"/>
        <v>0</v>
      </c>
      <c r="L13" s="17">
        <f>VLOOKUP(A13,'TB 2023'!B:M,12,0)</f>
        <v>0</v>
      </c>
      <c r="M13" s="18">
        <f t="shared" si="3"/>
        <v>0</v>
      </c>
      <c r="O13" s="15"/>
    </row>
    <row r="14" spans="1:15" ht="13.5">
      <c r="A14" s="13">
        <v>20243</v>
      </c>
      <c r="B14" s="14" t="s">
        <v>168</v>
      </c>
      <c r="C14" s="15">
        <v>0</v>
      </c>
      <c r="D14" s="15">
        <v>0</v>
      </c>
      <c r="E14" s="15">
        <v>0</v>
      </c>
      <c r="F14" s="15">
        <v>0</v>
      </c>
      <c r="G14" s="11">
        <f t="shared" si="1"/>
        <v>0</v>
      </c>
      <c r="H14" s="12">
        <f t="shared" si="2"/>
        <v>0</v>
      </c>
      <c r="I14" s="324" t="s">
        <v>159</v>
      </c>
      <c r="J14" s="17">
        <f>VLOOKUP(A14,'TB 2023'!B:J,9,0)</f>
        <v>0</v>
      </c>
      <c r="K14" s="18">
        <f t="shared" si="4"/>
        <v>0</v>
      </c>
      <c r="L14" s="17">
        <f>VLOOKUP(A14,'TB 2023'!B:M,12,0)</f>
        <v>0</v>
      </c>
      <c r="M14" s="18">
        <f t="shared" si="3"/>
        <v>0</v>
      </c>
      <c r="O14" s="15"/>
    </row>
    <row r="15" spans="1:15" ht="13.5">
      <c r="A15" s="13">
        <v>20244</v>
      </c>
      <c r="B15" s="14" t="s">
        <v>169</v>
      </c>
      <c r="C15" s="15">
        <v>0</v>
      </c>
      <c r="D15" s="15">
        <v>0</v>
      </c>
      <c r="E15" s="15">
        <v>0</v>
      </c>
      <c r="F15" s="15">
        <v>0</v>
      </c>
      <c r="G15" s="11">
        <f t="shared" si="1"/>
        <v>0</v>
      </c>
      <c r="H15" s="12">
        <f t="shared" si="2"/>
        <v>0</v>
      </c>
      <c r="I15" s="324" t="s">
        <v>159</v>
      </c>
      <c r="J15" s="17">
        <f>VLOOKUP(A15,'TB 2023'!B:J,9,0)</f>
        <v>0</v>
      </c>
      <c r="K15" s="18">
        <f t="shared" si="4"/>
        <v>0</v>
      </c>
      <c r="L15" s="17">
        <f>VLOOKUP(A15,'TB 2023'!B:M,12,0)</f>
        <v>0</v>
      </c>
      <c r="M15" s="18">
        <f t="shared" si="3"/>
        <v>0</v>
      </c>
      <c r="O15" s="15"/>
    </row>
    <row r="16" spans="1:15" ht="13.5">
      <c r="A16" s="13">
        <v>20245</v>
      </c>
      <c r="B16" s="14" t="s">
        <v>170</v>
      </c>
      <c r="C16" s="15">
        <v>0</v>
      </c>
      <c r="D16" s="15">
        <v>0</v>
      </c>
      <c r="E16" s="15">
        <v>0</v>
      </c>
      <c r="F16" s="15">
        <v>0</v>
      </c>
      <c r="G16" s="11">
        <f t="shared" si="1"/>
        <v>0</v>
      </c>
      <c r="H16" s="12">
        <f t="shared" si="2"/>
        <v>0</v>
      </c>
      <c r="I16" s="324" t="s">
        <v>159</v>
      </c>
      <c r="J16" s="17">
        <f>VLOOKUP(A16,'TB 2023'!B:J,9,0)</f>
        <v>0</v>
      </c>
      <c r="K16" s="18">
        <f t="shared" si="4"/>
        <v>0</v>
      </c>
      <c r="L16" s="17">
        <f>VLOOKUP(A16,'TB 2023'!B:M,12,0)</f>
        <v>0</v>
      </c>
      <c r="M16" s="18">
        <f t="shared" si="3"/>
        <v>0</v>
      </c>
      <c r="O16" s="15"/>
    </row>
    <row r="17" spans="1:15" ht="13.5">
      <c r="A17" s="13">
        <v>20246</v>
      </c>
      <c r="B17" s="14" t="s">
        <v>171</v>
      </c>
      <c r="C17" s="15">
        <v>0</v>
      </c>
      <c r="D17" s="15">
        <v>0</v>
      </c>
      <c r="E17" s="15">
        <v>0</v>
      </c>
      <c r="F17" s="15">
        <v>0</v>
      </c>
      <c r="G17" s="11">
        <f t="shared" si="1"/>
        <v>0</v>
      </c>
      <c r="H17" s="12">
        <f t="shared" si="2"/>
        <v>0</v>
      </c>
      <c r="I17" s="324" t="s">
        <v>159</v>
      </c>
      <c r="J17" s="17">
        <f>VLOOKUP(A17,'TB 2023'!B:J,9,0)</f>
        <v>0</v>
      </c>
      <c r="K17" s="18">
        <f t="shared" si="4"/>
        <v>0</v>
      </c>
      <c r="L17" s="17">
        <f>VLOOKUP(A17,'TB 2023'!B:M,12,0)</f>
        <v>0</v>
      </c>
      <c r="M17" s="18">
        <f t="shared" si="3"/>
        <v>0</v>
      </c>
      <c r="O17" s="15"/>
    </row>
    <row r="18" spans="1:15" ht="13.5">
      <c r="A18" s="13">
        <v>20247</v>
      </c>
      <c r="B18" s="14" t="s">
        <v>172</v>
      </c>
      <c r="C18" s="15">
        <v>0</v>
      </c>
      <c r="D18" s="15">
        <v>0</v>
      </c>
      <c r="E18" s="15">
        <v>0</v>
      </c>
      <c r="F18" s="15">
        <v>0</v>
      </c>
      <c r="G18" s="11">
        <f t="shared" si="1"/>
        <v>0</v>
      </c>
      <c r="H18" s="12">
        <f t="shared" si="2"/>
        <v>0</v>
      </c>
      <c r="I18" s="324" t="s">
        <v>159</v>
      </c>
      <c r="J18" s="17">
        <f>VLOOKUP(A18,'TB 2023'!B:J,9,0)</f>
        <v>0</v>
      </c>
      <c r="K18" s="18">
        <f t="shared" si="4"/>
        <v>0</v>
      </c>
      <c r="L18" s="17">
        <f>VLOOKUP(A18,'TB 2023'!B:M,12,0)</f>
        <v>0</v>
      </c>
      <c r="M18" s="18">
        <f t="shared" si="3"/>
        <v>0</v>
      </c>
      <c r="O18" s="15"/>
    </row>
    <row r="19" spans="1:15" ht="13.5">
      <c r="A19" s="13">
        <v>20248</v>
      </c>
      <c r="B19" s="14" t="s">
        <v>173</v>
      </c>
      <c r="C19" s="15">
        <v>0</v>
      </c>
      <c r="D19" s="15">
        <v>0</v>
      </c>
      <c r="E19" s="15">
        <v>0</v>
      </c>
      <c r="F19" s="15">
        <v>0</v>
      </c>
      <c r="G19" s="11">
        <f t="shared" si="1"/>
        <v>0</v>
      </c>
      <c r="H19" s="12">
        <f t="shared" si="2"/>
        <v>0</v>
      </c>
      <c r="I19" s="324" t="s">
        <v>159</v>
      </c>
      <c r="J19" s="17">
        <f>VLOOKUP(A19,'TB 2023'!B:J,9,0)</f>
        <v>0</v>
      </c>
      <c r="K19" s="18">
        <f t="shared" si="4"/>
        <v>0</v>
      </c>
      <c r="L19" s="17">
        <f>VLOOKUP(A19,'TB 2023'!B:M,12,0)</f>
        <v>0</v>
      </c>
      <c r="M19" s="18">
        <f t="shared" si="3"/>
        <v>0</v>
      </c>
      <c r="O19" s="15"/>
    </row>
    <row r="20" spans="1:15" ht="13.5">
      <c r="A20" s="13">
        <v>20249</v>
      </c>
      <c r="B20" s="14" t="s">
        <v>174</v>
      </c>
      <c r="C20" s="15">
        <v>0</v>
      </c>
      <c r="D20" s="15">
        <v>0</v>
      </c>
      <c r="E20" s="15">
        <v>0</v>
      </c>
      <c r="F20" s="15">
        <v>0</v>
      </c>
      <c r="G20" s="11">
        <f t="shared" si="1"/>
        <v>0</v>
      </c>
      <c r="H20" s="12">
        <f t="shared" si="2"/>
        <v>0</v>
      </c>
      <c r="I20" s="324" t="s">
        <v>159</v>
      </c>
      <c r="J20" s="17">
        <f>VLOOKUP(A20,'TB 2023'!B:J,9,0)</f>
        <v>0</v>
      </c>
      <c r="K20" s="18">
        <f t="shared" si="4"/>
        <v>0</v>
      </c>
      <c r="L20" s="17">
        <f>VLOOKUP(A20,'TB 2023'!B:M,12,0)</f>
        <v>0</v>
      </c>
      <c r="M20" s="18">
        <f t="shared" si="3"/>
        <v>0</v>
      </c>
      <c r="O20" s="15"/>
    </row>
    <row r="21" spans="1:15" ht="13.5">
      <c r="A21" s="13">
        <v>20250</v>
      </c>
      <c r="B21" s="14" t="s">
        <v>175</v>
      </c>
      <c r="C21" s="15">
        <v>0</v>
      </c>
      <c r="D21" s="15">
        <v>492690.58</v>
      </c>
      <c r="E21" s="15">
        <v>778662.87</v>
      </c>
      <c r="F21" s="15">
        <v>285972.28999999998</v>
      </c>
      <c r="G21" s="11">
        <f t="shared" si="1"/>
        <v>0</v>
      </c>
      <c r="H21" s="12">
        <f t="shared" si="2"/>
        <v>0</v>
      </c>
      <c r="I21" s="324" t="s">
        <v>159</v>
      </c>
      <c r="J21" s="17">
        <f>VLOOKUP(A21,'TB 2023'!B:J,9,0)</f>
        <v>0</v>
      </c>
      <c r="K21" s="18">
        <f t="shared" si="4"/>
        <v>0</v>
      </c>
      <c r="L21" s="17">
        <f>VLOOKUP(A21,'TB 2023'!B:M,12,0)</f>
        <v>285972.28999999998</v>
      </c>
      <c r="M21" s="18">
        <f t="shared" si="3"/>
        <v>0</v>
      </c>
      <c r="O21" s="15"/>
    </row>
    <row r="22" spans="1:15" ht="13.5">
      <c r="A22" s="13">
        <v>20251</v>
      </c>
      <c r="B22" s="14" t="s">
        <v>176</v>
      </c>
      <c r="C22" s="15">
        <v>0</v>
      </c>
      <c r="D22" s="15">
        <v>115119</v>
      </c>
      <c r="E22" s="15">
        <v>392296.9</v>
      </c>
      <c r="F22" s="15">
        <v>277177.90000000002</v>
      </c>
      <c r="G22" s="11">
        <f t="shared" si="1"/>
        <v>0</v>
      </c>
      <c r="H22" s="12">
        <f t="shared" si="2"/>
        <v>0</v>
      </c>
      <c r="I22" s="324" t="s">
        <v>159</v>
      </c>
      <c r="J22" s="17">
        <f>VLOOKUP(A22,'TB 2023'!B:J,9,0)</f>
        <v>0</v>
      </c>
      <c r="K22" s="18">
        <f t="shared" si="4"/>
        <v>0</v>
      </c>
      <c r="L22" s="17">
        <f>VLOOKUP(A22,'TB 2023'!B:M,12,0)</f>
        <v>277177.90000000002</v>
      </c>
      <c r="M22" s="18">
        <f t="shared" si="3"/>
        <v>0</v>
      </c>
      <c r="O22" s="15"/>
    </row>
    <row r="23" spans="1:15" ht="13.5">
      <c r="A23" s="13">
        <v>20252</v>
      </c>
      <c r="B23" s="14" t="s">
        <v>177</v>
      </c>
      <c r="C23" s="15">
        <v>0</v>
      </c>
      <c r="D23" s="15">
        <v>233433</v>
      </c>
      <c r="E23" s="15">
        <v>494039</v>
      </c>
      <c r="F23" s="15">
        <v>260606</v>
      </c>
      <c r="G23" s="11">
        <f t="shared" si="1"/>
        <v>0</v>
      </c>
      <c r="H23" s="12">
        <f t="shared" si="2"/>
        <v>0</v>
      </c>
      <c r="I23" s="324" t="s">
        <v>159</v>
      </c>
      <c r="J23" s="17">
        <f>VLOOKUP(A23,'TB 2023'!B:J,9,0)</f>
        <v>0</v>
      </c>
      <c r="K23" s="18">
        <f t="shared" si="4"/>
        <v>0</v>
      </c>
      <c r="L23" s="17">
        <f>VLOOKUP(A23,'TB 2023'!B:M,12,0)</f>
        <v>260606</v>
      </c>
      <c r="M23" s="18">
        <f t="shared" si="3"/>
        <v>0</v>
      </c>
      <c r="O23" s="15"/>
    </row>
    <row r="24" spans="1:15" ht="13.5">
      <c r="A24" s="13">
        <v>20253</v>
      </c>
      <c r="B24" s="14" t="s">
        <v>178</v>
      </c>
      <c r="C24" s="15">
        <v>0</v>
      </c>
      <c r="D24" s="15">
        <v>230238</v>
      </c>
      <c r="E24" s="15">
        <v>826481</v>
      </c>
      <c r="F24" s="15">
        <v>596243</v>
      </c>
      <c r="G24" s="11">
        <f t="shared" si="1"/>
        <v>0</v>
      </c>
      <c r="H24" s="12">
        <f t="shared" si="2"/>
        <v>0</v>
      </c>
      <c r="I24" s="324" t="s">
        <v>159</v>
      </c>
      <c r="J24" s="17">
        <f>VLOOKUP(A24,'TB 2023'!B:J,9,0)</f>
        <v>0</v>
      </c>
      <c r="K24" s="18">
        <f t="shared" si="4"/>
        <v>0</v>
      </c>
      <c r="L24" s="17">
        <f>VLOOKUP(A24,'TB 2023'!B:M,12,0)</f>
        <v>596243</v>
      </c>
      <c r="M24" s="18">
        <f t="shared" si="3"/>
        <v>0</v>
      </c>
      <c r="O24" s="15"/>
    </row>
    <row r="25" spans="1:15" ht="13.5">
      <c r="A25" s="13">
        <v>20254</v>
      </c>
      <c r="B25" s="14" t="s">
        <v>179</v>
      </c>
      <c r="C25" s="15">
        <v>0</v>
      </c>
      <c r="D25" s="15">
        <v>0</v>
      </c>
      <c r="E25" s="15">
        <v>640179.18000000005</v>
      </c>
      <c r="F25" s="15">
        <v>640179.18000000005</v>
      </c>
      <c r="G25" s="11">
        <f t="shared" si="1"/>
        <v>0</v>
      </c>
      <c r="H25" s="12">
        <f t="shared" si="2"/>
        <v>0</v>
      </c>
      <c r="I25" s="324" t="s">
        <v>159</v>
      </c>
      <c r="J25" s="17">
        <f>VLOOKUP(A25,'TB 2023'!B:J,9,0)</f>
        <v>0</v>
      </c>
      <c r="K25" s="18">
        <f t="shared" si="4"/>
        <v>0</v>
      </c>
      <c r="L25" s="17">
        <f>VLOOKUP(A25,'TB 2023'!B:M,12,0)</f>
        <v>640179.18000000005</v>
      </c>
      <c r="M25" s="18">
        <f t="shared" si="3"/>
        <v>0</v>
      </c>
      <c r="O25" s="15"/>
    </row>
    <row r="26" spans="1:15" ht="13.5">
      <c r="A26" s="13">
        <v>20255</v>
      </c>
      <c r="B26" s="14" t="s">
        <v>180</v>
      </c>
      <c r="C26" s="15">
        <v>0</v>
      </c>
      <c r="D26" s="15">
        <v>0</v>
      </c>
      <c r="E26" s="15">
        <v>718860</v>
      </c>
      <c r="F26" s="15">
        <v>718860</v>
      </c>
      <c r="G26" s="11">
        <f t="shared" si="1"/>
        <v>0</v>
      </c>
      <c r="H26" s="12">
        <f t="shared" si="2"/>
        <v>0</v>
      </c>
      <c r="I26" s="324" t="s">
        <v>159</v>
      </c>
      <c r="J26" s="17">
        <f>VLOOKUP(A26,'TB 2023'!B:J,9,0)</f>
        <v>0</v>
      </c>
      <c r="K26" s="18">
        <f t="shared" si="4"/>
        <v>0</v>
      </c>
      <c r="L26" s="17">
        <f>VLOOKUP(A26,'TB 2023'!B:M,12,0)</f>
        <v>718860</v>
      </c>
      <c r="M26" s="18">
        <f t="shared" si="3"/>
        <v>0</v>
      </c>
      <c r="O26" s="15"/>
    </row>
    <row r="27" spans="1:15" ht="13.5">
      <c r="A27" s="13">
        <v>20256</v>
      </c>
      <c r="B27" s="14" t="s">
        <v>181</v>
      </c>
      <c r="C27" s="15">
        <v>0</v>
      </c>
      <c r="D27" s="15">
        <v>0</v>
      </c>
      <c r="E27" s="15">
        <v>1067087</v>
      </c>
      <c r="F27" s="15">
        <v>1067087</v>
      </c>
      <c r="G27" s="11">
        <f t="shared" si="1"/>
        <v>0</v>
      </c>
      <c r="H27" s="12">
        <f t="shared" si="2"/>
        <v>0</v>
      </c>
      <c r="I27" s="324" t="s">
        <v>159</v>
      </c>
      <c r="J27" s="17">
        <f>VLOOKUP(A27,'TB 2023'!B:J,9,0)</f>
        <v>0</v>
      </c>
      <c r="K27" s="18">
        <f t="shared" si="4"/>
        <v>0</v>
      </c>
      <c r="L27" s="17">
        <f>VLOOKUP(A27,'TB 2023'!B:M,12,0)</f>
        <v>1067087</v>
      </c>
      <c r="M27" s="18">
        <f t="shared" si="3"/>
        <v>0</v>
      </c>
      <c r="O27" s="15"/>
    </row>
    <row r="28" spans="1:15" ht="13.5">
      <c r="A28" s="13">
        <v>20257</v>
      </c>
      <c r="B28" s="14" t="s">
        <v>182</v>
      </c>
      <c r="C28" s="15">
        <v>0</v>
      </c>
      <c r="D28" s="15">
        <v>0</v>
      </c>
      <c r="E28" s="15">
        <v>886057.3</v>
      </c>
      <c r="F28" s="15">
        <v>886057.3</v>
      </c>
      <c r="G28" s="11">
        <f t="shared" si="1"/>
        <v>0</v>
      </c>
      <c r="H28" s="12">
        <f t="shared" si="2"/>
        <v>0</v>
      </c>
      <c r="I28" s="324" t="s">
        <v>159</v>
      </c>
      <c r="J28" s="17">
        <f>VLOOKUP(A28,'TB 2023'!B:J,9,0)</f>
        <v>0</v>
      </c>
      <c r="K28" s="18">
        <f t="shared" si="4"/>
        <v>0</v>
      </c>
      <c r="L28" s="17">
        <f>VLOOKUP(A28,'TB 2023'!B:M,12,0)</f>
        <v>886057.3</v>
      </c>
      <c r="M28" s="18">
        <f t="shared" si="3"/>
        <v>0</v>
      </c>
      <c r="O28" s="15"/>
    </row>
    <row r="29" spans="1:15" ht="13.5">
      <c r="A29" s="13">
        <v>20258</v>
      </c>
      <c r="B29" s="14" t="s">
        <v>183</v>
      </c>
      <c r="C29" s="15">
        <v>0</v>
      </c>
      <c r="D29" s="15">
        <v>0</v>
      </c>
      <c r="E29" s="15">
        <v>986992</v>
      </c>
      <c r="F29" s="15">
        <v>986992</v>
      </c>
      <c r="G29" s="11">
        <f t="shared" si="1"/>
        <v>0</v>
      </c>
      <c r="H29" s="12">
        <f t="shared" si="2"/>
        <v>0</v>
      </c>
      <c r="I29" s="324" t="s">
        <v>159</v>
      </c>
      <c r="J29" s="17">
        <f>VLOOKUP(A29,'TB 2023'!B:J,9,0)</f>
        <v>0</v>
      </c>
      <c r="K29" s="18">
        <f t="shared" si="4"/>
        <v>0</v>
      </c>
      <c r="L29" s="17">
        <f>VLOOKUP(A29,'TB 2023'!B:M,12,0)</f>
        <v>986992</v>
      </c>
      <c r="M29" s="18">
        <f t="shared" si="3"/>
        <v>0</v>
      </c>
      <c r="O29" s="15"/>
    </row>
    <row r="30" spans="1:15" ht="13.5">
      <c r="A30" s="13">
        <v>20259</v>
      </c>
      <c r="B30" s="14" t="s">
        <v>184</v>
      </c>
      <c r="C30" s="15">
        <v>0</v>
      </c>
      <c r="D30" s="15">
        <v>0</v>
      </c>
      <c r="E30" s="15">
        <v>1049612</v>
      </c>
      <c r="F30" s="15">
        <v>1049612</v>
      </c>
      <c r="G30" s="11">
        <f t="shared" si="1"/>
        <v>0</v>
      </c>
      <c r="H30" s="12">
        <f t="shared" si="2"/>
        <v>0</v>
      </c>
      <c r="I30" s="324" t="s">
        <v>159</v>
      </c>
      <c r="J30" s="17">
        <f>VLOOKUP(A30,'TB 2023'!B:J,9,0)</f>
        <v>0</v>
      </c>
      <c r="K30" s="18">
        <f t="shared" si="4"/>
        <v>0</v>
      </c>
      <c r="L30" s="17">
        <f>VLOOKUP(A30,'TB 2023'!B:M,12,0)</f>
        <v>1049612</v>
      </c>
      <c r="M30" s="18">
        <f t="shared" si="3"/>
        <v>0</v>
      </c>
      <c r="O30" s="15"/>
    </row>
    <row r="31" spans="1:15" ht="13.5">
      <c r="A31" s="13">
        <v>20260</v>
      </c>
      <c r="B31" s="14" t="s">
        <v>185</v>
      </c>
      <c r="C31" s="15">
        <v>0</v>
      </c>
      <c r="D31" s="15">
        <v>0</v>
      </c>
      <c r="E31" s="15">
        <v>710248</v>
      </c>
      <c r="F31" s="15">
        <v>710248</v>
      </c>
      <c r="G31" s="11">
        <f t="shared" si="1"/>
        <v>0</v>
      </c>
      <c r="H31" s="12">
        <f t="shared" si="2"/>
        <v>0</v>
      </c>
      <c r="I31" s="324" t="s">
        <v>159</v>
      </c>
      <c r="J31" s="17">
        <f>VLOOKUP(A31,'TB 2023'!B:J,9,0)</f>
        <v>0</v>
      </c>
      <c r="K31" s="18">
        <f t="shared" si="4"/>
        <v>0</v>
      </c>
      <c r="L31" s="17">
        <f>VLOOKUP(A31,'TB 2023'!B:M,12,0)</f>
        <v>710248</v>
      </c>
      <c r="M31" s="18">
        <f t="shared" si="3"/>
        <v>0</v>
      </c>
      <c r="O31" s="15"/>
    </row>
    <row r="32" spans="1:15" ht="13.5">
      <c r="A32" s="13">
        <v>20261</v>
      </c>
      <c r="B32" s="14" t="s">
        <v>186</v>
      </c>
      <c r="C32" s="15">
        <v>0</v>
      </c>
      <c r="D32" s="15">
        <v>0</v>
      </c>
      <c r="E32" s="15">
        <v>1135030</v>
      </c>
      <c r="F32" s="15">
        <v>1173762</v>
      </c>
      <c r="G32" s="11">
        <f t="shared" si="1"/>
        <v>0</v>
      </c>
      <c r="H32" s="12">
        <f t="shared" si="2"/>
        <v>38732</v>
      </c>
      <c r="I32" s="324" t="s">
        <v>159</v>
      </c>
      <c r="J32" s="17">
        <f>VLOOKUP(A32,'TB 2023'!B:J,9,0)</f>
        <v>0</v>
      </c>
      <c r="K32" s="18">
        <f t="shared" si="4"/>
        <v>0</v>
      </c>
      <c r="L32" s="17">
        <f>VLOOKUP(A32,'TB 2023'!B:M,12,0)</f>
        <v>1173762</v>
      </c>
      <c r="M32" s="18">
        <f t="shared" si="3"/>
        <v>0</v>
      </c>
      <c r="O32" s="15"/>
    </row>
    <row r="33" spans="1:15" ht="13.5">
      <c r="A33" s="13">
        <v>20262</v>
      </c>
      <c r="B33" s="14" t="s">
        <v>187</v>
      </c>
      <c r="C33" s="15">
        <v>0</v>
      </c>
      <c r="D33" s="15">
        <v>0</v>
      </c>
      <c r="E33" s="15">
        <v>441537</v>
      </c>
      <c r="F33" s="15">
        <v>980896</v>
      </c>
      <c r="G33" s="11">
        <f t="shared" si="1"/>
        <v>0</v>
      </c>
      <c r="H33" s="12">
        <f t="shared" si="2"/>
        <v>539359</v>
      </c>
      <c r="I33" s="324" t="s">
        <v>159</v>
      </c>
      <c r="J33" s="17">
        <f>VLOOKUP(A33,'TB 2023'!B:J,9,0)</f>
        <v>0</v>
      </c>
      <c r="K33" s="18">
        <f t="shared" si="4"/>
        <v>0</v>
      </c>
      <c r="L33" s="17">
        <f>VLOOKUP(A33,'TB 2023'!B:M,12,0)</f>
        <v>980896</v>
      </c>
      <c r="M33" s="18">
        <f t="shared" si="3"/>
        <v>0</v>
      </c>
      <c r="O33" s="15"/>
    </row>
    <row r="34" spans="1:15" ht="13.5">
      <c r="A34" s="13">
        <v>20263</v>
      </c>
      <c r="B34" s="14" t="s">
        <v>188</v>
      </c>
      <c r="C34" s="15">
        <v>0</v>
      </c>
      <c r="D34" s="15">
        <v>0</v>
      </c>
      <c r="E34" s="15">
        <v>406375</v>
      </c>
      <c r="F34" s="15">
        <v>712880</v>
      </c>
      <c r="G34" s="11">
        <f t="shared" si="1"/>
        <v>0</v>
      </c>
      <c r="H34" s="12">
        <f t="shared" si="2"/>
        <v>306505</v>
      </c>
      <c r="I34" s="324" t="s">
        <v>159</v>
      </c>
      <c r="J34" s="17">
        <f>VLOOKUP(A34,'TB 2023'!B:J,9,0)</f>
        <v>0</v>
      </c>
      <c r="K34" s="18">
        <f t="shared" si="4"/>
        <v>0</v>
      </c>
      <c r="L34" s="17">
        <f>VLOOKUP(A34,'TB 2023'!B:M,12,0)</f>
        <v>712880</v>
      </c>
      <c r="M34" s="18">
        <f t="shared" si="3"/>
        <v>0</v>
      </c>
      <c r="O34" s="15"/>
    </row>
    <row r="35" spans="1:15" ht="13.5">
      <c r="A35" s="13">
        <v>20264</v>
      </c>
      <c r="B35" s="14" t="s">
        <v>189</v>
      </c>
      <c r="C35" s="15">
        <v>0</v>
      </c>
      <c r="D35" s="15">
        <v>0</v>
      </c>
      <c r="E35" s="15">
        <v>0</v>
      </c>
      <c r="F35" s="15">
        <v>425748</v>
      </c>
      <c r="G35" s="11">
        <f t="shared" si="1"/>
        <v>0</v>
      </c>
      <c r="H35" s="12">
        <f t="shared" si="2"/>
        <v>425748</v>
      </c>
      <c r="I35" s="324" t="s">
        <v>159</v>
      </c>
      <c r="J35" s="17">
        <f>VLOOKUP(A35,'TB 2023'!B:J,9,0)</f>
        <v>0</v>
      </c>
      <c r="K35" s="18">
        <f t="shared" si="4"/>
        <v>0</v>
      </c>
      <c r="L35" s="17">
        <f>VLOOKUP(A35,'TB 2023'!B:M,12,0)</f>
        <v>425748</v>
      </c>
      <c r="M35" s="18">
        <f t="shared" si="3"/>
        <v>0</v>
      </c>
      <c r="O35" s="15"/>
    </row>
    <row r="36" spans="1:15" ht="13.5">
      <c r="A36" s="13">
        <v>20265</v>
      </c>
      <c r="B36" s="14" t="s">
        <v>190</v>
      </c>
      <c r="C36" s="15">
        <v>0</v>
      </c>
      <c r="D36" s="15">
        <v>0</v>
      </c>
      <c r="E36" s="15">
        <v>0</v>
      </c>
      <c r="F36" s="15">
        <v>367434</v>
      </c>
      <c r="G36" s="11">
        <f t="shared" si="1"/>
        <v>0</v>
      </c>
      <c r="H36" s="12">
        <f t="shared" si="2"/>
        <v>367434</v>
      </c>
      <c r="I36" s="324" t="s">
        <v>159</v>
      </c>
      <c r="J36" s="17">
        <f>VLOOKUP(A36,'TB 2023'!B:J,9,0)</f>
        <v>0</v>
      </c>
      <c r="K36" s="18">
        <f t="shared" si="4"/>
        <v>0</v>
      </c>
      <c r="L36" s="17">
        <f>VLOOKUP(A36,'TB 2023'!B:M,12,0)</f>
        <v>367434</v>
      </c>
      <c r="M36" s="18">
        <f t="shared" si="3"/>
        <v>0</v>
      </c>
      <c r="O36" s="15"/>
    </row>
    <row r="37" spans="1:15" ht="13.5">
      <c r="A37" s="13">
        <v>20266</v>
      </c>
      <c r="B37" s="14" t="s">
        <v>3269</v>
      </c>
      <c r="C37" s="15">
        <v>0</v>
      </c>
      <c r="D37" s="15">
        <v>0</v>
      </c>
      <c r="E37" s="15">
        <v>0</v>
      </c>
      <c r="F37" s="15">
        <v>306808</v>
      </c>
      <c r="G37" s="11">
        <f t="shared" si="1"/>
        <v>0</v>
      </c>
      <c r="H37" s="12">
        <f t="shared" si="2"/>
        <v>306808</v>
      </c>
      <c r="I37" s="324" t="s">
        <v>159</v>
      </c>
      <c r="J37" s="17">
        <f>VLOOKUP(A37,'TB 2023'!B:J,9,0)</f>
        <v>0</v>
      </c>
      <c r="K37" s="18">
        <f t="shared" si="4"/>
        <v>0</v>
      </c>
      <c r="L37" s="17">
        <f>VLOOKUP(A37,'TB 2023'!B:M,12,0)</f>
        <v>306808</v>
      </c>
      <c r="M37" s="18">
        <f t="shared" si="3"/>
        <v>0</v>
      </c>
      <c r="O37" s="15"/>
    </row>
    <row r="38" spans="1:15" ht="13.5">
      <c r="A38" s="13">
        <v>20267</v>
      </c>
      <c r="B38" s="14" t="s">
        <v>3270</v>
      </c>
      <c r="C38" s="15">
        <v>0</v>
      </c>
      <c r="D38" s="15">
        <v>0</v>
      </c>
      <c r="E38" s="15">
        <v>0</v>
      </c>
      <c r="F38" s="15">
        <v>229346</v>
      </c>
      <c r="G38" s="11">
        <f t="shared" si="1"/>
        <v>0</v>
      </c>
      <c r="H38" s="12">
        <f t="shared" si="2"/>
        <v>229346</v>
      </c>
      <c r="I38" s="324" t="s">
        <v>159</v>
      </c>
      <c r="J38" s="17">
        <f>VLOOKUP(A38,'TB 2023'!B:J,9,0)</f>
        <v>0</v>
      </c>
      <c r="K38" s="18">
        <f t="shared" si="4"/>
        <v>0</v>
      </c>
      <c r="L38" s="17">
        <f>VLOOKUP(A38,'TB 2023'!B:M,12,0)</f>
        <v>229346</v>
      </c>
      <c r="M38" s="18">
        <f t="shared" si="3"/>
        <v>0</v>
      </c>
      <c r="O38" s="15"/>
    </row>
    <row r="39" spans="1:15" ht="13.5">
      <c r="A39" s="13">
        <v>20268</v>
      </c>
      <c r="B39" s="14" t="s">
        <v>3271</v>
      </c>
      <c r="C39" s="15">
        <v>0</v>
      </c>
      <c r="D39" s="15">
        <v>0</v>
      </c>
      <c r="E39" s="15">
        <v>0</v>
      </c>
      <c r="F39" s="15">
        <v>0</v>
      </c>
      <c r="G39" s="11">
        <f t="shared" si="1"/>
        <v>0</v>
      </c>
      <c r="H39" s="12">
        <f t="shared" si="2"/>
        <v>0</v>
      </c>
      <c r="I39" s="324" t="s">
        <v>159</v>
      </c>
      <c r="J39" s="17">
        <f>VLOOKUP(A39,'TB 2023'!B:J,9,0)</f>
        <v>0</v>
      </c>
      <c r="K39" s="18">
        <f t="shared" si="4"/>
        <v>0</v>
      </c>
      <c r="L39" s="17">
        <f>VLOOKUP(A39,'TB 2023'!B:M,12,0)</f>
        <v>0</v>
      </c>
      <c r="M39" s="18">
        <f t="shared" si="3"/>
        <v>0</v>
      </c>
      <c r="O39" s="15"/>
    </row>
    <row r="40" spans="1:15" ht="13.5">
      <c r="A40" s="13">
        <v>20269</v>
      </c>
      <c r="B40" s="14" t="s">
        <v>4324</v>
      </c>
      <c r="C40" s="15">
        <v>0</v>
      </c>
      <c r="D40" s="15">
        <v>0</v>
      </c>
      <c r="E40" s="15">
        <v>0</v>
      </c>
      <c r="F40" s="15">
        <v>0</v>
      </c>
      <c r="G40" s="11">
        <f t="shared" si="1"/>
        <v>0</v>
      </c>
      <c r="H40" s="12">
        <f t="shared" si="2"/>
        <v>0</v>
      </c>
      <c r="I40" s="324" t="s">
        <v>159</v>
      </c>
      <c r="J40" s="17">
        <v>0</v>
      </c>
      <c r="K40" s="18">
        <v>0</v>
      </c>
      <c r="L40" s="17">
        <v>0</v>
      </c>
      <c r="M40" s="18">
        <v>0</v>
      </c>
      <c r="O40" s="15"/>
    </row>
    <row r="41" spans="1:15" ht="13.5">
      <c r="A41" s="13">
        <v>20270</v>
      </c>
      <c r="B41" s="14" t="s">
        <v>4325</v>
      </c>
      <c r="C41" s="15">
        <v>0</v>
      </c>
      <c r="D41" s="15">
        <v>0</v>
      </c>
      <c r="E41" s="15">
        <v>0</v>
      </c>
      <c r="F41" s="15">
        <v>0</v>
      </c>
      <c r="G41" s="11">
        <f t="shared" si="1"/>
        <v>0</v>
      </c>
      <c r="H41" s="12">
        <f t="shared" si="2"/>
        <v>0</v>
      </c>
      <c r="I41" s="324" t="s">
        <v>159</v>
      </c>
      <c r="J41" s="17">
        <v>0</v>
      </c>
      <c r="K41" s="18">
        <v>0</v>
      </c>
      <c r="L41" s="17">
        <v>0</v>
      </c>
      <c r="M41" s="18">
        <v>0</v>
      </c>
      <c r="O41" s="15"/>
    </row>
    <row r="42" spans="1:15" ht="13.5">
      <c r="A42" s="13">
        <v>20501</v>
      </c>
      <c r="B42" s="14" t="s">
        <v>191</v>
      </c>
      <c r="C42" s="15">
        <v>0</v>
      </c>
      <c r="D42" s="15">
        <v>4713071.51</v>
      </c>
      <c r="E42" s="15">
        <v>4713071.18</v>
      </c>
      <c r="F42" s="15">
        <v>3682349</v>
      </c>
      <c r="G42" s="11">
        <f t="shared" si="1"/>
        <v>0</v>
      </c>
      <c r="H42" s="12">
        <f t="shared" si="2"/>
        <v>3682349.33</v>
      </c>
      <c r="I42" s="324" t="s">
        <v>159</v>
      </c>
      <c r="J42" s="17">
        <f>VLOOKUP(A42,'TB 2023'!B:J,9,0)</f>
        <v>0</v>
      </c>
      <c r="K42" s="18">
        <f t="shared" si="4"/>
        <v>0</v>
      </c>
      <c r="L42" s="17">
        <f>VLOOKUP(A42,'TB 2023'!B:M,12,0)</f>
        <v>3682349</v>
      </c>
      <c r="M42" s="18">
        <f t="shared" si="3"/>
        <v>0</v>
      </c>
      <c r="O42" s="15"/>
    </row>
    <row r="43" spans="1:15" ht="13.5">
      <c r="A43" s="13">
        <v>20502</v>
      </c>
      <c r="B43" s="14" t="s">
        <v>192</v>
      </c>
      <c r="C43" s="15">
        <v>0</v>
      </c>
      <c r="D43" s="15">
        <v>0</v>
      </c>
      <c r="E43" s="15">
        <v>0</v>
      </c>
      <c r="F43" s="15">
        <v>0</v>
      </c>
      <c r="G43" s="11">
        <f t="shared" si="1"/>
        <v>0</v>
      </c>
      <c r="H43" s="12">
        <f t="shared" si="2"/>
        <v>0</v>
      </c>
      <c r="I43" s="324" t="s">
        <v>159</v>
      </c>
      <c r="J43" s="17">
        <f>VLOOKUP(A43,'TB 2023'!B:J,9,0)</f>
        <v>0</v>
      </c>
      <c r="K43" s="18">
        <f t="shared" si="4"/>
        <v>0</v>
      </c>
      <c r="L43" s="17">
        <f>VLOOKUP(A43,'TB 2023'!B:M,12,0)</f>
        <v>0</v>
      </c>
      <c r="M43" s="18">
        <f t="shared" si="3"/>
        <v>0</v>
      </c>
      <c r="O43" s="15"/>
    </row>
    <row r="44" spans="1:15" ht="13.5">
      <c r="A44" s="13">
        <v>20503</v>
      </c>
      <c r="B44" s="14" t="s">
        <v>193</v>
      </c>
      <c r="C44" s="15">
        <v>0</v>
      </c>
      <c r="D44" s="15">
        <v>0</v>
      </c>
      <c r="E44" s="15">
        <v>0</v>
      </c>
      <c r="F44" s="15">
        <v>0</v>
      </c>
      <c r="G44" s="11">
        <f t="shared" si="1"/>
        <v>0</v>
      </c>
      <c r="H44" s="12">
        <f t="shared" si="2"/>
        <v>0</v>
      </c>
      <c r="I44" s="324" t="s">
        <v>159</v>
      </c>
      <c r="J44" s="17">
        <f>VLOOKUP(A44,'TB 2023'!B:J,9,0)</f>
        <v>0</v>
      </c>
      <c r="K44" s="18">
        <f t="shared" si="4"/>
        <v>0</v>
      </c>
      <c r="L44" s="17">
        <f>VLOOKUP(A44,'TB 2023'!B:M,12,0)</f>
        <v>0</v>
      </c>
      <c r="M44" s="18">
        <f t="shared" si="3"/>
        <v>0</v>
      </c>
      <c r="O44" s="15"/>
    </row>
    <row r="45" spans="1:15" ht="13.5">
      <c r="A45" s="13">
        <v>20504</v>
      </c>
      <c r="B45" s="14" t="s">
        <v>4146</v>
      </c>
      <c r="C45" s="15">
        <v>0</v>
      </c>
      <c r="D45" s="15">
        <v>0</v>
      </c>
      <c r="E45" s="15">
        <v>0</v>
      </c>
      <c r="F45" s="15">
        <v>1368131.16</v>
      </c>
      <c r="G45" s="11">
        <f t="shared" si="1"/>
        <v>0</v>
      </c>
      <c r="H45" s="12">
        <f t="shared" si="2"/>
        <v>1368131.16</v>
      </c>
      <c r="I45" s="324" t="s">
        <v>159</v>
      </c>
      <c r="J45" s="17">
        <f>VLOOKUP(A45,'TB 2023'!B:J,9,0)</f>
        <v>0</v>
      </c>
      <c r="K45" s="18">
        <f t="shared" si="4"/>
        <v>0</v>
      </c>
      <c r="L45" s="17">
        <f>VLOOKUP(A45,'TB 2023'!B:M,12,0)</f>
        <v>1368131.16</v>
      </c>
      <c r="M45" s="18">
        <f t="shared" si="3"/>
        <v>0</v>
      </c>
      <c r="O45" s="15"/>
    </row>
    <row r="46" spans="1:15" ht="13.5">
      <c r="A46" s="13">
        <v>20506</v>
      </c>
      <c r="B46" s="14" t="s">
        <v>195</v>
      </c>
      <c r="C46" s="15">
        <v>0</v>
      </c>
      <c r="D46" s="15">
        <v>843689</v>
      </c>
      <c r="E46" s="15">
        <v>843689</v>
      </c>
      <c r="F46" s="15">
        <v>366726.63</v>
      </c>
      <c r="G46" s="11">
        <f t="shared" si="1"/>
        <v>0</v>
      </c>
      <c r="H46" s="12">
        <f t="shared" si="2"/>
        <v>366726.62999999989</v>
      </c>
      <c r="I46" s="324" t="s">
        <v>159</v>
      </c>
      <c r="J46" s="17">
        <f>VLOOKUP(A46,'TB 2023'!B:J,9,0)</f>
        <v>0</v>
      </c>
      <c r="K46" s="18">
        <f t="shared" si="4"/>
        <v>0</v>
      </c>
      <c r="L46" s="17">
        <f>VLOOKUP(A46,'TB 2023'!B:M,12,0)</f>
        <v>366726.63</v>
      </c>
      <c r="M46" s="18">
        <f t="shared" si="3"/>
        <v>0</v>
      </c>
      <c r="O46" s="15"/>
    </row>
    <row r="47" spans="1:15" ht="13.5">
      <c r="A47" s="13">
        <v>40202</v>
      </c>
      <c r="B47" s="14" t="s">
        <v>0</v>
      </c>
      <c r="C47" s="15">
        <v>0</v>
      </c>
      <c r="D47" s="15">
        <v>0</v>
      </c>
      <c r="E47" s="15">
        <v>0</v>
      </c>
      <c r="F47" s="15">
        <v>1.58</v>
      </c>
      <c r="G47" s="11">
        <f t="shared" si="1"/>
        <v>0</v>
      </c>
      <c r="H47" s="12">
        <f t="shared" si="2"/>
        <v>1.58</v>
      </c>
      <c r="I47" s="324" t="s">
        <v>159</v>
      </c>
      <c r="J47" s="17">
        <f>VLOOKUP(A47,'TB 2023'!B:J,9,0)</f>
        <v>0</v>
      </c>
      <c r="K47" s="18">
        <f t="shared" si="4"/>
        <v>0</v>
      </c>
      <c r="L47" s="17">
        <f>VLOOKUP(A47,'TB 2023'!B:M,12,0)</f>
        <v>1.58</v>
      </c>
      <c r="M47" s="18">
        <f t="shared" si="3"/>
        <v>0</v>
      </c>
      <c r="O47" s="15"/>
    </row>
    <row r="48" spans="1:15" ht="13.5">
      <c r="A48" s="13">
        <v>40203</v>
      </c>
      <c r="B48" s="14" t="s">
        <v>196</v>
      </c>
      <c r="C48" s="15">
        <v>0</v>
      </c>
      <c r="D48" s="15">
        <v>0</v>
      </c>
      <c r="E48" s="15">
        <v>772084</v>
      </c>
      <c r="F48" s="15">
        <v>772084</v>
      </c>
      <c r="G48" s="11">
        <f t="shared" si="1"/>
        <v>0</v>
      </c>
      <c r="H48" s="12">
        <f t="shared" si="2"/>
        <v>0</v>
      </c>
      <c r="I48" s="324" t="s">
        <v>159</v>
      </c>
      <c r="J48" s="17">
        <f>VLOOKUP(A48,'TB 2023'!B:J,9,0)</f>
        <v>0</v>
      </c>
      <c r="K48" s="18">
        <f t="shared" si="4"/>
        <v>0</v>
      </c>
      <c r="L48" s="17">
        <f>VLOOKUP(A48,'TB 2023'!B:M,12,0)</f>
        <v>772084</v>
      </c>
      <c r="M48" s="18">
        <f t="shared" si="3"/>
        <v>0</v>
      </c>
      <c r="O48" s="15"/>
    </row>
    <row r="49" spans="1:15" ht="13.5">
      <c r="A49" s="13">
        <v>40204</v>
      </c>
      <c r="B49" s="14" t="s">
        <v>197</v>
      </c>
      <c r="C49" s="15">
        <v>0</v>
      </c>
      <c r="D49" s="15">
        <v>0</v>
      </c>
      <c r="E49" s="15">
        <v>0</v>
      </c>
      <c r="F49" s="15">
        <v>1347446</v>
      </c>
      <c r="G49" s="11">
        <f t="shared" si="1"/>
        <v>0</v>
      </c>
      <c r="H49" s="12">
        <f t="shared" si="2"/>
        <v>1347446</v>
      </c>
      <c r="I49" s="324" t="s">
        <v>159</v>
      </c>
      <c r="J49" s="17">
        <f>VLOOKUP(A49,'TB 2023'!B:J,9,0)</f>
        <v>0</v>
      </c>
      <c r="K49" s="18">
        <f t="shared" si="4"/>
        <v>0</v>
      </c>
      <c r="L49" s="17">
        <f>VLOOKUP(A49,'TB 2023'!B:M,12,0)</f>
        <v>1347446</v>
      </c>
      <c r="M49" s="18">
        <f t="shared" si="3"/>
        <v>0</v>
      </c>
      <c r="O49" s="15"/>
    </row>
    <row r="50" spans="1:15" ht="13.5">
      <c r="A50" s="13">
        <v>40301</v>
      </c>
      <c r="B50" s="14" t="s">
        <v>198</v>
      </c>
      <c r="C50" s="15">
        <v>0</v>
      </c>
      <c r="D50" s="15">
        <v>0</v>
      </c>
      <c r="E50" s="15">
        <v>0</v>
      </c>
      <c r="F50" s="15">
        <v>13983.57</v>
      </c>
      <c r="G50" s="11">
        <f t="shared" si="1"/>
        <v>0</v>
      </c>
      <c r="H50" s="12">
        <f t="shared" si="2"/>
        <v>13983.57</v>
      </c>
      <c r="I50" s="324" t="s">
        <v>159</v>
      </c>
      <c r="J50" s="17">
        <f>VLOOKUP(A50,'TB 2023'!B:J,9,0)</f>
        <v>0</v>
      </c>
      <c r="K50" s="18">
        <f t="shared" si="4"/>
        <v>0</v>
      </c>
      <c r="L50" s="17">
        <f>VLOOKUP(A50,'TB 2023'!B:M,12,0)</f>
        <v>13983.57</v>
      </c>
      <c r="M50" s="18">
        <f t="shared" si="3"/>
        <v>0</v>
      </c>
      <c r="O50" s="15"/>
    </row>
    <row r="51" spans="1:15" ht="13.5">
      <c r="A51" s="13">
        <v>40601</v>
      </c>
      <c r="B51" s="14" t="s">
        <v>199</v>
      </c>
      <c r="C51" s="15">
        <v>0</v>
      </c>
      <c r="D51" s="15">
        <v>0</v>
      </c>
      <c r="E51" s="15">
        <v>0</v>
      </c>
      <c r="F51" s="15">
        <v>13459.800000000001</v>
      </c>
      <c r="G51" s="11">
        <f t="shared" si="1"/>
        <v>0</v>
      </c>
      <c r="H51" s="12">
        <f t="shared" si="2"/>
        <v>13459.800000000001</v>
      </c>
      <c r="I51" s="324" t="s">
        <v>159</v>
      </c>
      <c r="J51" s="17">
        <f>VLOOKUP(A51,'TB 2023'!B:J,9,0)</f>
        <v>0</v>
      </c>
      <c r="K51" s="18">
        <f t="shared" si="4"/>
        <v>0</v>
      </c>
      <c r="L51" s="17">
        <f>VLOOKUP(A51,'TB 2023'!B:M,12,0)</f>
        <v>13459.800000000001</v>
      </c>
      <c r="M51" s="18">
        <f t="shared" si="3"/>
        <v>0</v>
      </c>
      <c r="O51" s="15"/>
    </row>
    <row r="52" spans="1:15" ht="13.5">
      <c r="A52" s="13">
        <v>202101</v>
      </c>
      <c r="B52" s="14" t="s">
        <v>200</v>
      </c>
      <c r="C52" s="15">
        <v>0</v>
      </c>
      <c r="D52" s="15">
        <v>0</v>
      </c>
      <c r="E52" s="15">
        <v>2000000</v>
      </c>
      <c r="F52" s="15">
        <v>2000000</v>
      </c>
      <c r="G52" s="11">
        <f t="shared" si="1"/>
        <v>0</v>
      </c>
      <c r="H52" s="12">
        <f t="shared" si="2"/>
        <v>0</v>
      </c>
      <c r="I52" s="324" t="s">
        <v>159</v>
      </c>
      <c r="J52" s="17">
        <f>VLOOKUP(A52,'TB 2023'!B:J,9,0)</f>
        <v>0</v>
      </c>
      <c r="K52" s="18">
        <f t="shared" si="4"/>
        <v>0</v>
      </c>
      <c r="L52" s="17">
        <f>VLOOKUP(A52,'TB 2023'!B:M,12,0)</f>
        <v>2000000</v>
      </c>
      <c r="M52" s="18">
        <f t="shared" si="3"/>
        <v>0</v>
      </c>
      <c r="O52" s="15"/>
    </row>
    <row r="53" spans="1:15" ht="13.5">
      <c r="A53" s="13">
        <v>202102</v>
      </c>
      <c r="B53" s="14" t="s">
        <v>201</v>
      </c>
      <c r="C53" s="15">
        <v>0</v>
      </c>
      <c r="D53" s="15">
        <v>0</v>
      </c>
      <c r="E53" s="15">
        <v>0</v>
      </c>
      <c r="F53" s="15">
        <v>0</v>
      </c>
      <c r="G53" s="11">
        <f t="shared" si="1"/>
        <v>0</v>
      </c>
      <c r="H53" s="12">
        <f t="shared" si="2"/>
        <v>0</v>
      </c>
      <c r="I53" s="324" t="s">
        <v>159</v>
      </c>
      <c r="J53" s="17">
        <f>VLOOKUP(A53,'TB 2023'!B:J,9,0)</f>
        <v>0</v>
      </c>
      <c r="K53" s="18">
        <f t="shared" si="4"/>
        <v>0</v>
      </c>
      <c r="L53" s="17">
        <f>VLOOKUP(A53,'TB 2023'!B:M,12,0)</f>
        <v>0</v>
      </c>
      <c r="M53" s="18">
        <f t="shared" si="3"/>
        <v>0</v>
      </c>
      <c r="O53" s="15"/>
    </row>
    <row r="54" spans="1:15" ht="13.5">
      <c r="A54" s="13">
        <v>202103</v>
      </c>
      <c r="B54" s="14" t="s">
        <v>202</v>
      </c>
      <c r="C54" s="15">
        <v>0</v>
      </c>
      <c r="D54" s="15">
        <v>0</v>
      </c>
      <c r="E54" s="15">
        <v>0</v>
      </c>
      <c r="F54" s="15">
        <v>0</v>
      </c>
      <c r="G54" s="11">
        <f t="shared" si="1"/>
        <v>0</v>
      </c>
      <c r="H54" s="12">
        <f t="shared" si="2"/>
        <v>0</v>
      </c>
      <c r="I54" s="324" t="s">
        <v>159</v>
      </c>
      <c r="J54" s="17">
        <f>VLOOKUP(A54,'TB 2023'!B:J,9,0)</f>
        <v>0</v>
      </c>
      <c r="K54" s="18">
        <f t="shared" si="4"/>
        <v>0</v>
      </c>
      <c r="L54" s="17">
        <f>VLOOKUP(A54,'TB 2023'!B:M,12,0)</f>
        <v>0</v>
      </c>
      <c r="M54" s="18">
        <f t="shared" si="3"/>
        <v>0</v>
      </c>
      <c r="O54" s="15"/>
    </row>
    <row r="55" spans="1:15" ht="13.5">
      <c r="A55" s="13">
        <v>202104</v>
      </c>
      <c r="B55" s="14" t="s">
        <v>203</v>
      </c>
      <c r="C55" s="15">
        <v>0</v>
      </c>
      <c r="D55" s="15">
        <v>0</v>
      </c>
      <c r="E55" s="15">
        <v>0</v>
      </c>
      <c r="F55" s="15">
        <v>0</v>
      </c>
      <c r="G55" s="11">
        <f t="shared" si="1"/>
        <v>0</v>
      </c>
      <c r="H55" s="12">
        <f t="shared" si="2"/>
        <v>0</v>
      </c>
      <c r="I55" s="324" t="s">
        <v>159</v>
      </c>
      <c r="J55" s="17">
        <f>VLOOKUP(A55,'TB 2023'!B:J,9,0)</f>
        <v>0</v>
      </c>
      <c r="K55" s="18">
        <f t="shared" si="4"/>
        <v>0</v>
      </c>
      <c r="L55" s="17">
        <f>VLOOKUP(A55,'TB 2023'!B:M,12,0)</f>
        <v>0</v>
      </c>
      <c r="M55" s="18">
        <f t="shared" si="3"/>
        <v>0</v>
      </c>
      <c r="O55" s="15"/>
    </row>
    <row r="56" spans="1:15" ht="13.5">
      <c r="A56" s="13">
        <v>202105</v>
      </c>
      <c r="B56" s="14" t="s">
        <v>204</v>
      </c>
      <c r="C56" s="15">
        <v>0</v>
      </c>
      <c r="D56" s="15">
        <v>0</v>
      </c>
      <c r="E56" s="15">
        <v>0</v>
      </c>
      <c r="F56" s="15">
        <v>0</v>
      </c>
      <c r="G56" s="11">
        <f t="shared" si="1"/>
        <v>0</v>
      </c>
      <c r="H56" s="12">
        <f t="shared" si="2"/>
        <v>0</v>
      </c>
      <c r="I56" s="324" t="s">
        <v>159</v>
      </c>
      <c r="J56" s="17">
        <f>VLOOKUP(A56,'TB 2023'!B:J,9,0)</f>
        <v>0</v>
      </c>
      <c r="K56" s="18">
        <f t="shared" si="4"/>
        <v>0</v>
      </c>
      <c r="L56" s="17">
        <f>VLOOKUP(A56,'TB 2023'!B:M,12,0)</f>
        <v>0</v>
      </c>
      <c r="M56" s="18">
        <f t="shared" si="3"/>
        <v>0</v>
      </c>
      <c r="O56" s="15"/>
    </row>
    <row r="57" spans="1:15" ht="13.5">
      <c r="A57" s="13">
        <v>202106</v>
      </c>
      <c r="B57" s="14" t="s">
        <v>205</v>
      </c>
      <c r="C57" s="15">
        <v>0</v>
      </c>
      <c r="D57" s="15">
        <v>0</v>
      </c>
      <c r="E57" s="15">
        <v>0</v>
      </c>
      <c r="F57" s="15">
        <v>0</v>
      </c>
      <c r="G57" s="11">
        <f t="shared" si="1"/>
        <v>0</v>
      </c>
      <c r="H57" s="12">
        <f t="shared" si="2"/>
        <v>0</v>
      </c>
      <c r="I57" s="324" t="s">
        <v>159</v>
      </c>
      <c r="J57" s="17">
        <f>VLOOKUP(A57,'TB 2023'!B:J,9,0)</f>
        <v>0</v>
      </c>
      <c r="K57" s="18">
        <f t="shared" si="4"/>
        <v>0</v>
      </c>
      <c r="L57" s="17">
        <f>VLOOKUP(A57,'TB 2023'!B:M,12,0)</f>
        <v>0</v>
      </c>
      <c r="M57" s="18">
        <f t="shared" si="3"/>
        <v>0</v>
      </c>
      <c r="O57" s="15"/>
    </row>
    <row r="58" spans="1:15" ht="13.5">
      <c r="A58" s="13">
        <v>202107</v>
      </c>
      <c r="B58" s="14" t="s">
        <v>206</v>
      </c>
      <c r="C58" s="15">
        <v>0</v>
      </c>
      <c r="D58" s="15">
        <v>0</v>
      </c>
      <c r="E58" s="15">
        <v>0</v>
      </c>
      <c r="F58" s="15">
        <v>0</v>
      </c>
      <c r="G58" s="11">
        <f t="shared" si="1"/>
        <v>0</v>
      </c>
      <c r="H58" s="12">
        <f t="shared" si="2"/>
        <v>0</v>
      </c>
      <c r="I58" s="324" t="s">
        <v>159</v>
      </c>
      <c r="J58" s="17">
        <f>VLOOKUP(A58,'TB 2023'!B:J,9,0)</f>
        <v>0</v>
      </c>
      <c r="K58" s="18">
        <f t="shared" si="4"/>
        <v>0</v>
      </c>
      <c r="L58" s="17">
        <f>VLOOKUP(A58,'TB 2023'!B:M,12,0)</f>
        <v>0</v>
      </c>
      <c r="M58" s="18">
        <f t="shared" si="3"/>
        <v>0</v>
      </c>
      <c r="O58" s="15"/>
    </row>
    <row r="59" spans="1:15" ht="13.5">
      <c r="A59" s="13">
        <v>202108</v>
      </c>
      <c r="B59" s="14" t="s">
        <v>207</v>
      </c>
      <c r="C59" s="15">
        <v>0</v>
      </c>
      <c r="D59" s="15">
        <v>0</v>
      </c>
      <c r="E59" s="15">
        <v>0</v>
      </c>
      <c r="F59" s="15">
        <v>0</v>
      </c>
      <c r="G59" s="11">
        <f t="shared" si="1"/>
        <v>0</v>
      </c>
      <c r="H59" s="12">
        <f t="shared" si="2"/>
        <v>0</v>
      </c>
      <c r="I59" s="324" t="s">
        <v>159</v>
      </c>
      <c r="J59" s="17">
        <f>VLOOKUP(A59,'TB 2023'!B:J,9,0)</f>
        <v>0</v>
      </c>
      <c r="K59" s="18">
        <f t="shared" si="4"/>
        <v>0</v>
      </c>
      <c r="L59" s="17">
        <f>VLOOKUP(A59,'TB 2023'!B:M,12,0)</f>
        <v>0</v>
      </c>
      <c r="M59" s="18">
        <f t="shared" si="3"/>
        <v>0</v>
      </c>
      <c r="O59" s="15"/>
    </row>
    <row r="60" spans="1:15" ht="13.5">
      <c r="A60" s="13">
        <v>202109</v>
      </c>
      <c r="B60" s="14" t="s">
        <v>208</v>
      </c>
      <c r="C60" s="15">
        <v>0</v>
      </c>
      <c r="D60" s="15">
        <v>0</v>
      </c>
      <c r="E60" s="15">
        <v>0</v>
      </c>
      <c r="F60" s="15">
        <v>0</v>
      </c>
      <c r="G60" s="11">
        <f t="shared" si="1"/>
        <v>0</v>
      </c>
      <c r="H60" s="12">
        <f t="shared" si="2"/>
        <v>0</v>
      </c>
      <c r="I60" s="324" t="s">
        <v>159</v>
      </c>
      <c r="J60" s="17">
        <f>VLOOKUP(A60,'TB 2023'!B:J,9,0)</f>
        <v>0</v>
      </c>
      <c r="K60" s="18">
        <f t="shared" si="4"/>
        <v>0</v>
      </c>
      <c r="L60" s="17">
        <f>VLOOKUP(A60,'TB 2023'!B:M,12,0)</f>
        <v>0</v>
      </c>
      <c r="M60" s="18">
        <f t="shared" si="3"/>
        <v>0</v>
      </c>
      <c r="O60" s="15"/>
    </row>
    <row r="61" spans="1:15" ht="13.5">
      <c r="A61" s="13">
        <v>202110</v>
      </c>
      <c r="B61" s="14" t="s">
        <v>209</v>
      </c>
      <c r="C61" s="15">
        <v>0</v>
      </c>
      <c r="D61" s="15">
        <v>0</v>
      </c>
      <c r="E61" s="15">
        <v>0</v>
      </c>
      <c r="F61" s="15">
        <v>0</v>
      </c>
      <c r="G61" s="11">
        <f t="shared" si="1"/>
        <v>0</v>
      </c>
      <c r="H61" s="12">
        <f t="shared" si="2"/>
        <v>0</v>
      </c>
      <c r="I61" s="324" t="s">
        <v>159</v>
      </c>
      <c r="J61" s="17">
        <f>VLOOKUP(A61,'TB 2023'!B:J,9,0)</f>
        <v>0</v>
      </c>
      <c r="K61" s="18">
        <f t="shared" si="4"/>
        <v>0</v>
      </c>
      <c r="L61" s="17">
        <f>VLOOKUP(A61,'TB 2023'!B:M,12,0)</f>
        <v>0</v>
      </c>
      <c r="M61" s="18">
        <f t="shared" si="3"/>
        <v>0</v>
      </c>
      <c r="O61" s="15"/>
    </row>
    <row r="62" spans="1:15" ht="13.5">
      <c r="A62" s="13">
        <v>202111</v>
      </c>
      <c r="B62" s="14" t="s">
        <v>210</v>
      </c>
      <c r="C62" s="15">
        <v>0</v>
      </c>
      <c r="D62" s="15">
        <v>404843.58</v>
      </c>
      <c r="E62" s="15">
        <v>404843.58</v>
      </c>
      <c r="F62" s="15">
        <v>0</v>
      </c>
      <c r="G62" s="11">
        <f t="shared" si="1"/>
        <v>0</v>
      </c>
      <c r="H62" s="12">
        <f t="shared" si="2"/>
        <v>0</v>
      </c>
      <c r="I62" s="324" t="s">
        <v>159</v>
      </c>
      <c r="J62" s="17">
        <f>VLOOKUP(A62,'TB 2023'!B:J,9,0)</f>
        <v>0</v>
      </c>
      <c r="K62" s="18">
        <f t="shared" si="4"/>
        <v>0</v>
      </c>
      <c r="L62" s="17">
        <f>VLOOKUP(A62,'TB 2023'!B:M,12,0)</f>
        <v>0</v>
      </c>
      <c r="M62" s="18">
        <f t="shared" si="3"/>
        <v>0</v>
      </c>
      <c r="O62" s="15"/>
    </row>
    <row r="63" spans="1:15" ht="13.5">
      <c r="A63" s="13">
        <v>202112</v>
      </c>
      <c r="B63" s="14" t="s">
        <v>211</v>
      </c>
      <c r="C63" s="15">
        <v>0</v>
      </c>
      <c r="D63" s="15">
        <v>395926.85000000003</v>
      </c>
      <c r="E63" s="15">
        <v>395926.85000000003</v>
      </c>
      <c r="F63" s="15">
        <v>0</v>
      </c>
      <c r="G63" s="11">
        <f t="shared" si="1"/>
        <v>0</v>
      </c>
      <c r="H63" s="12">
        <f t="shared" si="2"/>
        <v>0</v>
      </c>
      <c r="I63" s="324" t="s">
        <v>159</v>
      </c>
      <c r="J63" s="17">
        <f>VLOOKUP(A63,'TB 2023'!B:J,9,0)</f>
        <v>0</v>
      </c>
      <c r="K63" s="18">
        <f t="shared" si="4"/>
        <v>0</v>
      </c>
      <c r="L63" s="17">
        <f>VLOOKUP(A63,'TB 2023'!B:M,12,0)</f>
        <v>0</v>
      </c>
      <c r="M63" s="18">
        <f t="shared" si="3"/>
        <v>0</v>
      </c>
      <c r="O63" s="15"/>
    </row>
    <row r="64" spans="1:15" ht="13.5">
      <c r="A64" s="13">
        <v>202113</v>
      </c>
      <c r="B64" s="14" t="s">
        <v>212</v>
      </c>
      <c r="C64" s="15">
        <v>0</v>
      </c>
      <c r="D64" s="15">
        <v>431237.59</v>
      </c>
      <c r="E64" s="15">
        <v>431237.59</v>
      </c>
      <c r="F64" s="15">
        <v>0</v>
      </c>
      <c r="G64" s="11">
        <f t="shared" si="1"/>
        <v>0</v>
      </c>
      <c r="H64" s="12">
        <f t="shared" si="2"/>
        <v>0</v>
      </c>
      <c r="I64" s="324" t="s">
        <v>159</v>
      </c>
      <c r="J64" s="17">
        <f>VLOOKUP(A64,'TB 2023'!B:J,9,0)</f>
        <v>0</v>
      </c>
      <c r="K64" s="18">
        <f t="shared" si="4"/>
        <v>0</v>
      </c>
      <c r="L64" s="17">
        <f>VLOOKUP(A64,'TB 2023'!B:M,12,0)</f>
        <v>0</v>
      </c>
      <c r="M64" s="18">
        <f t="shared" si="3"/>
        <v>0</v>
      </c>
      <c r="O64" s="15"/>
    </row>
    <row r="65" spans="1:15" ht="13.5">
      <c r="A65" s="13">
        <v>202114</v>
      </c>
      <c r="B65" s="14" t="s">
        <v>213</v>
      </c>
      <c r="C65" s="15">
        <v>0</v>
      </c>
      <c r="D65" s="15">
        <v>0</v>
      </c>
      <c r="E65" s="15">
        <v>1500000</v>
      </c>
      <c r="F65" s="15">
        <v>1500000</v>
      </c>
      <c r="G65" s="11">
        <f t="shared" si="1"/>
        <v>0</v>
      </c>
      <c r="H65" s="12">
        <f t="shared" si="2"/>
        <v>0</v>
      </c>
      <c r="I65" s="324" t="s">
        <v>159</v>
      </c>
      <c r="J65" s="17">
        <f>VLOOKUP(A65,'TB 2023'!B:J,9,0)</f>
        <v>0</v>
      </c>
      <c r="K65" s="18">
        <f t="shared" si="4"/>
        <v>0</v>
      </c>
      <c r="L65" s="17">
        <f>VLOOKUP(A65,'TB 2023'!B:M,12,0)</f>
        <v>1500000</v>
      </c>
      <c r="M65" s="18">
        <f t="shared" si="3"/>
        <v>0</v>
      </c>
      <c r="O65" s="15"/>
    </row>
    <row r="66" spans="1:15" ht="13.5">
      <c r="A66" s="13">
        <v>202115</v>
      </c>
      <c r="B66" s="14" t="s">
        <v>214</v>
      </c>
      <c r="C66" s="15">
        <v>0</v>
      </c>
      <c r="D66" s="15">
        <v>0</v>
      </c>
      <c r="E66" s="15">
        <v>650000</v>
      </c>
      <c r="F66" s="15">
        <v>650000</v>
      </c>
      <c r="G66" s="11">
        <f t="shared" si="1"/>
        <v>0</v>
      </c>
      <c r="H66" s="12">
        <f t="shared" si="2"/>
        <v>0</v>
      </c>
      <c r="I66" s="324" t="s">
        <v>159</v>
      </c>
      <c r="J66" s="17">
        <f>VLOOKUP(A66,'TB 2023'!B:J,9,0)</f>
        <v>0</v>
      </c>
      <c r="K66" s="18">
        <f t="shared" si="4"/>
        <v>0</v>
      </c>
      <c r="L66" s="17">
        <f>VLOOKUP(A66,'TB 2023'!B:M,12,0)</f>
        <v>650000</v>
      </c>
      <c r="M66" s="18">
        <f t="shared" si="3"/>
        <v>0</v>
      </c>
      <c r="O66" s="15"/>
    </row>
    <row r="67" spans="1:15" ht="13.5">
      <c r="A67" s="13">
        <v>202116</v>
      </c>
      <c r="B67" s="14" t="s">
        <v>215</v>
      </c>
      <c r="C67" s="15">
        <v>0</v>
      </c>
      <c r="D67" s="15">
        <v>0</v>
      </c>
      <c r="E67" s="15">
        <v>387668</v>
      </c>
      <c r="F67" s="15">
        <v>387668</v>
      </c>
      <c r="G67" s="11">
        <f t="shared" si="1"/>
        <v>0</v>
      </c>
      <c r="H67" s="12">
        <f t="shared" si="2"/>
        <v>0</v>
      </c>
      <c r="I67" s="324" t="s">
        <v>159</v>
      </c>
      <c r="J67" s="17">
        <f>VLOOKUP(A67,'TB 2023'!B:J,9,0)</f>
        <v>0</v>
      </c>
      <c r="K67" s="18">
        <f t="shared" si="4"/>
        <v>0</v>
      </c>
      <c r="L67" s="17">
        <f>VLOOKUP(A67,'TB 2023'!B:M,12,0)</f>
        <v>387668</v>
      </c>
      <c r="M67" s="18">
        <f t="shared" si="3"/>
        <v>0</v>
      </c>
      <c r="O67" s="15"/>
    </row>
    <row r="68" spans="1:15" ht="13.5">
      <c r="A68" s="13">
        <v>202117</v>
      </c>
      <c r="B68" s="14" t="s">
        <v>216</v>
      </c>
      <c r="C68" s="15">
        <v>0</v>
      </c>
      <c r="D68" s="15">
        <v>0</v>
      </c>
      <c r="E68" s="15">
        <v>294687</v>
      </c>
      <c r="F68" s="15">
        <v>626719</v>
      </c>
      <c r="G68" s="11">
        <f t="shared" si="1"/>
        <v>0</v>
      </c>
      <c r="H68" s="12">
        <f t="shared" si="2"/>
        <v>332032</v>
      </c>
      <c r="I68" s="324" t="s">
        <v>159</v>
      </c>
      <c r="J68" s="17">
        <f>VLOOKUP(A68,'TB 2023'!B:J,9,0)</f>
        <v>0</v>
      </c>
      <c r="K68" s="18">
        <f t="shared" si="4"/>
        <v>0</v>
      </c>
      <c r="L68" s="17">
        <f>VLOOKUP(A68,'TB 2023'!B:M,12,0)</f>
        <v>626719</v>
      </c>
      <c r="M68" s="18">
        <f t="shared" si="3"/>
        <v>0</v>
      </c>
      <c r="O68" s="15"/>
    </row>
    <row r="69" spans="1:15" ht="13.5">
      <c r="A69" s="13">
        <v>202118</v>
      </c>
      <c r="B69" s="14" t="s">
        <v>217</v>
      </c>
      <c r="C69" s="15">
        <v>0</v>
      </c>
      <c r="D69" s="15">
        <v>0</v>
      </c>
      <c r="E69" s="15">
        <v>0</v>
      </c>
      <c r="F69" s="15">
        <v>0</v>
      </c>
      <c r="G69" s="11">
        <f t="shared" si="1"/>
        <v>0</v>
      </c>
      <c r="H69" s="12">
        <f t="shared" si="2"/>
        <v>0</v>
      </c>
      <c r="I69" s="324" t="s">
        <v>159</v>
      </c>
      <c r="J69" s="17">
        <f>VLOOKUP(A69,'TB 2023'!B:J,9,0)</f>
        <v>0</v>
      </c>
      <c r="K69" s="18">
        <f t="shared" si="4"/>
        <v>0</v>
      </c>
      <c r="L69" s="17">
        <f>VLOOKUP(A69,'TB 2023'!B:M,12,0)</f>
        <v>0</v>
      </c>
      <c r="M69" s="18">
        <f t="shared" si="3"/>
        <v>0</v>
      </c>
      <c r="O69" s="15"/>
    </row>
    <row r="70" spans="1:15" ht="13.5">
      <c r="A70" s="13">
        <v>1020103</v>
      </c>
      <c r="B70" s="14" t="s">
        <v>218</v>
      </c>
      <c r="C70" s="15">
        <v>469659.03</v>
      </c>
      <c r="D70" s="15">
        <v>0</v>
      </c>
      <c r="E70" s="15">
        <v>13119.569990000002</v>
      </c>
      <c r="F70" s="15">
        <v>0</v>
      </c>
      <c r="G70" s="11">
        <f t="shared" ref="G70:G133" si="5">IF((C70+E70)-(D70+F70)&lt;0,0,(C70+E70)-(D70+F70))</f>
        <v>482778.59999000002</v>
      </c>
      <c r="H70" s="12">
        <f t="shared" ref="H70:H133" si="6">-IF((C70+E70)-(D70+F70)&lt;0,(C70+E70)-(D70+F70),0)</f>
        <v>0</v>
      </c>
      <c r="I70" s="324" t="s">
        <v>159</v>
      </c>
      <c r="J70" s="17">
        <f>VLOOKUP(A70,'TB 2023'!B:J,9,0)</f>
        <v>469659.03</v>
      </c>
      <c r="K70" s="18">
        <f t="shared" ref="K70:K133" si="7">J70-C70</f>
        <v>0</v>
      </c>
      <c r="L70" s="17">
        <f>VLOOKUP(A70,'TB 2023'!B:M,12,0)</f>
        <v>0</v>
      </c>
      <c r="M70" s="18">
        <f t="shared" ref="M70:M133" si="8">L70-F70</f>
        <v>0</v>
      </c>
      <c r="O70" s="15"/>
    </row>
    <row r="71" spans="1:15" ht="13.5">
      <c r="A71" s="13">
        <v>1020104</v>
      </c>
      <c r="B71" s="14" t="s">
        <v>219</v>
      </c>
      <c r="C71" s="15">
        <v>976043.24</v>
      </c>
      <c r="D71" s="15">
        <v>0</v>
      </c>
      <c r="E71" s="15">
        <v>53289.23</v>
      </c>
      <c r="F71" s="15">
        <v>0</v>
      </c>
      <c r="G71" s="11">
        <f t="shared" si="5"/>
        <v>1029332.47</v>
      </c>
      <c r="H71" s="12">
        <f t="shared" si="6"/>
        <v>0</v>
      </c>
      <c r="I71" s="324" t="s">
        <v>159</v>
      </c>
      <c r="J71" s="17">
        <f>VLOOKUP(A71,'TB 2023'!B:J,9,0)</f>
        <v>976043.24</v>
      </c>
      <c r="K71" s="18">
        <f t="shared" si="7"/>
        <v>0</v>
      </c>
      <c r="L71" s="17">
        <f>VLOOKUP(A71,'TB 2023'!B:M,12,0)</f>
        <v>0</v>
      </c>
      <c r="M71" s="18">
        <f t="shared" si="8"/>
        <v>0</v>
      </c>
      <c r="O71" s="15"/>
    </row>
    <row r="72" spans="1:15" ht="13.5">
      <c r="A72" s="13">
        <v>1020105</v>
      </c>
      <c r="B72" s="14" t="s">
        <v>220</v>
      </c>
      <c r="C72" s="15">
        <v>461533</v>
      </c>
      <c r="D72" s="15">
        <v>0</v>
      </c>
      <c r="E72" s="15">
        <v>0</v>
      </c>
      <c r="F72" s="15">
        <v>147350</v>
      </c>
      <c r="G72" s="11">
        <f t="shared" si="5"/>
        <v>314183</v>
      </c>
      <c r="H72" s="12">
        <f t="shared" si="6"/>
        <v>0</v>
      </c>
      <c r="I72" s="324" t="s">
        <v>159</v>
      </c>
      <c r="J72" s="17">
        <f>VLOOKUP(A72,'TB 2023'!B:J,9,0)</f>
        <v>461533</v>
      </c>
      <c r="K72" s="18">
        <f t="shared" si="7"/>
        <v>0</v>
      </c>
      <c r="L72" s="17">
        <f>VLOOKUP(A72,'TB 2023'!B:M,12,0)</f>
        <v>147350</v>
      </c>
      <c r="M72" s="18">
        <f t="shared" si="8"/>
        <v>0</v>
      </c>
      <c r="O72" s="15"/>
    </row>
    <row r="73" spans="1:15" ht="13.5">
      <c r="A73" s="13">
        <v>1020106</v>
      </c>
      <c r="B73" s="14" t="s">
        <v>221</v>
      </c>
      <c r="C73" s="15">
        <v>0</v>
      </c>
      <c r="D73" s="15">
        <v>0</v>
      </c>
      <c r="E73" s="15">
        <v>0</v>
      </c>
      <c r="F73" s="15">
        <v>0</v>
      </c>
      <c r="G73" s="11">
        <f t="shared" si="5"/>
        <v>0</v>
      </c>
      <c r="H73" s="12">
        <f t="shared" si="6"/>
        <v>0</v>
      </c>
      <c r="I73" s="324" t="s">
        <v>159</v>
      </c>
      <c r="J73" s="17">
        <f>VLOOKUP(A73,'TB 2023'!B:J,9,0)</f>
        <v>0</v>
      </c>
      <c r="K73" s="18">
        <f t="shared" si="7"/>
        <v>0</v>
      </c>
      <c r="L73" s="17">
        <f>VLOOKUP(A73,'TB 2023'!B:M,12,0)</f>
        <v>0</v>
      </c>
      <c r="M73" s="18">
        <f t="shared" si="8"/>
        <v>0</v>
      </c>
      <c r="O73" s="15"/>
    </row>
    <row r="74" spans="1:15" ht="13.5">
      <c r="A74" s="13">
        <v>1020202</v>
      </c>
      <c r="B74" s="14" t="s">
        <v>222</v>
      </c>
      <c r="C74" s="15">
        <v>116904.95</v>
      </c>
      <c r="D74" s="15">
        <v>0</v>
      </c>
      <c r="E74" s="15">
        <v>171155.20000000001</v>
      </c>
      <c r="F74" s="15">
        <v>0</v>
      </c>
      <c r="G74" s="11">
        <f t="shared" si="5"/>
        <v>288060.15000000002</v>
      </c>
      <c r="H74" s="12">
        <f t="shared" si="6"/>
        <v>0</v>
      </c>
      <c r="I74" s="324" t="s">
        <v>159</v>
      </c>
      <c r="J74" s="17">
        <f>VLOOKUP(A74,'TB 2023'!B:J,9,0)</f>
        <v>116904.95</v>
      </c>
      <c r="K74" s="18">
        <f t="shared" si="7"/>
        <v>0</v>
      </c>
      <c r="L74" s="17">
        <f>VLOOKUP(A74,'TB 2023'!B:M,12,0)</f>
        <v>0</v>
      </c>
      <c r="M74" s="18">
        <f t="shared" si="8"/>
        <v>0</v>
      </c>
      <c r="O74" s="15"/>
    </row>
    <row r="75" spans="1:15" ht="13.5">
      <c r="A75" s="13">
        <v>1020203</v>
      </c>
      <c r="B75" s="14" t="s">
        <v>223</v>
      </c>
      <c r="C75" s="15">
        <v>901731.45000000007</v>
      </c>
      <c r="D75" s="15">
        <v>0</v>
      </c>
      <c r="E75" s="15">
        <v>820</v>
      </c>
      <c r="F75" s="15">
        <v>0</v>
      </c>
      <c r="G75" s="11">
        <f t="shared" si="5"/>
        <v>902551.45000000007</v>
      </c>
      <c r="H75" s="12">
        <f t="shared" si="6"/>
        <v>0</v>
      </c>
      <c r="I75" s="324" t="s">
        <v>159</v>
      </c>
      <c r="J75" s="17">
        <f>VLOOKUP(A75,'TB 2023'!B:J,9,0)</f>
        <v>901731.45000000007</v>
      </c>
      <c r="K75" s="18">
        <f t="shared" si="7"/>
        <v>0</v>
      </c>
      <c r="L75" s="17">
        <f>VLOOKUP(A75,'TB 2023'!B:M,12,0)</f>
        <v>0</v>
      </c>
      <c r="M75" s="18">
        <f t="shared" si="8"/>
        <v>0</v>
      </c>
      <c r="O75" s="15"/>
    </row>
    <row r="76" spans="1:15" ht="13.5">
      <c r="A76" s="13">
        <v>1020204</v>
      </c>
      <c r="B76" s="14" t="s">
        <v>224</v>
      </c>
      <c r="C76" s="15">
        <v>5847594.9500000002</v>
      </c>
      <c r="D76" s="15">
        <v>0</v>
      </c>
      <c r="E76" s="15">
        <v>424300</v>
      </c>
      <c r="F76" s="15">
        <v>30500</v>
      </c>
      <c r="G76" s="11">
        <f t="shared" si="5"/>
        <v>6241394.9500000002</v>
      </c>
      <c r="H76" s="12">
        <f t="shared" si="6"/>
        <v>0</v>
      </c>
      <c r="I76" s="324" t="s">
        <v>159</v>
      </c>
      <c r="J76" s="17">
        <f>VLOOKUP(A76,'TB 2023'!B:J,9,0)</f>
        <v>5847594.9500000002</v>
      </c>
      <c r="K76" s="18">
        <f t="shared" si="7"/>
        <v>0</v>
      </c>
      <c r="L76" s="17">
        <f>VLOOKUP(A76,'TB 2023'!B:M,12,0)</f>
        <v>30500</v>
      </c>
      <c r="M76" s="18">
        <f t="shared" si="8"/>
        <v>0</v>
      </c>
      <c r="O76" s="15"/>
    </row>
    <row r="77" spans="1:15" ht="13.5">
      <c r="A77" s="13">
        <v>1020205</v>
      </c>
      <c r="B77" s="14" t="s">
        <v>225</v>
      </c>
      <c r="C77" s="15">
        <v>2047831.6700000002</v>
      </c>
      <c r="D77" s="15">
        <v>0</v>
      </c>
      <c r="E77" s="15">
        <v>61000</v>
      </c>
      <c r="F77" s="15">
        <v>0</v>
      </c>
      <c r="G77" s="11">
        <f t="shared" si="5"/>
        <v>2108831.67</v>
      </c>
      <c r="H77" s="12">
        <f t="shared" si="6"/>
        <v>0</v>
      </c>
      <c r="I77" s="324" t="s">
        <v>159</v>
      </c>
      <c r="J77" s="17">
        <f>VLOOKUP(A77,'TB 2023'!B:J,9,0)</f>
        <v>2047831.6700000002</v>
      </c>
      <c r="K77" s="18">
        <f t="shared" si="7"/>
        <v>0</v>
      </c>
      <c r="L77" s="17">
        <f>VLOOKUP(A77,'TB 2023'!B:M,12,0)</f>
        <v>0</v>
      </c>
      <c r="M77" s="18">
        <f t="shared" si="8"/>
        <v>0</v>
      </c>
      <c r="O77" s="15"/>
    </row>
    <row r="78" spans="1:15" ht="13.5">
      <c r="A78" s="13">
        <v>1020206</v>
      </c>
      <c r="B78" s="14" t="s">
        <v>226</v>
      </c>
      <c r="C78" s="15">
        <v>1899417.96</v>
      </c>
      <c r="D78" s="15">
        <v>0</v>
      </c>
      <c r="E78" s="15">
        <v>388156.12</v>
      </c>
      <c r="F78" s="15">
        <v>4735</v>
      </c>
      <c r="G78" s="11">
        <f t="shared" si="5"/>
        <v>2282839.08</v>
      </c>
      <c r="H78" s="12">
        <f t="shared" si="6"/>
        <v>0</v>
      </c>
      <c r="I78" s="324" t="s">
        <v>159</v>
      </c>
      <c r="J78" s="17">
        <f>VLOOKUP(A78,'TB 2023'!B:J,9,0)</f>
        <v>1899417.96</v>
      </c>
      <c r="K78" s="18">
        <f t="shared" si="7"/>
        <v>0</v>
      </c>
      <c r="L78" s="17">
        <f>VLOOKUP(A78,'TB 2023'!B:M,12,0)</f>
        <v>4735</v>
      </c>
      <c r="M78" s="18">
        <f t="shared" si="8"/>
        <v>0</v>
      </c>
      <c r="O78" s="15"/>
    </row>
    <row r="79" spans="1:15" ht="13.5">
      <c r="A79" s="13">
        <v>1020207</v>
      </c>
      <c r="B79" s="14" t="s">
        <v>227</v>
      </c>
      <c r="C79" s="15">
        <v>241074.53</v>
      </c>
      <c r="D79" s="15">
        <v>0</v>
      </c>
      <c r="E79" s="15">
        <v>7438.25</v>
      </c>
      <c r="F79" s="15">
        <v>0</v>
      </c>
      <c r="G79" s="11">
        <f t="shared" si="5"/>
        <v>248512.78</v>
      </c>
      <c r="H79" s="12">
        <f t="shared" si="6"/>
        <v>0</v>
      </c>
      <c r="I79" s="324" t="s">
        <v>159</v>
      </c>
      <c r="J79" s="17">
        <f>VLOOKUP(A79,'TB 2023'!B:J,9,0)</f>
        <v>241074.53</v>
      </c>
      <c r="K79" s="18">
        <f t="shared" si="7"/>
        <v>0</v>
      </c>
      <c r="L79" s="17">
        <f>VLOOKUP(A79,'TB 2023'!B:M,12,0)</f>
        <v>0</v>
      </c>
      <c r="M79" s="18">
        <f t="shared" si="8"/>
        <v>0</v>
      </c>
      <c r="O79" s="15"/>
    </row>
    <row r="80" spans="1:15" ht="13.5">
      <c r="A80" s="13">
        <v>1020209</v>
      </c>
      <c r="B80" s="14" t="s">
        <v>228</v>
      </c>
      <c r="C80" s="15">
        <v>147850</v>
      </c>
      <c r="D80" s="15">
        <v>0</v>
      </c>
      <c r="E80" s="15">
        <v>0</v>
      </c>
      <c r="F80" s="15">
        <v>0</v>
      </c>
      <c r="G80" s="11">
        <f t="shared" si="5"/>
        <v>147850</v>
      </c>
      <c r="H80" s="12">
        <f t="shared" si="6"/>
        <v>0</v>
      </c>
      <c r="I80" s="324" t="s">
        <v>159</v>
      </c>
      <c r="J80" s="17">
        <f>VLOOKUP(A80,'TB 2023'!B:J,9,0)</f>
        <v>147850</v>
      </c>
      <c r="K80" s="18">
        <f t="shared" si="7"/>
        <v>0</v>
      </c>
      <c r="L80" s="17">
        <f>VLOOKUP(A80,'TB 2023'!B:M,12,0)</f>
        <v>0</v>
      </c>
      <c r="M80" s="18">
        <f t="shared" si="8"/>
        <v>0</v>
      </c>
      <c r="O80" s="15"/>
    </row>
    <row r="81" spans="1:15" ht="13.5">
      <c r="A81" s="13">
        <v>1020210</v>
      </c>
      <c r="B81" s="14" t="s">
        <v>229</v>
      </c>
      <c r="C81" s="15">
        <v>12615704.85</v>
      </c>
      <c r="D81" s="15">
        <v>0</v>
      </c>
      <c r="E81" s="15">
        <v>0</v>
      </c>
      <c r="F81" s="15">
        <v>0</v>
      </c>
      <c r="G81" s="11">
        <f t="shared" si="5"/>
        <v>12615704.85</v>
      </c>
      <c r="H81" s="12">
        <f t="shared" si="6"/>
        <v>0</v>
      </c>
      <c r="I81" s="324" t="s">
        <v>159</v>
      </c>
      <c r="J81" s="17">
        <f>VLOOKUP(A81,'TB 2023'!B:J,9,0)</f>
        <v>12615704.85</v>
      </c>
      <c r="K81" s="18">
        <f t="shared" si="7"/>
        <v>0</v>
      </c>
      <c r="L81" s="17">
        <f>VLOOKUP(A81,'TB 2023'!B:M,12,0)</f>
        <v>0</v>
      </c>
      <c r="M81" s="18">
        <f t="shared" si="8"/>
        <v>0</v>
      </c>
      <c r="O81" s="15"/>
    </row>
    <row r="82" spans="1:15" ht="13.5">
      <c r="A82" s="13">
        <v>1020211</v>
      </c>
      <c r="B82" s="14" t="s">
        <v>230</v>
      </c>
      <c r="C82" s="15">
        <v>497900</v>
      </c>
      <c r="D82" s="15">
        <v>0</v>
      </c>
      <c r="E82" s="15">
        <v>514000</v>
      </c>
      <c r="F82" s="15">
        <v>0</v>
      </c>
      <c r="G82" s="11">
        <f t="shared" si="5"/>
        <v>1011900</v>
      </c>
      <c r="H82" s="12">
        <f t="shared" si="6"/>
        <v>0</v>
      </c>
      <c r="I82" s="324" t="s">
        <v>159</v>
      </c>
      <c r="J82" s="17">
        <f>VLOOKUP(A82,'TB 2023'!B:J,9,0)</f>
        <v>497900</v>
      </c>
      <c r="K82" s="18">
        <f t="shared" si="7"/>
        <v>0</v>
      </c>
      <c r="L82" s="17">
        <f>VLOOKUP(A82,'TB 2023'!B:M,12,0)</f>
        <v>0</v>
      </c>
      <c r="M82" s="18">
        <f t="shared" si="8"/>
        <v>0</v>
      </c>
      <c r="O82" s="15"/>
    </row>
    <row r="83" spans="1:15" ht="13.5">
      <c r="A83" s="13">
        <v>1020212</v>
      </c>
      <c r="B83" s="14" t="s">
        <v>231</v>
      </c>
      <c r="C83" s="15">
        <v>0</v>
      </c>
      <c r="D83" s="15">
        <v>0</v>
      </c>
      <c r="E83" s="15">
        <v>0</v>
      </c>
      <c r="F83" s="15">
        <v>0</v>
      </c>
      <c r="G83" s="11">
        <f t="shared" si="5"/>
        <v>0</v>
      </c>
      <c r="H83" s="12">
        <f t="shared" si="6"/>
        <v>0</v>
      </c>
      <c r="I83" s="324" t="s">
        <v>159</v>
      </c>
      <c r="J83" s="17">
        <f>VLOOKUP(A83,'TB 2023'!B:J,9,0)</f>
        <v>0</v>
      </c>
      <c r="K83" s="18">
        <f t="shared" si="7"/>
        <v>0</v>
      </c>
      <c r="L83" s="17">
        <f>VLOOKUP(A83,'TB 2023'!B:M,12,0)</f>
        <v>0</v>
      </c>
      <c r="M83" s="18">
        <f t="shared" si="8"/>
        <v>0</v>
      </c>
      <c r="O83" s="15"/>
    </row>
    <row r="84" spans="1:15" ht="13.5">
      <c r="A84" s="13">
        <v>1020213</v>
      </c>
      <c r="B84" s="14" t="s">
        <v>232</v>
      </c>
      <c r="C84" s="15">
        <v>0</v>
      </c>
      <c r="D84" s="15">
        <v>0</v>
      </c>
      <c r="E84" s="15">
        <v>46200</v>
      </c>
      <c r="F84" s="15">
        <v>0</v>
      </c>
      <c r="G84" s="11">
        <f t="shared" si="5"/>
        <v>46200</v>
      </c>
      <c r="H84" s="12">
        <f t="shared" si="6"/>
        <v>0</v>
      </c>
      <c r="I84" s="324" t="s">
        <v>159</v>
      </c>
      <c r="J84" s="17">
        <f>VLOOKUP(A84,'TB 2023'!B:J,9,0)</f>
        <v>0</v>
      </c>
      <c r="K84" s="18">
        <f t="shared" si="7"/>
        <v>0</v>
      </c>
      <c r="L84" s="17">
        <f>VLOOKUP(A84,'TB 2023'!B:M,12,0)</f>
        <v>0</v>
      </c>
      <c r="M84" s="18">
        <f t="shared" si="8"/>
        <v>0</v>
      </c>
      <c r="O84" s="15"/>
    </row>
    <row r="85" spans="1:15" ht="13.5">
      <c r="A85" s="13">
        <v>1020304</v>
      </c>
      <c r="B85" s="14" t="s">
        <v>233</v>
      </c>
      <c r="C85" s="15">
        <v>149911.07</v>
      </c>
      <c r="D85" s="15">
        <v>0</v>
      </c>
      <c r="E85" s="15">
        <v>0</v>
      </c>
      <c r="F85" s="15">
        <v>0</v>
      </c>
      <c r="G85" s="11">
        <f t="shared" si="5"/>
        <v>149911.07</v>
      </c>
      <c r="H85" s="12">
        <f t="shared" si="6"/>
        <v>0</v>
      </c>
      <c r="I85" s="324" t="s">
        <v>159</v>
      </c>
      <c r="J85" s="17">
        <f>VLOOKUP(A85,'TB 2023'!B:J,9,0)</f>
        <v>149911.07</v>
      </c>
      <c r="K85" s="18">
        <f t="shared" si="7"/>
        <v>0</v>
      </c>
      <c r="L85" s="17">
        <f>VLOOKUP(A85,'TB 2023'!B:M,12,0)</f>
        <v>0</v>
      </c>
      <c r="M85" s="18">
        <f t="shared" si="8"/>
        <v>0</v>
      </c>
      <c r="O85" s="15"/>
    </row>
    <row r="86" spans="1:15" ht="13.5">
      <c r="A86" s="13">
        <v>1020305</v>
      </c>
      <c r="B86" s="14" t="s">
        <v>234</v>
      </c>
      <c r="C86" s="15">
        <v>2932202.83</v>
      </c>
      <c r="D86" s="15">
        <v>0</v>
      </c>
      <c r="E86" s="15">
        <v>701038.20000000007</v>
      </c>
      <c r="F86" s="15">
        <v>0</v>
      </c>
      <c r="G86" s="11">
        <f t="shared" si="5"/>
        <v>3633241.0300000003</v>
      </c>
      <c r="H86" s="12">
        <f t="shared" si="6"/>
        <v>0</v>
      </c>
      <c r="I86" s="324" t="s">
        <v>159</v>
      </c>
      <c r="J86" s="17">
        <f>VLOOKUP(A86,'TB 2023'!B:J,9,0)</f>
        <v>2932202.83</v>
      </c>
      <c r="K86" s="18">
        <f t="shared" si="7"/>
        <v>0</v>
      </c>
      <c r="L86" s="17">
        <f>VLOOKUP(A86,'TB 2023'!B:M,12,0)</f>
        <v>0</v>
      </c>
      <c r="M86" s="18">
        <f t="shared" si="8"/>
        <v>0</v>
      </c>
      <c r="O86" s="15"/>
    </row>
    <row r="87" spans="1:15" ht="13.5">
      <c r="A87" s="13">
        <v>1020306</v>
      </c>
      <c r="B87" s="14" t="s">
        <v>235</v>
      </c>
      <c r="C87" s="15">
        <v>143833.81</v>
      </c>
      <c r="D87" s="15">
        <v>0</v>
      </c>
      <c r="E87" s="15">
        <v>473690.63</v>
      </c>
      <c r="F87" s="15">
        <v>7102.2</v>
      </c>
      <c r="G87" s="11">
        <f t="shared" si="5"/>
        <v>610422.24</v>
      </c>
      <c r="H87" s="12">
        <f t="shared" si="6"/>
        <v>0</v>
      </c>
      <c r="I87" s="324" t="s">
        <v>159</v>
      </c>
      <c r="J87" s="17">
        <f>VLOOKUP(A87,'TB 2023'!B:J,9,0)</f>
        <v>143833.81</v>
      </c>
      <c r="K87" s="18">
        <f t="shared" si="7"/>
        <v>0</v>
      </c>
      <c r="L87" s="17">
        <f>VLOOKUP(A87,'TB 2023'!B:M,12,0)</f>
        <v>7102.2</v>
      </c>
      <c r="M87" s="18">
        <f t="shared" si="8"/>
        <v>0</v>
      </c>
      <c r="O87" s="15"/>
    </row>
    <row r="88" spans="1:15" ht="13.5">
      <c r="A88" s="13">
        <v>1020308</v>
      </c>
      <c r="B88" s="14" t="s">
        <v>236</v>
      </c>
      <c r="C88" s="15">
        <v>60953.3</v>
      </c>
      <c r="D88" s="15">
        <v>0</v>
      </c>
      <c r="E88" s="15">
        <v>56704.4</v>
      </c>
      <c r="F88" s="15">
        <v>0</v>
      </c>
      <c r="G88" s="11">
        <f t="shared" si="5"/>
        <v>117657.70000000001</v>
      </c>
      <c r="H88" s="12">
        <f t="shared" si="6"/>
        <v>0</v>
      </c>
      <c r="I88" s="324" t="s">
        <v>159</v>
      </c>
      <c r="J88" s="17">
        <f>VLOOKUP(A88,'TB 2023'!B:J,9,0)</f>
        <v>60953.3</v>
      </c>
      <c r="K88" s="18">
        <f t="shared" si="7"/>
        <v>0</v>
      </c>
      <c r="L88" s="17">
        <f>VLOOKUP(A88,'TB 2023'!B:M,12,0)</f>
        <v>0</v>
      </c>
      <c r="M88" s="18">
        <f t="shared" si="8"/>
        <v>0</v>
      </c>
      <c r="O88" s="15"/>
    </row>
    <row r="89" spans="1:15" ht="13.5">
      <c r="A89" s="13">
        <v>1020402</v>
      </c>
      <c r="B89" s="14" t="s">
        <v>237</v>
      </c>
      <c r="C89" s="15">
        <v>722546.79</v>
      </c>
      <c r="D89" s="15">
        <v>0</v>
      </c>
      <c r="E89" s="15">
        <v>0</v>
      </c>
      <c r="F89" s="15">
        <v>0</v>
      </c>
      <c r="G89" s="11">
        <f t="shared" si="5"/>
        <v>722546.79</v>
      </c>
      <c r="H89" s="12">
        <f t="shared" si="6"/>
        <v>0</v>
      </c>
      <c r="I89" s="324" t="s">
        <v>159</v>
      </c>
      <c r="J89" s="17">
        <f>VLOOKUP(A89,'TB 2023'!B:J,9,0)</f>
        <v>722546.79</v>
      </c>
      <c r="K89" s="18">
        <f t="shared" si="7"/>
        <v>0</v>
      </c>
      <c r="L89" s="17">
        <f>VLOOKUP(A89,'TB 2023'!B:M,12,0)</f>
        <v>0</v>
      </c>
      <c r="M89" s="18">
        <f t="shared" si="8"/>
        <v>0</v>
      </c>
      <c r="O89" s="15"/>
    </row>
    <row r="90" spans="1:15" ht="13.5">
      <c r="A90" s="13">
        <v>1020403</v>
      </c>
      <c r="B90" s="14" t="s">
        <v>238</v>
      </c>
      <c r="C90" s="15">
        <v>570616.67000000004</v>
      </c>
      <c r="D90" s="15">
        <v>0</v>
      </c>
      <c r="E90" s="15">
        <v>5000</v>
      </c>
      <c r="F90" s="15">
        <v>0</v>
      </c>
      <c r="G90" s="11">
        <f t="shared" si="5"/>
        <v>575616.67000000004</v>
      </c>
      <c r="H90" s="12">
        <f t="shared" si="6"/>
        <v>0</v>
      </c>
      <c r="I90" s="324" t="s">
        <v>159</v>
      </c>
      <c r="J90" s="17">
        <f>VLOOKUP(A90,'TB 2023'!B:J,9,0)</f>
        <v>570616.67000000004</v>
      </c>
      <c r="K90" s="18">
        <f t="shared" si="7"/>
        <v>0</v>
      </c>
      <c r="L90" s="17">
        <f>VLOOKUP(A90,'TB 2023'!B:M,12,0)</f>
        <v>0</v>
      </c>
      <c r="M90" s="18">
        <f t="shared" si="8"/>
        <v>0</v>
      </c>
      <c r="O90" s="15"/>
    </row>
    <row r="91" spans="1:15" ht="13.5">
      <c r="A91" s="13">
        <v>1020501</v>
      </c>
      <c r="B91" s="14" t="s">
        <v>3272</v>
      </c>
      <c r="C91" s="15">
        <v>2433198.34</v>
      </c>
      <c r="D91" s="15">
        <v>0</v>
      </c>
      <c r="E91" s="15">
        <v>1230046.93</v>
      </c>
      <c r="F91" s="15">
        <v>0</v>
      </c>
      <c r="G91" s="11">
        <f t="shared" si="5"/>
        <v>3663245.2699999996</v>
      </c>
      <c r="H91" s="12">
        <f t="shared" si="6"/>
        <v>0</v>
      </c>
      <c r="I91" s="324" t="s">
        <v>159</v>
      </c>
      <c r="J91" s="17">
        <f>VLOOKUP(A91,'TB 2023'!B:J,9,0)</f>
        <v>2433198.34</v>
      </c>
      <c r="K91" s="18">
        <f t="shared" si="7"/>
        <v>0</v>
      </c>
      <c r="L91" s="17">
        <f>VLOOKUP(A91,'TB 2023'!B:M,12,0)</f>
        <v>0</v>
      </c>
      <c r="M91" s="18">
        <f t="shared" si="8"/>
        <v>0</v>
      </c>
      <c r="O91" s="15"/>
    </row>
    <row r="92" spans="1:15" ht="13.5">
      <c r="A92" s="13">
        <v>1020502</v>
      </c>
      <c r="B92" s="14" t="s">
        <v>3273</v>
      </c>
      <c r="C92" s="15">
        <v>1225410</v>
      </c>
      <c r="D92" s="15">
        <v>0</v>
      </c>
      <c r="E92" s="15">
        <v>142723</v>
      </c>
      <c r="F92" s="15">
        <v>226862</v>
      </c>
      <c r="G92" s="11">
        <f t="shared" si="5"/>
        <v>1141271</v>
      </c>
      <c r="H92" s="12">
        <f t="shared" si="6"/>
        <v>0</v>
      </c>
      <c r="I92" s="324" t="s">
        <v>159</v>
      </c>
      <c r="J92" s="17">
        <f>VLOOKUP(A92,'TB 2023'!B:J,9,0)</f>
        <v>1225410</v>
      </c>
      <c r="K92" s="18">
        <f t="shared" si="7"/>
        <v>0</v>
      </c>
      <c r="L92" s="17">
        <f>VLOOKUP(A92,'TB 2023'!B:M,12,0)</f>
        <v>226862</v>
      </c>
      <c r="M92" s="18">
        <f t="shared" si="8"/>
        <v>0</v>
      </c>
      <c r="O92" s="15"/>
    </row>
    <row r="93" spans="1:15" ht="13.5">
      <c r="A93" s="13">
        <v>1040301</v>
      </c>
      <c r="B93" s="14" t="s">
        <v>239</v>
      </c>
      <c r="C93" s="15">
        <v>231870.15</v>
      </c>
      <c r="D93" s="15">
        <v>0</v>
      </c>
      <c r="E93" s="15">
        <v>0</v>
      </c>
      <c r="F93" s="15">
        <v>231870.15</v>
      </c>
      <c r="G93" s="11">
        <f t="shared" si="5"/>
        <v>0</v>
      </c>
      <c r="H93" s="12">
        <f t="shared" si="6"/>
        <v>0</v>
      </c>
      <c r="I93" s="324" t="s">
        <v>159</v>
      </c>
      <c r="J93" s="17">
        <f>VLOOKUP(A93,'TB 2023'!B:J,9,0)</f>
        <v>231870.15</v>
      </c>
      <c r="K93" s="18">
        <f t="shared" si="7"/>
        <v>0</v>
      </c>
      <c r="L93" s="17">
        <f>VLOOKUP(A93,'TB 2023'!B:M,12,0)</f>
        <v>231870.15</v>
      </c>
      <c r="M93" s="18">
        <f t="shared" si="8"/>
        <v>0</v>
      </c>
      <c r="O93" s="15"/>
    </row>
    <row r="94" spans="1:15" ht="13.5">
      <c r="A94" s="13">
        <v>1040401</v>
      </c>
      <c r="B94" s="14" t="s">
        <v>240</v>
      </c>
      <c r="C94" s="15">
        <v>6552.41</v>
      </c>
      <c r="D94" s="15">
        <v>0</v>
      </c>
      <c r="E94" s="15">
        <v>0</v>
      </c>
      <c r="F94" s="15">
        <v>5430.43</v>
      </c>
      <c r="G94" s="11">
        <f t="shared" si="5"/>
        <v>1121.9799999999996</v>
      </c>
      <c r="H94" s="12">
        <f t="shared" si="6"/>
        <v>0</v>
      </c>
      <c r="I94" s="324" t="s">
        <v>159</v>
      </c>
      <c r="J94" s="17">
        <f>VLOOKUP(A94,'TB 2023'!B:J,9,0)</f>
        <v>6552.41</v>
      </c>
      <c r="K94" s="18">
        <f t="shared" si="7"/>
        <v>0</v>
      </c>
      <c r="L94" s="17">
        <f>VLOOKUP(A94,'TB 2023'!B:M,12,0)</f>
        <v>5430.43</v>
      </c>
      <c r="M94" s="18">
        <f t="shared" si="8"/>
        <v>0</v>
      </c>
      <c r="O94" s="15"/>
    </row>
    <row r="95" spans="1:15" ht="13.5">
      <c r="A95" s="13">
        <v>1040402</v>
      </c>
      <c r="B95" s="14" t="s">
        <v>241</v>
      </c>
      <c r="C95" s="15">
        <v>16788.04</v>
      </c>
      <c r="D95" s="15">
        <v>0</v>
      </c>
      <c r="E95" s="15">
        <v>0</v>
      </c>
      <c r="F95" s="15">
        <v>10849.12</v>
      </c>
      <c r="G95" s="11">
        <f t="shared" si="5"/>
        <v>5938.92</v>
      </c>
      <c r="H95" s="12">
        <f t="shared" si="6"/>
        <v>0</v>
      </c>
      <c r="I95" s="324" t="s">
        <v>159</v>
      </c>
      <c r="J95" s="17">
        <f>VLOOKUP(A95,'TB 2023'!B:J,9,0)</f>
        <v>16788.04</v>
      </c>
      <c r="K95" s="18">
        <f t="shared" si="7"/>
        <v>0</v>
      </c>
      <c r="L95" s="17">
        <f>VLOOKUP(A95,'TB 2023'!B:M,12,0)</f>
        <v>10849.12</v>
      </c>
      <c r="M95" s="18">
        <f t="shared" si="8"/>
        <v>0</v>
      </c>
      <c r="O95" s="15"/>
    </row>
    <row r="96" spans="1:15" ht="13.5">
      <c r="A96" s="13">
        <v>1040403</v>
      </c>
      <c r="B96" s="14" t="s">
        <v>242</v>
      </c>
      <c r="C96" s="15">
        <v>64564.93</v>
      </c>
      <c r="D96" s="15">
        <v>0</v>
      </c>
      <c r="E96" s="15">
        <v>0</v>
      </c>
      <c r="F96" s="15">
        <v>28683.440000000002</v>
      </c>
      <c r="G96" s="11">
        <f t="shared" si="5"/>
        <v>35881.49</v>
      </c>
      <c r="H96" s="12">
        <f t="shared" si="6"/>
        <v>0</v>
      </c>
      <c r="I96" s="324" t="s">
        <v>159</v>
      </c>
      <c r="J96" s="17">
        <f>VLOOKUP(A96,'TB 2023'!B:J,9,0)</f>
        <v>64564.93</v>
      </c>
      <c r="K96" s="18">
        <f t="shared" si="7"/>
        <v>0</v>
      </c>
      <c r="L96" s="17">
        <f>VLOOKUP(A96,'TB 2023'!B:M,12,0)</f>
        <v>28683.440000000002</v>
      </c>
      <c r="M96" s="18">
        <f t="shared" si="8"/>
        <v>0</v>
      </c>
      <c r="O96" s="15"/>
    </row>
    <row r="97" spans="1:15" ht="13.5">
      <c r="A97" s="13">
        <v>1040404</v>
      </c>
      <c r="B97" s="14" t="s">
        <v>243</v>
      </c>
      <c r="C97" s="15">
        <v>64564.93</v>
      </c>
      <c r="D97" s="15">
        <v>0</v>
      </c>
      <c r="E97" s="15">
        <v>0</v>
      </c>
      <c r="F97" s="15">
        <v>64564.93</v>
      </c>
      <c r="G97" s="11">
        <f t="shared" si="5"/>
        <v>0</v>
      </c>
      <c r="H97" s="12">
        <f t="shared" si="6"/>
        <v>0</v>
      </c>
      <c r="I97" s="324" t="s">
        <v>159</v>
      </c>
      <c r="J97" s="17">
        <f>VLOOKUP(A97,'TB 2023'!B:J,9,0)</f>
        <v>64564.93</v>
      </c>
      <c r="K97" s="18">
        <f t="shared" si="7"/>
        <v>0</v>
      </c>
      <c r="L97" s="17">
        <f>VLOOKUP(A97,'TB 2023'!B:M,12,0)</f>
        <v>64564.93</v>
      </c>
      <c r="M97" s="18">
        <f t="shared" si="8"/>
        <v>0</v>
      </c>
      <c r="O97" s="15"/>
    </row>
    <row r="98" spans="1:15" ht="13.5">
      <c r="A98" s="13">
        <v>1040405</v>
      </c>
      <c r="B98" s="14" t="s">
        <v>244</v>
      </c>
      <c r="C98" s="15">
        <v>33232.51</v>
      </c>
      <c r="D98" s="15">
        <v>0</v>
      </c>
      <c r="E98" s="15">
        <v>0</v>
      </c>
      <c r="F98" s="15">
        <v>16437.599999999999</v>
      </c>
      <c r="G98" s="11">
        <f t="shared" si="5"/>
        <v>16794.910000000003</v>
      </c>
      <c r="H98" s="12">
        <f t="shared" si="6"/>
        <v>0</v>
      </c>
      <c r="I98" s="324" t="s">
        <v>159</v>
      </c>
      <c r="J98" s="17">
        <f>VLOOKUP(A98,'TB 2023'!B:J,9,0)</f>
        <v>33232.51</v>
      </c>
      <c r="K98" s="18">
        <f t="shared" si="7"/>
        <v>0</v>
      </c>
      <c r="L98" s="17">
        <f>VLOOKUP(A98,'TB 2023'!B:M,12,0)</f>
        <v>16437.599999999999</v>
      </c>
      <c r="M98" s="18">
        <f t="shared" si="8"/>
        <v>0</v>
      </c>
      <c r="O98" s="15"/>
    </row>
    <row r="99" spans="1:15" ht="13.5">
      <c r="A99" s="13">
        <v>1040406</v>
      </c>
      <c r="B99" s="14" t="s">
        <v>245</v>
      </c>
      <c r="C99" s="15">
        <v>33232.51</v>
      </c>
      <c r="D99" s="15">
        <v>0</v>
      </c>
      <c r="E99" s="15">
        <v>0</v>
      </c>
      <c r="F99" s="15">
        <v>16437.599999999999</v>
      </c>
      <c r="G99" s="11">
        <f t="shared" si="5"/>
        <v>16794.910000000003</v>
      </c>
      <c r="H99" s="12">
        <f t="shared" si="6"/>
        <v>0</v>
      </c>
      <c r="I99" s="324" t="s">
        <v>159</v>
      </c>
      <c r="J99" s="17">
        <f>VLOOKUP(A99,'TB 2023'!B:J,9,0)</f>
        <v>33232.51</v>
      </c>
      <c r="K99" s="18">
        <f t="shared" si="7"/>
        <v>0</v>
      </c>
      <c r="L99" s="17">
        <f>VLOOKUP(A99,'TB 2023'!B:M,12,0)</f>
        <v>16437.599999999999</v>
      </c>
      <c r="M99" s="18">
        <f t="shared" si="8"/>
        <v>0</v>
      </c>
      <c r="O99" s="15"/>
    </row>
    <row r="100" spans="1:15" ht="13.5">
      <c r="A100" s="13">
        <v>1040407</v>
      </c>
      <c r="B100" s="14" t="s">
        <v>246</v>
      </c>
      <c r="C100" s="15">
        <v>89220.930000000008</v>
      </c>
      <c r="D100" s="15">
        <v>0</v>
      </c>
      <c r="E100" s="15">
        <v>0</v>
      </c>
      <c r="F100" s="15">
        <v>46794.26</v>
      </c>
      <c r="G100" s="11">
        <f t="shared" si="5"/>
        <v>42426.670000000006</v>
      </c>
      <c r="H100" s="12">
        <f t="shared" si="6"/>
        <v>0</v>
      </c>
      <c r="I100" s="324" t="s">
        <v>159</v>
      </c>
      <c r="J100" s="17">
        <f>VLOOKUP(A100,'TB 2023'!B:J,9,0)</f>
        <v>89220.930000000008</v>
      </c>
      <c r="K100" s="18">
        <f t="shared" si="7"/>
        <v>0</v>
      </c>
      <c r="L100" s="17">
        <f>VLOOKUP(A100,'TB 2023'!B:M,12,0)</f>
        <v>46794.26</v>
      </c>
      <c r="M100" s="18">
        <f t="shared" si="8"/>
        <v>0</v>
      </c>
      <c r="O100" s="15"/>
    </row>
    <row r="101" spans="1:15" ht="13.5">
      <c r="A101" s="13">
        <v>1040408</v>
      </c>
      <c r="B101" s="14" t="s">
        <v>247</v>
      </c>
      <c r="C101" s="15">
        <v>43854.01</v>
      </c>
      <c r="D101" s="15">
        <v>0</v>
      </c>
      <c r="E101" s="15">
        <v>0</v>
      </c>
      <c r="F101" s="15">
        <v>21342.75</v>
      </c>
      <c r="G101" s="11">
        <f t="shared" si="5"/>
        <v>22511.260000000002</v>
      </c>
      <c r="H101" s="12">
        <f t="shared" si="6"/>
        <v>0</v>
      </c>
      <c r="I101" s="324" t="s">
        <v>159</v>
      </c>
      <c r="J101" s="17">
        <f>VLOOKUP(A101,'TB 2023'!B:J,9,0)</f>
        <v>43854.01</v>
      </c>
      <c r="K101" s="18">
        <f t="shared" si="7"/>
        <v>0</v>
      </c>
      <c r="L101" s="17">
        <f>VLOOKUP(A101,'TB 2023'!B:M,12,0)</f>
        <v>21342.75</v>
      </c>
      <c r="M101" s="18">
        <f t="shared" si="8"/>
        <v>0</v>
      </c>
      <c r="O101" s="15"/>
    </row>
    <row r="102" spans="1:15" ht="13.5">
      <c r="A102" s="13">
        <v>1040409</v>
      </c>
      <c r="B102" s="14" t="s">
        <v>248</v>
      </c>
      <c r="C102" s="15">
        <v>56558.64</v>
      </c>
      <c r="D102" s="15">
        <v>0</v>
      </c>
      <c r="E102" s="15">
        <v>0</v>
      </c>
      <c r="F102" s="15">
        <v>27434.65</v>
      </c>
      <c r="G102" s="11">
        <f t="shared" si="5"/>
        <v>29123.989999999998</v>
      </c>
      <c r="H102" s="12">
        <f t="shared" si="6"/>
        <v>0</v>
      </c>
      <c r="I102" s="324" t="s">
        <v>159</v>
      </c>
      <c r="J102" s="17">
        <f>VLOOKUP(A102,'TB 2023'!B:J,9,0)</f>
        <v>56558.64</v>
      </c>
      <c r="K102" s="18">
        <f t="shared" si="7"/>
        <v>0</v>
      </c>
      <c r="L102" s="17">
        <f>VLOOKUP(A102,'TB 2023'!B:M,12,0)</f>
        <v>27434.65</v>
      </c>
      <c r="M102" s="18">
        <f t="shared" si="8"/>
        <v>0</v>
      </c>
      <c r="O102" s="15"/>
    </row>
    <row r="103" spans="1:15" ht="13.5">
      <c r="A103" s="13">
        <v>1040410</v>
      </c>
      <c r="B103" s="14" t="s">
        <v>249</v>
      </c>
      <c r="C103" s="15">
        <v>0</v>
      </c>
      <c r="D103" s="15">
        <v>0</v>
      </c>
      <c r="E103" s="15">
        <v>59424</v>
      </c>
      <c r="F103" s="15">
        <v>26471.190000000002</v>
      </c>
      <c r="G103" s="11">
        <f t="shared" si="5"/>
        <v>32952.81</v>
      </c>
      <c r="H103" s="12">
        <f t="shared" si="6"/>
        <v>0</v>
      </c>
      <c r="I103" s="324" t="s">
        <v>159</v>
      </c>
      <c r="J103" s="17">
        <f>VLOOKUP(A103,'TB 2023'!B:J,9,0)</f>
        <v>0</v>
      </c>
      <c r="K103" s="18">
        <f t="shared" si="7"/>
        <v>0</v>
      </c>
      <c r="L103" s="17">
        <f>VLOOKUP(A103,'TB 2023'!B:M,12,0)</f>
        <v>26471.190000000002</v>
      </c>
      <c r="M103" s="18">
        <f t="shared" si="8"/>
        <v>0</v>
      </c>
      <c r="O103" s="15"/>
    </row>
    <row r="104" spans="1:15" ht="13.5">
      <c r="A104" s="13">
        <v>1040501</v>
      </c>
      <c r="B104" s="14" t="s">
        <v>250</v>
      </c>
      <c r="C104" s="15">
        <v>0</v>
      </c>
      <c r="D104" s="15">
        <v>0</v>
      </c>
      <c r="E104" s="15">
        <v>1876956.08</v>
      </c>
      <c r="F104" s="15">
        <v>1405980.4000000001</v>
      </c>
      <c r="G104" s="11">
        <f t="shared" si="5"/>
        <v>470975.67999999993</v>
      </c>
      <c r="H104" s="12">
        <f t="shared" si="6"/>
        <v>0</v>
      </c>
      <c r="I104" s="324" t="s">
        <v>159</v>
      </c>
      <c r="J104" s="17">
        <f>VLOOKUP(A104,'TB 2023'!B:J,9,0)</f>
        <v>0</v>
      </c>
      <c r="K104" s="18">
        <f t="shared" si="7"/>
        <v>0</v>
      </c>
      <c r="L104" s="17">
        <f>VLOOKUP(A104,'TB 2023'!B:M,12,0)</f>
        <v>1405980.4000000001</v>
      </c>
      <c r="M104" s="18">
        <f t="shared" si="8"/>
        <v>0</v>
      </c>
      <c r="O104" s="15"/>
    </row>
    <row r="105" spans="1:15" ht="13.5">
      <c r="A105" s="13">
        <v>2010306</v>
      </c>
      <c r="B105" s="14" t="s">
        <v>251</v>
      </c>
      <c r="C105" s="15">
        <v>0</v>
      </c>
      <c r="D105" s="15">
        <v>0</v>
      </c>
      <c r="E105" s="15">
        <v>0</v>
      </c>
      <c r="F105" s="15">
        <v>0</v>
      </c>
      <c r="G105" s="11">
        <f t="shared" si="5"/>
        <v>0</v>
      </c>
      <c r="H105" s="12">
        <f t="shared" si="6"/>
        <v>0</v>
      </c>
      <c r="I105" s="324" t="s">
        <v>159</v>
      </c>
      <c r="J105" s="17">
        <f>VLOOKUP(A105,'TB 2023'!B:J,9,0)</f>
        <v>0</v>
      </c>
      <c r="K105" s="18">
        <f t="shared" si="7"/>
        <v>0</v>
      </c>
      <c r="L105" s="17">
        <f>VLOOKUP(A105,'TB 2023'!B:M,12,0)</f>
        <v>0</v>
      </c>
      <c r="M105" s="18">
        <f t="shared" si="8"/>
        <v>0</v>
      </c>
      <c r="O105" s="15"/>
    </row>
    <row r="106" spans="1:15" ht="13.5">
      <c r="A106" s="13">
        <v>2010322</v>
      </c>
      <c r="B106" s="14" t="s">
        <v>252</v>
      </c>
      <c r="C106" s="15">
        <v>0</v>
      </c>
      <c r="D106" s="15">
        <v>664827.56000000006</v>
      </c>
      <c r="E106" s="15">
        <v>542041.25</v>
      </c>
      <c r="F106" s="15">
        <v>0</v>
      </c>
      <c r="G106" s="11">
        <f t="shared" si="5"/>
        <v>0</v>
      </c>
      <c r="H106" s="12">
        <f t="shared" si="6"/>
        <v>122786.31000000006</v>
      </c>
      <c r="I106" s="324" t="s">
        <v>159</v>
      </c>
      <c r="J106" s="17">
        <f>VLOOKUP(A106,'TB 2023'!B:J,9,0)</f>
        <v>0</v>
      </c>
      <c r="K106" s="18">
        <f t="shared" si="7"/>
        <v>0</v>
      </c>
      <c r="L106" s="17">
        <f>VLOOKUP(A106,'TB 2023'!B:M,12,0)</f>
        <v>0</v>
      </c>
      <c r="M106" s="18">
        <f t="shared" si="8"/>
        <v>0</v>
      </c>
      <c r="O106" s="15"/>
    </row>
    <row r="107" spans="1:15" ht="13.5">
      <c r="A107" s="13">
        <v>2010329</v>
      </c>
      <c r="B107" s="14" t="s">
        <v>253</v>
      </c>
      <c r="C107" s="15">
        <v>0</v>
      </c>
      <c r="D107" s="15">
        <v>813961.24</v>
      </c>
      <c r="E107" s="15">
        <v>391053.02</v>
      </c>
      <c r="F107" s="15">
        <v>0</v>
      </c>
      <c r="G107" s="11">
        <f t="shared" si="5"/>
        <v>0</v>
      </c>
      <c r="H107" s="12">
        <f t="shared" si="6"/>
        <v>422908.22</v>
      </c>
      <c r="I107" s="324" t="s">
        <v>159</v>
      </c>
      <c r="J107" s="17">
        <f>VLOOKUP(A107,'TB 2023'!B:J,9,0)</f>
        <v>0</v>
      </c>
      <c r="K107" s="18">
        <f t="shared" si="7"/>
        <v>0</v>
      </c>
      <c r="L107" s="17">
        <f>VLOOKUP(A107,'TB 2023'!B:M,12,0)</f>
        <v>0</v>
      </c>
      <c r="M107" s="18">
        <f t="shared" si="8"/>
        <v>0</v>
      </c>
      <c r="O107" s="15"/>
    </row>
    <row r="108" spans="1:15" ht="13.5">
      <c r="A108" s="13">
        <v>2010332</v>
      </c>
      <c r="B108" s="14" t="s">
        <v>254</v>
      </c>
      <c r="C108" s="15">
        <v>0</v>
      </c>
      <c r="D108" s="15">
        <v>143520.04</v>
      </c>
      <c r="E108" s="15">
        <v>0</v>
      </c>
      <c r="F108" s="15">
        <v>0</v>
      </c>
      <c r="G108" s="11">
        <f t="shared" si="5"/>
        <v>0</v>
      </c>
      <c r="H108" s="12">
        <f t="shared" si="6"/>
        <v>143520.04</v>
      </c>
      <c r="I108" s="324" t="s">
        <v>159</v>
      </c>
      <c r="J108" s="17">
        <f>VLOOKUP(A108,'TB 2023'!B:J,9,0)</f>
        <v>0</v>
      </c>
      <c r="K108" s="18">
        <f t="shared" si="7"/>
        <v>0</v>
      </c>
      <c r="L108" s="17">
        <f>VLOOKUP(A108,'TB 2023'!B:M,12,0)</f>
        <v>0</v>
      </c>
      <c r="M108" s="18">
        <f t="shared" si="8"/>
        <v>0</v>
      </c>
      <c r="O108" s="15"/>
    </row>
    <row r="109" spans="1:15" ht="13.5">
      <c r="A109" s="13">
        <v>2010333</v>
      </c>
      <c r="B109" s="14" t="s">
        <v>255</v>
      </c>
      <c r="C109" s="15">
        <v>0</v>
      </c>
      <c r="D109" s="15">
        <v>1227113.76</v>
      </c>
      <c r="E109" s="15">
        <v>1227113.76</v>
      </c>
      <c r="F109" s="15">
        <v>0</v>
      </c>
      <c r="G109" s="11">
        <f t="shared" si="5"/>
        <v>0</v>
      </c>
      <c r="H109" s="12">
        <f t="shared" si="6"/>
        <v>0</v>
      </c>
      <c r="I109" s="324" t="s">
        <v>159</v>
      </c>
      <c r="J109" s="17">
        <f>VLOOKUP(A109,'TB 2023'!B:J,9,0)</f>
        <v>0</v>
      </c>
      <c r="K109" s="18">
        <f t="shared" si="7"/>
        <v>0</v>
      </c>
      <c r="L109" s="17">
        <f>VLOOKUP(A109,'TB 2023'!B:M,12,0)</f>
        <v>0</v>
      </c>
      <c r="M109" s="18">
        <f t="shared" si="8"/>
        <v>0</v>
      </c>
      <c r="O109" s="15"/>
    </row>
    <row r="110" spans="1:15" ht="13.5">
      <c r="A110" s="13">
        <v>2010338</v>
      </c>
      <c r="B110" s="14" t="s">
        <v>256</v>
      </c>
      <c r="C110" s="15">
        <v>0</v>
      </c>
      <c r="D110" s="15">
        <v>85318.69</v>
      </c>
      <c r="E110" s="15">
        <v>85318.69</v>
      </c>
      <c r="F110" s="15">
        <v>0</v>
      </c>
      <c r="G110" s="11">
        <f t="shared" si="5"/>
        <v>0</v>
      </c>
      <c r="H110" s="12">
        <f t="shared" si="6"/>
        <v>0</v>
      </c>
      <c r="I110" s="324" t="s">
        <v>159</v>
      </c>
      <c r="J110" s="17">
        <f>VLOOKUP(A110,'TB 2023'!B:J,9,0)</f>
        <v>0</v>
      </c>
      <c r="K110" s="18">
        <f t="shared" si="7"/>
        <v>0</v>
      </c>
      <c r="L110" s="17">
        <f>VLOOKUP(A110,'TB 2023'!B:M,12,0)</f>
        <v>0</v>
      </c>
      <c r="M110" s="18">
        <f t="shared" si="8"/>
        <v>0</v>
      </c>
      <c r="O110" s="15"/>
    </row>
    <row r="111" spans="1:15" ht="13.5">
      <c r="A111" s="13">
        <v>2010339</v>
      </c>
      <c r="B111" s="14" t="s">
        <v>257</v>
      </c>
      <c r="C111" s="15">
        <v>0</v>
      </c>
      <c r="D111" s="15">
        <v>310059.53000000003</v>
      </c>
      <c r="E111" s="15">
        <v>164018.82</v>
      </c>
      <c r="F111" s="15">
        <v>0</v>
      </c>
      <c r="G111" s="11">
        <f t="shared" si="5"/>
        <v>0</v>
      </c>
      <c r="H111" s="12">
        <f t="shared" si="6"/>
        <v>146040.71000000002</v>
      </c>
      <c r="I111" s="324" t="s">
        <v>159</v>
      </c>
      <c r="J111" s="17">
        <f>VLOOKUP(A111,'TB 2023'!B:J,9,0)</f>
        <v>0</v>
      </c>
      <c r="K111" s="18">
        <f t="shared" si="7"/>
        <v>0</v>
      </c>
      <c r="L111" s="17">
        <f>VLOOKUP(A111,'TB 2023'!B:M,12,0)</f>
        <v>0</v>
      </c>
      <c r="M111" s="18">
        <f t="shared" si="8"/>
        <v>0</v>
      </c>
      <c r="O111" s="15"/>
    </row>
    <row r="112" spans="1:15" ht="13.5">
      <c r="A112" s="13">
        <v>2010344</v>
      </c>
      <c r="B112" s="14" t="s">
        <v>258</v>
      </c>
      <c r="C112" s="15">
        <v>0</v>
      </c>
      <c r="D112" s="15">
        <v>63854.29</v>
      </c>
      <c r="E112" s="15">
        <v>0</v>
      </c>
      <c r="F112" s="15">
        <v>0</v>
      </c>
      <c r="G112" s="11">
        <f t="shared" si="5"/>
        <v>0</v>
      </c>
      <c r="H112" s="12">
        <f t="shared" si="6"/>
        <v>63854.29</v>
      </c>
      <c r="I112" s="324" t="s">
        <v>159</v>
      </c>
      <c r="J112" s="17">
        <f>VLOOKUP(A112,'TB 2023'!B:J,9,0)</f>
        <v>0</v>
      </c>
      <c r="K112" s="18">
        <f t="shared" si="7"/>
        <v>0</v>
      </c>
      <c r="L112" s="17">
        <f>VLOOKUP(A112,'TB 2023'!B:M,12,0)</f>
        <v>0</v>
      </c>
      <c r="M112" s="18">
        <f t="shared" si="8"/>
        <v>0</v>
      </c>
      <c r="O112" s="15"/>
    </row>
    <row r="113" spans="1:15" ht="13.5">
      <c r="A113" s="13">
        <v>2010347</v>
      </c>
      <c r="B113" s="14" t="s">
        <v>259</v>
      </c>
      <c r="C113" s="15">
        <v>0</v>
      </c>
      <c r="D113" s="15">
        <v>6609.55</v>
      </c>
      <c r="E113" s="15">
        <v>0</v>
      </c>
      <c r="F113" s="15">
        <v>0</v>
      </c>
      <c r="G113" s="11">
        <f t="shared" si="5"/>
        <v>0</v>
      </c>
      <c r="H113" s="12">
        <f t="shared" si="6"/>
        <v>6609.55</v>
      </c>
      <c r="I113" s="324" t="s">
        <v>159</v>
      </c>
      <c r="J113" s="17">
        <f>VLOOKUP(A113,'TB 2023'!B:J,9,0)</f>
        <v>0</v>
      </c>
      <c r="K113" s="18">
        <f t="shared" si="7"/>
        <v>0</v>
      </c>
      <c r="L113" s="17">
        <f>VLOOKUP(A113,'TB 2023'!B:M,12,0)</f>
        <v>0</v>
      </c>
      <c r="M113" s="18">
        <f t="shared" si="8"/>
        <v>0</v>
      </c>
      <c r="O113" s="15"/>
    </row>
    <row r="114" spans="1:15" ht="13.5">
      <c r="A114" s="13">
        <v>2010363</v>
      </c>
      <c r="B114" s="14" t="s">
        <v>260</v>
      </c>
      <c r="C114" s="15">
        <v>0</v>
      </c>
      <c r="D114" s="15">
        <v>257185.58000000002</v>
      </c>
      <c r="E114" s="15">
        <v>0</v>
      </c>
      <c r="F114" s="15">
        <v>0</v>
      </c>
      <c r="G114" s="11">
        <f t="shared" si="5"/>
        <v>0</v>
      </c>
      <c r="H114" s="12">
        <f t="shared" si="6"/>
        <v>257185.58000000002</v>
      </c>
      <c r="I114" s="324" t="s">
        <v>159</v>
      </c>
      <c r="J114" s="17">
        <f>VLOOKUP(A114,'TB 2023'!B:J,9,0)</f>
        <v>0</v>
      </c>
      <c r="K114" s="18">
        <f t="shared" si="7"/>
        <v>0</v>
      </c>
      <c r="L114" s="17">
        <f>VLOOKUP(A114,'TB 2023'!B:M,12,0)</f>
        <v>0</v>
      </c>
      <c r="M114" s="18">
        <f t="shared" si="8"/>
        <v>0</v>
      </c>
      <c r="O114" s="15"/>
    </row>
    <row r="115" spans="1:15" ht="13.5">
      <c r="A115" s="13">
        <v>2010366</v>
      </c>
      <c r="B115" s="14" t="s">
        <v>261</v>
      </c>
      <c r="C115" s="15">
        <v>0</v>
      </c>
      <c r="D115" s="15">
        <v>298639.94</v>
      </c>
      <c r="E115" s="15">
        <v>258606.7</v>
      </c>
      <c r="F115" s="15">
        <v>0</v>
      </c>
      <c r="G115" s="11">
        <f t="shared" si="5"/>
        <v>0</v>
      </c>
      <c r="H115" s="12">
        <f t="shared" si="6"/>
        <v>40033.239999999991</v>
      </c>
      <c r="I115" s="324" t="s">
        <v>159</v>
      </c>
      <c r="J115" s="17">
        <f>VLOOKUP(A115,'TB 2023'!B:J,9,0)</f>
        <v>0</v>
      </c>
      <c r="K115" s="18">
        <f t="shared" si="7"/>
        <v>0</v>
      </c>
      <c r="L115" s="17">
        <f>VLOOKUP(A115,'TB 2023'!B:M,12,0)</f>
        <v>0</v>
      </c>
      <c r="M115" s="18">
        <f t="shared" si="8"/>
        <v>0</v>
      </c>
      <c r="O115" s="15"/>
    </row>
    <row r="116" spans="1:15" ht="13.5">
      <c r="A116" s="13">
        <v>2010369</v>
      </c>
      <c r="B116" s="14" t="s">
        <v>262</v>
      </c>
      <c r="C116" s="15">
        <v>0</v>
      </c>
      <c r="D116" s="15">
        <v>2101987.65</v>
      </c>
      <c r="E116" s="15">
        <v>433045.98</v>
      </c>
      <c r="F116" s="15">
        <v>0</v>
      </c>
      <c r="G116" s="11">
        <f t="shared" si="5"/>
        <v>0</v>
      </c>
      <c r="H116" s="12">
        <f t="shared" si="6"/>
        <v>1668941.67</v>
      </c>
      <c r="I116" s="324" t="s">
        <v>159</v>
      </c>
      <c r="J116" s="17">
        <f>VLOOKUP(A116,'TB 2023'!B:J,9,0)</f>
        <v>0</v>
      </c>
      <c r="K116" s="18">
        <f t="shared" si="7"/>
        <v>0</v>
      </c>
      <c r="L116" s="17">
        <f>VLOOKUP(A116,'TB 2023'!B:M,12,0)</f>
        <v>0</v>
      </c>
      <c r="M116" s="18">
        <f t="shared" si="8"/>
        <v>0</v>
      </c>
      <c r="O116" s="15"/>
    </row>
    <row r="117" spans="1:15" ht="13.5">
      <c r="A117" s="13">
        <v>2010372</v>
      </c>
      <c r="B117" s="14" t="s">
        <v>263</v>
      </c>
      <c r="C117" s="15">
        <v>0</v>
      </c>
      <c r="D117" s="15">
        <v>1269030.98</v>
      </c>
      <c r="E117" s="15">
        <v>375088.24</v>
      </c>
      <c r="F117" s="15">
        <v>0</v>
      </c>
      <c r="G117" s="11">
        <f t="shared" si="5"/>
        <v>0</v>
      </c>
      <c r="H117" s="12">
        <f t="shared" si="6"/>
        <v>893942.74</v>
      </c>
      <c r="I117" s="324" t="s">
        <v>159</v>
      </c>
      <c r="J117" s="17">
        <f>VLOOKUP(A117,'TB 2023'!B:J,9,0)</f>
        <v>0</v>
      </c>
      <c r="K117" s="18">
        <f t="shared" si="7"/>
        <v>0</v>
      </c>
      <c r="L117" s="17">
        <f>VLOOKUP(A117,'TB 2023'!B:M,12,0)</f>
        <v>0</v>
      </c>
      <c r="M117" s="18">
        <f t="shared" si="8"/>
        <v>0</v>
      </c>
      <c r="O117" s="15"/>
    </row>
    <row r="118" spans="1:15" ht="13.5">
      <c r="A118" s="13">
        <v>2010373</v>
      </c>
      <c r="B118" s="14" t="s">
        <v>264</v>
      </c>
      <c r="C118" s="15">
        <v>0</v>
      </c>
      <c r="D118" s="15">
        <v>8760.92</v>
      </c>
      <c r="E118" s="15">
        <v>8760.92</v>
      </c>
      <c r="F118" s="15">
        <v>0</v>
      </c>
      <c r="G118" s="11">
        <f t="shared" si="5"/>
        <v>0</v>
      </c>
      <c r="H118" s="12">
        <f t="shared" si="6"/>
        <v>0</v>
      </c>
      <c r="I118" s="324" t="s">
        <v>159</v>
      </c>
      <c r="J118" s="17">
        <f>VLOOKUP(A118,'TB 2023'!B:J,9,0)</f>
        <v>0</v>
      </c>
      <c r="K118" s="18">
        <f t="shared" si="7"/>
        <v>0</v>
      </c>
      <c r="L118" s="17">
        <f>VLOOKUP(A118,'TB 2023'!B:M,12,0)</f>
        <v>0</v>
      </c>
      <c r="M118" s="18">
        <f t="shared" si="8"/>
        <v>0</v>
      </c>
      <c r="O118" s="15"/>
    </row>
    <row r="119" spans="1:15" ht="13.5">
      <c r="A119" s="13">
        <v>2010376</v>
      </c>
      <c r="B119" s="14" t="s">
        <v>265</v>
      </c>
      <c r="C119" s="15">
        <v>0</v>
      </c>
      <c r="D119" s="15">
        <v>0</v>
      </c>
      <c r="E119" s="15">
        <v>0</v>
      </c>
      <c r="F119" s="15">
        <v>0</v>
      </c>
      <c r="G119" s="11">
        <f t="shared" si="5"/>
        <v>0</v>
      </c>
      <c r="H119" s="12">
        <f t="shared" si="6"/>
        <v>0</v>
      </c>
      <c r="I119" s="324" t="s">
        <v>159</v>
      </c>
      <c r="J119" s="17">
        <f>VLOOKUP(A119,'TB 2023'!B:J,9,0)</f>
        <v>0</v>
      </c>
      <c r="K119" s="18">
        <f t="shared" si="7"/>
        <v>0</v>
      </c>
      <c r="L119" s="17">
        <f>VLOOKUP(A119,'TB 2023'!B:M,12,0)</f>
        <v>0</v>
      </c>
      <c r="M119" s="18">
        <f t="shared" si="8"/>
        <v>0</v>
      </c>
      <c r="O119" s="15"/>
    </row>
    <row r="120" spans="1:15" ht="13.5">
      <c r="A120" s="13">
        <v>2010393</v>
      </c>
      <c r="B120" s="14" t="s">
        <v>266</v>
      </c>
      <c r="C120" s="15">
        <v>0</v>
      </c>
      <c r="D120" s="15">
        <v>24937.14</v>
      </c>
      <c r="E120" s="15">
        <v>0</v>
      </c>
      <c r="F120" s="15">
        <v>0</v>
      </c>
      <c r="G120" s="11">
        <f t="shared" si="5"/>
        <v>0</v>
      </c>
      <c r="H120" s="12">
        <f t="shared" si="6"/>
        <v>24937.14</v>
      </c>
      <c r="I120" s="324" t="s">
        <v>159</v>
      </c>
      <c r="J120" s="17">
        <f>VLOOKUP(A120,'TB 2023'!B:J,9,0)</f>
        <v>0</v>
      </c>
      <c r="K120" s="18">
        <f t="shared" si="7"/>
        <v>0</v>
      </c>
      <c r="L120" s="17">
        <f>VLOOKUP(A120,'TB 2023'!B:M,12,0)</f>
        <v>0</v>
      </c>
      <c r="M120" s="18">
        <f t="shared" si="8"/>
        <v>0</v>
      </c>
      <c r="O120" s="15"/>
    </row>
    <row r="121" spans="1:15" ht="13.5">
      <c r="A121" s="13">
        <v>2010603</v>
      </c>
      <c r="B121" s="14" t="s">
        <v>267</v>
      </c>
      <c r="C121" s="15">
        <v>0</v>
      </c>
      <c r="D121" s="15">
        <v>0</v>
      </c>
      <c r="E121" s="15">
        <v>1435973.08</v>
      </c>
      <c r="F121" s="15">
        <v>1435973.08</v>
      </c>
      <c r="G121" s="11">
        <f t="shared" si="5"/>
        <v>0</v>
      </c>
      <c r="H121" s="12">
        <f t="shared" si="6"/>
        <v>0</v>
      </c>
      <c r="I121" s="324" t="s">
        <v>159</v>
      </c>
      <c r="J121" s="17">
        <f>VLOOKUP(A121,'TB 2023'!B:J,9,0)</f>
        <v>0</v>
      </c>
      <c r="K121" s="18">
        <f t="shared" si="7"/>
        <v>0</v>
      </c>
      <c r="L121" s="17">
        <f>VLOOKUP(A121,'TB 2023'!B:M,12,0)</f>
        <v>1435973.08</v>
      </c>
      <c r="M121" s="18">
        <f t="shared" si="8"/>
        <v>0</v>
      </c>
      <c r="O121" s="15"/>
    </row>
    <row r="122" spans="1:15" ht="13.5">
      <c r="A122" s="13">
        <v>2010604</v>
      </c>
      <c r="B122" s="14" t="s">
        <v>268</v>
      </c>
      <c r="C122" s="15">
        <v>0</v>
      </c>
      <c r="D122" s="15">
        <v>0</v>
      </c>
      <c r="E122" s="15">
        <v>52173.91</v>
      </c>
      <c r="F122" s="15">
        <v>52173.91</v>
      </c>
      <c r="G122" s="11">
        <f t="shared" si="5"/>
        <v>0</v>
      </c>
      <c r="H122" s="12">
        <f t="shared" si="6"/>
        <v>0</v>
      </c>
      <c r="I122" s="324" t="s">
        <v>159</v>
      </c>
      <c r="J122" s="17">
        <f>VLOOKUP(A122,'TB 2023'!B:J,9,0)</f>
        <v>0</v>
      </c>
      <c r="K122" s="18">
        <f t="shared" si="7"/>
        <v>0</v>
      </c>
      <c r="L122" s="17">
        <f>VLOOKUP(A122,'TB 2023'!B:M,12,0)</f>
        <v>52173.91</v>
      </c>
      <c r="M122" s="18">
        <f t="shared" si="8"/>
        <v>0</v>
      </c>
      <c r="O122" s="15"/>
    </row>
    <row r="123" spans="1:15" ht="13.5">
      <c r="A123" s="13">
        <v>2010606</v>
      </c>
      <c r="B123" s="14" t="s">
        <v>269</v>
      </c>
      <c r="C123" s="15">
        <v>0</v>
      </c>
      <c r="D123" s="15">
        <v>23075.5</v>
      </c>
      <c r="E123" s="15">
        <v>20767.95</v>
      </c>
      <c r="F123" s="15">
        <v>0</v>
      </c>
      <c r="G123" s="11">
        <f t="shared" si="5"/>
        <v>0</v>
      </c>
      <c r="H123" s="12">
        <f t="shared" si="6"/>
        <v>2307.5499999999993</v>
      </c>
      <c r="I123" s="324" t="s">
        <v>159</v>
      </c>
      <c r="J123" s="17">
        <f>VLOOKUP(A123,'TB 2023'!B:J,9,0)</f>
        <v>0</v>
      </c>
      <c r="K123" s="18">
        <f t="shared" si="7"/>
        <v>0</v>
      </c>
      <c r="L123" s="17">
        <f>VLOOKUP(A123,'TB 2023'!B:M,12,0)</f>
        <v>0</v>
      </c>
      <c r="M123" s="18">
        <f t="shared" si="8"/>
        <v>0</v>
      </c>
      <c r="O123" s="15"/>
    </row>
    <row r="124" spans="1:15" ht="13.5">
      <c r="A124" s="13">
        <v>2010610</v>
      </c>
      <c r="B124" s="14" t="s">
        <v>270</v>
      </c>
      <c r="C124" s="15">
        <v>0</v>
      </c>
      <c r="D124" s="15">
        <v>640439.20000000007</v>
      </c>
      <c r="E124" s="15">
        <v>0</v>
      </c>
      <c r="F124" s="15">
        <v>0</v>
      </c>
      <c r="G124" s="11">
        <f t="shared" si="5"/>
        <v>0</v>
      </c>
      <c r="H124" s="12">
        <f t="shared" si="6"/>
        <v>640439.20000000007</v>
      </c>
      <c r="I124" s="324" t="s">
        <v>159</v>
      </c>
      <c r="J124" s="17">
        <f>VLOOKUP(A124,'TB 2023'!B:J,9,0)</f>
        <v>0</v>
      </c>
      <c r="K124" s="18">
        <f t="shared" si="7"/>
        <v>0</v>
      </c>
      <c r="L124" s="17">
        <f>VLOOKUP(A124,'TB 2023'!B:M,12,0)</f>
        <v>0</v>
      </c>
      <c r="M124" s="18">
        <f t="shared" si="8"/>
        <v>0</v>
      </c>
      <c r="O124" s="15"/>
    </row>
    <row r="125" spans="1:15" ht="13.5">
      <c r="A125" s="13">
        <v>2010614</v>
      </c>
      <c r="B125" s="14" t="s">
        <v>271</v>
      </c>
      <c r="C125" s="15">
        <v>0</v>
      </c>
      <c r="D125" s="15">
        <v>160863.26999999999</v>
      </c>
      <c r="E125" s="15">
        <v>105278.14</v>
      </c>
      <c r="F125" s="15">
        <v>0</v>
      </c>
      <c r="G125" s="11">
        <f t="shared" si="5"/>
        <v>0</v>
      </c>
      <c r="H125" s="12">
        <f t="shared" si="6"/>
        <v>55585.12999999999</v>
      </c>
      <c r="I125" s="324" t="s">
        <v>159</v>
      </c>
      <c r="J125" s="17">
        <f>VLOOKUP(A125,'TB 2023'!B:J,9,0)</f>
        <v>0</v>
      </c>
      <c r="K125" s="18">
        <f t="shared" si="7"/>
        <v>0</v>
      </c>
      <c r="L125" s="17">
        <f>VLOOKUP(A125,'TB 2023'!B:M,12,0)</f>
        <v>0</v>
      </c>
      <c r="M125" s="18">
        <f t="shared" si="8"/>
        <v>0</v>
      </c>
      <c r="O125" s="15"/>
    </row>
    <row r="126" spans="1:15" ht="13.5">
      <c r="A126" s="13">
        <v>2010616</v>
      </c>
      <c r="B126" s="14" t="s">
        <v>272</v>
      </c>
      <c r="C126" s="15">
        <v>0</v>
      </c>
      <c r="D126" s="15">
        <v>40625</v>
      </c>
      <c r="E126" s="15">
        <v>258016.30000000002</v>
      </c>
      <c r="F126" s="15">
        <v>217391.30000000002</v>
      </c>
      <c r="G126" s="11">
        <f t="shared" si="5"/>
        <v>0</v>
      </c>
      <c r="H126" s="12">
        <f t="shared" si="6"/>
        <v>0</v>
      </c>
      <c r="I126" s="324" t="s">
        <v>159</v>
      </c>
      <c r="J126" s="17">
        <f>VLOOKUP(A126,'TB 2023'!B:J,9,0)</f>
        <v>0</v>
      </c>
      <c r="K126" s="18">
        <f t="shared" si="7"/>
        <v>0</v>
      </c>
      <c r="L126" s="17">
        <f>VLOOKUP(A126,'TB 2023'!B:M,12,0)</f>
        <v>217391.30000000002</v>
      </c>
      <c r="M126" s="18">
        <f t="shared" si="8"/>
        <v>0</v>
      </c>
      <c r="O126" s="15"/>
    </row>
    <row r="127" spans="1:15" ht="13.5">
      <c r="A127" s="13">
        <v>2010618</v>
      </c>
      <c r="B127" s="14" t="s">
        <v>273</v>
      </c>
      <c r="C127" s="15">
        <v>0</v>
      </c>
      <c r="D127" s="15">
        <v>8484.49</v>
      </c>
      <c r="E127" s="15">
        <v>8484.49</v>
      </c>
      <c r="F127" s="15">
        <v>0</v>
      </c>
      <c r="G127" s="11">
        <f t="shared" si="5"/>
        <v>0</v>
      </c>
      <c r="H127" s="12">
        <f t="shared" si="6"/>
        <v>0</v>
      </c>
      <c r="I127" s="324" t="s">
        <v>159</v>
      </c>
      <c r="J127" s="17">
        <f>VLOOKUP(A127,'TB 2023'!B:J,9,0)</f>
        <v>0</v>
      </c>
      <c r="K127" s="18">
        <f t="shared" si="7"/>
        <v>0</v>
      </c>
      <c r="L127" s="17">
        <f>VLOOKUP(A127,'TB 2023'!B:M,12,0)</f>
        <v>0</v>
      </c>
      <c r="M127" s="18">
        <f t="shared" si="8"/>
        <v>0</v>
      </c>
      <c r="O127" s="15"/>
    </row>
    <row r="128" spans="1:15" ht="13.5">
      <c r="A128" s="13">
        <v>2010620</v>
      </c>
      <c r="B128" s="14" t="s">
        <v>274</v>
      </c>
      <c r="C128" s="15">
        <v>0</v>
      </c>
      <c r="D128" s="15">
        <v>94303</v>
      </c>
      <c r="E128" s="15">
        <v>0</v>
      </c>
      <c r="F128" s="15">
        <v>0</v>
      </c>
      <c r="G128" s="11">
        <f t="shared" si="5"/>
        <v>0</v>
      </c>
      <c r="H128" s="12">
        <f t="shared" si="6"/>
        <v>94303</v>
      </c>
      <c r="I128" s="324" t="s">
        <v>159</v>
      </c>
      <c r="J128" s="17">
        <f>VLOOKUP(A128,'TB 2023'!B:J,9,0)</f>
        <v>0</v>
      </c>
      <c r="K128" s="18">
        <f t="shared" si="7"/>
        <v>0</v>
      </c>
      <c r="L128" s="17">
        <f>VLOOKUP(A128,'TB 2023'!B:M,12,0)</f>
        <v>0</v>
      </c>
      <c r="M128" s="18">
        <f t="shared" si="8"/>
        <v>0</v>
      </c>
      <c r="O128" s="15"/>
    </row>
    <row r="129" spans="1:15" ht="13.5">
      <c r="A129" s="13">
        <v>2010621</v>
      </c>
      <c r="B129" s="14" t="s">
        <v>275</v>
      </c>
      <c r="C129" s="15">
        <v>0</v>
      </c>
      <c r="D129" s="15">
        <v>0</v>
      </c>
      <c r="E129" s="15">
        <v>2245109</v>
      </c>
      <c r="F129" s="15">
        <v>2245109</v>
      </c>
      <c r="G129" s="11">
        <f t="shared" si="5"/>
        <v>0</v>
      </c>
      <c r="H129" s="12">
        <f t="shared" si="6"/>
        <v>0</v>
      </c>
      <c r="I129" s="324" t="s">
        <v>159</v>
      </c>
      <c r="J129" s="17">
        <f>VLOOKUP(A129,'TB 2023'!B:J,9,0)</f>
        <v>0</v>
      </c>
      <c r="K129" s="18">
        <f t="shared" si="7"/>
        <v>0</v>
      </c>
      <c r="L129" s="17">
        <f>VLOOKUP(A129,'TB 2023'!B:M,12,0)</f>
        <v>2245109</v>
      </c>
      <c r="M129" s="18">
        <f t="shared" si="8"/>
        <v>0</v>
      </c>
      <c r="O129" s="15"/>
    </row>
    <row r="130" spans="1:15" ht="13.5">
      <c r="A130" s="13">
        <v>2010622</v>
      </c>
      <c r="B130" s="14" t="s">
        <v>276</v>
      </c>
      <c r="C130" s="15">
        <v>0</v>
      </c>
      <c r="D130" s="15">
        <v>0</v>
      </c>
      <c r="E130" s="15">
        <v>0</v>
      </c>
      <c r="F130" s="15">
        <v>0</v>
      </c>
      <c r="G130" s="11">
        <f t="shared" si="5"/>
        <v>0</v>
      </c>
      <c r="H130" s="12">
        <f t="shared" si="6"/>
        <v>0</v>
      </c>
      <c r="I130" s="324" t="s">
        <v>159</v>
      </c>
      <c r="J130" s="17">
        <f>VLOOKUP(A130,'TB 2023'!B:J,9,0)</f>
        <v>0</v>
      </c>
      <c r="K130" s="18">
        <f t="shared" si="7"/>
        <v>0</v>
      </c>
      <c r="L130" s="17">
        <f>VLOOKUP(A130,'TB 2023'!B:M,12,0)</f>
        <v>0</v>
      </c>
      <c r="M130" s="18">
        <f t="shared" si="8"/>
        <v>0</v>
      </c>
      <c r="O130" s="15"/>
    </row>
    <row r="131" spans="1:15" ht="13.5">
      <c r="A131" s="13">
        <v>2010623</v>
      </c>
      <c r="B131" s="14" t="s">
        <v>277</v>
      </c>
      <c r="C131" s="15">
        <v>0</v>
      </c>
      <c r="D131" s="15">
        <v>580019.61</v>
      </c>
      <c r="E131" s="15">
        <v>881168.47</v>
      </c>
      <c r="F131" s="15">
        <v>1452251.45</v>
      </c>
      <c r="G131" s="11">
        <f t="shared" si="5"/>
        <v>0</v>
      </c>
      <c r="H131" s="12">
        <f t="shared" si="6"/>
        <v>1151102.5900000001</v>
      </c>
      <c r="I131" s="324" t="s">
        <v>159</v>
      </c>
      <c r="J131" s="17">
        <f>VLOOKUP(A131,'TB 2023'!B:J,9,0)</f>
        <v>0</v>
      </c>
      <c r="K131" s="18">
        <f t="shared" si="7"/>
        <v>0</v>
      </c>
      <c r="L131" s="17">
        <f>VLOOKUP(A131,'TB 2023'!B:M,12,0)</f>
        <v>1452251.45</v>
      </c>
      <c r="M131" s="18">
        <f t="shared" si="8"/>
        <v>0</v>
      </c>
      <c r="O131" s="15"/>
    </row>
    <row r="132" spans="1:15" ht="13.5">
      <c r="A132" s="13">
        <v>2010624</v>
      </c>
      <c r="B132" s="14" t="s">
        <v>278</v>
      </c>
      <c r="C132" s="15">
        <v>0</v>
      </c>
      <c r="D132" s="15">
        <v>36244.36</v>
      </c>
      <c r="E132" s="15">
        <v>0</v>
      </c>
      <c r="F132" s="15">
        <v>0</v>
      </c>
      <c r="G132" s="11">
        <f t="shared" si="5"/>
        <v>0</v>
      </c>
      <c r="H132" s="12">
        <f t="shared" si="6"/>
        <v>36244.36</v>
      </c>
      <c r="I132" s="324" t="s">
        <v>159</v>
      </c>
      <c r="J132" s="17">
        <f>VLOOKUP(A132,'TB 2023'!B:J,9,0)</f>
        <v>0</v>
      </c>
      <c r="K132" s="18">
        <f t="shared" si="7"/>
        <v>0</v>
      </c>
      <c r="L132" s="17">
        <f>VLOOKUP(A132,'TB 2023'!B:M,12,0)</f>
        <v>0</v>
      </c>
      <c r="M132" s="18">
        <f t="shared" si="8"/>
        <v>0</v>
      </c>
      <c r="O132" s="15"/>
    </row>
    <row r="133" spans="1:15" ht="13.5">
      <c r="A133" s="13">
        <v>2010626</v>
      </c>
      <c r="B133" s="14" t="s">
        <v>279</v>
      </c>
      <c r="C133" s="15">
        <v>0</v>
      </c>
      <c r="D133" s="15">
        <v>0</v>
      </c>
      <c r="E133" s="15">
        <v>0</v>
      </c>
      <c r="F133" s="15">
        <v>0</v>
      </c>
      <c r="G133" s="11">
        <f t="shared" si="5"/>
        <v>0</v>
      </c>
      <c r="H133" s="12">
        <f t="shared" si="6"/>
        <v>0</v>
      </c>
      <c r="I133" s="324" t="s">
        <v>159</v>
      </c>
      <c r="J133" s="17">
        <f>VLOOKUP(A133,'TB 2023'!B:J,9,0)</f>
        <v>0</v>
      </c>
      <c r="K133" s="18">
        <f t="shared" si="7"/>
        <v>0</v>
      </c>
      <c r="L133" s="17">
        <f>VLOOKUP(A133,'TB 2023'!B:M,12,0)</f>
        <v>0</v>
      </c>
      <c r="M133" s="18">
        <f t="shared" si="8"/>
        <v>0</v>
      </c>
      <c r="O133" s="15"/>
    </row>
    <row r="134" spans="1:15" ht="13.5">
      <c r="A134" s="13">
        <v>2010630</v>
      </c>
      <c r="B134" s="14" t="s">
        <v>280</v>
      </c>
      <c r="C134" s="15">
        <v>0</v>
      </c>
      <c r="D134" s="15">
        <v>28204.350000000002</v>
      </c>
      <c r="E134" s="15">
        <v>0</v>
      </c>
      <c r="F134" s="15">
        <v>0</v>
      </c>
      <c r="G134" s="11">
        <f t="shared" ref="G134:G197" si="9">IF((C134+E134)-(D134+F134)&lt;0,0,(C134+E134)-(D134+F134))</f>
        <v>0</v>
      </c>
      <c r="H134" s="12">
        <f t="shared" ref="H134:H197" si="10">-IF((C134+E134)-(D134+F134)&lt;0,(C134+E134)-(D134+F134),0)</f>
        <v>28204.350000000002</v>
      </c>
      <c r="I134" s="324" t="s">
        <v>159</v>
      </c>
      <c r="J134" s="17">
        <f>VLOOKUP(A134,'TB 2023'!B:J,9,0)</f>
        <v>0</v>
      </c>
      <c r="K134" s="18">
        <f t="shared" ref="K134:K197" si="11">J134-C134</f>
        <v>0</v>
      </c>
      <c r="L134" s="17">
        <f>VLOOKUP(A134,'TB 2023'!B:M,12,0)</f>
        <v>0</v>
      </c>
      <c r="M134" s="18">
        <f t="shared" ref="M134:M197" si="12">L134-F134</f>
        <v>0</v>
      </c>
      <c r="O134" s="15"/>
    </row>
    <row r="135" spans="1:15" ht="13.5">
      <c r="A135" s="13">
        <v>2010632</v>
      </c>
      <c r="B135" s="14" t="s">
        <v>281</v>
      </c>
      <c r="C135" s="15">
        <v>0</v>
      </c>
      <c r="D135" s="15">
        <v>11994.24</v>
      </c>
      <c r="E135" s="15">
        <v>11531.7</v>
      </c>
      <c r="F135" s="15">
        <v>0</v>
      </c>
      <c r="G135" s="11">
        <f t="shared" si="9"/>
        <v>0</v>
      </c>
      <c r="H135" s="12">
        <f t="shared" si="10"/>
        <v>462.53999999999905</v>
      </c>
      <c r="I135" s="324" t="s">
        <v>159</v>
      </c>
      <c r="J135" s="17">
        <f>VLOOKUP(A135,'TB 2023'!B:J,9,0)</f>
        <v>0</v>
      </c>
      <c r="K135" s="18">
        <f t="shared" si="11"/>
        <v>0</v>
      </c>
      <c r="L135" s="17">
        <f>VLOOKUP(A135,'TB 2023'!B:M,12,0)</f>
        <v>0</v>
      </c>
      <c r="M135" s="18">
        <f t="shared" si="12"/>
        <v>0</v>
      </c>
      <c r="O135" s="15"/>
    </row>
    <row r="136" spans="1:15" ht="13.5">
      <c r="A136" s="13">
        <v>2010633</v>
      </c>
      <c r="B136" s="14" t="s">
        <v>282</v>
      </c>
      <c r="C136" s="15">
        <v>0</v>
      </c>
      <c r="D136" s="15">
        <v>90764.540000000008</v>
      </c>
      <c r="E136" s="15">
        <v>36353.660000000003</v>
      </c>
      <c r="F136" s="15">
        <v>0</v>
      </c>
      <c r="G136" s="11">
        <f t="shared" si="9"/>
        <v>0</v>
      </c>
      <c r="H136" s="12">
        <f t="shared" si="10"/>
        <v>54410.880000000005</v>
      </c>
      <c r="I136" s="324" t="s">
        <v>159</v>
      </c>
      <c r="J136" s="17">
        <f>VLOOKUP(A136,'TB 2023'!B:J,9,0)</f>
        <v>0</v>
      </c>
      <c r="K136" s="18">
        <f t="shared" si="11"/>
        <v>0</v>
      </c>
      <c r="L136" s="17">
        <f>VLOOKUP(A136,'TB 2023'!B:M,12,0)</f>
        <v>0</v>
      </c>
      <c r="M136" s="18">
        <f t="shared" si="12"/>
        <v>0</v>
      </c>
      <c r="O136" s="15"/>
    </row>
    <row r="137" spans="1:15" ht="13.5">
      <c r="A137" s="13">
        <v>2010634</v>
      </c>
      <c r="B137" s="14" t="s">
        <v>283</v>
      </c>
      <c r="C137" s="15">
        <v>0</v>
      </c>
      <c r="D137" s="15">
        <v>103603.95</v>
      </c>
      <c r="E137" s="15">
        <v>77572.800000000003</v>
      </c>
      <c r="F137" s="15">
        <v>0</v>
      </c>
      <c r="G137" s="11">
        <f t="shared" si="9"/>
        <v>0</v>
      </c>
      <c r="H137" s="12">
        <f t="shared" si="10"/>
        <v>26031.149999999994</v>
      </c>
      <c r="I137" s="324" t="s">
        <v>159</v>
      </c>
      <c r="J137" s="17">
        <f>VLOOKUP(A137,'TB 2023'!B:J,9,0)</f>
        <v>0</v>
      </c>
      <c r="K137" s="18">
        <f t="shared" si="11"/>
        <v>0</v>
      </c>
      <c r="L137" s="17">
        <f>VLOOKUP(A137,'TB 2023'!B:M,12,0)</f>
        <v>0</v>
      </c>
      <c r="M137" s="18">
        <f t="shared" si="12"/>
        <v>0</v>
      </c>
      <c r="O137" s="15"/>
    </row>
    <row r="138" spans="1:15" ht="13.5">
      <c r="A138" s="13">
        <v>2010635</v>
      </c>
      <c r="B138" s="14" t="s">
        <v>284</v>
      </c>
      <c r="C138" s="15">
        <v>0</v>
      </c>
      <c r="D138" s="15">
        <v>383764.46</v>
      </c>
      <c r="E138" s="15">
        <v>383764.46</v>
      </c>
      <c r="F138" s="15">
        <v>0</v>
      </c>
      <c r="G138" s="11">
        <f t="shared" si="9"/>
        <v>0</v>
      </c>
      <c r="H138" s="12">
        <f t="shared" si="10"/>
        <v>0</v>
      </c>
      <c r="I138" s="324" t="s">
        <v>159</v>
      </c>
      <c r="J138" s="17">
        <f>VLOOKUP(A138,'TB 2023'!B:J,9,0)</f>
        <v>0</v>
      </c>
      <c r="K138" s="18">
        <f t="shared" si="11"/>
        <v>0</v>
      </c>
      <c r="L138" s="17">
        <f>VLOOKUP(A138,'TB 2023'!B:M,12,0)</f>
        <v>0</v>
      </c>
      <c r="M138" s="18">
        <f t="shared" si="12"/>
        <v>0</v>
      </c>
      <c r="O138" s="15"/>
    </row>
    <row r="139" spans="1:15" ht="13.5">
      <c r="A139" s="13">
        <v>2010636</v>
      </c>
      <c r="B139" s="14" t="s">
        <v>285</v>
      </c>
      <c r="C139" s="15">
        <v>0</v>
      </c>
      <c r="D139" s="15">
        <v>1821415.83</v>
      </c>
      <c r="E139" s="15">
        <v>1419216.27</v>
      </c>
      <c r="F139" s="15">
        <v>1861733.25</v>
      </c>
      <c r="G139" s="11">
        <f t="shared" si="9"/>
        <v>0</v>
      </c>
      <c r="H139" s="12">
        <f t="shared" si="10"/>
        <v>2263932.81</v>
      </c>
      <c r="I139" s="324" t="s">
        <v>159</v>
      </c>
      <c r="J139" s="17">
        <f>VLOOKUP(A139,'TB 2023'!B:J,9,0)</f>
        <v>0</v>
      </c>
      <c r="K139" s="18">
        <f t="shared" si="11"/>
        <v>0</v>
      </c>
      <c r="L139" s="17">
        <f>VLOOKUP(A139,'TB 2023'!B:M,12,0)</f>
        <v>1861733.25</v>
      </c>
      <c r="M139" s="18">
        <f t="shared" si="12"/>
        <v>0</v>
      </c>
      <c r="O139" s="15"/>
    </row>
    <row r="140" spans="1:15" ht="13.5">
      <c r="A140" s="13">
        <v>2010637</v>
      </c>
      <c r="B140" s="14" t="s">
        <v>286</v>
      </c>
      <c r="C140" s="15">
        <v>0</v>
      </c>
      <c r="D140" s="15">
        <v>2205474</v>
      </c>
      <c r="E140" s="15">
        <v>1519532</v>
      </c>
      <c r="F140" s="15">
        <v>487805.28</v>
      </c>
      <c r="G140" s="11">
        <f t="shared" si="9"/>
        <v>0</v>
      </c>
      <c r="H140" s="12">
        <f t="shared" si="10"/>
        <v>1173747.2800000003</v>
      </c>
      <c r="I140" s="324" t="s">
        <v>159</v>
      </c>
      <c r="J140" s="17">
        <f>VLOOKUP(A140,'TB 2023'!B:J,9,0)</f>
        <v>0</v>
      </c>
      <c r="K140" s="18">
        <f t="shared" si="11"/>
        <v>0</v>
      </c>
      <c r="L140" s="17">
        <f>VLOOKUP(A140,'TB 2023'!B:M,12,0)</f>
        <v>487805.28</v>
      </c>
      <c r="M140" s="18">
        <f t="shared" si="12"/>
        <v>0</v>
      </c>
      <c r="O140" s="15"/>
    </row>
    <row r="141" spans="1:15" ht="13.5">
      <c r="A141" s="13">
        <v>2010638</v>
      </c>
      <c r="B141" s="14" t="s">
        <v>287</v>
      </c>
      <c r="C141" s="15">
        <v>0</v>
      </c>
      <c r="D141" s="15">
        <v>0</v>
      </c>
      <c r="E141" s="15">
        <v>0</v>
      </c>
      <c r="F141" s="15">
        <v>0</v>
      </c>
      <c r="G141" s="11">
        <f t="shared" si="9"/>
        <v>0</v>
      </c>
      <c r="H141" s="12">
        <f t="shared" si="10"/>
        <v>0</v>
      </c>
      <c r="I141" s="324" t="s">
        <v>159</v>
      </c>
      <c r="J141" s="17">
        <f>VLOOKUP(A141,'TB 2023'!B:J,9,0)</f>
        <v>0</v>
      </c>
      <c r="K141" s="18">
        <f t="shared" si="11"/>
        <v>0</v>
      </c>
      <c r="L141" s="17">
        <f>VLOOKUP(A141,'TB 2023'!B:M,12,0)</f>
        <v>0</v>
      </c>
      <c r="M141" s="18">
        <f t="shared" si="12"/>
        <v>0</v>
      </c>
      <c r="O141" s="15"/>
    </row>
    <row r="142" spans="1:15" ht="13.5">
      <c r="A142" s="13">
        <v>2010639</v>
      </c>
      <c r="B142" s="14" t="s">
        <v>288</v>
      </c>
      <c r="C142" s="15">
        <v>0</v>
      </c>
      <c r="D142" s="15">
        <v>26896.86</v>
      </c>
      <c r="E142" s="15">
        <v>26896.86</v>
      </c>
      <c r="F142" s="15">
        <v>0</v>
      </c>
      <c r="G142" s="11">
        <f t="shared" si="9"/>
        <v>0</v>
      </c>
      <c r="H142" s="12">
        <f t="shared" si="10"/>
        <v>0</v>
      </c>
      <c r="I142" s="324" t="s">
        <v>159</v>
      </c>
      <c r="J142" s="17">
        <f>VLOOKUP(A142,'TB 2023'!B:J,9,0)</f>
        <v>0</v>
      </c>
      <c r="K142" s="18">
        <f t="shared" si="11"/>
        <v>0</v>
      </c>
      <c r="L142" s="17">
        <f>VLOOKUP(A142,'TB 2023'!B:M,12,0)</f>
        <v>0</v>
      </c>
      <c r="M142" s="18">
        <f t="shared" si="12"/>
        <v>0</v>
      </c>
      <c r="O142" s="15"/>
    </row>
    <row r="143" spans="1:15" ht="13.5">
      <c r="A143" s="13">
        <v>2010640</v>
      </c>
      <c r="B143" s="14" t="s">
        <v>289</v>
      </c>
      <c r="C143" s="15">
        <v>0</v>
      </c>
      <c r="D143" s="15">
        <v>0</v>
      </c>
      <c r="E143" s="15">
        <v>0</v>
      </c>
      <c r="F143" s="15">
        <v>0</v>
      </c>
      <c r="G143" s="11">
        <f t="shared" si="9"/>
        <v>0</v>
      </c>
      <c r="H143" s="12">
        <f t="shared" si="10"/>
        <v>0</v>
      </c>
      <c r="I143" s="324" t="s">
        <v>159</v>
      </c>
      <c r="J143" s="17">
        <f>VLOOKUP(A143,'TB 2023'!B:J,9,0)</f>
        <v>0</v>
      </c>
      <c r="K143" s="18">
        <f t="shared" si="11"/>
        <v>0</v>
      </c>
      <c r="L143" s="17">
        <f>VLOOKUP(A143,'TB 2023'!B:M,12,0)</f>
        <v>0</v>
      </c>
      <c r="M143" s="18">
        <f t="shared" si="12"/>
        <v>0</v>
      </c>
      <c r="O143" s="15"/>
    </row>
    <row r="144" spans="1:15" ht="13.5">
      <c r="A144" s="13">
        <v>2010641</v>
      </c>
      <c r="B144" s="14" t="s">
        <v>290</v>
      </c>
      <c r="C144" s="15">
        <v>0</v>
      </c>
      <c r="D144" s="15">
        <v>0</v>
      </c>
      <c r="E144" s="15">
        <v>0</v>
      </c>
      <c r="F144" s="15">
        <v>0</v>
      </c>
      <c r="G144" s="11">
        <f t="shared" si="9"/>
        <v>0</v>
      </c>
      <c r="H144" s="12">
        <f t="shared" si="10"/>
        <v>0</v>
      </c>
      <c r="I144" s="324" t="s">
        <v>159</v>
      </c>
      <c r="J144" s="17">
        <f>VLOOKUP(A144,'TB 2023'!B:J,9,0)</f>
        <v>0</v>
      </c>
      <c r="K144" s="18">
        <f t="shared" si="11"/>
        <v>0</v>
      </c>
      <c r="L144" s="17">
        <f>VLOOKUP(A144,'TB 2023'!B:M,12,0)</f>
        <v>0</v>
      </c>
      <c r="M144" s="18">
        <f t="shared" si="12"/>
        <v>0</v>
      </c>
      <c r="O144" s="15"/>
    </row>
    <row r="145" spans="1:15" ht="13.5">
      <c r="A145" s="13">
        <v>2010642</v>
      </c>
      <c r="B145" s="14" t="s">
        <v>291</v>
      </c>
      <c r="C145" s="15">
        <v>0</v>
      </c>
      <c r="D145" s="15">
        <v>0</v>
      </c>
      <c r="E145" s="15">
        <v>0</v>
      </c>
      <c r="F145" s="15">
        <v>0</v>
      </c>
      <c r="G145" s="11">
        <f t="shared" si="9"/>
        <v>0</v>
      </c>
      <c r="H145" s="12">
        <f t="shared" si="10"/>
        <v>0</v>
      </c>
      <c r="I145" s="324" t="s">
        <v>159</v>
      </c>
      <c r="J145" s="17">
        <f>VLOOKUP(A145,'TB 2023'!B:J,9,0)</f>
        <v>0</v>
      </c>
      <c r="K145" s="18">
        <f t="shared" si="11"/>
        <v>0</v>
      </c>
      <c r="L145" s="17">
        <f>VLOOKUP(A145,'TB 2023'!B:M,12,0)</f>
        <v>0</v>
      </c>
      <c r="M145" s="18">
        <f t="shared" si="12"/>
        <v>0</v>
      </c>
      <c r="O145" s="15"/>
    </row>
    <row r="146" spans="1:15" ht="13.5">
      <c r="A146" s="13">
        <v>2010643</v>
      </c>
      <c r="B146" s="14" t="s">
        <v>292</v>
      </c>
      <c r="C146" s="15">
        <v>0</v>
      </c>
      <c r="D146" s="15">
        <v>690893.69000000006</v>
      </c>
      <c r="E146" s="15">
        <v>0</v>
      </c>
      <c r="F146" s="15">
        <v>1739130.43</v>
      </c>
      <c r="G146" s="11">
        <f t="shared" si="9"/>
        <v>0</v>
      </c>
      <c r="H146" s="12">
        <f t="shared" si="10"/>
        <v>2430024.12</v>
      </c>
      <c r="I146" s="324" t="s">
        <v>159</v>
      </c>
      <c r="J146" s="17">
        <f>VLOOKUP(A146,'TB 2023'!B:J,9,0)</f>
        <v>0</v>
      </c>
      <c r="K146" s="18">
        <f t="shared" si="11"/>
        <v>0</v>
      </c>
      <c r="L146" s="17">
        <f>VLOOKUP(A146,'TB 2023'!B:M,12,0)</f>
        <v>1739130.43</v>
      </c>
      <c r="M146" s="18">
        <f t="shared" si="12"/>
        <v>0</v>
      </c>
      <c r="O146" s="15"/>
    </row>
    <row r="147" spans="1:15" ht="13.5">
      <c r="A147" s="13">
        <v>2010644</v>
      </c>
      <c r="B147" s="14" t="s">
        <v>293</v>
      </c>
      <c r="C147" s="15">
        <v>0</v>
      </c>
      <c r="D147" s="15">
        <v>0</v>
      </c>
      <c r="E147" s="15">
        <v>0</v>
      </c>
      <c r="F147" s="15">
        <v>0</v>
      </c>
      <c r="G147" s="11">
        <f t="shared" si="9"/>
        <v>0</v>
      </c>
      <c r="H147" s="12">
        <f t="shared" si="10"/>
        <v>0</v>
      </c>
      <c r="I147" s="324" t="s">
        <v>159</v>
      </c>
      <c r="J147" s="17">
        <f>VLOOKUP(A147,'TB 2023'!B:J,9,0)</f>
        <v>0</v>
      </c>
      <c r="K147" s="18">
        <f t="shared" si="11"/>
        <v>0</v>
      </c>
      <c r="L147" s="17">
        <f>VLOOKUP(A147,'TB 2023'!B:M,12,0)</f>
        <v>0</v>
      </c>
      <c r="M147" s="18">
        <f t="shared" si="12"/>
        <v>0</v>
      </c>
      <c r="O147" s="15"/>
    </row>
    <row r="148" spans="1:15" ht="13.5">
      <c r="A148" s="13">
        <v>2010645</v>
      </c>
      <c r="B148" s="14" t="s">
        <v>294</v>
      </c>
      <c r="C148" s="15">
        <v>0</v>
      </c>
      <c r="D148" s="15">
        <v>70787</v>
      </c>
      <c r="E148" s="15">
        <v>8543.0400000000009</v>
      </c>
      <c r="F148" s="15">
        <v>0</v>
      </c>
      <c r="G148" s="11">
        <f t="shared" si="9"/>
        <v>0</v>
      </c>
      <c r="H148" s="12">
        <f t="shared" si="10"/>
        <v>62243.96</v>
      </c>
      <c r="I148" s="324" t="s">
        <v>159</v>
      </c>
      <c r="J148" s="17">
        <f>VLOOKUP(A148,'TB 2023'!B:J,9,0)</f>
        <v>0</v>
      </c>
      <c r="K148" s="18">
        <f t="shared" si="11"/>
        <v>0</v>
      </c>
      <c r="L148" s="17">
        <f>VLOOKUP(A148,'TB 2023'!B:M,12,0)</f>
        <v>0</v>
      </c>
      <c r="M148" s="18">
        <f t="shared" si="12"/>
        <v>0</v>
      </c>
      <c r="O148" s="15"/>
    </row>
    <row r="149" spans="1:15" ht="13.5">
      <c r="A149" s="13">
        <v>2010646</v>
      </c>
      <c r="B149" s="14" t="s">
        <v>295</v>
      </c>
      <c r="C149" s="15">
        <v>0</v>
      </c>
      <c r="D149" s="15">
        <v>0</v>
      </c>
      <c r="E149" s="15">
        <v>0</v>
      </c>
      <c r="F149" s="15">
        <v>0</v>
      </c>
      <c r="G149" s="11">
        <f t="shared" si="9"/>
        <v>0</v>
      </c>
      <c r="H149" s="12">
        <f t="shared" si="10"/>
        <v>0</v>
      </c>
      <c r="I149" s="324" t="s">
        <v>159</v>
      </c>
      <c r="J149" s="17">
        <f>VLOOKUP(A149,'TB 2023'!B:J,9,0)</f>
        <v>0</v>
      </c>
      <c r="K149" s="18">
        <f t="shared" si="11"/>
        <v>0</v>
      </c>
      <c r="L149" s="17">
        <f>VLOOKUP(A149,'TB 2023'!B:M,12,0)</f>
        <v>0</v>
      </c>
      <c r="M149" s="18">
        <f t="shared" si="12"/>
        <v>0</v>
      </c>
      <c r="O149" s="15"/>
    </row>
    <row r="150" spans="1:15" ht="13.5">
      <c r="A150" s="13">
        <v>2010647</v>
      </c>
      <c r="B150" s="14" t="s">
        <v>296</v>
      </c>
      <c r="C150" s="15">
        <v>0</v>
      </c>
      <c r="D150" s="15">
        <v>3777902.89</v>
      </c>
      <c r="E150" s="15">
        <v>4821381.1500000004</v>
      </c>
      <c r="F150" s="15">
        <v>1043478.26</v>
      </c>
      <c r="G150" s="11">
        <f t="shared" si="9"/>
        <v>0</v>
      </c>
      <c r="H150" s="12">
        <f t="shared" si="10"/>
        <v>0</v>
      </c>
      <c r="I150" s="324" t="s">
        <v>159</v>
      </c>
      <c r="J150" s="17">
        <f>VLOOKUP(A150,'TB 2023'!B:J,9,0)</f>
        <v>0</v>
      </c>
      <c r="K150" s="18">
        <f t="shared" si="11"/>
        <v>0</v>
      </c>
      <c r="L150" s="17">
        <f>VLOOKUP(A150,'TB 2023'!B:M,12,0)</f>
        <v>1043478.26</v>
      </c>
      <c r="M150" s="18">
        <f t="shared" si="12"/>
        <v>0</v>
      </c>
      <c r="O150" s="15"/>
    </row>
    <row r="151" spans="1:15" ht="13.5">
      <c r="A151" s="13">
        <v>2010648</v>
      </c>
      <c r="B151" s="14" t="s">
        <v>297</v>
      </c>
      <c r="C151" s="15">
        <v>0</v>
      </c>
      <c r="D151" s="15">
        <v>0</v>
      </c>
      <c r="E151" s="15">
        <v>0</v>
      </c>
      <c r="F151" s="15">
        <v>0</v>
      </c>
      <c r="G151" s="11">
        <f t="shared" si="9"/>
        <v>0</v>
      </c>
      <c r="H151" s="12">
        <f t="shared" si="10"/>
        <v>0</v>
      </c>
      <c r="I151" s="324" t="s">
        <v>159</v>
      </c>
      <c r="J151" s="17">
        <f>VLOOKUP(A151,'TB 2023'!B:J,9,0)</f>
        <v>0</v>
      </c>
      <c r="K151" s="18">
        <f t="shared" si="11"/>
        <v>0</v>
      </c>
      <c r="L151" s="17">
        <f>VLOOKUP(A151,'TB 2023'!B:M,12,0)</f>
        <v>0</v>
      </c>
      <c r="M151" s="18">
        <f t="shared" si="12"/>
        <v>0</v>
      </c>
      <c r="O151" s="15"/>
    </row>
    <row r="152" spans="1:15" ht="13.5">
      <c r="A152" s="13">
        <v>2010649</v>
      </c>
      <c r="B152" s="14" t="s">
        <v>298</v>
      </c>
      <c r="C152" s="15">
        <v>0</v>
      </c>
      <c r="D152" s="15">
        <v>0</v>
      </c>
      <c r="E152" s="15">
        <v>0</v>
      </c>
      <c r="F152" s="15">
        <v>0</v>
      </c>
      <c r="G152" s="11">
        <f t="shared" si="9"/>
        <v>0</v>
      </c>
      <c r="H152" s="12">
        <f t="shared" si="10"/>
        <v>0</v>
      </c>
      <c r="I152" s="324" t="s">
        <v>159</v>
      </c>
      <c r="J152" s="17">
        <f>VLOOKUP(A152,'TB 2023'!B:J,9,0)</f>
        <v>0</v>
      </c>
      <c r="K152" s="18">
        <f t="shared" si="11"/>
        <v>0</v>
      </c>
      <c r="L152" s="17">
        <f>VLOOKUP(A152,'TB 2023'!B:M,12,0)</f>
        <v>0</v>
      </c>
      <c r="M152" s="18">
        <f t="shared" si="12"/>
        <v>0</v>
      </c>
      <c r="O152" s="15"/>
    </row>
    <row r="153" spans="1:15" ht="13.5">
      <c r="A153" s="13">
        <v>2010650</v>
      </c>
      <c r="B153" s="14" t="s">
        <v>299</v>
      </c>
      <c r="C153" s="15">
        <v>0</v>
      </c>
      <c r="D153" s="15">
        <v>0</v>
      </c>
      <c r="E153" s="15">
        <v>0</v>
      </c>
      <c r="F153" s="15">
        <v>0</v>
      </c>
      <c r="G153" s="11">
        <f t="shared" si="9"/>
        <v>0</v>
      </c>
      <c r="H153" s="12">
        <f t="shared" si="10"/>
        <v>0</v>
      </c>
      <c r="I153" s="324" t="s">
        <v>159</v>
      </c>
      <c r="J153" s="17">
        <f>VLOOKUP(A153,'TB 2023'!B:J,9,0)</f>
        <v>0</v>
      </c>
      <c r="K153" s="18">
        <f t="shared" si="11"/>
        <v>0</v>
      </c>
      <c r="L153" s="17">
        <f>VLOOKUP(A153,'TB 2023'!B:M,12,0)</f>
        <v>0</v>
      </c>
      <c r="M153" s="18">
        <f t="shared" si="12"/>
        <v>0</v>
      </c>
      <c r="O153" s="15"/>
    </row>
    <row r="154" spans="1:15" ht="13.5">
      <c r="A154" s="13">
        <v>2010653</v>
      </c>
      <c r="B154" s="14" t="s">
        <v>300</v>
      </c>
      <c r="C154" s="15">
        <v>0</v>
      </c>
      <c r="D154" s="15">
        <v>0</v>
      </c>
      <c r="E154" s="15">
        <v>0</v>
      </c>
      <c r="F154" s="15">
        <v>0</v>
      </c>
      <c r="G154" s="11">
        <f t="shared" si="9"/>
        <v>0</v>
      </c>
      <c r="H154" s="12">
        <f t="shared" si="10"/>
        <v>0</v>
      </c>
      <c r="I154" s="324" t="s">
        <v>159</v>
      </c>
      <c r="J154" s="17">
        <f>VLOOKUP(A154,'TB 2023'!B:J,9,0)</f>
        <v>0</v>
      </c>
      <c r="K154" s="18">
        <f t="shared" si="11"/>
        <v>0</v>
      </c>
      <c r="L154" s="17">
        <f>VLOOKUP(A154,'TB 2023'!B:M,12,0)</f>
        <v>0</v>
      </c>
      <c r="M154" s="18">
        <f t="shared" si="12"/>
        <v>0</v>
      </c>
      <c r="O154" s="15"/>
    </row>
    <row r="155" spans="1:15" ht="13.5">
      <c r="A155" s="13">
        <v>2010656</v>
      </c>
      <c r="B155" s="14" t="s">
        <v>301</v>
      </c>
      <c r="C155" s="15">
        <v>0</v>
      </c>
      <c r="D155" s="15">
        <v>86956.52</v>
      </c>
      <c r="E155" s="15">
        <v>0</v>
      </c>
      <c r="F155" s="15">
        <v>0</v>
      </c>
      <c r="G155" s="11">
        <f t="shared" si="9"/>
        <v>0</v>
      </c>
      <c r="H155" s="12">
        <f t="shared" si="10"/>
        <v>86956.52</v>
      </c>
      <c r="I155" s="324" t="s">
        <v>159</v>
      </c>
      <c r="J155" s="17">
        <f>VLOOKUP(A155,'TB 2023'!B:J,9,0)</f>
        <v>0</v>
      </c>
      <c r="K155" s="18">
        <f t="shared" si="11"/>
        <v>0</v>
      </c>
      <c r="L155" s="17">
        <f>VLOOKUP(A155,'TB 2023'!B:M,12,0)</f>
        <v>0</v>
      </c>
      <c r="M155" s="18">
        <f t="shared" si="12"/>
        <v>0</v>
      </c>
      <c r="O155" s="15"/>
    </row>
    <row r="156" spans="1:15" ht="13.5">
      <c r="A156" s="13">
        <v>2010657</v>
      </c>
      <c r="B156" s="14" t="s">
        <v>302</v>
      </c>
      <c r="C156" s="15">
        <v>0</v>
      </c>
      <c r="D156" s="15">
        <v>2080455.07</v>
      </c>
      <c r="E156" s="15">
        <v>2465294.31</v>
      </c>
      <c r="F156" s="15">
        <v>926107.83000000007</v>
      </c>
      <c r="G156" s="11">
        <f t="shared" si="9"/>
        <v>0</v>
      </c>
      <c r="H156" s="12">
        <f t="shared" si="10"/>
        <v>541268.59000000032</v>
      </c>
      <c r="I156" s="324" t="s">
        <v>159</v>
      </c>
      <c r="J156" s="17">
        <f>VLOOKUP(A156,'TB 2023'!B:J,9,0)</f>
        <v>0</v>
      </c>
      <c r="K156" s="18">
        <f t="shared" si="11"/>
        <v>0</v>
      </c>
      <c r="L156" s="17">
        <f>VLOOKUP(A156,'TB 2023'!B:M,12,0)</f>
        <v>926107.83000000007</v>
      </c>
      <c r="M156" s="18">
        <f t="shared" si="12"/>
        <v>0</v>
      </c>
      <c r="O156" s="15"/>
    </row>
    <row r="157" spans="1:15" ht="13.5">
      <c r="A157" s="13">
        <v>2010659</v>
      </c>
      <c r="B157" s="14" t="s">
        <v>303</v>
      </c>
      <c r="C157" s="15">
        <v>0</v>
      </c>
      <c r="D157" s="15">
        <v>872686.96</v>
      </c>
      <c r="E157" s="15">
        <v>0</v>
      </c>
      <c r="F157" s="15">
        <v>0</v>
      </c>
      <c r="G157" s="11">
        <f t="shared" si="9"/>
        <v>0</v>
      </c>
      <c r="H157" s="12">
        <f t="shared" si="10"/>
        <v>872686.96</v>
      </c>
      <c r="I157" s="324" t="s">
        <v>159</v>
      </c>
      <c r="J157" s="17">
        <f>VLOOKUP(A157,'TB 2023'!B:J,9,0)</f>
        <v>0</v>
      </c>
      <c r="K157" s="18">
        <f t="shared" si="11"/>
        <v>0</v>
      </c>
      <c r="L157" s="17">
        <f>VLOOKUP(A157,'TB 2023'!B:M,12,0)</f>
        <v>0</v>
      </c>
      <c r="M157" s="18">
        <f t="shared" si="12"/>
        <v>0</v>
      </c>
      <c r="O157" s="15"/>
    </row>
    <row r="158" spans="1:15" ht="13.5">
      <c r="A158" s="13">
        <v>2010661</v>
      </c>
      <c r="B158" s="14" t="s">
        <v>304</v>
      </c>
      <c r="C158" s="15">
        <v>0</v>
      </c>
      <c r="D158" s="15">
        <v>0</v>
      </c>
      <c r="E158" s="15">
        <v>0</v>
      </c>
      <c r="F158" s="15">
        <v>0</v>
      </c>
      <c r="G158" s="11">
        <f t="shared" si="9"/>
        <v>0</v>
      </c>
      <c r="H158" s="12">
        <f t="shared" si="10"/>
        <v>0</v>
      </c>
      <c r="I158" s="324" t="s">
        <v>159</v>
      </c>
      <c r="J158" s="17">
        <f>VLOOKUP(A158,'TB 2023'!B:J,9,0)</f>
        <v>0</v>
      </c>
      <c r="K158" s="18">
        <f t="shared" si="11"/>
        <v>0</v>
      </c>
      <c r="L158" s="17">
        <f>VLOOKUP(A158,'TB 2023'!B:M,12,0)</f>
        <v>0</v>
      </c>
      <c r="M158" s="18">
        <f t="shared" si="12"/>
        <v>0</v>
      </c>
      <c r="O158" s="15"/>
    </row>
    <row r="159" spans="1:15" ht="13.5">
      <c r="A159" s="13">
        <v>2010662</v>
      </c>
      <c r="B159" s="14" t="s">
        <v>305</v>
      </c>
      <c r="C159" s="15">
        <v>0</v>
      </c>
      <c r="D159" s="15">
        <v>0</v>
      </c>
      <c r="E159" s="15">
        <v>0</v>
      </c>
      <c r="F159" s="15">
        <v>0</v>
      </c>
      <c r="G159" s="11">
        <f t="shared" si="9"/>
        <v>0</v>
      </c>
      <c r="H159" s="12">
        <f t="shared" si="10"/>
        <v>0</v>
      </c>
      <c r="I159" s="324" t="s">
        <v>159</v>
      </c>
      <c r="J159" s="17">
        <f>VLOOKUP(A159,'TB 2023'!B:J,9,0)</f>
        <v>0</v>
      </c>
      <c r="K159" s="18">
        <f t="shared" si="11"/>
        <v>0</v>
      </c>
      <c r="L159" s="17">
        <f>VLOOKUP(A159,'TB 2023'!B:M,12,0)</f>
        <v>0</v>
      </c>
      <c r="M159" s="18">
        <f t="shared" si="12"/>
        <v>0</v>
      </c>
      <c r="O159" s="15"/>
    </row>
    <row r="160" spans="1:15" ht="13.5">
      <c r="A160" s="13">
        <v>2010663</v>
      </c>
      <c r="B160" s="14" t="s">
        <v>306</v>
      </c>
      <c r="C160" s="15">
        <v>0</v>
      </c>
      <c r="D160" s="15">
        <v>195652.17</v>
      </c>
      <c r="E160" s="15">
        <v>0</v>
      </c>
      <c r="F160" s="15">
        <v>0</v>
      </c>
      <c r="G160" s="11">
        <f t="shared" si="9"/>
        <v>0</v>
      </c>
      <c r="H160" s="12">
        <f t="shared" si="10"/>
        <v>195652.17</v>
      </c>
      <c r="I160" s="324" t="s">
        <v>159</v>
      </c>
      <c r="J160" s="17">
        <f>VLOOKUP(A160,'TB 2023'!B:J,9,0)</f>
        <v>0</v>
      </c>
      <c r="K160" s="18">
        <f t="shared" si="11"/>
        <v>0</v>
      </c>
      <c r="L160" s="17">
        <f>VLOOKUP(A160,'TB 2023'!B:M,12,0)</f>
        <v>0</v>
      </c>
      <c r="M160" s="18">
        <f t="shared" si="12"/>
        <v>0</v>
      </c>
      <c r="O160" s="15"/>
    </row>
    <row r="161" spans="1:15" ht="13.5">
      <c r="A161" s="13">
        <v>2010664</v>
      </c>
      <c r="B161" s="14" t="s">
        <v>307</v>
      </c>
      <c r="C161" s="15">
        <v>0</v>
      </c>
      <c r="D161" s="15">
        <v>0</v>
      </c>
      <c r="E161" s="15">
        <v>0</v>
      </c>
      <c r="F161" s="15">
        <v>0</v>
      </c>
      <c r="G161" s="11">
        <f t="shared" si="9"/>
        <v>0</v>
      </c>
      <c r="H161" s="12">
        <f t="shared" si="10"/>
        <v>0</v>
      </c>
      <c r="I161" s="324" t="s">
        <v>159</v>
      </c>
      <c r="J161" s="17">
        <f>VLOOKUP(A161,'TB 2023'!B:J,9,0)</f>
        <v>0</v>
      </c>
      <c r="K161" s="18">
        <f t="shared" si="11"/>
        <v>0</v>
      </c>
      <c r="L161" s="17">
        <f>VLOOKUP(A161,'TB 2023'!B:M,12,0)</f>
        <v>0</v>
      </c>
      <c r="M161" s="18">
        <f t="shared" si="12"/>
        <v>0</v>
      </c>
      <c r="O161" s="15"/>
    </row>
    <row r="162" spans="1:15" ht="13.5">
      <c r="A162" s="13">
        <v>2010665</v>
      </c>
      <c r="B162" s="14" t="s">
        <v>308</v>
      </c>
      <c r="C162" s="15">
        <v>0</v>
      </c>
      <c r="D162" s="15">
        <v>1641727.58</v>
      </c>
      <c r="E162" s="15">
        <v>0</v>
      </c>
      <c r="F162" s="15">
        <v>0</v>
      </c>
      <c r="G162" s="11">
        <f t="shared" si="9"/>
        <v>0</v>
      </c>
      <c r="H162" s="12">
        <f t="shared" si="10"/>
        <v>1641727.58</v>
      </c>
      <c r="I162" s="324" t="s">
        <v>159</v>
      </c>
      <c r="J162" s="17">
        <f>VLOOKUP(A162,'TB 2023'!B:J,9,0)</f>
        <v>0</v>
      </c>
      <c r="K162" s="18">
        <f t="shared" si="11"/>
        <v>0</v>
      </c>
      <c r="L162" s="17">
        <f>VLOOKUP(A162,'TB 2023'!B:M,12,0)</f>
        <v>0</v>
      </c>
      <c r="M162" s="18">
        <f t="shared" si="12"/>
        <v>0</v>
      </c>
      <c r="O162" s="15"/>
    </row>
    <row r="163" spans="1:15" ht="13.5">
      <c r="A163" s="13">
        <v>2010666</v>
      </c>
      <c r="B163" s="14" t="s">
        <v>309</v>
      </c>
      <c r="C163" s="15">
        <v>0</v>
      </c>
      <c r="D163" s="15">
        <v>4185571</v>
      </c>
      <c r="E163" s="15">
        <v>3105246.6</v>
      </c>
      <c r="F163" s="15">
        <v>0</v>
      </c>
      <c r="G163" s="11">
        <f t="shared" si="9"/>
        <v>0</v>
      </c>
      <c r="H163" s="12">
        <f t="shared" si="10"/>
        <v>1080324.3999999999</v>
      </c>
      <c r="I163" s="324" t="s">
        <v>159</v>
      </c>
      <c r="J163" s="17">
        <f>VLOOKUP(A163,'TB 2023'!B:J,9,0)</f>
        <v>0</v>
      </c>
      <c r="K163" s="18">
        <f t="shared" si="11"/>
        <v>0</v>
      </c>
      <c r="L163" s="17">
        <f>VLOOKUP(A163,'TB 2023'!B:M,12,0)</f>
        <v>0</v>
      </c>
      <c r="M163" s="18">
        <f t="shared" si="12"/>
        <v>0</v>
      </c>
      <c r="O163" s="15"/>
    </row>
    <row r="164" spans="1:15" ht="13.5">
      <c r="A164" s="13">
        <v>2010667</v>
      </c>
      <c r="B164" s="14" t="s">
        <v>310</v>
      </c>
      <c r="C164" s="15">
        <v>0</v>
      </c>
      <c r="D164" s="15">
        <v>76223.990000000005</v>
      </c>
      <c r="E164" s="15">
        <v>76223.990000000005</v>
      </c>
      <c r="F164" s="15">
        <v>0</v>
      </c>
      <c r="G164" s="11">
        <f t="shared" si="9"/>
        <v>0</v>
      </c>
      <c r="H164" s="12">
        <f t="shared" si="10"/>
        <v>0</v>
      </c>
      <c r="I164" s="324" t="s">
        <v>159</v>
      </c>
      <c r="J164" s="17">
        <f>VLOOKUP(A164,'TB 2023'!B:J,9,0)</f>
        <v>0</v>
      </c>
      <c r="K164" s="18">
        <f t="shared" si="11"/>
        <v>0</v>
      </c>
      <c r="L164" s="17">
        <f>VLOOKUP(A164,'TB 2023'!B:M,12,0)</f>
        <v>0</v>
      </c>
      <c r="M164" s="18">
        <f t="shared" si="12"/>
        <v>0</v>
      </c>
      <c r="O164" s="15"/>
    </row>
    <row r="165" spans="1:15" ht="13.5">
      <c r="A165" s="13">
        <v>2010668</v>
      </c>
      <c r="B165" s="14" t="s">
        <v>311</v>
      </c>
      <c r="C165" s="15">
        <v>0</v>
      </c>
      <c r="D165" s="15">
        <v>157478.26</v>
      </c>
      <c r="E165" s="15">
        <v>157478.26</v>
      </c>
      <c r="F165" s="15">
        <v>0</v>
      </c>
      <c r="G165" s="11">
        <f t="shared" si="9"/>
        <v>0</v>
      </c>
      <c r="H165" s="12">
        <f t="shared" si="10"/>
        <v>0</v>
      </c>
      <c r="I165" s="324" t="s">
        <v>159</v>
      </c>
      <c r="J165" s="17">
        <f>VLOOKUP(A165,'TB 2023'!B:J,9,0)</f>
        <v>0</v>
      </c>
      <c r="K165" s="18">
        <f t="shared" si="11"/>
        <v>0</v>
      </c>
      <c r="L165" s="17">
        <f>VLOOKUP(A165,'TB 2023'!B:M,12,0)</f>
        <v>0</v>
      </c>
      <c r="M165" s="18">
        <f t="shared" si="12"/>
        <v>0</v>
      </c>
      <c r="O165" s="15"/>
    </row>
    <row r="166" spans="1:15" ht="13.5">
      <c r="A166" s="13">
        <v>2010669</v>
      </c>
      <c r="B166" s="14" t="s">
        <v>312</v>
      </c>
      <c r="C166" s="15">
        <v>0</v>
      </c>
      <c r="D166" s="15">
        <v>964809.36</v>
      </c>
      <c r="E166" s="15">
        <v>1482059.98</v>
      </c>
      <c r="F166" s="15">
        <v>517250.62</v>
      </c>
      <c r="G166" s="11">
        <f t="shared" si="9"/>
        <v>0</v>
      </c>
      <c r="H166" s="12">
        <f t="shared" si="10"/>
        <v>0</v>
      </c>
      <c r="I166" s="324" t="s">
        <v>159</v>
      </c>
      <c r="J166" s="17">
        <f>VLOOKUP(A166,'TB 2023'!B:J,9,0)</f>
        <v>0</v>
      </c>
      <c r="K166" s="18">
        <f t="shared" si="11"/>
        <v>0</v>
      </c>
      <c r="L166" s="17">
        <f>VLOOKUP(A166,'TB 2023'!B:M,12,0)</f>
        <v>517250.62</v>
      </c>
      <c r="M166" s="18">
        <f t="shared" si="12"/>
        <v>0</v>
      </c>
      <c r="O166" s="15"/>
    </row>
    <row r="167" spans="1:15" ht="13.5">
      <c r="A167" s="13">
        <v>2010670</v>
      </c>
      <c r="B167" s="14" t="s">
        <v>313</v>
      </c>
      <c r="C167" s="15">
        <v>0</v>
      </c>
      <c r="D167" s="15">
        <v>393207.15</v>
      </c>
      <c r="E167" s="15">
        <v>393207.15</v>
      </c>
      <c r="F167" s="15">
        <v>0</v>
      </c>
      <c r="G167" s="11">
        <f t="shared" si="9"/>
        <v>0</v>
      </c>
      <c r="H167" s="12">
        <f t="shared" si="10"/>
        <v>0</v>
      </c>
      <c r="I167" s="324" t="s">
        <v>159</v>
      </c>
      <c r="J167" s="17">
        <f>VLOOKUP(A167,'TB 2023'!B:J,9,0)</f>
        <v>0</v>
      </c>
      <c r="K167" s="18">
        <f t="shared" si="11"/>
        <v>0</v>
      </c>
      <c r="L167" s="17">
        <f>VLOOKUP(A167,'TB 2023'!B:M,12,0)</f>
        <v>0</v>
      </c>
      <c r="M167" s="18">
        <f t="shared" si="12"/>
        <v>0</v>
      </c>
      <c r="O167" s="15"/>
    </row>
    <row r="168" spans="1:15" ht="13.5">
      <c r="A168" s="13">
        <v>2010671</v>
      </c>
      <c r="B168" s="14" t="s">
        <v>314</v>
      </c>
      <c r="C168" s="15">
        <v>0</v>
      </c>
      <c r="D168" s="15">
        <v>0</v>
      </c>
      <c r="E168" s="15">
        <v>0</v>
      </c>
      <c r="F168" s="15">
        <v>0</v>
      </c>
      <c r="G168" s="11">
        <f t="shared" si="9"/>
        <v>0</v>
      </c>
      <c r="H168" s="12">
        <f t="shared" si="10"/>
        <v>0</v>
      </c>
      <c r="I168" s="324" t="s">
        <v>159</v>
      </c>
      <c r="J168" s="17">
        <f>VLOOKUP(A168,'TB 2023'!B:J,9,0)</f>
        <v>0</v>
      </c>
      <c r="K168" s="18">
        <f t="shared" si="11"/>
        <v>0</v>
      </c>
      <c r="L168" s="17">
        <f>VLOOKUP(A168,'TB 2023'!B:M,12,0)</f>
        <v>0</v>
      </c>
      <c r="M168" s="18">
        <f t="shared" si="12"/>
        <v>0</v>
      </c>
      <c r="O168" s="15"/>
    </row>
    <row r="169" spans="1:15" ht="13.5">
      <c r="A169" s="13">
        <v>2010672</v>
      </c>
      <c r="B169" s="14" t="s">
        <v>315</v>
      </c>
      <c r="C169" s="15">
        <v>0</v>
      </c>
      <c r="D169" s="15">
        <v>0</v>
      </c>
      <c r="E169" s="15">
        <v>0</v>
      </c>
      <c r="F169" s="15">
        <v>0</v>
      </c>
      <c r="G169" s="11">
        <f t="shared" si="9"/>
        <v>0</v>
      </c>
      <c r="H169" s="12">
        <f t="shared" si="10"/>
        <v>0</v>
      </c>
      <c r="I169" s="324" t="s">
        <v>159</v>
      </c>
      <c r="J169" s="17">
        <f>VLOOKUP(A169,'TB 2023'!B:J,9,0)</f>
        <v>0</v>
      </c>
      <c r="K169" s="18">
        <f t="shared" si="11"/>
        <v>0</v>
      </c>
      <c r="L169" s="17">
        <f>VLOOKUP(A169,'TB 2023'!B:M,12,0)</f>
        <v>0</v>
      </c>
      <c r="M169" s="18">
        <f t="shared" si="12"/>
        <v>0</v>
      </c>
      <c r="O169" s="15"/>
    </row>
    <row r="170" spans="1:15" ht="13.5">
      <c r="A170" s="13">
        <v>2010673</v>
      </c>
      <c r="B170" s="14" t="s">
        <v>316</v>
      </c>
      <c r="C170" s="15">
        <v>0</v>
      </c>
      <c r="D170" s="15">
        <v>0</v>
      </c>
      <c r="E170" s="15">
        <v>0</v>
      </c>
      <c r="F170" s="15">
        <v>0</v>
      </c>
      <c r="G170" s="11">
        <f t="shared" si="9"/>
        <v>0</v>
      </c>
      <c r="H170" s="12">
        <f t="shared" si="10"/>
        <v>0</v>
      </c>
      <c r="I170" s="324" t="s">
        <v>159</v>
      </c>
      <c r="J170" s="17">
        <f>VLOOKUP(A170,'TB 2023'!B:J,9,0)</f>
        <v>0</v>
      </c>
      <c r="K170" s="18">
        <f t="shared" si="11"/>
        <v>0</v>
      </c>
      <c r="L170" s="17">
        <f>VLOOKUP(A170,'TB 2023'!B:M,12,0)</f>
        <v>0</v>
      </c>
      <c r="M170" s="18">
        <f t="shared" si="12"/>
        <v>0</v>
      </c>
      <c r="O170" s="15"/>
    </row>
    <row r="171" spans="1:15" ht="13.5">
      <c r="A171" s="13">
        <v>2010674</v>
      </c>
      <c r="B171" s="14" t="s">
        <v>317</v>
      </c>
      <c r="C171" s="15">
        <v>0</v>
      </c>
      <c r="D171" s="15">
        <v>321646.96000000002</v>
      </c>
      <c r="E171" s="15">
        <v>321646.96000000002</v>
      </c>
      <c r="F171" s="15">
        <v>0</v>
      </c>
      <c r="G171" s="11">
        <f t="shared" si="9"/>
        <v>0</v>
      </c>
      <c r="H171" s="12">
        <f t="shared" si="10"/>
        <v>0</v>
      </c>
      <c r="I171" s="324" t="s">
        <v>159</v>
      </c>
      <c r="J171" s="17">
        <f>VLOOKUP(A171,'TB 2023'!B:J,9,0)</f>
        <v>0</v>
      </c>
      <c r="K171" s="18">
        <f t="shared" si="11"/>
        <v>0</v>
      </c>
      <c r="L171" s="17">
        <f>VLOOKUP(A171,'TB 2023'!B:M,12,0)</f>
        <v>0</v>
      </c>
      <c r="M171" s="18">
        <f t="shared" si="12"/>
        <v>0</v>
      </c>
      <c r="O171" s="15"/>
    </row>
    <row r="172" spans="1:15" ht="13.5">
      <c r="A172" s="13">
        <v>2010675</v>
      </c>
      <c r="B172" s="14" t="s">
        <v>318</v>
      </c>
      <c r="C172" s="15">
        <v>0</v>
      </c>
      <c r="D172" s="15">
        <v>440850.54000000004</v>
      </c>
      <c r="E172" s="15">
        <v>440850.54000000004</v>
      </c>
      <c r="F172" s="15">
        <v>0</v>
      </c>
      <c r="G172" s="11">
        <f t="shared" si="9"/>
        <v>0</v>
      </c>
      <c r="H172" s="12">
        <f t="shared" si="10"/>
        <v>0</v>
      </c>
      <c r="I172" s="324" t="s">
        <v>159</v>
      </c>
      <c r="J172" s="17">
        <f>VLOOKUP(A172,'TB 2023'!B:J,9,0)</f>
        <v>0</v>
      </c>
      <c r="K172" s="18">
        <f t="shared" si="11"/>
        <v>0</v>
      </c>
      <c r="L172" s="17">
        <f>VLOOKUP(A172,'TB 2023'!B:M,12,0)</f>
        <v>0</v>
      </c>
      <c r="M172" s="18">
        <f t="shared" si="12"/>
        <v>0</v>
      </c>
      <c r="O172" s="15"/>
    </row>
    <row r="173" spans="1:15" ht="13.5">
      <c r="A173" s="13">
        <v>2010676</v>
      </c>
      <c r="B173" s="14" t="s">
        <v>319</v>
      </c>
      <c r="C173" s="15">
        <v>0</v>
      </c>
      <c r="D173" s="15">
        <v>1537760.79</v>
      </c>
      <c r="E173" s="15">
        <v>1374106.11</v>
      </c>
      <c r="F173" s="15">
        <v>245487.67</v>
      </c>
      <c r="G173" s="11">
        <f t="shared" si="9"/>
        <v>0</v>
      </c>
      <c r="H173" s="12">
        <f t="shared" si="10"/>
        <v>409142.34999999986</v>
      </c>
      <c r="I173" s="324" t="s">
        <v>159</v>
      </c>
      <c r="J173" s="17">
        <f>VLOOKUP(A173,'TB 2023'!B:J,9,0)</f>
        <v>0</v>
      </c>
      <c r="K173" s="18">
        <f t="shared" si="11"/>
        <v>0</v>
      </c>
      <c r="L173" s="17">
        <f>VLOOKUP(A173,'TB 2023'!B:M,12,0)</f>
        <v>245487.67</v>
      </c>
      <c r="M173" s="18">
        <f t="shared" si="12"/>
        <v>0</v>
      </c>
      <c r="O173" s="15"/>
    </row>
    <row r="174" spans="1:15" ht="13.5">
      <c r="A174" s="13">
        <v>2010677</v>
      </c>
      <c r="B174" s="14" t="s">
        <v>320</v>
      </c>
      <c r="C174" s="15">
        <v>0</v>
      </c>
      <c r="D174" s="15">
        <v>0</v>
      </c>
      <c r="E174" s="15">
        <v>0</v>
      </c>
      <c r="F174" s="15">
        <v>0</v>
      </c>
      <c r="G174" s="11">
        <f t="shared" si="9"/>
        <v>0</v>
      </c>
      <c r="H174" s="12">
        <f t="shared" si="10"/>
        <v>0</v>
      </c>
      <c r="I174" s="324" t="s">
        <v>159</v>
      </c>
      <c r="J174" s="17">
        <f>VLOOKUP(A174,'TB 2023'!B:J,9,0)</f>
        <v>0</v>
      </c>
      <c r="K174" s="18">
        <f t="shared" si="11"/>
        <v>0</v>
      </c>
      <c r="L174" s="17">
        <f>VLOOKUP(A174,'TB 2023'!B:M,12,0)</f>
        <v>0</v>
      </c>
      <c r="M174" s="18">
        <f t="shared" si="12"/>
        <v>0</v>
      </c>
      <c r="O174" s="15"/>
    </row>
    <row r="175" spans="1:15" ht="13.5">
      <c r="A175" s="13">
        <v>2010678</v>
      </c>
      <c r="B175" s="14" t="s">
        <v>321</v>
      </c>
      <c r="C175" s="15">
        <v>0</v>
      </c>
      <c r="D175" s="15">
        <v>258486.76</v>
      </c>
      <c r="E175" s="15">
        <v>0</v>
      </c>
      <c r="F175" s="15">
        <v>0</v>
      </c>
      <c r="G175" s="11">
        <f t="shared" si="9"/>
        <v>0</v>
      </c>
      <c r="H175" s="12">
        <f t="shared" si="10"/>
        <v>258486.76</v>
      </c>
      <c r="I175" s="324" t="s">
        <v>159</v>
      </c>
      <c r="J175" s="17">
        <f>VLOOKUP(A175,'TB 2023'!B:J,9,0)</f>
        <v>0</v>
      </c>
      <c r="K175" s="18">
        <f t="shared" si="11"/>
        <v>0</v>
      </c>
      <c r="L175" s="17">
        <f>VLOOKUP(A175,'TB 2023'!B:M,12,0)</f>
        <v>0</v>
      </c>
      <c r="M175" s="18">
        <f t="shared" si="12"/>
        <v>0</v>
      </c>
      <c r="O175" s="15"/>
    </row>
    <row r="176" spans="1:15" ht="13.5">
      <c r="A176" s="13">
        <v>2010679</v>
      </c>
      <c r="B176" s="14" t="s">
        <v>322</v>
      </c>
      <c r="C176" s="15">
        <v>0</v>
      </c>
      <c r="D176" s="15">
        <v>282366.09000000003</v>
      </c>
      <c r="E176" s="15">
        <v>324015.32</v>
      </c>
      <c r="F176" s="15">
        <v>80608.7</v>
      </c>
      <c r="G176" s="11">
        <f t="shared" si="9"/>
        <v>0</v>
      </c>
      <c r="H176" s="12">
        <f t="shared" si="10"/>
        <v>38959.47000000003</v>
      </c>
      <c r="I176" s="324" t="s">
        <v>159</v>
      </c>
      <c r="J176" s="17">
        <f>VLOOKUP(A176,'TB 2023'!B:J,9,0)</f>
        <v>0</v>
      </c>
      <c r="K176" s="18">
        <f t="shared" si="11"/>
        <v>0</v>
      </c>
      <c r="L176" s="17">
        <f>VLOOKUP(A176,'TB 2023'!B:M,12,0)</f>
        <v>80608.7</v>
      </c>
      <c r="M176" s="18">
        <f t="shared" si="12"/>
        <v>0</v>
      </c>
      <c r="O176" s="15"/>
    </row>
    <row r="177" spans="1:15" ht="13.5">
      <c r="A177" s="13">
        <v>2010680</v>
      </c>
      <c r="B177" s="14" t="s">
        <v>323</v>
      </c>
      <c r="C177" s="15">
        <v>0</v>
      </c>
      <c r="D177" s="15">
        <v>747690.22</v>
      </c>
      <c r="E177" s="15">
        <v>747690.22</v>
      </c>
      <c r="F177" s="15">
        <v>0</v>
      </c>
      <c r="G177" s="11">
        <f t="shared" si="9"/>
        <v>0</v>
      </c>
      <c r="H177" s="12">
        <f t="shared" si="10"/>
        <v>0</v>
      </c>
      <c r="I177" s="324" t="s">
        <v>159</v>
      </c>
      <c r="J177" s="17">
        <f>VLOOKUP(A177,'TB 2023'!B:J,9,0)</f>
        <v>0</v>
      </c>
      <c r="K177" s="18">
        <f t="shared" si="11"/>
        <v>0</v>
      </c>
      <c r="L177" s="17">
        <f>VLOOKUP(A177,'TB 2023'!B:M,12,0)</f>
        <v>0</v>
      </c>
      <c r="M177" s="18">
        <f t="shared" si="12"/>
        <v>0</v>
      </c>
      <c r="O177" s="15"/>
    </row>
    <row r="178" spans="1:15" ht="13.5">
      <c r="A178" s="13">
        <v>2010681</v>
      </c>
      <c r="B178" s="14" t="s">
        <v>324</v>
      </c>
      <c r="C178" s="15">
        <v>0</v>
      </c>
      <c r="D178" s="15">
        <v>1464030.58</v>
      </c>
      <c r="E178" s="15">
        <v>1612133.77</v>
      </c>
      <c r="F178" s="15">
        <v>148103.19</v>
      </c>
      <c r="G178" s="11">
        <f t="shared" si="9"/>
        <v>0</v>
      </c>
      <c r="H178" s="12">
        <f t="shared" si="10"/>
        <v>0</v>
      </c>
      <c r="I178" s="324" t="s">
        <v>159</v>
      </c>
      <c r="J178" s="17">
        <f>VLOOKUP(A178,'TB 2023'!B:J,9,0)</f>
        <v>0</v>
      </c>
      <c r="K178" s="18">
        <f t="shared" si="11"/>
        <v>0</v>
      </c>
      <c r="L178" s="17">
        <f>VLOOKUP(A178,'TB 2023'!B:M,12,0)</f>
        <v>148103.19</v>
      </c>
      <c r="M178" s="18">
        <f t="shared" si="12"/>
        <v>0</v>
      </c>
      <c r="O178" s="15"/>
    </row>
    <row r="179" spans="1:15" ht="13.5">
      <c r="A179" s="13">
        <v>2010682</v>
      </c>
      <c r="B179" s="14" t="s">
        <v>325</v>
      </c>
      <c r="C179" s="15">
        <v>0</v>
      </c>
      <c r="D179" s="15">
        <v>93554.5</v>
      </c>
      <c r="E179" s="15">
        <v>304482.35000000003</v>
      </c>
      <c r="F179" s="15">
        <v>599217.99</v>
      </c>
      <c r="G179" s="11">
        <f t="shared" si="9"/>
        <v>0</v>
      </c>
      <c r="H179" s="12">
        <f t="shared" si="10"/>
        <v>388290.13999999996</v>
      </c>
      <c r="I179" s="324" t="s">
        <v>159</v>
      </c>
      <c r="J179" s="17">
        <f>VLOOKUP(A179,'TB 2023'!B:J,9,0)</f>
        <v>0</v>
      </c>
      <c r="K179" s="18">
        <f t="shared" si="11"/>
        <v>0</v>
      </c>
      <c r="L179" s="17">
        <f>VLOOKUP(A179,'TB 2023'!B:M,12,0)</f>
        <v>599217.99</v>
      </c>
      <c r="M179" s="18">
        <f t="shared" si="12"/>
        <v>0</v>
      </c>
      <c r="O179" s="15"/>
    </row>
    <row r="180" spans="1:15" ht="13.5">
      <c r="A180" s="13">
        <v>2010683</v>
      </c>
      <c r="B180" s="14" t="s">
        <v>326</v>
      </c>
      <c r="C180" s="15">
        <v>0</v>
      </c>
      <c r="D180" s="15">
        <v>2521739.13</v>
      </c>
      <c r="E180" s="15">
        <v>2521739.13</v>
      </c>
      <c r="F180" s="15">
        <v>0</v>
      </c>
      <c r="G180" s="11">
        <f t="shared" si="9"/>
        <v>0</v>
      </c>
      <c r="H180" s="12">
        <f t="shared" si="10"/>
        <v>0</v>
      </c>
      <c r="I180" s="324" t="s">
        <v>159</v>
      </c>
      <c r="J180" s="17">
        <f>VLOOKUP(A180,'TB 2023'!B:J,9,0)</f>
        <v>0</v>
      </c>
      <c r="K180" s="18">
        <f t="shared" si="11"/>
        <v>0</v>
      </c>
      <c r="L180" s="17">
        <f>VLOOKUP(A180,'TB 2023'!B:M,12,0)</f>
        <v>0</v>
      </c>
      <c r="M180" s="18">
        <f t="shared" si="12"/>
        <v>0</v>
      </c>
      <c r="O180" s="15"/>
    </row>
    <row r="181" spans="1:15" ht="13.5">
      <c r="A181" s="13">
        <v>2010684</v>
      </c>
      <c r="B181" s="14" t="s">
        <v>327</v>
      </c>
      <c r="C181" s="15">
        <v>0</v>
      </c>
      <c r="D181" s="15">
        <v>3430853.91</v>
      </c>
      <c r="E181" s="15">
        <v>13393555.52</v>
      </c>
      <c r="F181" s="15">
        <v>15419146.09</v>
      </c>
      <c r="G181" s="11">
        <f t="shared" si="9"/>
        <v>0</v>
      </c>
      <c r="H181" s="12">
        <f t="shared" si="10"/>
        <v>5456444.4800000004</v>
      </c>
      <c r="I181" s="324" t="s">
        <v>159</v>
      </c>
      <c r="J181" s="17">
        <f>VLOOKUP(A181,'TB 2023'!B:J,9,0)</f>
        <v>0</v>
      </c>
      <c r="K181" s="18">
        <f t="shared" si="11"/>
        <v>0</v>
      </c>
      <c r="L181" s="17">
        <f>VLOOKUP(A181,'TB 2023'!B:M,12,0)</f>
        <v>15419146.09</v>
      </c>
      <c r="M181" s="18">
        <f t="shared" si="12"/>
        <v>0</v>
      </c>
      <c r="O181" s="15"/>
    </row>
    <row r="182" spans="1:15" ht="13.5">
      <c r="A182" s="13">
        <v>2010685</v>
      </c>
      <c r="B182" s="14" t="s">
        <v>328</v>
      </c>
      <c r="C182" s="15">
        <v>0</v>
      </c>
      <c r="D182" s="15">
        <v>0</v>
      </c>
      <c r="E182" s="15">
        <v>0</v>
      </c>
      <c r="F182" s="15">
        <v>1850000</v>
      </c>
      <c r="G182" s="11">
        <f t="shared" si="9"/>
        <v>0</v>
      </c>
      <c r="H182" s="12">
        <f t="shared" si="10"/>
        <v>1850000</v>
      </c>
      <c r="I182" s="324" t="s">
        <v>159</v>
      </c>
      <c r="J182" s="17">
        <f>VLOOKUP(A182,'TB 2023'!B:J,9,0)</f>
        <v>0</v>
      </c>
      <c r="K182" s="18">
        <f t="shared" si="11"/>
        <v>0</v>
      </c>
      <c r="L182" s="17">
        <f>VLOOKUP(A182,'TB 2023'!B:M,12,0)</f>
        <v>1850000</v>
      </c>
      <c r="M182" s="18">
        <f t="shared" si="12"/>
        <v>0</v>
      </c>
      <c r="O182" s="15"/>
    </row>
    <row r="183" spans="1:15" ht="13.5">
      <c r="A183" s="13">
        <v>2010686</v>
      </c>
      <c r="B183" s="14" t="s">
        <v>329</v>
      </c>
      <c r="C183" s="15">
        <v>0</v>
      </c>
      <c r="D183" s="15">
        <v>0</v>
      </c>
      <c r="E183" s="15">
        <v>122500</v>
      </c>
      <c r="F183" s="15">
        <v>122500</v>
      </c>
      <c r="G183" s="11">
        <f t="shared" si="9"/>
        <v>0</v>
      </c>
      <c r="H183" s="12">
        <f t="shared" si="10"/>
        <v>0</v>
      </c>
      <c r="I183" s="324" t="s">
        <v>159</v>
      </c>
      <c r="J183" s="17">
        <f>VLOOKUP(A183,'TB 2023'!B:J,9,0)</f>
        <v>0</v>
      </c>
      <c r="K183" s="18">
        <f t="shared" si="11"/>
        <v>0</v>
      </c>
      <c r="L183" s="17">
        <f>VLOOKUP(A183,'TB 2023'!B:M,12,0)</f>
        <v>122500</v>
      </c>
      <c r="M183" s="18">
        <f t="shared" si="12"/>
        <v>0</v>
      </c>
      <c r="O183" s="15"/>
    </row>
    <row r="184" spans="1:15" ht="13.5">
      <c r="A184" s="13">
        <v>2010687</v>
      </c>
      <c r="B184" s="14" t="s">
        <v>330</v>
      </c>
      <c r="C184" s="15">
        <v>0</v>
      </c>
      <c r="D184" s="15">
        <v>0</v>
      </c>
      <c r="E184" s="15">
        <v>0</v>
      </c>
      <c r="F184" s="15">
        <v>0</v>
      </c>
      <c r="G184" s="11">
        <f t="shared" si="9"/>
        <v>0</v>
      </c>
      <c r="H184" s="12">
        <f t="shared" si="10"/>
        <v>0</v>
      </c>
      <c r="I184" s="324" t="s">
        <v>159</v>
      </c>
      <c r="J184" s="17">
        <f>VLOOKUP(A184,'TB 2023'!B:J,9,0)</f>
        <v>0</v>
      </c>
      <c r="K184" s="18">
        <f t="shared" si="11"/>
        <v>0</v>
      </c>
      <c r="L184" s="17">
        <f>VLOOKUP(A184,'TB 2023'!B:M,12,0)</f>
        <v>0</v>
      </c>
      <c r="M184" s="18">
        <f t="shared" si="12"/>
        <v>0</v>
      </c>
      <c r="O184" s="15"/>
    </row>
    <row r="185" spans="1:15" ht="13.5">
      <c r="A185" s="13">
        <v>2010688</v>
      </c>
      <c r="B185" s="14" t="s">
        <v>331</v>
      </c>
      <c r="C185" s="15">
        <v>0</v>
      </c>
      <c r="D185" s="15">
        <v>0</v>
      </c>
      <c r="E185" s="15">
        <v>981640.75</v>
      </c>
      <c r="F185" s="15">
        <v>1903807.59</v>
      </c>
      <c r="G185" s="11">
        <f t="shared" si="9"/>
        <v>0</v>
      </c>
      <c r="H185" s="12">
        <f t="shared" si="10"/>
        <v>922166.84000000008</v>
      </c>
      <c r="I185" s="324" t="s">
        <v>159</v>
      </c>
      <c r="J185" s="17">
        <f>VLOOKUP(A185,'TB 2023'!B:J,9,0)</f>
        <v>0</v>
      </c>
      <c r="K185" s="18">
        <f t="shared" si="11"/>
        <v>0</v>
      </c>
      <c r="L185" s="17">
        <f>VLOOKUP(A185,'TB 2023'!B:M,12,0)</f>
        <v>1903807.59</v>
      </c>
      <c r="M185" s="18">
        <f t="shared" si="12"/>
        <v>0</v>
      </c>
      <c r="O185" s="15"/>
    </row>
    <row r="186" spans="1:15" ht="13.5">
      <c r="A186" s="13">
        <v>2010689</v>
      </c>
      <c r="B186" s="14" t="s">
        <v>332</v>
      </c>
      <c r="C186" s="15">
        <v>0</v>
      </c>
      <c r="D186" s="15">
        <v>0</v>
      </c>
      <c r="E186" s="15">
        <v>120724</v>
      </c>
      <c r="F186" s="15">
        <v>120724</v>
      </c>
      <c r="G186" s="11">
        <f t="shared" si="9"/>
        <v>0</v>
      </c>
      <c r="H186" s="12">
        <f t="shared" si="10"/>
        <v>0</v>
      </c>
      <c r="I186" s="324" t="s">
        <v>159</v>
      </c>
      <c r="J186" s="17">
        <f>VLOOKUP(A186,'TB 2023'!B:J,9,0)</f>
        <v>0</v>
      </c>
      <c r="K186" s="18">
        <f t="shared" si="11"/>
        <v>0</v>
      </c>
      <c r="L186" s="17">
        <f>VLOOKUP(A186,'TB 2023'!B:M,12,0)</f>
        <v>120724</v>
      </c>
      <c r="M186" s="18">
        <f t="shared" si="12"/>
        <v>0</v>
      </c>
      <c r="O186" s="15"/>
    </row>
    <row r="187" spans="1:15" ht="13.5">
      <c r="A187" s="13">
        <v>2010690</v>
      </c>
      <c r="B187" s="14" t="s">
        <v>333</v>
      </c>
      <c r="C187" s="15">
        <v>0</v>
      </c>
      <c r="D187" s="15">
        <v>0</v>
      </c>
      <c r="E187" s="15">
        <v>0</v>
      </c>
      <c r="F187" s="15">
        <v>0</v>
      </c>
      <c r="G187" s="11">
        <f t="shared" si="9"/>
        <v>0</v>
      </c>
      <c r="H187" s="12">
        <f t="shared" si="10"/>
        <v>0</v>
      </c>
      <c r="I187" s="324" t="s">
        <v>159</v>
      </c>
      <c r="J187" s="17">
        <f>VLOOKUP(A187,'TB 2023'!B:J,9,0)</f>
        <v>0</v>
      </c>
      <c r="K187" s="18">
        <f t="shared" si="11"/>
        <v>0</v>
      </c>
      <c r="L187" s="17">
        <f>VLOOKUP(A187,'TB 2023'!B:M,12,0)</f>
        <v>0</v>
      </c>
      <c r="M187" s="18">
        <f t="shared" si="12"/>
        <v>0</v>
      </c>
      <c r="O187" s="15"/>
    </row>
    <row r="188" spans="1:15" ht="13.5">
      <c r="A188" s="13">
        <v>2010691</v>
      </c>
      <c r="B188" s="14" t="s">
        <v>334</v>
      </c>
      <c r="C188" s="15">
        <v>0</v>
      </c>
      <c r="D188" s="15">
        <v>0</v>
      </c>
      <c r="E188" s="15">
        <v>441194</v>
      </c>
      <c r="F188" s="15">
        <v>441194</v>
      </c>
      <c r="G188" s="11">
        <f t="shared" si="9"/>
        <v>0</v>
      </c>
      <c r="H188" s="12">
        <f t="shared" si="10"/>
        <v>0</v>
      </c>
      <c r="I188" s="324" t="s">
        <v>159</v>
      </c>
      <c r="J188" s="17">
        <f>VLOOKUP(A188,'TB 2023'!B:J,9,0)</f>
        <v>0</v>
      </c>
      <c r="K188" s="18">
        <f t="shared" si="11"/>
        <v>0</v>
      </c>
      <c r="L188" s="17">
        <f>VLOOKUP(A188,'TB 2023'!B:M,12,0)</f>
        <v>441194</v>
      </c>
      <c r="M188" s="18">
        <f t="shared" si="12"/>
        <v>0</v>
      </c>
      <c r="O188" s="15"/>
    </row>
    <row r="189" spans="1:15" ht="13.5">
      <c r="A189" s="13">
        <v>2010692</v>
      </c>
      <c r="B189" s="14" t="s">
        <v>335</v>
      </c>
      <c r="C189" s="15">
        <v>0</v>
      </c>
      <c r="D189" s="15">
        <v>0</v>
      </c>
      <c r="E189" s="15">
        <v>874153.55</v>
      </c>
      <c r="F189" s="15">
        <v>3100000</v>
      </c>
      <c r="G189" s="11">
        <f t="shared" si="9"/>
        <v>0</v>
      </c>
      <c r="H189" s="12">
        <f t="shared" si="10"/>
        <v>2225846.4500000002</v>
      </c>
      <c r="I189" s="324" t="s">
        <v>159</v>
      </c>
      <c r="J189" s="17">
        <f>VLOOKUP(A189,'TB 2023'!B:J,9,0)</f>
        <v>0</v>
      </c>
      <c r="K189" s="18">
        <f t="shared" si="11"/>
        <v>0</v>
      </c>
      <c r="L189" s="17">
        <f>VLOOKUP(A189,'TB 2023'!B:M,12,0)</f>
        <v>3100000</v>
      </c>
      <c r="M189" s="18">
        <f t="shared" si="12"/>
        <v>0</v>
      </c>
      <c r="O189" s="15"/>
    </row>
    <row r="190" spans="1:15" ht="13.5">
      <c r="A190" s="13">
        <v>2010693</v>
      </c>
      <c r="B190" s="14" t="s">
        <v>336</v>
      </c>
      <c r="C190" s="15">
        <v>0</v>
      </c>
      <c r="D190" s="15">
        <v>0</v>
      </c>
      <c r="E190" s="15">
        <v>0</v>
      </c>
      <c r="F190" s="15">
        <v>2902349.57</v>
      </c>
      <c r="G190" s="11">
        <f t="shared" si="9"/>
        <v>0</v>
      </c>
      <c r="H190" s="12">
        <f t="shared" si="10"/>
        <v>2902349.57</v>
      </c>
      <c r="I190" s="324" t="s">
        <v>159</v>
      </c>
      <c r="J190" s="17">
        <f>VLOOKUP(A190,'TB 2023'!B:J,9,0)</f>
        <v>0</v>
      </c>
      <c r="K190" s="18">
        <f t="shared" si="11"/>
        <v>0</v>
      </c>
      <c r="L190" s="17">
        <f>VLOOKUP(A190,'TB 2023'!B:M,12,0)</f>
        <v>2902349.57</v>
      </c>
      <c r="M190" s="18">
        <f t="shared" si="12"/>
        <v>0</v>
      </c>
      <c r="O190" s="15"/>
    </row>
    <row r="191" spans="1:15" ht="13.5">
      <c r="A191" s="13">
        <v>2010694</v>
      </c>
      <c r="B191" s="14" t="s">
        <v>337</v>
      </c>
      <c r="C191" s="15">
        <v>0</v>
      </c>
      <c r="D191" s="15">
        <v>0</v>
      </c>
      <c r="E191" s="15">
        <v>1080000</v>
      </c>
      <c r="F191" s="15">
        <v>1080000</v>
      </c>
      <c r="G191" s="11">
        <f t="shared" si="9"/>
        <v>0</v>
      </c>
      <c r="H191" s="12">
        <f t="shared" si="10"/>
        <v>0</v>
      </c>
      <c r="I191" s="324" t="s">
        <v>159</v>
      </c>
      <c r="J191" s="17">
        <f>VLOOKUP(A191,'TB 2023'!B:J,9,0)</f>
        <v>0</v>
      </c>
      <c r="K191" s="18">
        <f t="shared" si="11"/>
        <v>0</v>
      </c>
      <c r="L191" s="17">
        <f>VLOOKUP(A191,'TB 2023'!B:M,12,0)</f>
        <v>1080000</v>
      </c>
      <c r="M191" s="18">
        <f t="shared" si="12"/>
        <v>0</v>
      </c>
      <c r="O191" s="15"/>
    </row>
    <row r="192" spans="1:15" ht="13.5">
      <c r="A192" s="13">
        <v>2010695</v>
      </c>
      <c r="B192" s="14" t="s">
        <v>338</v>
      </c>
      <c r="C192" s="15">
        <v>0</v>
      </c>
      <c r="D192" s="15">
        <v>0</v>
      </c>
      <c r="E192" s="15">
        <v>552961.36</v>
      </c>
      <c r="F192" s="15">
        <v>1650000</v>
      </c>
      <c r="G192" s="11">
        <f t="shared" si="9"/>
        <v>0</v>
      </c>
      <c r="H192" s="12">
        <f t="shared" si="10"/>
        <v>1097038.6400000001</v>
      </c>
      <c r="I192" s="324" t="s">
        <v>159</v>
      </c>
      <c r="J192" s="17">
        <f>VLOOKUP(A192,'TB 2023'!B:J,9,0)</f>
        <v>0</v>
      </c>
      <c r="K192" s="18">
        <f t="shared" si="11"/>
        <v>0</v>
      </c>
      <c r="L192" s="17">
        <f>VLOOKUP(A192,'TB 2023'!B:M,12,0)</f>
        <v>1650000</v>
      </c>
      <c r="M192" s="18">
        <f t="shared" si="12"/>
        <v>0</v>
      </c>
      <c r="O192" s="15"/>
    </row>
    <row r="193" spans="1:15" ht="13.5">
      <c r="A193" s="13">
        <v>2010696</v>
      </c>
      <c r="B193" s="14" t="s">
        <v>339</v>
      </c>
      <c r="C193" s="15">
        <v>0</v>
      </c>
      <c r="D193" s="15">
        <v>0</v>
      </c>
      <c r="E193" s="15">
        <v>12770698.880000001</v>
      </c>
      <c r="F193" s="15">
        <v>17228700</v>
      </c>
      <c r="G193" s="11">
        <f t="shared" si="9"/>
        <v>0</v>
      </c>
      <c r="H193" s="12">
        <f t="shared" si="10"/>
        <v>4458001.1199999992</v>
      </c>
      <c r="I193" s="324" t="s">
        <v>159</v>
      </c>
      <c r="J193" s="17">
        <f>VLOOKUP(A193,'TB 2023'!B:J,9,0)</f>
        <v>0</v>
      </c>
      <c r="K193" s="18">
        <f t="shared" si="11"/>
        <v>0</v>
      </c>
      <c r="L193" s="17">
        <f>VLOOKUP(A193,'TB 2023'!B:M,12,0)</f>
        <v>17228700</v>
      </c>
      <c r="M193" s="18">
        <f t="shared" si="12"/>
        <v>0</v>
      </c>
      <c r="O193" s="15"/>
    </row>
    <row r="194" spans="1:15" ht="13.5">
      <c r="A194" s="13">
        <v>2010697</v>
      </c>
      <c r="B194" s="14" t="s">
        <v>340</v>
      </c>
      <c r="C194" s="15">
        <v>0</v>
      </c>
      <c r="D194" s="15">
        <v>0</v>
      </c>
      <c r="E194" s="15">
        <v>494144</v>
      </c>
      <c r="F194" s="15">
        <v>549994.69999999995</v>
      </c>
      <c r="G194" s="11">
        <f t="shared" si="9"/>
        <v>0</v>
      </c>
      <c r="H194" s="12">
        <f t="shared" si="10"/>
        <v>55850.699999999953</v>
      </c>
      <c r="I194" s="324" t="s">
        <v>159</v>
      </c>
      <c r="J194" s="17">
        <f>VLOOKUP(A194,'TB 2023'!B:J,9,0)</f>
        <v>0</v>
      </c>
      <c r="K194" s="18">
        <f t="shared" si="11"/>
        <v>0</v>
      </c>
      <c r="L194" s="17">
        <f>VLOOKUP(A194,'TB 2023'!B:M,12,0)</f>
        <v>549994.69999999995</v>
      </c>
      <c r="M194" s="18">
        <f t="shared" si="12"/>
        <v>0</v>
      </c>
      <c r="O194" s="15"/>
    </row>
    <row r="195" spans="1:15" ht="13.5">
      <c r="A195" s="13">
        <v>2010698</v>
      </c>
      <c r="B195" s="14" t="s">
        <v>341</v>
      </c>
      <c r="C195" s="15">
        <v>0</v>
      </c>
      <c r="D195" s="15">
        <v>0</v>
      </c>
      <c r="E195" s="15">
        <v>1112875.18</v>
      </c>
      <c r="F195" s="15">
        <v>1112875.6499999999</v>
      </c>
      <c r="G195" s="11">
        <f t="shared" si="9"/>
        <v>0</v>
      </c>
      <c r="H195" s="12">
        <f t="shared" si="10"/>
        <v>0.46999999997206032</v>
      </c>
      <c r="I195" s="324" t="s">
        <v>159</v>
      </c>
      <c r="J195" s="17">
        <f>VLOOKUP(A195,'TB 2023'!B:J,9,0)</f>
        <v>0</v>
      </c>
      <c r="K195" s="18">
        <f t="shared" si="11"/>
        <v>0</v>
      </c>
      <c r="L195" s="17">
        <f>VLOOKUP(A195,'TB 2023'!B:M,12,0)</f>
        <v>1112875.6499999999</v>
      </c>
      <c r="M195" s="18">
        <f t="shared" si="12"/>
        <v>0</v>
      </c>
      <c r="O195" s="15"/>
    </row>
    <row r="196" spans="1:15" ht="13.5">
      <c r="A196" s="13">
        <v>2010699</v>
      </c>
      <c r="B196" s="14" t="s">
        <v>342</v>
      </c>
      <c r="C196" s="15">
        <v>0</v>
      </c>
      <c r="D196" s="15">
        <v>0</v>
      </c>
      <c r="E196" s="15">
        <v>2056285.52</v>
      </c>
      <c r="F196" s="15">
        <v>4528971.01</v>
      </c>
      <c r="G196" s="11">
        <f t="shared" si="9"/>
        <v>0</v>
      </c>
      <c r="H196" s="12">
        <f t="shared" si="10"/>
        <v>2472685.4899999998</v>
      </c>
      <c r="I196" s="324" t="s">
        <v>159</v>
      </c>
      <c r="J196" s="17">
        <f>VLOOKUP(A196,'TB 2023'!B:J,9,0)</f>
        <v>0</v>
      </c>
      <c r="K196" s="18">
        <f t="shared" si="11"/>
        <v>0</v>
      </c>
      <c r="L196" s="17">
        <f>VLOOKUP(A196,'TB 2023'!B:M,12,0)</f>
        <v>4528971.01</v>
      </c>
      <c r="M196" s="18">
        <f t="shared" si="12"/>
        <v>0</v>
      </c>
      <c r="O196" s="15"/>
    </row>
    <row r="197" spans="1:15" ht="13.5">
      <c r="A197" s="13">
        <v>2010700</v>
      </c>
      <c r="B197" s="14" t="s">
        <v>343</v>
      </c>
      <c r="C197" s="15">
        <v>0</v>
      </c>
      <c r="D197" s="15">
        <v>0</v>
      </c>
      <c r="E197" s="15">
        <v>0</v>
      </c>
      <c r="F197" s="15">
        <v>176348.67</v>
      </c>
      <c r="G197" s="11">
        <f t="shared" si="9"/>
        <v>0</v>
      </c>
      <c r="H197" s="12">
        <f t="shared" si="10"/>
        <v>176348.67</v>
      </c>
      <c r="I197" s="324" t="s">
        <v>159</v>
      </c>
      <c r="J197" s="17">
        <f>VLOOKUP(A197,'TB 2023'!B:J,9,0)</f>
        <v>0</v>
      </c>
      <c r="K197" s="18">
        <f t="shared" si="11"/>
        <v>0</v>
      </c>
      <c r="L197" s="17">
        <f>VLOOKUP(A197,'TB 2023'!B:M,12,0)</f>
        <v>176348.67</v>
      </c>
      <c r="M197" s="18">
        <f t="shared" si="12"/>
        <v>0</v>
      </c>
      <c r="O197" s="15"/>
    </row>
    <row r="198" spans="1:15" ht="13.5">
      <c r="A198" s="13">
        <v>2010701</v>
      </c>
      <c r="B198" s="14" t="s">
        <v>344</v>
      </c>
      <c r="C198" s="15">
        <v>0</v>
      </c>
      <c r="D198" s="15">
        <v>0</v>
      </c>
      <c r="E198" s="15">
        <v>30896.41</v>
      </c>
      <c r="F198" s="15">
        <v>84917</v>
      </c>
      <c r="G198" s="11">
        <f t="shared" ref="G198:G261" si="13">IF((C198+E198)-(D198+F198)&lt;0,0,(C198+E198)-(D198+F198))</f>
        <v>0</v>
      </c>
      <c r="H198" s="12">
        <f t="shared" ref="H198:H261" si="14">-IF((C198+E198)-(D198+F198)&lt;0,(C198+E198)-(D198+F198),0)</f>
        <v>54020.59</v>
      </c>
      <c r="I198" s="324" t="s">
        <v>159</v>
      </c>
      <c r="J198" s="17">
        <f>VLOOKUP(A198,'TB 2023'!B:J,9,0)</f>
        <v>0</v>
      </c>
      <c r="K198" s="18">
        <f t="shared" ref="K198:K261" si="15">J198-C198</f>
        <v>0</v>
      </c>
      <c r="L198" s="17">
        <f>VLOOKUP(A198,'TB 2023'!B:M,12,0)</f>
        <v>84917</v>
      </c>
      <c r="M198" s="18">
        <f t="shared" ref="M198:M261" si="16">L198-F198</f>
        <v>0</v>
      </c>
      <c r="O198" s="15"/>
    </row>
    <row r="199" spans="1:15" ht="13.5">
      <c r="A199" s="13">
        <v>2010702</v>
      </c>
      <c r="B199" s="14" t="s">
        <v>345</v>
      </c>
      <c r="C199" s="15">
        <v>0</v>
      </c>
      <c r="D199" s="15">
        <v>0</v>
      </c>
      <c r="E199" s="15">
        <v>0</v>
      </c>
      <c r="F199" s="15">
        <v>1340097.3400000001</v>
      </c>
      <c r="G199" s="11">
        <f t="shared" si="13"/>
        <v>0</v>
      </c>
      <c r="H199" s="12">
        <f t="shared" si="14"/>
        <v>1340097.3400000001</v>
      </c>
      <c r="I199" s="324" t="s">
        <v>159</v>
      </c>
      <c r="J199" s="17">
        <f>VLOOKUP(A199,'TB 2023'!B:J,9,0)</f>
        <v>0</v>
      </c>
      <c r="K199" s="18">
        <f t="shared" si="15"/>
        <v>0</v>
      </c>
      <c r="L199" s="17">
        <f>VLOOKUP(A199,'TB 2023'!B:M,12,0)</f>
        <v>1340097.3400000001</v>
      </c>
      <c r="M199" s="18">
        <f t="shared" si="16"/>
        <v>0</v>
      </c>
      <c r="O199" s="15"/>
    </row>
    <row r="200" spans="1:15" ht="13.5">
      <c r="A200" s="13">
        <v>2010703</v>
      </c>
      <c r="B200" s="14" t="s">
        <v>3274</v>
      </c>
      <c r="C200" s="15">
        <v>0</v>
      </c>
      <c r="D200" s="15">
        <v>0</v>
      </c>
      <c r="E200" s="15">
        <v>0</v>
      </c>
      <c r="F200" s="15">
        <v>120000</v>
      </c>
      <c r="G200" s="11">
        <f t="shared" si="13"/>
        <v>0</v>
      </c>
      <c r="H200" s="12">
        <f t="shared" si="14"/>
        <v>120000</v>
      </c>
      <c r="I200" s="324" t="s">
        <v>159</v>
      </c>
      <c r="J200" s="17">
        <f>VLOOKUP(A200,'TB 2023'!B:J,9,0)</f>
        <v>0</v>
      </c>
      <c r="K200" s="18">
        <f t="shared" si="15"/>
        <v>0</v>
      </c>
      <c r="L200" s="17">
        <f>VLOOKUP(A200,'TB 2023'!B:M,12,0)</f>
        <v>120000</v>
      </c>
      <c r="M200" s="18">
        <f t="shared" si="16"/>
        <v>0</v>
      </c>
      <c r="O200" s="15"/>
    </row>
    <row r="201" spans="1:15" ht="13.5">
      <c r="A201" s="13">
        <v>2010704</v>
      </c>
      <c r="B201" s="14" t="s">
        <v>3298</v>
      </c>
      <c r="C201" s="15">
        <v>0</v>
      </c>
      <c r="D201" s="15">
        <v>0</v>
      </c>
      <c r="E201" s="15">
        <v>0</v>
      </c>
      <c r="F201" s="15">
        <v>2680000</v>
      </c>
      <c r="G201" s="11">
        <f t="shared" si="13"/>
        <v>0</v>
      </c>
      <c r="H201" s="12">
        <f t="shared" si="14"/>
        <v>2680000</v>
      </c>
      <c r="I201" s="324" t="s">
        <v>159</v>
      </c>
      <c r="J201" s="17">
        <f>VLOOKUP(A201,'TB 2023'!B:J,9,0)</f>
        <v>0</v>
      </c>
      <c r="K201" s="18">
        <f t="shared" si="15"/>
        <v>0</v>
      </c>
      <c r="L201" s="17">
        <f>VLOOKUP(A201,'TB 2023'!B:M,12,0)</f>
        <v>2680000</v>
      </c>
      <c r="M201" s="18">
        <f t="shared" si="16"/>
        <v>0</v>
      </c>
      <c r="O201" s="15"/>
    </row>
    <row r="202" spans="1:15" ht="13.5">
      <c r="A202" s="13">
        <v>2010705</v>
      </c>
      <c r="B202" s="14" t="s">
        <v>4147</v>
      </c>
      <c r="C202" s="15">
        <v>0</v>
      </c>
      <c r="D202" s="15">
        <v>0</v>
      </c>
      <c r="E202" s="15">
        <v>0</v>
      </c>
      <c r="F202" s="15">
        <v>4782608.7</v>
      </c>
      <c r="G202" s="11">
        <f t="shared" si="13"/>
        <v>0</v>
      </c>
      <c r="H202" s="12">
        <f t="shared" si="14"/>
        <v>4782608.7</v>
      </c>
      <c r="I202" s="324" t="s">
        <v>159</v>
      </c>
      <c r="J202" s="17">
        <f>VLOOKUP(A202,'TB 2023'!B:J,9,0)</f>
        <v>0</v>
      </c>
      <c r="K202" s="18">
        <f t="shared" si="15"/>
        <v>0</v>
      </c>
      <c r="L202" s="17">
        <f>VLOOKUP(A202,'TB 2023'!B:M,12,0)</f>
        <v>4782608.7</v>
      </c>
      <c r="M202" s="18">
        <f t="shared" si="16"/>
        <v>0</v>
      </c>
      <c r="O202" s="15"/>
    </row>
    <row r="203" spans="1:15" ht="13.5">
      <c r="A203" s="13">
        <v>2010801</v>
      </c>
      <c r="B203" s="14" t="s">
        <v>346</v>
      </c>
      <c r="C203" s="15">
        <v>0</v>
      </c>
      <c r="D203" s="15">
        <v>954560</v>
      </c>
      <c r="E203" s="15">
        <v>973051.26</v>
      </c>
      <c r="F203" s="15">
        <v>507847.89</v>
      </c>
      <c r="G203" s="11">
        <f t="shared" si="13"/>
        <v>0</v>
      </c>
      <c r="H203" s="12">
        <f t="shared" si="14"/>
        <v>489356.63000000012</v>
      </c>
      <c r="I203" s="324" t="s">
        <v>159</v>
      </c>
      <c r="J203" s="17">
        <f>VLOOKUP(A203,'TB 2023'!B:J,9,0)</f>
        <v>0</v>
      </c>
      <c r="K203" s="18">
        <f t="shared" si="15"/>
        <v>0</v>
      </c>
      <c r="L203" s="17">
        <f>VLOOKUP(A203,'TB 2023'!B:M,12,0)</f>
        <v>507847.89</v>
      </c>
      <c r="M203" s="18">
        <f t="shared" si="16"/>
        <v>0</v>
      </c>
      <c r="O203" s="15"/>
    </row>
    <row r="204" spans="1:15" ht="13.5">
      <c r="A204" s="13">
        <v>2030102</v>
      </c>
      <c r="B204" s="14" t="s">
        <v>347</v>
      </c>
      <c r="C204" s="15">
        <v>0</v>
      </c>
      <c r="D204" s="15">
        <v>563965.82999999996</v>
      </c>
      <c r="E204" s="15">
        <v>139440</v>
      </c>
      <c r="F204" s="15">
        <v>382094.17</v>
      </c>
      <c r="G204" s="11">
        <f t="shared" si="13"/>
        <v>0</v>
      </c>
      <c r="H204" s="12">
        <f t="shared" si="14"/>
        <v>806620</v>
      </c>
      <c r="I204" s="324" t="s">
        <v>159</v>
      </c>
      <c r="J204" s="17">
        <f>VLOOKUP(A204,'TB 2023'!B:J,9,0)</f>
        <v>0</v>
      </c>
      <c r="K204" s="18">
        <f t="shared" si="15"/>
        <v>0</v>
      </c>
      <c r="L204" s="17">
        <f>VLOOKUP(A204,'TB 2023'!B:M,12,0)</f>
        <v>382094.17</v>
      </c>
      <c r="M204" s="18">
        <f t="shared" si="16"/>
        <v>0</v>
      </c>
      <c r="O204" s="15"/>
    </row>
    <row r="205" spans="1:15" ht="13.5">
      <c r="A205" s="13">
        <v>2030103</v>
      </c>
      <c r="B205" s="14" t="s">
        <v>348</v>
      </c>
      <c r="C205" s="15">
        <v>0</v>
      </c>
      <c r="D205" s="15">
        <v>66987.73</v>
      </c>
      <c r="E205" s="15">
        <v>75003.710000000006</v>
      </c>
      <c r="F205" s="15">
        <v>140701</v>
      </c>
      <c r="G205" s="11">
        <f t="shared" si="13"/>
        <v>0</v>
      </c>
      <c r="H205" s="12">
        <f t="shared" si="14"/>
        <v>132685.01999999996</v>
      </c>
      <c r="I205" s="324" t="s">
        <v>159</v>
      </c>
      <c r="J205" s="17">
        <f>VLOOKUP(A205,'TB 2023'!B:J,9,0)</f>
        <v>0</v>
      </c>
      <c r="K205" s="18">
        <f t="shared" si="15"/>
        <v>0</v>
      </c>
      <c r="L205" s="17">
        <f>VLOOKUP(A205,'TB 2023'!B:M,12,0)</f>
        <v>140701</v>
      </c>
      <c r="M205" s="18">
        <f t="shared" si="16"/>
        <v>0</v>
      </c>
      <c r="O205" s="15"/>
    </row>
    <row r="206" spans="1:15" ht="13.5">
      <c r="A206" s="13">
        <v>2030107</v>
      </c>
      <c r="B206" s="14" t="s">
        <v>349</v>
      </c>
      <c r="C206" s="15">
        <v>0</v>
      </c>
      <c r="D206" s="15">
        <v>222377.83000000002</v>
      </c>
      <c r="E206" s="15">
        <v>38785.67</v>
      </c>
      <c r="F206" s="15">
        <v>1550</v>
      </c>
      <c r="G206" s="11">
        <f t="shared" si="13"/>
        <v>0</v>
      </c>
      <c r="H206" s="12">
        <f t="shared" si="14"/>
        <v>185142.16000000003</v>
      </c>
      <c r="I206" s="324" t="s">
        <v>159</v>
      </c>
      <c r="J206" s="17">
        <f>VLOOKUP(A206,'TB 2023'!B:J,9,0)</f>
        <v>0</v>
      </c>
      <c r="K206" s="18">
        <f t="shared" si="15"/>
        <v>0</v>
      </c>
      <c r="L206" s="17">
        <f>VLOOKUP(A206,'TB 2023'!B:M,12,0)</f>
        <v>1550</v>
      </c>
      <c r="M206" s="18">
        <f t="shared" si="16"/>
        <v>0</v>
      </c>
      <c r="O206" s="15"/>
    </row>
    <row r="207" spans="1:15" ht="13.5">
      <c r="A207" s="13">
        <v>2030108</v>
      </c>
      <c r="B207" s="14" t="s">
        <v>350</v>
      </c>
      <c r="C207" s="15">
        <v>0</v>
      </c>
      <c r="D207" s="15">
        <v>467780.02</v>
      </c>
      <c r="E207" s="15">
        <v>167780</v>
      </c>
      <c r="F207" s="15">
        <v>330391.72000000003</v>
      </c>
      <c r="G207" s="11">
        <f t="shared" si="13"/>
        <v>0</v>
      </c>
      <c r="H207" s="12">
        <f t="shared" si="14"/>
        <v>630391.74</v>
      </c>
      <c r="I207" s="324" t="s">
        <v>159</v>
      </c>
      <c r="J207" s="17">
        <f>VLOOKUP(A207,'TB 2023'!B:J,9,0)</f>
        <v>0</v>
      </c>
      <c r="K207" s="18">
        <f t="shared" si="15"/>
        <v>0</v>
      </c>
      <c r="L207" s="17">
        <f>VLOOKUP(A207,'TB 2023'!B:M,12,0)</f>
        <v>330391.72000000003</v>
      </c>
      <c r="M207" s="18">
        <f t="shared" si="16"/>
        <v>0</v>
      </c>
      <c r="O207" s="15"/>
    </row>
    <row r="208" spans="1:15" ht="13.5">
      <c r="A208" s="13">
        <v>2030109</v>
      </c>
      <c r="B208" s="14" t="s">
        <v>351</v>
      </c>
      <c r="C208" s="15">
        <v>0</v>
      </c>
      <c r="D208" s="15">
        <v>26300</v>
      </c>
      <c r="E208" s="15">
        <v>26300</v>
      </c>
      <c r="F208" s="15">
        <v>0</v>
      </c>
      <c r="G208" s="11">
        <f t="shared" si="13"/>
        <v>0</v>
      </c>
      <c r="H208" s="12">
        <f t="shared" si="14"/>
        <v>0</v>
      </c>
      <c r="I208" s="324" t="s">
        <v>159</v>
      </c>
      <c r="J208" s="17">
        <f>VLOOKUP(A208,'TB 2023'!B:J,9,0)</f>
        <v>0</v>
      </c>
      <c r="K208" s="18">
        <f t="shared" si="15"/>
        <v>0</v>
      </c>
      <c r="L208" s="17">
        <f>VLOOKUP(A208,'TB 2023'!B:M,12,0)</f>
        <v>0</v>
      </c>
      <c r="M208" s="18">
        <f t="shared" si="16"/>
        <v>0</v>
      </c>
      <c r="O208" s="15"/>
    </row>
    <row r="209" spans="1:15" ht="13.5">
      <c r="A209" s="13">
        <v>2030120</v>
      </c>
      <c r="B209" s="14" t="s">
        <v>352</v>
      </c>
      <c r="C209" s="15">
        <v>0</v>
      </c>
      <c r="D209" s="15">
        <v>539050</v>
      </c>
      <c r="E209" s="15">
        <v>539050</v>
      </c>
      <c r="F209" s="15">
        <v>0</v>
      </c>
      <c r="G209" s="11">
        <f t="shared" si="13"/>
        <v>0</v>
      </c>
      <c r="H209" s="12">
        <f t="shared" si="14"/>
        <v>0</v>
      </c>
      <c r="I209" s="324" t="s">
        <v>159</v>
      </c>
      <c r="J209" s="17">
        <f>VLOOKUP(A209,'TB 2023'!B:J,9,0)</f>
        <v>0</v>
      </c>
      <c r="K209" s="18">
        <f t="shared" si="15"/>
        <v>0</v>
      </c>
      <c r="L209" s="17">
        <f>VLOOKUP(A209,'TB 2023'!B:M,12,0)</f>
        <v>0</v>
      </c>
      <c r="M209" s="18">
        <f t="shared" si="16"/>
        <v>0</v>
      </c>
      <c r="O209" s="15"/>
    </row>
    <row r="210" spans="1:15" ht="13.5">
      <c r="A210" s="13">
        <v>2030125</v>
      </c>
      <c r="B210" s="14" t="s">
        <v>353</v>
      </c>
      <c r="C210" s="15">
        <v>0</v>
      </c>
      <c r="D210" s="15">
        <v>0</v>
      </c>
      <c r="E210" s="15">
        <v>1453119</v>
      </c>
      <c r="F210" s="15">
        <v>1453119</v>
      </c>
      <c r="G210" s="11">
        <f t="shared" si="13"/>
        <v>0</v>
      </c>
      <c r="H210" s="12">
        <f t="shared" si="14"/>
        <v>0</v>
      </c>
      <c r="I210" s="324" t="s">
        <v>159</v>
      </c>
      <c r="J210" s="17">
        <f>VLOOKUP(A210,'TB 2023'!B:J,9,0)</f>
        <v>0</v>
      </c>
      <c r="K210" s="18">
        <f t="shared" si="15"/>
        <v>0</v>
      </c>
      <c r="L210" s="17">
        <f>VLOOKUP(A210,'TB 2023'!B:M,12,0)</f>
        <v>1453119</v>
      </c>
      <c r="M210" s="18">
        <f t="shared" si="16"/>
        <v>0</v>
      </c>
      <c r="O210" s="15"/>
    </row>
    <row r="211" spans="1:15" ht="13.5">
      <c r="A211" s="13">
        <v>2030138</v>
      </c>
      <c r="B211" s="14" t="s">
        <v>354</v>
      </c>
      <c r="C211" s="15">
        <v>0</v>
      </c>
      <c r="D211" s="15">
        <v>393434.87</v>
      </c>
      <c r="E211" s="15">
        <v>0</v>
      </c>
      <c r="F211" s="15">
        <v>0</v>
      </c>
      <c r="G211" s="11">
        <f t="shared" si="13"/>
        <v>0</v>
      </c>
      <c r="H211" s="12">
        <f t="shared" si="14"/>
        <v>393434.87</v>
      </c>
      <c r="I211" s="324" t="s">
        <v>159</v>
      </c>
      <c r="J211" s="17">
        <f>VLOOKUP(A211,'TB 2023'!B:J,9,0)</f>
        <v>0</v>
      </c>
      <c r="K211" s="18">
        <f t="shared" si="15"/>
        <v>0</v>
      </c>
      <c r="L211" s="17">
        <f>VLOOKUP(A211,'TB 2023'!B:M,12,0)</f>
        <v>0</v>
      </c>
      <c r="M211" s="18">
        <f t="shared" si="16"/>
        <v>0</v>
      </c>
      <c r="O211" s="15"/>
    </row>
    <row r="212" spans="1:15" ht="13.5">
      <c r="A212" s="13">
        <v>2030140</v>
      </c>
      <c r="B212" s="14" t="s">
        <v>355</v>
      </c>
      <c r="C212" s="15">
        <v>0</v>
      </c>
      <c r="D212" s="15">
        <v>0</v>
      </c>
      <c r="E212" s="15">
        <v>0</v>
      </c>
      <c r="F212" s="15">
        <v>0</v>
      </c>
      <c r="G212" s="11">
        <f t="shared" si="13"/>
        <v>0</v>
      </c>
      <c r="H212" s="12">
        <f t="shared" si="14"/>
        <v>0</v>
      </c>
      <c r="I212" s="324" t="s">
        <v>159</v>
      </c>
      <c r="J212" s="17">
        <f>VLOOKUP(A212,'TB 2023'!B:J,9,0)</f>
        <v>0</v>
      </c>
      <c r="K212" s="18">
        <f t="shared" si="15"/>
        <v>0</v>
      </c>
      <c r="L212" s="17">
        <f>VLOOKUP(A212,'TB 2023'!B:M,12,0)</f>
        <v>0</v>
      </c>
      <c r="M212" s="18">
        <f t="shared" si="16"/>
        <v>0</v>
      </c>
      <c r="O212" s="15"/>
    </row>
    <row r="213" spans="1:15" ht="13.5">
      <c r="A213" s="13">
        <v>2030145</v>
      </c>
      <c r="B213" s="14" t="s">
        <v>356</v>
      </c>
      <c r="C213" s="15">
        <v>0</v>
      </c>
      <c r="D213" s="15">
        <v>27802.48</v>
      </c>
      <c r="E213" s="15">
        <v>0</v>
      </c>
      <c r="F213" s="15">
        <v>0</v>
      </c>
      <c r="G213" s="11">
        <f t="shared" si="13"/>
        <v>0</v>
      </c>
      <c r="H213" s="12">
        <f t="shared" si="14"/>
        <v>27802.48</v>
      </c>
      <c r="I213" s="324" t="s">
        <v>159</v>
      </c>
      <c r="J213" s="17">
        <f>VLOOKUP(A213,'TB 2023'!B:J,9,0)</f>
        <v>0</v>
      </c>
      <c r="K213" s="18">
        <f t="shared" si="15"/>
        <v>0</v>
      </c>
      <c r="L213" s="17">
        <f>VLOOKUP(A213,'TB 2023'!B:M,12,0)</f>
        <v>0</v>
      </c>
      <c r="M213" s="18">
        <f t="shared" si="16"/>
        <v>0</v>
      </c>
      <c r="O213" s="15"/>
    </row>
    <row r="214" spans="1:15" ht="13.5">
      <c r="A214" s="13">
        <v>2030155</v>
      </c>
      <c r="B214" s="14" t="s">
        <v>357</v>
      </c>
      <c r="C214" s="15">
        <v>0</v>
      </c>
      <c r="D214" s="15">
        <v>190367.94</v>
      </c>
      <c r="E214" s="15">
        <v>0</v>
      </c>
      <c r="F214" s="15">
        <v>0</v>
      </c>
      <c r="G214" s="11">
        <f t="shared" si="13"/>
        <v>0</v>
      </c>
      <c r="H214" s="12">
        <f t="shared" si="14"/>
        <v>190367.94</v>
      </c>
      <c r="I214" s="324" t="s">
        <v>159</v>
      </c>
      <c r="J214" s="17">
        <f>VLOOKUP(A214,'TB 2023'!B:J,9,0)</f>
        <v>0</v>
      </c>
      <c r="K214" s="18">
        <f t="shared" si="15"/>
        <v>0</v>
      </c>
      <c r="L214" s="17">
        <f>VLOOKUP(A214,'TB 2023'!B:M,12,0)</f>
        <v>0</v>
      </c>
      <c r="M214" s="18">
        <f t="shared" si="16"/>
        <v>0</v>
      </c>
      <c r="O214" s="15"/>
    </row>
    <row r="215" spans="1:15" ht="13.5">
      <c r="A215" s="13">
        <v>2030165</v>
      </c>
      <c r="B215" s="14" t="s">
        <v>358</v>
      </c>
      <c r="C215" s="15">
        <v>0</v>
      </c>
      <c r="D215" s="15">
        <v>0</v>
      </c>
      <c r="E215" s="15">
        <v>895486.06</v>
      </c>
      <c r="F215" s="15">
        <v>877300</v>
      </c>
      <c r="G215" s="11">
        <f t="shared" si="13"/>
        <v>18186.060000000056</v>
      </c>
      <c r="H215" s="12">
        <f t="shared" si="14"/>
        <v>0</v>
      </c>
      <c r="I215" s="324" t="s">
        <v>159</v>
      </c>
      <c r="J215" s="17">
        <f>VLOOKUP(A215,'TB 2023'!B:J,9,0)</f>
        <v>0</v>
      </c>
      <c r="K215" s="18">
        <f t="shared" si="15"/>
        <v>0</v>
      </c>
      <c r="L215" s="17">
        <f>VLOOKUP(A215,'TB 2023'!B:M,12,0)</f>
        <v>877300</v>
      </c>
      <c r="M215" s="18">
        <f t="shared" si="16"/>
        <v>0</v>
      </c>
      <c r="O215" s="15"/>
    </row>
    <row r="216" spans="1:15" ht="13.5">
      <c r="A216" s="13">
        <v>2030169</v>
      </c>
      <c r="B216" s="14" t="s">
        <v>359</v>
      </c>
      <c r="C216" s="15">
        <v>0</v>
      </c>
      <c r="D216" s="15">
        <v>0</v>
      </c>
      <c r="E216" s="15">
        <v>0</v>
      </c>
      <c r="F216" s="15">
        <v>0</v>
      </c>
      <c r="G216" s="11">
        <f t="shared" si="13"/>
        <v>0</v>
      </c>
      <c r="H216" s="12">
        <f t="shared" si="14"/>
        <v>0</v>
      </c>
      <c r="I216" s="324" t="s">
        <v>159</v>
      </c>
      <c r="J216" s="17">
        <f>VLOOKUP(A216,'TB 2023'!B:J,9,0)</f>
        <v>0</v>
      </c>
      <c r="K216" s="18">
        <f t="shared" si="15"/>
        <v>0</v>
      </c>
      <c r="L216" s="17">
        <f>VLOOKUP(A216,'TB 2023'!B:M,12,0)</f>
        <v>0</v>
      </c>
      <c r="M216" s="18">
        <f t="shared" si="16"/>
        <v>0</v>
      </c>
      <c r="O216" s="15"/>
    </row>
    <row r="217" spans="1:15" ht="13.5">
      <c r="A217" s="13">
        <v>2030170</v>
      </c>
      <c r="B217" s="14" t="s">
        <v>360</v>
      </c>
      <c r="C217" s="15">
        <v>0</v>
      </c>
      <c r="D217" s="15">
        <v>0</v>
      </c>
      <c r="E217" s="15">
        <v>0</v>
      </c>
      <c r="F217" s="15">
        <v>0</v>
      </c>
      <c r="G217" s="11">
        <f t="shared" si="13"/>
        <v>0</v>
      </c>
      <c r="H217" s="12">
        <f t="shared" si="14"/>
        <v>0</v>
      </c>
      <c r="I217" s="324" t="s">
        <v>159</v>
      </c>
      <c r="J217" s="17">
        <f>VLOOKUP(A217,'TB 2023'!B:J,9,0)</f>
        <v>0</v>
      </c>
      <c r="K217" s="18">
        <f t="shared" si="15"/>
        <v>0</v>
      </c>
      <c r="L217" s="17">
        <f>VLOOKUP(A217,'TB 2023'!B:M,12,0)</f>
        <v>0</v>
      </c>
      <c r="M217" s="18">
        <f t="shared" si="16"/>
        <v>0</v>
      </c>
      <c r="O217" s="15"/>
    </row>
    <row r="218" spans="1:15" ht="13.5">
      <c r="A218" s="13">
        <v>2030171</v>
      </c>
      <c r="B218" s="14" t="s">
        <v>361</v>
      </c>
      <c r="C218" s="15">
        <v>0</v>
      </c>
      <c r="D218" s="15">
        <v>98569</v>
      </c>
      <c r="E218" s="15">
        <v>202943</v>
      </c>
      <c r="F218" s="15">
        <v>269055.8</v>
      </c>
      <c r="G218" s="11">
        <f t="shared" si="13"/>
        <v>0</v>
      </c>
      <c r="H218" s="12">
        <f t="shared" si="14"/>
        <v>164681.79999999999</v>
      </c>
      <c r="I218" s="324" t="s">
        <v>159</v>
      </c>
      <c r="J218" s="17">
        <f>VLOOKUP(A218,'TB 2023'!B:J,9,0)</f>
        <v>0</v>
      </c>
      <c r="K218" s="18">
        <f t="shared" si="15"/>
        <v>0</v>
      </c>
      <c r="L218" s="17">
        <f>VLOOKUP(A218,'TB 2023'!B:M,12,0)</f>
        <v>269055.8</v>
      </c>
      <c r="M218" s="18">
        <f t="shared" si="16"/>
        <v>0</v>
      </c>
      <c r="O218" s="15"/>
    </row>
    <row r="219" spans="1:15" ht="13.5">
      <c r="A219" s="13">
        <v>2030172</v>
      </c>
      <c r="B219" s="14" t="s">
        <v>362</v>
      </c>
      <c r="C219" s="15">
        <v>0</v>
      </c>
      <c r="D219" s="15">
        <v>1118.07</v>
      </c>
      <c r="E219" s="15">
        <v>0</v>
      </c>
      <c r="F219" s="15">
        <v>0</v>
      </c>
      <c r="G219" s="11">
        <f t="shared" si="13"/>
        <v>0</v>
      </c>
      <c r="H219" s="12">
        <f t="shared" si="14"/>
        <v>1118.07</v>
      </c>
      <c r="I219" s="324" t="s">
        <v>159</v>
      </c>
      <c r="J219" s="17">
        <f>VLOOKUP(A219,'TB 2023'!B:J,9,0)</f>
        <v>0</v>
      </c>
      <c r="K219" s="18">
        <f t="shared" si="15"/>
        <v>0</v>
      </c>
      <c r="L219" s="17">
        <f>VLOOKUP(A219,'TB 2023'!B:M,12,0)</f>
        <v>0</v>
      </c>
      <c r="M219" s="18">
        <f t="shared" si="16"/>
        <v>0</v>
      </c>
      <c r="O219" s="15"/>
    </row>
    <row r="220" spans="1:15" ht="13.5">
      <c r="A220" s="13">
        <v>2030173</v>
      </c>
      <c r="B220" s="14" t="s">
        <v>363</v>
      </c>
      <c r="C220" s="15">
        <v>0</v>
      </c>
      <c r="D220" s="15">
        <v>0</v>
      </c>
      <c r="E220" s="15">
        <v>0</v>
      </c>
      <c r="F220" s="15">
        <v>0</v>
      </c>
      <c r="G220" s="11">
        <f t="shared" si="13"/>
        <v>0</v>
      </c>
      <c r="H220" s="12">
        <f t="shared" si="14"/>
        <v>0</v>
      </c>
      <c r="I220" s="324" t="s">
        <v>159</v>
      </c>
      <c r="J220" s="17">
        <f>VLOOKUP(A220,'TB 2023'!B:J,9,0)</f>
        <v>0</v>
      </c>
      <c r="K220" s="18">
        <f t="shared" si="15"/>
        <v>0</v>
      </c>
      <c r="L220" s="17">
        <f>VLOOKUP(A220,'TB 2023'!B:M,12,0)</f>
        <v>0</v>
      </c>
      <c r="M220" s="18">
        <f t="shared" si="16"/>
        <v>0</v>
      </c>
      <c r="O220" s="15"/>
    </row>
    <row r="221" spans="1:15" ht="13.5">
      <c r="A221" s="13">
        <v>2030174</v>
      </c>
      <c r="B221" s="14" t="s">
        <v>364</v>
      </c>
      <c r="C221" s="15">
        <v>0</v>
      </c>
      <c r="D221" s="15">
        <v>0</v>
      </c>
      <c r="E221" s="15">
        <v>0</v>
      </c>
      <c r="F221" s="15">
        <v>0</v>
      </c>
      <c r="G221" s="11">
        <f t="shared" si="13"/>
        <v>0</v>
      </c>
      <c r="H221" s="12">
        <f t="shared" si="14"/>
        <v>0</v>
      </c>
      <c r="I221" s="324" t="s">
        <v>159</v>
      </c>
      <c r="J221" s="17">
        <f>VLOOKUP(A221,'TB 2023'!B:J,9,0)</f>
        <v>0</v>
      </c>
      <c r="K221" s="18">
        <f t="shared" si="15"/>
        <v>0</v>
      </c>
      <c r="L221" s="17">
        <f>VLOOKUP(A221,'TB 2023'!B:M,12,0)</f>
        <v>0</v>
      </c>
      <c r="M221" s="18">
        <f t="shared" si="16"/>
        <v>0</v>
      </c>
      <c r="O221" s="15"/>
    </row>
    <row r="222" spans="1:15" ht="13.5">
      <c r="A222" s="13">
        <v>2030175</v>
      </c>
      <c r="B222" s="14" t="s">
        <v>365</v>
      </c>
      <c r="C222" s="15">
        <v>0</v>
      </c>
      <c r="D222" s="15">
        <v>15000</v>
      </c>
      <c r="E222" s="15">
        <v>15000</v>
      </c>
      <c r="F222" s="15">
        <v>0</v>
      </c>
      <c r="G222" s="11">
        <f t="shared" si="13"/>
        <v>0</v>
      </c>
      <c r="H222" s="12">
        <f t="shared" si="14"/>
        <v>0</v>
      </c>
      <c r="I222" s="324" t="s">
        <v>159</v>
      </c>
      <c r="J222" s="17">
        <f>VLOOKUP(A222,'TB 2023'!B:J,9,0)</f>
        <v>0</v>
      </c>
      <c r="K222" s="18">
        <f t="shared" si="15"/>
        <v>0</v>
      </c>
      <c r="L222" s="17">
        <f>VLOOKUP(A222,'TB 2023'!B:M,12,0)</f>
        <v>0</v>
      </c>
      <c r="M222" s="18">
        <f t="shared" si="16"/>
        <v>0</v>
      </c>
      <c r="O222" s="15"/>
    </row>
    <row r="223" spans="1:15" ht="13.5">
      <c r="A223" s="13">
        <v>2030176</v>
      </c>
      <c r="B223" s="14" t="s">
        <v>366</v>
      </c>
      <c r="C223" s="15">
        <v>0</v>
      </c>
      <c r="D223" s="15">
        <v>0</v>
      </c>
      <c r="E223" s="15">
        <v>16832.240000000002</v>
      </c>
      <c r="F223" s="15">
        <v>16832</v>
      </c>
      <c r="G223" s="11">
        <f t="shared" si="13"/>
        <v>0.24000000000160071</v>
      </c>
      <c r="H223" s="12">
        <f t="shared" si="14"/>
        <v>0</v>
      </c>
      <c r="I223" s="324" t="s">
        <v>159</v>
      </c>
      <c r="J223" s="17">
        <f>VLOOKUP(A223,'TB 2023'!B:J,9,0)</f>
        <v>0</v>
      </c>
      <c r="K223" s="18">
        <f t="shared" si="15"/>
        <v>0</v>
      </c>
      <c r="L223" s="17">
        <f>VLOOKUP(A223,'TB 2023'!B:M,12,0)</f>
        <v>16832</v>
      </c>
      <c r="M223" s="18">
        <f t="shared" si="16"/>
        <v>0</v>
      </c>
      <c r="O223" s="15"/>
    </row>
    <row r="224" spans="1:15" ht="13.5">
      <c r="A224" s="13">
        <v>2030177</v>
      </c>
      <c r="B224" s="14" t="s">
        <v>367</v>
      </c>
      <c r="C224" s="15">
        <v>0</v>
      </c>
      <c r="D224" s="15">
        <v>0</v>
      </c>
      <c r="E224" s="15">
        <v>0</v>
      </c>
      <c r="F224" s="15">
        <v>0</v>
      </c>
      <c r="G224" s="11">
        <f t="shared" si="13"/>
        <v>0</v>
      </c>
      <c r="H224" s="12">
        <f t="shared" si="14"/>
        <v>0</v>
      </c>
      <c r="I224" s="324" t="s">
        <v>159</v>
      </c>
      <c r="J224" s="17">
        <f>VLOOKUP(A224,'TB 2023'!B:J,9,0)</f>
        <v>0</v>
      </c>
      <c r="K224" s="18">
        <f t="shared" si="15"/>
        <v>0</v>
      </c>
      <c r="L224" s="17">
        <f>VLOOKUP(A224,'TB 2023'!B:M,12,0)</f>
        <v>0</v>
      </c>
      <c r="M224" s="18">
        <f t="shared" si="16"/>
        <v>0</v>
      </c>
      <c r="O224" s="15"/>
    </row>
    <row r="225" spans="1:15" ht="13.5">
      <c r="A225" s="13">
        <v>2030178</v>
      </c>
      <c r="B225" s="14" t="s">
        <v>368</v>
      </c>
      <c r="C225" s="15">
        <v>0</v>
      </c>
      <c r="D225" s="15">
        <v>0</v>
      </c>
      <c r="E225" s="15">
        <v>0</v>
      </c>
      <c r="F225" s="15">
        <v>0</v>
      </c>
      <c r="G225" s="11">
        <f t="shared" si="13"/>
        <v>0</v>
      </c>
      <c r="H225" s="12">
        <f t="shared" si="14"/>
        <v>0</v>
      </c>
      <c r="I225" s="324" t="s">
        <v>159</v>
      </c>
      <c r="J225" s="17">
        <f>VLOOKUP(A225,'TB 2023'!B:J,9,0)</f>
        <v>0</v>
      </c>
      <c r="K225" s="18">
        <f t="shared" si="15"/>
        <v>0</v>
      </c>
      <c r="L225" s="17">
        <f>VLOOKUP(A225,'TB 2023'!B:M,12,0)</f>
        <v>0</v>
      </c>
      <c r="M225" s="18">
        <f t="shared" si="16"/>
        <v>0</v>
      </c>
      <c r="O225" s="15"/>
    </row>
    <row r="226" spans="1:15" ht="13.5">
      <c r="A226" s="13">
        <v>2030179</v>
      </c>
      <c r="B226" s="14" t="s">
        <v>3320</v>
      </c>
      <c r="C226" s="15">
        <v>0</v>
      </c>
      <c r="D226" s="15">
        <v>0</v>
      </c>
      <c r="E226" s="15">
        <v>1600039.11</v>
      </c>
      <c r="F226" s="15">
        <v>1600039.11</v>
      </c>
      <c r="G226" s="11">
        <f t="shared" si="13"/>
        <v>0</v>
      </c>
      <c r="H226" s="12">
        <f t="shared" si="14"/>
        <v>0</v>
      </c>
      <c r="I226" s="324" t="s">
        <v>159</v>
      </c>
      <c r="J226" s="17">
        <f>VLOOKUP(A226,'TB 2023'!B:J,9,0)</f>
        <v>0</v>
      </c>
      <c r="K226" s="18">
        <f t="shared" si="15"/>
        <v>0</v>
      </c>
      <c r="L226" s="17">
        <f>VLOOKUP(A226,'TB 2023'!B:M,12,0)</f>
        <v>1600039.11</v>
      </c>
      <c r="M226" s="18">
        <f t="shared" si="16"/>
        <v>0</v>
      </c>
      <c r="O226" s="15"/>
    </row>
    <row r="227" spans="1:15" ht="13.5">
      <c r="A227" s="13">
        <v>2030180</v>
      </c>
      <c r="B227" s="14" t="s">
        <v>370</v>
      </c>
      <c r="C227" s="15">
        <v>0</v>
      </c>
      <c r="D227" s="15">
        <v>0</v>
      </c>
      <c r="E227" s="15">
        <v>340799.60000000003</v>
      </c>
      <c r="F227" s="15">
        <v>340792.8</v>
      </c>
      <c r="G227" s="11">
        <f t="shared" si="13"/>
        <v>6.8000000000465661</v>
      </c>
      <c r="H227" s="12">
        <f t="shared" si="14"/>
        <v>0</v>
      </c>
      <c r="I227" s="324" t="s">
        <v>159</v>
      </c>
      <c r="J227" s="17">
        <f>VLOOKUP(A227,'TB 2023'!B:J,9,0)</f>
        <v>0</v>
      </c>
      <c r="K227" s="18">
        <f t="shared" si="15"/>
        <v>0</v>
      </c>
      <c r="L227" s="17">
        <f>VLOOKUP(A227,'TB 2023'!B:M,12,0)</f>
        <v>340792.8</v>
      </c>
      <c r="M227" s="18">
        <f t="shared" si="16"/>
        <v>0</v>
      </c>
      <c r="O227" s="15"/>
    </row>
    <row r="228" spans="1:15" ht="13.5">
      <c r="A228" s="13">
        <v>2030181</v>
      </c>
      <c r="B228" s="14" t="s">
        <v>371</v>
      </c>
      <c r="C228" s="15">
        <v>0</v>
      </c>
      <c r="D228" s="15">
        <v>0</v>
      </c>
      <c r="E228" s="15">
        <v>356636.85000000003</v>
      </c>
      <c r="F228" s="15">
        <v>356636</v>
      </c>
      <c r="G228" s="11">
        <f t="shared" si="13"/>
        <v>0.8500000000349246</v>
      </c>
      <c r="H228" s="12">
        <f t="shared" si="14"/>
        <v>0</v>
      </c>
      <c r="I228" s="324" t="s">
        <v>159</v>
      </c>
      <c r="J228" s="17">
        <f>VLOOKUP(A228,'TB 2023'!B:J,9,0)</f>
        <v>0</v>
      </c>
      <c r="K228" s="18">
        <f t="shared" si="15"/>
        <v>0</v>
      </c>
      <c r="L228" s="17">
        <f>VLOOKUP(A228,'TB 2023'!B:M,12,0)</f>
        <v>356636</v>
      </c>
      <c r="M228" s="18">
        <f t="shared" si="16"/>
        <v>0</v>
      </c>
      <c r="O228" s="15"/>
    </row>
    <row r="229" spans="1:15" ht="13.5">
      <c r="A229" s="13">
        <v>2030183</v>
      </c>
      <c r="B229" s="14" t="s">
        <v>372</v>
      </c>
      <c r="C229" s="15">
        <v>0</v>
      </c>
      <c r="D229" s="15">
        <v>0</v>
      </c>
      <c r="E229" s="15">
        <v>98559.13</v>
      </c>
      <c r="F229" s="15">
        <v>98559.13</v>
      </c>
      <c r="G229" s="11">
        <f t="shared" si="13"/>
        <v>0</v>
      </c>
      <c r="H229" s="12">
        <f t="shared" si="14"/>
        <v>0</v>
      </c>
      <c r="I229" s="324" t="s">
        <v>159</v>
      </c>
      <c r="J229" s="17">
        <f>VLOOKUP(A229,'TB 2023'!B:J,9,0)</f>
        <v>0</v>
      </c>
      <c r="K229" s="18">
        <f t="shared" si="15"/>
        <v>0</v>
      </c>
      <c r="L229" s="17">
        <f>VLOOKUP(A229,'TB 2023'!B:M,12,0)</f>
        <v>98559.13</v>
      </c>
      <c r="M229" s="18">
        <f t="shared" si="16"/>
        <v>0</v>
      </c>
      <c r="O229" s="15"/>
    </row>
    <row r="230" spans="1:15" ht="13.5">
      <c r="A230" s="13">
        <v>2030184</v>
      </c>
      <c r="B230" s="14" t="s">
        <v>3275</v>
      </c>
      <c r="C230" s="15">
        <v>0</v>
      </c>
      <c r="D230" s="15">
        <v>0</v>
      </c>
      <c r="E230" s="15">
        <v>0</v>
      </c>
      <c r="F230" s="15">
        <v>0</v>
      </c>
      <c r="G230" s="11">
        <f t="shared" si="13"/>
        <v>0</v>
      </c>
      <c r="H230" s="12">
        <f t="shared" si="14"/>
        <v>0</v>
      </c>
      <c r="I230" s="324" t="s">
        <v>159</v>
      </c>
      <c r="J230" s="17">
        <f>VLOOKUP(A230,'TB 2023'!B:J,9,0)</f>
        <v>0</v>
      </c>
      <c r="K230" s="18">
        <f t="shared" si="15"/>
        <v>0</v>
      </c>
      <c r="L230" s="17">
        <f>VLOOKUP(A230,'TB 2023'!B:M,12,0)</f>
        <v>0</v>
      </c>
      <c r="M230" s="18">
        <f t="shared" si="16"/>
        <v>0</v>
      </c>
      <c r="O230" s="15"/>
    </row>
    <row r="231" spans="1:15" ht="13.5">
      <c r="A231" s="13">
        <v>2030185</v>
      </c>
      <c r="B231" s="14" t="s">
        <v>3321</v>
      </c>
      <c r="C231" s="15">
        <v>0</v>
      </c>
      <c r="D231" s="15">
        <v>0</v>
      </c>
      <c r="E231" s="15">
        <v>79665.25</v>
      </c>
      <c r="F231" s="15">
        <v>66376.42</v>
      </c>
      <c r="G231" s="11">
        <f t="shared" si="13"/>
        <v>13288.830000000002</v>
      </c>
      <c r="H231" s="12">
        <f t="shared" si="14"/>
        <v>0</v>
      </c>
      <c r="I231" s="324" t="s">
        <v>159</v>
      </c>
      <c r="J231" s="17">
        <f>VLOOKUP(A231,'TB 2023'!B:J,9,0)</f>
        <v>0</v>
      </c>
      <c r="K231" s="18">
        <f t="shared" si="15"/>
        <v>0</v>
      </c>
      <c r="L231" s="17">
        <f>VLOOKUP(A231,'TB 2023'!B:M,12,0)</f>
        <v>66376.42</v>
      </c>
      <c r="M231" s="18">
        <f t="shared" si="16"/>
        <v>0</v>
      </c>
      <c r="O231" s="15"/>
    </row>
    <row r="232" spans="1:15" ht="13.5">
      <c r="A232" s="13">
        <v>2030401</v>
      </c>
      <c r="B232" s="14" t="s">
        <v>373</v>
      </c>
      <c r="C232" s="15">
        <v>0</v>
      </c>
      <c r="D232" s="15">
        <v>0</v>
      </c>
      <c r="E232" s="15">
        <v>782.97</v>
      </c>
      <c r="F232" s="15">
        <v>782.97</v>
      </c>
      <c r="G232" s="11">
        <f t="shared" si="13"/>
        <v>0</v>
      </c>
      <c r="H232" s="12">
        <f t="shared" si="14"/>
        <v>0</v>
      </c>
      <c r="I232" s="324" t="s">
        <v>159</v>
      </c>
      <c r="J232" s="17">
        <f>VLOOKUP(A232,'TB 2023'!B:J,9,0)</f>
        <v>0</v>
      </c>
      <c r="K232" s="18">
        <f t="shared" si="15"/>
        <v>0</v>
      </c>
      <c r="L232" s="17">
        <f>VLOOKUP(A232,'TB 2023'!B:M,12,0)</f>
        <v>782.97</v>
      </c>
      <c r="M232" s="18">
        <f t="shared" si="16"/>
        <v>0</v>
      </c>
      <c r="O232" s="15"/>
    </row>
    <row r="233" spans="1:15" ht="13.5">
      <c r="A233" s="13">
        <v>2030402</v>
      </c>
      <c r="B233" s="14" t="s">
        <v>374</v>
      </c>
      <c r="C233" s="15">
        <v>0</v>
      </c>
      <c r="D233" s="15">
        <v>0</v>
      </c>
      <c r="E233" s="15">
        <v>20772225.689990003</v>
      </c>
      <c r="F233" s="15">
        <v>20772225.68998</v>
      </c>
      <c r="G233" s="11">
        <f t="shared" si="13"/>
        <v>1.0002404451370239E-5</v>
      </c>
      <c r="H233" s="12">
        <f t="shared" si="14"/>
        <v>0</v>
      </c>
      <c r="I233" s="324" t="s">
        <v>159</v>
      </c>
      <c r="J233" s="17">
        <f>VLOOKUP(A233,'TB 2023'!B:J,9,0)</f>
        <v>0</v>
      </c>
      <c r="K233" s="18">
        <f t="shared" si="15"/>
        <v>0</v>
      </c>
      <c r="L233" s="17">
        <f>VLOOKUP(A233,'TB 2023'!B:M,12,0)</f>
        <v>20772225.68998</v>
      </c>
      <c r="M233" s="18">
        <f t="shared" si="16"/>
        <v>0</v>
      </c>
      <c r="O233" s="15"/>
    </row>
    <row r="234" spans="1:15" ht="13.5">
      <c r="A234" s="13">
        <v>2030501</v>
      </c>
      <c r="B234" s="14" t="s">
        <v>375</v>
      </c>
      <c r="C234" s="15">
        <v>0</v>
      </c>
      <c r="D234" s="15">
        <v>3023182.68</v>
      </c>
      <c r="E234" s="15">
        <v>13084908.16</v>
      </c>
      <c r="F234" s="15">
        <v>12162780.16</v>
      </c>
      <c r="G234" s="11">
        <f t="shared" si="13"/>
        <v>0</v>
      </c>
      <c r="H234" s="12">
        <f t="shared" si="14"/>
        <v>2101054.6799999997</v>
      </c>
      <c r="I234" s="324" t="s">
        <v>159</v>
      </c>
      <c r="J234" s="17">
        <f>VLOOKUP(A234,'TB 2023'!B:J,9,0)</f>
        <v>0</v>
      </c>
      <c r="K234" s="18">
        <f t="shared" si="15"/>
        <v>0</v>
      </c>
      <c r="L234" s="17">
        <f>VLOOKUP(A234,'TB 2023'!B:M,12,0)</f>
        <v>12162780.16</v>
      </c>
      <c r="M234" s="18">
        <f t="shared" si="16"/>
        <v>0</v>
      </c>
      <c r="O234" s="15"/>
    </row>
    <row r="235" spans="1:15" ht="13.5">
      <c r="A235" s="13">
        <v>2030503</v>
      </c>
      <c r="B235" s="14" t="s">
        <v>376</v>
      </c>
      <c r="C235" s="15">
        <v>0</v>
      </c>
      <c r="D235" s="15">
        <v>0</v>
      </c>
      <c r="E235" s="15">
        <v>0</v>
      </c>
      <c r="F235" s="15">
        <v>0</v>
      </c>
      <c r="G235" s="11">
        <f t="shared" si="13"/>
        <v>0</v>
      </c>
      <c r="H235" s="12">
        <f t="shared" si="14"/>
        <v>0</v>
      </c>
      <c r="I235" s="324" t="s">
        <v>159</v>
      </c>
      <c r="J235" s="17">
        <f>VLOOKUP(A235,'TB 2023'!B:J,9,0)</f>
        <v>0</v>
      </c>
      <c r="K235" s="18">
        <f t="shared" si="15"/>
        <v>0</v>
      </c>
      <c r="L235" s="17">
        <f>VLOOKUP(A235,'TB 2023'!B:M,12,0)</f>
        <v>0</v>
      </c>
      <c r="M235" s="18">
        <f t="shared" si="16"/>
        <v>0</v>
      </c>
      <c r="O235" s="15"/>
    </row>
    <row r="236" spans="1:15" ht="13.5">
      <c r="A236" s="13">
        <v>2030504</v>
      </c>
      <c r="B236" s="14" t="s">
        <v>377</v>
      </c>
      <c r="C236" s="15">
        <v>0</v>
      </c>
      <c r="D236" s="15">
        <v>2641.03</v>
      </c>
      <c r="E236" s="15">
        <v>48108.22</v>
      </c>
      <c r="F236" s="15">
        <v>60594.65</v>
      </c>
      <c r="G236" s="11">
        <f t="shared" si="13"/>
        <v>0</v>
      </c>
      <c r="H236" s="12">
        <f t="shared" si="14"/>
        <v>15127.46</v>
      </c>
      <c r="I236" s="324" t="s">
        <v>159</v>
      </c>
      <c r="J236" s="17">
        <f>VLOOKUP(A236,'TB 2023'!B:J,9,0)</f>
        <v>0</v>
      </c>
      <c r="K236" s="18">
        <f t="shared" si="15"/>
        <v>0</v>
      </c>
      <c r="L236" s="17">
        <f>VLOOKUP(A236,'TB 2023'!B:M,12,0)</f>
        <v>60594.65</v>
      </c>
      <c r="M236" s="18">
        <f t="shared" si="16"/>
        <v>0</v>
      </c>
      <c r="O236" s="15"/>
    </row>
    <row r="237" spans="1:15" ht="13.5">
      <c r="A237" s="13">
        <v>2040101</v>
      </c>
      <c r="B237" s="14" t="s">
        <v>76</v>
      </c>
      <c r="C237" s="15">
        <v>0</v>
      </c>
      <c r="D237" s="15">
        <v>1935996.78</v>
      </c>
      <c r="E237" s="15">
        <v>1489504.98</v>
      </c>
      <c r="F237" s="15">
        <v>32607.360000000001</v>
      </c>
      <c r="G237" s="11">
        <f t="shared" si="13"/>
        <v>0</v>
      </c>
      <c r="H237" s="12">
        <f t="shared" si="14"/>
        <v>479099.16000000015</v>
      </c>
      <c r="I237" s="324" t="s">
        <v>159</v>
      </c>
      <c r="J237" s="17">
        <f>VLOOKUP(A237,'TB 2023'!B:J,9,0)</f>
        <v>0</v>
      </c>
      <c r="K237" s="18">
        <f t="shared" si="15"/>
        <v>0</v>
      </c>
      <c r="L237" s="17">
        <f>VLOOKUP(A237,'TB 2023'!B:M,12,0)</f>
        <v>32607.360000000001</v>
      </c>
      <c r="M237" s="18">
        <f t="shared" si="16"/>
        <v>0</v>
      </c>
      <c r="O237" s="15"/>
    </row>
    <row r="238" spans="1:15" ht="13.5">
      <c r="A238" s="13">
        <v>2040104</v>
      </c>
      <c r="B238" s="14" t="s">
        <v>378</v>
      </c>
      <c r="C238" s="15">
        <v>0</v>
      </c>
      <c r="D238" s="15">
        <v>7202348</v>
      </c>
      <c r="E238" s="15">
        <v>575095</v>
      </c>
      <c r="F238" s="15">
        <v>1505157</v>
      </c>
      <c r="G238" s="11">
        <f t="shared" si="13"/>
        <v>0</v>
      </c>
      <c r="H238" s="12">
        <f t="shared" si="14"/>
        <v>8132410</v>
      </c>
      <c r="I238" s="324" t="s">
        <v>159</v>
      </c>
      <c r="J238" s="17">
        <f>VLOOKUP(A238,'TB 2023'!B:J,9,0)</f>
        <v>0</v>
      </c>
      <c r="K238" s="18">
        <f t="shared" si="15"/>
        <v>0</v>
      </c>
      <c r="L238" s="17">
        <f>VLOOKUP(A238,'TB 2023'!B:M,12,0)</f>
        <v>1505157</v>
      </c>
      <c r="M238" s="18">
        <f t="shared" si="16"/>
        <v>0</v>
      </c>
      <c r="O238" s="15"/>
    </row>
    <row r="239" spans="1:15" ht="13.5">
      <c r="A239" s="13">
        <v>2040105</v>
      </c>
      <c r="B239" s="14" t="s">
        <v>379</v>
      </c>
      <c r="C239" s="15">
        <v>0</v>
      </c>
      <c r="D239" s="15">
        <v>477954.7255</v>
      </c>
      <c r="E239" s="15">
        <v>281899.39899999998</v>
      </c>
      <c r="F239" s="15">
        <v>2133.33</v>
      </c>
      <c r="G239" s="11">
        <f t="shared" si="13"/>
        <v>0</v>
      </c>
      <c r="H239" s="12">
        <f t="shared" si="14"/>
        <v>198188.65650000004</v>
      </c>
      <c r="I239" s="324" t="s">
        <v>159</v>
      </c>
      <c r="J239" s="17">
        <f>VLOOKUP(A239,'TB 2023'!B:J,9,0)</f>
        <v>0</v>
      </c>
      <c r="K239" s="18">
        <f t="shared" si="15"/>
        <v>0</v>
      </c>
      <c r="L239" s="17">
        <f>VLOOKUP(A239,'TB 2023'!B:M,12,0)</f>
        <v>2133.33</v>
      </c>
      <c r="M239" s="18">
        <f t="shared" si="16"/>
        <v>0</v>
      </c>
      <c r="O239" s="15"/>
    </row>
    <row r="240" spans="1:15" ht="13.5">
      <c r="A240" s="13">
        <v>2040106</v>
      </c>
      <c r="B240" s="14" t="s">
        <v>380</v>
      </c>
      <c r="C240" s="15">
        <v>0</v>
      </c>
      <c r="D240" s="15">
        <v>4725578.08</v>
      </c>
      <c r="E240" s="15">
        <v>0</v>
      </c>
      <c r="F240" s="15">
        <v>2904769</v>
      </c>
      <c r="G240" s="11">
        <f t="shared" si="13"/>
        <v>0</v>
      </c>
      <c r="H240" s="12">
        <f t="shared" si="14"/>
        <v>7630347.0800000001</v>
      </c>
      <c r="I240" s="324" t="s">
        <v>159</v>
      </c>
      <c r="J240" s="17">
        <f>VLOOKUP(A240,'TB 2023'!B:J,9,0)</f>
        <v>0</v>
      </c>
      <c r="K240" s="18">
        <f t="shared" si="15"/>
        <v>0</v>
      </c>
      <c r="L240" s="17">
        <f>VLOOKUP(A240,'TB 2023'!B:M,12,0)</f>
        <v>2904769</v>
      </c>
      <c r="M240" s="18">
        <f t="shared" si="16"/>
        <v>0</v>
      </c>
      <c r="O240" s="15"/>
    </row>
    <row r="241" spans="1:15" ht="13.5">
      <c r="A241" s="13">
        <v>2040108</v>
      </c>
      <c r="B241" s="14" t="s">
        <v>85</v>
      </c>
      <c r="C241" s="15">
        <v>0</v>
      </c>
      <c r="D241" s="15">
        <v>119728.16</v>
      </c>
      <c r="E241" s="15">
        <v>0</v>
      </c>
      <c r="F241" s="15">
        <v>0</v>
      </c>
      <c r="G241" s="11">
        <f t="shared" si="13"/>
        <v>0</v>
      </c>
      <c r="H241" s="12">
        <f t="shared" si="14"/>
        <v>119728.16</v>
      </c>
      <c r="I241" s="324" t="s">
        <v>159</v>
      </c>
      <c r="J241" s="17">
        <f>VLOOKUP(A241,'TB 2023'!B:J,9,0)</f>
        <v>0</v>
      </c>
      <c r="K241" s="18">
        <f t="shared" si="15"/>
        <v>0</v>
      </c>
      <c r="L241" s="17">
        <f>VLOOKUP(A241,'TB 2023'!B:M,12,0)</f>
        <v>0</v>
      </c>
      <c r="M241" s="18">
        <f t="shared" si="16"/>
        <v>0</v>
      </c>
      <c r="O241" s="15"/>
    </row>
    <row r="242" spans="1:15" ht="13.5">
      <c r="A242" s="13">
        <v>2040110</v>
      </c>
      <c r="B242" s="14" t="s">
        <v>381</v>
      </c>
      <c r="C242" s="15">
        <v>0</v>
      </c>
      <c r="D242" s="15">
        <v>468881</v>
      </c>
      <c r="E242" s="15">
        <v>0</v>
      </c>
      <c r="F242" s="15">
        <v>0</v>
      </c>
      <c r="G242" s="11">
        <f t="shared" si="13"/>
        <v>0</v>
      </c>
      <c r="H242" s="12">
        <f t="shared" si="14"/>
        <v>468881</v>
      </c>
      <c r="I242" s="324" t="s">
        <v>159</v>
      </c>
      <c r="J242" s="17">
        <f>VLOOKUP(A242,'TB 2023'!B:J,9,0)</f>
        <v>0</v>
      </c>
      <c r="K242" s="18">
        <f t="shared" si="15"/>
        <v>0</v>
      </c>
      <c r="L242" s="17">
        <f>VLOOKUP(A242,'TB 2023'!B:M,12,0)</f>
        <v>0</v>
      </c>
      <c r="M242" s="18">
        <f t="shared" si="16"/>
        <v>0</v>
      </c>
      <c r="O242" s="15"/>
    </row>
    <row r="243" spans="1:15" ht="13.5">
      <c r="A243" s="13">
        <v>2040111</v>
      </c>
      <c r="B243" s="14" t="s">
        <v>382</v>
      </c>
      <c r="C243" s="15">
        <v>0</v>
      </c>
      <c r="D243" s="15">
        <v>172148</v>
      </c>
      <c r="E243" s="15">
        <v>179549.43</v>
      </c>
      <c r="F243" s="15">
        <v>0</v>
      </c>
      <c r="G243" s="11">
        <f t="shared" si="13"/>
        <v>7401.429999999993</v>
      </c>
      <c r="H243" s="12">
        <f t="shared" si="14"/>
        <v>0</v>
      </c>
      <c r="I243" s="324" t="s">
        <v>159</v>
      </c>
      <c r="J243" s="17">
        <f>VLOOKUP(A243,'TB 2023'!B:J,9,0)</f>
        <v>0</v>
      </c>
      <c r="K243" s="18">
        <f t="shared" si="15"/>
        <v>0</v>
      </c>
      <c r="L243" s="17">
        <f>VLOOKUP(A243,'TB 2023'!B:M,12,0)</f>
        <v>0</v>
      </c>
      <c r="M243" s="18">
        <f t="shared" si="16"/>
        <v>0</v>
      </c>
      <c r="O243" s="15"/>
    </row>
    <row r="244" spans="1:15" ht="13.5">
      <c r="A244" s="13">
        <v>2040501</v>
      </c>
      <c r="B244" s="14" t="s">
        <v>383</v>
      </c>
      <c r="C244" s="15">
        <v>0</v>
      </c>
      <c r="D244" s="15">
        <v>18061.800001000018</v>
      </c>
      <c r="E244" s="15">
        <v>0</v>
      </c>
      <c r="F244" s="15">
        <v>1153814.8400000001</v>
      </c>
      <c r="G244" s="11">
        <f t="shared" si="13"/>
        <v>0</v>
      </c>
      <c r="H244" s="12">
        <f t="shared" si="14"/>
        <v>1171876.6400010001</v>
      </c>
      <c r="I244" s="324" t="s">
        <v>159</v>
      </c>
      <c r="J244" s="17">
        <f>VLOOKUP(A244,'TB 2023'!B:J,9,0)</f>
        <v>0</v>
      </c>
      <c r="K244" s="18">
        <f t="shared" si="15"/>
        <v>0</v>
      </c>
      <c r="L244" s="17">
        <f>VLOOKUP(A244,'TB 2023'!B:M,12,0)</f>
        <v>1153814.8400000001</v>
      </c>
      <c r="M244" s="18">
        <f t="shared" si="16"/>
        <v>0</v>
      </c>
      <c r="O244" s="15"/>
    </row>
    <row r="245" spans="1:15" ht="13.5">
      <c r="A245" s="13">
        <v>2040601</v>
      </c>
      <c r="B245" s="14" t="s">
        <v>4148</v>
      </c>
      <c r="C245" s="15">
        <v>0</v>
      </c>
      <c r="D245" s="15">
        <v>32323</v>
      </c>
      <c r="E245" s="15">
        <v>19316</v>
      </c>
      <c r="F245" s="15">
        <v>0</v>
      </c>
      <c r="G245" s="11">
        <f t="shared" si="13"/>
        <v>0</v>
      </c>
      <c r="H245" s="12">
        <f t="shared" si="14"/>
        <v>13007</v>
      </c>
      <c r="I245" s="324" t="s">
        <v>159</v>
      </c>
      <c r="J245" s="17">
        <f>VLOOKUP(A245,'TB 2023'!B:J,9,0)</f>
        <v>0</v>
      </c>
      <c r="K245" s="18">
        <f t="shared" si="15"/>
        <v>0</v>
      </c>
      <c r="L245" s="17">
        <f>VLOOKUP(A245,'TB 2023'!B:M,12,0)</f>
        <v>0</v>
      </c>
      <c r="M245" s="18">
        <f t="shared" si="16"/>
        <v>0</v>
      </c>
      <c r="O245" s="15"/>
    </row>
    <row r="246" spans="1:15" ht="13.5">
      <c r="A246" s="13">
        <v>2040602</v>
      </c>
      <c r="B246" s="14" t="s">
        <v>4149</v>
      </c>
      <c r="C246" s="15">
        <v>0</v>
      </c>
      <c r="D246" s="15">
        <v>78808.990000000005</v>
      </c>
      <c r="E246" s="15">
        <v>34023</v>
      </c>
      <c r="F246" s="15">
        <v>0</v>
      </c>
      <c r="G246" s="11">
        <f t="shared" si="13"/>
        <v>0</v>
      </c>
      <c r="H246" s="12">
        <f t="shared" si="14"/>
        <v>44785.990000000005</v>
      </c>
      <c r="I246" s="324" t="s">
        <v>159</v>
      </c>
      <c r="J246" s="17">
        <f>VLOOKUP(A246,'TB 2023'!B:J,9,0)</f>
        <v>0</v>
      </c>
      <c r="K246" s="18">
        <f t="shared" si="15"/>
        <v>0</v>
      </c>
      <c r="L246" s="17">
        <f>VLOOKUP(A246,'TB 2023'!B:M,12,0)</f>
        <v>0</v>
      </c>
      <c r="M246" s="18">
        <f t="shared" si="16"/>
        <v>0</v>
      </c>
      <c r="O246" s="15"/>
    </row>
    <row r="247" spans="1:15" ht="13.5">
      <c r="A247" s="13">
        <v>2040603</v>
      </c>
      <c r="B247" s="14" t="s">
        <v>4150</v>
      </c>
      <c r="C247" s="15">
        <v>0</v>
      </c>
      <c r="D247" s="15">
        <v>223604</v>
      </c>
      <c r="E247" s="15">
        <v>70968</v>
      </c>
      <c r="F247" s="15">
        <v>0</v>
      </c>
      <c r="G247" s="11">
        <f t="shared" si="13"/>
        <v>0</v>
      </c>
      <c r="H247" s="12">
        <f t="shared" si="14"/>
        <v>152636</v>
      </c>
      <c r="I247" s="324" t="s">
        <v>159</v>
      </c>
      <c r="J247" s="17">
        <f>VLOOKUP(A247,'TB 2023'!B:J,9,0)</f>
        <v>0</v>
      </c>
      <c r="K247" s="18">
        <f t="shared" si="15"/>
        <v>0</v>
      </c>
      <c r="L247" s="17">
        <f>VLOOKUP(A247,'TB 2023'!B:M,12,0)</f>
        <v>0</v>
      </c>
      <c r="M247" s="18">
        <f t="shared" si="16"/>
        <v>0</v>
      </c>
      <c r="O247" s="15"/>
    </row>
    <row r="248" spans="1:15" ht="13.5">
      <c r="A248" s="13">
        <v>2040604</v>
      </c>
      <c r="B248" s="14" t="s">
        <v>387</v>
      </c>
      <c r="C248" s="15">
        <v>0</v>
      </c>
      <c r="D248" s="15">
        <v>223604</v>
      </c>
      <c r="E248" s="15">
        <v>223604</v>
      </c>
      <c r="F248" s="15">
        <v>0</v>
      </c>
      <c r="G248" s="11">
        <f t="shared" si="13"/>
        <v>0</v>
      </c>
      <c r="H248" s="12">
        <f t="shared" si="14"/>
        <v>0</v>
      </c>
      <c r="I248" s="324" t="s">
        <v>159</v>
      </c>
      <c r="J248" s="17">
        <f>VLOOKUP(A248,'TB 2023'!B:J,9,0)</f>
        <v>0</v>
      </c>
      <c r="K248" s="18">
        <f t="shared" si="15"/>
        <v>0</v>
      </c>
      <c r="L248" s="17">
        <f>VLOOKUP(A248,'TB 2023'!B:M,12,0)</f>
        <v>0</v>
      </c>
      <c r="M248" s="18">
        <f t="shared" si="16"/>
        <v>0</v>
      </c>
      <c r="O248" s="15"/>
    </row>
    <row r="249" spans="1:15" ht="13.5">
      <c r="A249" s="13">
        <v>2040605</v>
      </c>
      <c r="B249" s="14" t="s">
        <v>4151</v>
      </c>
      <c r="C249" s="15">
        <v>0</v>
      </c>
      <c r="D249" s="15">
        <v>106838</v>
      </c>
      <c r="E249" s="15">
        <v>34089</v>
      </c>
      <c r="F249" s="15">
        <v>0</v>
      </c>
      <c r="G249" s="11">
        <f t="shared" si="13"/>
        <v>0</v>
      </c>
      <c r="H249" s="12">
        <f t="shared" si="14"/>
        <v>72749</v>
      </c>
      <c r="I249" s="324" t="s">
        <v>159</v>
      </c>
      <c r="J249" s="17">
        <f>VLOOKUP(A249,'TB 2023'!B:J,9,0)</f>
        <v>0</v>
      </c>
      <c r="K249" s="18">
        <f t="shared" si="15"/>
        <v>0</v>
      </c>
      <c r="L249" s="17">
        <f>VLOOKUP(A249,'TB 2023'!B:M,12,0)</f>
        <v>0</v>
      </c>
      <c r="M249" s="18">
        <f t="shared" si="16"/>
        <v>0</v>
      </c>
      <c r="O249" s="15"/>
    </row>
    <row r="250" spans="1:15" ht="13.5">
      <c r="A250" s="13">
        <v>2040606</v>
      </c>
      <c r="B250" s="14" t="s">
        <v>4152</v>
      </c>
      <c r="C250" s="15">
        <v>0</v>
      </c>
      <c r="D250" s="15">
        <v>106838</v>
      </c>
      <c r="E250" s="15">
        <v>34089</v>
      </c>
      <c r="F250" s="15">
        <v>0</v>
      </c>
      <c r="G250" s="11">
        <f t="shared" si="13"/>
        <v>0</v>
      </c>
      <c r="H250" s="12">
        <f t="shared" si="14"/>
        <v>72749</v>
      </c>
      <c r="I250" s="324" t="s">
        <v>159</v>
      </c>
      <c r="J250" s="17">
        <f>VLOOKUP(A250,'TB 2023'!B:J,9,0)</f>
        <v>0</v>
      </c>
      <c r="K250" s="18">
        <f t="shared" si="15"/>
        <v>0</v>
      </c>
      <c r="L250" s="17">
        <f>VLOOKUP(A250,'TB 2023'!B:M,12,0)</f>
        <v>0</v>
      </c>
      <c r="M250" s="18">
        <f t="shared" si="16"/>
        <v>0</v>
      </c>
      <c r="O250" s="15"/>
    </row>
    <row r="251" spans="1:15" ht="13.5">
      <c r="A251" s="13">
        <v>2040607</v>
      </c>
      <c r="B251" s="14" t="s">
        <v>390</v>
      </c>
      <c r="C251" s="15">
        <v>0</v>
      </c>
      <c r="D251" s="15">
        <v>252406</v>
      </c>
      <c r="E251" s="15">
        <v>82308</v>
      </c>
      <c r="F251" s="15">
        <v>0</v>
      </c>
      <c r="G251" s="11">
        <f t="shared" si="13"/>
        <v>0</v>
      </c>
      <c r="H251" s="12">
        <f t="shared" si="14"/>
        <v>170098</v>
      </c>
      <c r="I251" s="324" t="s">
        <v>159</v>
      </c>
      <c r="J251" s="17">
        <f>VLOOKUP(A251,'TB 2023'!B:J,9,0)</f>
        <v>0</v>
      </c>
      <c r="K251" s="18">
        <f t="shared" si="15"/>
        <v>0</v>
      </c>
      <c r="L251" s="17">
        <f>VLOOKUP(A251,'TB 2023'!B:M,12,0)</f>
        <v>0</v>
      </c>
      <c r="M251" s="18">
        <f t="shared" si="16"/>
        <v>0</v>
      </c>
      <c r="O251" s="15"/>
    </row>
    <row r="252" spans="1:15" ht="13.5">
      <c r="A252" s="13">
        <v>2040608</v>
      </c>
      <c r="B252" s="14" t="s">
        <v>391</v>
      </c>
      <c r="C252" s="15">
        <v>0</v>
      </c>
      <c r="D252" s="15">
        <v>123516.69</v>
      </c>
      <c r="E252" s="15">
        <v>39084</v>
      </c>
      <c r="F252" s="15">
        <v>0</v>
      </c>
      <c r="G252" s="11">
        <f t="shared" si="13"/>
        <v>0</v>
      </c>
      <c r="H252" s="12">
        <f t="shared" si="14"/>
        <v>84432.69</v>
      </c>
      <c r="I252" s="324" t="s">
        <v>159</v>
      </c>
      <c r="J252" s="17">
        <f>VLOOKUP(A252,'TB 2023'!B:J,9,0)</f>
        <v>0</v>
      </c>
      <c r="K252" s="18">
        <f t="shared" si="15"/>
        <v>0</v>
      </c>
      <c r="L252" s="17">
        <f>VLOOKUP(A252,'TB 2023'!B:M,12,0)</f>
        <v>0</v>
      </c>
      <c r="M252" s="18">
        <f t="shared" si="16"/>
        <v>0</v>
      </c>
      <c r="O252" s="15"/>
    </row>
    <row r="253" spans="1:15" ht="13.5">
      <c r="A253" s="13">
        <v>2040609</v>
      </c>
      <c r="B253" s="14" t="s">
        <v>392</v>
      </c>
      <c r="C253" s="15">
        <v>0</v>
      </c>
      <c r="D253" s="15">
        <v>160715</v>
      </c>
      <c r="E253" s="15">
        <v>50568</v>
      </c>
      <c r="F253" s="15">
        <v>0</v>
      </c>
      <c r="G253" s="11">
        <f t="shared" si="13"/>
        <v>0</v>
      </c>
      <c r="H253" s="12">
        <f t="shared" si="14"/>
        <v>110147</v>
      </c>
      <c r="I253" s="324" t="s">
        <v>159</v>
      </c>
      <c r="J253" s="17">
        <f>VLOOKUP(A253,'TB 2023'!B:J,9,0)</f>
        <v>0</v>
      </c>
      <c r="K253" s="18">
        <f t="shared" si="15"/>
        <v>0</v>
      </c>
      <c r="L253" s="17">
        <f>VLOOKUP(A253,'TB 2023'!B:M,12,0)</f>
        <v>0</v>
      </c>
      <c r="M253" s="18">
        <f t="shared" si="16"/>
        <v>0</v>
      </c>
      <c r="O253" s="15"/>
    </row>
    <row r="254" spans="1:15" ht="13.5">
      <c r="A254" s="13">
        <v>2040610</v>
      </c>
      <c r="B254" s="14" t="s">
        <v>4153</v>
      </c>
      <c r="C254" s="15">
        <v>13225</v>
      </c>
      <c r="D254" s="15">
        <v>0</v>
      </c>
      <c r="E254" s="15">
        <v>54929.590000000004</v>
      </c>
      <c r="F254" s="15">
        <v>202147</v>
      </c>
      <c r="G254" s="11">
        <f t="shared" si="13"/>
        <v>0</v>
      </c>
      <c r="H254" s="12">
        <f t="shared" si="14"/>
        <v>133992.41</v>
      </c>
      <c r="I254" s="324" t="s">
        <v>159</v>
      </c>
      <c r="J254" s="17">
        <f>VLOOKUP(A254,'TB 2023'!B:J,9,0)</f>
        <v>13225</v>
      </c>
      <c r="K254" s="18">
        <f t="shared" si="15"/>
        <v>0</v>
      </c>
      <c r="L254" s="17">
        <f>VLOOKUP(A254,'TB 2023'!B:M,12,0)</f>
        <v>202147</v>
      </c>
      <c r="M254" s="18">
        <f t="shared" si="16"/>
        <v>0</v>
      </c>
      <c r="O254" s="15"/>
    </row>
    <row r="255" spans="1:15" ht="13.5">
      <c r="A255" s="13">
        <v>2040611</v>
      </c>
      <c r="B255" s="14" t="s">
        <v>394</v>
      </c>
      <c r="C255" s="15">
        <v>0</v>
      </c>
      <c r="D255" s="15">
        <v>0</v>
      </c>
      <c r="E255" s="15">
        <v>0</v>
      </c>
      <c r="F255" s="15">
        <v>0</v>
      </c>
      <c r="G255" s="11">
        <f t="shared" si="13"/>
        <v>0</v>
      </c>
      <c r="H255" s="12">
        <f t="shared" si="14"/>
        <v>0</v>
      </c>
      <c r="I255" s="324" t="s">
        <v>159</v>
      </c>
      <c r="J255" s="17">
        <f>VLOOKUP(A255,'TB 2023'!B:J,9,0)</f>
        <v>0</v>
      </c>
      <c r="K255" s="18">
        <f t="shared" si="15"/>
        <v>0</v>
      </c>
      <c r="L255" s="17">
        <f>VLOOKUP(A255,'TB 2023'!B:M,12,0)</f>
        <v>0</v>
      </c>
      <c r="M255" s="18">
        <f t="shared" si="16"/>
        <v>0</v>
      </c>
      <c r="O255" s="15"/>
    </row>
    <row r="256" spans="1:15" ht="13.5">
      <c r="A256" s="13">
        <v>2040612</v>
      </c>
      <c r="B256" s="14" t="s">
        <v>395</v>
      </c>
      <c r="C256" s="15">
        <v>0</v>
      </c>
      <c r="D256" s="15">
        <v>0</v>
      </c>
      <c r="E256" s="15">
        <v>0</v>
      </c>
      <c r="F256" s="15">
        <v>0</v>
      </c>
      <c r="G256" s="11">
        <f t="shared" si="13"/>
        <v>0</v>
      </c>
      <c r="H256" s="12">
        <f t="shared" si="14"/>
        <v>0</v>
      </c>
      <c r="I256" s="324" t="s">
        <v>159</v>
      </c>
      <c r="J256" s="17">
        <f>VLOOKUP(A256,'TB 2023'!B:J,9,0)</f>
        <v>0</v>
      </c>
      <c r="K256" s="18">
        <f t="shared" si="15"/>
        <v>0</v>
      </c>
      <c r="L256" s="17">
        <f>VLOOKUP(A256,'TB 2023'!B:M,12,0)</f>
        <v>0</v>
      </c>
      <c r="M256" s="18">
        <f t="shared" si="16"/>
        <v>0</v>
      </c>
      <c r="O256" s="15"/>
    </row>
    <row r="257" spans="1:15" ht="13.5">
      <c r="A257" s="13">
        <v>2040613</v>
      </c>
      <c r="B257" s="14" t="s">
        <v>396</v>
      </c>
      <c r="C257" s="15">
        <v>0</v>
      </c>
      <c r="D257" s="15">
        <v>0</v>
      </c>
      <c r="E257" s="15">
        <v>0</v>
      </c>
      <c r="F257" s="15">
        <v>0</v>
      </c>
      <c r="G257" s="11">
        <f t="shared" si="13"/>
        <v>0</v>
      </c>
      <c r="H257" s="12">
        <f t="shared" si="14"/>
        <v>0</v>
      </c>
      <c r="I257" s="324" t="s">
        <v>159</v>
      </c>
      <c r="J257" s="17">
        <f>VLOOKUP(A257,'TB 2023'!B:J,9,0)</f>
        <v>0</v>
      </c>
      <c r="K257" s="18">
        <f t="shared" si="15"/>
        <v>0</v>
      </c>
      <c r="L257" s="17">
        <f>VLOOKUP(A257,'TB 2023'!B:M,12,0)</f>
        <v>0</v>
      </c>
      <c r="M257" s="18">
        <f t="shared" si="16"/>
        <v>0</v>
      </c>
      <c r="O257" s="15"/>
    </row>
    <row r="258" spans="1:15" ht="13.5">
      <c r="A258" s="13">
        <v>2050801</v>
      </c>
      <c r="B258" s="14" t="s">
        <v>397</v>
      </c>
      <c r="C258" s="15">
        <v>0</v>
      </c>
      <c r="D258" s="15">
        <v>4544906.49</v>
      </c>
      <c r="E258" s="15">
        <v>1806377</v>
      </c>
      <c r="F258" s="15">
        <v>2721325.32</v>
      </c>
      <c r="G258" s="11">
        <f t="shared" si="13"/>
        <v>0</v>
      </c>
      <c r="H258" s="12">
        <f t="shared" si="14"/>
        <v>5459854.8100000005</v>
      </c>
      <c r="I258" s="324" t="s">
        <v>159</v>
      </c>
      <c r="J258" s="17">
        <f>VLOOKUP(A258,'TB 2023'!B:J,9,0)</f>
        <v>0</v>
      </c>
      <c r="K258" s="18">
        <f t="shared" si="15"/>
        <v>0</v>
      </c>
      <c r="L258" s="17">
        <f>VLOOKUP(A258,'TB 2023'!B:M,12,0)</f>
        <v>2721325.32</v>
      </c>
      <c r="M258" s="18">
        <f t="shared" si="16"/>
        <v>0</v>
      </c>
      <c r="O258" s="15"/>
    </row>
    <row r="259" spans="1:15" ht="13.5">
      <c r="A259" s="13">
        <v>2050802</v>
      </c>
      <c r="B259" s="14" t="s">
        <v>398</v>
      </c>
      <c r="C259" s="15">
        <v>0</v>
      </c>
      <c r="D259" s="15">
        <v>1943047.9100000001</v>
      </c>
      <c r="E259" s="15">
        <v>723097.72</v>
      </c>
      <c r="F259" s="15">
        <v>635885.93000000005</v>
      </c>
      <c r="G259" s="11">
        <f t="shared" si="13"/>
        <v>0</v>
      </c>
      <c r="H259" s="12">
        <f t="shared" si="14"/>
        <v>1855836.1200000003</v>
      </c>
      <c r="I259" s="324" t="s">
        <v>159</v>
      </c>
      <c r="J259" s="17">
        <f>VLOOKUP(A259,'TB 2023'!B:J,9,0)</f>
        <v>0</v>
      </c>
      <c r="K259" s="18">
        <f t="shared" si="15"/>
        <v>0</v>
      </c>
      <c r="L259" s="17">
        <f>VLOOKUP(A259,'TB 2023'!B:M,12,0)</f>
        <v>635885.93000000005</v>
      </c>
      <c r="M259" s="18">
        <f t="shared" si="16"/>
        <v>0</v>
      </c>
      <c r="O259" s="15"/>
    </row>
    <row r="260" spans="1:15" ht="13.5">
      <c r="A260" s="13">
        <v>2050803</v>
      </c>
      <c r="B260" s="14" t="s">
        <v>399</v>
      </c>
      <c r="C260" s="15">
        <v>0</v>
      </c>
      <c r="D260" s="15">
        <v>1050000</v>
      </c>
      <c r="E260" s="15">
        <v>1049495</v>
      </c>
      <c r="F260" s="15">
        <v>0</v>
      </c>
      <c r="G260" s="11">
        <f t="shared" si="13"/>
        <v>0</v>
      </c>
      <c r="H260" s="12">
        <f t="shared" si="14"/>
        <v>505</v>
      </c>
      <c r="I260" s="324" t="s">
        <v>159</v>
      </c>
      <c r="J260" s="17">
        <f>VLOOKUP(A260,'TB 2023'!B:J,9,0)</f>
        <v>0</v>
      </c>
      <c r="K260" s="18">
        <f t="shared" si="15"/>
        <v>0</v>
      </c>
      <c r="L260" s="17">
        <f>VLOOKUP(A260,'TB 2023'!B:M,12,0)</f>
        <v>0</v>
      </c>
      <c r="M260" s="18">
        <f t="shared" si="16"/>
        <v>0</v>
      </c>
      <c r="O260" s="15"/>
    </row>
    <row r="261" spans="1:15" ht="13.5">
      <c r="A261" s="13">
        <v>2060101</v>
      </c>
      <c r="B261" s="14" t="s">
        <v>400</v>
      </c>
      <c r="C261" s="15">
        <v>0</v>
      </c>
      <c r="D261" s="15">
        <v>1350000</v>
      </c>
      <c r="E261" s="15">
        <v>0</v>
      </c>
      <c r="F261" s="15">
        <v>1687500</v>
      </c>
      <c r="G261" s="11">
        <f t="shared" si="13"/>
        <v>0</v>
      </c>
      <c r="H261" s="12">
        <f t="shared" si="14"/>
        <v>3037500</v>
      </c>
      <c r="I261" s="324" t="s">
        <v>159</v>
      </c>
      <c r="J261" s="17">
        <f>VLOOKUP(A261,'TB 2023'!B:J,9,0)</f>
        <v>0</v>
      </c>
      <c r="K261" s="18">
        <f t="shared" si="15"/>
        <v>0</v>
      </c>
      <c r="L261" s="17">
        <f>VLOOKUP(A261,'TB 2023'!B:M,12,0)</f>
        <v>1687500</v>
      </c>
      <c r="M261" s="18">
        <f t="shared" si="16"/>
        <v>0</v>
      </c>
      <c r="O261" s="15"/>
    </row>
    <row r="262" spans="1:15" ht="13.5">
      <c r="A262" s="13">
        <v>2060102</v>
      </c>
      <c r="B262" s="14" t="s">
        <v>401</v>
      </c>
      <c r="C262" s="15">
        <v>0</v>
      </c>
      <c r="D262" s="15">
        <v>5400000</v>
      </c>
      <c r="E262" s="15">
        <v>0</v>
      </c>
      <c r="F262" s="15">
        <v>6750000</v>
      </c>
      <c r="G262" s="11">
        <f t="shared" ref="G262:G325" si="17">IF((C262+E262)-(D262+F262)&lt;0,0,(C262+E262)-(D262+F262))</f>
        <v>0</v>
      </c>
      <c r="H262" s="12">
        <f t="shared" ref="H262:H325" si="18">-IF((C262+E262)-(D262+F262)&lt;0,(C262+E262)-(D262+F262),0)</f>
        <v>12150000</v>
      </c>
      <c r="I262" s="324" t="s">
        <v>159</v>
      </c>
      <c r="J262" s="17">
        <f>VLOOKUP(A262,'TB 2023'!B:J,9,0)</f>
        <v>0</v>
      </c>
      <c r="K262" s="18">
        <f t="shared" ref="K262:K325" si="19">J262-C262</f>
        <v>0</v>
      </c>
      <c r="L262" s="17">
        <f>VLOOKUP(A262,'TB 2023'!B:M,12,0)</f>
        <v>6750000</v>
      </c>
      <c r="M262" s="18">
        <f t="shared" ref="M262:M325" si="20">L262-F262</f>
        <v>0</v>
      </c>
      <c r="O262" s="15"/>
    </row>
    <row r="263" spans="1:15" ht="13.5">
      <c r="A263" s="13">
        <v>2060103</v>
      </c>
      <c r="B263" s="14" t="s">
        <v>402</v>
      </c>
      <c r="C263" s="15">
        <v>0</v>
      </c>
      <c r="D263" s="15">
        <v>8000000</v>
      </c>
      <c r="E263" s="15">
        <v>0</v>
      </c>
      <c r="F263" s="15">
        <v>10000000</v>
      </c>
      <c r="G263" s="11">
        <f t="shared" si="17"/>
        <v>0</v>
      </c>
      <c r="H263" s="12">
        <f t="shared" si="18"/>
        <v>18000000</v>
      </c>
      <c r="I263" s="324" t="s">
        <v>159</v>
      </c>
      <c r="J263" s="17">
        <f>VLOOKUP(A263,'TB 2023'!B:J,9,0)</f>
        <v>0</v>
      </c>
      <c r="K263" s="18">
        <f t="shared" si="19"/>
        <v>0</v>
      </c>
      <c r="L263" s="17">
        <f>VLOOKUP(A263,'TB 2023'!B:M,12,0)</f>
        <v>10000000</v>
      </c>
      <c r="M263" s="18">
        <f t="shared" si="20"/>
        <v>0</v>
      </c>
      <c r="O263" s="15"/>
    </row>
    <row r="264" spans="1:15" ht="13.5">
      <c r="A264" s="13">
        <v>2060104</v>
      </c>
      <c r="B264" s="14" t="s">
        <v>403</v>
      </c>
      <c r="C264" s="15">
        <v>0</v>
      </c>
      <c r="D264" s="15">
        <v>5250000</v>
      </c>
      <c r="E264" s="15">
        <v>0</v>
      </c>
      <c r="F264" s="15">
        <v>6562500</v>
      </c>
      <c r="G264" s="11">
        <f t="shared" si="17"/>
        <v>0</v>
      </c>
      <c r="H264" s="12">
        <f t="shared" si="18"/>
        <v>11812500</v>
      </c>
      <c r="I264" s="324" t="s">
        <v>159</v>
      </c>
      <c r="J264" s="17">
        <f>VLOOKUP(A264,'TB 2023'!B:J,9,0)</f>
        <v>0</v>
      </c>
      <c r="K264" s="18">
        <f t="shared" si="19"/>
        <v>0</v>
      </c>
      <c r="L264" s="17">
        <f>VLOOKUP(A264,'TB 2023'!B:M,12,0)</f>
        <v>6562500</v>
      </c>
      <c r="M264" s="18">
        <f t="shared" si="20"/>
        <v>0</v>
      </c>
      <c r="O264" s="15"/>
    </row>
    <row r="265" spans="1:15" ht="13.5">
      <c r="A265" s="13">
        <v>2060301</v>
      </c>
      <c r="B265" s="14" t="s">
        <v>404</v>
      </c>
      <c r="C265" s="15">
        <v>0</v>
      </c>
      <c r="D265" s="15">
        <v>1334106.94</v>
      </c>
      <c r="E265" s="15">
        <v>3956516.5700000003</v>
      </c>
      <c r="F265" s="15">
        <v>5522878.3799899993</v>
      </c>
      <c r="G265" s="11">
        <f t="shared" si="17"/>
        <v>0</v>
      </c>
      <c r="H265" s="12">
        <f t="shared" si="18"/>
        <v>2900468.7499899995</v>
      </c>
      <c r="I265" s="324" t="s">
        <v>159</v>
      </c>
      <c r="J265" s="17">
        <f>VLOOKUP(A265,'TB 2023'!B:J,9,0)</f>
        <v>0</v>
      </c>
      <c r="K265" s="18">
        <f t="shared" si="19"/>
        <v>0</v>
      </c>
      <c r="L265" s="17">
        <f>VLOOKUP(A265,'TB 2023'!B:M,12,0)</f>
        <v>5522878.3799899993</v>
      </c>
      <c r="M265" s="18">
        <f t="shared" si="20"/>
        <v>0</v>
      </c>
      <c r="O265" s="15"/>
    </row>
    <row r="266" spans="1:15" ht="13.5">
      <c r="A266" s="13">
        <v>2060302</v>
      </c>
      <c r="B266" s="14" t="s">
        <v>405</v>
      </c>
      <c r="C266" s="15">
        <v>0</v>
      </c>
      <c r="D266" s="15">
        <v>1145839.29</v>
      </c>
      <c r="E266" s="15">
        <v>696421.49</v>
      </c>
      <c r="F266" s="15">
        <v>300000</v>
      </c>
      <c r="G266" s="11">
        <f t="shared" si="17"/>
        <v>0</v>
      </c>
      <c r="H266" s="12">
        <f t="shared" si="18"/>
        <v>749417.8</v>
      </c>
      <c r="I266" s="324" t="s">
        <v>159</v>
      </c>
      <c r="J266" s="17">
        <f>VLOOKUP(A266,'TB 2023'!B:J,9,0)</f>
        <v>0</v>
      </c>
      <c r="K266" s="18">
        <f t="shared" si="19"/>
        <v>0</v>
      </c>
      <c r="L266" s="17">
        <f>VLOOKUP(A266,'TB 2023'!B:M,12,0)</f>
        <v>300000</v>
      </c>
      <c r="M266" s="18">
        <f t="shared" si="20"/>
        <v>0</v>
      </c>
      <c r="O266" s="15"/>
    </row>
    <row r="267" spans="1:15" ht="13.5">
      <c r="A267" s="13">
        <v>2060303</v>
      </c>
      <c r="B267" s="14" t="s">
        <v>406</v>
      </c>
      <c r="C267" s="15">
        <v>0</v>
      </c>
      <c r="D267" s="15">
        <v>897914</v>
      </c>
      <c r="E267" s="15">
        <v>897914</v>
      </c>
      <c r="F267" s="15">
        <v>940000</v>
      </c>
      <c r="G267" s="11">
        <f t="shared" si="17"/>
        <v>0</v>
      </c>
      <c r="H267" s="12">
        <f t="shared" si="18"/>
        <v>940000</v>
      </c>
      <c r="I267" s="324" t="s">
        <v>159</v>
      </c>
      <c r="J267" s="17">
        <f>VLOOKUP(A267,'TB 2023'!B:J,9,0)</f>
        <v>0</v>
      </c>
      <c r="K267" s="18">
        <f t="shared" si="19"/>
        <v>0</v>
      </c>
      <c r="L267" s="17">
        <f>VLOOKUP(A267,'TB 2023'!B:M,12,0)</f>
        <v>940000</v>
      </c>
      <c r="M267" s="18">
        <f t="shared" si="20"/>
        <v>0</v>
      </c>
      <c r="O267" s="15"/>
    </row>
    <row r="268" spans="1:15" ht="13.5">
      <c r="A268" s="13">
        <v>2060304</v>
      </c>
      <c r="B268" s="14" t="s">
        <v>407</v>
      </c>
      <c r="C268" s="15">
        <v>0</v>
      </c>
      <c r="D268" s="15">
        <v>1028029.88</v>
      </c>
      <c r="E268" s="15">
        <v>676756.06</v>
      </c>
      <c r="F268" s="15">
        <v>86226.32</v>
      </c>
      <c r="G268" s="11">
        <f t="shared" si="17"/>
        <v>0</v>
      </c>
      <c r="H268" s="12">
        <f t="shared" si="18"/>
        <v>437500.1399999999</v>
      </c>
      <c r="I268" s="324" t="s">
        <v>159</v>
      </c>
      <c r="J268" s="17">
        <f>VLOOKUP(A268,'TB 2023'!B:J,9,0)</f>
        <v>0</v>
      </c>
      <c r="K268" s="18">
        <f t="shared" si="19"/>
        <v>0</v>
      </c>
      <c r="L268" s="17">
        <f>VLOOKUP(A268,'TB 2023'!B:M,12,0)</f>
        <v>86226.32</v>
      </c>
      <c r="M268" s="18">
        <f t="shared" si="20"/>
        <v>0</v>
      </c>
      <c r="O268" s="15"/>
    </row>
    <row r="269" spans="1:15" ht="13.5">
      <c r="A269" s="13">
        <v>2060401</v>
      </c>
      <c r="B269" s="14" t="s">
        <v>112</v>
      </c>
      <c r="C269" s="15">
        <v>0</v>
      </c>
      <c r="D269" s="15">
        <v>2491343</v>
      </c>
      <c r="E269" s="15">
        <v>0</v>
      </c>
      <c r="F269" s="15">
        <v>0</v>
      </c>
      <c r="G269" s="11">
        <f t="shared" si="17"/>
        <v>0</v>
      </c>
      <c r="H269" s="12">
        <f t="shared" si="18"/>
        <v>2491343</v>
      </c>
      <c r="I269" s="324" t="s">
        <v>159</v>
      </c>
      <c r="J269" s="17">
        <f>VLOOKUP(A269,'TB 2023'!B:J,9,0)</f>
        <v>0</v>
      </c>
      <c r="K269" s="18">
        <f t="shared" si="19"/>
        <v>0</v>
      </c>
      <c r="L269" s="17">
        <f>VLOOKUP(A269,'TB 2023'!B:M,12,0)</f>
        <v>0</v>
      </c>
      <c r="M269" s="18">
        <f t="shared" si="20"/>
        <v>0</v>
      </c>
      <c r="O269" s="15"/>
    </row>
    <row r="270" spans="1:15" ht="13.5">
      <c r="A270" s="13">
        <v>2060501</v>
      </c>
      <c r="B270" s="14" t="s">
        <v>408</v>
      </c>
      <c r="C270" s="15">
        <v>0</v>
      </c>
      <c r="D270" s="15">
        <v>38490113.399999</v>
      </c>
      <c r="E270" s="15">
        <v>26598507</v>
      </c>
      <c r="F270" s="15">
        <v>0</v>
      </c>
      <c r="G270" s="11">
        <f t="shared" si="17"/>
        <v>0</v>
      </c>
      <c r="H270" s="12">
        <f t="shared" si="18"/>
        <v>11891606.399999</v>
      </c>
      <c r="I270" s="324" t="s">
        <v>159</v>
      </c>
      <c r="J270" s="17">
        <f>VLOOKUP(A270,'TB 2023'!B:J,9,0)</f>
        <v>0</v>
      </c>
      <c r="K270" s="18">
        <f t="shared" si="19"/>
        <v>0</v>
      </c>
      <c r="L270" s="17">
        <f>VLOOKUP(A270,'TB 2023'!B:M,12,0)</f>
        <v>0</v>
      </c>
      <c r="M270" s="18">
        <f t="shared" si="20"/>
        <v>0</v>
      </c>
      <c r="O270" s="15"/>
    </row>
    <row r="271" spans="1:15" ht="13.5">
      <c r="A271" s="13">
        <v>2060502</v>
      </c>
      <c r="B271" s="14" t="s">
        <v>409</v>
      </c>
      <c r="C271" s="15">
        <v>2310337.5500000003</v>
      </c>
      <c r="D271" s="15">
        <v>0</v>
      </c>
      <c r="E271" s="15">
        <v>0</v>
      </c>
      <c r="F271" s="15">
        <v>1120696</v>
      </c>
      <c r="G271" s="11">
        <f t="shared" si="17"/>
        <v>1189641.5500000003</v>
      </c>
      <c r="H271" s="12">
        <f t="shared" si="18"/>
        <v>0</v>
      </c>
      <c r="I271" s="324" t="s">
        <v>159</v>
      </c>
      <c r="J271" s="17">
        <f>VLOOKUP(A271,'TB 2023'!B:J,9,0)</f>
        <v>2310337.5500000003</v>
      </c>
      <c r="K271" s="18">
        <f t="shared" si="19"/>
        <v>0</v>
      </c>
      <c r="L271" s="17">
        <f>VLOOKUP(A271,'TB 2023'!B:M,12,0)</f>
        <v>1120696</v>
      </c>
      <c r="M271" s="18">
        <f t="shared" si="20"/>
        <v>0</v>
      </c>
      <c r="O271" s="15"/>
    </row>
    <row r="272" spans="1:15" ht="13.5">
      <c r="A272" s="13">
        <v>2060601</v>
      </c>
      <c r="B272" s="14" t="s">
        <v>410</v>
      </c>
      <c r="C272" s="15">
        <v>0</v>
      </c>
      <c r="D272" s="15">
        <v>0</v>
      </c>
      <c r="E272" s="15">
        <v>0</v>
      </c>
      <c r="F272" s="15">
        <v>0</v>
      </c>
      <c r="G272" s="11">
        <f t="shared" si="17"/>
        <v>0</v>
      </c>
      <c r="H272" s="12">
        <f t="shared" si="18"/>
        <v>0</v>
      </c>
      <c r="I272" s="324" t="s">
        <v>159</v>
      </c>
      <c r="J272" s="17">
        <f>VLOOKUP(A272,'TB 2023'!B:J,9,0)</f>
        <v>0</v>
      </c>
      <c r="K272" s="18">
        <f t="shared" si="19"/>
        <v>0</v>
      </c>
      <c r="L272" s="17">
        <f>VLOOKUP(A272,'TB 2023'!B:M,12,0)</f>
        <v>0</v>
      </c>
      <c r="M272" s="18">
        <f t="shared" si="20"/>
        <v>0</v>
      </c>
      <c r="O272" s="15"/>
    </row>
    <row r="273" spans="1:15" ht="13.5">
      <c r="A273" s="13">
        <v>3020001</v>
      </c>
      <c r="B273" s="14" t="s">
        <v>411</v>
      </c>
      <c r="C273" s="15">
        <v>0</v>
      </c>
      <c r="D273" s="15">
        <v>0</v>
      </c>
      <c r="E273" s="15">
        <v>1023223</v>
      </c>
      <c r="F273" s="15">
        <v>57850</v>
      </c>
      <c r="G273" s="11">
        <f t="shared" si="17"/>
        <v>965373</v>
      </c>
      <c r="H273" s="12">
        <f t="shared" si="18"/>
        <v>0</v>
      </c>
      <c r="I273" s="324" t="s">
        <v>159</v>
      </c>
      <c r="J273" s="17">
        <f>VLOOKUP(A273,'TB 2023'!B:J,9,0)</f>
        <v>0</v>
      </c>
      <c r="K273" s="18">
        <f t="shared" si="19"/>
        <v>0</v>
      </c>
      <c r="L273" s="17">
        <f>VLOOKUP(A273,'TB 2023'!B:M,12,0)</f>
        <v>57850</v>
      </c>
      <c r="M273" s="18">
        <f t="shared" si="20"/>
        <v>0</v>
      </c>
      <c r="O273" s="15"/>
    </row>
    <row r="274" spans="1:15" ht="13.5">
      <c r="A274" s="13">
        <v>3020002</v>
      </c>
      <c r="B274" s="14" t="s">
        <v>412</v>
      </c>
      <c r="C274" s="15">
        <v>0</v>
      </c>
      <c r="D274" s="15">
        <v>0</v>
      </c>
      <c r="E274" s="15">
        <v>249614</v>
      </c>
      <c r="F274" s="15">
        <v>1333</v>
      </c>
      <c r="G274" s="11">
        <f t="shared" si="17"/>
        <v>248281</v>
      </c>
      <c r="H274" s="12">
        <f t="shared" si="18"/>
        <v>0</v>
      </c>
      <c r="I274" s="324" t="s">
        <v>159</v>
      </c>
      <c r="J274" s="17">
        <f>VLOOKUP(A274,'TB 2023'!B:J,9,0)</f>
        <v>0</v>
      </c>
      <c r="K274" s="18">
        <f t="shared" si="19"/>
        <v>0</v>
      </c>
      <c r="L274" s="17">
        <f>VLOOKUP(A274,'TB 2023'!B:M,12,0)</f>
        <v>1333</v>
      </c>
      <c r="M274" s="18">
        <f t="shared" si="20"/>
        <v>0</v>
      </c>
      <c r="O274" s="15"/>
    </row>
    <row r="275" spans="1:15" ht="13.5">
      <c r="A275" s="13">
        <v>3020003</v>
      </c>
      <c r="B275" s="14" t="s">
        <v>413</v>
      </c>
      <c r="C275" s="15">
        <v>0</v>
      </c>
      <c r="D275" s="15">
        <v>0</v>
      </c>
      <c r="E275" s="15">
        <v>87277.48</v>
      </c>
      <c r="F275" s="15">
        <v>3733</v>
      </c>
      <c r="G275" s="11">
        <f t="shared" si="17"/>
        <v>83544.479999999996</v>
      </c>
      <c r="H275" s="12">
        <f t="shared" si="18"/>
        <v>0</v>
      </c>
      <c r="I275" s="324" t="s">
        <v>159</v>
      </c>
      <c r="J275" s="17">
        <f>VLOOKUP(A275,'TB 2023'!B:J,9,0)</f>
        <v>0</v>
      </c>
      <c r="K275" s="18">
        <f t="shared" si="19"/>
        <v>0</v>
      </c>
      <c r="L275" s="17">
        <f>VLOOKUP(A275,'TB 2023'!B:M,12,0)</f>
        <v>3733</v>
      </c>
      <c r="M275" s="18">
        <f t="shared" si="20"/>
        <v>0</v>
      </c>
      <c r="O275" s="15"/>
    </row>
    <row r="276" spans="1:15" ht="13.5">
      <c r="A276" s="13">
        <v>3020004</v>
      </c>
      <c r="B276" s="14" t="s">
        <v>414</v>
      </c>
      <c r="C276" s="15">
        <v>0</v>
      </c>
      <c r="D276" s="15">
        <v>0</v>
      </c>
      <c r="E276" s="15">
        <v>21501.510000000002</v>
      </c>
      <c r="F276" s="15">
        <v>0</v>
      </c>
      <c r="G276" s="11">
        <f t="shared" si="17"/>
        <v>21501.510000000002</v>
      </c>
      <c r="H276" s="12">
        <f t="shared" si="18"/>
        <v>0</v>
      </c>
      <c r="I276" s="324" t="s">
        <v>159</v>
      </c>
      <c r="J276" s="17">
        <f>VLOOKUP(A276,'TB 2023'!B:J,9,0)</f>
        <v>0</v>
      </c>
      <c r="K276" s="18">
        <f t="shared" si="19"/>
        <v>0</v>
      </c>
      <c r="L276" s="17">
        <f>VLOOKUP(A276,'TB 2023'!B:M,12,0)</f>
        <v>0</v>
      </c>
      <c r="M276" s="18">
        <f t="shared" si="20"/>
        <v>0</v>
      </c>
      <c r="O276" s="15"/>
    </row>
    <row r="277" spans="1:15" ht="13.5">
      <c r="A277" s="13">
        <v>3020005</v>
      </c>
      <c r="B277" s="14" t="s">
        <v>415</v>
      </c>
      <c r="C277" s="15">
        <v>0</v>
      </c>
      <c r="D277" s="15">
        <v>0</v>
      </c>
      <c r="E277" s="15">
        <v>19365</v>
      </c>
      <c r="F277" s="15">
        <v>0</v>
      </c>
      <c r="G277" s="11">
        <f t="shared" si="17"/>
        <v>19365</v>
      </c>
      <c r="H277" s="12">
        <f t="shared" si="18"/>
        <v>0</v>
      </c>
      <c r="I277" s="324" t="s">
        <v>159</v>
      </c>
      <c r="J277" s="17">
        <f>VLOOKUP(A277,'TB 2023'!B:J,9,0)</f>
        <v>0</v>
      </c>
      <c r="K277" s="18">
        <f t="shared" si="19"/>
        <v>0</v>
      </c>
      <c r="L277" s="17">
        <f>VLOOKUP(A277,'TB 2023'!B:M,12,0)</f>
        <v>0</v>
      </c>
      <c r="M277" s="18">
        <f t="shared" si="20"/>
        <v>0</v>
      </c>
      <c r="O277" s="15"/>
    </row>
    <row r="278" spans="1:15" ht="13.5">
      <c r="A278" s="13">
        <v>3020007</v>
      </c>
      <c r="B278" s="14" t="s">
        <v>416</v>
      </c>
      <c r="C278" s="15">
        <v>0</v>
      </c>
      <c r="D278" s="15">
        <v>0</v>
      </c>
      <c r="E278" s="15">
        <v>19800</v>
      </c>
      <c r="F278" s="15">
        <v>0</v>
      </c>
      <c r="G278" s="11">
        <f t="shared" si="17"/>
        <v>19800</v>
      </c>
      <c r="H278" s="12">
        <f t="shared" si="18"/>
        <v>0</v>
      </c>
      <c r="I278" s="324" t="s">
        <v>159</v>
      </c>
      <c r="J278" s="17">
        <f>VLOOKUP(A278,'TB 2023'!B:J,9,0)</f>
        <v>0</v>
      </c>
      <c r="K278" s="18">
        <f t="shared" si="19"/>
        <v>0</v>
      </c>
      <c r="L278" s="17">
        <f>VLOOKUP(A278,'TB 2023'!B:M,12,0)</f>
        <v>0</v>
      </c>
      <c r="M278" s="18">
        <f t="shared" si="20"/>
        <v>0</v>
      </c>
      <c r="O278" s="15"/>
    </row>
    <row r="279" spans="1:15" ht="13.5">
      <c r="A279" s="13">
        <v>3020008</v>
      </c>
      <c r="B279" s="14" t="s">
        <v>417</v>
      </c>
      <c r="C279" s="15">
        <v>0</v>
      </c>
      <c r="D279" s="15">
        <v>0</v>
      </c>
      <c r="E279" s="15">
        <v>0</v>
      </c>
      <c r="F279" s="15">
        <v>0</v>
      </c>
      <c r="G279" s="11">
        <f t="shared" si="17"/>
        <v>0</v>
      </c>
      <c r="H279" s="12">
        <f t="shared" si="18"/>
        <v>0</v>
      </c>
      <c r="I279" s="324" t="s">
        <v>159</v>
      </c>
      <c r="J279" s="17">
        <f>VLOOKUP(A279,'TB 2023'!B:J,9,0)</f>
        <v>0</v>
      </c>
      <c r="K279" s="18">
        <f t="shared" si="19"/>
        <v>0</v>
      </c>
      <c r="L279" s="17">
        <f>VLOOKUP(A279,'TB 2023'!B:M,12,0)</f>
        <v>0</v>
      </c>
      <c r="M279" s="18">
        <f t="shared" si="20"/>
        <v>0</v>
      </c>
      <c r="O279" s="15"/>
    </row>
    <row r="280" spans="1:15" ht="13.5">
      <c r="A280" s="13">
        <v>3020009</v>
      </c>
      <c r="B280" s="14" t="s">
        <v>418</v>
      </c>
      <c r="C280" s="15">
        <v>0</v>
      </c>
      <c r="D280" s="15">
        <v>0</v>
      </c>
      <c r="E280" s="15">
        <v>1947</v>
      </c>
      <c r="F280" s="15">
        <v>0</v>
      </c>
      <c r="G280" s="11">
        <f t="shared" si="17"/>
        <v>1947</v>
      </c>
      <c r="H280" s="12">
        <f t="shared" si="18"/>
        <v>0</v>
      </c>
      <c r="I280" s="324" t="s">
        <v>159</v>
      </c>
      <c r="J280" s="17">
        <f>VLOOKUP(A280,'TB 2023'!B:J,9,0)</f>
        <v>0</v>
      </c>
      <c r="K280" s="18">
        <f t="shared" si="19"/>
        <v>0</v>
      </c>
      <c r="L280" s="17">
        <f>VLOOKUP(A280,'TB 2023'!B:M,12,0)</f>
        <v>0</v>
      </c>
      <c r="M280" s="18">
        <f t="shared" si="20"/>
        <v>0</v>
      </c>
      <c r="O280" s="15"/>
    </row>
    <row r="281" spans="1:15" ht="13.5">
      <c r="A281" s="13">
        <v>3020010</v>
      </c>
      <c r="B281" s="14" t="s">
        <v>419</v>
      </c>
      <c r="C281" s="15">
        <v>0</v>
      </c>
      <c r="D281" s="15">
        <v>0</v>
      </c>
      <c r="E281" s="15">
        <v>19077</v>
      </c>
      <c r="F281" s="15">
        <v>0</v>
      </c>
      <c r="G281" s="11">
        <f t="shared" si="17"/>
        <v>19077</v>
      </c>
      <c r="H281" s="12">
        <f t="shared" si="18"/>
        <v>0</v>
      </c>
      <c r="I281" s="324" t="s">
        <v>159</v>
      </c>
      <c r="J281" s="17">
        <f>VLOOKUP(A281,'TB 2023'!B:J,9,0)</f>
        <v>0</v>
      </c>
      <c r="K281" s="18">
        <f t="shared" si="19"/>
        <v>0</v>
      </c>
      <c r="L281" s="17">
        <f>VLOOKUP(A281,'TB 2023'!B:M,12,0)</f>
        <v>0</v>
      </c>
      <c r="M281" s="18">
        <f t="shared" si="20"/>
        <v>0</v>
      </c>
      <c r="O281" s="15"/>
    </row>
    <row r="282" spans="1:15" ht="13.5">
      <c r="A282" s="13">
        <v>3020011</v>
      </c>
      <c r="B282" s="14" t="s">
        <v>420</v>
      </c>
      <c r="C282" s="15">
        <v>0</v>
      </c>
      <c r="D282" s="15">
        <v>0</v>
      </c>
      <c r="E282" s="15">
        <v>0</v>
      </c>
      <c r="F282" s="15">
        <v>0</v>
      </c>
      <c r="G282" s="11">
        <f t="shared" si="17"/>
        <v>0</v>
      </c>
      <c r="H282" s="12">
        <f t="shared" si="18"/>
        <v>0</v>
      </c>
      <c r="I282" s="324" t="s">
        <v>159</v>
      </c>
      <c r="J282" s="17">
        <f>VLOOKUP(A282,'TB 2023'!B:J,9,0)</f>
        <v>0</v>
      </c>
      <c r="K282" s="18">
        <f t="shared" si="19"/>
        <v>0</v>
      </c>
      <c r="L282" s="17">
        <f>VLOOKUP(A282,'TB 2023'!B:M,12,0)</f>
        <v>0</v>
      </c>
      <c r="M282" s="18">
        <f t="shared" si="20"/>
        <v>0</v>
      </c>
      <c r="O282" s="15"/>
    </row>
    <row r="283" spans="1:15" ht="13.5">
      <c r="A283" s="13">
        <v>3020012</v>
      </c>
      <c r="B283" s="14" t="s">
        <v>421</v>
      </c>
      <c r="C283" s="15">
        <v>0</v>
      </c>
      <c r="D283" s="15">
        <v>0</v>
      </c>
      <c r="E283" s="15">
        <v>18558</v>
      </c>
      <c r="F283" s="15">
        <v>2587.5</v>
      </c>
      <c r="G283" s="11">
        <f t="shared" si="17"/>
        <v>15970.5</v>
      </c>
      <c r="H283" s="12">
        <f t="shared" si="18"/>
        <v>0</v>
      </c>
      <c r="I283" s="324" t="s">
        <v>159</v>
      </c>
      <c r="J283" s="17">
        <f>VLOOKUP(A283,'TB 2023'!B:J,9,0)</f>
        <v>0</v>
      </c>
      <c r="K283" s="18">
        <f t="shared" si="19"/>
        <v>0</v>
      </c>
      <c r="L283" s="17">
        <f>VLOOKUP(A283,'TB 2023'!B:M,12,0)</f>
        <v>2587.5</v>
      </c>
      <c r="M283" s="18">
        <f t="shared" si="20"/>
        <v>0</v>
      </c>
      <c r="O283" s="15"/>
    </row>
    <row r="284" spans="1:15" ht="13.5">
      <c r="A284" s="13">
        <v>3020013</v>
      </c>
      <c r="B284" s="14" t="s">
        <v>422</v>
      </c>
      <c r="C284" s="15">
        <v>0</v>
      </c>
      <c r="D284" s="15">
        <v>0</v>
      </c>
      <c r="E284" s="15">
        <v>118624.33</v>
      </c>
      <c r="F284" s="15">
        <v>0</v>
      </c>
      <c r="G284" s="11">
        <f t="shared" si="17"/>
        <v>118624.33</v>
      </c>
      <c r="H284" s="12">
        <f t="shared" si="18"/>
        <v>0</v>
      </c>
      <c r="I284" s="324" t="s">
        <v>159</v>
      </c>
      <c r="J284" s="17">
        <f>VLOOKUP(A284,'TB 2023'!B:J,9,0)</f>
        <v>0</v>
      </c>
      <c r="K284" s="18">
        <f t="shared" si="19"/>
        <v>0</v>
      </c>
      <c r="L284" s="17">
        <f>VLOOKUP(A284,'TB 2023'!B:M,12,0)</f>
        <v>0</v>
      </c>
      <c r="M284" s="18">
        <f t="shared" si="20"/>
        <v>0</v>
      </c>
      <c r="O284" s="15"/>
    </row>
    <row r="285" spans="1:15" ht="13.5">
      <c r="A285" s="13">
        <v>3020015</v>
      </c>
      <c r="B285" s="14" t="s">
        <v>423</v>
      </c>
      <c r="C285" s="15">
        <v>0</v>
      </c>
      <c r="D285" s="15">
        <v>0</v>
      </c>
      <c r="E285" s="15">
        <v>156</v>
      </c>
      <c r="F285" s="15">
        <v>0</v>
      </c>
      <c r="G285" s="11">
        <f t="shared" si="17"/>
        <v>156</v>
      </c>
      <c r="H285" s="12">
        <f t="shared" si="18"/>
        <v>0</v>
      </c>
      <c r="I285" s="324" t="s">
        <v>159</v>
      </c>
      <c r="J285" s="17">
        <f>VLOOKUP(A285,'TB 2023'!B:J,9,0)</f>
        <v>0</v>
      </c>
      <c r="K285" s="18">
        <f t="shared" si="19"/>
        <v>0</v>
      </c>
      <c r="L285" s="17">
        <f>VLOOKUP(A285,'TB 2023'!B:M,12,0)</f>
        <v>0</v>
      </c>
      <c r="M285" s="18">
        <f t="shared" si="20"/>
        <v>0</v>
      </c>
      <c r="O285" s="15"/>
    </row>
    <row r="286" spans="1:15" ht="13.5">
      <c r="A286" s="13">
        <v>3020016</v>
      </c>
      <c r="B286" s="14" t="s">
        <v>424</v>
      </c>
      <c r="C286" s="15">
        <v>0</v>
      </c>
      <c r="D286" s="15">
        <v>0</v>
      </c>
      <c r="E286" s="15">
        <v>47180.13</v>
      </c>
      <c r="F286" s="15">
        <v>0</v>
      </c>
      <c r="G286" s="11">
        <f t="shared" si="17"/>
        <v>47180.13</v>
      </c>
      <c r="H286" s="12">
        <f t="shared" si="18"/>
        <v>0</v>
      </c>
      <c r="I286" s="324" t="s">
        <v>159</v>
      </c>
      <c r="J286" s="17">
        <f>VLOOKUP(A286,'TB 2023'!B:J,9,0)</f>
        <v>0</v>
      </c>
      <c r="K286" s="18">
        <f t="shared" si="19"/>
        <v>0</v>
      </c>
      <c r="L286" s="17">
        <f>VLOOKUP(A286,'TB 2023'!B:M,12,0)</f>
        <v>0</v>
      </c>
      <c r="M286" s="18">
        <f t="shared" si="20"/>
        <v>0</v>
      </c>
      <c r="O286" s="15"/>
    </row>
    <row r="287" spans="1:15" ht="13.5">
      <c r="A287" s="13">
        <v>3020017</v>
      </c>
      <c r="B287" s="14" t="s">
        <v>425</v>
      </c>
      <c r="C287" s="15">
        <v>0</v>
      </c>
      <c r="D287" s="15">
        <v>0</v>
      </c>
      <c r="E287" s="15">
        <v>112739.57</v>
      </c>
      <c r="F287" s="15">
        <v>0</v>
      </c>
      <c r="G287" s="11">
        <f t="shared" si="17"/>
        <v>112739.57</v>
      </c>
      <c r="H287" s="12">
        <f t="shared" si="18"/>
        <v>0</v>
      </c>
      <c r="I287" s="324" t="s">
        <v>159</v>
      </c>
      <c r="J287" s="17">
        <f>VLOOKUP(A287,'TB 2023'!B:J,9,0)</f>
        <v>0</v>
      </c>
      <c r="K287" s="18">
        <f t="shared" si="19"/>
        <v>0</v>
      </c>
      <c r="L287" s="17">
        <f>VLOOKUP(A287,'TB 2023'!B:M,12,0)</f>
        <v>0</v>
      </c>
      <c r="M287" s="18">
        <f t="shared" si="20"/>
        <v>0</v>
      </c>
      <c r="O287" s="15"/>
    </row>
    <row r="288" spans="1:15" ht="13.5">
      <c r="A288" s="13">
        <v>3020019</v>
      </c>
      <c r="B288" s="14" t="s">
        <v>426</v>
      </c>
      <c r="C288" s="15">
        <v>0</v>
      </c>
      <c r="D288" s="15">
        <v>0</v>
      </c>
      <c r="E288" s="15">
        <v>300</v>
      </c>
      <c r="F288" s="15">
        <v>70</v>
      </c>
      <c r="G288" s="11">
        <f t="shared" si="17"/>
        <v>230</v>
      </c>
      <c r="H288" s="12">
        <f t="shared" si="18"/>
        <v>0</v>
      </c>
      <c r="I288" s="324" t="s">
        <v>159</v>
      </c>
      <c r="J288" s="17">
        <f>VLOOKUP(A288,'TB 2023'!B:J,9,0)</f>
        <v>0</v>
      </c>
      <c r="K288" s="18">
        <f t="shared" si="19"/>
        <v>0</v>
      </c>
      <c r="L288" s="17">
        <f>VLOOKUP(A288,'TB 2023'!B:M,12,0)</f>
        <v>70</v>
      </c>
      <c r="M288" s="18">
        <f t="shared" si="20"/>
        <v>0</v>
      </c>
      <c r="O288" s="15"/>
    </row>
    <row r="289" spans="1:15" ht="13.5">
      <c r="A289" s="13">
        <v>3020020</v>
      </c>
      <c r="B289" s="14" t="s">
        <v>427</v>
      </c>
      <c r="C289" s="15">
        <v>0</v>
      </c>
      <c r="D289" s="15">
        <v>0</v>
      </c>
      <c r="E289" s="15">
        <v>1606.27</v>
      </c>
      <c r="F289" s="15">
        <v>0</v>
      </c>
      <c r="G289" s="11">
        <f t="shared" si="17"/>
        <v>1606.27</v>
      </c>
      <c r="H289" s="12">
        <f t="shared" si="18"/>
        <v>0</v>
      </c>
      <c r="I289" s="324" t="s">
        <v>159</v>
      </c>
      <c r="J289" s="17">
        <f>VLOOKUP(A289,'TB 2023'!B:J,9,0)</f>
        <v>0</v>
      </c>
      <c r="K289" s="18">
        <f t="shared" si="19"/>
        <v>0</v>
      </c>
      <c r="L289" s="17">
        <f>VLOOKUP(A289,'TB 2023'!B:M,12,0)</f>
        <v>0</v>
      </c>
      <c r="M289" s="18">
        <f t="shared" si="20"/>
        <v>0</v>
      </c>
      <c r="O289" s="15"/>
    </row>
    <row r="290" spans="1:15" ht="13.5">
      <c r="A290" s="13">
        <v>3020022</v>
      </c>
      <c r="B290" s="14" t="s">
        <v>428</v>
      </c>
      <c r="C290" s="15">
        <v>0</v>
      </c>
      <c r="D290" s="15">
        <v>0</v>
      </c>
      <c r="E290" s="15">
        <v>0</v>
      </c>
      <c r="F290" s="15">
        <v>0</v>
      </c>
      <c r="G290" s="11">
        <f t="shared" si="17"/>
        <v>0</v>
      </c>
      <c r="H290" s="12">
        <f t="shared" si="18"/>
        <v>0</v>
      </c>
      <c r="I290" s="324" t="s">
        <v>159</v>
      </c>
      <c r="J290" s="17">
        <f>VLOOKUP(A290,'TB 2023'!B:J,9,0)</f>
        <v>0</v>
      </c>
      <c r="K290" s="18">
        <f t="shared" si="19"/>
        <v>0</v>
      </c>
      <c r="L290" s="17">
        <f>VLOOKUP(A290,'TB 2023'!B:M,12,0)</f>
        <v>0</v>
      </c>
      <c r="M290" s="18">
        <f t="shared" si="20"/>
        <v>0</v>
      </c>
      <c r="O290" s="15"/>
    </row>
    <row r="291" spans="1:15" ht="13.5">
      <c r="A291" s="13">
        <v>3020023</v>
      </c>
      <c r="B291" s="14" t="s">
        <v>429</v>
      </c>
      <c r="C291" s="15">
        <v>0</v>
      </c>
      <c r="D291" s="15">
        <v>0</v>
      </c>
      <c r="E291" s="15">
        <v>8614.51</v>
      </c>
      <c r="F291" s="15">
        <v>0</v>
      </c>
      <c r="G291" s="11">
        <f t="shared" si="17"/>
        <v>8614.51</v>
      </c>
      <c r="H291" s="12">
        <f t="shared" si="18"/>
        <v>0</v>
      </c>
      <c r="I291" s="324" t="s">
        <v>159</v>
      </c>
      <c r="J291" s="17">
        <f>VLOOKUP(A291,'TB 2023'!B:J,9,0)</f>
        <v>0</v>
      </c>
      <c r="K291" s="18">
        <f t="shared" si="19"/>
        <v>0</v>
      </c>
      <c r="L291" s="17">
        <f>VLOOKUP(A291,'TB 2023'!B:M,12,0)</f>
        <v>0</v>
      </c>
      <c r="M291" s="18">
        <f t="shared" si="20"/>
        <v>0</v>
      </c>
      <c r="O291" s="15"/>
    </row>
    <row r="292" spans="1:15" ht="13.5">
      <c r="A292" s="13">
        <v>3020031</v>
      </c>
      <c r="B292" s="14" t="s">
        <v>430</v>
      </c>
      <c r="C292" s="15">
        <v>0</v>
      </c>
      <c r="D292" s="15">
        <v>0</v>
      </c>
      <c r="E292" s="15">
        <v>12119.22</v>
      </c>
      <c r="F292" s="15">
        <v>0</v>
      </c>
      <c r="G292" s="11">
        <f t="shared" si="17"/>
        <v>12119.22</v>
      </c>
      <c r="H292" s="12">
        <f t="shared" si="18"/>
        <v>0</v>
      </c>
      <c r="I292" s="324" t="s">
        <v>159</v>
      </c>
      <c r="J292" s="17">
        <f>VLOOKUP(A292,'TB 2023'!B:J,9,0)</f>
        <v>0</v>
      </c>
      <c r="K292" s="18">
        <f t="shared" si="19"/>
        <v>0</v>
      </c>
      <c r="L292" s="17">
        <f>VLOOKUP(A292,'TB 2023'!B:M,12,0)</f>
        <v>0</v>
      </c>
      <c r="M292" s="18">
        <f t="shared" si="20"/>
        <v>0</v>
      </c>
      <c r="O292" s="15"/>
    </row>
    <row r="293" spans="1:15" ht="13.5">
      <c r="A293" s="13">
        <v>3020032</v>
      </c>
      <c r="B293" s="14" t="s">
        <v>431</v>
      </c>
      <c r="C293" s="15">
        <v>0</v>
      </c>
      <c r="D293" s="15">
        <v>0</v>
      </c>
      <c r="E293" s="15">
        <v>258</v>
      </c>
      <c r="F293" s="15">
        <v>0</v>
      </c>
      <c r="G293" s="11">
        <f t="shared" si="17"/>
        <v>258</v>
      </c>
      <c r="H293" s="12">
        <f t="shared" si="18"/>
        <v>0</v>
      </c>
      <c r="I293" s="324" t="s">
        <v>159</v>
      </c>
      <c r="J293" s="17">
        <f>VLOOKUP(A293,'TB 2023'!B:J,9,0)</f>
        <v>0</v>
      </c>
      <c r="K293" s="18">
        <f t="shared" si="19"/>
        <v>0</v>
      </c>
      <c r="L293" s="17">
        <f>VLOOKUP(A293,'TB 2023'!B:M,12,0)</f>
        <v>0</v>
      </c>
      <c r="M293" s="18">
        <f t="shared" si="20"/>
        <v>0</v>
      </c>
      <c r="O293" s="15"/>
    </row>
    <row r="294" spans="1:15" ht="13.5">
      <c r="A294" s="13">
        <v>3020033</v>
      </c>
      <c r="B294" s="14" t="s">
        <v>432</v>
      </c>
      <c r="C294" s="15">
        <v>0</v>
      </c>
      <c r="D294" s="15">
        <v>0</v>
      </c>
      <c r="E294" s="15">
        <v>258.14999999999998</v>
      </c>
      <c r="F294" s="15">
        <v>0</v>
      </c>
      <c r="G294" s="11">
        <f t="shared" si="17"/>
        <v>258.14999999999998</v>
      </c>
      <c r="H294" s="12">
        <f t="shared" si="18"/>
        <v>0</v>
      </c>
      <c r="I294" s="324" t="s">
        <v>159</v>
      </c>
      <c r="J294" s="17">
        <f>VLOOKUP(A294,'TB 2023'!B:J,9,0)</f>
        <v>0</v>
      </c>
      <c r="K294" s="18">
        <f t="shared" si="19"/>
        <v>0</v>
      </c>
      <c r="L294" s="17">
        <f>VLOOKUP(A294,'TB 2023'!B:M,12,0)</f>
        <v>0</v>
      </c>
      <c r="M294" s="18">
        <f t="shared" si="20"/>
        <v>0</v>
      </c>
      <c r="O294" s="15"/>
    </row>
    <row r="295" spans="1:15" ht="13.5">
      <c r="A295" s="13">
        <v>3020034</v>
      </c>
      <c r="B295" s="14" t="s">
        <v>433</v>
      </c>
      <c r="C295" s="15">
        <v>0</v>
      </c>
      <c r="D295" s="15">
        <v>0</v>
      </c>
      <c r="E295" s="15">
        <v>30187.55</v>
      </c>
      <c r="F295" s="15">
        <v>0</v>
      </c>
      <c r="G295" s="11">
        <f t="shared" si="17"/>
        <v>30187.55</v>
      </c>
      <c r="H295" s="12">
        <f t="shared" si="18"/>
        <v>0</v>
      </c>
      <c r="I295" s="324" t="s">
        <v>159</v>
      </c>
      <c r="J295" s="17">
        <f>VLOOKUP(A295,'TB 2023'!B:J,9,0)</f>
        <v>0</v>
      </c>
      <c r="K295" s="18">
        <f t="shared" si="19"/>
        <v>0</v>
      </c>
      <c r="L295" s="17">
        <f>VLOOKUP(A295,'TB 2023'!B:M,12,0)</f>
        <v>0</v>
      </c>
      <c r="M295" s="18">
        <f t="shared" si="20"/>
        <v>0</v>
      </c>
      <c r="O295" s="15"/>
    </row>
    <row r="296" spans="1:15" ht="13.5">
      <c r="A296" s="13">
        <v>3020035</v>
      </c>
      <c r="B296" s="14" t="s">
        <v>434</v>
      </c>
      <c r="C296" s="15">
        <v>0</v>
      </c>
      <c r="D296" s="15">
        <v>0</v>
      </c>
      <c r="E296" s="15">
        <v>150.35</v>
      </c>
      <c r="F296" s="15">
        <v>0</v>
      </c>
      <c r="G296" s="11">
        <f t="shared" si="17"/>
        <v>150.35</v>
      </c>
      <c r="H296" s="12">
        <f t="shared" si="18"/>
        <v>0</v>
      </c>
      <c r="I296" s="324" t="s">
        <v>159</v>
      </c>
      <c r="J296" s="17">
        <f>VLOOKUP(A296,'TB 2023'!B:J,9,0)</f>
        <v>0</v>
      </c>
      <c r="K296" s="18">
        <f t="shared" si="19"/>
        <v>0</v>
      </c>
      <c r="L296" s="17">
        <f>VLOOKUP(A296,'TB 2023'!B:M,12,0)</f>
        <v>0</v>
      </c>
      <c r="M296" s="18">
        <f t="shared" si="20"/>
        <v>0</v>
      </c>
      <c r="O296" s="15"/>
    </row>
    <row r="297" spans="1:15" ht="13.5">
      <c r="A297" s="13">
        <v>3020036</v>
      </c>
      <c r="B297" s="14" t="s">
        <v>435</v>
      </c>
      <c r="C297" s="15">
        <v>0</v>
      </c>
      <c r="D297" s="15">
        <v>0</v>
      </c>
      <c r="E297" s="15">
        <v>4221.2300000000005</v>
      </c>
      <c r="F297" s="15">
        <v>0</v>
      </c>
      <c r="G297" s="11">
        <f t="shared" si="17"/>
        <v>4221.2300000000005</v>
      </c>
      <c r="H297" s="12">
        <f t="shared" si="18"/>
        <v>0</v>
      </c>
      <c r="I297" s="324" t="s">
        <v>159</v>
      </c>
      <c r="J297" s="17">
        <f>VLOOKUP(A297,'TB 2023'!B:J,9,0)</f>
        <v>0</v>
      </c>
      <c r="K297" s="18">
        <f t="shared" si="19"/>
        <v>0</v>
      </c>
      <c r="L297" s="17">
        <f>VLOOKUP(A297,'TB 2023'!B:M,12,0)</f>
        <v>0</v>
      </c>
      <c r="M297" s="18">
        <f t="shared" si="20"/>
        <v>0</v>
      </c>
      <c r="O297" s="15"/>
    </row>
    <row r="298" spans="1:15" ht="13.5">
      <c r="A298" s="13">
        <v>3020037</v>
      </c>
      <c r="B298" s="14" t="s">
        <v>436</v>
      </c>
      <c r="C298" s="15">
        <v>0</v>
      </c>
      <c r="D298" s="15">
        <v>0</v>
      </c>
      <c r="E298" s="15">
        <v>3507.71</v>
      </c>
      <c r="F298" s="15">
        <v>0</v>
      </c>
      <c r="G298" s="11">
        <f t="shared" si="17"/>
        <v>3507.71</v>
      </c>
      <c r="H298" s="12">
        <f t="shared" si="18"/>
        <v>0</v>
      </c>
      <c r="I298" s="324" t="s">
        <v>159</v>
      </c>
      <c r="J298" s="17">
        <f>VLOOKUP(A298,'TB 2023'!B:J,9,0)</f>
        <v>0</v>
      </c>
      <c r="K298" s="18">
        <f t="shared" si="19"/>
        <v>0</v>
      </c>
      <c r="L298" s="17">
        <f>VLOOKUP(A298,'TB 2023'!B:M,12,0)</f>
        <v>0</v>
      </c>
      <c r="M298" s="18">
        <f t="shared" si="20"/>
        <v>0</v>
      </c>
      <c r="O298" s="15"/>
    </row>
    <row r="299" spans="1:15" ht="13.5">
      <c r="A299" s="13">
        <v>3020039</v>
      </c>
      <c r="B299" s="14" t="s">
        <v>437</v>
      </c>
      <c r="C299" s="15">
        <v>0</v>
      </c>
      <c r="D299" s="15">
        <v>0</v>
      </c>
      <c r="E299" s="15">
        <v>0</v>
      </c>
      <c r="F299" s="15">
        <v>0</v>
      </c>
      <c r="G299" s="11">
        <f t="shared" si="17"/>
        <v>0</v>
      </c>
      <c r="H299" s="12">
        <f t="shared" si="18"/>
        <v>0</v>
      </c>
      <c r="I299" s="324" t="s">
        <v>159</v>
      </c>
      <c r="J299" s="17">
        <f>VLOOKUP(A299,'TB 2023'!B:J,9,0)</f>
        <v>0</v>
      </c>
      <c r="K299" s="18">
        <f t="shared" si="19"/>
        <v>0</v>
      </c>
      <c r="L299" s="17">
        <f>VLOOKUP(A299,'TB 2023'!B:M,12,0)</f>
        <v>0</v>
      </c>
      <c r="M299" s="18">
        <f t="shared" si="20"/>
        <v>0</v>
      </c>
      <c r="O299" s="15"/>
    </row>
    <row r="300" spans="1:15" ht="13.5">
      <c r="A300" s="13">
        <v>3020041</v>
      </c>
      <c r="B300" s="14" t="s">
        <v>438</v>
      </c>
      <c r="C300" s="15">
        <v>0</v>
      </c>
      <c r="D300" s="15">
        <v>0</v>
      </c>
      <c r="E300" s="15">
        <v>362.72</v>
      </c>
      <c r="F300" s="15">
        <v>0</v>
      </c>
      <c r="G300" s="11">
        <f t="shared" si="17"/>
        <v>362.72</v>
      </c>
      <c r="H300" s="12">
        <f t="shared" si="18"/>
        <v>0</v>
      </c>
      <c r="I300" s="324" t="s">
        <v>159</v>
      </c>
      <c r="J300" s="17">
        <f>VLOOKUP(A300,'TB 2023'!B:J,9,0)</f>
        <v>0</v>
      </c>
      <c r="K300" s="18">
        <f t="shared" si="19"/>
        <v>0</v>
      </c>
      <c r="L300" s="17">
        <f>VLOOKUP(A300,'TB 2023'!B:M,12,0)</f>
        <v>0</v>
      </c>
      <c r="M300" s="18">
        <f t="shared" si="20"/>
        <v>0</v>
      </c>
      <c r="O300" s="15"/>
    </row>
    <row r="301" spans="1:15" ht="13.5">
      <c r="A301" s="13">
        <v>3020047</v>
      </c>
      <c r="B301" s="14" t="s">
        <v>439</v>
      </c>
      <c r="C301" s="15">
        <v>0</v>
      </c>
      <c r="D301" s="15">
        <v>0</v>
      </c>
      <c r="E301" s="15">
        <v>0</v>
      </c>
      <c r="F301" s="15">
        <v>0</v>
      </c>
      <c r="G301" s="11">
        <f t="shared" si="17"/>
        <v>0</v>
      </c>
      <c r="H301" s="12">
        <f t="shared" si="18"/>
        <v>0</v>
      </c>
      <c r="I301" s="324" t="s">
        <v>159</v>
      </c>
      <c r="J301" s="17">
        <f>VLOOKUP(A301,'TB 2023'!B:J,9,0)</f>
        <v>0</v>
      </c>
      <c r="K301" s="18">
        <f t="shared" si="19"/>
        <v>0</v>
      </c>
      <c r="L301" s="17">
        <f>VLOOKUP(A301,'TB 2023'!B:M,12,0)</f>
        <v>0</v>
      </c>
      <c r="M301" s="18">
        <f t="shared" si="20"/>
        <v>0</v>
      </c>
      <c r="O301" s="15"/>
    </row>
    <row r="302" spans="1:15" ht="13.5">
      <c r="A302" s="13">
        <v>3020056</v>
      </c>
      <c r="B302" s="14" t="s">
        <v>440</v>
      </c>
      <c r="C302" s="15">
        <v>0</v>
      </c>
      <c r="D302" s="15">
        <v>0</v>
      </c>
      <c r="E302" s="15">
        <v>600</v>
      </c>
      <c r="F302" s="15">
        <v>0</v>
      </c>
      <c r="G302" s="11">
        <f t="shared" si="17"/>
        <v>600</v>
      </c>
      <c r="H302" s="12">
        <f t="shared" si="18"/>
        <v>0</v>
      </c>
      <c r="I302" s="324" t="s">
        <v>159</v>
      </c>
      <c r="J302" s="17">
        <f>VLOOKUP(A302,'TB 2023'!B:J,9,0)</f>
        <v>0</v>
      </c>
      <c r="K302" s="18">
        <f t="shared" si="19"/>
        <v>0</v>
      </c>
      <c r="L302" s="17">
        <f>VLOOKUP(A302,'TB 2023'!B:M,12,0)</f>
        <v>0</v>
      </c>
      <c r="M302" s="18">
        <f t="shared" si="20"/>
        <v>0</v>
      </c>
      <c r="O302" s="15"/>
    </row>
    <row r="303" spans="1:15" ht="13.5">
      <c r="A303" s="13">
        <v>3020057</v>
      </c>
      <c r="B303" s="14" t="s">
        <v>441</v>
      </c>
      <c r="C303" s="15">
        <v>0</v>
      </c>
      <c r="D303" s="15">
        <v>0</v>
      </c>
      <c r="E303" s="15">
        <v>6193.7300000000005</v>
      </c>
      <c r="F303" s="15">
        <v>0</v>
      </c>
      <c r="G303" s="11">
        <f t="shared" si="17"/>
        <v>6193.7300000000005</v>
      </c>
      <c r="H303" s="12">
        <f t="shared" si="18"/>
        <v>0</v>
      </c>
      <c r="I303" s="324" t="s">
        <v>159</v>
      </c>
      <c r="J303" s="17">
        <f>VLOOKUP(A303,'TB 2023'!B:J,9,0)</f>
        <v>0</v>
      </c>
      <c r="K303" s="18">
        <f t="shared" si="19"/>
        <v>0</v>
      </c>
      <c r="L303" s="17">
        <f>VLOOKUP(A303,'TB 2023'!B:M,12,0)</f>
        <v>0</v>
      </c>
      <c r="M303" s="18">
        <f t="shared" si="20"/>
        <v>0</v>
      </c>
      <c r="O303" s="15"/>
    </row>
    <row r="304" spans="1:15" ht="13.5">
      <c r="A304" s="13">
        <v>3020059</v>
      </c>
      <c r="B304" s="14" t="s">
        <v>442</v>
      </c>
      <c r="C304" s="15">
        <v>0</v>
      </c>
      <c r="D304" s="15">
        <v>0</v>
      </c>
      <c r="E304" s="15">
        <v>4000</v>
      </c>
      <c r="F304" s="15">
        <v>0</v>
      </c>
      <c r="G304" s="11">
        <f t="shared" si="17"/>
        <v>4000</v>
      </c>
      <c r="H304" s="12">
        <f t="shared" si="18"/>
        <v>0</v>
      </c>
      <c r="I304" s="324" t="s">
        <v>159</v>
      </c>
      <c r="J304" s="17">
        <f>VLOOKUP(A304,'TB 2023'!B:J,9,0)</f>
        <v>0</v>
      </c>
      <c r="K304" s="18">
        <f t="shared" si="19"/>
        <v>0</v>
      </c>
      <c r="L304" s="17">
        <f>VLOOKUP(A304,'TB 2023'!B:M,12,0)</f>
        <v>0</v>
      </c>
      <c r="M304" s="18">
        <f t="shared" si="20"/>
        <v>0</v>
      </c>
      <c r="O304" s="15"/>
    </row>
    <row r="305" spans="1:15" ht="13.5">
      <c r="A305" s="13">
        <v>3020060</v>
      </c>
      <c r="B305" s="14" t="s">
        <v>443</v>
      </c>
      <c r="C305" s="15">
        <v>0</v>
      </c>
      <c r="D305" s="15">
        <v>0</v>
      </c>
      <c r="E305" s="15">
        <v>5356.66</v>
      </c>
      <c r="F305" s="15">
        <v>0</v>
      </c>
      <c r="G305" s="11">
        <f t="shared" si="17"/>
        <v>5356.66</v>
      </c>
      <c r="H305" s="12">
        <f t="shared" si="18"/>
        <v>0</v>
      </c>
      <c r="I305" s="324" t="s">
        <v>159</v>
      </c>
      <c r="J305" s="17">
        <f>VLOOKUP(A305,'TB 2023'!B:J,9,0)</f>
        <v>0</v>
      </c>
      <c r="K305" s="18">
        <f t="shared" si="19"/>
        <v>0</v>
      </c>
      <c r="L305" s="17">
        <f>VLOOKUP(A305,'TB 2023'!B:M,12,0)</f>
        <v>0</v>
      </c>
      <c r="M305" s="18">
        <f t="shared" si="20"/>
        <v>0</v>
      </c>
      <c r="O305" s="15"/>
    </row>
    <row r="306" spans="1:15" ht="13.5">
      <c r="A306" s="13">
        <v>3020063</v>
      </c>
      <c r="B306" s="14" t="s">
        <v>444</v>
      </c>
      <c r="C306" s="15">
        <v>0</v>
      </c>
      <c r="D306" s="15">
        <v>0</v>
      </c>
      <c r="E306" s="15">
        <v>290</v>
      </c>
      <c r="F306" s="15">
        <v>0</v>
      </c>
      <c r="G306" s="11">
        <f t="shared" si="17"/>
        <v>290</v>
      </c>
      <c r="H306" s="12">
        <f t="shared" si="18"/>
        <v>0</v>
      </c>
      <c r="I306" s="324" t="s">
        <v>159</v>
      </c>
      <c r="J306" s="17">
        <f>VLOOKUP(A306,'TB 2023'!B:J,9,0)</f>
        <v>0</v>
      </c>
      <c r="K306" s="18">
        <f t="shared" si="19"/>
        <v>0</v>
      </c>
      <c r="L306" s="17">
        <f>VLOOKUP(A306,'TB 2023'!B:M,12,0)</f>
        <v>0</v>
      </c>
      <c r="M306" s="18">
        <f t="shared" si="20"/>
        <v>0</v>
      </c>
      <c r="O306" s="15"/>
    </row>
    <row r="307" spans="1:15" ht="13.5">
      <c r="A307" s="13">
        <v>3020064</v>
      </c>
      <c r="B307" s="14" t="s">
        <v>445</v>
      </c>
      <c r="C307" s="15">
        <v>0</v>
      </c>
      <c r="D307" s="15">
        <v>0</v>
      </c>
      <c r="E307" s="15">
        <v>0</v>
      </c>
      <c r="F307" s="15">
        <v>0</v>
      </c>
      <c r="G307" s="11">
        <f t="shared" si="17"/>
        <v>0</v>
      </c>
      <c r="H307" s="12">
        <f t="shared" si="18"/>
        <v>0</v>
      </c>
      <c r="I307" s="324" t="s">
        <v>159</v>
      </c>
      <c r="J307" s="17">
        <f>VLOOKUP(A307,'TB 2023'!B:J,9,0)</f>
        <v>0</v>
      </c>
      <c r="K307" s="18">
        <f t="shared" si="19"/>
        <v>0</v>
      </c>
      <c r="L307" s="17">
        <f>VLOOKUP(A307,'TB 2023'!B:M,12,0)</f>
        <v>0</v>
      </c>
      <c r="M307" s="18">
        <f t="shared" si="20"/>
        <v>0</v>
      </c>
      <c r="O307" s="15"/>
    </row>
    <row r="308" spans="1:15" ht="13.5">
      <c r="A308" s="13">
        <v>3020065</v>
      </c>
      <c r="B308" s="14" t="s">
        <v>446</v>
      </c>
      <c r="C308" s="15">
        <v>0</v>
      </c>
      <c r="D308" s="15">
        <v>0</v>
      </c>
      <c r="E308" s="15">
        <v>26648</v>
      </c>
      <c r="F308" s="15">
        <v>0</v>
      </c>
      <c r="G308" s="11">
        <f t="shared" si="17"/>
        <v>26648</v>
      </c>
      <c r="H308" s="12">
        <f t="shared" si="18"/>
        <v>0</v>
      </c>
      <c r="I308" s="324" t="s">
        <v>159</v>
      </c>
      <c r="J308" s="17">
        <f>VLOOKUP(A308,'TB 2023'!B:J,9,0)</f>
        <v>0</v>
      </c>
      <c r="K308" s="18">
        <f t="shared" si="19"/>
        <v>0</v>
      </c>
      <c r="L308" s="17">
        <f>VLOOKUP(A308,'TB 2023'!B:M,12,0)</f>
        <v>0</v>
      </c>
      <c r="M308" s="18">
        <f t="shared" si="20"/>
        <v>0</v>
      </c>
      <c r="O308" s="15"/>
    </row>
    <row r="309" spans="1:15" ht="13.5">
      <c r="A309" s="13">
        <v>3020066</v>
      </c>
      <c r="B309" s="14" t="s">
        <v>447</v>
      </c>
      <c r="C309" s="15">
        <v>0</v>
      </c>
      <c r="D309" s="15">
        <v>0</v>
      </c>
      <c r="E309" s="15">
        <v>0</v>
      </c>
      <c r="F309" s="15">
        <v>0</v>
      </c>
      <c r="G309" s="11">
        <f t="shared" si="17"/>
        <v>0</v>
      </c>
      <c r="H309" s="12">
        <f t="shared" si="18"/>
        <v>0</v>
      </c>
      <c r="I309" s="324" t="s">
        <v>159</v>
      </c>
      <c r="J309" s="17">
        <f>VLOOKUP(A309,'TB 2023'!B:J,9,0)</f>
        <v>0</v>
      </c>
      <c r="K309" s="18">
        <f t="shared" si="19"/>
        <v>0</v>
      </c>
      <c r="L309" s="17">
        <f>VLOOKUP(A309,'TB 2023'!B:M,12,0)</f>
        <v>0</v>
      </c>
      <c r="M309" s="18">
        <f t="shared" si="20"/>
        <v>0</v>
      </c>
      <c r="O309" s="15"/>
    </row>
    <row r="310" spans="1:15" ht="13.5">
      <c r="A310" s="13">
        <v>3030001</v>
      </c>
      <c r="B310" s="14" t="s">
        <v>448</v>
      </c>
      <c r="C310" s="15">
        <v>0</v>
      </c>
      <c r="D310" s="15">
        <v>0</v>
      </c>
      <c r="E310" s="15">
        <v>6599231</v>
      </c>
      <c r="F310" s="15">
        <v>576276.55000000005</v>
      </c>
      <c r="G310" s="11">
        <f t="shared" si="17"/>
        <v>6022954.4500000002</v>
      </c>
      <c r="H310" s="12">
        <f t="shared" si="18"/>
        <v>0</v>
      </c>
      <c r="I310" s="324" t="s">
        <v>159</v>
      </c>
      <c r="J310" s="17">
        <f>VLOOKUP(A310,'TB 2023'!B:J,9,0)</f>
        <v>0</v>
      </c>
      <c r="K310" s="18">
        <f t="shared" si="19"/>
        <v>0</v>
      </c>
      <c r="L310" s="17">
        <f>VLOOKUP(A310,'TB 2023'!B:M,12,0)</f>
        <v>576276.55000000005</v>
      </c>
      <c r="M310" s="18">
        <f t="shared" si="20"/>
        <v>0</v>
      </c>
      <c r="O310" s="15"/>
    </row>
    <row r="311" spans="1:15" ht="13.5">
      <c r="A311" s="13">
        <v>3030002</v>
      </c>
      <c r="B311" s="14" t="s">
        <v>449</v>
      </c>
      <c r="C311" s="15">
        <v>0</v>
      </c>
      <c r="D311" s="15">
        <v>0</v>
      </c>
      <c r="E311" s="15">
        <v>610000</v>
      </c>
      <c r="F311" s="15">
        <v>0</v>
      </c>
      <c r="G311" s="11">
        <f t="shared" si="17"/>
        <v>610000</v>
      </c>
      <c r="H311" s="12">
        <f t="shared" si="18"/>
        <v>0</v>
      </c>
      <c r="I311" s="324" t="s">
        <v>159</v>
      </c>
      <c r="J311" s="17">
        <f>VLOOKUP(A311,'TB 2023'!B:J,9,0)</f>
        <v>0</v>
      </c>
      <c r="K311" s="18">
        <f t="shared" si="19"/>
        <v>0</v>
      </c>
      <c r="L311" s="17">
        <f>VLOOKUP(A311,'TB 2023'!B:M,12,0)</f>
        <v>0</v>
      </c>
      <c r="M311" s="18">
        <f t="shared" si="20"/>
        <v>0</v>
      </c>
      <c r="O311" s="15"/>
    </row>
    <row r="312" spans="1:15" ht="13.5">
      <c r="A312" s="13">
        <v>3030003</v>
      </c>
      <c r="B312" s="14" t="s">
        <v>450</v>
      </c>
      <c r="C312" s="15">
        <v>0</v>
      </c>
      <c r="D312" s="15">
        <v>0</v>
      </c>
      <c r="E312" s="15">
        <v>292330</v>
      </c>
      <c r="F312" s="15">
        <v>0</v>
      </c>
      <c r="G312" s="11">
        <f t="shared" si="17"/>
        <v>292330</v>
      </c>
      <c r="H312" s="12">
        <f t="shared" si="18"/>
        <v>0</v>
      </c>
      <c r="I312" s="324" t="s">
        <v>159</v>
      </c>
      <c r="J312" s="17">
        <f>VLOOKUP(A312,'TB 2023'!B:J,9,0)</f>
        <v>0</v>
      </c>
      <c r="K312" s="18">
        <f t="shared" si="19"/>
        <v>0</v>
      </c>
      <c r="L312" s="17">
        <f>VLOOKUP(A312,'TB 2023'!B:M,12,0)</f>
        <v>0</v>
      </c>
      <c r="M312" s="18">
        <f t="shared" si="20"/>
        <v>0</v>
      </c>
      <c r="O312" s="15"/>
    </row>
    <row r="313" spans="1:15" ht="13.5">
      <c r="A313" s="13">
        <v>3030004</v>
      </c>
      <c r="B313" s="14" t="s">
        <v>451</v>
      </c>
      <c r="C313" s="15">
        <v>0</v>
      </c>
      <c r="D313" s="15">
        <v>0</v>
      </c>
      <c r="E313" s="15">
        <v>51292.76</v>
      </c>
      <c r="F313" s="15">
        <v>0</v>
      </c>
      <c r="G313" s="11">
        <f t="shared" si="17"/>
        <v>51292.76</v>
      </c>
      <c r="H313" s="12">
        <f t="shared" si="18"/>
        <v>0</v>
      </c>
      <c r="I313" s="324" t="s">
        <v>159</v>
      </c>
      <c r="J313" s="17">
        <f>VLOOKUP(A313,'TB 2023'!B:J,9,0)</f>
        <v>0</v>
      </c>
      <c r="K313" s="18">
        <f t="shared" si="19"/>
        <v>0</v>
      </c>
      <c r="L313" s="17">
        <f>VLOOKUP(A313,'TB 2023'!B:M,12,0)</f>
        <v>0</v>
      </c>
      <c r="M313" s="18">
        <f t="shared" si="20"/>
        <v>0</v>
      </c>
      <c r="O313" s="15"/>
    </row>
    <row r="314" spans="1:15" ht="13.5">
      <c r="A314" s="13">
        <v>3030005</v>
      </c>
      <c r="B314" s="14" t="s">
        <v>452</v>
      </c>
      <c r="C314" s="15">
        <v>0</v>
      </c>
      <c r="D314" s="15">
        <v>0</v>
      </c>
      <c r="E314" s="15">
        <v>21500</v>
      </c>
      <c r="F314" s="15">
        <v>0</v>
      </c>
      <c r="G314" s="11">
        <f t="shared" si="17"/>
        <v>21500</v>
      </c>
      <c r="H314" s="12">
        <f t="shared" si="18"/>
        <v>0</v>
      </c>
      <c r="I314" s="324" t="s">
        <v>159</v>
      </c>
      <c r="J314" s="17">
        <f>VLOOKUP(A314,'TB 2023'!B:J,9,0)</f>
        <v>0</v>
      </c>
      <c r="K314" s="18">
        <f t="shared" si="19"/>
        <v>0</v>
      </c>
      <c r="L314" s="17">
        <f>VLOOKUP(A314,'TB 2023'!B:M,12,0)</f>
        <v>0</v>
      </c>
      <c r="M314" s="18">
        <f t="shared" si="20"/>
        <v>0</v>
      </c>
      <c r="O314" s="15"/>
    </row>
    <row r="315" spans="1:15" ht="13.5">
      <c r="A315" s="13">
        <v>3030006</v>
      </c>
      <c r="B315" s="14" t="s">
        <v>453</v>
      </c>
      <c r="C315" s="15">
        <v>0</v>
      </c>
      <c r="D315" s="15">
        <v>0</v>
      </c>
      <c r="E315" s="15">
        <v>7156</v>
      </c>
      <c r="F315" s="15">
        <v>0</v>
      </c>
      <c r="G315" s="11">
        <f t="shared" si="17"/>
        <v>7156</v>
      </c>
      <c r="H315" s="12">
        <f t="shared" si="18"/>
        <v>0</v>
      </c>
      <c r="I315" s="324" t="s">
        <v>159</v>
      </c>
      <c r="J315" s="17">
        <f>VLOOKUP(A315,'TB 2023'!B:J,9,0)</f>
        <v>0</v>
      </c>
      <c r="K315" s="18">
        <f t="shared" si="19"/>
        <v>0</v>
      </c>
      <c r="L315" s="17">
        <f>VLOOKUP(A315,'TB 2023'!B:M,12,0)</f>
        <v>0</v>
      </c>
      <c r="M315" s="18">
        <f t="shared" si="20"/>
        <v>0</v>
      </c>
      <c r="O315" s="15"/>
    </row>
    <row r="316" spans="1:15" ht="13.5">
      <c r="A316" s="13">
        <v>3030007</v>
      </c>
      <c r="B316" s="14" t="s">
        <v>454</v>
      </c>
      <c r="C316" s="15">
        <v>0</v>
      </c>
      <c r="D316" s="15">
        <v>0</v>
      </c>
      <c r="E316" s="15">
        <v>358</v>
      </c>
      <c r="F316" s="15">
        <v>0</v>
      </c>
      <c r="G316" s="11">
        <f t="shared" si="17"/>
        <v>358</v>
      </c>
      <c r="H316" s="12">
        <f t="shared" si="18"/>
        <v>0</v>
      </c>
      <c r="I316" s="324" t="s">
        <v>159</v>
      </c>
      <c r="J316" s="17">
        <f>VLOOKUP(A316,'TB 2023'!B:J,9,0)</f>
        <v>0</v>
      </c>
      <c r="K316" s="18">
        <f t="shared" si="19"/>
        <v>0</v>
      </c>
      <c r="L316" s="17">
        <f>VLOOKUP(A316,'TB 2023'!B:M,12,0)</f>
        <v>0</v>
      </c>
      <c r="M316" s="18">
        <f t="shared" si="20"/>
        <v>0</v>
      </c>
      <c r="O316" s="15"/>
    </row>
    <row r="317" spans="1:15" ht="13.5">
      <c r="A317" s="13">
        <v>3030008</v>
      </c>
      <c r="B317" s="14" t="s">
        <v>455</v>
      </c>
      <c r="C317" s="15">
        <v>0</v>
      </c>
      <c r="D317" s="15">
        <v>0</v>
      </c>
      <c r="E317" s="15">
        <v>0</v>
      </c>
      <c r="F317" s="15">
        <v>0</v>
      </c>
      <c r="G317" s="11">
        <f t="shared" si="17"/>
        <v>0</v>
      </c>
      <c r="H317" s="12">
        <f t="shared" si="18"/>
        <v>0</v>
      </c>
      <c r="I317" s="324" t="s">
        <v>159</v>
      </c>
      <c r="J317" s="17">
        <f>VLOOKUP(A317,'TB 2023'!B:J,9,0)</f>
        <v>0</v>
      </c>
      <c r="K317" s="18">
        <f t="shared" si="19"/>
        <v>0</v>
      </c>
      <c r="L317" s="17">
        <f>VLOOKUP(A317,'TB 2023'!B:M,12,0)</f>
        <v>0</v>
      </c>
      <c r="M317" s="18">
        <f t="shared" si="20"/>
        <v>0</v>
      </c>
      <c r="O317" s="15"/>
    </row>
    <row r="318" spans="1:15" ht="13.5">
      <c r="A318" s="13">
        <v>3030009</v>
      </c>
      <c r="B318" s="14" t="s">
        <v>456</v>
      </c>
      <c r="C318" s="15">
        <v>0</v>
      </c>
      <c r="D318" s="15">
        <v>0</v>
      </c>
      <c r="E318" s="15">
        <v>72540</v>
      </c>
      <c r="F318" s="15">
        <v>0</v>
      </c>
      <c r="G318" s="11">
        <f t="shared" si="17"/>
        <v>72540</v>
      </c>
      <c r="H318" s="12">
        <f t="shared" si="18"/>
        <v>0</v>
      </c>
      <c r="I318" s="324" t="s">
        <v>159</v>
      </c>
      <c r="J318" s="17">
        <f>VLOOKUP(A318,'TB 2023'!B:J,9,0)</f>
        <v>0</v>
      </c>
      <c r="K318" s="18">
        <f t="shared" si="19"/>
        <v>0</v>
      </c>
      <c r="L318" s="17">
        <f>VLOOKUP(A318,'TB 2023'!B:M,12,0)</f>
        <v>0</v>
      </c>
      <c r="M318" s="18">
        <f t="shared" si="20"/>
        <v>0</v>
      </c>
      <c r="O318" s="15"/>
    </row>
    <row r="319" spans="1:15" ht="13.5">
      <c r="A319" s="13">
        <v>3030010</v>
      </c>
      <c r="B319" s="14" t="s">
        <v>457</v>
      </c>
      <c r="C319" s="15">
        <v>0</v>
      </c>
      <c r="D319" s="15">
        <v>0</v>
      </c>
      <c r="E319" s="15">
        <v>39640.53</v>
      </c>
      <c r="F319" s="15">
        <v>0</v>
      </c>
      <c r="G319" s="11">
        <f t="shared" si="17"/>
        <v>39640.53</v>
      </c>
      <c r="H319" s="12">
        <f t="shared" si="18"/>
        <v>0</v>
      </c>
      <c r="I319" s="324" t="s">
        <v>159</v>
      </c>
      <c r="J319" s="17">
        <f>VLOOKUP(A319,'TB 2023'!B:J,9,0)</f>
        <v>0</v>
      </c>
      <c r="K319" s="18">
        <f t="shared" si="19"/>
        <v>0</v>
      </c>
      <c r="L319" s="17">
        <f>VLOOKUP(A319,'TB 2023'!B:M,12,0)</f>
        <v>0</v>
      </c>
      <c r="M319" s="18">
        <f t="shared" si="20"/>
        <v>0</v>
      </c>
      <c r="O319" s="15"/>
    </row>
    <row r="320" spans="1:15" ht="13.5">
      <c r="A320" s="13">
        <v>3030011</v>
      </c>
      <c r="B320" s="14" t="s">
        <v>458</v>
      </c>
      <c r="C320" s="15">
        <v>0</v>
      </c>
      <c r="D320" s="15">
        <v>0</v>
      </c>
      <c r="E320" s="15">
        <v>895564</v>
      </c>
      <c r="F320" s="15">
        <v>0</v>
      </c>
      <c r="G320" s="11">
        <f t="shared" si="17"/>
        <v>895564</v>
      </c>
      <c r="H320" s="12">
        <f t="shared" si="18"/>
        <v>0</v>
      </c>
      <c r="I320" s="324" t="s">
        <v>159</v>
      </c>
      <c r="J320" s="17">
        <f>VLOOKUP(A320,'TB 2023'!B:J,9,0)</f>
        <v>0</v>
      </c>
      <c r="K320" s="18">
        <f t="shared" si="19"/>
        <v>0</v>
      </c>
      <c r="L320" s="17">
        <f>VLOOKUP(A320,'TB 2023'!B:M,12,0)</f>
        <v>0</v>
      </c>
      <c r="M320" s="18">
        <f t="shared" si="20"/>
        <v>0</v>
      </c>
      <c r="O320" s="15"/>
    </row>
    <row r="321" spans="1:15" ht="13.5">
      <c r="A321" s="13">
        <v>3030012</v>
      </c>
      <c r="B321" s="14" t="s">
        <v>459</v>
      </c>
      <c r="C321" s="15">
        <v>0</v>
      </c>
      <c r="D321" s="15">
        <v>0</v>
      </c>
      <c r="E321" s="15">
        <v>0</v>
      </c>
      <c r="F321" s="15">
        <v>0</v>
      </c>
      <c r="G321" s="11">
        <f t="shared" si="17"/>
        <v>0</v>
      </c>
      <c r="H321" s="12">
        <f t="shared" si="18"/>
        <v>0</v>
      </c>
      <c r="I321" s="324" t="s">
        <v>159</v>
      </c>
      <c r="J321" s="17">
        <f>VLOOKUP(A321,'TB 2023'!B:J,9,0)</f>
        <v>0</v>
      </c>
      <c r="K321" s="18">
        <f t="shared" si="19"/>
        <v>0</v>
      </c>
      <c r="L321" s="17">
        <f>VLOOKUP(A321,'TB 2023'!B:M,12,0)</f>
        <v>0</v>
      </c>
      <c r="M321" s="18">
        <f t="shared" si="20"/>
        <v>0</v>
      </c>
      <c r="O321" s="15"/>
    </row>
    <row r="322" spans="1:15" ht="13.5">
      <c r="A322" s="13">
        <v>3030013</v>
      </c>
      <c r="B322" s="14" t="s">
        <v>460</v>
      </c>
      <c r="C322" s="15">
        <v>0</v>
      </c>
      <c r="D322" s="15">
        <v>0</v>
      </c>
      <c r="E322" s="15">
        <v>269091.62</v>
      </c>
      <c r="F322" s="15">
        <v>0</v>
      </c>
      <c r="G322" s="11">
        <f t="shared" si="17"/>
        <v>269091.62</v>
      </c>
      <c r="H322" s="12">
        <f t="shared" si="18"/>
        <v>0</v>
      </c>
      <c r="I322" s="324" t="s">
        <v>159</v>
      </c>
      <c r="J322" s="17">
        <f>VLOOKUP(A322,'TB 2023'!B:J,9,0)</f>
        <v>0</v>
      </c>
      <c r="K322" s="18">
        <f t="shared" si="19"/>
        <v>0</v>
      </c>
      <c r="L322" s="17">
        <f>VLOOKUP(A322,'TB 2023'!B:M,12,0)</f>
        <v>0</v>
      </c>
      <c r="M322" s="18">
        <f t="shared" si="20"/>
        <v>0</v>
      </c>
      <c r="O322" s="15"/>
    </row>
    <row r="323" spans="1:15" ht="13.5">
      <c r="A323" s="13">
        <v>3030014</v>
      </c>
      <c r="B323" s="14" t="s">
        <v>461</v>
      </c>
      <c r="C323" s="15">
        <v>0</v>
      </c>
      <c r="D323" s="15">
        <v>0</v>
      </c>
      <c r="E323" s="15">
        <v>3282378.3200000003</v>
      </c>
      <c r="F323" s="15">
        <v>1326345.32</v>
      </c>
      <c r="G323" s="11">
        <f t="shared" si="17"/>
        <v>1956033.0000000002</v>
      </c>
      <c r="H323" s="12">
        <f t="shared" si="18"/>
        <v>0</v>
      </c>
      <c r="I323" s="324" t="s">
        <v>159</v>
      </c>
      <c r="J323" s="17">
        <f>VLOOKUP(A323,'TB 2023'!B:J,9,0)</f>
        <v>0</v>
      </c>
      <c r="K323" s="18">
        <f t="shared" si="19"/>
        <v>0</v>
      </c>
      <c r="L323" s="17">
        <f>VLOOKUP(A323,'TB 2023'!B:M,12,0)</f>
        <v>1326345.32</v>
      </c>
      <c r="M323" s="18">
        <f t="shared" si="20"/>
        <v>0</v>
      </c>
      <c r="O323" s="15"/>
    </row>
    <row r="324" spans="1:15" ht="13.5">
      <c r="A324" s="13">
        <v>3030015</v>
      </c>
      <c r="B324" s="14" t="s">
        <v>462</v>
      </c>
      <c r="C324" s="15">
        <v>0</v>
      </c>
      <c r="D324" s="15">
        <v>0</v>
      </c>
      <c r="E324" s="15">
        <v>1105.6000000000001</v>
      </c>
      <c r="F324" s="15">
        <v>0</v>
      </c>
      <c r="G324" s="11">
        <f t="shared" si="17"/>
        <v>1105.6000000000001</v>
      </c>
      <c r="H324" s="12">
        <f t="shared" si="18"/>
        <v>0</v>
      </c>
      <c r="I324" s="324" t="s">
        <v>159</v>
      </c>
      <c r="J324" s="17">
        <f>VLOOKUP(A324,'TB 2023'!B:J,9,0)</f>
        <v>0</v>
      </c>
      <c r="K324" s="18">
        <f t="shared" si="19"/>
        <v>0</v>
      </c>
      <c r="L324" s="17">
        <f>VLOOKUP(A324,'TB 2023'!B:M,12,0)</f>
        <v>0</v>
      </c>
      <c r="M324" s="18">
        <f t="shared" si="20"/>
        <v>0</v>
      </c>
      <c r="O324" s="15"/>
    </row>
    <row r="325" spans="1:15" ht="13.5">
      <c r="A325" s="13">
        <v>3030016</v>
      </c>
      <c r="B325" s="14" t="s">
        <v>463</v>
      </c>
      <c r="C325" s="15">
        <v>0</v>
      </c>
      <c r="D325" s="15">
        <v>0</v>
      </c>
      <c r="E325" s="15">
        <v>979547.78</v>
      </c>
      <c r="F325" s="15">
        <v>0</v>
      </c>
      <c r="G325" s="11">
        <f t="shared" si="17"/>
        <v>979547.78</v>
      </c>
      <c r="H325" s="12">
        <f t="shared" si="18"/>
        <v>0</v>
      </c>
      <c r="I325" s="324" t="s">
        <v>159</v>
      </c>
      <c r="J325" s="17">
        <f>VLOOKUP(A325,'TB 2023'!B:J,9,0)</f>
        <v>0</v>
      </c>
      <c r="K325" s="18">
        <f t="shared" si="19"/>
        <v>0</v>
      </c>
      <c r="L325" s="17">
        <f>VLOOKUP(A325,'TB 2023'!B:M,12,0)</f>
        <v>0</v>
      </c>
      <c r="M325" s="18">
        <f t="shared" si="20"/>
        <v>0</v>
      </c>
      <c r="O325" s="15"/>
    </row>
    <row r="326" spans="1:15" ht="13.5">
      <c r="A326" s="13">
        <v>3030017</v>
      </c>
      <c r="B326" s="14" t="s">
        <v>464</v>
      </c>
      <c r="C326" s="15">
        <v>0</v>
      </c>
      <c r="D326" s="15">
        <v>0</v>
      </c>
      <c r="E326" s="15">
        <v>236496.45</v>
      </c>
      <c r="F326" s="15">
        <v>0</v>
      </c>
      <c r="G326" s="11">
        <f t="shared" ref="G326:G389" si="21">IF((C326+E326)-(D326+F326)&lt;0,0,(C326+E326)-(D326+F326))</f>
        <v>236496.45</v>
      </c>
      <c r="H326" s="12">
        <f t="shared" ref="H326:H389" si="22">-IF((C326+E326)-(D326+F326)&lt;0,(C326+E326)-(D326+F326),0)</f>
        <v>0</v>
      </c>
      <c r="I326" s="324" t="s">
        <v>159</v>
      </c>
      <c r="J326" s="17">
        <f>VLOOKUP(A326,'TB 2023'!B:J,9,0)</f>
        <v>0</v>
      </c>
      <c r="K326" s="18">
        <f t="shared" ref="K326:K389" si="23">J326-C326</f>
        <v>0</v>
      </c>
      <c r="L326" s="17">
        <f>VLOOKUP(A326,'TB 2023'!B:M,12,0)</f>
        <v>0</v>
      </c>
      <c r="M326" s="18">
        <f t="shared" ref="M326:M389" si="24">L326-F326</f>
        <v>0</v>
      </c>
      <c r="O326" s="15"/>
    </row>
    <row r="327" spans="1:15" ht="13.5">
      <c r="A327" s="13">
        <v>3030018</v>
      </c>
      <c r="B327" s="14" t="s">
        <v>465</v>
      </c>
      <c r="C327" s="15">
        <v>0</v>
      </c>
      <c r="D327" s="15">
        <v>0</v>
      </c>
      <c r="E327" s="15">
        <v>62272.090000000004</v>
      </c>
      <c r="F327" s="15">
        <v>0</v>
      </c>
      <c r="G327" s="11">
        <f t="shared" si="21"/>
        <v>62272.090000000004</v>
      </c>
      <c r="H327" s="12">
        <f t="shared" si="22"/>
        <v>0</v>
      </c>
      <c r="I327" s="324" t="s">
        <v>159</v>
      </c>
      <c r="J327" s="17">
        <f>VLOOKUP(A327,'TB 2023'!B:J,9,0)</f>
        <v>0</v>
      </c>
      <c r="K327" s="18">
        <f t="shared" si="23"/>
        <v>0</v>
      </c>
      <c r="L327" s="17">
        <f>VLOOKUP(A327,'TB 2023'!B:M,12,0)</f>
        <v>0</v>
      </c>
      <c r="M327" s="18">
        <f t="shared" si="24"/>
        <v>0</v>
      </c>
      <c r="O327" s="15"/>
    </row>
    <row r="328" spans="1:15" ht="13.5">
      <c r="A328" s="13">
        <v>3030020</v>
      </c>
      <c r="B328" s="14" t="s">
        <v>466</v>
      </c>
      <c r="C328" s="15">
        <v>0</v>
      </c>
      <c r="D328" s="15">
        <v>0</v>
      </c>
      <c r="E328" s="15">
        <v>36272.75</v>
      </c>
      <c r="F328" s="15">
        <v>0</v>
      </c>
      <c r="G328" s="11">
        <f t="shared" si="21"/>
        <v>36272.75</v>
      </c>
      <c r="H328" s="12">
        <f t="shared" si="22"/>
        <v>0</v>
      </c>
      <c r="I328" s="324" t="s">
        <v>159</v>
      </c>
      <c r="J328" s="17">
        <f>VLOOKUP(A328,'TB 2023'!B:J,9,0)</f>
        <v>0</v>
      </c>
      <c r="K328" s="18">
        <f t="shared" si="23"/>
        <v>0</v>
      </c>
      <c r="L328" s="17">
        <f>VLOOKUP(A328,'TB 2023'!B:M,12,0)</f>
        <v>0</v>
      </c>
      <c r="M328" s="18">
        <f t="shared" si="24"/>
        <v>0</v>
      </c>
      <c r="O328" s="15"/>
    </row>
    <row r="329" spans="1:15" ht="13.5">
      <c r="A329" s="13">
        <v>3030022</v>
      </c>
      <c r="B329" s="14" t="s">
        <v>467</v>
      </c>
      <c r="C329" s="15">
        <v>0</v>
      </c>
      <c r="D329" s="15">
        <v>0</v>
      </c>
      <c r="E329" s="15">
        <v>45798.81</v>
      </c>
      <c r="F329" s="15">
        <v>0</v>
      </c>
      <c r="G329" s="11">
        <f t="shared" si="21"/>
        <v>45798.81</v>
      </c>
      <c r="H329" s="12">
        <f t="shared" si="22"/>
        <v>0</v>
      </c>
      <c r="I329" s="324" t="s">
        <v>159</v>
      </c>
      <c r="J329" s="17">
        <f>VLOOKUP(A329,'TB 2023'!B:J,9,0)</f>
        <v>0</v>
      </c>
      <c r="K329" s="18">
        <f t="shared" si="23"/>
        <v>0</v>
      </c>
      <c r="L329" s="17">
        <f>VLOOKUP(A329,'TB 2023'!B:M,12,0)</f>
        <v>0</v>
      </c>
      <c r="M329" s="18">
        <f t="shared" si="24"/>
        <v>0</v>
      </c>
      <c r="O329" s="15"/>
    </row>
    <row r="330" spans="1:15" ht="13.5">
      <c r="A330" s="13">
        <v>3030025</v>
      </c>
      <c r="B330" s="14" t="s">
        <v>468</v>
      </c>
      <c r="C330" s="15">
        <v>0</v>
      </c>
      <c r="D330" s="15">
        <v>0</v>
      </c>
      <c r="E330" s="15">
        <v>22078.179990000001</v>
      </c>
      <c r="F330" s="15">
        <v>0</v>
      </c>
      <c r="G330" s="11">
        <f t="shared" si="21"/>
        <v>22078.179990000001</v>
      </c>
      <c r="H330" s="12">
        <f t="shared" si="22"/>
        <v>0</v>
      </c>
      <c r="I330" s="324" t="s">
        <v>159</v>
      </c>
      <c r="J330" s="17">
        <f>VLOOKUP(A330,'TB 2023'!B:J,9,0)</f>
        <v>0</v>
      </c>
      <c r="K330" s="18">
        <f t="shared" si="23"/>
        <v>0</v>
      </c>
      <c r="L330" s="17">
        <f>VLOOKUP(A330,'TB 2023'!B:M,12,0)</f>
        <v>0</v>
      </c>
      <c r="M330" s="18">
        <f t="shared" si="24"/>
        <v>0</v>
      </c>
      <c r="O330" s="15"/>
    </row>
    <row r="331" spans="1:15" ht="13.5">
      <c r="A331" s="13">
        <v>3030029</v>
      </c>
      <c r="B331" s="14" t="s">
        <v>469</v>
      </c>
      <c r="C331" s="15">
        <v>0</v>
      </c>
      <c r="D331" s="15">
        <v>0</v>
      </c>
      <c r="E331" s="15">
        <v>21918.239969999999</v>
      </c>
      <c r="F331" s="15">
        <v>0</v>
      </c>
      <c r="G331" s="11">
        <f t="shared" si="21"/>
        <v>21918.239969999999</v>
      </c>
      <c r="H331" s="12">
        <f t="shared" si="22"/>
        <v>0</v>
      </c>
      <c r="I331" s="324" t="s">
        <v>159</v>
      </c>
      <c r="J331" s="17">
        <f>VLOOKUP(A331,'TB 2023'!B:J,9,0)</f>
        <v>0</v>
      </c>
      <c r="K331" s="18">
        <f t="shared" si="23"/>
        <v>0</v>
      </c>
      <c r="L331" s="17">
        <f>VLOOKUP(A331,'TB 2023'!B:M,12,0)</f>
        <v>0</v>
      </c>
      <c r="M331" s="18">
        <f t="shared" si="24"/>
        <v>0</v>
      </c>
      <c r="O331" s="15"/>
    </row>
    <row r="332" spans="1:15" ht="13.5">
      <c r="A332" s="13">
        <v>3030032</v>
      </c>
      <c r="B332" s="14" t="s">
        <v>470</v>
      </c>
      <c r="C332" s="15">
        <v>0</v>
      </c>
      <c r="D332" s="15">
        <v>0</v>
      </c>
      <c r="E332" s="15">
        <v>6641.3499899999997</v>
      </c>
      <c r="F332" s="15">
        <v>0</v>
      </c>
      <c r="G332" s="11">
        <f t="shared" si="21"/>
        <v>6641.3499899999997</v>
      </c>
      <c r="H332" s="12">
        <f t="shared" si="22"/>
        <v>0</v>
      </c>
      <c r="I332" s="324" t="s">
        <v>159</v>
      </c>
      <c r="J332" s="17">
        <f>VLOOKUP(A332,'TB 2023'!B:J,9,0)</f>
        <v>0</v>
      </c>
      <c r="K332" s="18">
        <f t="shared" si="23"/>
        <v>0</v>
      </c>
      <c r="L332" s="17">
        <f>VLOOKUP(A332,'TB 2023'!B:M,12,0)</f>
        <v>0</v>
      </c>
      <c r="M332" s="18">
        <f t="shared" si="24"/>
        <v>0</v>
      </c>
      <c r="O332" s="15"/>
    </row>
    <row r="333" spans="1:15" ht="13.5">
      <c r="A333" s="13">
        <v>3030034</v>
      </c>
      <c r="B333" s="14" t="s">
        <v>471</v>
      </c>
      <c r="C333" s="15">
        <v>0</v>
      </c>
      <c r="D333" s="15">
        <v>0</v>
      </c>
      <c r="E333" s="15">
        <v>349</v>
      </c>
      <c r="F333" s="15">
        <v>0</v>
      </c>
      <c r="G333" s="11">
        <f t="shared" si="21"/>
        <v>349</v>
      </c>
      <c r="H333" s="12">
        <f t="shared" si="22"/>
        <v>0</v>
      </c>
      <c r="I333" s="324" t="s">
        <v>159</v>
      </c>
      <c r="J333" s="17">
        <f>VLOOKUP(A333,'TB 2023'!B:J,9,0)</f>
        <v>0</v>
      </c>
      <c r="K333" s="18">
        <f t="shared" si="23"/>
        <v>0</v>
      </c>
      <c r="L333" s="17">
        <f>VLOOKUP(A333,'TB 2023'!B:M,12,0)</f>
        <v>0</v>
      </c>
      <c r="M333" s="18">
        <f t="shared" si="24"/>
        <v>0</v>
      </c>
      <c r="O333" s="15"/>
    </row>
    <row r="334" spans="1:15" ht="13.5">
      <c r="A334" s="13">
        <v>3030036</v>
      </c>
      <c r="B334" s="14" t="s">
        <v>472</v>
      </c>
      <c r="C334" s="15">
        <v>0</v>
      </c>
      <c r="D334" s="15">
        <v>0</v>
      </c>
      <c r="E334" s="15">
        <v>5946.1</v>
      </c>
      <c r="F334" s="15">
        <v>0</v>
      </c>
      <c r="G334" s="11">
        <f t="shared" si="21"/>
        <v>5946.1</v>
      </c>
      <c r="H334" s="12">
        <f t="shared" si="22"/>
        <v>0</v>
      </c>
      <c r="I334" s="324" t="s">
        <v>159</v>
      </c>
      <c r="J334" s="17">
        <f>VLOOKUP(A334,'TB 2023'!B:J,9,0)</f>
        <v>0</v>
      </c>
      <c r="K334" s="18">
        <f t="shared" si="23"/>
        <v>0</v>
      </c>
      <c r="L334" s="17">
        <f>VLOOKUP(A334,'TB 2023'!B:M,12,0)</f>
        <v>0</v>
      </c>
      <c r="M334" s="18">
        <f t="shared" si="24"/>
        <v>0</v>
      </c>
      <c r="O334" s="15"/>
    </row>
    <row r="335" spans="1:15" ht="13.5">
      <c r="A335" s="13">
        <v>3030037</v>
      </c>
      <c r="B335" s="14" t="s">
        <v>473</v>
      </c>
      <c r="C335" s="15">
        <v>0</v>
      </c>
      <c r="D335" s="15">
        <v>0</v>
      </c>
      <c r="E335" s="15">
        <v>720.94</v>
      </c>
      <c r="F335" s="15">
        <v>0</v>
      </c>
      <c r="G335" s="11">
        <f t="shared" si="21"/>
        <v>720.94</v>
      </c>
      <c r="H335" s="12">
        <f t="shared" si="22"/>
        <v>0</v>
      </c>
      <c r="I335" s="324" t="s">
        <v>159</v>
      </c>
      <c r="J335" s="17">
        <f>VLOOKUP(A335,'TB 2023'!B:J,9,0)</f>
        <v>0</v>
      </c>
      <c r="K335" s="18">
        <f t="shared" si="23"/>
        <v>0</v>
      </c>
      <c r="L335" s="17">
        <f>VLOOKUP(A335,'TB 2023'!B:M,12,0)</f>
        <v>0</v>
      </c>
      <c r="M335" s="18">
        <f t="shared" si="24"/>
        <v>0</v>
      </c>
      <c r="O335" s="15"/>
    </row>
    <row r="336" spans="1:15" ht="13.5">
      <c r="A336" s="13">
        <v>3030038</v>
      </c>
      <c r="B336" s="14" t="s">
        <v>474</v>
      </c>
      <c r="C336" s="15">
        <v>0</v>
      </c>
      <c r="D336" s="15">
        <v>0</v>
      </c>
      <c r="E336" s="15">
        <v>23206.5</v>
      </c>
      <c r="F336" s="15">
        <v>0</v>
      </c>
      <c r="G336" s="11">
        <f t="shared" si="21"/>
        <v>23206.5</v>
      </c>
      <c r="H336" s="12">
        <f t="shared" si="22"/>
        <v>0</v>
      </c>
      <c r="I336" s="324" t="s">
        <v>159</v>
      </c>
      <c r="J336" s="17">
        <f>VLOOKUP(A336,'TB 2023'!B:J,9,0)</f>
        <v>0</v>
      </c>
      <c r="K336" s="18">
        <f t="shared" si="23"/>
        <v>0</v>
      </c>
      <c r="L336" s="17">
        <f>VLOOKUP(A336,'TB 2023'!B:M,12,0)</f>
        <v>0</v>
      </c>
      <c r="M336" s="18">
        <f t="shared" si="24"/>
        <v>0</v>
      </c>
      <c r="O336" s="15"/>
    </row>
    <row r="337" spans="1:15" ht="13.5">
      <c r="A337" s="13">
        <v>3030039</v>
      </c>
      <c r="B337" s="14" t="s">
        <v>475</v>
      </c>
      <c r="C337" s="15">
        <v>0</v>
      </c>
      <c r="D337" s="15">
        <v>0</v>
      </c>
      <c r="E337" s="15">
        <v>87710.82</v>
      </c>
      <c r="F337" s="15">
        <v>16947.12</v>
      </c>
      <c r="G337" s="11">
        <f t="shared" si="21"/>
        <v>70763.700000000012</v>
      </c>
      <c r="H337" s="12">
        <f t="shared" si="22"/>
        <v>0</v>
      </c>
      <c r="I337" s="324" t="s">
        <v>159</v>
      </c>
      <c r="J337" s="17">
        <f>VLOOKUP(A337,'TB 2023'!B:J,9,0)</f>
        <v>0</v>
      </c>
      <c r="K337" s="18">
        <f t="shared" si="23"/>
        <v>0</v>
      </c>
      <c r="L337" s="17">
        <f>VLOOKUP(A337,'TB 2023'!B:M,12,0)</f>
        <v>16947.12</v>
      </c>
      <c r="M337" s="18">
        <f t="shared" si="24"/>
        <v>0</v>
      </c>
      <c r="O337" s="15"/>
    </row>
    <row r="338" spans="1:15" ht="13.5">
      <c r="A338" s="13">
        <v>3030040</v>
      </c>
      <c r="B338" s="14" t="s">
        <v>476</v>
      </c>
      <c r="C338" s="15">
        <v>0</v>
      </c>
      <c r="D338" s="15">
        <v>0</v>
      </c>
      <c r="E338" s="15">
        <v>0</v>
      </c>
      <c r="F338" s="15">
        <v>0</v>
      </c>
      <c r="G338" s="11">
        <f t="shared" si="21"/>
        <v>0</v>
      </c>
      <c r="H338" s="12">
        <f t="shared" si="22"/>
        <v>0</v>
      </c>
      <c r="I338" s="324" t="s">
        <v>159</v>
      </c>
      <c r="J338" s="17">
        <f>VLOOKUP(A338,'TB 2023'!B:J,9,0)</f>
        <v>0</v>
      </c>
      <c r="K338" s="18">
        <f t="shared" si="23"/>
        <v>0</v>
      </c>
      <c r="L338" s="17">
        <f>VLOOKUP(A338,'TB 2023'!B:M,12,0)</f>
        <v>0</v>
      </c>
      <c r="M338" s="18">
        <f t="shared" si="24"/>
        <v>0</v>
      </c>
      <c r="O338" s="15"/>
    </row>
    <row r="339" spans="1:15" ht="13.5">
      <c r="A339" s="13">
        <v>3030042</v>
      </c>
      <c r="B339" s="14" t="s">
        <v>477</v>
      </c>
      <c r="C339" s="15">
        <v>0</v>
      </c>
      <c r="D339" s="15">
        <v>0</v>
      </c>
      <c r="E339" s="15">
        <v>205889.33999000001</v>
      </c>
      <c r="F339" s="15">
        <v>210</v>
      </c>
      <c r="G339" s="11">
        <f t="shared" si="21"/>
        <v>205679.33999000001</v>
      </c>
      <c r="H339" s="12">
        <f t="shared" si="22"/>
        <v>0</v>
      </c>
      <c r="I339" s="324" t="s">
        <v>159</v>
      </c>
      <c r="J339" s="17">
        <f>VLOOKUP(A339,'TB 2023'!B:J,9,0)</f>
        <v>0</v>
      </c>
      <c r="K339" s="18">
        <f t="shared" si="23"/>
        <v>0</v>
      </c>
      <c r="L339" s="17">
        <f>VLOOKUP(A339,'TB 2023'!B:M,12,0)</f>
        <v>210</v>
      </c>
      <c r="M339" s="18">
        <f t="shared" si="24"/>
        <v>0</v>
      </c>
      <c r="O339" s="15"/>
    </row>
    <row r="340" spans="1:15" ht="13.5">
      <c r="A340" s="13">
        <v>3030043</v>
      </c>
      <c r="B340" s="14" t="s">
        <v>478</v>
      </c>
      <c r="C340" s="15">
        <v>0</v>
      </c>
      <c r="D340" s="15">
        <v>0</v>
      </c>
      <c r="E340" s="15">
        <v>200232.99</v>
      </c>
      <c r="F340" s="15">
        <v>0</v>
      </c>
      <c r="G340" s="11">
        <f t="shared" si="21"/>
        <v>200232.99</v>
      </c>
      <c r="H340" s="12">
        <f t="shared" si="22"/>
        <v>0</v>
      </c>
      <c r="I340" s="324" t="s">
        <v>159</v>
      </c>
      <c r="J340" s="17">
        <f>VLOOKUP(A340,'TB 2023'!B:J,9,0)</f>
        <v>0</v>
      </c>
      <c r="K340" s="18">
        <f t="shared" si="23"/>
        <v>0</v>
      </c>
      <c r="L340" s="17">
        <f>VLOOKUP(A340,'TB 2023'!B:M,12,0)</f>
        <v>0</v>
      </c>
      <c r="M340" s="18">
        <f t="shared" si="24"/>
        <v>0</v>
      </c>
      <c r="O340" s="15"/>
    </row>
    <row r="341" spans="1:15" ht="13.5">
      <c r="A341" s="13">
        <v>3030044</v>
      </c>
      <c r="B341" s="14" t="s">
        <v>4451</v>
      </c>
      <c r="C341" s="15">
        <v>0</v>
      </c>
      <c r="D341" s="15">
        <v>0</v>
      </c>
      <c r="E341" s="15">
        <v>1543596.91</v>
      </c>
      <c r="F341" s="15">
        <v>0</v>
      </c>
      <c r="G341" s="11">
        <f t="shared" si="21"/>
        <v>1543596.91</v>
      </c>
      <c r="H341" s="12">
        <f t="shared" si="22"/>
        <v>0</v>
      </c>
      <c r="I341" s="324" t="s">
        <v>159</v>
      </c>
      <c r="J341" s="17">
        <f>VLOOKUP(A341,'TB 2023'!B:J,9,0)</f>
        <v>0</v>
      </c>
      <c r="K341" s="18">
        <f t="shared" si="23"/>
        <v>0</v>
      </c>
      <c r="L341" s="17">
        <f>VLOOKUP(A341,'TB 2023'!B:M,12,0)</f>
        <v>0</v>
      </c>
      <c r="M341" s="18">
        <f t="shared" si="24"/>
        <v>0</v>
      </c>
      <c r="O341" s="15"/>
    </row>
    <row r="342" spans="1:15" ht="13.5">
      <c r="A342" s="13">
        <v>3030045</v>
      </c>
      <c r="B342" s="14" t="s">
        <v>479</v>
      </c>
      <c r="C342" s="15">
        <v>0</v>
      </c>
      <c r="D342" s="15">
        <v>0</v>
      </c>
      <c r="E342" s="15">
        <v>368095.10000000003</v>
      </c>
      <c r="F342" s="15">
        <v>46.83</v>
      </c>
      <c r="G342" s="11">
        <f t="shared" si="21"/>
        <v>368048.27</v>
      </c>
      <c r="H342" s="12">
        <f t="shared" si="22"/>
        <v>0</v>
      </c>
      <c r="I342" s="324" t="s">
        <v>159</v>
      </c>
      <c r="J342" s="17">
        <f>VLOOKUP(A342,'TB 2023'!B:J,9,0)</f>
        <v>0</v>
      </c>
      <c r="K342" s="18">
        <f t="shared" si="23"/>
        <v>0</v>
      </c>
      <c r="L342" s="17">
        <f>VLOOKUP(A342,'TB 2023'!B:M,12,0)</f>
        <v>46.83</v>
      </c>
      <c r="M342" s="18">
        <f t="shared" si="24"/>
        <v>0</v>
      </c>
      <c r="O342" s="15"/>
    </row>
    <row r="343" spans="1:15" ht="13.5">
      <c r="A343" s="13">
        <v>3030047</v>
      </c>
      <c r="B343" s="14" t="s">
        <v>480</v>
      </c>
      <c r="C343" s="15">
        <v>0</v>
      </c>
      <c r="D343" s="15">
        <v>0</v>
      </c>
      <c r="E343" s="15">
        <v>174101.23</v>
      </c>
      <c r="F343" s="15">
        <v>0</v>
      </c>
      <c r="G343" s="11">
        <f t="shared" si="21"/>
        <v>174101.23</v>
      </c>
      <c r="H343" s="12">
        <f t="shared" si="22"/>
        <v>0</v>
      </c>
      <c r="I343" s="324" t="s">
        <v>159</v>
      </c>
      <c r="J343" s="17">
        <f>VLOOKUP(A343,'TB 2023'!B:J,9,0)</f>
        <v>0</v>
      </c>
      <c r="K343" s="18">
        <f t="shared" si="23"/>
        <v>0</v>
      </c>
      <c r="L343" s="17">
        <f>VLOOKUP(A343,'TB 2023'!B:M,12,0)</f>
        <v>0</v>
      </c>
      <c r="M343" s="18">
        <f t="shared" si="24"/>
        <v>0</v>
      </c>
      <c r="O343" s="15"/>
    </row>
    <row r="344" spans="1:15" ht="13.5">
      <c r="A344" s="13">
        <v>3030049</v>
      </c>
      <c r="B344" s="14" t="s">
        <v>481</v>
      </c>
      <c r="C344" s="15">
        <v>0</v>
      </c>
      <c r="D344" s="15">
        <v>0</v>
      </c>
      <c r="E344" s="15">
        <v>9039.64</v>
      </c>
      <c r="F344" s="15">
        <v>2000</v>
      </c>
      <c r="G344" s="11">
        <f t="shared" si="21"/>
        <v>7039.6399999999994</v>
      </c>
      <c r="H344" s="12">
        <f t="shared" si="22"/>
        <v>0</v>
      </c>
      <c r="I344" s="324" t="s">
        <v>159</v>
      </c>
      <c r="J344" s="17">
        <f>VLOOKUP(A344,'TB 2023'!B:J,9,0)</f>
        <v>0</v>
      </c>
      <c r="K344" s="18">
        <f t="shared" si="23"/>
        <v>0</v>
      </c>
      <c r="L344" s="17">
        <f>VLOOKUP(A344,'TB 2023'!B:M,12,0)</f>
        <v>2000</v>
      </c>
      <c r="M344" s="18">
        <f t="shared" si="24"/>
        <v>0</v>
      </c>
      <c r="O344" s="15"/>
    </row>
    <row r="345" spans="1:15" ht="13.5">
      <c r="A345" s="13">
        <v>3030052</v>
      </c>
      <c r="B345" s="14" t="s">
        <v>482</v>
      </c>
      <c r="C345" s="15">
        <v>0</v>
      </c>
      <c r="D345" s="15">
        <v>0</v>
      </c>
      <c r="E345" s="15">
        <v>862090.71</v>
      </c>
      <c r="F345" s="15">
        <v>0</v>
      </c>
      <c r="G345" s="11">
        <f t="shared" si="21"/>
        <v>862090.71</v>
      </c>
      <c r="H345" s="12">
        <f t="shared" si="22"/>
        <v>0</v>
      </c>
      <c r="I345" s="324" t="s">
        <v>159</v>
      </c>
      <c r="J345" s="17">
        <f>VLOOKUP(A345,'TB 2023'!B:J,9,0)</f>
        <v>0</v>
      </c>
      <c r="K345" s="18">
        <f t="shared" si="23"/>
        <v>0</v>
      </c>
      <c r="L345" s="17">
        <f>VLOOKUP(A345,'TB 2023'!B:M,12,0)</f>
        <v>0</v>
      </c>
      <c r="M345" s="18">
        <f t="shared" si="24"/>
        <v>0</v>
      </c>
      <c r="O345" s="15"/>
    </row>
    <row r="346" spans="1:15" ht="13.5">
      <c r="A346" s="13">
        <v>3030053</v>
      </c>
      <c r="B346" s="14" t="s">
        <v>483</v>
      </c>
      <c r="C346" s="15">
        <v>0</v>
      </c>
      <c r="D346" s="15">
        <v>0</v>
      </c>
      <c r="E346" s="15">
        <v>715</v>
      </c>
      <c r="F346" s="15">
        <v>0</v>
      </c>
      <c r="G346" s="11">
        <f t="shared" si="21"/>
        <v>715</v>
      </c>
      <c r="H346" s="12">
        <f t="shared" si="22"/>
        <v>0</v>
      </c>
      <c r="I346" s="324" t="s">
        <v>159</v>
      </c>
      <c r="J346" s="17">
        <f>VLOOKUP(A346,'TB 2023'!B:J,9,0)</f>
        <v>0</v>
      </c>
      <c r="K346" s="18">
        <f t="shared" si="23"/>
        <v>0</v>
      </c>
      <c r="L346" s="17">
        <f>VLOOKUP(A346,'TB 2023'!B:M,12,0)</f>
        <v>0</v>
      </c>
      <c r="M346" s="18">
        <f t="shared" si="24"/>
        <v>0</v>
      </c>
      <c r="O346" s="15"/>
    </row>
    <row r="347" spans="1:15" ht="13.5">
      <c r="A347" s="13">
        <v>3030054</v>
      </c>
      <c r="B347" s="14" t="s">
        <v>484</v>
      </c>
      <c r="C347" s="15">
        <v>0</v>
      </c>
      <c r="D347" s="15">
        <v>0</v>
      </c>
      <c r="E347" s="15">
        <v>0.28000000000000003</v>
      </c>
      <c r="F347" s="15">
        <v>0</v>
      </c>
      <c r="G347" s="11">
        <f t="shared" si="21"/>
        <v>0.28000000000000003</v>
      </c>
      <c r="H347" s="12">
        <f t="shared" si="22"/>
        <v>0</v>
      </c>
      <c r="I347" s="324" t="s">
        <v>159</v>
      </c>
      <c r="J347" s="17">
        <f>VLOOKUP(A347,'TB 2023'!B:J,9,0)</f>
        <v>0</v>
      </c>
      <c r="K347" s="18">
        <f t="shared" si="23"/>
        <v>0</v>
      </c>
      <c r="L347" s="17">
        <f>VLOOKUP(A347,'TB 2023'!B:M,12,0)</f>
        <v>0</v>
      </c>
      <c r="M347" s="18">
        <f t="shared" si="24"/>
        <v>0</v>
      </c>
      <c r="O347" s="15"/>
    </row>
    <row r="348" spans="1:15" ht="13.5">
      <c r="A348" s="13">
        <v>3030055</v>
      </c>
      <c r="B348" s="14" t="s">
        <v>485</v>
      </c>
      <c r="C348" s="15">
        <v>0</v>
      </c>
      <c r="D348" s="15">
        <v>0</v>
      </c>
      <c r="E348" s="15">
        <v>2359.66</v>
      </c>
      <c r="F348" s="15">
        <v>0</v>
      </c>
      <c r="G348" s="11">
        <f t="shared" si="21"/>
        <v>2359.66</v>
      </c>
      <c r="H348" s="12">
        <f t="shared" si="22"/>
        <v>0</v>
      </c>
      <c r="I348" s="324" t="s">
        <v>159</v>
      </c>
      <c r="J348" s="17">
        <f>VLOOKUP(A348,'TB 2023'!B:J,9,0)</f>
        <v>0</v>
      </c>
      <c r="K348" s="18">
        <f t="shared" si="23"/>
        <v>0</v>
      </c>
      <c r="L348" s="17">
        <f>VLOOKUP(A348,'TB 2023'!B:M,12,0)</f>
        <v>0</v>
      </c>
      <c r="M348" s="18">
        <f t="shared" si="24"/>
        <v>0</v>
      </c>
      <c r="O348" s="15"/>
    </row>
    <row r="349" spans="1:15" ht="13.5">
      <c r="A349" s="13">
        <v>3030056</v>
      </c>
      <c r="B349" s="14" t="s">
        <v>486</v>
      </c>
      <c r="C349" s="15">
        <v>0</v>
      </c>
      <c r="D349" s="15">
        <v>0</v>
      </c>
      <c r="E349" s="15">
        <v>32607.360000000001</v>
      </c>
      <c r="F349" s="15">
        <v>0</v>
      </c>
      <c r="G349" s="11">
        <f t="shared" si="21"/>
        <v>32607.360000000001</v>
      </c>
      <c r="H349" s="12">
        <f t="shared" si="22"/>
        <v>0</v>
      </c>
      <c r="I349" s="324" t="s">
        <v>159</v>
      </c>
      <c r="J349" s="17">
        <f>VLOOKUP(A349,'TB 2023'!B:J,9,0)</f>
        <v>0</v>
      </c>
      <c r="K349" s="18">
        <f t="shared" si="23"/>
        <v>0</v>
      </c>
      <c r="L349" s="17">
        <f>VLOOKUP(A349,'TB 2023'!B:M,12,0)</f>
        <v>0</v>
      </c>
      <c r="M349" s="18">
        <f t="shared" si="24"/>
        <v>0</v>
      </c>
      <c r="O349" s="15"/>
    </row>
    <row r="350" spans="1:15" ht="13.5">
      <c r="A350" s="13">
        <v>3030057</v>
      </c>
      <c r="B350" s="14" t="s">
        <v>487</v>
      </c>
      <c r="C350" s="15">
        <v>0</v>
      </c>
      <c r="D350" s="15">
        <v>0</v>
      </c>
      <c r="E350" s="15">
        <v>0</v>
      </c>
      <c r="F350" s="15">
        <v>0</v>
      </c>
      <c r="G350" s="11">
        <f t="shared" si="21"/>
        <v>0</v>
      </c>
      <c r="H350" s="12">
        <f t="shared" si="22"/>
        <v>0</v>
      </c>
      <c r="I350" s="324" t="s">
        <v>159</v>
      </c>
      <c r="J350" s="17">
        <f>VLOOKUP(A350,'TB 2023'!B:J,9,0)</f>
        <v>0</v>
      </c>
      <c r="K350" s="18">
        <f t="shared" si="23"/>
        <v>0</v>
      </c>
      <c r="L350" s="17">
        <f>VLOOKUP(A350,'TB 2023'!B:M,12,0)</f>
        <v>0</v>
      </c>
      <c r="M350" s="18">
        <f t="shared" si="24"/>
        <v>0</v>
      </c>
      <c r="O350" s="15"/>
    </row>
    <row r="351" spans="1:15" ht="13.5">
      <c r="A351" s="13">
        <v>3030058</v>
      </c>
      <c r="B351" s="14" t="s">
        <v>488</v>
      </c>
      <c r="C351" s="15">
        <v>0</v>
      </c>
      <c r="D351" s="15">
        <v>0</v>
      </c>
      <c r="E351" s="15">
        <v>44062.700000000004</v>
      </c>
      <c r="F351" s="15">
        <v>0</v>
      </c>
      <c r="G351" s="11">
        <f t="shared" si="21"/>
        <v>44062.700000000004</v>
      </c>
      <c r="H351" s="12">
        <f t="shared" si="22"/>
        <v>0</v>
      </c>
      <c r="I351" s="324" t="s">
        <v>159</v>
      </c>
      <c r="J351" s="17">
        <f>VLOOKUP(A351,'TB 2023'!B:J,9,0)</f>
        <v>0</v>
      </c>
      <c r="K351" s="18">
        <f t="shared" si="23"/>
        <v>0</v>
      </c>
      <c r="L351" s="17">
        <f>VLOOKUP(A351,'TB 2023'!B:M,12,0)</f>
        <v>0</v>
      </c>
      <c r="M351" s="18">
        <f t="shared" si="24"/>
        <v>0</v>
      </c>
      <c r="O351" s="15"/>
    </row>
    <row r="352" spans="1:15" ht="13.5">
      <c r="A352" s="13">
        <v>3030059</v>
      </c>
      <c r="B352" s="14" t="s">
        <v>489</v>
      </c>
      <c r="C352" s="15">
        <v>0</v>
      </c>
      <c r="D352" s="15">
        <v>0</v>
      </c>
      <c r="E352" s="15">
        <v>170072.25</v>
      </c>
      <c r="F352" s="15">
        <v>0</v>
      </c>
      <c r="G352" s="11">
        <f t="shared" si="21"/>
        <v>170072.25</v>
      </c>
      <c r="H352" s="12">
        <f t="shared" si="22"/>
        <v>0</v>
      </c>
      <c r="I352" s="324" t="s">
        <v>159</v>
      </c>
      <c r="J352" s="17">
        <f>VLOOKUP(A352,'TB 2023'!B:J,9,0)</f>
        <v>0</v>
      </c>
      <c r="K352" s="18">
        <f t="shared" si="23"/>
        <v>0</v>
      </c>
      <c r="L352" s="17">
        <f>VLOOKUP(A352,'TB 2023'!B:M,12,0)</f>
        <v>0</v>
      </c>
      <c r="M352" s="18">
        <f t="shared" si="24"/>
        <v>0</v>
      </c>
      <c r="O352" s="15"/>
    </row>
    <row r="353" spans="1:15" ht="13.5">
      <c r="A353" s="13">
        <v>3030060</v>
      </c>
      <c r="B353" s="14" t="s">
        <v>490</v>
      </c>
      <c r="C353" s="15">
        <v>0</v>
      </c>
      <c r="D353" s="15">
        <v>0</v>
      </c>
      <c r="E353" s="15">
        <v>199</v>
      </c>
      <c r="F353" s="15">
        <v>0</v>
      </c>
      <c r="G353" s="11">
        <f t="shared" si="21"/>
        <v>199</v>
      </c>
      <c r="H353" s="12">
        <f t="shared" si="22"/>
        <v>0</v>
      </c>
      <c r="I353" s="324" t="s">
        <v>159</v>
      </c>
      <c r="J353" s="17">
        <f>VLOOKUP(A353,'TB 2023'!B:J,9,0)</f>
        <v>0</v>
      </c>
      <c r="K353" s="18">
        <f t="shared" si="23"/>
        <v>0</v>
      </c>
      <c r="L353" s="17">
        <f>VLOOKUP(A353,'TB 2023'!B:M,12,0)</f>
        <v>0</v>
      </c>
      <c r="M353" s="18">
        <f t="shared" si="24"/>
        <v>0</v>
      </c>
      <c r="O353" s="15"/>
    </row>
    <row r="354" spans="1:15" ht="13.5">
      <c r="A354" s="13">
        <v>3030061</v>
      </c>
      <c r="B354" s="14" t="s">
        <v>4469</v>
      </c>
      <c r="C354" s="15">
        <v>0</v>
      </c>
      <c r="D354" s="15">
        <v>0</v>
      </c>
      <c r="E354" s="15">
        <v>206743.28</v>
      </c>
      <c r="F354" s="15">
        <v>31.96</v>
      </c>
      <c r="G354" s="11">
        <f t="shared" si="21"/>
        <v>206711.32</v>
      </c>
      <c r="H354" s="12">
        <f t="shared" si="22"/>
        <v>0</v>
      </c>
      <c r="I354" s="324" t="s">
        <v>159</v>
      </c>
      <c r="J354" s="17">
        <f>VLOOKUP(A354,'TB 2023'!B:J,9,0)</f>
        <v>0</v>
      </c>
      <c r="K354" s="18">
        <f t="shared" si="23"/>
        <v>0</v>
      </c>
      <c r="L354" s="17">
        <f>VLOOKUP(A354,'TB 2023'!B:M,12,0)</f>
        <v>31.96</v>
      </c>
      <c r="M354" s="18">
        <f t="shared" si="24"/>
        <v>0</v>
      </c>
      <c r="O354" s="15"/>
    </row>
    <row r="355" spans="1:15" ht="13.5">
      <c r="A355" s="13">
        <v>3030062</v>
      </c>
      <c r="B355" s="14" t="s">
        <v>4326</v>
      </c>
      <c r="C355" s="15">
        <v>0</v>
      </c>
      <c r="D355" s="15">
        <v>0</v>
      </c>
      <c r="E355" s="15">
        <v>2904769</v>
      </c>
      <c r="F355" s="15">
        <v>0</v>
      </c>
      <c r="G355" s="11">
        <f t="shared" si="21"/>
        <v>2904769</v>
      </c>
      <c r="H355" s="12">
        <f t="shared" si="22"/>
        <v>0</v>
      </c>
      <c r="I355" s="324" t="s">
        <v>159</v>
      </c>
      <c r="J355" s="17">
        <f>VLOOKUP(A355,'TB 2023'!B:J,9,0)</f>
        <v>0</v>
      </c>
      <c r="K355" s="18">
        <f t="shared" si="23"/>
        <v>0</v>
      </c>
      <c r="L355" s="17">
        <f>VLOOKUP(A355,'TB 2023'!B:M,12,0)</f>
        <v>0</v>
      </c>
      <c r="M355" s="18">
        <f t="shared" si="24"/>
        <v>0</v>
      </c>
      <c r="O355" s="15"/>
    </row>
    <row r="356" spans="1:15" ht="13.5">
      <c r="A356" s="13">
        <v>3030063</v>
      </c>
      <c r="B356" s="14" t="s">
        <v>103</v>
      </c>
      <c r="C356" s="15">
        <v>0</v>
      </c>
      <c r="D356" s="15">
        <v>0</v>
      </c>
      <c r="E356" s="15">
        <v>0</v>
      </c>
      <c r="F356" s="15">
        <v>0</v>
      </c>
      <c r="G356" s="11">
        <f t="shared" si="21"/>
        <v>0</v>
      </c>
      <c r="H356" s="12">
        <f t="shared" si="22"/>
        <v>0</v>
      </c>
      <c r="I356" s="324" t="s">
        <v>159</v>
      </c>
      <c r="J356" s="17">
        <f>VLOOKUP(A356,'TB 2023'!B:J,9,0)</f>
        <v>0</v>
      </c>
      <c r="K356" s="18">
        <f t="shared" si="23"/>
        <v>0</v>
      </c>
      <c r="L356" s="17">
        <f>VLOOKUP(A356,'TB 2023'!B:M,12,0)</f>
        <v>0</v>
      </c>
      <c r="M356" s="18">
        <f t="shared" si="24"/>
        <v>0</v>
      </c>
      <c r="O356" s="15"/>
    </row>
    <row r="357" spans="1:15" ht="13.5">
      <c r="A357" s="13">
        <v>3030064</v>
      </c>
      <c r="B357" s="14" t="s">
        <v>3276</v>
      </c>
      <c r="C357" s="15">
        <v>0</v>
      </c>
      <c r="D357" s="15">
        <v>0</v>
      </c>
      <c r="E357" s="15">
        <v>234749.94</v>
      </c>
      <c r="F357" s="15">
        <v>0</v>
      </c>
      <c r="G357" s="11">
        <f t="shared" si="21"/>
        <v>234749.94</v>
      </c>
      <c r="H357" s="12">
        <f t="shared" si="22"/>
        <v>0</v>
      </c>
      <c r="I357" s="324" t="s">
        <v>159</v>
      </c>
      <c r="J357" s="17">
        <f>VLOOKUP(A357,'TB 2023'!B:J,9,0)</f>
        <v>0</v>
      </c>
      <c r="K357" s="18">
        <f t="shared" si="23"/>
        <v>0</v>
      </c>
      <c r="L357" s="17">
        <f>VLOOKUP(A357,'TB 2023'!B:M,12,0)</f>
        <v>0</v>
      </c>
      <c r="M357" s="18">
        <f t="shared" si="24"/>
        <v>0</v>
      </c>
      <c r="O357" s="15"/>
    </row>
    <row r="358" spans="1:15" ht="13.5">
      <c r="A358" s="13">
        <v>3030065</v>
      </c>
      <c r="B358" s="14" t="s">
        <v>4154</v>
      </c>
      <c r="C358" s="15">
        <v>0</v>
      </c>
      <c r="D358" s="15">
        <v>0</v>
      </c>
      <c r="E358" s="15">
        <v>1316987</v>
      </c>
      <c r="F358" s="15">
        <v>0</v>
      </c>
      <c r="G358" s="11">
        <f t="shared" si="21"/>
        <v>1316987</v>
      </c>
      <c r="H358" s="12">
        <f t="shared" si="22"/>
        <v>0</v>
      </c>
      <c r="I358" s="324" t="s">
        <v>159</v>
      </c>
      <c r="J358" s="17">
        <f>VLOOKUP(A358,'TB 2023'!B:J,9,0)</f>
        <v>0</v>
      </c>
      <c r="K358" s="18">
        <f t="shared" si="23"/>
        <v>0</v>
      </c>
      <c r="L358" s="17">
        <f>VLOOKUP(A358,'TB 2023'!B:M,12,0)</f>
        <v>0</v>
      </c>
      <c r="M358" s="18">
        <f t="shared" si="24"/>
        <v>0</v>
      </c>
      <c r="O358" s="15"/>
    </row>
    <row r="359" spans="1:15" ht="13.5">
      <c r="A359" s="13">
        <v>3040001</v>
      </c>
      <c r="B359" s="14" t="s">
        <v>491</v>
      </c>
      <c r="C359" s="15">
        <v>0</v>
      </c>
      <c r="D359" s="15">
        <v>0</v>
      </c>
      <c r="E359" s="15">
        <v>5280416.25</v>
      </c>
      <c r="F359" s="15">
        <v>479231.61</v>
      </c>
      <c r="G359" s="11">
        <f t="shared" si="21"/>
        <v>4801184.6399999997</v>
      </c>
      <c r="H359" s="12">
        <f t="shared" si="22"/>
        <v>0</v>
      </c>
      <c r="I359" s="324" t="s">
        <v>159</v>
      </c>
      <c r="J359" s="17">
        <f>VLOOKUP(A359,'TB 2023'!B:J,9,0)</f>
        <v>0</v>
      </c>
      <c r="K359" s="18">
        <f t="shared" si="23"/>
        <v>0</v>
      </c>
      <c r="L359" s="17">
        <f>VLOOKUP(A359,'TB 2023'!B:M,12,0)</f>
        <v>479231.61</v>
      </c>
      <c r="M359" s="18">
        <f t="shared" si="24"/>
        <v>0</v>
      </c>
      <c r="O359" s="15"/>
    </row>
    <row r="360" spans="1:15" ht="13.5">
      <c r="A360" s="13">
        <v>3040002</v>
      </c>
      <c r="B360" s="14" t="s">
        <v>492</v>
      </c>
      <c r="C360" s="15">
        <v>0</v>
      </c>
      <c r="D360" s="15">
        <v>0</v>
      </c>
      <c r="E360" s="15">
        <v>704735</v>
      </c>
      <c r="F360" s="15">
        <v>2500</v>
      </c>
      <c r="G360" s="11">
        <f t="shared" si="21"/>
        <v>702235</v>
      </c>
      <c r="H360" s="12">
        <f t="shared" si="22"/>
        <v>0</v>
      </c>
      <c r="I360" s="324" t="s">
        <v>159</v>
      </c>
      <c r="J360" s="17">
        <f>VLOOKUP(A360,'TB 2023'!B:J,9,0)</f>
        <v>0</v>
      </c>
      <c r="K360" s="18">
        <f t="shared" si="23"/>
        <v>0</v>
      </c>
      <c r="L360" s="17">
        <f>VLOOKUP(A360,'TB 2023'!B:M,12,0)</f>
        <v>2500</v>
      </c>
      <c r="M360" s="18">
        <f t="shared" si="24"/>
        <v>0</v>
      </c>
      <c r="O360" s="15"/>
    </row>
    <row r="361" spans="1:15" ht="13.5">
      <c r="A361" s="13">
        <v>3040003</v>
      </c>
      <c r="B361" s="14" t="s">
        <v>493</v>
      </c>
      <c r="C361" s="15">
        <v>0</v>
      </c>
      <c r="D361" s="15">
        <v>0</v>
      </c>
      <c r="E361" s="15">
        <v>310900</v>
      </c>
      <c r="F361" s="15">
        <v>500</v>
      </c>
      <c r="G361" s="11">
        <f t="shared" si="21"/>
        <v>310400</v>
      </c>
      <c r="H361" s="12">
        <f t="shared" si="22"/>
        <v>0</v>
      </c>
      <c r="I361" s="324" t="s">
        <v>159</v>
      </c>
      <c r="J361" s="17">
        <f>VLOOKUP(A361,'TB 2023'!B:J,9,0)</f>
        <v>0</v>
      </c>
      <c r="K361" s="18">
        <f t="shared" si="23"/>
        <v>0</v>
      </c>
      <c r="L361" s="17">
        <f>VLOOKUP(A361,'TB 2023'!B:M,12,0)</f>
        <v>500</v>
      </c>
      <c r="M361" s="18">
        <f t="shared" si="24"/>
        <v>0</v>
      </c>
      <c r="O361" s="15"/>
    </row>
    <row r="362" spans="1:15" ht="13.5">
      <c r="A362" s="13">
        <v>3040004</v>
      </c>
      <c r="B362" s="14" t="s">
        <v>494</v>
      </c>
      <c r="C362" s="15">
        <v>0</v>
      </c>
      <c r="D362" s="15">
        <v>0</v>
      </c>
      <c r="E362" s="15">
        <v>41926.980000000003</v>
      </c>
      <c r="F362" s="15">
        <v>0</v>
      </c>
      <c r="G362" s="11">
        <f t="shared" si="21"/>
        <v>41926.980000000003</v>
      </c>
      <c r="H362" s="12">
        <f t="shared" si="22"/>
        <v>0</v>
      </c>
      <c r="I362" s="324" t="s">
        <v>159</v>
      </c>
      <c r="J362" s="17">
        <f>VLOOKUP(A362,'TB 2023'!B:J,9,0)</f>
        <v>0</v>
      </c>
      <c r="K362" s="18">
        <f t="shared" si="23"/>
        <v>0</v>
      </c>
      <c r="L362" s="17">
        <f>VLOOKUP(A362,'TB 2023'!B:M,12,0)</f>
        <v>0</v>
      </c>
      <c r="M362" s="18">
        <f t="shared" si="24"/>
        <v>0</v>
      </c>
      <c r="O362" s="15"/>
    </row>
    <row r="363" spans="1:15" ht="13.5">
      <c r="A363" s="13">
        <v>3040005</v>
      </c>
      <c r="B363" s="14" t="s">
        <v>495</v>
      </c>
      <c r="C363" s="15">
        <v>0</v>
      </c>
      <c r="D363" s="15">
        <v>0</v>
      </c>
      <c r="E363" s="15">
        <v>48900</v>
      </c>
      <c r="F363" s="15">
        <v>0</v>
      </c>
      <c r="G363" s="11">
        <f t="shared" si="21"/>
        <v>48900</v>
      </c>
      <c r="H363" s="12">
        <f t="shared" si="22"/>
        <v>0</v>
      </c>
      <c r="I363" s="324" t="s">
        <v>159</v>
      </c>
      <c r="J363" s="17">
        <f>VLOOKUP(A363,'TB 2023'!B:J,9,0)</f>
        <v>0</v>
      </c>
      <c r="K363" s="18">
        <f t="shared" si="23"/>
        <v>0</v>
      </c>
      <c r="L363" s="17">
        <f>VLOOKUP(A363,'TB 2023'!B:M,12,0)</f>
        <v>0</v>
      </c>
      <c r="M363" s="18">
        <f t="shared" si="24"/>
        <v>0</v>
      </c>
      <c r="O363" s="15"/>
    </row>
    <row r="364" spans="1:15" ht="13.5">
      <c r="A364" s="13">
        <v>3040006</v>
      </c>
      <c r="B364" s="14" t="s">
        <v>496</v>
      </c>
      <c r="C364" s="15">
        <v>0</v>
      </c>
      <c r="D364" s="15">
        <v>0</v>
      </c>
      <c r="E364" s="15">
        <v>798114</v>
      </c>
      <c r="F364" s="15">
        <v>0</v>
      </c>
      <c r="G364" s="11">
        <f t="shared" si="21"/>
        <v>798114</v>
      </c>
      <c r="H364" s="12">
        <f t="shared" si="22"/>
        <v>0</v>
      </c>
      <c r="I364" s="324" t="s">
        <v>159</v>
      </c>
      <c r="J364" s="17">
        <f>VLOOKUP(A364,'TB 2023'!B:J,9,0)</f>
        <v>0</v>
      </c>
      <c r="K364" s="18">
        <f t="shared" si="23"/>
        <v>0</v>
      </c>
      <c r="L364" s="17">
        <f>VLOOKUP(A364,'TB 2023'!B:M,12,0)</f>
        <v>0</v>
      </c>
      <c r="M364" s="18">
        <f t="shared" si="24"/>
        <v>0</v>
      </c>
      <c r="O364" s="15"/>
    </row>
    <row r="365" spans="1:15" ht="13.5">
      <c r="A365" s="13">
        <v>3040007</v>
      </c>
      <c r="B365" s="14" t="s">
        <v>497</v>
      </c>
      <c r="C365" s="15">
        <v>0</v>
      </c>
      <c r="D365" s="15">
        <v>0</v>
      </c>
      <c r="E365" s="15">
        <v>105334</v>
      </c>
      <c r="F365" s="15">
        <v>0</v>
      </c>
      <c r="G365" s="11">
        <f t="shared" si="21"/>
        <v>105334</v>
      </c>
      <c r="H365" s="12">
        <f t="shared" si="22"/>
        <v>0</v>
      </c>
      <c r="I365" s="324" t="s">
        <v>159</v>
      </c>
      <c r="J365" s="17">
        <f>VLOOKUP(A365,'TB 2023'!B:J,9,0)</f>
        <v>0</v>
      </c>
      <c r="K365" s="18">
        <f t="shared" si="23"/>
        <v>0</v>
      </c>
      <c r="L365" s="17">
        <f>VLOOKUP(A365,'TB 2023'!B:M,12,0)</f>
        <v>0</v>
      </c>
      <c r="M365" s="18">
        <f t="shared" si="24"/>
        <v>0</v>
      </c>
      <c r="O365" s="15"/>
    </row>
    <row r="366" spans="1:15" ht="13.5">
      <c r="A366" s="13">
        <v>3040008</v>
      </c>
      <c r="B366" s="14" t="s">
        <v>498</v>
      </c>
      <c r="C366" s="15">
        <v>0</v>
      </c>
      <c r="D366" s="15">
        <v>0</v>
      </c>
      <c r="E366" s="15">
        <v>31961</v>
      </c>
      <c r="F366" s="15">
        <v>0</v>
      </c>
      <c r="G366" s="11">
        <f t="shared" si="21"/>
        <v>31961</v>
      </c>
      <c r="H366" s="12">
        <f t="shared" si="22"/>
        <v>0</v>
      </c>
      <c r="I366" s="324" t="s">
        <v>159</v>
      </c>
      <c r="J366" s="17">
        <f>VLOOKUP(A366,'TB 2023'!B:J,9,0)</f>
        <v>0</v>
      </c>
      <c r="K366" s="18">
        <f t="shared" si="23"/>
        <v>0</v>
      </c>
      <c r="L366" s="17">
        <f>VLOOKUP(A366,'TB 2023'!B:M,12,0)</f>
        <v>0</v>
      </c>
      <c r="M366" s="18">
        <f t="shared" si="24"/>
        <v>0</v>
      </c>
      <c r="O366" s="15"/>
    </row>
    <row r="367" spans="1:15" ht="13.5">
      <c r="A367" s="13">
        <v>3040010</v>
      </c>
      <c r="B367" s="14" t="s">
        <v>499</v>
      </c>
      <c r="C367" s="15">
        <v>0</v>
      </c>
      <c r="D367" s="15">
        <v>0</v>
      </c>
      <c r="E367" s="15">
        <v>280259.01</v>
      </c>
      <c r="F367" s="15">
        <v>0</v>
      </c>
      <c r="G367" s="11">
        <f t="shared" si="21"/>
        <v>280259.01</v>
      </c>
      <c r="H367" s="12">
        <f t="shared" si="22"/>
        <v>0</v>
      </c>
      <c r="I367" s="324" t="s">
        <v>159</v>
      </c>
      <c r="J367" s="17">
        <f>VLOOKUP(A367,'TB 2023'!B:J,9,0)</f>
        <v>0</v>
      </c>
      <c r="K367" s="18">
        <f t="shared" si="23"/>
        <v>0</v>
      </c>
      <c r="L367" s="17">
        <f>VLOOKUP(A367,'TB 2023'!B:M,12,0)</f>
        <v>0</v>
      </c>
      <c r="M367" s="18">
        <f t="shared" si="24"/>
        <v>0</v>
      </c>
      <c r="O367" s="15"/>
    </row>
    <row r="368" spans="1:15" ht="13.5">
      <c r="A368" s="13">
        <v>3040011</v>
      </c>
      <c r="B368" s="14" t="s">
        <v>500</v>
      </c>
      <c r="C368" s="15">
        <v>0</v>
      </c>
      <c r="D368" s="15">
        <v>0</v>
      </c>
      <c r="E368" s="15">
        <v>519250.16000000003</v>
      </c>
      <c r="F368" s="15">
        <v>0</v>
      </c>
      <c r="G368" s="11">
        <f t="shared" si="21"/>
        <v>519250.16000000003</v>
      </c>
      <c r="H368" s="12">
        <f t="shared" si="22"/>
        <v>0</v>
      </c>
      <c r="I368" s="324" t="s">
        <v>159</v>
      </c>
      <c r="J368" s="17">
        <f>VLOOKUP(A368,'TB 2023'!B:J,9,0)</f>
        <v>0</v>
      </c>
      <c r="K368" s="18">
        <f t="shared" si="23"/>
        <v>0</v>
      </c>
      <c r="L368" s="17">
        <f>VLOOKUP(A368,'TB 2023'!B:M,12,0)</f>
        <v>0</v>
      </c>
      <c r="M368" s="18">
        <f t="shared" si="24"/>
        <v>0</v>
      </c>
      <c r="O368" s="15"/>
    </row>
    <row r="369" spans="1:15" ht="13.5">
      <c r="A369" s="13">
        <v>3040012</v>
      </c>
      <c r="B369" s="14" t="s">
        <v>501</v>
      </c>
      <c r="C369" s="15">
        <v>0</v>
      </c>
      <c r="D369" s="15">
        <v>0</v>
      </c>
      <c r="E369" s="15">
        <v>187946.48</v>
      </c>
      <c r="F369" s="15">
        <v>0</v>
      </c>
      <c r="G369" s="11">
        <f t="shared" si="21"/>
        <v>187946.48</v>
      </c>
      <c r="H369" s="12">
        <f t="shared" si="22"/>
        <v>0</v>
      </c>
      <c r="I369" s="324" t="s">
        <v>159</v>
      </c>
      <c r="J369" s="17">
        <f>VLOOKUP(A369,'TB 2023'!B:J,9,0)</f>
        <v>0</v>
      </c>
      <c r="K369" s="18">
        <f t="shared" si="23"/>
        <v>0</v>
      </c>
      <c r="L369" s="17">
        <f>VLOOKUP(A369,'TB 2023'!B:M,12,0)</f>
        <v>0</v>
      </c>
      <c r="M369" s="18">
        <f t="shared" si="24"/>
        <v>0</v>
      </c>
      <c r="O369" s="15"/>
    </row>
    <row r="370" spans="1:15" ht="13.5">
      <c r="A370" s="13">
        <v>3040013</v>
      </c>
      <c r="B370" s="14" t="s">
        <v>502</v>
      </c>
      <c r="C370" s="15">
        <v>0</v>
      </c>
      <c r="D370" s="15">
        <v>0</v>
      </c>
      <c r="E370" s="15">
        <v>4971.3599999999997</v>
      </c>
      <c r="F370" s="15">
        <v>0</v>
      </c>
      <c r="G370" s="11">
        <f t="shared" si="21"/>
        <v>4971.3599999999997</v>
      </c>
      <c r="H370" s="12">
        <f t="shared" si="22"/>
        <v>0</v>
      </c>
      <c r="I370" s="324" t="s">
        <v>159</v>
      </c>
      <c r="J370" s="17">
        <f>VLOOKUP(A370,'TB 2023'!B:J,9,0)</f>
        <v>0</v>
      </c>
      <c r="K370" s="18">
        <f t="shared" si="23"/>
        <v>0</v>
      </c>
      <c r="L370" s="17">
        <f>VLOOKUP(A370,'TB 2023'!B:M,12,0)</f>
        <v>0</v>
      </c>
      <c r="M370" s="18">
        <f t="shared" si="24"/>
        <v>0</v>
      </c>
      <c r="O370" s="15"/>
    </row>
    <row r="371" spans="1:15" ht="13.5">
      <c r="A371" s="13">
        <v>3040014</v>
      </c>
      <c r="B371" s="14" t="s">
        <v>503</v>
      </c>
      <c r="C371" s="15">
        <v>0</v>
      </c>
      <c r="D371" s="15">
        <v>0</v>
      </c>
      <c r="E371" s="15">
        <v>773775.52</v>
      </c>
      <c r="F371" s="15">
        <v>0</v>
      </c>
      <c r="G371" s="11">
        <f t="shared" si="21"/>
        <v>773775.52</v>
      </c>
      <c r="H371" s="12">
        <f t="shared" si="22"/>
        <v>0</v>
      </c>
      <c r="I371" s="324" t="s">
        <v>159</v>
      </c>
      <c r="J371" s="17">
        <f>VLOOKUP(A371,'TB 2023'!B:J,9,0)</f>
        <v>0</v>
      </c>
      <c r="K371" s="18">
        <f t="shared" si="23"/>
        <v>0</v>
      </c>
      <c r="L371" s="17">
        <f>VLOOKUP(A371,'TB 2023'!B:M,12,0)</f>
        <v>0</v>
      </c>
      <c r="M371" s="18">
        <f t="shared" si="24"/>
        <v>0</v>
      </c>
      <c r="O371" s="15"/>
    </row>
    <row r="372" spans="1:15" ht="13.5">
      <c r="A372" s="13">
        <v>3040015</v>
      </c>
      <c r="B372" s="14" t="s">
        <v>504</v>
      </c>
      <c r="C372" s="15">
        <v>0</v>
      </c>
      <c r="D372" s="15">
        <v>0</v>
      </c>
      <c r="E372" s="15">
        <v>187272.36000000002</v>
      </c>
      <c r="F372" s="15">
        <v>0</v>
      </c>
      <c r="G372" s="11">
        <f t="shared" si="21"/>
        <v>187272.36000000002</v>
      </c>
      <c r="H372" s="12">
        <f t="shared" si="22"/>
        <v>0</v>
      </c>
      <c r="I372" s="324" t="s">
        <v>159</v>
      </c>
      <c r="J372" s="17">
        <f>VLOOKUP(A372,'TB 2023'!B:J,9,0)</f>
        <v>0</v>
      </c>
      <c r="K372" s="18">
        <f t="shared" si="23"/>
        <v>0</v>
      </c>
      <c r="L372" s="17">
        <f>VLOOKUP(A372,'TB 2023'!B:M,12,0)</f>
        <v>0</v>
      </c>
      <c r="M372" s="18">
        <f t="shared" si="24"/>
        <v>0</v>
      </c>
      <c r="O372" s="15"/>
    </row>
    <row r="373" spans="1:15" ht="13.5">
      <c r="A373" s="13">
        <v>3040016</v>
      </c>
      <c r="B373" s="14" t="s">
        <v>505</v>
      </c>
      <c r="C373" s="15">
        <v>0</v>
      </c>
      <c r="D373" s="15">
        <v>0</v>
      </c>
      <c r="E373" s="15">
        <v>294723</v>
      </c>
      <c r="F373" s="15">
        <v>0</v>
      </c>
      <c r="G373" s="11">
        <f t="shared" si="21"/>
        <v>294723</v>
      </c>
      <c r="H373" s="12">
        <f t="shared" si="22"/>
        <v>0</v>
      </c>
      <c r="I373" s="324" t="s">
        <v>159</v>
      </c>
      <c r="J373" s="17">
        <f>VLOOKUP(A373,'TB 2023'!B:J,9,0)</f>
        <v>0</v>
      </c>
      <c r="K373" s="18">
        <f t="shared" si="23"/>
        <v>0</v>
      </c>
      <c r="L373" s="17">
        <f>VLOOKUP(A373,'TB 2023'!B:M,12,0)</f>
        <v>0</v>
      </c>
      <c r="M373" s="18">
        <f t="shared" si="24"/>
        <v>0</v>
      </c>
      <c r="O373" s="15"/>
    </row>
    <row r="374" spans="1:15" ht="13.5">
      <c r="A374" s="13">
        <v>3040017</v>
      </c>
      <c r="B374" s="14" t="s">
        <v>506</v>
      </c>
      <c r="C374" s="15">
        <v>0</v>
      </c>
      <c r="D374" s="15">
        <v>0</v>
      </c>
      <c r="E374" s="15">
        <v>430085.98998999997</v>
      </c>
      <c r="F374" s="15">
        <v>0</v>
      </c>
      <c r="G374" s="11">
        <f t="shared" si="21"/>
        <v>430085.98998999997</v>
      </c>
      <c r="H374" s="12">
        <f t="shared" si="22"/>
        <v>0</v>
      </c>
      <c r="I374" s="324" t="s">
        <v>159</v>
      </c>
      <c r="J374" s="17">
        <f>VLOOKUP(A374,'TB 2023'!B:J,9,0)</f>
        <v>0</v>
      </c>
      <c r="K374" s="18">
        <f t="shared" si="23"/>
        <v>0</v>
      </c>
      <c r="L374" s="17">
        <f>VLOOKUP(A374,'TB 2023'!B:M,12,0)</f>
        <v>0</v>
      </c>
      <c r="M374" s="18">
        <f t="shared" si="24"/>
        <v>0</v>
      </c>
      <c r="O374" s="15"/>
    </row>
    <row r="375" spans="1:15" ht="13.5">
      <c r="A375" s="13">
        <v>3040018</v>
      </c>
      <c r="B375" s="14" t="s">
        <v>507</v>
      </c>
      <c r="C375" s="15">
        <v>0</v>
      </c>
      <c r="D375" s="15">
        <v>0</v>
      </c>
      <c r="E375" s="15">
        <v>548871.77</v>
      </c>
      <c r="F375" s="15">
        <v>0</v>
      </c>
      <c r="G375" s="11">
        <f t="shared" si="21"/>
        <v>548871.77</v>
      </c>
      <c r="H375" s="12">
        <f t="shared" si="22"/>
        <v>0</v>
      </c>
      <c r="I375" s="324" t="s">
        <v>159</v>
      </c>
      <c r="J375" s="17">
        <f>VLOOKUP(A375,'TB 2023'!B:J,9,0)</f>
        <v>0</v>
      </c>
      <c r="K375" s="18">
        <f t="shared" si="23"/>
        <v>0</v>
      </c>
      <c r="L375" s="17">
        <f>VLOOKUP(A375,'TB 2023'!B:M,12,0)</f>
        <v>0</v>
      </c>
      <c r="M375" s="18">
        <f t="shared" si="24"/>
        <v>0</v>
      </c>
      <c r="O375" s="15"/>
    </row>
    <row r="376" spans="1:15" ht="13.5">
      <c r="A376" s="13">
        <v>3040020</v>
      </c>
      <c r="B376" s="14" t="s">
        <v>508</v>
      </c>
      <c r="C376" s="15">
        <v>0</v>
      </c>
      <c r="D376" s="15">
        <v>0</v>
      </c>
      <c r="E376" s="15">
        <v>49580.54</v>
      </c>
      <c r="F376" s="15">
        <v>0</v>
      </c>
      <c r="G376" s="11">
        <f t="shared" si="21"/>
        <v>49580.54</v>
      </c>
      <c r="H376" s="12">
        <f t="shared" si="22"/>
        <v>0</v>
      </c>
      <c r="I376" s="324" t="s">
        <v>159</v>
      </c>
      <c r="J376" s="17">
        <f>VLOOKUP(A376,'TB 2023'!B:J,9,0)</f>
        <v>0</v>
      </c>
      <c r="K376" s="18">
        <f t="shared" si="23"/>
        <v>0</v>
      </c>
      <c r="L376" s="17">
        <f>VLOOKUP(A376,'TB 2023'!B:M,12,0)</f>
        <v>0</v>
      </c>
      <c r="M376" s="18">
        <f t="shared" si="24"/>
        <v>0</v>
      </c>
      <c r="O376" s="15"/>
    </row>
    <row r="377" spans="1:15" ht="13.5">
      <c r="A377" s="13">
        <v>3040021</v>
      </c>
      <c r="B377" s="14" t="s">
        <v>509</v>
      </c>
      <c r="C377" s="15">
        <v>0</v>
      </c>
      <c r="D377" s="15">
        <v>0</v>
      </c>
      <c r="E377" s="15">
        <v>558126.53</v>
      </c>
      <c r="F377" s="15">
        <v>0</v>
      </c>
      <c r="G377" s="11">
        <f t="shared" si="21"/>
        <v>558126.53</v>
      </c>
      <c r="H377" s="12">
        <f t="shared" si="22"/>
        <v>0</v>
      </c>
      <c r="I377" s="324" t="s">
        <v>159</v>
      </c>
      <c r="J377" s="17">
        <f>VLOOKUP(A377,'TB 2023'!B:J,9,0)</f>
        <v>0</v>
      </c>
      <c r="K377" s="18">
        <f t="shared" si="23"/>
        <v>0</v>
      </c>
      <c r="L377" s="17">
        <f>VLOOKUP(A377,'TB 2023'!B:M,12,0)</f>
        <v>0</v>
      </c>
      <c r="M377" s="18">
        <f t="shared" si="24"/>
        <v>0</v>
      </c>
      <c r="O377" s="15"/>
    </row>
    <row r="378" spans="1:15" ht="13.5">
      <c r="A378" s="13">
        <v>3040022</v>
      </c>
      <c r="B378" s="14" t="s">
        <v>510</v>
      </c>
      <c r="C378" s="15">
        <v>0</v>
      </c>
      <c r="D378" s="15">
        <v>0</v>
      </c>
      <c r="E378" s="15">
        <v>1520854</v>
      </c>
      <c r="F378" s="15">
        <v>0</v>
      </c>
      <c r="G378" s="11">
        <f t="shared" si="21"/>
        <v>1520854</v>
      </c>
      <c r="H378" s="12">
        <f t="shared" si="22"/>
        <v>0</v>
      </c>
      <c r="I378" s="324" t="s">
        <v>159</v>
      </c>
      <c r="J378" s="17">
        <f>VLOOKUP(A378,'TB 2023'!B:J,9,0)</f>
        <v>0</v>
      </c>
      <c r="K378" s="18">
        <f t="shared" si="23"/>
        <v>0</v>
      </c>
      <c r="L378" s="17">
        <f>VLOOKUP(A378,'TB 2023'!B:M,12,0)</f>
        <v>0</v>
      </c>
      <c r="M378" s="18">
        <f t="shared" si="24"/>
        <v>0</v>
      </c>
      <c r="O378" s="15"/>
    </row>
    <row r="379" spans="1:15" ht="13.5">
      <c r="A379" s="13">
        <v>3040023</v>
      </c>
      <c r="B379" s="14" t="s">
        <v>511</v>
      </c>
      <c r="C379" s="15">
        <v>0</v>
      </c>
      <c r="D379" s="15">
        <v>0</v>
      </c>
      <c r="E379" s="15">
        <v>435983.72000000003</v>
      </c>
      <c r="F379" s="15">
        <v>5556</v>
      </c>
      <c r="G379" s="11">
        <f t="shared" si="21"/>
        <v>430427.72000000003</v>
      </c>
      <c r="H379" s="12">
        <f t="shared" si="22"/>
        <v>0</v>
      </c>
      <c r="I379" s="324" t="s">
        <v>159</v>
      </c>
      <c r="J379" s="17">
        <f>VLOOKUP(A379,'TB 2023'!B:J,9,0)</f>
        <v>0</v>
      </c>
      <c r="K379" s="18">
        <f t="shared" si="23"/>
        <v>0</v>
      </c>
      <c r="L379" s="17">
        <f>VLOOKUP(A379,'TB 2023'!B:M,12,0)</f>
        <v>5556</v>
      </c>
      <c r="M379" s="18">
        <f t="shared" si="24"/>
        <v>0</v>
      </c>
      <c r="O379" s="15"/>
    </row>
    <row r="380" spans="1:15" ht="13.5">
      <c r="A380" s="13">
        <v>3040024</v>
      </c>
      <c r="B380" s="14" t="s">
        <v>512</v>
      </c>
      <c r="C380" s="15">
        <v>0</v>
      </c>
      <c r="D380" s="15">
        <v>0</v>
      </c>
      <c r="E380" s="15">
        <v>3300</v>
      </c>
      <c r="F380" s="15">
        <v>0</v>
      </c>
      <c r="G380" s="11">
        <f t="shared" si="21"/>
        <v>3300</v>
      </c>
      <c r="H380" s="12">
        <f t="shared" si="22"/>
        <v>0</v>
      </c>
      <c r="I380" s="324" t="s">
        <v>159</v>
      </c>
      <c r="J380" s="17">
        <f>VLOOKUP(A380,'TB 2023'!B:J,9,0)</f>
        <v>0</v>
      </c>
      <c r="K380" s="18">
        <f t="shared" si="23"/>
        <v>0</v>
      </c>
      <c r="L380" s="17">
        <f>VLOOKUP(A380,'TB 2023'!B:M,12,0)</f>
        <v>0</v>
      </c>
      <c r="M380" s="18">
        <f t="shared" si="24"/>
        <v>0</v>
      </c>
      <c r="O380" s="15"/>
    </row>
    <row r="381" spans="1:15" ht="13.5">
      <c r="A381" s="13">
        <v>3040025</v>
      </c>
      <c r="B381" s="14" t="s">
        <v>513</v>
      </c>
      <c r="C381" s="15">
        <v>0</v>
      </c>
      <c r="D381" s="15">
        <v>0</v>
      </c>
      <c r="E381" s="15">
        <v>349364.9</v>
      </c>
      <c r="F381" s="15">
        <v>1692.32</v>
      </c>
      <c r="G381" s="11">
        <f t="shared" si="21"/>
        <v>347672.58</v>
      </c>
      <c r="H381" s="12">
        <f t="shared" si="22"/>
        <v>0</v>
      </c>
      <c r="I381" s="324" t="s">
        <v>159</v>
      </c>
      <c r="J381" s="17">
        <f>VLOOKUP(A381,'TB 2023'!B:J,9,0)</f>
        <v>0</v>
      </c>
      <c r="K381" s="18">
        <f t="shared" si="23"/>
        <v>0</v>
      </c>
      <c r="L381" s="17">
        <f>VLOOKUP(A381,'TB 2023'!B:M,12,0)</f>
        <v>1692.32</v>
      </c>
      <c r="M381" s="18">
        <f t="shared" si="24"/>
        <v>0</v>
      </c>
      <c r="O381" s="15"/>
    </row>
    <row r="382" spans="1:15" ht="13.5">
      <c r="A382" s="13">
        <v>3040026</v>
      </c>
      <c r="B382" s="14" t="s">
        <v>514</v>
      </c>
      <c r="C382" s="15">
        <v>0</v>
      </c>
      <c r="D382" s="15">
        <v>0</v>
      </c>
      <c r="E382" s="15">
        <v>359949.29998999997</v>
      </c>
      <c r="F382" s="15">
        <v>7369</v>
      </c>
      <c r="G382" s="11">
        <f t="shared" si="21"/>
        <v>352580.29998999997</v>
      </c>
      <c r="H382" s="12">
        <f t="shared" si="22"/>
        <v>0</v>
      </c>
      <c r="I382" s="324" t="s">
        <v>159</v>
      </c>
      <c r="J382" s="17">
        <f>VLOOKUP(A382,'TB 2023'!B:J,9,0)</f>
        <v>0</v>
      </c>
      <c r="K382" s="18">
        <f t="shared" si="23"/>
        <v>0</v>
      </c>
      <c r="L382" s="17">
        <f>VLOOKUP(A382,'TB 2023'!B:M,12,0)</f>
        <v>7369</v>
      </c>
      <c r="M382" s="18">
        <f t="shared" si="24"/>
        <v>0</v>
      </c>
      <c r="O382" s="15"/>
    </row>
    <row r="383" spans="1:15" ht="13.5">
      <c r="A383" s="13">
        <v>3040027</v>
      </c>
      <c r="B383" s="14" t="s">
        <v>515</v>
      </c>
      <c r="C383" s="15">
        <v>0</v>
      </c>
      <c r="D383" s="15">
        <v>0</v>
      </c>
      <c r="E383" s="15">
        <v>78790.95</v>
      </c>
      <c r="F383" s="15">
        <v>0</v>
      </c>
      <c r="G383" s="11">
        <f t="shared" si="21"/>
        <v>78790.95</v>
      </c>
      <c r="H383" s="12">
        <f t="shared" si="22"/>
        <v>0</v>
      </c>
      <c r="I383" s="324" t="s">
        <v>159</v>
      </c>
      <c r="J383" s="17">
        <f>VLOOKUP(A383,'TB 2023'!B:J,9,0)</f>
        <v>0</v>
      </c>
      <c r="K383" s="18">
        <f t="shared" si="23"/>
        <v>0</v>
      </c>
      <c r="L383" s="17">
        <f>VLOOKUP(A383,'TB 2023'!B:M,12,0)</f>
        <v>0</v>
      </c>
      <c r="M383" s="18">
        <f t="shared" si="24"/>
        <v>0</v>
      </c>
      <c r="O383" s="15"/>
    </row>
    <row r="384" spans="1:15" ht="13.5">
      <c r="A384" s="13">
        <v>3040028</v>
      </c>
      <c r="B384" s="14" t="s">
        <v>516</v>
      </c>
      <c r="C384" s="15">
        <v>0</v>
      </c>
      <c r="D384" s="15">
        <v>0</v>
      </c>
      <c r="E384" s="15">
        <v>163756.64999000001</v>
      </c>
      <c r="F384" s="15">
        <v>3235</v>
      </c>
      <c r="G384" s="11">
        <f t="shared" si="21"/>
        <v>160521.64999000001</v>
      </c>
      <c r="H384" s="12">
        <f t="shared" si="22"/>
        <v>0</v>
      </c>
      <c r="I384" s="324" t="s">
        <v>159</v>
      </c>
      <c r="J384" s="17">
        <f>VLOOKUP(A384,'TB 2023'!B:J,9,0)</f>
        <v>0</v>
      </c>
      <c r="K384" s="18">
        <f t="shared" si="23"/>
        <v>0</v>
      </c>
      <c r="L384" s="17">
        <f>VLOOKUP(A384,'TB 2023'!B:M,12,0)</f>
        <v>3235</v>
      </c>
      <c r="M384" s="18">
        <f t="shared" si="24"/>
        <v>0</v>
      </c>
      <c r="O384" s="15"/>
    </row>
    <row r="385" spans="1:15" ht="13.5">
      <c r="A385" s="13">
        <v>3040029</v>
      </c>
      <c r="B385" s="14" t="s">
        <v>517</v>
      </c>
      <c r="C385" s="15">
        <v>0</v>
      </c>
      <c r="D385" s="15">
        <v>0</v>
      </c>
      <c r="E385" s="15">
        <v>332311.78999999998</v>
      </c>
      <c r="F385" s="15">
        <v>16745.2</v>
      </c>
      <c r="G385" s="11">
        <f t="shared" si="21"/>
        <v>315566.58999999997</v>
      </c>
      <c r="H385" s="12">
        <f t="shared" si="22"/>
        <v>0</v>
      </c>
      <c r="I385" s="324" t="s">
        <v>159</v>
      </c>
      <c r="J385" s="17">
        <f>VLOOKUP(A385,'TB 2023'!B:J,9,0)</f>
        <v>0</v>
      </c>
      <c r="K385" s="18">
        <f t="shared" si="23"/>
        <v>0</v>
      </c>
      <c r="L385" s="17">
        <f>VLOOKUP(A385,'TB 2023'!B:M,12,0)</f>
        <v>16745.2</v>
      </c>
      <c r="M385" s="18">
        <f t="shared" si="24"/>
        <v>0</v>
      </c>
      <c r="O385" s="15"/>
    </row>
    <row r="386" spans="1:15" ht="13.5">
      <c r="A386" s="13">
        <v>3040030</v>
      </c>
      <c r="B386" s="14" t="s">
        <v>518</v>
      </c>
      <c r="C386" s="15">
        <v>0</v>
      </c>
      <c r="D386" s="15">
        <v>0</v>
      </c>
      <c r="E386" s="15">
        <v>1920.15</v>
      </c>
      <c r="F386" s="15">
        <v>0</v>
      </c>
      <c r="G386" s="11">
        <f t="shared" si="21"/>
        <v>1920.15</v>
      </c>
      <c r="H386" s="12">
        <f t="shared" si="22"/>
        <v>0</v>
      </c>
      <c r="I386" s="324" t="s">
        <v>159</v>
      </c>
      <c r="J386" s="17">
        <f>VLOOKUP(A386,'TB 2023'!B:J,9,0)</f>
        <v>0</v>
      </c>
      <c r="K386" s="18">
        <f t="shared" si="23"/>
        <v>0</v>
      </c>
      <c r="L386" s="17">
        <f>VLOOKUP(A386,'TB 2023'!B:M,12,0)</f>
        <v>0</v>
      </c>
      <c r="M386" s="18">
        <f t="shared" si="24"/>
        <v>0</v>
      </c>
      <c r="O386" s="15"/>
    </row>
    <row r="387" spans="1:15" ht="13.5">
      <c r="A387" s="13">
        <v>3040032</v>
      </c>
      <c r="B387" s="14" t="s">
        <v>519</v>
      </c>
      <c r="C387" s="15">
        <v>0</v>
      </c>
      <c r="D387" s="15">
        <v>0</v>
      </c>
      <c r="E387" s="15">
        <v>331558.59000000003</v>
      </c>
      <c r="F387" s="15">
        <v>0</v>
      </c>
      <c r="G387" s="11">
        <f t="shared" si="21"/>
        <v>331558.59000000003</v>
      </c>
      <c r="H387" s="12">
        <f t="shared" si="22"/>
        <v>0</v>
      </c>
      <c r="I387" s="324" t="s">
        <v>159</v>
      </c>
      <c r="J387" s="17">
        <f>VLOOKUP(A387,'TB 2023'!B:J,9,0)</f>
        <v>0</v>
      </c>
      <c r="K387" s="18">
        <f t="shared" si="23"/>
        <v>0</v>
      </c>
      <c r="L387" s="17">
        <f>VLOOKUP(A387,'TB 2023'!B:M,12,0)</f>
        <v>0</v>
      </c>
      <c r="M387" s="18">
        <f t="shared" si="24"/>
        <v>0</v>
      </c>
      <c r="O387" s="15"/>
    </row>
    <row r="388" spans="1:15" ht="13.5">
      <c r="A388" s="13">
        <v>3040033</v>
      </c>
      <c r="B388" s="14" t="s">
        <v>520</v>
      </c>
      <c r="C388" s="15">
        <v>0</v>
      </c>
      <c r="D388" s="15">
        <v>0</v>
      </c>
      <c r="E388" s="15">
        <v>13600</v>
      </c>
      <c r="F388" s="15">
        <v>0</v>
      </c>
      <c r="G388" s="11">
        <f t="shared" si="21"/>
        <v>13600</v>
      </c>
      <c r="H388" s="12">
        <f t="shared" si="22"/>
        <v>0</v>
      </c>
      <c r="I388" s="324" t="s">
        <v>159</v>
      </c>
      <c r="J388" s="17">
        <f>VLOOKUP(A388,'TB 2023'!B:J,9,0)</f>
        <v>0</v>
      </c>
      <c r="K388" s="18">
        <f t="shared" si="23"/>
        <v>0</v>
      </c>
      <c r="L388" s="17">
        <f>VLOOKUP(A388,'TB 2023'!B:M,12,0)</f>
        <v>0</v>
      </c>
      <c r="M388" s="18">
        <f t="shared" si="24"/>
        <v>0</v>
      </c>
      <c r="O388" s="15"/>
    </row>
    <row r="389" spans="1:15" ht="13.5">
      <c r="A389" s="13">
        <v>3040034</v>
      </c>
      <c r="B389" s="14" t="s">
        <v>521</v>
      </c>
      <c r="C389" s="15">
        <v>0</v>
      </c>
      <c r="D389" s="15">
        <v>0</v>
      </c>
      <c r="E389" s="15">
        <v>27125.65</v>
      </c>
      <c r="F389" s="15">
        <v>0</v>
      </c>
      <c r="G389" s="11">
        <f t="shared" si="21"/>
        <v>27125.65</v>
      </c>
      <c r="H389" s="12">
        <f t="shared" si="22"/>
        <v>0</v>
      </c>
      <c r="I389" s="324" t="s">
        <v>159</v>
      </c>
      <c r="J389" s="17">
        <f>VLOOKUP(A389,'TB 2023'!B:J,9,0)</f>
        <v>0</v>
      </c>
      <c r="K389" s="18">
        <f t="shared" si="23"/>
        <v>0</v>
      </c>
      <c r="L389" s="17">
        <f>VLOOKUP(A389,'TB 2023'!B:M,12,0)</f>
        <v>0</v>
      </c>
      <c r="M389" s="18">
        <f t="shared" si="24"/>
        <v>0</v>
      </c>
      <c r="O389" s="15"/>
    </row>
    <row r="390" spans="1:15" ht="13.5">
      <c r="A390" s="13">
        <v>3040035</v>
      </c>
      <c r="B390" s="14" t="s">
        <v>522</v>
      </c>
      <c r="C390" s="15">
        <v>0</v>
      </c>
      <c r="D390" s="15">
        <v>0</v>
      </c>
      <c r="E390" s="15">
        <v>28705</v>
      </c>
      <c r="F390" s="15">
        <v>0</v>
      </c>
      <c r="G390" s="11">
        <f t="shared" ref="G390:G453" si="25">IF((C390+E390)-(D390+F390)&lt;0,0,(C390+E390)-(D390+F390))</f>
        <v>28705</v>
      </c>
      <c r="H390" s="12">
        <f t="shared" ref="H390:H453" si="26">-IF((C390+E390)-(D390+F390)&lt;0,(C390+E390)-(D390+F390),0)</f>
        <v>0</v>
      </c>
      <c r="I390" s="324" t="s">
        <v>159</v>
      </c>
      <c r="J390" s="17">
        <f>VLOOKUP(A390,'TB 2023'!B:J,9,0)</f>
        <v>0</v>
      </c>
      <c r="K390" s="18">
        <f t="shared" ref="K390:K453" si="27">J390-C390</f>
        <v>0</v>
      </c>
      <c r="L390" s="17">
        <f>VLOOKUP(A390,'TB 2023'!B:M,12,0)</f>
        <v>0</v>
      </c>
      <c r="M390" s="18">
        <f t="shared" ref="M390:M453" si="28">L390-F390</f>
        <v>0</v>
      </c>
      <c r="O390" s="15"/>
    </row>
    <row r="391" spans="1:15" ht="13.5">
      <c r="A391" s="13">
        <v>3040036</v>
      </c>
      <c r="B391" s="14" t="s">
        <v>523</v>
      </c>
      <c r="C391" s="15">
        <v>0</v>
      </c>
      <c r="D391" s="15">
        <v>0</v>
      </c>
      <c r="E391" s="15">
        <v>382428</v>
      </c>
      <c r="F391" s="15">
        <v>685</v>
      </c>
      <c r="G391" s="11">
        <f t="shared" si="25"/>
        <v>381743</v>
      </c>
      <c r="H391" s="12">
        <f t="shared" si="26"/>
        <v>0</v>
      </c>
      <c r="I391" s="324" t="s">
        <v>159</v>
      </c>
      <c r="J391" s="17">
        <f>VLOOKUP(A391,'TB 2023'!B:J,9,0)</f>
        <v>0</v>
      </c>
      <c r="K391" s="18">
        <f t="shared" si="27"/>
        <v>0</v>
      </c>
      <c r="L391" s="17">
        <f>VLOOKUP(A391,'TB 2023'!B:M,12,0)</f>
        <v>685</v>
      </c>
      <c r="M391" s="18">
        <f t="shared" si="28"/>
        <v>0</v>
      </c>
      <c r="O391" s="15"/>
    </row>
    <row r="392" spans="1:15" ht="13.5">
      <c r="A392" s="13">
        <v>3040037</v>
      </c>
      <c r="B392" s="14" t="s">
        <v>524</v>
      </c>
      <c r="C392" s="15">
        <v>0</v>
      </c>
      <c r="D392" s="15">
        <v>0</v>
      </c>
      <c r="E392" s="15">
        <v>94074.66</v>
      </c>
      <c r="F392" s="15">
        <v>2000</v>
      </c>
      <c r="G392" s="11">
        <f t="shared" si="25"/>
        <v>92074.66</v>
      </c>
      <c r="H392" s="12">
        <f t="shared" si="26"/>
        <v>0</v>
      </c>
      <c r="I392" s="324" t="s">
        <v>159</v>
      </c>
      <c r="J392" s="17">
        <f>VLOOKUP(A392,'TB 2023'!B:J,9,0)</f>
        <v>0</v>
      </c>
      <c r="K392" s="18">
        <f t="shared" si="27"/>
        <v>0</v>
      </c>
      <c r="L392" s="17">
        <f>VLOOKUP(A392,'TB 2023'!B:M,12,0)</f>
        <v>2000</v>
      </c>
      <c r="M392" s="18">
        <f t="shared" si="28"/>
        <v>0</v>
      </c>
      <c r="O392" s="15"/>
    </row>
    <row r="393" spans="1:15" ht="13.5">
      <c r="A393" s="13">
        <v>3040038</v>
      </c>
      <c r="B393" s="14" t="s">
        <v>525</v>
      </c>
      <c r="C393" s="15">
        <v>0</v>
      </c>
      <c r="D393" s="15">
        <v>0</v>
      </c>
      <c r="E393" s="15">
        <v>0</v>
      </c>
      <c r="F393" s="15">
        <v>0</v>
      </c>
      <c r="G393" s="11">
        <f t="shared" si="25"/>
        <v>0</v>
      </c>
      <c r="H393" s="12">
        <f t="shared" si="26"/>
        <v>0</v>
      </c>
      <c r="I393" s="324" t="s">
        <v>159</v>
      </c>
      <c r="J393" s="17">
        <f>VLOOKUP(A393,'TB 2023'!B:J,9,0)</f>
        <v>0</v>
      </c>
      <c r="K393" s="18">
        <f t="shared" si="27"/>
        <v>0</v>
      </c>
      <c r="L393" s="17">
        <f>VLOOKUP(A393,'TB 2023'!B:M,12,0)</f>
        <v>0</v>
      </c>
      <c r="M393" s="18">
        <f t="shared" si="28"/>
        <v>0</v>
      </c>
      <c r="O393" s="15"/>
    </row>
    <row r="394" spans="1:15" ht="13.5">
      <c r="A394" s="13">
        <v>3040039</v>
      </c>
      <c r="B394" s="14" t="s">
        <v>526</v>
      </c>
      <c r="C394" s="15">
        <v>0</v>
      </c>
      <c r="D394" s="15">
        <v>0</v>
      </c>
      <c r="E394" s="15">
        <v>211061.83000000002</v>
      </c>
      <c r="F394" s="15">
        <v>0</v>
      </c>
      <c r="G394" s="11">
        <f t="shared" si="25"/>
        <v>211061.83000000002</v>
      </c>
      <c r="H394" s="12">
        <f t="shared" si="26"/>
        <v>0</v>
      </c>
      <c r="I394" s="324" t="s">
        <v>159</v>
      </c>
      <c r="J394" s="17">
        <f>VLOOKUP(A394,'TB 2023'!B:J,9,0)</f>
        <v>0</v>
      </c>
      <c r="K394" s="18">
        <f t="shared" si="27"/>
        <v>0</v>
      </c>
      <c r="L394" s="17">
        <f>VLOOKUP(A394,'TB 2023'!B:M,12,0)</f>
        <v>0</v>
      </c>
      <c r="M394" s="18">
        <f t="shared" si="28"/>
        <v>0</v>
      </c>
      <c r="O394" s="15"/>
    </row>
    <row r="395" spans="1:15" ht="13.5">
      <c r="A395" s="13">
        <v>3040040</v>
      </c>
      <c r="B395" s="14" t="s">
        <v>527</v>
      </c>
      <c r="C395" s="15">
        <v>0</v>
      </c>
      <c r="D395" s="15">
        <v>0</v>
      </c>
      <c r="E395" s="15">
        <v>66346.490000000005</v>
      </c>
      <c r="F395" s="15">
        <v>0</v>
      </c>
      <c r="G395" s="11">
        <f t="shared" si="25"/>
        <v>66346.490000000005</v>
      </c>
      <c r="H395" s="12">
        <f t="shared" si="26"/>
        <v>0</v>
      </c>
      <c r="I395" s="324" t="s">
        <v>159</v>
      </c>
      <c r="J395" s="17">
        <f>VLOOKUP(A395,'TB 2023'!B:J,9,0)</f>
        <v>0</v>
      </c>
      <c r="K395" s="18">
        <f t="shared" si="27"/>
        <v>0</v>
      </c>
      <c r="L395" s="17">
        <f>VLOOKUP(A395,'TB 2023'!B:M,12,0)</f>
        <v>0</v>
      </c>
      <c r="M395" s="18">
        <f t="shared" si="28"/>
        <v>0</v>
      </c>
      <c r="O395" s="15"/>
    </row>
    <row r="396" spans="1:15" ht="13.5">
      <c r="A396" s="13">
        <v>3040041</v>
      </c>
      <c r="B396" s="14" t="s">
        <v>528</v>
      </c>
      <c r="C396" s="15">
        <v>0</v>
      </c>
      <c r="D396" s="15">
        <v>0</v>
      </c>
      <c r="E396" s="15">
        <v>23843</v>
      </c>
      <c r="F396" s="15">
        <v>0</v>
      </c>
      <c r="G396" s="11">
        <f t="shared" si="25"/>
        <v>23843</v>
      </c>
      <c r="H396" s="12">
        <f t="shared" si="26"/>
        <v>0</v>
      </c>
      <c r="I396" s="324" t="s">
        <v>159</v>
      </c>
      <c r="J396" s="17">
        <f>VLOOKUP(A396,'TB 2023'!B:J,9,0)</f>
        <v>0</v>
      </c>
      <c r="K396" s="18">
        <f t="shared" si="27"/>
        <v>0</v>
      </c>
      <c r="L396" s="17">
        <f>VLOOKUP(A396,'TB 2023'!B:M,12,0)</f>
        <v>0</v>
      </c>
      <c r="M396" s="18">
        <f t="shared" si="28"/>
        <v>0</v>
      </c>
      <c r="O396" s="15"/>
    </row>
    <row r="397" spans="1:15" ht="13.5">
      <c r="A397" s="13">
        <v>3040042</v>
      </c>
      <c r="B397" s="14" t="s">
        <v>529</v>
      </c>
      <c r="C397" s="15">
        <v>0</v>
      </c>
      <c r="D397" s="15">
        <v>0</v>
      </c>
      <c r="E397" s="15">
        <v>0</v>
      </c>
      <c r="F397" s="15">
        <v>0</v>
      </c>
      <c r="G397" s="11">
        <f t="shared" si="25"/>
        <v>0</v>
      </c>
      <c r="H397" s="12">
        <f t="shared" si="26"/>
        <v>0</v>
      </c>
      <c r="I397" s="324" t="s">
        <v>159</v>
      </c>
      <c r="J397" s="17">
        <f>VLOOKUP(A397,'TB 2023'!B:J,9,0)</f>
        <v>0</v>
      </c>
      <c r="K397" s="18">
        <f t="shared" si="27"/>
        <v>0</v>
      </c>
      <c r="L397" s="17">
        <f>VLOOKUP(A397,'TB 2023'!B:M,12,0)</f>
        <v>0</v>
      </c>
      <c r="M397" s="18">
        <f t="shared" si="28"/>
        <v>0</v>
      </c>
      <c r="O397" s="15"/>
    </row>
    <row r="398" spans="1:15" ht="13.5">
      <c r="A398" s="13">
        <v>3040043</v>
      </c>
      <c r="B398" s="14" t="s">
        <v>530</v>
      </c>
      <c r="C398" s="15">
        <v>0</v>
      </c>
      <c r="D398" s="15">
        <v>0</v>
      </c>
      <c r="E398" s="15">
        <v>272076.15000000002</v>
      </c>
      <c r="F398" s="15">
        <v>0</v>
      </c>
      <c r="G398" s="11">
        <f t="shared" si="25"/>
        <v>272076.15000000002</v>
      </c>
      <c r="H398" s="12">
        <f t="shared" si="26"/>
        <v>0</v>
      </c>
      <c r="I398" s="324" t="s">
        <v>159</v>
      </c>
      <c r="J398" s="17">
        <f>VLOOKUP(A398,'TB 2023'!B:J,9,0)</f>
        <v>0</v>
      </c>
      <c r="K398" s="18">
        <f t="shared" si="27"/>
        <v>0</v>
      </c>
      <c r="L398" s="17">
        <f>VLOOKUP(A398,'TB 2023'!B:M,12,0)</f>
        <v>0</v>
      </c>
      <c r="M398" s="18">
        <f t="shared" si="28"/>
        <v>0</v>
      </c>
      <c r="O398" s="15"/>
    </row>
    <row r="399" spans="1:15" ht="13.5">
      <c r="A399" s="13">
        <v>3040044</v>
      </c>
      <c r="B399" s="14" t="s">
        <v>531</v>
      </c>
      <c r="C399" s="15">
        <v>0</v>
      </c>
      <c r="D399" s="15">
        <v>0</v>
      </c>
      <c r="E399" s="15">
        <v>198836.52999000001</v>
      </c>
      <c r="F399" s="15">
        <v>0</v>
      </c>
      <c r="G399" s="11">
        <f t="shared" si="25"/>
        <v>198836.52999000001</v>
      </c>
      <c r="H399" s="12">
        <f t="shared" si="26"/>
        <v>0</v>
      </c>
      <c r="I399" s="324" t="s">
        <v>159</v>
      </c>
      <c r="J399" s="17">
        <f>VLOOKUP(A399,'TB 2023'!B:J,9,0)</f>
        <v>0</v>
      </c>
      <c r="K399" s="18">
        <f t="shared" si="27"/>
        <v>0</v>
      </c>
      <c r="L399" s="17">
        <f>VLOOKUP(A399,'TB 2023'!B:M,12,0)</f>
        <v>0</v>
      </c>
      <c r="M399" s="18">
        <f t="shared" si="28"/>
        <v>0</v>
      </c>
      <c r="O399" s="15"/>
    </row>
    <row r="400" spans="1:15" ht="13.5">
      <c r="A400" s="13">
        <v>3040045</v>
      </c>
      <c r="B400" s="14" t="s">
        <v>532</v>
      </c>
      <c r="C400" s="15">
        <v>0</v>
      </c>
      <c r="D400" s="15">
        <v>0</v>
      </c>
      <c r="E400" s="15">
        <v>6000</v>
      </c>
      <c r="F400" s="15">
        <v>0</v>
      </c>
      <c r="G400" s="11">
        <f t="shared" si="25"/>
        <v>6000</v>
      </c>
      <c r="H400" s="12">
        <f t="shared" si="26"/>
        <v>0</v>
      </c>
      <c r="I400" s="324" t="s">
        <v>159</v>
      </c>
      <c r="J400" s="17">
        <f>VLOOKUP(A400,'TB 2023'!B:J,9,0)</f>
        <v>0</v>
      </c>
      <c r="K400" s="18">
        <f t="shared" si="27"/>
        <v>0</v>
      </c>
      <c r="L400" s="17">
        <f>VLOOKUP(A400,'TB 2023'!B:M,12,0)</f>
        <v>0</v>
      </c>
      <c r="M400" s="18">
        <f t="shared" si="28"/>
        <v>0</v>
      </c>
      <c r="O400" s="15"/>
    </row>
    <row r="401" spans="1:15" ht="13.5">
      <c r="A401" s="13">
        <v>3040046</v>
      </c>
      <c r="B401" s="14" t="s">
        <v>533</v>
      </c>
      <c r="C401" s="15">
        <v>0</v>
      </c>
      <c r="D401" s="15">
        <v>0</v>
      </c>
      <c r="E401" s="15">
        <v>182277.30000000002</v>
      </c>
      <c r="F401" s="15">
        <v>0</v>
      </c>
      <c r="G401" s="11">
        <f t="shared" si="25"/>
        <v>182277.30000000002</v>
      </c>
      <c r="H401" s="12">
        <f t="shared" si="26"/>
        <v>0</v>
      </c>
      <c r="I401" s="324" t="s">
        <v>159</v>
      </c>
      <c r="J401" s="17">
        <f>VLOOKUP(A401,'TB 2023'!B:J,9,0)</f>
        <v>0</v>
      </c>
      <c r="K401" s="18">
        <f t="shared" si="27"/>
        <v>0</v>
      </c>
      <c r="L401" s="17">
        <f>VLOOKUP(A401,'TB 2023'!B:M,12,0)</f>
        <v>0</v>
      </c>
      <c r="M401" s="18">
        <f t="shared" si="28"/>
        <v>0</v>
      </c>
      <c r="O401" s="15"/>
    </row>
    <row r="402" spans="1:15" ht="13.5">
      <c r="A402" s="13">
        <v>3040047</v>
      </c>
      <c r="B402" s="14" t="s">
        <v>534</v>
      </c>
      <c r="C402" s="15">
        <v>0</v>
      </c>
      <c r="D402" s="15">
        <v>0</v>
      </c>
      <c r="E402" s="15">
        <v>431314.17</v>
      </c>
      <c r="F402" s="15">
        <v>0</v>
      </c>
      <c r="G402" s="11">
        <f t="shared" si="25"/>
        <v>431314.17</v>
      </c>
      <c r="H402" s="12">
        <f t="shared" si="26"/>
        <v>0</v>
      </c>
      <c r="I402" s="324" t="s">
        <v>159</v>
      </c>
      <c r="J402" s="17">
        <f>VLOOKUP(A402,'TB 2023'!B:J,9,0)</f>
        <v>0</v>
      </c>
      <c r="K402" s="18">
        <f t="shared" si="27"/>
        <v>0</v>
      </c>
      <c r="L402" s="17">
        <f>VLOOKUP(A402,'TB 2023'!B:M,12,0)</f>
        <v>0</v>
      </c>
      <c r="M402" s="18">
        <f t="shared" si="28"/>
        <v>0</v>
      </c>
      <c r="O402" s="15"/>
    </row>
    <row r="403" spans="1:15" ht="13.5">
      <c r="A403" s="13">
        <v>3040048</v>
      </c>
      <c r="B403" s="14" t="s">
        <v>535</v>
      </c>
      <c r="C403" s="15">
        <v>0</v>
      </c>
      <c r="D403" s="15">
        <v>0</v>
      </c>
      <c r="E403" s="15">
        <v>61829.380000000005</v>
      </c>
      <c r="F403" s="15">
        <v>0</v>
      </c>
      <c r="G403" s="11">
        <f t="shared" si="25"/>
        <v>61829.380000000005</v>
      </c>
      <c r="H403" s="12">
        <f t="shared" si="26"/>
        <v>0</v>
      </c>
      <c r="I403" s="324" t="s">
        <v>159</v>
      </c>
      <c r="J403" s="17">
        <f>VLOOKUP(A403,'TB 2023'!B:J,9,0)</f>
        <v>0</v>
      </c>
      <c r="K403" s="18">
        <f t="shared" si="27"/>
        <v>0</v>
      </c>
      <c r="L403" s="17">
        <f>VLOOKUP(A403,'TB 2023'!B:M,12,0)</f>
        <v>0</v>
      </c>
      <c r="M403" s="18">
        <f t="shared" si="28"/>
        <v>0</v>
      </c>
      <c r="O403" s="15"/>
    </row>
    <row r="404" spans="1:15" ht="13.5">
      <c r="A404" s="13">
        <v>3040049</v>
      </c>
      <c r="B404" s="14" t="s">
        <v>536</v>
      </c>
      <c r="C404" s="15">
        <v>0</v>
      </c>
      <c r="D404" s="15">
        <v>0</v>
      </c>
      <c r="E404" s="15">
        <v>1214146.18</v>
      </c>
      <c r="F404" s="15">
        <v>0</v>
      </c>
      <c r="G404" s="11">
        <f t="shared" si="25"/>
        <v>1214146.18</v>
      </c>
      <c r="H404" s="12">
        <f t="shared" si="26"/>
        <v>0</v>
      </c>
      <c r="I404" s="324" t="s">
        <v>159</v>
      </c>
      <c r="J404" s="17">
        <f>VLOOKUP(A404,'TB 2023'!B:J,9,0)</f>
        <v>0</v>
      </c>
      <c r="K404" s="18">
        <f t="shared" si="27"/>
        <v>0</v>
      </c>
      <c r="L404" s="17">
        <f>VLOOKUP(A404,'TB 2023'!B:M,12,0)</f>
        <v>0</v>
      </c>
      <c r="M404" s="18">
        <f t="shared" si="28"/>
        <v>0</v>
      </c>
      <c r="O404" s="15"/>
    </row>
    <row r="405" spans="1:15" ht="13.5">
      <c r="A405" s="13">
        <v>3040050</v>
      </c>
      <c r="B405" s="14" t="s">
        <v>537</v>
      </c>
      <c r="C405" s="15">
        <v>0</v>
      </c>
      <c r="D405" s="15">
        <v>0</v>
      </c>
      <c r="E405" s="15">
        <v>7600</v>
      </c>
      <c r="F405" s="15">
        <v>0</v>
      </c>
      <c r="G405" s="11">
        <f t="shared" si="25"/>
        <v>7600</v>
      </c>
      <c r="H405" s="12">
        <f t="shared" si="26"/>
        <v>0</v>
      </c>
      <c r="I405" s="324" t="s">
        <v>159</v>
      </c>
      <c r="J405" s="17">
        <f>VLOOKUP(A405,'TB 2023'!B:J,9,0)</f>
        <v>0</v>
      </c>
      <c r="K405" s="18">
        <f t="shared" si="27"/>
        <v>0</v>
      </c>
      <c r="L405" s="17">
        <f>VLOOKUP(A405,'TB 2023'!B:M,12,0)</f>
        <v>0</v>
      </c>
      <c r="M405" s="18">
        <f t="shared" si="28"/>
        <v>0</v>
      </c>
      <c r="O405" s="15"/>
    </row>
    <row r="406" spans="1:15" ht="13.5">
      <c r="A406" s="13">
        <v>3040051</v>
      </c>
      <c r="B406" s="14" t="s">
        <v>538</v>
      </c>
      <c r="C406" s="15">
        <v>0</v>
      </c>
      <c r="D406" s="15">
        <v>0</v>
      </c>
      <c r="E406" s="15">
        <v>50078.62</v>
      </c>
      <c r="F406" s="15">
        <v>0</v>
      </c>
      <c r="G406" s="11">
        <f t="shared" si="25"/>
        <v>50078.62</v>
      </c>
      <c r="H406" s="12">
        <f t="shared" si="26"/>
        <v>0</v>
      </c>
      <c r="I406" s="324" t="s">
        <v>159</v>
      </c>
      <c r="J406" s="17">
        <f>VLOOKUP(A406,'TB 2023'!B:J,9,0)</f>
        <v>0</v>
      </c>
      <c r="K406" s="18">
        <f t="shared" si="27"/>
        <v>0</v>
      </c>
      <c r="L406" s="17">
        <f>VLOOKUP(A406,'TB 2023'!B:M,12,0)</f>
        <v>0</v>
      </c>
      <c r="M406" s="18">
        <f t="shared" si="28"/>
        <v>0</v>
      </c>
      <c r="O406" s="15"/>
    </row>
    <row r="407" spans="1:15" ht="13.5">
      <c r="A407" s="13">
        <v>3040052</v>
      </c>
      <c r="B407" s="14" t="s">
        <v>539</v>
      </c>
      <c r="C407" s="15">
        <v>0</v>
      </c>
      <c r="D407" s="15">
        <v>0</v>
      </c>
      <c r="E407" s="15">
        <v>0</v>
      </c>
      <c r="F407" s="15">
        <v>0</v>
      </c>
      <c r="G407" s="11">
        <f t="shared" si="25"/>
        <v>0</v>
      </c>
      <c r="H407" s="12">
        <f t="shared" si="26"/>
        <v>0</v>
      </c>
      <c r="I407" s="324" t="s">
        <v>159</v>
      </c>
      <c r="J407" s="17">
        <f>VLOOKUP(A407,'TB 2023'!B:J,9,0)</f>
        <v>0</v>
      </c>
      <c r="K407" s="18">
        <f t="shared" si="27"/>
        <v>0</v>
      </c>
      <c r="L407" s="17">
        <f>VLOOKUP(A407,'TB 2023'!B:M,12,0)</f>
        <v>0</v>
      </c>
      <c r="M407" s="18">
        <f t="shared" si="28"/>
        <v>0</v>
      </c>
      <c r="O407" s="15"/>
    </row>
    <row r="408" spans="1:15" ht="13.5">
      <c r="A408" s="13">
        <v>3040053</v>
      </c>
      <c r="B408" s="14" t="s">
        <v>540</v>
      </c>
      <c r="C408" s="15">
        <v>0</v>
      </c>
      <c r="D408" s="15">
        <v>0</v>
      </c>
      <c r="E408" s="15">
        <v>1269131.3</v>
      </c>
      <c r="F408" s="15">
        <v>0</v>
      </c>
      <c r="G408" s="11">
        <f t="shared" si="25"/>
        <v>1269131.3</v>
      </c>
      <c r="H408" s="12">
        <f t="shared" si="26"/>
        <v>0</v>
      </c>
      <c r="I408" s="324" t="s">
        <v>159</v>
      </c>
      <c r="J408" s="17">
        <f>VLOOKUP(A408,'TB 2023'!B:J,9,0)</f>
        <v>0</v>
      </c>
      <c r="K408" s="18">
        <f t="shared" si="27"/>
        <v>0</v>
      </c>
      <c r="L408" s="17">
        <f>VLOOKUP(A408,'TB 2023'!B:M,12,0)</f>
        <v>0</v>
      </c>
      <c r="M408" s="18">
        <f t="shared" si="28"/>
        <v>0</v>
      </c>
      <c r="O408" s="15"/>
    </row>
    <row r="409" spans="1:15" ht="13.5">
      <c r="A409" s="13">
        <v>3040054</v>
      </c>
      <c r="B409" s="14" t="s">
        <v>541</v>
      </c>
      <c r="C409" s="15">
        <v>0</v>
      </c>
      <c r="D409" s="15">
        <v>0</v>
      </c>
      <c r="E409" s="15">
        <v>13511.880000000001</v>
      </c>
      <c r="F409" s="15">
        <v>0</v>
      </c>
      <c r="G409" s="11">
        <f t="shared" si="25"/>
        <v>13511.880000000001</v>
      </c>
      <c r="H409" s="12">
        <f t="shared" si="26"/>
        <v>0</v>
      </c>
      <c r="I409" s="324" t="s">
        <v>159</v>
      </c>
      <c r="J409" s="17">
        <f>VLOOKUP(A409,'TB 2023'!B:J,9,0)</f>
        <v>0</v>
      </c>
      <c r="K409" s="18">
        <f t="shared" si="27"/>
        <v>0</v>
      </c>
      <c r="L409" s="17">
        <f>VLOOKUP(A409,'TB 2023'!B:M,12,0)</f>
        <v>0</v>
      </c>
      <c r="M409" s="18">
        <f t="shared" si="28"/>
        <v>0</v>
      </c>
      <c r="O409" s="15"/>
    </row>
    <row r="410" spans="1:15" ht="13.5">
      <c r="A410" s="13">
        <v>3050002</v>
      </c>
      <c r="B410" s="14" t="s">
        <v>542</v>
      </c>
      <c r="C410" s="15">
        <v>0</v>
      </c>
      <c r="D410" s="15">
        <v>0</v>
      </c>
      <c r="E410" s="15">
        <v>4443718.3045700006</v>
      </c>
      <c r="F410" s="15">
        <v>562133.18615000008</v>
      </c>
      <c r="G410" s="11">
        <f t="shared" si="25"/>
        <v>3881585.1184200007</v>
      </c>
      <c r="H410" s="12">
        <f t="shared" si="26"/>
        <v>0</v>
      </c>
      <c r="I410" s="324" t="s">
        <v>159</v>
      </c>
      <c r="J410" s="17">
        <f>VLOOKUP(A410,'TB 2023'!B:J,9,0)</f>
        <v>0</v>
      </c>
      <c r="K410" s="18">
        <f t="shared" si="27"/>
        <v>0</v>
      </c>
      <c r="L410" s="17">
        <f>VLOOKUP(A410,'TB 2023'!B:M,12,0)</f>
        <v>562133.18615000008</v>
      </c>
      <c r="M410" s="18">
        <f t="shared" si="28"/>
        <v>0</v>
      </c>
      <c r="O410" s="15"/>
    </row>
    <row r="411" spans="1:15" ht="13.5">
      <c r="A411" s="13">
        <v>3050003</v>
      </c>
      <c r="B411" s="14" t="s">
        <v>543</v>
      </c>
      <c r="C411" s="15">
        <v>0</v>
      </c>
      <c r="D411" s="15">
        <v>0</v>
      </c>
      <c r="E411" s="15">
        <v>19972674.723889999</v>
      </c>
      <c r="F411" s="15">
        <v>2386415.37525</v>
      </c>
      <c r="G411" s="11">
        <f t="shared" si="25"/>
        <v>17586259.348639999</v>
      </c>
      <c r="H411" s="12">
        <f t="shared" si="26"/>
        <v>0</v>
      </c>
      <c r="I411" s="324" t="s">
        <v>159</v>
      </c>
      <c r="J411" s="17">
        <f>VLOOKUP(A411,'TB 2023'!B:J,9,0)</f>
        <v>0</v>
      </c>
      <c r="K411" s="18">
        <f t="shared" si="27"/>
        <v>0</v>
      </c>
      <c r="L411" s="17">
        <f>VLOOKUP(A411,'TB 2023'!B:M,12,0)</f>
        <v>2386415.37525</v>
      </c>
      <c r="M411" s="18">
        <f t="shared" si="28"/>
        <v>0</v>
      </c>
      <c r="O411" s="15"/>
    </row>
    <row r="412" spans="1:15" ht="13.5">
      <c r="A412" s="13">
        <v>3050004</v>
      </c>
      <c r="B412" s="14" t="s">
        <v>544</v>
      </c>
      <c r="C412" s="15">
        <v>0</v>
      </c>
      <c r="D412" s="15">
        <v>0</v>
      </c>
      <c r="E412" s="15">
        <v>610786.24005999998</v>
      </c>
      <c r="F412" s="15">
        <v>4452.68</v>
      </c>
      <c r="G412" s="11">
        <f t="shared" si="25"/>
        <v>606333.56005999993</v>
      </c>
      <c r="H412" s="12">
        <f t="shared" si="26"/>
        <v>0</v>
      </c>
      <c r="I412" s="324" t="s">
        <v>159</v>
      </c>
      <c r="J412" s="17">
        <f>VLOOKUP(A412,'TB 2023'!B:J,9,0)</f>
        <v>0</v>
      </c>
      <c r="K412" s="18">
        <f t="shared" si="27"/>
        <v>0</v>
      </c>
      <c r="L412" s="17">
        <f>VLOOKUP(A412,'TB 2023'!B:M,12,0)</f>
        <v>4452.68</v>
      </c>
      <c r="M412" s="18">
        <f t="shared" si="28"/>
        <v>0</v>
      </c>
      <c r="O412" s="15"/>
    </row>
    <row r="413" spans="1:15" ht="13.5">
      <c r="A413" s="13">
        <v>3050005</v>
      </c>
      <c r="B413" s="14" t="s">
        <v>545</v>
      </c>
      <c r="C413" s="15">
        <v>0</v>
      </c>
      <c r="D413" s="15">
        <v>0</v>
      </c>
      <c r="E413" s="15">
        <v>26764326.441570003</v>
      </c>
      <c r="F413" s="15">
        <v>776107.4</v>
      </c>
      <c r="G413" s="11">
        <f t="shared" si="25"/>
        <v>25988219.041570004</v>
      </c>
      <c r="H413" s="12">
        <f t="shared" si="26"/>
        <v>0</v>
      </c>
      <c r="I413" s="324" t="s">
        <v>159</v>
      </c>
      <c r="J413" s="17">
        <f>VLOOKUP(A413,'TB 2023'!B:J,9,0)</f>
        <v>0</v>
      </c>
      <c r="K413" s="18">
        <f t="shared" si="27"/>
        <v>0</v>
      </c>
      <c r="L413" s="17">
        <f>VLOOKUP(A413,'TB 2023'!B:M,12,0)</f>
        <v>776107.4</v>
      </c>
      <c r="M413" s="18">
        <f t="shared" si="28"/>
        <v>0</v>
      </c>
      <c r="O413" s="15"/>
    </row>
    <row r="414" spans="1:15" ht="13.5">
      <c r="A414" s="13">
        <v>3050006</v>
      </c>
      <c r="B414" s="14" t="s">
        <v>546</v>
      </c>
      <c r="C414" s="15">
        <v>0</v>
      </c>
      <c r="D414" s="15">
        <v>0</v>
      </c>
      <c r="E414" s="15">
        <v>257301.66083000001</v>
      </c>
      <c r="F414" s="15">
        <v>3565.0645000000004</v>
      </c>
      <c r="G414" s="11">
        <f t="shared" si="25"/>
        <v>253736.59633</v>
      </c>
      <c r="H414" s="12">
        <f t="shared" si="26"/>
        <v>0</v>
      </c>
      <c r="I414" s="324" t="s">
        <v>159</v>
      </c>
      <c r="J414" s="17">
        <f>VLOOKUP(A414,'TB 2023'!B:J,9,0)</f>
        <v>0</v>
      </c>
      <c r="K414" s="18">
        <f t="shared" si="27"/>
        <v>0</v>
      </c>
      <c r="L414" s="17">
        <f>VLOOKUP(A414,'TB 2023'!B:M,12,0)</f>
        <v>3565.0645000000004</v>
      </c>
      <c r="M414" s="18">
        <f t="shared" si="28"/>
        <v>0</v>
      </c>
      <c r="O414" s="15"/>
    </row>
    <row r="415" spans="1:15" ht="13.5">
      <c r="A415" s="13">
        <v>3050007</v>
      </c>
      <c r="B415" s="14" t="s">
        <v>547</v>
      </c>
      <c r="C415" s="15">
        <v>0</v>
      </c>
      <c r="D415" s="15">
        <v>0</v>
      </c>
      <c r="E415" s="15">
        <v>2606721.0146300001</v>
      </c>
      <c r="F415" s="15">
        <v>23065.146239999998</v>
      </c>
      <c r="G415" s="11">
        <f t="shared" si="25"/>
        <v>2583655.86839</v>
      </c>
      <c r="H415" s="12">
        <f t="shared" si="26"/>
        <v>0</v>
      </c>
      <c r="I415" s="324" t="s">
        <v>159</v>
      </c>
      <c r="J415" s="17">
        <f>VLOOKUP(A415,'TB 2023'!B:J,9,0)</f>
        <v>0</v>
      </c>
      <c r="K415" s="18">
        <f t="shared" si="27"/>
        <v>0</v>
      </c>
      <c r="L415" s="17">
        <f>VLOOKUP(A415,'TB 2023'!B:M,12,0)</f>
        <v>23065.146239999998</v>
      </c>
      <c r="M415" s="18">
        <f t="shared" si="28"/>
        <v>0</v>
      </c>
      <c r="O415" s="15"/>
    </row>
    <row r="416" spans="1:15" ht="13.5">
      <c r="A416" s="13">
        <v>3050008</v>
      </c>
      <c r="B416" s="14" t="s">
        <v>548</v>
      </c>
      <c r="C416" s="15">
        <v>0</v>
      </c>
      <c r="D416" s="15">
        <v>0</v>
      </c>
      <c r="E416" s="15">
        <v>3833290.6798</v>
      </c>
      <c r="F416" s="15">
        <v>90567.987059999999</v>
      </c>
      <c r="G416" s="11">
        <f t="shared" si="25"/>
        <v>3742722.6927399999</v>
      </c>
      <c r="H416" s="12">
        <f t="shared" si="26"/>
        <v>0</v>
      </c>
      <c r="I416" s="324" t="s">
        <v>159</v>
      </c>
      <c r="J416" s="17">
        <f>VLOOKUP(A416,'TB 2023'!B:J,9,0)</f>
        <v>0</v>
      </c>
      <c r="K416" s="18">
        <f t="shared" si="27"/>
        <v>0</v>
      </c>
      <c r="L416" s="17">
        <f>VLOOKUP(A416,'TB 2023'!B:M,12,0)</f>
        <v>90567.987059999999</v>
      </c>
      <c r="M416" s="18">
        <f t="shared" si="28"/>
        <v>0</v>
      </c>
      <c r="O416" s="15"/>
    </row>
    <row r="417" spans="1:15" ht="13.5">
      <c r="A417" s="13">
        <v>3050009</v>
      </c>
      <c r="B417" s="14" t="s">
        <v>549</v>
      </c>
      <c r="C417" s="15">
        <v>0</v>
      </c>
      <c r="D417" s="15">
        <v>0</v>
      </c>
      <c r="E417" s="15">
        <v>6019005.795880001</v>
      </c>
      <c r="F417" s="15">
        <v>494005.42115999997</v>
      </c>
      <c r="G417" s="11">
        <f t="shared" si="25"/>
        <v>5525000.3747200007</v>
      </c>
      <c r="H417" s="12">
        <f t="shared" si="26"/>
        <v>0</v>
      </c>
      <c r="I417" s="324" t="s">
        <v>159</v>
      </c>
      <c r="J417" s="17">
        <f>VLOOKUP(A417,'TB 2023'!B:J,9,0)</f>
        <v>0</v>
      </c>
      <c r="K417" s="18">
        <f t="shared" si="27"/>
        <v>0</v>
      </c>
      <c r="L417" s="17">
        <f>VLOOKUP(A417,'TB 2023'!B:M,12,0)</f>
        <v>494005.42115999997</v>
      </c>
      <c r="M417" s="18">
        <f t="shared" si="28"/>
        <v>0</v>
      </c>
      <c r="O417" s="15"/>
    </row>
    <row r="418" spans="1:15" ht="13.5">
      <c r="A418" s="13">
        <v>3050010</v>
      </c>
      <c r="B418" s="14" t="s">
        <v>550</v>
      </c>
      <c r="C418" s="15">
        <v>0</v>
      </c>
      <c r="D418" s="15">
        <v>0</v>
      </c>
      <c r="E418" s="15">
        <v>2502606.8852900001</v>
      </c>
      <c r="F418" s="15">
        <v>178895.50785999998</v>
      </c>
      <c r="G418" s="11">
        <f t="shared" si="25"/>
        <v>2323711.3774300003</v>
      </c>
      <c r="H418" s="12">
        <f t="shared" si="26"/>
        <v>0</v>
      </c>
      <c r="I418" s="324" t="s">
        <v>159</v>
      </c>
      <c r="J418" s="17">
        <f>VLOOKUP(A418,'TB 2023'!B:J,9,0)</f>
        <v>0</v>
      </c>
      <c r="K418" s="18">
        <f t="shared" si="27"/>
        <v>0</v>
      </c>
      <c r="L418" s="17">
        <f>VLOOKUP(A418,'TB 2023'!B:M,12,0)</f>
        <v>178895.50785999998</v>
      </c>
      <c r="M418" s="18">
        <f t="shared" si="28"/>
        <v>0</v>
      </c>
      <c r="O418" s="15"/>
    </row>
    <row r="419" spans="1:15" ht="13.5">
      <c r="A419" s="13">
        <v>3050011</v>
      </c>
      <c r="B419" s="14" t="s">
        <v>551</v>
      </c>
      <c r="C419" s="15">
        <v>0</v>
      </c>
      <c r="D419" s="15">
        <v>0</v>
      </c>
      <c r="E419" s="15">
        <v>880</v>
      </c>
      <c r="F419" s="15">
        <v>0</v>
      </c>
      <c r="G419" s="11">
        <f t="shared" si="25"/>
        <v>880</v>
      </c>
      <c r="H419" s="12">
        <f t="shared" si="26"/>
        <v>0</v>
      </c>
      <c r="I419" s="324" t="s">
        <v>159</v>
      </c>
      <c r="J419" s="17">
        <f>VLOOKUP(A419,'TB 2023'!B:J,9,0)</f>
        <v>0</v>
      </c>
      <c r="K419" s="18">
        <f t="shared" si="27"/>
        <v>0</v>
      </c>
      <c r="L419" s="17">
        <f>VLOOKUP(A419,'TB 2023'!B:M,12,0)</f>
        <v>0</v>
      </c>
      <c r="M419" s="18">
        <f t="shared" si="28"/>
        <v>0</v>
      </c>
      <c r="O419" s="15"/>
    </row>
    <row r="420" spans="1:15" ht="13.5">
      <c r="A420" s="13">
        <v>3050012</v>
      </c>
      <c r="B420" s="14" t="s">
        <v>552</v>
      </c>
      <c r="C420" s="15">
        <v>0</v>
      </c>
      <c r="D420" s="15">
        <v>0</v>
      </c>
      <c r="E420" s="15">
        <v>347745.73431999999</v>
      </c>
      <c r="F420" s="15">
        <v>6759.3008</v>
      </c>
      <c r="G420" s="11">
        <f t="shared" si="25"/>
        <v>340986.43351999996</v>
      </c>
      <c r="H420" s="12">
        <f t="shared" si="26"/>
        <v>0</v>
      </c>
      <c r="I420" s="324" t="s">
        <v>159</v>
      </c>
      <c r="J420" s="17">
        <f>VLOOKUP(A420,'TB 2023'!B:J,9,0)</f>
        <v>0</v>
      </c>
      <c r="K420" s="18">
        <f t="shared" si="27"/>
        <v>0</v>
      </c>
      <c r="L420" s="17">
        <f>VLOOKUP(A420,'TB 2023'!B:M,12,0)</f>
        <v>6759.3008</v>
      </c>
      <c r="M420" s="18">
        <f t="shared" si="28"/>
        <v>0</v>
      </c>
      <c r="O420" s="15"/>
    </row>
    <row r="421" spans="1:15" ht="13.5">
      <c r="A421" s="13">
        <v>3050013</v>
      </c>
      <c r="B421" s="14" t="s">
        <v>553</v>
      </c>
      <c r="C421" s="15">
        <v>0</v>
      </c>
      <c r="D421" s="15">
        <v>0</v>
      </c>
      <c r="E421" s="15">
        <v>20000</v>
      </c>
      <c r="F421" s="15">
        <v>0</v>
      </c>
      <c r="G421" s="11">
        <f t="shared" si="25"/>
        <v>20000</v>
      </c>
      <c r="H421" s="12">
        <f t="shared" si="26"/>
        <v>0</v>
      </c>
      <c r="I421" s="324" t="s">
        <v>159</v>
      </c>
      <c r="J421" s="17">
        <f>VLOOKUP(A421,'TB 2023'!B:J,9,0)</f>
        <v>0</v>
      </c>
      <c r="K421" s="18">
        <f t="shared" si="27"/>
        <v>0</v>
      </c>
      <c r="L421" s="17">
        <f>VLOOKUP(A421,'TB 2023'!B:M,12,0)</f>
        <v>0</v>
      </c>
      <c r="M421" s="18">
        <f t="shared" si="28"/>
        <v>0</v>
      </c>
      <c r="O421" s="15"/>
    </row>
    <row r="422" spans="1:15" ht="13.5">
      <c r="A422" s="13">
        <v>3050014</v>
      </c>
      <c r="B422" s="14" t="s">
        <v>554</v>
      </c>
      <c r="C422" s="15">
        <v>0</v>
      </c>
      <c r="D422" s="15">
        <v>0</v>
      </c>
      <c r="E422" s="15">
        <v>0</v>
      </c>
      <c r="F422" s="15">
        <v>0</v>
      </c>
      <c r="G422" s="11">
        <f t="shared" si="25"/>
        <v>0</v>
      </c>
      <c r="H422" s="12">
        <f t="shared" si="26"/>
        <v>0</v>
      </c>
      <c r="I422" s="324" t="s">
        <v>159</v>
      </c>
      <c r="J422" s="17">
        <f>VLOOKUP(A422,'TB 2023'!B:J,9,0)</f>
        <v>0</v>
      </c>
      <c r="K422" s="18">
        <f t="shared" si="27"/>
        <v>0</v>
      </c>
      <c r="L422" s="17">
        <f>VLOOKUP(A422,'TB 2023'!B:M,12,0)</f>
        <v>0</v>
      </c>
      <c r="M422" s="18">
        <f t="shared" si="28"/>
        <v>0</v>
      </c>
      <c r="O422" s="15"/>
    </row>
    <row r="423" spans="1:15" ht="13.5">
      <c r="A423" s="13">
        <v>3050015</v>
      </c>
      <c r="B423" s="14" t="s">
        <v>555</v>
      </c>
      <c r="C423" s="15">
        <v>0</v>
      </c>
      <c r="D423" s="15">
        <v>0</v>
      </c>
      <c r="E423" s="15">
        <v>120735.81</v>
      </c>
      <c r="F423" s="15">
        <v>0</v>
      </c>
      <c r="G423" s="11">
        <f t="shared" si="25"/>
        <v>120735.81</v>
      </c>
      <c r="H423" s="12">
        <f t="shared" si="26"/>
        <v>0</v>
      </c>
      <c r="I423" s="324" t="s">
        <v>159</v>
      </c>
      <c r="J423" s="17">
        <f>VLOOKUP(A423,'TB 2023'!B:J,9,0)</f>
        <v>0</v>
      </c>
      <c r="K423" s="18">
        <f t="shared" si="27"/>
        <v>0</v>
      </c>
      <c r="L423" s="17">
        <f>VLOOKUP(A423,'TB 2023'!B:M,12,0)</f>
        <v>0</v>
      </c>
      <c r="M423" s="18">
        <f t="shared" si="28"/>
        <v>0</v>
      </c>
      <c r="O423" s="15"/>
    </row>
    <row r="424" spans="1:15" ht="13.5">
      <c r="A424" s="13">
        <v>3050016</v>
      </c>
      <c r="B424" s="14" t="s">
        <v>556</v>
      </c>
      <c r="C424" s="15">
        <v>0</v>
      </c>
      <c r="D424" s="15">
        <v>0</v>
      </c>
      <c r="E424" s="15">
        <v>1076825</v>
      </c>
      <c r="F424" s="15">
        <v>0</v>
      </c>
      <c r="G424" s="11">
        <f t="shared" si="25"/>
        <v>1076825</v>
      </c>
      <c r="H424" s="12">
        <f t="shared" si="26"/>
        <v>0</v>
      </c>
      <c r="I424" s="324" t="s">
        <v>159</v>
      </c>
      <c r="J424" s="17">
        <f>VLOOKUP(A424,'TB 2023'!B:J,9,0)</f>
        <v>0</v>
      </c>
      <c r="K424" s="18">
        <f t="shared" si="27"/>
        <v>0</v>
      </c>
      <c r="L424" s="17">
        <f>VLOOKUP(A424,'TB 2023'!B:M,12,0)</f>
        <v>0</v>
      </c>
      <c r="M424" s="18">
        <f t="shared" si="28"/>
        <v>0</v>
      </c>
      <c r="O424" s="15"/>
    </row>
    <row r="425" spans="1:15" ht="13.5">
      <c r="A425" s="13">
        <v>3050017</v>
      </c>
      <c r="B425" s="14" t="s">
        <v>557</v>
      </c>
      <c r="C425" s="15">
        <v>0</v>
      </c>
      <c r="D425" s="15">
        <v>0</v>
      </c>
      <c r="E425" s="15">
        <v>153647.54</v>
      </c>
      <c r="F425" s="15">
        <v>260</v>
      </c>
      <c r="G425" s="11">
        <f t="shared" si="25"/>
        <v>153387.54</v>
      </c>
      <c r="H425" s="12">
        <f t="shared" si="26"/>
        <v>0</v>
      </c>
      <c r="I425" s="324" t="s">
        <v>159</v>
      </c>
      <c r="J425" s="17">
        <f>VLOOKUP(A425,'TB 2023'!B:J,9,0)</f>
        <v>0</v>
      </c>
      <c r="K425" s="18">
        <f t="shared" si="27"/>
        <v>0</v>
      </c>
      <c r="L425" s="17">
        <f>VLOOKUP(A425,'TB 2023'!B:M,12,0)</f>
        <v>260</v>
      </c>
      <c r="M425" s="18">
        <f t="shared" si="28"/>
        <v>0</v>
      </c>
      <c r="O425" s="15"/>
    </row>
    <row r="426" spans="1:15" ht="13.5">
      <c r="A426" s="13">
        <v>3050018</v>
      </c>
      <c r="B426" s="14" t="s">
        <v>558</v>
      </c>
      <c r="C426" s="15">
        <v>0</v>
      </c>
      <c r="D426" s="15">
        <v>0</v>
      </c>
      <c r="E426" s="15">
        <v>17310004.460000001</v>
      </c>
      <c r="F426" s="15">
        <v>472168.62</v>
      </c>
      <c r="G426" s="11">
        <f t="shared" si="25"/>
        <v>16837835.84</v>
      </c>
      <c r="H426" s="12">
        <f t="shared" si="26"/>
        <v>0</v>
      </c>
      <c r="I426" s="324" t="s">
        <v>159</v>
      </c>
      <c r="J426" s="17">
        <f>VLOOKUP(A426,'TB 2023'!B:J,9,0)</f>
        <v>0</v>
      </c>
      <c r="K426" s="18">
        <f t="shared" si="27"/>
        <v>0</v>
      </c>
      <c r="L426" s="17">
        <f>VLOOKUP(A426,'TB 2023'!B:M,12,0)</f>
        <v>472168.62</v>
      </c>
      <c r="M426" s="18">
        <f t="shared" si="28"/>
        <v>0</v>
      </c>
      <c r="O426" s="15"/>
    </row>
    <row r="427" spans="1:15" ht="13.5">
      <c r="A427" s="13">
        <v>3050019</v>
      </c>
      <c r="B427" s="14" t="s">
        <v>559</v>
      </c>
      <c r="C427" s="15">
        <v>0</v>
      </c>
      <c r="D427" s="15">
        <v>0</v>
      </c>
      <c r="E427" s="15">
        <v>4575657.05</v>
      </c>
      <c r="F427" s="15">
        <v>4449.6400000000003</v>
      </c>
      <c r="G427" s="11">
        <f t="shared" si="25"/>
        <v>4571207.41</v>
      </c>
      <c r="H427" s="12">
        <f t="shared" si="26"/>
        <v>0</v>
      </c>
      <c r="I427" s="324" t="s">
        <v>159</v>
      </c>
      <c r="J427" s="17">
        <f>VLOOKUP(A427,'TB 2023'!B:J,9,0)</f>
        <v>0</v>
      </c>
      <c r="K427" s="18">
        <f t="shared" si="27"/>
        <v>0</v>
      </c>
      <c r="L427" s="17">
        <f>VLOOKUP(A427,'TB 2023'!B:M,12,0)</f>
        <v>4449.6400000000003</v>
      </c>
      <c r="M427" s="18">
        <f t="shared" si="28"/>
        <v>0</v>
      </c>
      <c r="O427" s="15"/>
    </row>
    <row r="428" spans="1:15" ht="13.5">
      <c r="A428" s="13">
        <v>3050020</v>
      </c>
      <c r="B428" s="14" t="s">
        <v>560</v>
      </c>
      <c r="C428" s="15">
        <v>0</v>
      </c>
      <c r="D428" s="15">
        <v>0</v>
      </c>
      <c r="E428" s="15">
        <v>2605595.65</v>
      </c>
      <c r="F428" s="15">
        <v>0</v>
      </c>
      <c r="G428" s="11">
        <f t="shared" si="25"/>
        <v>2605595.65</v>
      </c>
      <c r="H428" s="12">
        <f t="shared" si="26"/>
        <v>0</v>
      </c>
      <c r="I428" s="324" t="s">
        <v>159</v>
      </c>
      <c r="J428" s="17">
        <f>VLOOKUP(A428,'TB 2023'!B:J,9,0)</f>
        <v>0</v>
      </c>
      <c r="K428" s="18">
        <f t="shared" si="27"/>
        <v>0</v>
      </c>
      <c r="L428" s="17">
        <f>VLOOKUP(A428,'TB 2023'!B:M,12,0)</f>
        <v>0</v>
      </c>
      <c r="M428" s="18">
        <f t="shared" si="28"/>
        <v>0</v>
      </c>
      <c r="O428" s="15"/>
    </row>
    <row r="429" spans="1:15" ht="13.5">
      <c r="A429" s="13">
        <v>3050021</v>
      </c>
      <c r="B429" s="14" t="s">
        <v>561</v>
      </c>
      <c r="C429" s="15">
        <v>0</v>
      </c>
      <c r="D429" s="15">
        <v>0</v>
      </c>
      <c r="E429" s="15">
        <v>1433820.76</v>
      </c>
      <c r="F429" s="15">
        <v>7799.68</v>
      </c>
      <c r="G429" s="11">
        <f t="shared" si="25"/>
        <v>1426021.08</v>
      </c>
      <c r="H429" s="12">
        <f t="shared" si="26"/>
        <v>0</v>
      </c>
      <c r="I429" s="324" t="s">
        <v>159</v>
      </c>
      <c r="J429" s="17">
        <f>VLOOKUP(A429,'TB 2023'!B:J,9,0)</f>
        <v>0</v>
      </c>
      <c r="K429" s="18">
        <f t="shared" si="27"/>
        <v>0</v>
      </c>
      <c r="L429" s="17">
        <f>VLOOKUP(A429,'TB 2023'!B:M,12,0)</f>
        <v>7799.68</v>
      </c>
      <c r="M429" s="18">
        <f t="shared" si="28"/>
        <v>0</v>
      </c>
      <c r="O429" s="15"/>
    </row>
    <row r="430" spans="1:15" ht="13.5">
      <c r="A430" s="13">
        <v>3050022</v>
      </c>
      <c r="B430" s="14" t="s">
        <v>562</v>
      </c>
      <c r="C430" s="15">
        <v>0</v>
      </c>
      <c r="D430" s="15">
        <v>0</v>
      </c>
      <c r="E430" s="15">
        <v>15200</v>
      </c>
      <c r="F430" s="15">
        <v>0</v>
      </c>
      <c r="G430" s="11">
        <f t="shared" si="25"/>
        <v>15200</v>
      </c>
      <c r="H430" s="12">
        <f t="shared" si="26"/>
        <v>0</v>
      </c>
      <c r="I430" s="324" t="s">
        <v>159</v>
      </c>
      <c r="J430" s="17">
        <f>VLOOKUP(A430,'TB 2023'!B:J,9,0)</f>
        <v>0</v>
      </c>
      <c r="K430" s="18">
        <f t="shared" si="27"/>
        <v>0</v>
      </c>
      <c r="L430" s="17">
        <f>VLOOKUP(A430,'TB 2023'!B:M,12,0)</f>
        <v>0</v>
      </c>
      <c r="M430" s="18">
        <f t="shared" si="28"/>
        <v>0</v>
      </c>
      <c r="O430" s="15"/>
    </row>
    <row r="431" spans="1:15" ht="13.5">
      <c r="A431" s="13">
        <v>3050023</v>
      </c>
      <c r="B431" s="14" t="s">
        <v>563</v>
      </c>
      <c r="C431" s="15">
        <v>0</v>
      </c>
      <c r="D431" s="15">
        <v>0</v>
      </c>
      <c r="E431" s="15">
        <v>1735270.31</v>
      </c>
      <c r="F431" s="15">
        <v>0</v>
      </c>
      <c r="G431" s="11">
        <f t="shared" si="25"/>
        <v>1735270.31</v>
      </c>
      <c r="H431" s="12">
        <f t="shared" si="26"/>
        <v>0</v>
      </c>
      <c r="I431" s="324" t="s">
        <v>159</v>
      </c>
      <c r="J431" s="17">
        <f>VLOOKUP(A431,'TB 2023'!B:J,9,0)</f>
        <v>0</v>
      </c>
      <c r="K431" s="18">
        <f t="shared" si="27"/>
        <v>0</v>
      </c>
      <c r="L431" s="17">
        <f>VLOOKUP(A431,'TB 2023'!B:M,12,0)</f>
        <v>0</v>
      </c>
      <c r="M431" s="18">
        <f t="shared" si="28"/>
        <v>0</v>
      </c>
      <c r="O431" s="15"/>
    </row>
    <row r="432" spans="1:15" ht="13.5">
      <c r="A432" s="13">
        <v>3050024</v>
      </c>
      <c r="B432" s="14" t="s">
        <v>564</v>
      </c>
      <c r="C432" s="15">
        <v>0</v>
      </c>
      <c r="D432" s="15">
        <v>0</v>
      </c>
      <c r="E432" s="15">
        <v>0</v>
      </c>
      <c r="F432" s="15">
        <v>0</v>
      </c>
      <c r="G432" s="11">
        <f t="shared" si="25"/>
        <v>0</v>
      </c>
      <c r="H432" s="12">
        <f t="shared" si="26"/>
        <v>0</v>
      </c>
      <c r="I432" s="324" t="s">
        <v>159</v>
      </c>
      <c r="J432" s="17">
        <f>VLOOKUP(A432,'TB 2023'!B:J,9,0)</f>
        <v>0</v>
      </c>
      <c r="K432" s="18">
        <f t="shared" si="27"/>
        <v>0</v>
      </c>
      <c r="L432" s="17">
        <f>VLOOKUP(A432,'TB 2023'!B:M,12,0)</f>
        <v>0</v>
      </c>
      <c r="M432" s="18">
        <f t="shared" si="28"/>
        <v>0</v>
      </c>
      <c r="O432" s="15"/>
    </row>
    <row r="433" spans="1:15" ht="13.5">
      <c r="A433" s="13">
        <v>3050025</v>
      </c>
      <c r="B433" s="14" t="s">
        <v>565</v>
      </c>
      <c r="C433" s="15">
        <v>0</v>
      </c>
      <c r="D433" s="15">
        <v>0</v>
      </c>
      <c r="E433" s="15">
        <v>3373677.0299900002</v>
      </c>
      <c r="F433" s="15">
        <v>26088</v>
      </c>
      <c r="G433" s="11">
        <f t="shared" si="25"/>
        <v>3347589.0299900002</v>
      </c>
      <c r="H433" s="12">
        <f t="shared" si="26"/>
        <v>0</v>
      </c>
      <c r="I433" s="324" t="s">
        <v>159</v>
      </c>
      <c r="J433" s="17">
        <f>VLOOKUP(A433,'TB 2023'!B:J,9,0)</f>
        <v>0</v>
      </c>
      <c r="K433" s="18">
        <f t="shared" si="27"/>
        <v>0</v>
      </c>
      <c r="L433" s="17">
        <f>VLOOKUP(A433,'TB 2023'!B:M,12,0)</f>
        <v>26088</v>
      </c>
      <c r="M433" s="18">
        <f t="shared" si="28"/>
        <v>0</v>
      </c>
      <c r="O433" s="15"/>
    </row>
    <row r="434" spans="1:15" ht="13.5">
      <c r="A434" s="13">
        <v>3050026</v>
      </c>
      <c r="B434" s="14" t="s">
        <v>566</v>
      </c>
      <c r="C434" s="15">
        <v>0</v>
      </c>
      <c r="D434" s="15">
        <v>0</v>
      </c>
      <c r="E434" s="15">
        <v>2108216.19</v>
      </c>
      <c r="F434" s="15">
        <v>0</v>
      </c>
      <c r="G434" s="11">
        <f t="shared" si="25"/>
        <v>2108216.19</v>
      </c>
      <c r="H434" s="12">
        <f t="shared" si="26"/>
        <v>0</v>
      </c>
      <c r="I434" s="324" t="s">
        <v>159</v>
      </c>
      <c r="J434" s="17">
        <f>VLOOKUP(A434,'TB 2023'!B:J,9,0)</f>
        <v>0</v>
      </c>
      <c r="K434" s="18">
        <f t="shared" si="27"/>
        <v>0</v>
      </c>
      <c r="L434" s="17">
        <f>VLOOKUP(A434,'TB 2023'!B:M,12,0)</f>
        <v>0</v>
      </c>
      <c r="M434" s="18">
        <f t="shared" si="28"/>
        <v>0</v>
      </c>
      <c r="O434" s="15"/>
    </row>
    <row r="435" spans="1:15" ht="13.5">
      <c r="A435" s="13">
        <v>3050027</v>
      </c>
      <c r="B435" s="14" t="s">
        <v>567</v>
      </c>
      <c r="C435" s="15">
        <v>0</v>
      </c>
      <c r="D435" s="15">
        <v>0</v>
      </c>
      <c r="E435" s="15">
        <v>8056508.3500000006</v>
      </c>
      <c r="F435" s="15">
        <v>0</v>
      </c>
      <c r="G435" s="11">
        <f t="shared" si="25"/>
        <v>8056508.3500000006</v>
      </c>
      <c r="H435" s="12">
        <f t="shared" si="26"/>
        <v>0</v>
      </c>
      <c r="I435" s="324" t="s">
        <v>159</v>
      </c>
      <c r="J435" s="17">
        <f>VLOOKUP(A435,'TB 2023'!B:J,9,0)</f>
        <v>0</v>
      </c>
      <c r="K435" s="18">
        <f t="shared" si="27"/>
        <v>0</v>
      </c>
      <c r="L435" s="17">
        <f>VLOOKUP(A435,'TB 2023'!B:M,12,0)</f>
        <v>0</v>
      </c>
      <c r="M435" s="18">
        <f t="shared" si="28"/>
        <v>0</v>
      </c>
      <c r="O435" s="15"/>
    </row>
    <row r="436" spans="1:15" ht="13.5">
      <c r="A436" s="13">
        <v>3050028</v>
      </c>
      <c r="B436" s="14" t="s">
        <v>568</v>
      </c>
      <c r="C436" s="15">
        <v>0</v>
      </c>
      <c r="D436" s="15">
        <v>0</v>
      </c>
      <c r="E436" s="15">
        <v>0</v>
      </c>
      <c r="F436" s="15">
        <v>0</v>
      </c>
      <c r="G436" s="11">
        <f t="shared" si="25"/>
        <v>0</v>
      </c>
      <c r="H436" s="12">
        <f t="shared" si="26"/>
        <v>0</v>
      </c>
      <c r="I436" s="324" t="s">
        <v>159</v>
      </c>
      <c r="J436" s="17">
        <f>VLOOKUP(A436,'TB 2023'!B:J,9,0)</f>
        <v>0</v>
      </c>
      <c r="K436" s="18">
        <f t="shared" si="27"/>
        <v>0</v>
      </c>
      <c r="L436" s="17">
        <f>VLOOKUP(A436,'TB 2023'!B:M,12,0)</f>
        <v>0</v>
      </c>
      <c r="M436" s="18">
        <f t="shared" si="28"/>
        <v>0</v>
      </c>
      <c r="O436" s="15"/>
    </row>
    <row r="437" spans="1:15" ht="13.5">
      <c r="A437" s="13">
        <v>3050029</v>
      </c>
      <c r="B437" s="14" t="s">
        <v>569</v>
      </c>
      <c r="C437" s="15">
        <v>0</v>
      </c>
      <c r="D437" s="15">
        <v>0</v>
      </c>
      <c r="E437" s="15">
        <v>427695.8</v>
      </c>
      <c r="F437" s="15">
        <v>0</v>
      </c>
      <c r="G437" s="11">
        <f t="shared" si="25"/>
        <v>427695.8</v>
      </c>
      <c r="H437" s="12">
        <f t="shared" si="26"/>
        <v>0</v>
      </c>
      <c r="I437" s="324" t="s">
        <v>159</v>
      </c>
      <c r="J437" s="17">
        <f>VLOOKUP(A437,'TB 2023'!B:J,9,0)</f>
        <v>0</v>
      </c>
      <c r="K437" s="18">
        <f t="shared" si="27"/>
        <v>0</v>
      </c>
      <c r="L437" s="17">
        <f>VLOOKUP(A437,'TB 2023'!B:M,12,0)</f>
        <v>0</v>
      </c>
      <c r="M437" s="18">
        <f t="shared" si="28"/>
        <v>0</v>
      </c>
      <c r="O437" s="15"/>
    </row>
    <row r="438" spans="1:15" ht="13.5">
      <c r="A438" s="13">
        <v>3050030</v>
      </c>
      <c r="B438" s="14" t="s">
        <v>570</v>
      </c>
      <c r="C438" s="15">
        <v>0</v>
      </c>
      <c r="D438" s="15">
        <v>0</v>
      </c>
      <c r="E438" s="15">
        <v>166633.29</v>
      </c>
      <c r="F438" s="15">
        <v>0</v>
      </c>
      <c r="G438" s="11">
        <f t="shared" si="25"/>
        <v>166633.29</v>
      </c>
      <c r="H438" s="12">
        <f t="shared" si="26"/>
        <v>0</v>
      </c>
      <c r="I438" s="324" t="s">
        <v>159</v>
      </c>
      <c r="J438" s="17">
        <f>VLOOKUP(A438,'TB 2023'!B:J,9,0)</f>
        <v>0</v>
      </c>
      <c r="K438" s="18">
        <f t="shared" si="27"/>
        <v>0</v>
      </c>
      <c r="L438" s="17">
        <f>VLOOKUP(A438,'TB 2023'!B:M,12,0)</f>
        <v>0</v>
      </c>
      <c r="M438" s="18">
        <f t="shared" si="28"/>
        <v>0</v>
      </c>
      <c r="O438" s="15"/>
    </row>
    <row r="439" spans="1:15" ht="13.5">
      <c r="A439" s="13">
        <v>3050031</v>
      </c>
      <c r="B439" s="14" t="s">
        <v>571</v>
      </c>
      <c r="C439" s="15">
        <v>0</v>
      </c>
      <c r="D439" s="15">
        <v>0</v>
      </c>
      <c r="E439" s="15">
        <v>269445.5</v>
      </c>
      <c r="F439" s="15">
        <v>0</v>
      </c>
      <c r="G439" s="11">
        <f t="shared" si="25"/>
        <v>269445.5</v>
      </c>
      <c r="H439" s="12">
        <f t="shared" si="26"/>
        <v>0</v>
      </c>
      <c r="I439" s="324" t="s">
        <v>159</v>
      </c>
      <c r="J439" s="17">
        <f>VLOOKUP(A439,'TB 2023'!B:J,9,0)</f>
        <v>0</v>
      </c>
      <c r="K439" s="18">
        <f t="shared" si="27"/>
        <v>0</v>
      </c>
      <c r="L439" s="17">
        <f>VLOOKUP(A439,'TB 2023'!B:M,12,0)</f>
        <v>0</v>
      </c>
      <c r="M439" s="18">
        <f t="shared" si="28"/>
        <v>0</v>
      </c>
      <c r="O439" s="15"/>
    </row>
    <row r="440" spans="1:15" ht="13.5">
      <c r="A440" s="13">
        <v>3050032</v>
      </c>
      <c r="B440" s="14" t="s">
        <v>572</v>
      </c>
      <c r="C440" s="15">
        <v>0</v>
      </c>
      <c r="D440" s="15">
        <v>0</v>
      </c>
      <c r="E440" s="15">
        <v>939035.1</v>
      </c>
      <c r="F440" s="15">
        <v>3997.33</v>
      </c>
      <c r="G440" s="11">
        <f t="shared" si="25"/>
        <v>935037.77</v>
      </c>
      <c r="H440" s="12">
        <f t="shared" si="26"/>
        <v>0</v>
      </c>
      <c r="I440" s="324" t="s">
        <v>159</v>
      </c>
      <c r="J440" s="17">
        <f>VLOOKUP(A440,'TB 2023'!B:J,9,0)</f>
        <v>0</v>
      </c>
      <c r="K440" s="18">
        <f t="shared" si="27"/>
        <v>0</v>
      </c>
      <c r="L440" s="17">
        <f>VLOOKUP(A440,'TB 2023'!B:M,12,0)</f>
        <v>3997.33</v>
      </c>
      <c r="M440" s="18">
        <f t="shared" si="28"/>
        <v>0</v>
      </c>
      <c r="O440" s="15"/>
    </row>
    <row r="441" spans="1:15" ht="13.5">
      <c r="A441" s="13">
        <v>3060001</v>
      </c>
      <c r="B441" s="14" t="s">
        <v>573</v>
      </c>
      <c r="C441" s="15">
        <v>0</v>
      </c>
      <c r="D441" s="15">
        <v>0</v>
      </c>
      <c r="E441" s="15">
        <v>21457332.5</v>
      </c>
      <c r="F441" s="15">
        <v>7766940.5800000001</v>
      </c>
      <c r="G441" s="11">
        <f t="shared" si="25"/>
        <v>13690391.92</v>
      </c>
      <c r="H441" s="12">
        <f t="shared" si="26"/>
        <v>0</v>
      </c>
      <c r="I441" s="324" t="s">
        <v>159</v>
      </c>
      <c r="J441" s="17">
        <f>VLOOKUP(A441,'TB 2023'!B:J,9,0)</f>
        <v>0</v>
      </c>
      <c r="K441" s="18">
        <f t="shared" si="27"/>
        <v>0</v>
      </c>
      <c r="L441" s="17">
        <f>VLOOKUP(A441,'TB 2023'!B:M,12,0)</f>
        <v>7766940.5800000001</v>
      </c>
      <c r="M441" s="18">
        <f t="shared" si="28"/>
        <v>0</v>
      </c>
      <c r="O441" s="15"/>
    </row>
    <row r="442" spans="1:15" ht="13.5">
      <c r="A442" s="13">
        <v>3060002</v>
      </c>
      <c r="B442" s="14" t="s">
        <v>574</v>
      </c>
      <c r="C442" s="15">
        <v>0</v>
      </c>
      <c r="D442" s="15">
        <v>0</v>
      </c>
      <c r="E442" s="15">
        <v>2159535</v>
      </c>
      <c r="F442" s="15">
        <v>791493</v>
      </c>
      <c r="G442" s="11">
        <f t="shared" si="25"/>
        <v>1368042</v>
      </c>
      <c r="H442" s="12">
        <f t="shared" si="26"/>
        <v>0</v>
      </c>
      <c r="I442" s="324" t="s">
        <v>159</v>
      </c>
      <c r="J442" s="17">
        <f>VLOOKUP(A442,'TB 2023'!B:J,9,0)</f>
        <v>0</v>
      </c>
      <c r="K442" s="18">
        <f t="shared" si="27"/>
        <v>0</v>
      </c>
      <c r="L442" s="17">
        <f>VLOOKUP(A442,'TB 2023'!B:M,12,0)</f>
        <v>791493</v>
      </c>
      <c r="M442" s="18">
        <f t="shared" si="28"/>
        <v>0</v>
      </c>
      <c r="O442" s="15"/>
    </row>
    <row r="443" spans="1:15" ht="13.5">
      <c r="A443" s="13">
        <v>3060003</v>
      </c>
      <c r="B443" s="14" t="s">
        <v>575</v>
      </c>
      <c r="C443" s="15">
        <v>0</v>
      </c>
      <c r="D443" s="15">
        <v>0</v>
      </c>
      <c r="E443" s="15">
        <v>1094686</v>
      </c>
      <c r="F443" s="15">
        <v>359185</v>
      </c>
      <c r="G443" s="11">
        <f t="shared" si="25"/>
        <v>735501</v>
      </c>
      <c r="H443" s="12">
        <f t="shared" si="26"/>
        <v>0</v>
      </c>
      <c r="I443" s="324" t="s">
        <v>159</v>
      </c>
      <c r="J443" s="17">
        <f>VLOOKUP(A443,'TB 2023'!B:J,9,0)</f>
        <v>0</v>
      </c>
      <c r="K443" s="18">
        <f t="shared" si="27"/>
        <v>0</v>
      </c>
      <c r="L443" s="17">
        <f>VLOOKUP(A443,'TB 2023'!B:M,12,0)</f>
        <v>359185</v>
      </c>
      <c r="M443" s="18">
        <f t="shared" si="28"/>
        <v>0</v>
      </c>
      <c r="O443" s="15"/>
    </row>
    <row r="444" spans="1:15" ht="13.5">
      <c r="A444" s="13">
        <v>3060004</v>
      </c>
      <c r="B444" s="14" t="s">
        <v>576</v>
      </c>
      <c r="C444" s="15">
        <v>0</v>
      </c>
      <c r="D444" s="15">
        <v>0</v>
      </c>
      <c r="E444" s="15">
        <v>455558.89</v>
      </c>
      <c r="F444" s="15">
        <v>0</v>
      </c>
      <c r="G444" s="11">
        <f t="shared" si="25"/>
        <v>455558.89</v>
      </c>
      <c r="H444" s="12">
        <f t="shared" si="26"/>
        <v>0</v>
      </c>
      <c r="I444" s="324" t="s">
        <v>159</v>
      </c>
      <c r="J444" s="17">
        <f>VLOOKUP(A444,'TB 2023'!B:J,9,0)</f>
        <v>0</v>
      </c>
      <c r="K444" s="18">
        <f t="shared" si="27"/>
        <v>0</v>
      </c>
      <c r="L444" s="17">
        <f>VLOOKUP(A444,'TB 2023'!B:M,12,0)</f>
        <v>0</v>
      </c>
      <c r="M444" s="18">
        <f t="shared" si="28"/>
        <v>0</v>
      </c>
      <c r="O444" s="15"/>
    </row>
    <row r="445" spans="1:15" ht="13.5">
      <c r="A445" s="13">
        <v>3060005</v>
      </c>
      <c r="B445" s="14" t="s">
        <v>577</v>
      </c>
      <c r="C445" s="15">
        <v>0</v>
      </c>
      <c r="D445" s="15">
        <v>0</v>
      </c>
      <c r="E445" s="15">
        <v>147920</v>
      </c>
      <c r="F445" s="15">
        <v>44600</v>
      </c>
      <c r="G445" s="11">
        <f t="shared" si="25"/>
        <v>103320</v>
      </c>
      <c r="H445" s="12">
        <f t="shared" si="26"/>
        <v>0</v>
      </c>
      <c r="I445" s="324" t="s">
        <v>159</v>
      </c>
      <c r="J445" s="17">
        <f>VLOOKUP(A445,'TB 2023'!B:J,9,0)</f>
        <v>0</v>
      </c>
      <c r="K445" s="18">
        <f t="shared" si="27"/>
        <v>0</v>
      </c>
      <c r="L445" s="17">
        <f>VLOOKUP(A445,'TB 2023'!B:M,12,0)</f>
        <v>44600</v>
      </c>
      <c r="M445" s="18">
        <f t="shared" si="28"/>
        <v>0</v>
      </c>
      <c r="O445" s="15"/>
    </row>
    <row r="446" spans="1:15" ht="13.5">
      <c r="A446" s="13">
        <v>3060006</v>
      </c>
      <c r="B446" s="14" t="s">
        <v>578</v>
      </c>
      <c r="C446" s="15">
        <v>0</v>
      </c>
      <c r="D446" s="15">
        <v>0</v>
      </c>
      <c r="E446" s="15">
        <v>3942272</v>
      </c>
      <c r="F446" s="15">
        <v>1031533</v>
      </c>
      <c r="G446" s="11">
        <f t="shared" si="25"/>
        <v>2910739</v>
      </c>
      <c r="H446" s="12">
        <f t="shared" si="26"/>
        <v>0</v>
      </c>
      <c r="I446" s="324" t="s">
        <v>159</v>
      </c>
      <c r="J446" s="17">
        <f>VLOOKUP(A446,'TB 2023'!B:J,9,0)</f>
        <v>0</v>
      </c>
      <c r="K446" s="18">
        <f t="shared" si="27"/>
        <v>0</v>
      </c>
      <c r="L446" s="17">
        <f>VLOOKUP(A446,'TB 2023'!B:M,12,0)</f>
        <v>1031533</v>
      </c>
      <c r="M446" s="18">
        <f t="shared" si="28"/>
        <v>0</v>
      </c>
      <c r="O446" s="15"/>
    </row>
    <row r="447" spans="1:15" ht="13.5">
      <c r="A447" s="13">
        <v>3060007</v>
      </c>
      <c r="B447" s="14" t="s">
        <v>579</v>
      </c>
      <c r="C447" s="15">
        <v>0</v>
      </c>
      <c r="D447" s="15">
        <v>0</v>
      </c>
      <c r="E447" s="15">
        <v>1254363</v>
      </c>
      <c r="F447" s="15">
        <v>162532.9</v>
      </c>
      <c r="G447" s="11">
        <f t="shared" si="25"/>
        <v>1091830.1000000001</v>
      </c>
      <c r="H447" s="12">
        <f t="shared" si="26"/>
        <v>0</v>
      </c>
      <c r="I447" s="324" t="s">
        <v>159</v>
      </c>
      <c r="J447" s="17">
        <f>VLOOKUP(A447,'TB 2023'!B:J,9,0)</f>
        <v>0</v>
      </c>
      <c r="K447" s="18">
        <f t="shared" si="27"/>
        <v>0</v>
      </c>
      <c r="L447" s="17">
        <f>VLOOKUP(A447,'TB 2023'!B:M,12,0)</f>
        <v>162532.9</v>
      </c>
      <c r="M447" s="18">
        <f t="shared" si="28"/>
        <v>0</v>
      </c>
      <c r="O447" s="15"/>
    </row>
    <row r="448" spans="1:15" ht="13.5">
      <c r="A448" s="13">
        <v>3060008</v>
      </c>
      <c r="B448" s="14" t="s">
        <v>580</v>
      </c>
      <c r="C448" s="15">
        <v>0</v>
      </c>
      <c r="D448" s="15">
        <v>0</v>
      </c>
      <c r="E448" s="15">
        <v>77849</v>
      </c>
      <c r="F448" s="15">
        <v>0</v>
      </c>
      <c r="G448" s="11">
        <f t="shared" si="25"/>
        <v>77849</v>
      </c>
      <c r="H448" s="12">
        <f t="shared" si="26"/>
        <v>0</v>
      </c>
      <c r="I448" s="324" t="s">
        <v>159</v>
      </c>
      <c r="J448" s="17">
        <f>VLOOKUP(A448,'TB 2023'!B:J,9,0)</f>
        <v>0</v>
      </c>
      <c r="K448" s="18">
        <f t="shared" si="27"/>
        <v>0</v>
      </c>
      <c r="L448" s="17">
        <f>VLOOKUP(A448,'TB 2023'!B:M,12,0)</f>
        <v>0</v>
      </c>
      <c r="M448" s="18">
        <f t="shared" si="28"/>
        <v>0</v>
      </c>
      <c r="O448" s="15"/>
    </row>
    <row r="449" spans="1:15" ht="13.5">
      <c r="A449" s="13">
        <v>3060010</v>
      </c>
      <c r="B449" s="14" t="s">
        <v>581</v>
      </c>
      <c r="C449" s="15">
        <v>0</v>
      </c>
      <c r="D449" s="15">
        <v>0</v>
      </c>
      <c r="E449" s="15">
        <v>502826.75</v>
      </c>
      <c r="F449" s="15">
        <v>23286</v>
      </c>
      <c r="G449" s="11">
        <f t="shared" si="25"/>
        <v>479540.75</v>
      </c>
      <c r="H449" s="12">
        <f t="shared" si="26"/>
        <v>0</v>
      </c>
      <c r="I449" s="324" t="s">
        <v>159</v>
      </c>
      <c r="J449" s="17">
        <f>VLOOKUP(A449,'TB 2023'!B:J,9,0)</f>
        <v>0</v>
      </c>
      <c r="K449" s="18">
        <f t="shared" si="27"/>
        <v>0</v>
      </c>
      <c r="L449" s="17">
        <f>VLOOKUP(A449,'TB 2023'!B:M,12,0)</f>
        <v>23286</v>
      </c>
      <c r="M449" s="18">
        <f t="shared" si="28"/>
        <v>0</v>
      </c>
      <c r="O449" s="15"/>
    </row>
    <row r="450" spans="1:15" ht="13.5">
      <c r="A450" s="13">
        <v>3060011</v>
      </c>
      <c r="B450" s="14" t="s">
        <v>582</v>
      </c>
      <c r="C450" s="15">
        <v>0</v>
      </c>
      <c r="D450" s="15">
        <v>0</v>
      </c>
      <c r="E450" s="15">
        <v>769585.94000000006</v>
      </c>
      <c r="F450" s="15">
        <v>1558</v>
      </c>
      <c r="G450" s="11">
        <f t="shared" si="25"/>
        <v>768027.94000000006</v>
      </c>
      <c r="H450" s="12">
        <f t="shared" si="26"/>
        <v>0</v>
      </c>
      <c r="I450" s="324" t="s">
        <v>159</v>
      </c>
      <c r="J450" s="17">
        <f>VLOOKUP(A450,'TB 2023'!B:J,9,0)</f>
        <v>0</v>
      </c>
      <c r="K450" s="18">
        <f t="shared" si="27"/>
        <v>0</v>
      </c>
      <c r="L450" s="17">
        <f>VLOOKUP(A450,'TB 2023'!B:M,12,0)</f>
        <v>1558</v>
      </c>
      <c r="M450" s="18">
        <f t="shared" si="28"/>
        <v>0</v>
      </c>
      <c r="O450" s="15"/>
    </row>
    <row r="451" spans="1:15" ht="13.5">
      <c r="A451" s="13">
        <v>3060012</v>
      </c>
      <c r="B451" s="14" t="s">
        <v>583</v>
      </c>
      <c r="C451" s="15">
        <v>0</v>
      </c>
      <c r="D451" s="15">
        <v>0</v>
      </c>
      <c r="E451" s="15">
        <v>390575</v>
      </c>
      <c r="F451" s="15">
        <v>0</v>
      </c>
      <c r="G451" s="11">
        <f t="shared" si="25"/>
        <v>390575</v>
      </c>
      <c r="H451" s="12">
        <f t="shared" si="26"/>
        <v>0</v>
      </c>
      <c r="I451" s="324" t="s">
        <v>159</v>
      </c>
      <c r="J451" s="17">
        <f>VLOOKUP(A451,'TB 2023'!B:J,9,0)</f>
        <v>0</v>
      </c>
      <c r="K451" s="18">
        <f t="shared" si="27"/>
        <v>0</v>
      </c>
      <c r="L451" s="17">
        <f>VLOOKUP(A451,'TB 2023'!B:M,12,0)</f>
        <v>0</v>
      </c>
      <c r="M451" s="18">
        <f t="shared" si="28"/>
        <v>0</v>
      </c>
      <c r="O451" s="15"/>
    </row>
    <row r="452" spans="1:15" ht="13.5">
      <c r="A452" s="13">
        <v>3060013</v>
      </c>
      <c r="B452" s="14" t="s">
        <v>584</v>
      </c>
      <c r="C452" s="15">
        <v>0</v>
      </c>
      <c r="D452" s="15">
        <v>0</v>
      </c>
      <c r="E452" s="15">
        <v>3028.04</v>
      </c>
      <c r="F452" s="15">
        <v>0</v>
      </c>
      <c r="G452" s="11">
        <f t="shared" si="25"/>
        <v>3028.04</v>
      </c>
      <c r="H452" s="12">
        <f t="shared" si="26"/>
        <v>0</v>
      </c>
      <c r="I452" s="324" t="s">
        <v>159</v>
      </c>
      <c r="J452" s="17">
        <f>VLOOKUP(A452,'TB 2023'!B:J,9,0)</f>
        <v>0</v>
      </c>
      <c r="K452" s="18">
        <f t="shared" si="27"/>
        <v>0</v>
      </c>
      <c r="L452" s="17">
        <f>VLOOKUP(A452,'TB 2023'!B:M,12,0)</f>
        <v>0</v>
      </c>
      <c r="M452" s="18">
        <f t="shared" si="28"/>
        <v>0</v>
      </c>
      <c r="O452" s="15"/>
    </row>
    <row r="453" spans="1:15" ht="13.5">
      <c r="A453" s="13">
        <v>3060014</v>
      </c>
      <c r="B453" s="14" t="s">
        <v>585</v>
      </c>
      <c r="C453" s="15">
        <v>0</v>
      </c>
      <c r="D453" s="15">
        <v>0</v>
      </c>
      <c r="E453" s="15">
        <v>767745.53</v>
      </c>
      <c r="F453" s="15">
        <v>0</v>
      </c>
      <c r="G453" s="11">
        <f t="shared" si="25"/>
        <v>767745.53</v>
      </c>
      <c r="H453" s="12">
        <f t="shared" si="26"/>
        <v>0</v>
      </c>
      <c r="I453" s="324" t="s">
        <v>159</v>
      </c>
      <c r="J453" s="17">
        <f>VLOOKUP(A453,'TB 2023'!B:J,9,0)</f>
        <v>0</v>
      </c>
      <c r="K453" s="18">
        <f t="shared" si="27"/>
        <v>0</v>
      </c>
      <c r="L453" s="17">
        <f>VLOOKUP(A453,'TB 2023'!B:M,12,0)</f>
        <v>0</v>
      </c>
      <c r="M453" s="18">
        <f t="shared" si="28"/>
        <v>0</v>
      </c>
      <c r="O453" s="15"/>
    </row>
    <row r="454" spans="1:15" ht="13.5">
      <c r="A454" s="13">
        <v>3060015</v>
      </c>
      <c r="B454" s="14" t="s">
        <v>586</v>
      </c>
      <c r="C454" s="15">
        <v>0</v>
      </c>
      <c r="D454" s="15">
        <v>0</v>
      </c>
      <c r="E454" s="15">
        <v>1890128.49</v>
      </c>
      <c r="F454" s="15">
        <v>0</v>
      </c>
      <c r="G454" s="11">
        <f t="shared" ref="G454:G517" si="29">IF((C454+E454)-(D454+F454)&lt;0,0,(C454+E454)-(D454+F454))</f>
        <v>1890128.49</v>
      </c>
      <c r="H454" s="12">
        <f t="shared" ref="H454:H517" si="30">-IF((C454+E454)-(D454+F454)&lt;0,(C454+E454)-(D454+F454),0)</f>
        <v>0</v>
      </c>
      <c r="I454" s="324" t="s">
        <v>159</v>
      </c>
      <c r="J454" s="17">
        <f>VLOOKUP(A454,'TB 2023'!B:J,9,0)</f>
        <v>0</v>
      </c>
      <c r="K454" s="18">
        <f t="shared" ref="K454:K517" si="31">J454-C454</f>
        <v>0</v>
      </c>
      <c r="L454" s="17">
        <f>VLOOKUP(A454,'TB 2023'!B:M,12,0)</f>
        <v>0</v>
      </c>
      <c r="M454" s="18">
        <f t="shared" ref="M454:M517" si="32">L454-F454</f>
        <v>0</v>
      </c>
      <c r="O454" s="15"/>
    </row>
    <row r="455" spans="1:15" ht="13.5">
      <c r="A455" s="13">
        <v>3060016</v>
      </c>
      <c r="B455" s="14" t="s">
        <v>587</v>
      </c>
      <c r="C455" s="15">
        <v>0</v>
      </c>
      <c r="D455" s="15">
        <v>0</v>
      </c>
      <c r="E455" s="15">
        <v>31637.48</v>
      </c>
      <c r="F455" s="15">
        <v>0</v>
      </c>
      <c r="G455" s="11">
        <f t="shared" si="29"/>
        <v>31637.48</v>
      </c>
      <c r="H455" s="12">
        <f t="shared" si="30"/>
        <v>0</v>
      </c>
      <c r="I455" s="324" t="s">
        <v>159</v>
      </c>
      <c r="J455" s="17">
        <f>VLOOKUP(A455,'TB 2023'!B:J,9,0)</f>
        <v>0</v>
      </c>
      <c r="K455" s="18">
        <f t="shared" si="31"/>
        <v>0</v>
      </c>
      <c r="L455" s="17">
        <f>VLOOKUP(A455,'TB 2023'!B:M,12,0)</f>
        <v>0</v>
      </c>
      <c r="M455" s="18">
        <f t="shared" si="32"/>
        <v>0</v>
      </c>
      <c r="O455" s="15"/>
    </row>
    <row r="456" spans="1:15" ht="13.5">
      <c r="A456" s="13">
        <v>3060017</v>
      </c>
      <c r="B456" s="14" t="s">
        <v>588</v>
      </c>
      <c r="C456" s="15">
        <v>0</v>
      </c>
      <c r="D456" s="15">
        <v>0</v>
      </c>
      <c r="E456" s="15">
        <v>2476621.8099799999</v>
      </c>
      <c r="F456" s="15">
        <v>900</v>
      </c>
      <c r="G456" s="11">
        <f t="shared" si="29"/>
        <v>2475721.8099799999</v>
      </c>
      <c r="H456" s="12">
        <f t="shared" si="30"/>
        <v>0</v>
      </c>
      <c r="I456" s="324" t="s">
        <v>159</v>
      </c>
      <c r="J456" s="17">
        <f>VLOOKUP(A456,'TB 2023'!B:J,9,0)</f>
        <v>0</v>
      </c>
      <c r="K456" s="18">
        <f t="shared" si="31"/>
        <v>0</v>
      </c>
      <c r="L456" s="17">
        <f>VLOOKUP(A456,'TB 2023'!B:M,12,0)</f>
        <v>900</v>
      </c>
      <c r="M456" s="18">
        <f t="shared" si="32"/>
        <v>0</v>
      </c>
      <c r="O456" s="15"/>
    </row>
    <row r="457" spans="1:15" ht="13.5">
      <c r="A457" s="13">
        <v>3060018</v>
      </c>
      <c r="B457" s="14" t="s">
        <v>589</v>
      </c>
      <c r="C457" s="15">
        <v>0</v>
      </c>
      <c r="D457" s="15">
        <v>0</v>
      </c>
      <c r="E457" s="15">
        <v>25059.65998</v>
      </c>
      <c r="F457" s="15">
        <v>1384</v>
      </c>
      <c r="G457" s="11">
        <f t="shared" si="29"/>
        <v>23675.65998</v>
      </c>
      <c r="H457" s="12">
        <f t="shared" si="30"/>
        <v>0</v>
      </c>
      <c r="I457" s="324" t="s">
        <v>159</v>
      </c>
      <c r="J457" s="17">
        <f>VLOOKUP(A457,'TB 2023'!B:J,9,0)</f>
        <v>0</v>
      </c>
      <c r="K457" s="18">
        <f t="shared" si="31"/>
        <v>0</v>
      </c>
      <c r="L457" s="17">
        <f>VLOOKUP(A457,'TB 2023'!B:M,12,0)</f>
        <v>1384</v>
      </c>
      <c r="M457" s="18">
        <f t="shared" si="32"/>
        <v>0</v>
      </c>
      <c r="O457" s="15"/>
    </row>
    <row r="458" spans="1:15" ht="13.5">
      <c r="A458" s="13">
        <v>3060020</v>
      </c>
      <c r="B458" s="14" t="s">
        <v>590</v>
      </c>
      <c r="C458" s="15">
        <v>0</v>
      </c>
      <c r="D458" s="15">
        <v>0</v>
      </c>
      <c r="E458" s="15">
        <v>48687.38</v>
      </c>
      <c r="F458" s="15">
        <v>0</v>
      </c>
      <c r="G458" s="11">
        <f t="shared" si="29"/>
        <v>48687.38</v>
      </c>
      <c r="H458" s="12">
        <f t="shared" si="30"/>
        <v>0</v>
      </c>
      <c r="I458" s="324" t="s">
        <v>159</v>
      </c>
      <c r="J458" s="17">
        <f>VLOOKUP(A458,'TB 2023'!B:J,9,0)</f>
        <v>0</v>
      </c>
      <c r="K458" s="18">
        <f t="shared" si="31"/>
        <v>0</v>
      </c>
      <c r="L458" s="17">
        <f>VLOOKUP(A458,'TB 2023'!B:M,12,0)</f>
        <v>0</v>
      </c>
      <c r="M458" s="18">
        <f t="shared" si="32"/>
        <v>0</v>
      </c>
      <c r="O458" s="15"/>
    </row>
    <row r="459" spans="1:15" ht="13.5">
      <c r="A459" s="13">
        <v>3060021</v>
      </c>
      <c r="B459" s="14" t="s">
        <v>591</v>
      </c>
      <c r="C459" s="15">
        <v>0</v>
      </c>
      <c r="D459" s="15">
        <v>0</v>
      </c>
      <c r="E459" s="15">
        <v>5022787.92</v>
      </c>
      <c r="F459" s="15">
        <v>44412.63</v>
      </c>
      <c r="G459" s="11">
        <f t="shared" si="29"/>
        <v>4978375.29</v>
      </c>
      <c r="H459" s="12">
        <f t="shared" si="30"/>
        <v>0</v>
      </c>
      <c r="I459" s="324" t="s">
        <v>159</v>
      </c>
      <c r="J459" s="17">
        <f>VLOOKUP(A459,'TB 2023'!B:J,9,0)</f>
        <v>0</v>
      </c>
      <c r="K459" s="18">
        <f t="shared" si="31"/>
        <v>0</v>
      </c>
      <c r="L459" s="17">
        <f>VLOOKUP(A459,'TB 2023'!B:M,12,0)</f>
        <v>44412.63</v>
      </c>
      <c r="M459" s="18">
        <f t="shared" si="32"/>
        <v>0</v>
      </c>
      <c r="O459" s="15"/>
    </row>
    <row r="460" spans="1:15" ht="13.5">
      <c r="A460" s="13">
        <v>3060022</v>
      </c>
      <c r="B460" s="14" t="s">
        <v>592</v>
      </c>
      <c r="C460" s="15">
        <v>0</v>
      </c>
      <c r="D460" s="15">
        <v>0</v>
      </c>
      <c r="E460" s="15">
        <v>341677.72000000003</v>
      </c>
      <c r="F460" s="15">
        <v>2014.8700000000001</v>
      </c>
      <c r="G460" s="11">
        <f t="shared" si="29"/>
        <v>339662.85000000003</v>
      </c>
      <c r="H460" s="12">
        <f t="shared" si="30"/>
        <v>0</v>
      </c>
      <c r="I460" s="324" t="s">
        <v>159</v>
      </c>
      <c r="J460" s="17">
        <f>VLOOKUP(A460,'TB 2023'!B:J,9,0)</f>
        <v>0</v>
      </c>
      <c r="K460" s="18">
        <f t="shared" si="31"/>
        <v>0</v>
      </c>
      <c r="L460" s="17">
        <f>VLOOKUP(A460,'TB 2023'!B:M,12,0)</f>
        <v>2014.8700000000001</v>
      </c>
      <c r="M460" s="18">
        <f t="shared" si="32"/>
        <v>0</v>
      </c>
      <c r="O460" s="15"/>
    </row>
    <row r="461" spans="1:15" ht="13.5">
      <c r="A461" s="13">
        <v>3060023</v>
      </c>
      <c r="B461" s="14" t="s">
        <v>593</v>
      </c>
      <c r="C461" s="15">
        <v>0</v>
      </c>
      <c r="D461" s="15">
        <v>0</v>
      </c>
      <c r="E461" s="15">
        <v>26972</v>
      </c>
      <c r="F461" s="15">
        <v>0</v>
      </c>
      <c r="G461" s="11">
        <f t="shared" si="29"/>
        <v>26972</v>
      </c>
      <c r="H461" s="12">
        <f t="shared" si="30"/>
        <v>0</v>
      </c>
      <c r="I461" s="324" t="s">
        <v>159</v>
      </c>
      <c r="J461" s="17">
        <f>VLOOKUP(A461,'TB 2023'!B:J,9,0)</f>
        <v>0</v>
      </c>
      <c r="K461" s="18">
        <f t="shared" si="31"/>
        <v>0</v>
      </c>
      <c r="L461" s="17">
        <f>VLOOKUP(A461,'TB 2023'!B:M,12,0)</f>
        <v>0</v>
      </c>
      <c r="M461" s="18">
        <f t="shared" si="32"/>
        <v>0</v>
      </c>
      <c r="O461" s="15"/>
    </row>
    <row r="462" spans="1:15" ht="13.5">
      <c r="A462" s="13">
        <v>3060024</v>
      </c>
      <c r="B462" s="14" t="s">
        <v>594</v>
      </c>
      <c r="C462" s="15">
        <v>0</v>
      </c>
      <c r="D462" s="15">
        <v>0</v>
      </c>
      <c r="E462" s="15">
        <v>224399.62</v>
      </c>
      <c r="F462" s="15">
        <v>0</v>
      </c>
      <c r="G462" s="11">
        <f t="shared" si="29"/>
        <v>224399.62</v>
      </c>
      <c r="H462" s="12">
        <f t="shared" si="30"/>
        <v>0</v>
      </c>
      <c r="I462" s="324" t="s">
        <v>159</v>
      </c>
      <c r="J462" s="17">
        <f>VLOOKUP(A462,'TB 2023'!B:J,9,0)</f>
        <v>0</v>
      </c>
      <c r="K462" s="18">
        <f t="shared" si="31"/>
        <v>0</v>
      </c>
      <c r="L462" s="17">
        <f>VLOOKUP(A462,'TB 2023'!B:M,12,0)</f>
        <v>0</v>
      </c>
      <c r="M462" s="18">
        <f t="shared" si="32"/>
        <v>0</v>
      </c>
      <c r="O462" s="15"/>
    </row>
    <row r="463" spans="1:15" ht="13.5">
      <c r="A463" s="13">
        <v>3060025</v>
      </c>
      <c r="B463" s="14" t="s">
        <v>595</v>
      </c>
      <c r="C463" s="15">
        <v>0</v>
      </c>
      <c r="D463" s="15">
        <v>0</v>
      </c>
      <c r="E463" s="15">
        <v>1111680.2279999999</v>
      </c>
      <c r="F463" s="15">
        <v>34398.629999999997</v>
      </c>
      <c r="G463" s="11">
        <f t="shared" si="29"/>
        <v>1077281.598</v>
      </c>
      <c r="H463" s="12">
        <f t="shared" si="30"/>
        <v>0</v>
      </c>
      <c r="I463" s="324" t="s">
        <v>159</v>
      </c>
      <c r="J463" s="17">
        <f>VLOOKUP(A463,'TB 2023'!B:J,9,0)</f>
        <v>0</v>
      </c>
      <c r="K463" s="18">
        <f t="shared" si="31"/>
        <v>0</v>
      </c>
      <c r="L463" s="17">
        <f>VLOOKUP(A463,'TB 2023'!B:M,12,0)</f>
        <v>34398.629999999997</v>
      </c>
      <c r="M463" s="18">
        <f t="shared" si="32"/>
        <v>0</v>
      </c>
      <c r="O463" s="15"/>
    </row>
    <row r="464" spans="1:15" ht="13.5">
      <c r="A464" s="13">
        <v>3060026</v>
      </c>
      <c r="B464" s="14" t="s">
        <v>596</v>
      </c>
      <c r="C464" s="15">
        <v>0</v>
      </c>
      <c r="D464" s="15">
        <v>0</v>
      </c>
      <c r="E464" s="15">
        <v>285898.31</v>
      </c>
      <c r="F464" s="15">
        <v>0</v>
      </c>
      <c r="G464" s="11">
        <f t="shared" si="29"/>
        <v>285898.31</v>
      </c>
      <c r="H464" s="12">
        <f t="shared" si="30"/>
        <v>0</v>
      </c>
      <c r="I464" s="324" t="s">
        <v>159</v>
      </c>
      <c r="J464" s="17">
        <f>VLOOKUP(A464,'TB 2023'!B:J,9,0)</f>
        <v>0</v>
      </c>
      <c r="K464" s="18">
        <f t="shared" si="31"/>
        <v>0</v>
      </c>
      <c r="L464" s="17">
        <f>VLOOKUP(A464,'TB 2023'!B:M,12,0)</f>
        <v>0</v>
      </c>
      <c r="M464" s="18">
        <f t="shared" si="32"/>
        <v>0</v>
      </c>
      <c r="O464" s="15"/>
    </row>
    <row r="465" spans="1:15" ht="13.5">
      <c r="A465" s="13">
        <v>3060027</v>
      </c>
      <c r="B465" s="14" t="s">
        <v>597</v>
      </c>
      <c r="C465" s="15">
        <v>0</v>
      </c>
      <c r="D465" s="15">
        <v>0</v>
      </c>
      <c r="E465" s="15">
        <v>170676.81</v>
      </c>
      <c r="F465" s="15">
        <v>2345</v>
      </c>
      <c r="G465" s="11">
        <f t="shared" si="29"/>
        <v>168331.81</v>
      </c>
      <c r="H465" s="12">
        <f t="shared" si="30"/>
        <v>0</v>
      </c>
      <c r="I465" s="324" t="s">
        <v>159</v>
      </c>
      <c r="J465" s="17">
        <f>VLOOKUP(A465,'TB 2023'!B:J,9,0)</f>
        <v>0</v>
      </c>
      <c r="K465" s="18">
        <f t="shared" si="31"/>
        <v>0</v>
      </c>
      <c r="L465" s="17">
        <f>VLOOKUP(A465,'TB 2023'!B:M,12,0)</f>
        <v>2345</v>
      </c>
      <c r="M465" s="18">
        <f t="shared" si="32"/>
        <v>0</v>
      </c>
      <c r="O465" s="15"/>
    </row>
    <row r="466" spans="1:15" ht="13.5">
      <c r="A466" s="13">
        <v>3060028</v>
      </c>
      <c r="B466" s="14" t="s">
        <v>598</v>
      </c>
      <c r="C466" s="15">
        <v>0</v>
      </c>
      <c r="D466" s="15">
        <v>0</v>
      </c>
      <c r="E466" s="15">
        <v>132504.62</v>
      </c>
      <c r="F466" s="15">
        <v>1346.68</v>
      </c>
      <c r="G466" s="11">
        <f t="shared" si="29"/>
        <v>131157.94</v>
      </c>
      <c r="H466" s="12">
        <f t="shared" si="30"/>
        <v>0</v>
      </c>
      <c r="I466" s="324" t="s">
        <v>159</v>
      </c>
      <c r="J466" s="17">
        <f>VLOOKUP(A466,'TB 2023'!B:J,9,0)</f>
        <v>0</v>
      </c>
      <c r="K466" s="18">
        <f t="shared" si="31"/>
        <v>0</v>
      </c>
      <c r="L466" s="17">
        <f>VLOOKUP(A466,'TB 2023'!B:M,12,0)</f>
        <v>1346.68</v>
      </c>
      <c r="M466" s="18">
        <f t="shared" si="32"/>
        <v>0</v>
      </c>
      <c r="O466" s="15"/>
    </row>
    <row r="467" spans="1:15" ht="13.5">
      <c r="A467" s="13">
        <v>3060029</v>
      </c>
      <c r="B467" s="14" t="s">
        <v>599</v>
      </c>
      <c r="C467" s="15">
        <v>0</v>
      </c>
      <c r="D467" s="15">
        <v>0</v>
      </c>
      <c r="E467" s="15">
        <v>239739.16</v>
      </c>
      <c r="F467" s="15">
        <v>100</v>
      </c>
      <c r="G467" s="11">
        <f t="shared" si="29"/>
        <v>239639.16</v>
      </c>
      <c r="H467" s="12">
        <f t="shared" si="30"/>
        <v>0</v>
      </c>
      <c r="I467" s="324" t="s">
        <v>159</v>
      </c>
      <c r="J467" s="17">
        <f>VLOOKUP(A467,'TB 2023'!B:J,9,0)</f>
        <v>0</v>
      </c>
      <c r="K467" s="18">
        <f t="shared" si="31"/>
        <v>0</v>
      </c>
      <c r="L467" s="17">
        <f>VLOOKUP(A467,'TB 2023'!B:M,12,0)</f>
        <v>100</v>
      </c>
      <c r="M467" s="18">
        <f t="shared" si="32"/>
        <v>0</v>
      </c>
      <c r="O467" s="15"/>
    </row>
    <row r="468" spans="1:15" ht="13.5">
      <c r="A468" s="13">
        <v>3060031</v>
      </c>
      <c r="B468" s="14" t="s">
        <v>600</v>
      </c>
      <c r="C468" s="15">
        <v>0</v>
      </c>
      <c r="D468" s="15">
        <v>0</v>
      </c>
      <c r="E468" s="15">
        <v>680164.05</v>
      </c>
      <c r="F468" s="15">
        <v>0</v>
      </c>
      <c r="G468" s="11">
        <f t="shared" si="29"/>
        <v>680164.05</v>
      </c>
      <c r="H468" s="12">
        <f t="shared" si="30"/>
        <v>0</v>
      </c>
      <c r="I468" s="324" t="s">
        <v>159</v>
      </c>
      <c r="J468" s="17">
        <f>VLOOKUP(A468,'TB 2023'!B:J,9,0)</f>
        <v>0</v>
      </c>
      <c r="K468" s="18">
        <f t="shared" si="31"/>
        <v>0</v>
      </c>
      <c r="L468" s="17">
        <f>VLOOKUP(A468,'TB 2023'!B:M,12,0)</f>
        <v>0</v>
      </c>
      <c r="M468" s="18">
        <f t="shared" si="32"/>
        <v>0</v>
      </c>
      <c r="O468" s="15"/>
    </row>
    <row r="469" spans="1:15" ht="13.5">
      <c r="A469" s="13">
        <v>3060032</v>
      </c>
      <c r="B469" s="14" t="s">
        <v>601</v>
      </c>
      <c r="C469" s="15">
        <v>0</v>
      </c>
      <c r="D469" s="15">
        <v>0</v>
      </c>
      <c r="E469" s="15">
        <v>6150</v>
      </c>
      <c r="F469" s="15">
        <v>0</v>
      </c>
      <c r="G469" s="11">
        <f t="shared" si="29"/>
        <v>6150</v>
      </c>
      <c r="H469" s="12">
        <f t="shared" si="30"/>
        <v>0</v>
      </c>
      <c r="I469" s="324" t="s">
        <v>159</v>
      </c>
      <c r="J469" s="17">
        <f>VLOOKUP(A469,'TB 2023'!B:J,9,0)</f>
        <v>0</v>
      </c>
      <c r="K469" s="18">
        <f t="shared" si="31"/>
        <v>0</v>
      </c>
      <c r="L469" s="17">
        <f>VLOOKUP(A469,'TB 2023'!B:M,12,0)</f>
        <v>0</v>
      </c>
      <c r="M469" s="18">
        <f t="shared" si="32"/>
        <v>0</v>
      </c>
      <c r="O469" s="15"/>
    </row>
    <row r="470" spans="1:15" ht="13.5">
      <c r="A470" s="13">
        <v>3060033</v>
      </c>
      <c r="B470" s="14" t="s">
        <v>602</v>
      </c>
      <c r="C470" s="15">
        <v>0</v>
      </c>
      <c r="D470" s="15">
        <v>0</v>
      </c>
      <c r="E470" s="15">
        <v>35495.94</v>
      </c>
      <c r="F470" s="15">
        <v>0</v>
      </c>
      <c r="G470" s="11">
        <f t="shared" si="29"/>
        <v>35495.94</v>
      </c>
      <c r="H470" s="12">
        <f t="shared" si="30"/>
        <v>0</v>
      </c>
      <c r="I470" s="324" t="s">
        <v>159</v>
      </c>
      <c r="J470" s="17">
        <f>VLOOKUP(A470,'TB 2023'!B:J,9,0)</f>
        <v>0</v>
      </c>
      <c r="K470" s="18">
        <f t="shared" si="31"/>
        <v>0</v>
      </c>
      <c r="L470" s="17">
        <f>VLOOKUP(A470,'TB 2023'!B:M,12,0)</f>
        <v>0</v>
      </c>
      <c r="M470" s="18">
        <f t="shared" si="32"/>
        <v>0</v>
      </c>
      <c r="O470" s="15"/>
    </row>
    <row r="471" spans="1:15" ht="13.5">
      <c r="A471" s="13">
        <v>3060034</v>
      </c>
      <c r="B471" s="14" t="s">
        <v>603</v>
      </c>
      <c r="C471" s="15">
        <v>0</v>
      </c>
      <c r="D471" s="15">
        <v>0</v>
      </c>
      <c r="E471" s="15">
        <v>9987044.9199999999</v>
      </c>
      <c r="F471" s="15">
        <v>140555.30000000002</v>
      </c>
      <c r="G471" s="11">
        <f t="shared" si="29"/>
        <v>9846489.6199999992</v>
      </c>
      <c r="H471" s="12">
        <f t="shared" si="30"/>
        <v>0</v>
      </c>
      <c r="I471" s="324" t="s">
        <v>159</v>
      </c>
      <c r="J471" s="17">
        <f>VLOOKUP(A471,'TB 2023'!B:J,9,0)</f>
        <v>0</v>
      </c>
      <c r="K471" s="18">
        <f t="shared" si="31"/>
        <v>0</v>
      </c>
      <c r="L471" s="17">
        <f>VLOOKUP(A471,'TB 2023'!B:M,12,0)</f>
        <v>140555.30000000002</v>
      </c>
      <c r="M471" s="18">
        <f t="shared" si="32"/>
        <v>0</v>
      </c>
      <c r="O471" s="15"/>
    </row>
    <row r="472" spans="1:15" ht="13.5">
      <c r="A472" s="13">
        <v>3060035</v>
      </c>
      <c r="B472" s="14" t="s">
        <v>604</v>
      </c>
      <c r="C472" s="15">
        <v>0</v>
      </c>
      <c r="D472" s="15">
        <v>0</v>
      </c>
      <c r="E472" s="15">
        <v>23765.39</v>
      </c>
      <c r="F472" s="15">
        <v>150</v>
      </c>
      <c r="G472" s="11">
        <f t="shared" si="29"/>
        <v>23615.39</v>
      </c>
      <c r="H472" s="12">
        <f t="shared" si="30"/>
        <v>0</v>
      </c>
      <c r="I472" s="324" t="s">
        <v>159</v>
      </c>
      <c r="J472" s="17">
        <f>VLOOKUP(A472,'TB 2023'!B:J,9,0)</f>
        <v>0</v>
      </c>
      <c r="K472" s="18">
        <f t="shared" si="31"/>
        <v>0</v>
      </c>
      <c r="L472" s="17">
        <f>VLOOKUP(A472,'TB 2023'!B:M,12,0)</f>
        <v>150</v>
      </c>
      <c r="M472" s="18">
        <f t="shared" si="32"/>
        <v>0</v>
      </c>
      <c r="O472" s="15"/>
    </row>
    <row r="473" spans="1:15" ht="13.5">
      <c r="A473" s="13">
        <v>3060037</v>
      </c>
      <c r="B473" s="14" t="s">
        <v>605</v>
      </c>
      <c r="C473" s="15">
        <v>0</v>
      </c>
      <c r="D473" s="15">
        <v>0</v>
      </c>
      <c r="E473" s="15">
        <v>56009.279999999999</v>
      </c>
      <c r="F473" s="15">
        <v>0</v>
      </c>
      <c r="G473" s="11">
        <f t="shared" si="29"/>
        <v>56009.279999999999</v>
      </c>
      <c r="H473" s="12">
        <f t="shared" si="30"/>
        <v>0</v>
      </c>
      <c r="I473" s="324" t="s">
        <v>159</v>
      </c>
      <c r="J473" s="17">
        <f>VLOOKUP(A473,'TB 2023'!B:J,9,0)</f>
        <v>0</v>
      </c>
      <c r="K473" s="18">
        <f t="shared" si="31"/>
        <v>0</v>
      </c>
      <c r="L473" s="17">
        <f>VLOOKUP(A473,'TB 2023'!B:M,12,0)</f>
        <v>0</v>
      </c>
      <c r="M473" s="18">
        <f t="shared" si="32"/>
        <v>0</v>
      </c>
      <c r="O473" s="15"/>
    </row>
    <row r="474" spans="1:15" ht="13.5">
      <c r="A474" s="13">
        <v>3060038</v>
      </c>
      <c r="B474" s="14" t="s">
        <v>606</v>
      </c>
      <c r="C474" s="15">
        <v>0</v>
      </c>
      <c r="D474" s="15">
        <v>0</v>
      </c>
      <c r="E474" s="15">
        <v>85079.17</v>
      </c>
      <c r="F474" s="15">
        <v>10535</v>
      </c>
      <c r="G474" s="11">
        <f t="shared" si="29"/>
        <v>74544.17</v>
      </c>
      <c r="H474" s="12">
        <f t="shared" si="30"/>
        <v>0</v>
      </c>
      <c r="I474" s="324" t="s">
        <v>159</v>
      </c>
      <c r="J474" s="17">
        <f>VLOOKUP(A474,'TB 2023'!B:J,9,0)</f>
        <v>0</v>
      </c>
      <c r="K474" s="18">
        <f t="shared" si="31"/>
        <v>0</v>
      </c>
      <c r="L474" s="17">
        <f>VLOOKUP(A474,'TB 2023'!B:M,12,0)</f>
        <v>10535</v>
      </c>
      <c r="M474" s="18">
        <f t="shared" si="32"/>
        <v>0</v>
      </c>
      <c r="O474" s="15"/>
    </row>
    <row r="475" spans="1:15" ht="13.5">
      <c r="A475" s="13">
        <v>3060040</v>
      </c>
      <c r="B475" s="14" t="s">
        <v>607</v>
      </c>
      <c r="C475" s="15">
        <v>0</v>
      </c>
      <c r="D475" s="15">
        <v>0</v>
      </c>
      <c r="E475" s="15">
        <v>150210.26</v>
      </c>
      <c r="F475" s="15">
        <v>0</v>
      </c>
      <c r="G475" s="11">
        <f t="shared" si="29"/>
        <v>150210.26</v>
      </c>
      <c r="H475" s="12">
        <f t="shared" si="30"/>
        <v>0</v>
      </c>
      <c r="I475" s="324" t="s">
        <v>159</v>
      </c>
      <c r="J475" s="17">
        <f>VLOOKUP(A475,'TB 2023'!B:J,9,0)</f>
        <v>0</v>
      </c>
      <c r="K475" s="18">
        <f t="shared" si="31"/>
        <v>0</v>
      </c>
      <c r="L475" s="17">
        <f>VLOOKUP(A475,'TB 2023'!B:M,12,0)</f>
        <v>0</v>
      </c>
      <c r="M475" s="18">
        <f t="shared" si="32"/>
        <v>0</v>
      </c>
      <c r="O475" s="15"/>
    </row>
    <row r="476" spans="1:15" ht="13.5">
      <c r="A476" s="13">
        <v>3060041</v>
      </c>
      <c r="B476" s="14" t="s">
        <v>608</v>
      </c>
      <c r="C476" s="15">
        <v>0</v>
      </c>
      <c r="D476" s="15">
        <v>0</v>
      </c>
      <c r="E476" s="15">
        <v>259276.67</v>
      </c>
      <c r="F476" s="15">
        <v>0</v>
      </c>
      <c r="G476" s="11">
        <f t="shared" si="29"/>
        <v>259276.67</v>
      </c>
      <c r="H476" s="12">
        <f t="shared" si="30"/>
        <v>0</v>
      </c>
      <c r="I476" s="324" t="s">
        <v>159</v>
      </c>
      <c r="J476" s="17">
        <f>VLOOKUP(A476,'TB 2023'!B:J,9,0)</f>
        <v>0</v>
      </c>
      <c r="K476" s="18">
        <f t="shared" si="31"/>
        <v>0</v>
      </c>
      <c r="L476" s="17">
        <f>VLOOKUP(A476,'TB 2023'!B:M,12,0)</f>
        <v>0</v>
      </c>
      <c r="M476" s="18">
        <f t="shared" si="32"/>
        <v>0</v>
      </c>
      <c r="O476" s="15"/>
    </row>
    <row r="477" spans="1:15" ht="13.5">
      <c r="A477" s="13">
        <v>3060043</v>
      </c>
      <c r="B477" s="14" t="s">
        <v>609</v>
      </c>
      <c r="C477" s="15">
        <v>0</v>
      </c>
      <c r="D477" s="15">
        <v>0</v>
      </c>
      <c r="E477" s="15">
        <v>545297.98</v>
      </c>
      <c r="F477" s="15">
        <v>2027.67</v>
      </c>
      <c r="G477" s="11">
        <f t="shared" si="29"/>
        <v>543270.30999999994</v>
      </c>
      <c r="H477" s="12">
        <f t="shared" si="30"/>
        <v>0</v>
      </c>
      <c r="I477" s="324" t="s">
        <v>159</v>
      </c>
      <c r="J477" s="17">
        <f>VLOOKUP(A477,'TB 2023'!B:J,9,0)</f>
        <v>0</v>
      </c>
      <c r="K477" s="18">
        <f t="shared" si="31"/>
        <v>0</v>
      </c>
      <c r="L477" s="17">
        <f>VLOOKUP(A477,'TB 2023'!B:M,12,0)</f>
        <v>2027.67</v>
      </c>
      <c r="M477" s="18">
        <f t="shared" si="32"/>
        <v>0</v>
      </c>
      <c r="O477" s="15"/>
    </row>
    <row r="478" spans="1:15" ht="13.5">
      <c r="A478" s="13">
        <v>3060044</v>
      </c>
      <c r="B478" s="14" t="s">
        <v>610</v>
      </c>
      <c r="C478" s="15">
        <v>0</v>
      </c>
      <c r="D478" s="15">
        <v>0</v>
      </c>
      <c r="E478" s="15">
        <v>67099.490000000005</v>
      </c>
      <c r="F478" s="15">
        <v>9460</v>
      </c>
      <c r="G478" s="11">
        <f t="shared" si="29"/>
        <v>57639.490000000005</v>
      </c>
      <c r="H478" s="12">
        <f t="shared" si="30"/>
        <v>0</v>
      </c>
      <c r="I478" s="324" t="s">
        <v>159</v>
      </c>
      <c r="J478" s="17">
        <f>VLOOKUP(A478,'TB 2023'!B:J,9,0)</f>
        <v>0</v>
      </c>
      <c r="K478" s="18">
        <f t="shared" si="31"/>
        <v>0</v>
      </c>
      <c r="L478" s="17">
        <f>VLOOKUP(A478,'TB 2023'!B:M,12,0)</f>
        <v>9460</v>
      </c>
      <c r="M478" s="18">
        <f t="shared" si="32"/>
        <v>0</v>
      </c>
      <c r="O478" s="15"/>
    </row>
    <row r="479" spans="1:15" ht="13.5">
      <c r="A479" s="13">
        <v>3060048</v>
      </c>
      <c r="B479" s="14" t="s">
        <v>611</v>
      </c>
      <c r="C479" s="15">
        <v>0</v>
      </c>
      <c r="D479" s="15">
        <v>0</v>
      </c>
      <c r="E479" s="15">
        <v>0</v>
      </c>
      <c r="F479" s="15">
        <v>0</v>
      </c>
      <c r="G479" s="11">
        <f t="shared" si="29"/>
        <v>0</v>
      </c>
      <c r="H479" s="12">
        <f t="shared" si="30"/>
        <v>0</v>
      </c>
      <c r="I479" s="324" t="s">
        <v>159</v>
      </c>
      <c r="J479" s="17">
        <f>VLOOKUP(A479,'TB 2023'!B:J,9,0)</f>
        <v>0</v>
      </c>
      <c r="K479" s="18">
        <f t="shared" si="31"/>
        <v>0</v>
      </c>
      <c r="L479" s="17">
        <f>VLOOKUP(A479,'TB 2023'!B:M,12,0)</f>
        <v>0</v>
      </c>
      <c r="M479" s="18">
        <f t="shared" si="32"/>
        <v>0</v>
      </c>
      <c r="O479" s="15"/>
    </row>
    <row r="480" spans="1:15" ht="13.5">
      <c r="A480" s="13">
        <v>3060052</v>
      </c>
      <c r="B480" s="14" t="s">
        <v>612</v>
      </c>
      <c r="C480" s="15">
        <v>0</v>
      </c>
      <c r="D480" s="15">
        <v>0</v>
      </c>
      <c r="E480" s="15">
        <v>19426.34</v>
      </c>
      <c r="F480" s="15">
        <v>0</v>
      </c>
      <c r="G480" s="11">
        <f t="shared" si="29"/>
        <v>19426.34</v>
      </c>
      <c r="H480" s="12">
        <f t="shared" si="30"/>
        <v>0</v>
      </c>
      <c r="I480" s="324" t="s">
        <v>159</v>
      </c>
      <c r="J480" s="17">
        <f>VLOOKUP(A480,'TB 2023'!B:J,9,0)</f>
        <v>0</v>
      </c>
      <c r="K480" s="18">
        <f t="shared" si="31"/>
        <v>0</v>
      </c>
      <c r="L480" s="17">
        <f>VLOOKUP(A480,'TB 2023'!B:M,12,0)</f>
        <v>0</v>
      </c>
      <c r="M480" s="18">
        <f t="shared" si="32"/>
        <v>0</v>
      </c>
      <c r="O480" s="15"/>
    </row>
    <row r="481" spans="1:15" ht="13.5">
      <c r="A481" s="13">
        <v>3060053</v>
      </c>
      <c r="B481" s="14" t="s">
        <v>613</v>
      </c>
      <c r="C481" s="15">
        <v>0</v>
      </c>
      <c r="D481" s="15">
        <v>0</v>
      </c>
      <c r="E481" s="15">
        <v>1103141.02</v>
      </c>
      <c r="F481" s="15">
        <v>26300</v>
      </c>
      <c r="G481" s="11">
        <f t="shared" si="29"/>
        <v>1076841.02</v>
      </c>
      <c r="H481" s="12">
        <f t="shared" si="30"/>
        <v>0</v>
      </c>
      <c r="I481" s="324" t="s">
        <v>159</v>
      </c>
      <c r="J481" s="17">
        <f>VLOOKUP(A481,'TB 2023'!B:J,9,0)</f>
        <v>0</v>
      </c>
      <c r="K481" s="18">
        <f t="shared" si="31"/>
        <v>0</v>
      </c>
      <c r="L481" s="17">
        <f>VLOOKUP(A481,'TB 2023'!B:M,12,0)</f>
        <v>26300</v>
      </c>
      <c r="M481" s="18">
        <f t="shared" si="32"/>
        <v>0</v>
      </c>
      <c r="O481" s="15"/>
    </row>
    <row r="482" spans="1:15" ht="13.5">
      <c r="A482" s="13">
        <v>3060054</v>
      </c>
      <c r="B482" s="14" t="s">
        <v>614</v>
      </c>
      <c r="C482" s="15">
        <v>0</v>
      </c>
      <c r="D482" s="15">
        <v>0</v>
      </c>
      <c r="E482" s="15">
        <v>225603.49</v>
      </c>
      <c r="F482" s="15">
        <v>0</v>
      </c>
      <c r="G482" s="11">
        <f t="shared" si="29"/>
        <v>225603.49</v>
      </c>
      <c r="H482" s="12">
        <f t="shared" si="30"/>
        <v>0</v>
      </c>
      <c r="I482" s="324" t="s">
        <v>159</v>
      </c>
      <c r="J482" s="17">
        <f>VLOOKUP(A482,'TB 2023'!B:J,9,0)</f>
        <v>0</v>
      </c>
      <c r="K482" s="18">
        <f t="shared" si="31"/>
        <v>0</v>
      </c>
      <c r="L482" s="17">
        <f>VLOOKUP(A482,'TB 2023'!B:M,12,0)</f>
        <v>0</v>
      </c>
      <c r="M482" s="18">
        <f t="shared" si="32"/>
        <v>0</v>
      </c>
      <c r="O482" s="15"/>
    </row>
    <row r="483" spans="1:15" ht="13.5">
      <c r="A483" s="13">
        <v>3060055</v>
      </c>
      <c r="B483" s="14" t="s">
        <v>615</v>
      </c>
      <c r="C483" s="15">
        <v>0</v>
      </c>
      <c r="D483" s="15">
        <v>0</v>
      </c>
      <c r="E483" s="15">
        <v>8637753.6999999993</v>
      </c>
      <c r="F483" s="15">
        <v>4652</v>
      </c>
      <c r="G483" s="11">
        <f t="shared" si="29"/>
        <v>8633101.6999999993</v>
      </c>
      <c r="H483" s="12">
        <f t="shared" si="30"/>
        <v>0</v>
      </c>
      <c r="I483" s="324" t="s">
        <v>159</v>
      </c>
      <c r="J483" s="17">
        <f>VLOOKUP(A483,'TB 2023'!B:J,9,0)</f>
        <v>0</v>
      </c>
      <c r="K483" s="18">
        <f t="shared" si="31"/>
        <v>0</v>
      </c>
      <c r="L483" s="17">
        <f>VLOOKUP(A483,'TB 2023'!B:M,12,0)</f>
        <v>4652</v>
      </c>
      <c r="M483" s="18">
        <f t="shared" si="32"/>
        <v>0</v>
      </c>
      <c r="O483" s="15"/>
    </row>
    <row r="484" spans="1:15" ht="13.5">
      <c r="A484" s="13">
        <v>3060056</v>
      </c>
      <c r="B484" s="14" t="s">
        <v>616</v>
      </c>
      <c r="C484" s="15">
        <v>0</v>
      </c>
      <c r="D484" s="15">
        <v>0</v>
      </c>
      <c r="E484" s="15">
        <v>616835</v>
      </c>
      <c r="F484" s="15">
        <v>0</v>
      </c>
      <c r="G484" s="11">
        <f t="shared" si="29"/>
        <v>616835</v>
      </c>
      <c r="H484" s="12">
        <f t="shared" si="30"/>
        <v>0</v>
      </c>
      <c r="I484" s="324" t="s">
        <v>159</v>
      </c>
      <c r="J484" s="17">
        <f>VLOOKUP(A484,'TB 2023'!B:J,9,0)</f>
        <v>0</v>
      </c>
      <c r="K484" s="18">
        <f t="shared" si="31"/>
        <v>0</v>
      </c>
      <c r="L484" s="17">
        <f>VLOOKUP(A484,'TB 2023'!B:M,12,0)</f>
        <v>0</v>
      </c>
      <c r="M484" s="18">
        <f t="shared" si="32"/>
        <v>0</v>
      </c>
      <c r="O484" s="15"/>
    </row>
    <row r="485" spans="1:15" ht="13.5">
      <c r="A485" s="13">
        <v>3060057</v>
      </c>
      <c r="B485" s="14" t="s">
        <v>617</v>
      </c>
      <c r="C485" s="15">
        <v>0</v>
      </c>
      <c r="D485" s="15">
        <v>0</v>
      </c>
      <c r="E485" s="15">
        <v>22655</v>
      </c>
      <c r="F485" s="15">
        <v>0</v>
      </c>
      <c r="G485" s="11">
        <f t="shared" si="29"/>
        <v>22655</v>
      </c>
      <c r="H485" s="12">
        <f t="shared" si="30"/>
        <v>0</v>
      </c>
      <c r="I485" s="324" t="s">
        <v>159</v>
      </c>
      <c r="J485" s="17">
        <f>VLOOKUP(A485,'TB 2023'!B:J,9,0)</f>
        <v>0</v>
      </c>
      <c r="K485" s="18">
        <f t="shared" si="31"/>
        <v>0</v>
      </c>
      <c r="L485" s="17">
        <f>VLOOKUP(A485,'TB 2023'!B:M,12,0)</f>
        <v>0</v>
      </c>
      <c r="M485" s="18">
        <f t="shared" si="32"/>
        <v>0</v>
      </c>
      <c r="O485" s="15"/>
    </row>
    <row r="486" spans="1:15" ht="13.5">
      <c r="A486" s="13">
        <v>3060064</v>
      </c>
      <c r="B486" s="14" t="s">
        <v>3277</v>
      </c>
      <c r="C486" s="15">
        <v>0</v>
      </c>
      <c r="D486" s="15">
        <v>0</v>
      </c>
      <c r="E486" s="15">
        <v>555129.34</v>
      </c>
      <c r="F486" s="15">
        <v>0</v>
      </c>
      <c r="G486" s="11">
        <f t="shared" si="29"/>
        <v>555129.34</v>
      </c>
      <c r="H486" s="12">
        <f t="shared" si="30"/>
        <v>0</v>
      </c>
      <c r="I486" s="324" t="s">
        <v>159</v>
      </c>
      <c r="J486" s="17">
        <f>VLOOKUP(A486,'TB 2023'!B:J,9,0)</f>
        <v>0</v>
      </c>
      <c r="K486" s="18">
        <f t="shared" si="31"/>
        <v>0</v>
      </c>
      <c r="L486" s="17">
        <f>VLOOKUP(A486,'TB 2023'!B:M,12,0)</f>
        <v>0</v>
      </c>
      <c r="M486" s="18">
        <f t="shared" si="32"/>
        <v>0</v>
      </c>
      <c r="O486" s="15"/>
    </row>
    <row r="487" spans="1:15" ht="13.5">
      <c r="A487" s="13">
        <v>3060065</v>
      </c>
      <c r="B487" s="14" t="s">
        <v>3322</v>
      </c>
      <c r="C487" s="15">
        <v>0</v>
      </c>
      <c r="D487" s="15">
        <v>0</v>
      </c>
      <c r="E487" s="15">
        <v>33615.65</v>
      </c>
      <c r="F487" s="15">
        <v>0</v>
      </c>
      <c r="G487" s="11">
        <f t="shared" si="29"/>
        <v>33615.65</v>
      </c>
      <c r="H487" s="12">
        <f t="shared" si="30"/>
        <v>0</v>
      </c>
      <c r="I487" s="324" t="s">
        <v>159</v>
      </c>
      <c r="J487" s="17">
        <f>VLOOKUP(A487,'TB 2023'!B:J,9,0)</f>
        <v>0</v>
      </c>
      <c r="K487" s="18">
        <f t="shared" si="31"/>
        <v>0</v>
      </c>
      <c r="L487" s="17">
        <f>VLOOKUP(A487,'TB 2023'!B:M,12,0)</f>
        <v>0</v>
      </c>
      <c r="M487" s="18">
        <f t="shared" si="32"/>
        <v>0</v>
      </c>
      <c r="O487" s="15"/>
    </row>
    <row r="488" spans="1:15" ht="13.5">
      <c r="A488" s="13">
        <v>4010201</v>
      </c>
      <c r="B488" s="14" t="s">
        <v>618</v>
      </c>
      <c r="C488" s="15">
        <v>0</v>
      </c>
      <c r="D488" s="15">
        <v>0</v>
      </c>
      <c r="E488" s="15">
        <v>1437.84</v>
      </c>
      <c r="F488" s="15">
        <v>625724</v>
      </c>
      <c r="G488" s="11">
        <f t="shared" si="29"/>
        <v>0</v>
      </c>
      <c r="H488" s="12">
        <f t="shared" si="30"/>
        <v>624286.16</v>
      </c>
      <c r="I488" s="324" t="s">
        <v>159</v>
      </c>
      <c r="J488" s="17">
        <f>VLOOKUP(A488,'TB 2023'!B:J,9,0)</f>
        <v>0</v>
      </c>
      <c r="K488" s="18">
        <f t="shared" si="31"/>
        <v>0</v>
      </c>
      <c r="L488" s="17">
        <f>VLOOKUP(A488,'TB 2023'!B:M,12,0)</f>
        <v>625724</v>
      </c>
      <c r="M488" s="18">
        <f t="shared" si="32"/>
        <v>0</v>
      </c>
      <c r="O488" s="15"/>
    </row>
    <row r="489" spans="1:15" ht="13.5">
      <c r="A489" s="13">
        <v>4010202</v>
      </c>
      <c r="B489" s="14" t="s">
        <v>619</v>
      </c>
      <c r="C489" s="15">
        <v>0</v>
      </c>
      <c r="D489" s="15">
        <v>0</v>
      </c>
      <c r="E489" s="15">
        <v>6185720.2300000004</v>
      </c>
      <c r="F489" s="15">
        <v>147949983.30000001</v>
      </c>
      <c r="G489" s="11">
        <f t="shared" si="29"/>
        <v>0</v>
      </c>
      <c r="H489" s="12">
        <f t="shared" si="30"/>
        <v>141764263.07000002</v>
      </c>
      <c r="I489" s="324" t="s">
        <v>159</v>
      </c>
      <c r="J489" s="17">
        <f>VLOOKUP(A489,'TB 2023'!B:J,9,0)</f>
        <v>0</v>
      </c>
      <c r="K489" s="18">
        <f t="shared" si="31"/>
        <v>0</v>
      </c>
      <c r="L489" s="17">
        <f>VLOOKUP(A489,'TB 2023'!B:M,12,0)</f>
        <v>147949983.30000001</v>
      </c>
      <c r="M489" s="18">
        <f t="shared" si="32"/>
        <v>0</v>
      </c>
      <c r="O489" s="15"/>
    </row>
    <row r="490" spans="1:15" ht="13.5">
      <c r="A490" s="13">
        <v>4010203</v>
      </c>
      <c r="B490" s="14" t="s">
        <v>4470</v>
      </c>
      <c r="C490" s="15">
        <v>0</v>
      </c>
      <c r="D490" s="15">
        <v>0</v>
      </c>
      <c r="E490" s="15">
        <v>0</v>
      </c>
      <c r="F490" s="15">
        <v>77564438.790000007</v>
      </c>
      <c r="G490" s="11">
        <f t="shared" si="29"/>
        <v>0</v>
      </c>
      <c r="H490" s="12">
        <f t="shared" si="30"/>
        <v>77564438.790000007</v>
      </c>
      <c r="I490" s="324" t="s">
        <v>159</v>
      </c>
      <c r="J490" s="17">
        <f>VLOOKUP(A490,'TB 2023'!B:J,9,0)</f>
        <v>0</v>
      </c>
      <c r="K490" s="18">
        <f t="shared" si="31"/>
        <v>0</v>
      </c>
      <c r="L490" s="17">
        <f>VLOOKUP(A490,'TB 2023'!B:M,12,0)</f>
        <v>77564438.790000007</v>
      </c>
      <c r="M490" s="18">
        <f t="shared" si="32"/>
        <v>0</v>
      </c>
      <c r="O490" s="15"/>
    </row>
    <row r="491" spans="1:15" ht="13.5">
      <c r="A491" s="13">
        <v>4010204</v>
      </c>
      <c r="B491" s="14" t="s">
        <v>621</v>
      </c>
      <c r="C491" s="15">
        <v>0</v>
      </c>
      <c r="D491" s="15">
        <v>0</v>
      </c>
      <c r="E491" s="15">
        <v>0</v>
      </c>
      <c r="F491" s="15">
        <v>0</v>
      </c>
      <c r="G491" s="11">
        <f t="shared" si="29"/>
        <v>0</v>
      </c>
      <c r="H491" s="12">
        <f t="shared" si="30"/>
        <v>0</v>
      </c>
      <c r="I491" s="324" t="s">
        <v>159</v>
      </c>
      <c r="J491" s="17">
        <f>VLOOKUP(A491,'TB 2023'!B:J,9,0)</f>
        <v>0</v>
      </c>
      <c r="K491" s="18">
        <f t="shared" si="31"/>
        <v>0</v>
      </c>
      <c r="L491" s="17">
        <f>VLOOKUP(A491,'TB 2023'!B:M,12,0)</f>
        <v>0</v>
      </c>
      <c r="M491" s="18">
        <f t="shared" si="32"/>
        <v>0</v>
      </c>
      <c r="O491" s="15"/>
    </row>
    <row r="492" spans="1:15" ht="13.5">
      <c r="A492" s="13">
        <v>4010401</v>
      </c>
      <c r="B492" s="14" t="s">
        <v>622</v>
      </c>
      <c r="C492" s="15">
        <v>0</v>
      </c>
      <c r="D492" s="15">
        <v>0</v>
      </c>
      <c r="E492" s="15">
        <v>0</v>
      </c>
      <c r="F492" s="15">
        <v>860975.87</v>
      </c>
      <c r="G492" s="11">
        <f t="shared" si="29"/>
        <v>0</v>
      </c>
      <c r="H492" s="12">
        <f t="shared" si="30"/>
        <v>860975.87</v>
      </c>
      <c r="I492" s="324" t="s">
        <v>159</v>
      </c>
      <c r="J492" s="17">
        <f>VLOOKUP(A492,'TB 2023'!B:J,9,0)</f>
        <v>0</v>
      </c>
      <c r="K492" s="18">
        <f t="shared" si="31"/>
        <v>0</v>
      </c>
      <c r="L492" s="17">
        <f>VLOOKUP(A492,'TB 2023'!B:M,12,0)</f>
        <v>860975.87</v>
      </c>
      <c r="M492" s="18">
        <f t="shared" si="32"/>
        <v>0</v>
      </c>
      <c r="O492" s="15"/>
    </row>
    <row r="493" spans="1:15" ht="13.5">
      <c r="A493" s="13">
        <v>4010402</v>
      </c>
      <c r="B493" s="14" t="s">
        <v>623</v>
      </c>
      <c r="C493" s="15">
        <v>0</v>
      </c>
      <c r="D493" s="15">
        <v>0</v>
      </c>
      <c r="E493" s="15">
        <v>0</v>
      </c>
      <c r="F493" s="15">
        <v>155351.79</v>
      </c>
      <c r="G493" s="11">
        <f t="shared" si="29"/>
        <v>0</v>
      </c>
      <c r="H493" s="12">
        <f t="shared" si="30"/>
        <v>155351.79</v>
      </c>
      <c r="I493" s="324" t="s">
        <v>159</v>
      </c>
      <c r="J493" s="17">
        <f>VLOOKUP(A493,'TB 2023'!B:J,9,0)</f>
        <v>0</v>
      </c>
      <c r="K493" s="18">
        <f t="shared" si="31"/>
        <v>0</v>
      </c>
      <c r="L493" s="17">
        <f>VLOOKUP(A493,'TB 2023'!B:M,12,0)</f>
        <v>155351.79</v>
      </c>
      <c r="M493" s="18">
        <f t="shared" si="32"/>
        <v>0</v>
      </c>
      <c r="O493" s="15"/>
    </row>
    <row r="494" spans="1:15" ht="13.5">
      <c r="A494" s="13">
        <v>4010403</v>
      </c>
      <c r="B494" s="14" t="s">
        <v>624</v>
      </c>
      <c r="C494" s="15">
        <v>0</v>
      </c>
      <c r="D494" s="15">
        <v>0</v>
      </c>
      <c r="E494" s="15">
        <v>0</v>
      </c>
      <c r="F494" s="15">
        <v>722961.76</v>
      </c>
      <c r="G494" s="11">
        <f t="shared" si="29"/>
        <v>0</v>
      </c>
      <c r="H494" s="12">
        <f t="shared" si="30"/>
        <v>722961.76</v>
      </c>
      <c r="I494" s="324" t="s">
        <v>159</v>
      </c>
      <c r="J494" s="17">
        <f>VLOOKUP(A494,'TB 2023'!B:J,9,0)</f>
        <v>0</v>
      </c>
      <c r="K494" s="18">
        <f t="shared" si="31"/>
        <v>0</v>
      </c>
      <c r="L494" s="17">
        <f>VLOOKUP(A494,'TB 2023'!B:M,12,0)</f>
        <v>722961.76</v>
      </c>
      <c r="M494" s="18">
        <f t="shared" si="32"/>
        <v>0</v>
      </c>
      <c r="O494" s="15"/>
    </row>
    <row r="495" spans="1:15" ht="13.5">
      <c r="A495" s="13">
        <v>4010404</v>
      </c>
      <c r="B495" s="14" t="s">
        <v>625</v>
      </c>
      <c r="C495" s="15">
        <v>0</v>
      </c>
      <c r="D495" s="15">
        <v>0</v>
      </c>
      <c r="E495" s="15">
        <v>0</v>
      </c>
      <c r="F495" s="15">
        <v>153233.27999000001</v>
      </c>
      <c r="G495" s="11">
        <f t="shared" si="29"/>
        <v>0</v>
      </c>
      <c r="H495" s="12">
        <f t="shared" si="30"/>
        <v>153233.27999000001</v>
      </c>
      <c r="I495" s="324" t="s">
        <v>159</v>
      </c>
      <c r="J495" s="17">
        <f>VLOOKUP(A495,'TB 2023'!B:J,9,0)</f>
        <v>0</v>
      </c>
      <c r="K495" s="18">
        <f t="shared" si="31"/>
        <v>0</v>
      </c>
      <c r="L495" s="17">
        <f>VLOOKUP(A495,'TB 2023'!B:M,12,0)</f>
        <v>153233.27999000001</v>
      </c>
      <c r="M495" s="18">
        <f t="shared" si="32"/>
        <v>0</v>
      </c>
      <c r="O495" s="15"/>
    </row>
    <row r="496" spans="1:15" ht="13.5">
      <c r="A496" s="13">
        <v>4010405</v>
      </c>
      <c r="B496" s="14" t="s">
        <v>626</v>
      </c>
      <c r="C496" s="15">
        <v>0</v>
      </c>
      <c r="D496" s="15">
        <v>0</v>
      </c>
      <c r="E496" s="15">
        <v>0</v>
      </c>
      <c r="F496" s="15">
        <v>131124.56</v>
      </c>
      <c r="G496" s="11">
        <f t="shared" si="29"/>
        <v>0</v>
      </c>
      <c r="H496" s="12">
        <f t="shared" si="30"/>
        <v>131124.56</v>
      </c>
      <c r="I496" s="324" t="s">
        <v>159</v>
      </c>
      <c r="J496" s="17">
        <f>VLOOKUP(A496,'TB 2023'!B:J,9,0)</f>
        <v>0</v>
      </c>
      <c r="K496" s="18">
        <f t="shared" si="31"/>
        <v>0</v>
      </c>
      <c r="L496" s="17">
        <f>VLOOKUP(A496,'TB 2023'!B:M,12,0)</f>
        <v>131124.56</v>
      </c>
      <c r="M496" s="18">
        <f t="shared" si="32"/>
        <v>0</v>
      </c>
      <c r="O496" s="15"/>
    </row>
    <row r="497" spans="1:15" ht="13.5">
      <c r="A497" s="13">
        <v>4010406</v>
      </c>
      <c r="B497" s="14" t="s">
        <v>627</v>
      </c>
      <c r="C497" s="15">
        <v>0</v>
      </c>
      <c r="D497" s="15">
        <v>0</v>
      </c>
      <c r="E497" s="15">
        <v>0</v>
      </c>
      <c r="F497" s="15">
        <v>28943.4</v>
      </c>
      <c r="G497" s="11">
        <f t="shared" si="29"/>
        <v>0</v>
      </c>
      <c r="H497" s="12">
        <f t="shared" si="30"/>
        <v>28943.4</v>
      </c>
      <c r="I497" s="324" t="s">
        <v>159</v>
      </c>
      <c r="J497" s="17">
        <f>VLOOKUP(A497,'TB 2023'!B:J,9,0)</f>
        <v>0</v>
      </c>
      <c r="K497" s="18">
        <f t="shared" si="31"/>
        <v>0</v>
      </c>
      <c r="L497" s="17">
        <f>VLOOKUP(A497,'TB 2023'!B:M,12,0)</f>
        <v>28943.4</v>
      </c>
      <c r="M497" s="18">
        <f t="shared" si="32"/>
        <v>0</v>
      </c>
      <c r="O497" s="15"/>
    </row>
    <row r="498" spans="1:15" ht="13.5">
      <c r="A498" s="13">
        <v>4010407</v>
      </c>
      <c r="B498" s="14" t="s">
        <v>628</v>
      </c>
      <c r="C498" s="15">
        <v>0</v>
      </c>
      <c r="D498" s="15">
        <v>0</v>
      </c>
      <c r="E498" s="15">
        <v>0</v>
      </c>
      <c r="F498" s="15">
        <v>33043.480000000003</v>
      </c>
      <c r="G498" s="11">
        <f t="shared" si="29"/>
        <v>0</v>
      </c>
      <c r="H498" s="12">
        <f t="shared" si="30"/>
        <v>33043.480000000003</v>
      </c>
      <c r="I498" s="324" t="s">
        <v>159</v>
      </c>
      <c r="J498" s="17">
        <f>VLOOKUP(A498,'TB 2023'!B:J,9,0)</f>
        <v>0</v>
      </c>
      <c r="K498" s="18">
        <f t="shared" si="31"/>
        <v>0</v>
      </c>
      <c r="L498" s="17">
        <f>VLOOKUP(A498,'TB 2023'!B:M,12,0)</f>
        <v>33043.480000000003</v>
      </c>
      <c r="M498" s="18">
        <f t="shared" si="32"/>
        <v>0</v>
      </c>
      <c r="O498" s="15"/>
    </row>
    <row r="499" spans="1:15" ht="13.5">
      <c r="A499" s="13">
        <v>4010501</v>
      </c>
      <c r="B499" s="14" t="s">
        <v>629</v>
      </c>
      <c r="C499" s="15">
        <v>0</v>
      </c>
      <c r="D499" s="15">
        <v>0</v>
      </c>
      <c r="E499" s="15">
        <v>0</v>
      </c>
      <c r="F499" s="15">
        <v>0</v>
      </c>
      <c r="G499" s="11">
        <f t="shared" si="29"/>
        <v>0</v>
      </c>
      <c r="H499" s="12">
        <f t="shared" si="30"/>
        <v>0</v>
      </c>
      <c r="I499" s="324" t="s">
        <v>159</v>
      </c>
      <c r="J499" s="17">
        <f>VLOOKUP(A499,'TB 2023'!B:J,9,0)</f>
        <v>0</v>
      </c>
      <c r="K499" s="18">
        <f t="shared" si="31"/>
        <v>0</v>
      </c>
      <c r="L499" s="17">
        <f>VLOOKUP(A499,'TB 2023'!B:M,12,0)</f>
        <v>0</v>
      </c>
      <c r="M499" s="18">
        <f t="shared" si="32"/>
        <v>0</v>
      </c>
      <c r="O499" s="15"/>
    </row>
    <row r="500" spans="1:15" ht="13.5">
      <c r="A500" s="13">
        <v>6010001</v>
      </c>
      <c r="B500" s="14" t="s">
        <v>630</v>
      </c>
      <c r="C500" s="15">
        <v>0</v>
      </c>
      <c r="D500" s="15">
        <v>0</v>
      </c>
      <c r="E500" s="15">
        <v>0</v>
      </c>
      <c r="F500" s="15">
        <v>0</v>
      </c>
      <c r="G500" s="11">
        <f t="shared" si="29"/>
        <v>0</v>
      </c>
      <c r="H500" s="12">
        <f t="shared" si="30"/>
        <v>0</v>
      </c>
      <c r="I500" s="324" t="s">
        <v>159</v>
      </c>
      <c r="J500" s="17">
        <f>VLOOKUP(A500,'TB 2023'!B:J,9,0)</f>
        <v>0</v>
      </c>
      <c r="K500" s="18">
        <f t="shared" si="31"/>
        <v>0</v>
      </c>
      <c r="L500" s="17">
        <f>VLOOKUP(A500,'TB 2023'!B:M,12,0)</f>
        <v>0</v>
      </c>
      <c r="M500" s="18">
        <f t="shared" si="32"/>
        <v>0</v>
      </c>
      <c r="O500" s="15"/>
    </row>
    <row r="501" spans="1:15" ht="13.5">
      <c r="A501" s="13">
        <v>20301001</v>
      </c>
      <c r="B501" s="14" t="s">
        <v>631</v>
      </c>
      <c r="C501" s="15">
        <v>0</v>
      </c>
      <c r="D501" s="15">
        <v>0</v>
      </c>
      <c r="E501" s="15">
        <v>0</v>
      </c>
      <c r="F501" s="15">
        <v>0</v>
      </c>
      <c r="G501" s="11">
        <f t="shared" si="29"/>
        <v>0</v>
      </c>
      <c r="H501" s="12">
        <f t="shared" si="30"/>
        <v>0</v>
      </c>
      <c r="I501" s="324" t="s">
        <v>159</v>
      </c>
      <c r="J501" s="17">
        <f>VLOOKUP(A501,'TB 2023'!B:J,9,0)</f>
        <v>0</v>
      </c>
      <c r="K501" s="18">
        <f t="shared" si="31"/>
        <v>0</v>
      </c>
      <c r="L501" s="17">
        <f>VLOOKUP(A501,'TB 2023'!B:M,12,0)</f>
        <v>0</v>
      </c>
      <c r="M501" s="18">
        <f t="shared" si="32"/>
        <v>0</v>
      </c>
      <c r="O501" s="15"/>
    </row>
    <row r="502" spans="1:15" ht="13.5">
      <c r="A502" s="13">
        <v>101010201</v>
      </c>
      <c r="B502" s="14" t="s">
        <v>632</v>
      </c>
      <c r="C502" s="15">
        <v>23239</v>
      </c>
      <c r="D502" s="15">
        <v>0</v>
      </c>
      <c r="E502" s="15">
        <v>18912792.309999999</v>
      </c>
      <c r="F502" s="15">
        <v>18852538.289999999</v>
      </c>
      <c r="G502" s="11">
        <f t="shared" si="29"/>
        <v>83493.019999999553</v>
      </c>
      <c r="H502" s="12">
        <f t="shared" si="30"/>
        <v>0</v>
      </c>
      <c r="I502" s="324" t="s">
        <v>159</v>
      </c>
      <c r="J502" s="17">
        <f>VLOOKUP(A502,'TB 2023'!B:J,9,0)</f>
        <v>23239</v>
      </c>
      <c r="K502" s="18">
        <f t="shared" si="31"/>
        <v>0</v>
      </c>
      <c r="L502" s="17">
        <f>VLOOKUP(A502,'TB 2023'!B:M,12,0)</f>
        <v>18852538.289999999</v>
      </c>
      <c r="M502" s="18">
        <f t="shared" si="32"/>
        <v>0</v>
      </c>
      <c r="O502" s="15"/>
    </row>
    <row r="503" spans="1:15" ht="13.5">
      <c r="A503" s="13">
        <v>101010301</v>
      </c>
      <c r="B503" s="14" t="s">
        <v>633</v>
      </c>
      <c r="C503" s="15">
        <v>2010.49</v>
      </c>
      <c r="D503" s="15">
        <v>0</v>
      </c>
      <c r="E503" s="15">
        <v>37445064.100000001</v>
      </c>
      <c r="F503" s="15">
        <v>37388247.060000002</v>
      </c>
      <c r="G503" s="11">
        <f t="shared" si="29"/>
        <v>58827.530000001192</v>
      </c>
      <c r="H503" s="12">
        <f t="shared" si="30"/>
        <v>0</v>
      </c>
      <c r="I503" s="324" t="s">
        <v>159</v>
      </c>
      <c r="J503" s="17">
        <f>VLOOKUP(A503,'TB 2023'!B:J,9,0)</f>
        <v>2010.49</v>
      </c>
      <c r="K503" s="18">
        <f t="shared" si="31"/>
        <v>0</v>
      </c>
      <c r="L503" s="17">
        <f>VLOOKUP(A503,'TB 2023'!B:M,12,0)</f>
        <v>37388247.060000002</v>
      </c>
      <c r="M503" s="18">
        <f t="shared" si="32"/>
        <v>0</v>
      </c>
      <c r="O503" s="15"/>
    </row>
    <row r="504" spans="1:15" ht="13.5">
      <c r="A504" s="13">
        <v>101010302</v>
      </c>
      <c r="B504" s="14" t="s">
        <v>634</v>
      </c>
      <c r="C504" s="15">
        <v>172806.9</v>
      </c>
      <c r="D504" s="15">
        <v>0</v>
      </c>
      <c r="E504" s="15">
        <v>8656685</v>
      </c>
      <c r="F504" s="15">
        <v>8727123.8499999996</v>
      </c>
      <c r="G504" s="11">
        <f t="shared" si="29"/>
        <v>102368.05000000075</v>
      </c>
      <c r="H504" s="12">
        <f t="shared" si="30"/>
        <v>0</v>
      </c>
      <c r="I504" s="324" t="s">
        <v>159</v>
      </c>
      <c r="J504" s="17">
        <f>VLOOKUP(A504,'TB 2023'!B:J,9,0)</f>
        <v>172806.9</v>
      </c>
      <c r="K504" s="18">
        <f t="shared" si="31"/>
        <v>0</v>
      </c>
      <c r="L504" s="17">
        <f>VLOOKUP(A504,'TB 2023'!B:M,12,0)</f>
        <v>8727123.8499999996</v>
      </c>
      <c r="M504" s="18">
        <f t="shared" si="32"/>
        <v>0</v>
      </c>
      <c r="O504" s="15"/>
    </row>
    <row r="505" spans="1:15" ht="13.5">
      <c r="A505" s="13">
        <v>101010303</v>
      </c>
      <c r="B505" s="14" t="s">
        <v>635</v>
      </c>
      <c r="C505" s="15">
        <v>1415.81</v>
      </c>
      <c r="D505" s="15">
        <v>0</v>
      </c>
      <c r="E505" s="15">
        <v>622933.38</v>
      </c>
      <c r="F505" s="15">
        <v>622087.64</v>
      </c>
      <c r="G505" s="11">
        <f t="shared" si="29"/>
        <v>2261.5500000000466</v>
      </c>
      <c r="H505" s="12">
        <f t="shared" si="30"/>
        <v>0</v>
      </c>
      <c r="I505" s="324" t="s">
        <v>159</v>
      </c>
      <c r="J505" s="17">
        <f>VLOOKUP(A505,'TB 2023'!B:J,9,0)</f>
        <v>1415.81</v>
      </c>
      <c r="K505" s="18">
        <f t="shared" si="31"/>
        <v>0</v>
      </c>
      <c r="L505" s="17">
        <f>VLOOKUP(A505,'TB 2023'!B:M,12,0)</f>
        <v>622087.64</v>
      </c>
      <c r="M505" s="18">
        <f t="shared" si="32"/>
        <v>0</v>
      </c>
      <c r="O505" s="15"/>
    </row>
    <row r="506" spans="1:15" ht="13.5">
      <c r="A506" s="13">
        <v>101010304</v>
      </c>
      <c r="B506" s="14" t="s">
        <v>636</v>
      </c>
      <c r="C506" s="15">
        <v>976.55000000000007</v>
      </c>
      <c r="D506" s="15">
        <v>0</v>
      </c>
      <c r="E506" s="15">
        <v>6727102.6600000001</v>
      </c>
      <c r="F506" s="15">
        <v>6728075.0099999998</v>
      </c>
      <c r="G506" s="11">
        <f t="shared" si="29"/>
        <v>4.2000000001862645</v>
      </c>
      <c r="H506" s="12">
        <f t="shared" si="30"/>
        <v>0</v>
      </c>
      <c r="I506" s="324" t="s">
        <v>159</v>
      </c>
      <c r="J506" s="17">
        <f>VLOOKUP(A506,'TB 2023'!B:J,9,0)</f>
        <v>976.55000000000007</v>
      </c>
      <c r="K506" s="18">
        <f t="shared" si="31"/>
        <v>0</v>
      </c>
      <c r="L506" s="17">
        <f>VLOOKUP(A506,'TB 2023'!B:M,12,0)</f>
        <v>6728075.0099999998</v>
      </c>
      <c r="M506" s="18">
        <f t="shared" si="32"/>
        <v>0</v>
      </c>
      <c r="O506" s="15"/>
    </row>
    <row r="507" spans="1:15" ht="13.5">
      <c r="A507" s="13">
        <v>101010305</v>
      </c>
      <c r="B507" s="14" t="s">
        <v>637</v>
      </c>
      <c r="C507" s="15">
        <v>0</v>
      </c>
      <c r="D507" s="15">
        <v>0</v>
      </c>
      <c r="E507" s="15">
        <v>0</v>
      </c>
      <c r="F507" s="15">
        <v>0</v>
      </c>
      <c r="G507" s="11">
        <f t="shared" si="29"/>
        <v>0</v>
      </c>
      <c r="H507" s="12">
        <f t="shared" si="30"/>
        <v>0</v>
      </c>
      <c r="I507" s="324" t="s">
        <v>159</v>
      </c>
      <c r="J507" s="17">
        <f>VLOOKUP(A507,'TB 2023'!B:J,9,0)</f>
        <v>0</v>
      </c>
      <c r="K507" s="18">
        <f t="shared" si="31"/>
        <v>0</v>
      </c>
      <c r="L507" s="17">
        <f>VLOOKUP(A507,'TB 2023'!B:M,12,0)</f>
        <v>0</v>
      </c>
      <c r="M507" s="18">
        <f t="shared" si="32"/>
        <v>0</v>
      </c>
      <c r="O507" s="15"/>
    </row>
    <row r="508" spans="1:15" ht="13.5">
      <c r="A508" s="13">
        <v>101010306</v>
      </c>
      <c r="B508" s="14" t="s">
        <v>638</v>
      </c>
      <c r="C508" s="15">
        <v>0</v>
      </c>
      <c r="D508" s="15">
        <v>0</v>
      </c>
      <c r="E508" s="15">
        <v>0</v>
      </c>
      <c r="F508" s="15">
        <v>0</v>
      </c>
      <c r="G508" s="11">
        <f t="shared" si="29"/>
        <v>0</v>
      </c>
      <c r="H508" s="12">
        <f t="shared" si="30"/>
        <v>0</v>
      </c>
      <c r="I508" s="324" t="s">
        <v>159</v>
      </c>
      <c r="J508" s="17">
        <f>VLOOKUP(A508,'TB 2023'!B:J,9,0)</f>
        <v>0</v>
      </c>
      <c r="K508" s="18">
        <f t="shared" si="31"/>
        <v>0</v>
      </c>
      <c r="L508" s="17">
        <f>VLOOKUP(A508,'TB 2023'!B:M,12,0)</f>
        <v>0</v>
      </c>
      <c r="M508" s="18">
        <f t="shared" si="32"/>
        <v>0</v>
      </c>
      <c r="O508" s="15"/>
    </row>
    <row r="509" spans="1:15" ht="13.5">
      <c r="A509" s="13">
        <v>101010307</v>
      </c>
      <c r="B509" s="14" t="s">
        <v>639</v>
      </c>
      <c r="C509" s="15">
        <v>662275.73</v>
      </c>
      <c r="D509" s="15">
        <v>0</v>
      </c>
      <c r="E509" s="15">
        <v>44920314.259999998</v>
      </c>
      <c r="F509" s="15">
        <v>45340439.869999997</v>
      </c>
      <c r="G509" s="11">
        <f t="shared" si="29"/>
        <v>242150.11999999732</v>
      </c>
      <c r="H509" s="12">
        <f t="shared" si="30"/>
        <v>0</v>
      </c>
      <c r="I509" s="324" t="s">
        <v>159</v>
      </c>
      <c r="J509" s="17">
        <f>VLOOKUP(A509,'TB 2023'!B:J,9,0)</f>
        <v>662275.73</v>
      </c>
      <c r="K509" s="18">
        <f t="shared" si="31"/>
        <v>0</v>
      </c>
      <c r="L509" s="17">
        <f>VLOOKUP(A509,'TB 2023'!B:M,12,0)</f>
        <v>45340439.869999997</v>
      </c>
      <c r="M509" s="18">
        <f t="shared" si="32"/>
        <v>0</v>
      </c>
      <c r="O509" s="15"/>
    </row>
    <row r="510" spans="1:15" ht="13.5">
      <c r="A510" s="13">
        <v>101010308</v>
      </c>
      <c r="B510" s="14" t="s">
        <v>640</v>
      </c>
      <c r="C510" s="15">
        <v>11126577.120000001</v>
      </c>
      <c r="D510" s="15">
        <v>0</v>
      </c>
      <c r="E510" s="15">
        <v>174760938.56996</v>
      </c>
      <c r="F510" s="15">
        <v>181489843.54998001</v>
      </c>
      <c r="G510" s="11">
        <f t="shared" si="29"/>
        <v>4397672.1399799883</v>
      </c>
      <c r="H510" s="12">
        <f t="shared" si="30"/>
        <v>0</v>
      </c>
      <c r="I510" s="324" t="s">
        <v>159</v>
      </c>
      <c r="J510" s="17">
        <f>VLOOKUP(A510,'TB 2023'!B:J,9,0)</f>
        <v>11126577.120000001</v>
      </c>
      <c r="K510" s="18">
        <f t="shared" si="31"/>
        <v>0</v>
      </c>
      <c r="L510" s="17">
        <f>VLOOKUP(A510,'TB 2023'!B:M,12,0)</f>
        <v>181489843.54998001</v>
      </c>
      <c r="M510" s="18">
        <f t="shared" si="32"/>
        <v>0</v>
      </c>
      <c r="O510" s="15"/>
    </row>
    <row r="511" spans="1:15" ht="13.5">
      <c r="A511" s="13">
        <v>101010309</v>
      </c>
      <c r="B511" s="14" t="s">
        <v>641</v>
      </c>
      <c r="C511" s="15">
        <v>0</v>
      </c>
      <c r="D511" s="15">
        <v>0</v>
      </c>
      <c r="E511" s="15">
        <v>0</v>
      </c>
      <c r="F511" s="15">
        <v>0</v>
      </c>
      <c r="G511" s="11">
        <f t="shared" si="29"/>
        <v>0</v>
      </c>
      <c r="H511" s="12">
        <f t="shared" si="30"/>
        <v>0</v>
      </c>
      <c r="I511" s="324" t="s">
        <v>159</v>
      </c>
      <c r="J511" s="17">
        <f>VLOOKUP(A511,'TB 2023'!B:J,9,0)</f>
        <v>0</v>
      </c>
      <c r="K511" s="18">
        <f t="shared" si="31"/>
        <v>0</v>
      </c>
      <c r="L511" s="17">
        <f>VLOOKUP(A511,'TB 2023'!B:M,12,0)</f>
        <v>0</v>
      </c>
      <c r="M511" s="18">
        <f t="shared" si="32"/>
        <v>0</v>
      </c>
      <c r="O511" s="15"/>
    </row>
    <row r="512" spans="1:15" ht="13.5">
      <c r="A512" s="13">
        <v>101010310</v>
      </c>
      <c r="B512" s="14" t="s">
        <v>642</v>
      </c>
      <c r="C512" s="15">
        <v>0</v>
      </c>
      <c r="D512" s="15">
        <v>0</v>
      </c>
      <c r="E512" s="15">
        <v>0</v>
      </c>
      <c r="F512" s="15">
        <v>0</v>
      </c>
      <c r="G512" s="11">
        <f t="shared" si="29"/>
        <v>0</v>
      </c>
      <c r="H512" s="12">
        <f t="shared" si="30"/>
        <v>0</v>
      </c>
      <c r="I512" s="324" t="s">
        <v>159</v>
      </c>
      <c r="J512" s="17">
        <f>VLOOKUP(A512,'TB 2023'!B:J,9,0)</f>
        <v>0</v>
      </c>
      <c r="K512" s="18">
        <f t="shared" si="31"/>
        <v>0</v>
      </c>
      <c r="L512" s="17">
        <f>VLOOKUP(A512,'TB 2023'!B:M,12,0)</f>
        <v>0</v>
      </c>
      <c r="M512" s="18">
        <f t="shared" si="32"/>
        <v>0</v>
      </c>
      <c r="O512" s="15"/>
    </row>
    <row r="513" spans="1:15" ht="13.5">
      <c r="A513" s="13">
        <v>101010311</v>
      </c>
      <c r="B513" s="14" t="s">
        <v>643</v>
      </c>
      <c r="C513" s="15">
        <v>89099.5</v>
      </c>
      <c r="D513" s="15">
        <v>0</v>
      </c>
      <c r="E513" s="15">
        <v>2152744</v>
      </c>
      <c r="F513" s="15">
        <v>2198296.81</v>
      </c>
      <c r="G513" s="11">
        <f t="shared" si="29"/>
        <v>43546.689999999944</v>
      </c>
      <c r="H513" s="12">
        <f t="shared" si="30"/>
        <v>0</v>
      </c>
      <c r="I513" s="324" t="s">
        <v>159</v>
      </c>
      <c r="J513" s="17">
        <f>VLOOKUP(A513,'TB 2023'!B:J,9,0)</f>
        <v>89099.5</v>
      </c>
      <c r="K513" s="18">
        <f t="shared" si="31"/>
        <v>0</v>
      </c>
      <c r="L513" s="17">
        <f>VLOOKUP(A513,'TB 2023'!B:M,12,0)</f>
        <v>2198296.81</v>
      </c>
      <c r="M513" s="18">
        <f t="shared" si="32"/>
        <v>0</v>
      </c>
      <c r="O513" s="15"/>
    </row>
    <row r="514" spans="1:15" ht="13.5">
      <c r="A514" s="13">
        <v>101010312</v>
      </c>
      <c r="B514" s="14" t="s">
        <v>644</v>
      </c>
      <c r="C514" s="15">
        <v>1000</v>
      </c>
      <c r="D514" s="15">
        <v>0</v>
      </c>
      <c r="E514" s="15">
        <v>41959021.68</v>
      </c>
      <c r="F514" s="15">
        <v>41660289.390000001</v>
      </c>
      <c r="G514" s="11">
        <f t="shared" si="29"/>
        <v>299732.28999999911</v>
      </c>
      <c r="H514" s="12">
        <f t="shared" si="30"/>
        <v>0</v>
      </c>
      <c r="I514" s="324" t="s">
        <v>159</v>
      </c>
      <c r="J514" s="17">
        <f>VLOOKUP(A514,'TB 2023'!B:J,9,0)</f>
        <v>1000</v>
      </c>
      <c r="K514" s="18">
        <f t="shared" si="31"/>
        <v>0</v>
      </c>
      <c r="L514" s="17">
        <f>VLOOKUP(A514,'TB 2023'!B:M,12,0)</f>
        <v>41660289.390000001</v>
      </c>
      <c r="M514" s="18">
        <f t="shared" si="32"/>
        <v>0</v>
      </c>
      <c r="O514" s="15"/>
    </row>
    <row r="515" spans="1:15" ht="13.5">
      <c r="A515" s="13">
        <v>101010501</v>
      </c>
      <c r="B515" s="14" t="s">
        <v>645</v>
      </c>
      <c r="C515" s="15">
        <v>426005.24</v>
      </c>
      <c r="D515" s="15">
        <v>0</v>
      </c>
      <c r="E515" s="15">
        <v>523379.9</v>
      </c>
      <c r="F515" s="15">
        <v>426005.24</v>
      </c>
      <c r="G515" s="11">
        <f t="shared" si="29"/>
        <v>523379.9</v>
      </c>
      <c r="H515" s="12">
        <f t="shared" si="30"/>
        <v>0</v>
      </c>
      <c r="I515" s="324" t="s">
        <v>159</v>
      </c>
      <c r="J515" s="17">
        <f>VLOOKUP(A515,'TB 2023'!B:J,9,0)</f>
        <v>426005.24</v>
      </c>
      <c r="K515" s="18">
        <f t="shared" si="31"/>
        <v>0</v>
      </c>
      <c r="L515" s="17">
        <f>VLOOKUP(A515,'TB 2023'!B:M,12,0)</f>
        <v>426005.24</v>
      </c>
      <c r="M515" s="18">
        <f t="shared" si="32"/>
        <v>0</v>
      </c>
      <c r="O515" s="15"/>
    </row>
    <row r="516" spans="1:15" ht="13.5">
      <c r="A516" s="13">
        <v>101010502</v>
      </c>
      <c r="B516" s="14" t="s">
        <v>646</v>
      </c>
      <c r="C516" s="15">
        <v>0</v>
      </c>
      <c r="D516" s="15">
        <v>0</v>
      </c>
      <c r="E516" s="15">
        <v>0</v>
      </c>
      <c r="F516" s="15">
        <v>0</v>
      </c>
      <c r="G516" s="11">
        <f t="shared" si="29"/>
        <v>0</v>
      </c>
      <c r="H516" s="12">
        <f t="shared" si="30"/>
        <v>0</v>
      </c>
      <c r="I516" s="324" t="s">
        <v>159</v>
      </c>
      <c r="J516" s="17">
        <f>VLOOKUP(A516,'TB 2023'!B:J,9,0)</f>
        <v>0</v>
      </c>
      <c r="K516" s="18">
        <f t="shared" si="31"/>
        <v>0</v>
      </c>
      <c r="L516" s="17">
        <f>VLOOKUP(A516,'TB 2023'!B:M,12,0)</f>
        <v>0</v>
      </c>
      <c r="M516" s="18">
        <f t="shared" si="32"/>
        <v>0</v>
      </c>
      <c r="O516" s="15"/>
    </row>
    <row r="517" spans="1:15" ht="13.5">
      <c r="A517" s="13">
        <v>101010503</v>
      </c>
      <c r="B517" s="14" t="s">
        <v>647</v>
      </c>
      <c r="C517" s="15">
        <v>416134.73</v>
      </c>
      <c r="D517" s="15">
        <v>0</v>
      </c>
      <c r="E517" s="15">
        <v>361070.9</v>
      </c>
      <c r="F517" s="15">
        <v>416134.73</v>
      </c>
      <c r="G517" s="11">
        <f t="shared" si="29"/>
        <v>361070.9</v>
      </c>
      <c r="H517" s="12">
        <f t="shared" si="30"/>
        <v>0</v>
      </c>
      <c r="I517" s="324" t="s">
        <v>159</v>
      </c>
      <c r="J517" s="17">
        <f>VLOOKUP(A517,'TB 2023'!B:J,9,0)</f>
        <v>416134.73</v>
      </c>
      <c r="K517" s="18">
        <f t="shared" si="31"/>
        <v>0</v>
      </c>
      <c r="L517" s="17">
        <f>VLOOKUP(A517,'TB 2023'!B:M,12,0)</f>
        <v>416134.73</v>
      </c>
      <c r="M517" s="18">
        <f t="shared" si="32"/>
        <v>0</v>
      </c>
      <c r="O517" s="15"/>
    </row>
    <row r="518" spans="1:15" ht="13.5">
      <c r="A518" s="13">
        <v>101010504</v>
      </c>
      <c r="B518" s="14" t="s">
        <v>648</v>
      </c>
      <c r="C518" s="15">
        <v>0</v>
      </c>
      <c r="D518" s="15">
        <v>0</v>
      </c>
      <c r="E518" s="15">
        <v>0</v>
      </c>
      <c r="F518" s="15">
        <v>0</v>
      </c>
      <c r="G518" s="11">
        <f t="shared" ref="G518:G581" si="33">IF((C518+E518)-(D518+F518)&lt;0,0,(C518+E518)-(D518+F518))</f>
        <v>0</v>
      </c>
      <c r="H518" s="12">
        <f t="shared" ref="H518:H581" si="34">-IF((C518+E518)-(D518+F518)&lt;0,(C518+E518)-(D518+F518),0)</f>
        <v>0</v>
      </c>
      <c r="I518" s="324" t="s">
        <v>159</v>
      </c>
      <c r="J518" s="17">
        <f>VLOOKUP(A518,'TB 2023'!B:J,9,0)</f>
        <v>0</v>
      </c>
      <c r="K518" s="18">
        <f t="shared" ref="K518:K581" si="35">J518-C518</f>
        <v>0</v>
      </c>
      <c r="L518" s="17">
        <f>VLOOKUP(A518,'TB 2023'!B:M,12,0)</f>
        <v>0</v>
      </c>
      <c r="M518" s="18">
        <f t="shared" ref="M518:M581" si="36">L518-F518</f>
        <v>0</v>
      </c>
      <c r="O518" s="15"/>
    </row>
    <row r="519" spans="1:15" ht="13.5">
      <c r="A519" s="13">
        <v>101010505</v>
      </c>
      <c r="B519" s="14" t="s">
        <v>649</v>
      </c>
      <c r="C519" s="15">
        <v>5300.95</v>
      </c>
      <c r="D519" s="15">
        <v>0</v>
      </c>
      <c r="E519" s="15">
        <v>6508.72</v>
      </c>
      <c r="F519" s="15">
        <v>5300.95</v>
      </c>
      <c r="G519" s="11">
        <f t="shared" si="33"/>
        <v>6508.72</v>
      </c>
      <c r="H519" s="12">
        <f t="shared" si="34"/>
        <v>0</v>
      </c>
      <c r="I519" s="324" t="s">
        <v>159</v>
      </c>
      <c r="J519" s="17">
        <f>VLOOKUP(A519,'TB 2023'!B:J,9,0)</f>
        <v>5300.95</v>
      </c>
      <c r="K519" s="18">
        <f t="shared" si="35"/>
        <v>0</v>
      </c>
      <c r="L519" s="17">
        <f>VLOOKUP(A519,'TB 2023'!B:M,12,0)</f>
        <v>5300.95</v>
      </c>
      <c r="M519" s="18">
        <f t="shared" si="36"/>
        <v>0</v>
      </c>
      <c r="O519" s="15"/>
    </row>
    <row r="520" spans="1:15" ht="13.5">
      <c r="A520" s="13">
        <v>101010506</v>
      </c>
      <c r="B520" s="14" t="s">
        <v>650</v>
      </c>
      <c r="C520" s="15">
        <v>0</v>
      </c>
      <c r="D520" s="15">
        <v>0</v>
      </c>
      <c r="E520" s="15">
        <v>4165.16</v>
      </c>
      <c r="F520" s="15">
        <v>0</v>
      </c>
      <c r="G520" s="11">
        <f t="shared" si="33"/>
        <v>4165.16</v>
      </c>
      <c r="H520" s="12">
        <f t="shared" si="34"/>
        <v>0</v>
      </c>
      <c r="I520" s="324" t="s">
        <v>159</v>
      </c>
      <c r="J520" s="17">
        <f>VLOOKUP(A520,'TB 2023'!B:J,9,0)</f>
        <v>0</v>
      </c>
      <c r="K520" s="18">
        <f t="shared" si="35"/>
        <v>0</v>
      </c>
      <c r="L520" s="17">
        <f>VLOOKUP(A520,'TB 2023'!B:M,12,0)</f>
        <v>0</v>
      </c>
      <c r="M520" s="18">
        <f t="shared" si="36"/>
        <v>0</v>
      </c>
      <c r="O520" s="15"/>
    </row>
    <row r="521" spans="1:15" ht="13.5">
      <c r="A521" s="13">
        <v>101010507</v>
      </c>
      <c r="B521" s="14" t="s">
        <v>651</v>
      </c>
      <c r="C521" s="15">
        <v>0</v>
      </c>
      <c r="D521" s="15">
        <v>0</v>
      </c>
      <c r="E521" s="15">
        <v>0</v>
      </c>
      <c r="F521" s="15">
        <v>0</v>
      </c>
      <c r="G521" s="11">
        <f t="shared" si="33"/>
        <v>0</v>
      </c>
      <c r="H521" s="12">
        <f t="shared" si="34"/>
        <v>0</v>
      </c>
      <c r="I521" s="324" t="s">
        <v>159</v>
      </c>
      <c r="J521" s="17">
        <f>VLOOKUP(A521,'TB 2023'!B:J,9,0)</f>
        <v>0</v>
      </c>
      <c r="K521" s="18">
        <f t="shared" si="35"/>
        <v>0</v>
      </c>
      <c r="L521" s="17">
        <f>VLOOKUP(A521,'TB 2023'!B:M,12,0)</f>
        <v>0</v>
      </c>
      <c r="M521" s="18">
        <f t="shared" si="36"/>
        <v>0</v>
      </c>
      <c r="O521" s="15"/>
    </row>
    <row r="522" spans="1:15" ht="13.5">
      <c r="A522" s="13">
        <v>101010508</v>
      </c>
      <c r="B522" s="14" t="s">
        <v>652</v>
      </c>
      <c r="C522" s="15">
        <v>122106.37</v>
      </c>
      <c r="D522" s="15">
        <v>0</v>
      </c>
      <c r="E522" s="15">
        <v>80656.850000000006</v>
      </c>
      <c r="F522" s="15">
        <v>122106.37</v>
      </c>
      <c r="G522" s="11">
        <f t="shared" si="33"/>
        <v>80656.850000000006</v>
      </c>
      <c r="H522" s="12">
        <f t="shared" si="34"/>
        <v>0</v>
      </c>
      <c r="I522" s="324" t="s">
        <v>159</v>
      </c>
      <c r="J522" s="17">
        <f>VLOOKUP(A522,'TB 2023'!B:J,9,0)</f>
        <v>122106.37</v>
      </c>
      <c r="K522" s="18">
        <f t="shared" si="35"/>
        <v>0</v>
      </c>
      <c r="L522" s="17">
        <f>VLOOKUP(A522,'TB 2023'!B:M,12,0)</f>
        <v>122106.37</v>
      </c>
      <c r="M522" s="18">
        <f t="shared" si="36"/>
        <v>0</v>
      </c>
      <c r="O522" s="15"/>
    </row>
    <row r="523" spans="1:15" ht="13.5">
      <c r="A523" s="13">
        <v>101010509</v>
      </c>
      <c r="B523" s="14" t="s">
        <v>653</v>
      </c>
      <c r="C523" s="15">
        <v>80092.960000000006</v>
      </c>
      <c r="D523" s="15">
        <v>0</v>
      </c>
      <c r="E523" s="15">
        <v>47085.04</v>
      </c>
      <c r="F523" s="15">
        <v>80092.960000000006</v>
      </c>
      <c r="G523" s="11">
        <f t="shared" si="33"/>
        <v>47085.039999999994</v>
      </c>
      <c r="H523" s="12">
        <f t="shared" si="34"/>
        <v>0</v>
      </c>
      <c r="I523" s="324" t="s">
        <v>159</v>
      </c>
      <c r="J523" s="17">
        <f>VLOOKUP(A523,'TB 2023'!B:J,9,0)</f>
        <v>80092.960000000006</v>
      </c>
      <c r="K523" s="18">
        <f t="shared" si="35"/>
        <v>0</v>
      </c>
      <c r="L523" s="17">
        <f>VLOOKUP(A523,'TB 2023'!B:M,12,0)</f>
        <v>80092.960000000006</v>
      </c>
      <c r="M523" s="18">
        <f t="shared" si="36"/>
        <v>0</v>
      </c>
      <c r="O523" s="15"/>
    </row>
    <row r="524" spans="1:15" ht="13.5">
      <c r="A524" s="13">
        <v>101010511</v>
      </c>
      <c r="B524" s="14" t="s">
        <v>654</v>
      </c>
      <c r="C524" s="15">
        <v>601.46</v>
      </c>
      <c r="D524" s="15">
        <v>0</v>
      </c>
      <c r="E524" s="15">
        <v>0</v>
      </c>
      <c r="F524" s="15">
        <v>601.46</v>
      </c>
      <c r="G524" s="11">
        <f t="shared" si="33"/>
        <v>0</v>
      </c>
      <c r="H524" s="12">
        <f t="shared" si="34"/>
        <v>0</v>
      </c>
      <c r="I524" s="324" t="s">
        <v>159</v>
      </c>
      <c r="J524" s="17">
        <f>VLOOKUP(A524,'TB 2023'!B:J,9,0)</f>
        <v>601.46</v>
      </c>
      <c r="K524" s="18">
        <f t="shared" si="35"/>
        <v>0</v>
      </c>
      <c r="L524" s="17">
        <f>VLOOKUP(A524,'TB 2023'!B:M,12,0)</f>
        <v>601.46</v>
      </c>
      <c r="M524" s="18">
        <f t="shared" si="36"/>
        <v>0</v>
      </c>
      <c r="O524" s="15"/>
    </row>
    <row r="525" spans="1:15" ht="13.5">
      <c r="A525" s="13">
        <v>101010512</v>
      </c>
      <c r="B525" s="14" t="s">
        <v>655</v>
      </c>
      <c r="C525" s="15">
        <v>0</v>
      </c>
      <c r="D525" s="15">
        <v>0</v>
      </c>
      <c r="E525" s="15">
        <v>0</v>
      </c>
      <c r="F525" s="15">
        <v>0</v>
      </c>
      <c r="G525" s="11">
        <f t="shared" si="33"/>
        <v>0</v>
      </c>
      <c r="H525" s="12">
        <f t="shared" si="34"/>
        <v>0</v>
      </c>
      <c r="I525" s="324" t="s">
        <v>159</v>
      </c>
      <c r="J525" s="17">
        <f>VLOOKUP(A525,'TB 2023'!B:J,9,0)</f>
        <v>0</v>
      </c>
      <c r="K525" s="18">
        <f t="shared" si="35"/>
        <v>0</v>
      </c>
      <c r="L525" s="17">
        <f>VLOOKUP(A525,'TB 2023'!B:M,12,0)</f>
        <v>0</v>
      </c>
      <c r="M525" s="18">
        <f t="shared" si="36"/>
        <v>0</v>
      </c>
      <c r="O525" s="15"/>
    </row>
    <row r="526" spans="1:15" ht="13.5">
      <c r="A526" s="13">
        <v>101010513</v>
      </c>
      <c r="B526" s="14" t="s">
        <v>656</v>
      </c>
      <c r="C526" s="15">
        <v>15998.92</v>
      </c>
      <c r="D526" s="15">
        <v>0</v>
      </c>
      <c r="E526" s="15">
        <v>20517.41</v>
      </c>
      <c r="F526" s="15">
        <v>15998.92</v>
      </c>
      <c r="G526" s="11">
        <f t="shared" si="33"/>
        <v>20517.410000000003</v>
      </c>
      <c r="H526" s="12">
        <f t="shared" si="34"/>
        <v>0</v>
      </c>
      <c r="I526" s="324" t="s">
        <v>159</v>
      </c>
      <c r="J526" s="17">
        <f>VLOOKUP(A526,'TB 2023'!B:J,9,0)</f>
        <v>15998.92</v>
      </c>
      <c r="K526" s="18">
        <f t="shared" si="35"/>
        <v>0</v>
      </c>
      <c r="L526" s="17">
        <f>VLOOKUP(A526,'TB 2023'!B:M,12,0)</f>
        <v>15998.92</v>
      </c>
      <c r="M526" s="18">
        <f t="shared" si="36"/>
        <v>0</v>
      </c>
      <c r="O526" s="15"/>
    </row>
    <row r="527" spans="1:15" ht="13.5">
      <c r="A527" s="13">
        <v>101010514</v>
      </c>
      <c r="B527" s="14" t="s">
        <v>657</v>
      </c>
      <c r="C527" s="15">
        <v>177060.91</v>
      </c>
      <c r="D527" s="15">
        <v>0</v>
      </c>
      <c r="E527" s="15">
        <v>0</v>
      </c>
      <c r="F527" s="15">
        <v>177060.91</v>
      </c>
      <c r="G527" s="11">
        <f t="shared" si="33"/>
        <v>0</v>
      </c>
      <c r="H527" s="12">
        <f t="shared" si="34"/>
        <v>0</v>
      </c>
      <c r="I527" s="324" t="s">
        <v>159</v>
      </c>
      <c r="J527" s="17">
        <f>VLOOKUP(A527,'TB 2023'!B:J,9,0)</f>
        <v>177060.91</v>
      </c>
      <c r="K527" s="18">
        <f t="shared" si="35"/>
        <v>0</v>
      </c>
      <c r="L527" s="17">
        <f>VLOOKUP(A527,'TB 2023'!B:M,12,0)</f>
        <v>177060.91</v>
      </c>
      <c r="M527" s="18">
        <f t="shared" si="36"/>
        <v>0</v>
      </c>
      <c r="O527" s="15"/>
    </row>
    <row r="528" spans="1:15" ht="13.5">
      <c r="A528" s="13">
        <v>101010515</v>
      </c>
      <c r="B528" s="14" t="s">
        <v>658</v>
      </c>
      <c r="C528" s="15">
        <v>21186.93</v>
      </c>
      <c r="D528" s="15">
        <v>0</v>
      </c>
      <c r="E528" s="15">
        <v>0</v>
      </c>
      <c r="F528" s="15">
        <v>21186.93</v>
      </c>
      <c r="G528" s="11">
        <f t="shared" si="33"/>
        <v>0</v>
      </c>
      <c r="H528" s="12">
        <f t="shared" si="34"/>
        <v>0</v>
      </c>
      <c r="I528" s="324" t="s">
        <v>159</v>
      </c>
      <c r="J528" s="17">
        <f>VLOOKUP(A528,'TB 2023'!B:J,9,0)</f>
        <v>21186.93</v>
      </c>
      <c r="K528" s="18">
        <f t="shared" si="35"/>
        <v>0</v>
      </c>
      <c r="L528" s="17">
        <f>VLOOKUP(A528,'TB 2023'!B:M,12,0)</f>
        <v>21186.93</v>
      </c>
      <c r="M528" s="18">
        <f t="shared" si="36"/>
        <v>0</v>
      </c>
      <c r="O528" s="15"/>
    </row>
    <row r="529" spans="1:15" ht="13.5">
      <c r="A529" s="13">
        <v>101010516</v>
      </c>
      <c r="B529" s="14" t="s">
        <v>659</v>
      </c>
      <c r="C529" s="15">
        <v>55222.340000000004</v>
      </c>
      <c r="D529" s="15">
        <v>0</v>
      </c>
      <c r="E529" s="15">
        <v>58380.520000000004</v>
      </c>
      <c r="F529" s="15">
        <v>55222.340000000004</v>
      </c>
      <c r="G529" s="11">
        <f t="shared" si="33"/>
        <v>58380.520000000011</v>
      </c>
      <c r="H529" s="12">
        <f t="shared" si="34"/>
        <v>0</v>
      </c>
      <c r="I529" s="324" t="s">
        <v>159</v>
      </c>
      <c r="J529" s="17">
        <f>VLOOKUP(A529,'TB 2023'!B:J,9,0)</f>
        <v>55222.340000000004</v>
      </c>
      <c r="K529" s="18">
        <f t="shared" si="35"/>
        <v>0</v>
      </c>
      <c r="L529" s="17">
        <f>VLOOKUP(A529,'TB 2023'!B:M,12,0)</f>
        <v>55222.340000000004</v>
      </c>
      <c r="M529" s="18">
        <f t="shared" si="36"/>
        <v>0</v>
      </c>
      <c r="O529" s="15"/>
    </row>
    <row r="530" spans="1:15" ht="13.5">
      <c r="A530" s="13">
        <v>101010517</v>
      </c>
      <c r="B530" s="14" t="s">
        <v>660</v>
      </c>
      <c r="C530" s="15">
        <v>6632.3600000000006</v>
      </c>
      <c r="D530" s="15">
        <v>0</v>
      </c>
      <c r="E530" s="15">
        <v>0</v>
      </c>
      <c r="F530" s="15">
        <v>6632.3600000000006</v>
      </c>
      <c r="G530" s="11">
        <f t="shared" si="33"/>
        <v>0</v>
      </c>
      <c r="H530" s="12">
        <f t="shared" si="34"/>
        <v>0</v>
      </c>
      <c r="I530" s="324" t="s">
        <v>159</v>
      </c>
      <c r="J530" s="17">
        <f>VLOOKUP(A530,'TB 2023'!B:J,9,0)</f>
        <v>6632.3600000000006</v>
      </c>
      <c r="K530" s="18">
        <f t="shared" si="35"/>
        <v>0</v>
      </c>
      <c r="L530" s="17">
        <f>VLOOKUP(A530,'TB 2023'!B:M,12,0)</f>
        <v>6632.3600000000006</v>
      </c>
      <c r="M530" s="18">
        <f t="shared" si="36"/>
        <v>0</v>
      </c>
      <c r="O530" s="15"/>
    </row>
    <row r="531" spans="1:15" ht="13.5">
      <c r="A531" s="13">
        <v>101010518</v>
      </c>
      <c r="B531" s="14" t="s">
        <v>661</v>
      </c>
      <c r="C531" s="15">
        <v>70802</v>
      </c>
      <c r="D531" s="15">
        <v>0</v>
      </c>
      <c r="E531" s="15">
        <v>0</v>
      </c>
      <c r="F531" s="15">
        <v>70802</v>
      </c>
      <c r="G531" s="11">
        <f t="shared" si="33"/>
        <v>0</v>
      </c>
      <c r="H531" s="12">
        <f t="shared" si="34"/>
        <v>0</v>
      </c>
      <c r="I531" s="324" t="s">
        <v>159</v>
      </c>
      <c r="J531" s="17">
        <f>VLOOKUP(A531,'TB 2023'!B:J,9,0)</f>
        <v>70802</v>
      </c>
      <c r="K531" s="18">
        <f t="shared" si="35"/>
        <v>0</v>
      </c>
      <c r="L531" s="17">
        <f>VLOOKUP(A531,'TB 2023'!B:M,12,0)</f>
        <v>70802</v>
      </c>
      <c r="M531" s="18">
        <f t="shared" si="36"/>
        <v>0</v>
      </c>
      <c r="O531" s="15"/>
    </row>
    <row r="532" spans="1:15" ht="13.5">
      <c r="A532" s="13">
        <v>101010519</v>
      </c>
      <c r="B532" s="14" t="s">
        <v>662</v>
      </c>
      <c r="C532" s="15">
        <v>64902</v>
      </c>
      <c r="D532" s="15">
        <v>0</v>
      </c>
      <c r="E532" s="15">
        <v>64902.19</v>
      </c>
      <c r="F532" s="15">
        <v>64902</v>
      </c>
      <c r="G532" s="11">
        <f t="shared" si="33"/>
        <v>64902.19</v>
      </c>
      <c r="H532" s="12">
        <f t="shared" si="34"/>
        <v>0</v>
      </c>
      <c r="I532" s="324" t="s">
        <v>159</v>
      </c>
      <c r="J532" s="17">
        <f>VLOOKUP(A532,'TB 2023'!B:J,9,0)</f>
        <v>64902</v>
      </c>
      <c r="K532" s="18">
        <f t="shared" si="35"/>
        <v>0</v>
      </c>
      <c r="L532" s="17">
        <f>VLOOKUP(A532,'TB 2023'!B:M,12,0)</f>
        <v>64902</v>
      </c>
      <c r="M532" s="18">
        <f t="shared" si="36"/>
        <v>0</v>
      </c>
      <c r="O532" s="15"/>
    </row>
    <row r="533" spans="1:15" ht="13.5">
      <c r="A533" s="13">
        <v>101010520</v>
      </c>
      <c r="B533" s="14" t="s">
        <v>663</v>
      </c>
      <c r="C533" s="15">
        <v>0</v>
      </c>
      <c r="D533" s="15">
        <v>0</v>
      </c>
      <c r="E533" s="15">
        <v>6004.93</v>
      </c>
      <c r="F533" s="15">
        <v>0</v>
      </c>
      <c r="G533" s="11">
        <f t="shared" si="33"/>
        <v>6004.93</v>
      </c>
      <c r="H533" s="12">
        <f t="shared" si="34"/>
        <v>0</v>
      </c>
      <c r="I533" s="324" t="s">
        <v>159</v>
      </c>
      <c r="J533" s="17">
        <f>VLOOKUP(A533,'TB 2023'!B:J,9,0)</f>
        <v>0</v>
      </c>
      <c r="K533" s="18">
        <f t="shared" si="35"/>
        <v>0</v>
      </c>
      <c r="L533" s="17">
        <f>VLOOKUP(A533,'TB 2023'!B:M,12,0)</f>
        <v>0</v>
      </c>
      <c r="M533" s="18">
        <f t="shared" si="36"/>
        <v>0</v>
      </c>
      <c r="O533" s="15"/>
    </row>
    <row r="534" spans="1:15" ht="13.5">
      <c r="A534" s="13">
        <v>101010521</v>
      </c>
      <c r="B534" s="14" t="s">
        <v>664</v>
      </c>
      <c r="C534" s="15">
        <v>0</v>
      </c>
      <c r="D534" s="15">
        <v>0</v>
      </c>
      <c r="E534" s="15">
        <v>17367.38</v>
      </c>
      <c r="F534" s="15">
        <v>0</v>
      </c>
      <c r="G534" s="11">
        <f t="shared" si="33"/>
        <v>17367.38</v>
      </c>
      <c r="H534" s="12">
        <f t="shared" si="34"/>
        <v>0</v>
      </c>
      <c r="I534" s="324" t="s">
        <v>159</v>
      </c>
      <c r="J534" s="17">
        <f>VLOOKUP(A534,'TB 2023'!B:J,9,0)</f>
        <v>0</v>
      </c>
      <c r="K534" s="18">
        <f t="shared" si="35"/>
        <v>0</v>
      </c>
      <c r="L534" s="17">
        <f>VLOOKUP(A534,'TB 2023'!B:M,12,0)</f>
        <v>0</v>
      </c>
      <c r="M534" s="18">
        <f t="shared" si="36"/>
        <v>0</v>
      </c>
      <c r="O534" s="15"/>
    </row>
    <row r="535" spans="1:15" ht="13.5">
      <c r="A535" s="13">
        <v>101010522</v>
      </c>
      <c r="B535" s="14" t="s">
        <v>665</v>
      </c>
      <c r="C535" s="15">
        <v>0</v>
      </c>
      <c r="D535" s="15">
        <v>0</v>
      </c>
      <c r="E535" s="15">
        <v>245492.19</v>
      </c>
      <c r="F535" s="15">
        <v>0</v>
      </c>
      <c r="G535" s="11">
        <f t="shared" si="33"/>
        <v>245492.19</v>
      </c>
      <c r="H535" s="12">
        <f t="shared" si="34"/>
        <v>0</v>
      </c>
      <c r="I535" s="324" t="s">
        <v>159</v>
      </c>
      <c r="J535" s="17">
        <f>VLOOKUP(A535,'TB 2023'!B:J,9,0)</f>
        <v>0</v>
      </c>
      <c r="K535" s="18">
        <f t="shared" si="35"/>
        <v>0</v>
      </c>
      <c r="L535" s="17">
        <f>VLOOKUP(A535,'TB 2023'!B:M,12,0)</f>
        <v>0</v>
      </c>
      <c r="M535" s="18">
        <f t="shared" si="36"/>
        <v>0</v>
      </c>
      <c r="O535" s="15"/>
    </row>
    <row r="536" spans="1:15" ht="13.5">
      <c r="A536" s="13">
        <v>101010523</v>
      </c>
      <c r="B536" s="14" t="s">
        <v>3299</v>
      </c>
      <c r="C536" s="15">
        <v>0</v>
      </c>
      <c r="D536" s="15">
        <v>0</v>
      </c>
      <c r="E536" s="15">
        <v>0</v>
      </c>
      <c r="F536" s="15">
        <v>0</v>
      </c>
      <c r="G536" s="11">
        <f t="shared" si="33"/>
        <v>0</v>
      </c>
      <c r="H536" s="12">
        <f t="shared" si="34"/>
        <v>0</v>
      </c>
      <c r="I536" s="324" t="s">
        <v>159</v>
      </c>
      <c r="J536" s="17">
        <f>VLOOKUP(A536,'TB 2023'!B:J,9,0)</f>
        <v>0</v>
      </c>
      <c r="K536" s="18">
        <f t="shared" si="35"/>
        <v>0</v>
      </c>
      <c r="L536" s="17">
        <f>VLOOKUP(A536,'TB 2023'!B:M,12,0)</f>
        <v>0</v>
      </c>
      <c r="M536" s="18">
        <f t="shared" si="36"/>
        <v>0</v>
      </c>
      <c r="O536" s="15"/>
    </row>
    <row r="537" spans="1:15" ht="13.5">
      <c r="A537" s="13">
        <v>101010601</v>
      </c>
      <c r="B537" s="14" t="s">
        <v>666</v>
      </c>
      <c r="C537" s="15">
        <v>0</v>
      </c>
      <c r="D537" s="15">
        <v>2.3999977111816406E-3</v>
      </c>
      <c r="E537" s="15">
        <v>0</v>
      </c>
      <c r="F537" s="15">
        <v>0</v>
      </c>
      <c r="G537" s="11">
        <f t="shared" si="33"/>
        <v>0</v>
      </c>
      <c r="H537" s="12">
        <f t="shared" si="34"/>
        <v>2.3999977111816406E-3</v>
      </c>
      <c r="I537" s="324" t="s">
        <v>159</v>
      </c>
      <c r="J537" s="17">
        <f>VLOOKUP(A537,'TB 2023'!B:J,9,0)</f>
        <v>0</v>
      </c>
      <c r="K537" s="18">
        <f t="shared" si="35"/>
        <v>0</v>
      </c>
      <c r="L537" s="17">
        <f>VLOOKUP(A537,'TB 2023'!B:M,12,0)</f>
        <v>0</v>
      </c>
      <c r="M537" s="18">
        <f t="shared" si="36"/>
        <v>0</v>
      </c>
      <c r="O537" s="15"/>
    </row>
    <row r="538" spans="1:15" ht="13.5">
      <c r="A538" s="13">
        <v>101010602</v>
      </c>
      <c r="B538" s="14" t="s">
        <v>667</v>
      </c>
      <c r="C538" s="15">
        <v>16549662.477800027</v>
      </c>
      <c r="D538" s="15">
        <v>0</v>
      </c>
      <c r="E538" s="15">
        <v>68781979.785520002</v>
      </c>
      <c r="F538" s="15">
        <v>68729576.582800001</v>
      </c>
      <c r="G538" s="11">
        <f t="shared" si="33"/>
        <v>16602065.680520028</v>
      </c>
      <c r="H538" s="12">
        <f t="shared" si="34"/>
        <v>0</v>
      </c>
      <c r="I538" s="324" t="s">
        <v>159</v>
      </c>
      <c r="J538" s="17">
        <f>VLOOKUP(A538,'TB 2023'!B:J,9,0)</f>
        <v>16549662.477800027</v>
      </c>
      <c r="K538" s="18">
        <f t="shared" si="35"/>
        <v>0</v>
      </c>
      <c r="L538" s="17">
        <f>VLOOKUP(A538,'TB 2023'!B:M,12,0)</f>
        <v>68729576.582800001</v>
      </c>
      <c r="M538" s="18">
        <f t="shared" si="36"/>
        <v>0</v>
      </c>
      <c r="O538" s="15"/>
    </row>
    <row r="539" spans="1:15" ht="13.5">
      <c r="A539" s="13">
        <v>101010604</v>
      </c>
      <c r="B539" s="14" t="s">
        <v>668</v>
      </c>
      <c r="C539" s="15">
        <v>1.5000000596046448E-3</v>
      </c>
      <c r="D539" s="15">
        <v>0</v>
      </c>
      <c r="E539" s="15">
        <v>0</v>
      </c>
      <c r="F539" s="15">
        <v>0</v>
      </c>
      <c r="G539" s="11">
        <f t="shared" si="33"/>
        <v>1.5000000596046448E-3</v>
      </c>
      <c r="H539" s="12">
        <f t="shared" si="34"/>
        <v>0</v>
      </c>
      <c r="I539" s="324" t="s">
        <v>159</v>
      </c>
      <c r="J539" s="17">
        <f>VLOOKUP(A539,'TB 2023'!B:J,9,0)</f>
        <v>1.5000000596046448E-3</v>
      </c>
      <c r="K539" s="18">
        <f t="shared" si="35"/>
        <v>0</v>
      </c>
      <c r="L539" s="17">
        <f>VLOOKUP(A539,'TB 2023'!B:M,12,0)</f>
        <v>0</v>
      </c>
      <c r="M539" s="18">
        <f t="shared" si="36"/>
        <v>0</v>
      </c>
      <c r="O539" s="15"/>
    </row>
    <row r="540" spans="1:15" ht="13.5">
      <c r="A540" s="13">
        <v>101010605</v>
      </c>
      <c r="B540" s="14" t="s">
        <v>669</v>
      </c>
      <c r="C540" s="15">
        <v>0</v>
      </c>
      <c r="D540" s="15">
        <v>3.9999999105930331E-4</v>
      </c>
      <c r="E540" s="15">
        <v>0</v>
      </c>
      <c r="F540" s="15">
        <v>0</v>
      </c>
      <c r="G540" s="11">
        <f t="shared" si="33"/>
        <v>0</v>
      </c>
      <c r="H540" s="12">
        <f t="shared" si="34"/>
        <v>3.9999999105930331E-4</v>
      </c>
      <c r="I540" s="324" t="s">
        <v>159</v>
      </c>
      <c r="J540" s="17">
        <f>VLOOKUP(A540,'TB 2023'!B:J,9,0)</f>
        <v>0</v>
      </c>
      <c r="K540" s="18">
        <f t="shared" si="35"/>
        <v>0</v>
      </c>
      <c r="L540" s="17">
        <f>VLOOKUP(A540,'TB 2023'!B:M,12,0)</f>
        <v>0</v>
      </c>
      <c r="M540" s="18">
        <f t="shared" si="36"/>
        <v>0</v>
      </c>
      <c r="O540" s="15"/>
    </row>
    <row r="541" spans="1:15" ht="13.5">
      <c r="A541" s="13">
        <v>101010606</v>
      </c>
      <c r="B541" s="14" t="s">
        <v>670</v>
      </c>
      <c r="C541" s="15">
        <v>0.14849999994039537</v>
      </c>
      <c r="D541" s="15">
        <v>0</v>
      </c>
      <c r="E541" s="15">
        <v>0</v>
      </c>
      <c r="F541" s="15">
        <v>0</v>
      </c>
      <c r="G541" s="11">
        <f t="shared" si="33"/>
        <v>0.14849999994039537</v>
      </c>
      <c r="H541" s="12">
        <f t="shared" si="34"/>
        <v>0</v>
      </c>
      <c r="I541" s="324" t="s">
        <v>159</v>
      </c>
      <c r="J541" s="17">
        <f>VLOOKUP(A541,'TB 2023'!B:J,9,0)</f>
        <v>0.14849999994039537</v>
      </c>
      <c r="K541" s="18">
        <f t="shared" si="35"/>
        <v>0</v>
      </c>
      <c r="L541" s="17">
        <f>VLOOKUP(A541,'TB 2023'!B:M,12,0)</f>
        <v>0</v>
      </c>
      <c r="M541" s="18">
        <f t="shared" si="36"/>
        <v>0</v>
      </c>
      <c r="O541" s="15"/>
    </row>
    <row r="542" spans="1:15" ht="13.5">
      <c r="A542" s="13">
        <v>101010607</v>
      </c>
      <c r="B542" s="14" t="s">
        <v>671</v>
      </c>
      <c r="C542" s="15">
        <v>0.06</v>
      </c>
      <c r="D542" s="15">
        <v>0</v>
      </c>
      <c r="E542" s="15">
        <v>0</v>
      </c>
      <c r="F542" s="15">
        <v>0</v>
      </c>
      <c r="G542" s="11">
        <f t="shared" si="33"/>
        <v>0.06</v>
      </c>
      <c r="H542" s="12">
        <f t="shared" si="34"/>
        <v>0</v>
      </c>
      <c r="I542" s="324" t="s">
        <v>159</v>
      </c>
      <c r="J542" s="17">
        <f>VLOOKUP(A542,'TB 2023'!B:J,9,0)</f>
        <v>0.06</v>
      </c>
      <c r="K542" s="18">
        <f t="shared" si="35"/>
        <v>0</v>
      </c>
      <c r="L542" s="17">
        <f>VLOOKUP(A542,'TB 2023'!B:M,12,0)</f>
        <v>0</v>
      </c>
      <c r="M542" s="18">
        <f t="shared" si="36"/>
        <v>0</v>
      </c>
      <c r="O542" s="15"/>
    </row>
    <row r="543" spans="1:15" ht="13.5">
      <c r="A543" s="13">
        <v>101010608</v>
      </c>
      <c r="B543" s="14" t="s">
        <v>4155</v>
      </c>
      <c r="C543" s="15">
        <v>0</v>
      </c>
      <c r="D543" s="15">
        <v>0</v>
      </c>
      <c r="E543" s="15">
        <v>2028215.23</v>
      </c>
      <c r="F543" s="15">
        <v>0</v>
      </c>
      <c r="G543" s="11">
        <f t="shared" si="33"/>
        <v>2028215.23</v>
      </c>
      <c r="H543" s="12">
        <f t="shared" si="34"/>
        <v>0</v>
      </c>
      <c r="I543" s="324" t="s">
        <v>159</v>
      </c>
      <c r="J543" s="17">
        <f>VLOOKUP(A543,'TB 2023'!B:J,9,0)</f>
        <v>0</v>
      </c>
      <c r="K543" s="18">
        <f t="shared" si="35"/>
        <v>0</v>
      </c>
      <c r="L543" s="17">
        <f>VLOOKUP(A543,'TB 2023'!B:M,12,0)</f>
        <v>0</v>
      </c>
      <c r="M543" s="18">
        <f t="shared" si="36"/>
        <v>0</v>
      </c>
      <c r="O543" s="15"/>
    </row>
    <row r="544" spans="1:15" ht="13.5">
      <c r="A544" s="13">
        <v>101010701</v>
      </c>
      <c r="B544" s="14" t="s">
        <v>672</v>
      </c>
      <c r="C544" s="15">
        <v>150041.845</v>
      </c>
      <c r="D544" s="15">
        <v>0</v>
      </c>
      <c r="E544" s="15">
        <v>1542068.7934000001</v>
      </c>
      <c r="F544" s="15">
        <v>1773196.67</v>
      </c>
      <c r="G544" s="11">
        <f t="shared" si="33"/>
        <v>0</v>
      </c>
      <c r="H544" s="12">
        <f t="shared" si="34"/>
        <v>81086.031599999871</v>
      </c>
      <c r="I544" s="324" t="s">
        <v>159</v>
      </c>
      <c r="J544" s="17">
        <f>VLOOKUP(A544,'TB 2023'!B:J,9,0)</f>
        <v>150041.845</v>
      </c>
      <c r="K544" s="18">
        <f t="shared" si="35"/>
        <v>0</v>
      </c>
      <c r="L544" s="17">
        <f>VLOOKUP(A544,'TB 2023'!B:M,12,0)</f>
        <v>1773196.67</v>
      </c>
      <c r="M544" s="18">
        <f t="shared" si="36"/>
        <v>0</v>
      </c>
      <c r="O544" s="15"/>
    </row>
    <row r="545" spans="1:15" ht="13.5">
      <c r="A545" s="13">
        <v>101010702</v>
      </c>
      <c r="B545" s="14" t="s">
        <v>673</v>
      </c>
      <c r="C545" s="15">
        <v>0</v>
      </c>
      <c r="D545" s="15">
        <v>0</v>
      </c>
      <c r="E545" s="15">
        <v>0</v>
      </c>
      <c r="F545" s="15">
        <v>0</v>
      </c>
      <c r="G545" s="11">
        <f t="shared" si="33"/>
        <v>0</v>
      </c>
      <c r="H545" s="12">
        <f t="shared" si="34"/>
        <v>0</v>
      </c>
      <c r="I545" s="324" t="s">
        <v>159</v>
      </c>
      <c r="J545" s="17">
        <f>VLOOKUP(A545,'TB 2023'!B:J,9,0)</f>
        <v>0</v>
      </c>
      <c r="K545" s="18">
        <f t="shared" si="35"/>
        <v>0</v>
      </c>
      <c r="L545" s="17">
        <f>VLOOKUP(A545,'TB 2023'!B:M,12,0)</f>
        <v>0</v>
      </c>
      <c r="M545" s="18">
        <f t="shared" si="36"/>
        <v>0</v>
      </c>
      <c r="O545" s="15"/>
    </row>
    <row r="546" spans="1:15" ht="13.5">
      <c r="A546" s="13">
        <v>101010703</v>
      </c>
      <c r="B546" s="14" t="s">
        <v>674</v>
      </c>
      <c r="C546" s="15">
        <v>10723637.069200002</v>
      </c>
      <c r="D546" s="15">
        <v>0</v>
      </c>
      <c r="E546" s="15">
        <v>5976207.2843499994</v>
      </c>
      <c r="F546" s="15">
        <v>2958808.75</v>
      </c>
      <c r="G546" s="11">
        <f t="shared" si="33"/>
        <v>13741035.603550002</v>
      </c>
      <c r="H546" s="12">
        <f t="shared" si="34"/>
        <v>0</v>
      </c>
      <c r="I546" s="324" t="s">
        <v>159</v>
      </c>
      <c r="J546" s="17">
        <f>VLOOKUP(A546,'TB 2023'!B:J,9,0)</f>
        <v>10723637.069200002</v>
      </c>
      <c r="K546" s="18">
        <f t="shared" si="35"/>
        <v>0</v>
      </c>
      <c r="L546" s="17">
        <f>VLOOKUP(A546,'TB 2023'!B:M,12,0)</f>
        <v>2958808.75</v>
      </c>
      <c r="M546" s="18">
        <f t="shared" si="36"/>
        <v>0</v>
      </c>
      <c r="O546" s="15"/>
    </row>
    <row r="547" spans="1:15" ht="13.5">
      <c r="A547" s="13">
        <v>101010704</v>
      </c>
      <c r="B547" s="14" t="s">
        <v>675</v>
      </c>
      <c r="C547" s="15">
        <v>0</v>
      </c>
      <c r="D547" s="15">
        <v>270005.27570000052</v>
      </c>
      <c r="E547" s="15">
        <v>4993290.8495100001</v>
      </c>
      <c r="F547" s="15">
        <v>9720119.4100000001</v>
      </c>
      <c r="G547" s="11">
        <f t="shared" si="33"/>
        <v>0</v>
      </c>
      <c r="H547" s="12">
        <f t="shared" si="34"/>
        <v>4996833.8361900011</v>
      </c>
      <c r="I547" s="324" t="s">
        <v>159</v>
      </c>
      <c r="J547" s="17">
        <f>VLOOKUP(A547,'TB 2023'!B:J,9,0)</f>
        <v>0</v>
      </c>
      <c r="K547" s="18">
        <f t="shared" si="35"/>
        <v>0</v>
      </c>
      <c r="L547" s="17">
        <f>VLOOKUP(A547,'TB 2023'!B:M,12,0)</f>
        <v>9720119.4100000001</v>
      </c>
      <c r="M547" s="18">
        <f t="shared" si="36"/>
        <v>0</v>
      </c>
      <c r="O547" s="15"/>
    </row>
    <row r="548" spans="1:15" ht="13.5">
      <c r="A548" s="13">
        <v>101010802</v>
      </c>
      <c r="B548" s="14" t="s">
        <v>676</v>
      </c>
      <c r="C548" s="15">
        <v>0</v>
      </c>
      <c r="D548" s="15">
        <v>0</v>
      </c>
      <c r="E548" s="15">
        <v>1747538</v>
      </c>
      <c r="F548" s="15">
        <v>1747538</v>
      </c>
      <c r="G548" s="11">
        <f t="shared" si="33"/>
        <v>0</v>
      </c>
      <c r="H548" s="12">
        <f t="shared" si="34"/>
        <v>0</v>
      </c>
      <c r="I548" s="324" t="s">
        <v>159</v>
      </c>
      <c r="J548" s="17">
        <f>VLOOKUP(A548,'TB 2023'!B:J,9,0)</f>
        <v>0</v>
      </c>
      <c r="K548" s="18">
        <f t="shared" si="35"/>
        <v>0</v>
      </c>
      <c r="L548" s="17">
        <f>VLOOKUP(A548,'TB 2023'!B:M,12,0)</f>
        <v>1747538</v>
      </c>
      <c r="M548" s="18">
        <f t="shared" si="36"/>
        <v>0</v>
      </c>
      <c r="O548" s="15"/>
    </row>
    <row r="549" spans="1:15" ht="13.5">
      <c r="A549" s="13">
        <v>101010803</v>
      </c>
      <c r="B549" s="14" t="s">
        <v>677</v>
      </c>
      <c r="C549" s="15">
        <v>0</v>
      </c>
      <c r="D549" s="15">
        <v>0</v>
      </c>
      <c r="E549" s="15">
        <v>0</v>
      </c>
      <c r="F549" s="15">
        <v>0</v>
      </c>
      <c r="G549" s="11">
        <f t="shared" si="33"/>
        <v>0</v>
      </c>
      <c r="H549" s="12">
        <f t="shared" si="34"/>
        <v>0</v>
      </c>
      <c r="I549" s="324" t="s">
        <v>159</v>
      </c>
      <c r="J549" s="17">
        <f>VLOOKUP(A549,'TB 2023'!B:J,9,0)</f>
        <v>0</v>
      </c>
      <c r="K549" s="18">
        <f t="shared" si="35"/>
        <v>0</v>
      </c>
      <c r="L549" s="17">
        <f>VLOOKUP(A549,'TB 2023'!B:M,12,0)</f>
        <v>0</v>
      </c>
      <c r="M549" s="18">
        <f t="shared" si="36"/>
        <v>0</v>
      </c>
      <c r="O549" s="15"/>
    </row>
    <row r="550" spans="1:15" ht="13.5">
      <c r="A550" s="13">
        <v>101010804</v>
      </c>
      <c r="B550" s="14" t="s">
        <v>678</v>
      </c>
      <c r="C550" s="15">
        <v>254880.64000000001</v>
      </c>
      <c r="D550" s="15">
        <v>0</v>
      </c>
      <c r="E550" s="15">
        <v>220155.61000000002</v>
      </c>
      <c r="F550" s="15">
        <v>254880.64000000001</v>
      </c>
      <c r="G550" s="11">
        <f t="shared" si="33"/>
        <v>220155.61</v>
      </c>
      <c r="H550" s="12">
        <f t="shared" si="34"/>
        <v>0</v>
      </c>
      <c r="I550" s="324" t="s">
        <v>159</v>
      </c>
      <c r="J550" s="17">
        <f>VLOOKUP(A550,'TB 2023'!B:J,9,0)</f>
        <v>254880.64000000001</v>
      </c>
      <c r="K550" s="18">
        <f t="shared" si="35"/>
        <v>0</v>
      </c>
      <c r="L550" s="17">
        <f>VLOOKUP(A550,'TB 2023'!B:M,12,0)</f>
        <v>254880.64000000001</v>
      </c>
      <c r="M550" s="18">
        <f t="shared" si="36"/>
        <v>0</v>
      </c>
      <c r="O550" s="15"/>
    </row>
    <row r="551" spans="1:15" ht="13.5">
      <c r="A551" s="13">
        <v>101010805</v>
      </c>
      <c r="B551" s="14" t="s">
        <v>679</v>
      </c>
      <c r="C551" s="15">
        <v>0</v>
      </c>
      <c r="D551" s="15">
        <v>0</v>
      </c>
      <c r="E551" s="15">
        <v>0</v>
      </c>
      <c r="F551" s="15">
        <v>0</v>
      </c>
      <c r="G551" s="11">
        <f t="shared" si="33"/>
        <v>0</v>
      </c>
      <c r="H551" s="12">
        <f t="shared" si="34"/>
        <v>0</v>
      </c>
      <c r="I551" s="324" t="s">
        <v>159</v>
      </c>
      <c r="J551" s="17">
        <f>VLOOKUP(A551,'TB 2023'!B:J,9,0)</f>
        <v>0</v>
      </c>
      <c r="K551" s="18">
        <f t="shared" si="35"/>
        <v>0</v>
      </c>
      <c r="L551" s="17">
        <f>VLOOKUP(A551,'TB 2023'!B:M,12,0)</f>
        <v>0</v>
      </c>
      <c r="M551" s="18">
        <f t="shared" si="36"/>
        <v>0</v>
      </c>
      <c r="O551" s="15"/>
    </row>
    <row r="552" spans="1:15" ht="13.5">
      <c r="A552" s="13">
        <v>101010812</v>
      </c>
      <c r="B552" s="14" t="s">
        <v>680</v>
      </c>
      <c r="C552" s="15">
        <v>0</v>
      </c>
      <c r="D552" s="15">
        <v>0</v>
      </c>
      <c r="E552" s="15">
        <v>0</v>
      </c>
      <c r="F552" s="15">
        <v>0</v>
      </c>
      <c r="G552" s="11">
        <f t="shared" si="33"/>
        <v>0</v>
      </c>
      <c r="H552" s="12">
        <f t="shared" si="34"/>
        <v>0</v>
      </c>
      <c r="I552" s="324" t="s">
        <v>159</v>
      </c>
      <c r="J552" s="17">
        <f>VLOOKUP(A552,'TB 2023'!B:J,9,0)</f>
        <v>0</v>
      </c>
      <c r="K552" s="18">
        <f t="shared" si="35"/>
        <v>0</v>
      </c>
      <c r="L552" s="17">
        <f>VLOOKUP(A552,'TB 2023'!B:M,12,0)</f>
        <v>0</v>
      </c>
      <c r="M552" s="18">
        <f t="shared" si="36"/>
        <v>0</v>
      </c>
      <c r="O552" s="15"/>
    </row>
    <row r="553" spans="1:15" ht="13.5">
      <c r="A553" s="13">
        <v>101010813</v>
      </c>
      <c r="B553" s="14" t="s">
        <v>681</v>
      </c>
      <c r="C553" s="15">
        <v>0</v>
      </c>
      <c r="D553" s="15">
        <v>0</v>
      </c>
      <c r="E553" s="15">
        <v>0</v>
      </c>
      <c r="F553" s="15">
        <v>0</v>
      </c>
      <c r="G553" s="11">
        <f t="shared" si="33"/>
        <v>0</v>
      </c>
      <c r="H553" s="12">
        <f t="shared" si="34"/>
        <v>0</v>
      </c>
      <c r="I553" s="324" t="s">
        <v>159</v>
      </c>
      <c r="J553" s="17">
        <f>VLOOKUP(A553,'TB 2023'!B:J,9,0)</f>
        <v>0</v>
      </c>
      <c r="K553" s="18">
        <f t="shared" si="35"/>
        <v>0</v>
      </c>
      <c r="L553" s="17">
        <f>VLOOKUP(A553,'TB 2023'!B:M,12,0)</f>
        <v>0</v>
      </c>
      <c r="M553" s="18">
        <f t="shared" si="36"/>
        <v>0</v>
      </c>
      <c r="O553" s="15"/>
    </row>
    <row r="554" spans="1:15" ht="13.5">
      <c r="A554" s="13">
        <v>101010814</v>
      </c>
      <c r="B554" s="14" t="s">
        <v>682</v>
      </c>
      <c r="C554" s="15">
        <v>0</v>
      </c>
      <c r="D554" s="15">
        <v>0</v>
      </c>
      <c r="E554" s="15">
        <v>0</v>
      </c>
      <c r="F554" s="15">
        <v>0</v>
      </c>
      <c r="G554" s="11">
        <f t="shared" si="33"/>
        <v>0</v>
      </c>
      <c r="H554" s="12">
        <f t="shared" si="34"/>
        <v>0</v>
      </c>
      <c r="I554" s="324" t="s">
        <v>159</v>
      </c>
      <c r="J554" s="17">
        <f>VLOOKUP(A554,'TB 2023'!B:J,9,0)</f>
        <v>0</v>
      </c>
      <c r="K554" s="18">
        <f t="shared" si="35"/>
        <v>0</v>
      </c>
      <c r="L554" s="17">
        <f>VLOOKUP(A554,'TB 2023'!B:M,12,0)</f>
        <v>0</v>
      </c>
      <c r="M554" s="18">
        <f t="shared" si="36"/>
        <v>0</v>
      </c>
      <c r="O554" s="15"/>
    </row>
    <row r="555" spans="1:15" ht="13.5">
      <c r="A555" s="13">
        <v>101010817</v>
      </c>
      <c r="B555" s="14" t="s">
        <v>683</v>
      </c>
      <c r="C555" s="15">
        <v>468880.99</v>
      </c>
      <c r="D555" s="15">
        <v>0</v>
      </c>
      <c r="E555" s="15">
        <v>0</v>
      </c>
      <c r="F555" s="15">
        <v>0</v>
      </c>
      <c r="G555" s="11">
        <f t="shared" si="33"/>
        <v>468880.99</v>
      </c>
      <c r="H555" s="12">
        <f t="shared" si="34"/>
        <v>0</v>
      </c>
      <c r="I555" s="324" t="s">
        <v>159</v>
      </c>
      <c r="J555" s="17">
        <f>VLOOKUP(A555,'TB 2023'!B:J,9,0)</f>
        <v>468880.99</v>
      </c>
      <c r="K555" s="18">
        <f t="shared" si="35"/>
        <v>0</v>
      </c>
      <c r="L555" s="17">
        <f>VLOOKUP(A555,'TB 2023'!B:M,12,0)</f>
        <v>0</v>
      </c>
      <c r="M555" s="18">
        <f t="shared" si="36"/>
        <v>0</v>
      </c>
      <c r="O555" s="15"/>
    </row>
    <row r="556" spans="1:15" ht="13.5">
      <c r="A556" s="13">
        <v>101010819</v>
      </c>
      <c r="B556" s="14" t="s">
        <v>684</v>
      </c>
      <c r="C556" s="15">
        <v>0</v>
      </c>
      <c r="D556" s="15">
        <v>0</v>
      </c>
      <c r="E556" s="15">
        <v>0</v>
      </c>
      <c r="F556" s="15">
        <v>0</v>
      </c>
      <c r="G556" s="11">
        <f t="shared" si="33"/>
        <v>0</v>
      </c>
      <c r="H556" s="12">
        <f t="shared" si="34"/>
        <v>0</v>
      </c>
      <c r="I556" s="324" t="s">
        <v>159</v>
      </c>
      <c r="J556" s="17">
        <f>VLOOKUP(A556,'TB 2023'!B:J,9,0)</f>
        <v>0</v>
      </c>
      <c r="K556" s="18">
        <f t="shared" si="35"/>
        <v>0</v>
      </c>
      <c r="L556" s="17">
        <f>VLOOKUP(A556,'TB 2023'!B:M,12,0)</f>
        <v>0</v>
      </c>
      <c r="M556" s="18">
        <f t="shared" si="36"/>
        <v>0</v>
      </c>
      <c r="O556" s="15"/>
    </row>
    <row r="557" spans="1:15" ht="13.5">
      <c r="A557" s="13">
        <v>101010820</v>
      </c>
      <c r="B557" s="14" t="s">
        <v>685</v>
      </c>
      <c r="C557" s="15">
        <v>6681.89</v>
      </c>
      <c r="D557" s="15">
        <v>0</v>
      </c>
      <c r="E557" s="15">
        <v>0</v>
      </c>
      <c r="F557" s="15">
        <v>6681.88</v>
      </c>
      <c r="G557" s="11">
        <f t="shared" si="33"/>
        <v>1.0000000000218279E-2</v>
      </c>
      <c r="H557" s="12">
        <f t="shared" si="34"/>
        <v>0</v>
      </c>
      <c r="I557" s="324" t="s">
        <v>159</v>
      </c>
      <c r="J557" s="17">
        <f>VLOOKUP(A557,'TB 2023'!B:J,9,0)</f>
        <v>6681.89</v>
      </c>
      <c r="K557" s="18">
        <f t="shared" si="35"/>
        <v>0</v>
      </c>
      <c r="L557" s="17">
        <f>VLOOKUP(A557,'TB 2023'!B:M,12,0)</f>
        <v>6681.88</v>
      </c>
      <c r="M557" s="18">
        <f t="shared" si="36"/>
        <v>0</v>
      </c>
      <c r="O557" s="15"/>
    </row>
    <row r="558" spans="1:15" ht="13.5">
      <c r="A558" s="13">
        <v>101010821</v>
      </c>
      <c r="B558" s="14" t="s">
        <v>686</v>
      </c>
      <c r="C558" s="15">
        <v>0</v>
      </c>
      <c r="D558" s="15">
        <v>0</v>
      </c>
      <c r="E558" s="15">
        <v>49665.270000000004</v>
      </c>
      <c r="F558" s="15">
        <v>49665.270000000004</v>
      </c>
      <c r="G558" s="11">
        <f t="shared" si="33"/>
        <v>0</v>
      </c>
      <c r="H558" s="12">
        <f t="shared" si="34"/>
        <v>0</v>
      </c>
      <c r="I558" s="324" t="s">
        <v>159</v>
      </c>
      <c r="J558" s="17">
        <f>VLOOKUP(A558,'TB 2023'!B:J,9,0)</f>
        <v>0</v>
      </c>
      <c r="K558" s="18">
        <f t="shared" si="35"/>
        <v>0</v>
      </c>
      <c r="L558" s="17">
        <f>VLOOKUP(A558,'TB 2023'!B:M,12,0)</f>
        <v>49665.270000000004</v>
      </c>
      <c r="M558" s="18">
        <f t="shared" si="36"/>
        <v>0</v>
      </c>
      <c r="O558" s="15"/>
    </row>
    <row r="559" spans="1:15" ht="13.5">
      <c r="A559" s="13">
        <v>101010822</v>
      </c>
      <c r="B559" s="14" t="s">
        <v>687</v>
      </c>
      <c r="C559" s="15">
        <v>15334</v>
      </c>
      <c r="D559" s="15">
        <v>0</v>
      </c>
      <c r="E559" s="15">
        <v>0</v>
      </c>
      <c r="F559" s="15">
        <v>0</v>
      </c>
      <c r="G559" s="11">
        <f t="shared" si="33"/>
        <v>15334</v>
      </c>
      <c r="H559" s="12">
        <f t="shared" si="34"/>
        <v>0</v>
      </c>
      <c r="I559" s="324" t="s">
        <v>159</v>
      </c>
      <c r="J559" s="17">
        <f>VLOOKUP(A559,'TB 2023'!B:J,9,0)</f>
        <v>15334</v>
      </c>
      <c r="K559" s="18">
        <f t="shared" si="35"/>
        <v>0</v>
      </c>
      <c r="L559" s="17">
        <f>VLOOKUP(A559,'TB 2023'!B:M,12,0)</f>
        <v>0</v>
      </c>
      <c r="M559" s="18">
        <f t="shared" si="36"/>
        <v>0</v>
      </c>
      <c r="O559" s="15"/>
    </row>
    <row r="560" spans="1:15" ht="13.5">
      <c r="A560" s="13">
        <v>101010823</v>
      </c>
      <c r="B560" s="14" t="s">
        <v>688</v>
      </c>
      <c r="C560" s="15">
        <v>17299</v>
      </c>
      <c r="D560" s="15">
        <v>0</v>
      </c>
      <c r="E560" s="15">
        <v>0</v>
      </c>
      <c r="F560" s="15">
        <v>0</v>
      </c>
      <c r="G560" s="11">
        <f t="shared" si="33"/>
        <v>17299</v>
      </c>
      <c r="H560" s="12">
        <f t="shared" si="34"/>
        <v>0</v>
      </c>
      <c r="I560" s="324" t="s">
        <v>159</v>
      </c>
      <c r="J560" s="17">
        <f>VLOOKUP(A560,'TB 2023'!B:J,9,0)</f>
        <v>17299</v>
      </c>
      <c r="K560" s="18">
        <f t="shared" si="35"/>
        <v>0</v>
      </c>
      <c r="L560" s="17">
        <f>VLOOKUP(A560,'TB 2023'!B:M,12,0)</f>
        <v>0</v>
      </c>
      <c r="M560" s="18">
        <f t="shared" si="36"/>
        <v>0</v>
      </c>
      <c r="O560" s="15"/>
    </row>
    <row r="561" spans="1:15" ht="13.5">
      <c r="A561" s="13">
        <v>101010825</v>
      </c>
      <c r="B561" s="14" t="s">
        <v>689</v>
      </c>
      <c r="C561" s="15">
        <v>0</v>
      </c>
      <c r="D561" s="15">
        <v>0</v>
      </c>
      <c r="E561" s="15">
        <v>0</v>
      </c>
      <c r="F561" s="15">
        <v>0</v>
      </c>
      <c r="G561" s="11">
        <f t="shared" si="33"/>
        <v>0</v>
      </c>
      <c r="H561" s="12">
        <f t="shared" si="34"/>
        <v>0</v>
      </c>
      <c r="I561" s="324" t="s">
        <v>159</v>
      </c>
      <c r="J561" s="17">
        <f>VLOOKUP(A561,'TB 2023'!B:J,9,0)</f>
        <v>0</v>
      </c>
      <c r="K561" s="18">
        <f t="shared" si="35"/>
        <v>0</v>
      </c>
      <c r="L561" s="17">
        <f>VLOOKUP(A561,'TB 2023'!B:M,12,0)</f>
        <v>0</v>
      </c>
      <c r="M561" s="18">
        <f t="shared" si="36"/>
        <v>0</v>
      </c>
      <c r="O561" s="15"/>
    </row>
    <row r="562" spans="1:15" ht="13.5">
      <c r="A562" s="13">
        <v>101010827</v>
      </c>
      <c r="B562" s="14" t="s">
        <v>690</v>
      </c>
      <c r="C562" s="15">
        <v>17500</v>
      </c>
      <c r="D562" s="15">
        <v>0</v>
      </c>
      <c r="E562" s="15">
        <v>1000</v>
      </c>
      <c r="F562" s="15">
        <v>0</v>
      </c>
      <c r="G562" s="11">
        <f t="shared" si="33"/>
        <v>18500</v>
      </c>
      <c r="H562" s="12">
        <f t="shared" si="34"/>
        <v>0</v>
      </c>
      <c r="I562" s="324" t="s">
        <v>159</v>
      </c>
      <c r="J562" s="17">
        <f>VLOOKUP(A562,'TB 2023'!B:J,9,0)</f>
        <v>17500</v>
      </c>
      <c r="K562" s="18">
        <f t="shared" si="35"/>
        <v>0</v>
      </c>
      <c r="L562" s="17">
        <f>VLOOKUP(A562,'TB 2023'!B:M,12,0)</f>
        <v>0</v>
      </c>
      <c r="M562" s="18">
        <f t="shared" si="36"/>
        <v>0</v>
      </c>
      <c r="O562" s="15"/>
    </row>
    <row r="563" spans="1:15" ht="13.5">
      <c r="A563" s="13">
        <v>101010829</v>
      </c>
      <c r="B563" s="14" t="s">
        <v>691</v>
      </c>
      <c r="C563" s="15">
        <v>13.15</v>
      </c>
      <c r="D563" s="15">
        <v>0</v>
      </c>
      <c r="E563" s="15">
        <v>0</v>
      </c>
      <c r="F563" s="15">
        <v>0</v>
      </c>
      <c r="G563" s="11">
        <f t="shared" si="33"/>
        <v>13.15</v>
      </c>
      <c r="H563" s="12">
        <f t="shared" si="34"/>
        <v>0</v>
      </c>
      <c r="I563" s="324" t="s">
        <v>159</v>
      </c>
      <c r="J563" s="17">
        <f>VLOOKUP(A563,'TB 2023'!B:J,9,0)</f>
        <v>13.15</v>
      </c>
      <c r="K563" s="18">
        <f t="shared" si="35"/>
        <v>0</v>
      </c>
      <c r="L563" s="17">
        <f>VLOOKUP(A563,'TB 2023'!B:M,12,0)</f>
        <v>0</v>
      </c>
      <c r="M563" s="18">
        <f t="shared" si="36"/>
        <v>0</v>
      </c>
      <c r="O563" s="15"/>
    </row>
    <row r="564" spans="1:15" ht="13.5">
      <c r="A564" s="13">
        <v>101010830</v>
      </c>
      <c r="B564" s="14" t="s">
        <v>692</v>
      </c>
      <c r="C564" s="15">
        <v>2575.13</v>
      </c>
      <c r="D564" s="15">
        <v>0</v>
      </c>
      <c r="E564" s="15">
        <v>0</v>
      </c>
      <c r="F564" s="15">
        <v>2575.13</v>
      </c>
      <c r="G564" s="11">
        <f t="shared" si="33"/>
        <v>0</v>
      </c>
      <c r="H564" s="12">
        <f t="shared" si="34"/>
        <v>0</v>
      </c>
      <c r="I564" s="324" t="s">
        <v>159</v>
      </c>
      <c r="J564" s="17">
        <f>VLOOKUP(A564,'TB 2023'!B:J,9,0)</f>
        <v>2575.13</v>
      </c>
      <c r="K564" s="18">
        <f t="shared" si="35"/>
        <v>0</v>
      </c>
      <c r="L564" s="17">
        <f>VLOOKUP(A564,'TB 2023'!B:M,12,0)</f>
        <v>2575.13</v>
      </c>
      <c r="M564" s="18">
        <f t="shared" si="36"/>
        <v>0</v>
      </c>
      <c r="O564" s="15"/>
    </row>
    <row r="565" spans="1:15" ht="13.5">
      <c r="A565" s="13">
        <v>101010831</v>
      </c>
      <c r="B565" s="14" t="s">
        <v>693</v>
      </c>
      <c r="C565" s="15">
        <v>6126.55</v>
      </c>
      <c r="D565" s="15">
        <v>0</v>
      </c>
      <c r="E565" s="15">
        <v>0</v>
      </c>
      <c r="F565" s="15">
        <v>0</v>
      </c>
      <c r="G565" s="11">
        <f t="shared" si="33"/>
        <v>6126.55</v>
      </c>
      <c r="H565" s="12">
        <f t="shared" si="34"/>
        <v>0</v>
      </c>
      <c r="I565" s="324" t="s">
        <v>159</v>
      </c>
      <c r="J565" s="17">
        <f>VLOOKUP(A565,'TB 2023'!B:J,9,0)</f>
        <v>6126.55</v>
      </c>
      <c r="K565" s="18">
        <f t="shared" si="35"/>
        <v>0</v>
      </c>
      <c r="L565" s="17">
        <f>VLOOKUP(A565,'TB 2023'!B:M,12,0)</f>
        <v>0</v>
      </c>
      <c r="M565" s="18">
        <f t="shared" si="36"/>
        <v>0</v>
      </c>
      <c r="O565" s="15"/>
    </row>
    <row r="566" spans="1:15" ht="13.5">
      <c r="A566" s="13">
        <v>101010832</v>
      </c>
      <c r="B566" s="14" t="s">
        <v>694</v>
      </c>
      <c r="C566" s="15">
        <v>0</v>
      </c>
      <c r="D566" s="15">
        <v>0</v>
      </c>
      <c r="E566" s="15">
        <v>5000</v>
      </c>
      <c r="F566" s="15">
        <v>0</v>
      </c>
      <c r="G566" s="11">
        <f t="shared" si="33"/>
        <v>5000</v>
      </c>
      <c r="H566" s="12">
        <f t="shared" si="34"/>
        <v>0</v>
      </c>
      <c r="I566" s="324" t="s">
        <v>159</v>
      </c>
      <c r="J566" s="17">
        <f>VLOOKUP(A566,'TB 2023'!B:J,9,0)</f>
        <v>0</v>
      </c>
      <c r="K566" s="18">
        <f t="shared" si="35"/>
        <v>0</v>
      </c>
      <c r="L566" s="17">
        <f>VLOOKUP(A566,'TB 2023'!B:M,12,0)</f>
        <v>0</v>
      </c>
      <c r="M566" s="18">
        <f t="shared" si="36"/>
        <v>0</v>
      </c>
      <c r="O566" s="15"/>
    </row>
    <row r="567" spans="1:15" ht="13.5">
      <c r="A567" s="13">
        <v>101010833</v>
      </c>
      <c r="B567" s="14" t="s">
        <v>695</v>
      </c>
      <c r="C567" s="15">
        <v>19999.72</v>
      </c>
      <c r="D567" s="15">
        <v>0</v>
      </c>
      <c r="E567" s="15">
        <v>449629.08</v>
      </c>
      <c r="F567" s="15">
        <v>436629.47000000003</v>
      </c>
      <c r="G567" s="11">
        <f t="shared" si="33"/>
        <v>32999.330000000016</v>
      </c>
      <c r="H567" s="12">
        <f t="shared" si="34"/>
        <v>0</v>
      </c>
      <c r="I567" s="324" t="s">
        <v>159</v>
      </c>
      <c r="J567" s="17">
        <f>VLOOKUP(A567,'TB 2023'!B:J,9,0)</f>
        <v>19999.72</v>
      </c>
      <c r="K567" s="18">
        <f t="shared" si="35"/>
        <v>0</v>
      </c>
      <c r="L567" s="17">
        <f>VLOOKUP(A567,'TB 2023'!B:M,12,0)</f>
        <v>436629.47000000003</v>
      </c>
      <c r="M567" s="18">
        <f t="shared" si="36"/>
        <v>0</v>
      </c>
      <c r="O567" s="15"/>
    </row>
    <row r="568" spans="1:15" ht="13.5">
      <c r="A568" s="13">
        <v>101010834</v>
      </c>
      <c r="B568" s="14" t="s">
        <v>696</v>
      </c>
      <c r="C568" s="15">
        <v>0</v>
      </c>
      <c r="D568" s="15">
        <v>0</v>
      </c>
      <c r="E568" s="15">
        <v>0</v>
      </c>
      <c r="F568" s="15">
        <v>0</v>
      </c>
      <c r="G568" s="11">
        <f t="shared" si="33"/>
        <v>0</v>
      </c>
      <c r="H568" s="12">
        <f t="shared" si="34"/>
        <v>0</v>
      </c>
      <c r="I568" s="324" t="s">
        <v>159</v>
      </c>
      <c r="J568" s="17">
        <f>VLOOKUP(A568,'TB 2023'!B:J,9,0)</f>
        <v>0</v>
      </c>
      <c r="K568" s="18">
        <f t="shared" si="35"/>
        <v>0</v>
      </c>
      <c r="L568" s="17">
        <f>VLOOKUP(A568,'TB 2023'!B:M,12,0)</f>
        <v>0</v>
      </c>
      <c r="M568" s="18">
        <f t="shared" si="36"/>
        <v>0</v>
      </c>
      <c r="O568" s="15"/>
    </row>
    <row r="569" spans="1:15" ht="13.5">
      <c r="A569" s="13">
        <v>101010835</v>
      </c>
      <c r="B569" s="14" t="s">
        <v>697</v>
      </c>
      <c r="C569" s="15">
        <v>0</v>
      </c>
      <c r="D569" s="15">
        <v>0</v>
      </c>
      <c r="E569" s="15">
        <v>646903.67000000004</v>
      </c>
      <c r="F569" s="15">
        <v>646903.67000000004</v>
      </c>
      <c r="G569" s="11">
        <f t="shared" si="33"/>
        <v>0</v>
      </c>
      <c r="H569" s="12">
        <f t="shared" si="34"/>
        <v>0</v>
      </c>
      <c r="I569" s="324" t="s">
        <v>159</v>
      </c>
      <c r="J569" s="17">
        <f>VLOOKUP(A569,'TB 2023'!B:J,9,0)</f>
        <v>0</v>
      </c>
      <c r="K569" s="18">
        <f t="shared" si="35"/>
        <v>0</v>
      </c>
      <c r="L569" s="17">
        <f>VLOOKUP(A569,'TB 2023'!B:M,12,0)</f>
        <v>646903.67000000004</v>
      </c>
      <c r="M569" s="18">
        <f t="shared" si="36"/>
        <v>0</v>
      </c>
      <c r="O569" s="15"/>
    </row>
    <row r="570" spans="1:15" ht="13.5">
      <c r="A570" s="13">
        <v>101010836</v>
      </c>
      <c r="B570" s="14" t="s">
        <v>698</v>
      </c>
      <c r="C570" s="15">
        <v>0</v>
      </c>
      <c r="D570" s="15">
        <v>0</v>
      </c>
      <c r="E570" s="15">
        <v>0</v>
      </c>
      <c r="F570" s="15">
        <v>0</v>
      </c>
      <c r="G570" s="11">
        <f t="shared" si="33"/>
        <v>0</v>
      </c>
      <c r="H570" s="12">
        <f t="shared" si="34"/>
        <v>0</v>
      </c>
      <c r="I570" s="324" t="s">
        <v>159</v>
      </c>
      <c r="J570" s="17">
        <f>VLOOKUP(A570,'TB 2023'!B:J,9,0)</f>
        <v>0</v>
      </c>
      <c r="K570" s="18">
        <f t="shared" si="35"/>
        <v>0</v>
      </c>
      <c r="L570" s="17">
        <f>VLOOKUP(A570,'TB 2023'!B:M,12,0)</f>
        <v>0</v>
      </c>
      <c r="M570" s="18">
        <f t="shared" si="36"/>
        <v>0</v>
      </c>
      <c r="O570" s="15"/>
    </row>
    <row r="571" spans="1:15" ht="13.5">
      <c r="A571" s="13">
        <v>101010837</v>
      </c>
      <c r="B571" s="14" t="s">
        <v>699</v>
      </c>
      <c r="C571" s="15">
        <v>642.31000000000006</v>
      </c>
      <c r="D571" s="15">
        <v>0</v>
      </c>
      <c r="E571" s="15">
        <v>0</v>
      </c>
      <c r="F571" s="15">
        <v>0</v>
      </c>
      <c r="G571" s="11">
        <f t="shared" si="33"/>
        <v>642.31000000000006</v>
      </c>
      <c r="H571" s="12">
        <f t="shared" si="34"/>
        <v>0</v>
      </c>
      <c r="I571" s="324" t="s">
        <v>159</v>
      </c>
      <c r="J571" s="17">
        <f>VLOOKUP(A571,'TB 2023'!B:J,9,0)</f>
        <v>642.31000000000006</v>
      </c>
      <c r="K571" s="18">
        <f t="shared" si="35"/>
        <v>0</v>
      </c>
      <c r="L571" s="17">
        <f>VLOOKUP(A571,'TB 2023'!B:M,12,0)</f>
        <v>0</v>
      </c>
      <c r="M571" s="18">
        <f t="shared" si="36"/>
        <v>0</v>
      </c>
      <c r="O571" s="15"/>
    </row>
    <row r="572" spans="1:15" ht="13.5">
      <c r="A572" s="13">
        <v>101010838</v>
      </c>
      <c r="B572" s="14" t="s">
        <v>700</v>
      </c>
      <c r="C572" s="15">
        <v>128050</v>
      </c>
      <c r="D572" s="15">
        <v>0</v>
      </c>
      <c r="E572" s="15">
        <v>0</v>
      </c>
      <c r="F572" s="15">
        <v>0</v>
      </c>
      <c r="G572" s="11">
        <f t="shared" si="33"/>
        <v>128050</v>
      </c>
      <c r="H572" s="12">
        <f t="shared" si="34"/>
        <v>0</v>
      </c>
      <c r="I572" s="324" t="s">
        <v>159</v>
      </c>
      <c r="J572" s="17">
        <f>VLOOKUP(A572,'TB 2023'!B:J,9,0)</f>
        <v>128050</v>
      </c>
      <c r="K572" s="18">
        <f t="shared" si="35"/>
        <v>0</v>
      </c>
      <c r="L572" s="17">
        <f>VLOOKUP(A572,'TB 2023'!B:M,12,0)</f>
        <v>0</v>
      </c>
      <c r="M572" s="18">
        <f t="shared" si="36"/>
        <v>0</v>
      </c>
      <c r="O572" s="15"/>
    </row>
    <row r="573" spans="1:15" ht="13.5">
      <c r="A573" s="13">
        <v>101010839</v>
      </c>
      <c r="B573" s="14" t="s">
        <v>701</v>
      </c>
      <c r="C573" s="15">
        <v>19951.3</v>
      </c>
      <c r="D573" s="15">
        <v>0</v>
      </c>
      <c r="E573" s="15">
        <v>0</v>
      </c>
      <c r="F573" s="15">
        <v>0</v>
      </c>
      <c r="G573" s="11">
        <f t="shared" si="33"/>
        <v>19951.3</v>
      </c>
      <c r="H573" s="12">
        <f t="shared" si="34"/>
        <v>0</v>
      </c>
      <c r="I573" s="324" t="s">
        <v>159</v>
      </c>
      <c r="J573" s="17">
        <f>VLOOKUP(A573,'TB 2023'!B:J,9,0)</f>
        <v>19951.3</v>
      </c>
      <c r="K573" s="18">
        <f t="shared" si="35"/>
        <v>0</v>
      </c>
      <c r="L573" s="17">
        <f>VLOOKUP(A573,'TB 2023'!B:M,12,0)</f>
        <v>0</v>
      </c>
      <c r="M573" s="18">
        <f t="shared" si="36"/>
        <v>0</v>
      </c>
      <c r="O573" s="15"/>
    </row>
    <row r="574" spans="1:15" ht="13.5">
      <c r="A574" s="13">
        <v>101010840</v>
      </c>
      <c r="B574" s="14" t="s">
        <v>702</v>
      </c>
      <c r="C574" s="15">
        <v>0</v>
      </c>
      <c r="D574" s="15">
        <v>0</v>
      </c>
      <c r="E574" s="15">
        <v>10579.48</v>
      </c>
      <c r="F574" s="15">
        <v>10579.48</v>
      </c>
      <c r="G574" s="11">
        <f t="shared" si="33"/>
        <v>0</v>
      </c>
      <c r="H574" s="12">
        <f t="shared" si="34"/>
        <v>0</v>
      </c>
      <c r="I574" s="324" t="s">
        <v>159</v>
      </c>
      <c r="J574" s="17">
        <f>VLOOKUP(A574,'TB 2023'!B:J,9,0)</f>
        <v>0</v>
      </c>
      <c r="K574" s="18">
        <f t="shared" si="35"/>
        <v>0</v>
      </c>
      <c r="L574" s="17">
        <f>VLOOKUP(A574,'TB 2023'!B:M,12,0)</f>
        <v>10579.48</v>
      </c>
      <c r="M574" s="18">
        <f t="shared" si="36"/>
        <v>0</v>
      </c>
      <c r="O574" s="15"/>
    </row>
    <row r="575" spans="1:15" ht="13.5">
      <c r="A575" s="13">
        <v>101010841</v>
      </c>
      <c r="B575" s="14" t="s">
        <v>703</v>
      </c>
      <c r="C575" s="15">
        <v>0</v>
      </c>
      <c r="D575" s="15">
        <v>0</v>
      </c>
      <c r="E575" s="15">
        <v>19200</v>
      </c>
      <c r="F575" s="15">
        <v>19200</v>
      </c>
      <c r="G575" s="11">
        <f t="shared" si="33"/>
        <v>0</v>
      </c>
      <c r="H575" s="12">
        <f t="shared" si="34"/>
        <v>0</v>
      </c>
      <c r="I575" s="324" t="s">
        <v>159</v>
      </c>
      <c r="J575" s="17">
        <f>VLOOKUP(A575,'TB 2023'!B:J,9,0)</f>
        <v>0</v>
      </c>
      <c r="K575" s="18">
        <f t="shared" si="35"/>
        <v>0</v>
      </c>
      <c r="L575" s="17">
        <f>VLOOKUP(A575,'TB 2023'!B:M,12,0)</f>
        <v>19200</v>
      </c>
      <c r="M575" s="18">
        <f t="shared" si="36"/>
        <v>0</v>
      </c>
      <c r="O575" s="15"/>
    </row>
    <row r="576" spans="1:15" ht="13.5">
      <c r="A576" s="13">
        <v>101010842</v>
      </c>
      <c r="B576" s="14" t="s">
        <v>704</v>
      </c>
      <c r="C576" s="15">
        <v>0</v>
      </c>
      <c r="D576" s="15">
        <v>0</v>
      </c>
      <c r="E576" s="15">
        <v>10471.44</v>
      </c>
      <c r="F576" s="15">
        <v>10470</v>
      </c>
      <c r="G576" s="11">
        <f t="shared" si="33"/>
        <v>1.4400000000005093</v>
      </c>
      <c r="H576" s="12">
        <f t="shared" si="34"/>
        <v>0</v>
      </c>
      <c r="I576" s="324" t="s">
        <v>159</v>
      </c>
      <c r="J576" s="17">
        <f>VLOOKUP(A576,'TB 2023'!B:J,9,0)</f>
        <v>0</v>
      </c>
      <c r="K576" s="18">
        <f t="shared" si="35"/>
        <v>0</v>
      </c>
      <c r="L576" s="17">
        <f>VLOOKUP(A576,'TB 2023'!B:M,12,0)</f>
        <v>10470</v>
      </c>
      <c r="M576" s="18">
        <f t="shared" si="36"/>
        <v>0</v>
      </c>
      <c r="O576" s="15"/>
    </row>
    <row r="577" spans="1:15" ht="13.5">
      <c r="A577" s="13">
        <v>101010843</v>
      </c>
      <c r="B577" s="14" t="s">
        <v>705</v>
      </c>
      <c r="C577" s="15">
        <v>0</v>
      </c>
      <c r="D577" s="15">
        <v>0</v>
      </c>
      <c r="E577" s="15">
        <v>2967</v>
      </c>
      <c r="F577" s="15">
        <v>2967</v>
      </c>
      <c r="G577" s="11">
        <f t="shared" si="33"/>
        <v>0</v>
      </c>
      <c r="H577" s="12">
        <f t="shared" si="34"/>
        <v>0</v>
      </c>
      <c r="I577" s="324" t="s">
        <v>159</v>
      </c>
      <c r="J577" s="17">
        <f>VLOOKUP(A577,'TB 2023'!B:J,9,0)</f>
        <v>0</v>
      </c>
      <c r="K577" s="18">
        <f t="shared" si="35"/>
        <v>0</v>
      </c>
      <c r="L577" s="17">
        <f>VLOOKUP(A577,'TB 2023'!B:M,12,0)</f>
        <v>2967</v>
      </c>
      <c r="M577" s="18">
        <f t="shared" si="36"/>
        <v>0</v>
      </c>
      <c r="O577" s="15"/>
    </row>
    <row r="578" spans="1:15" ht="13.5">
      <c r="A578" s="13">
        <v>101010844</v>
      </c>
      <c r="B578" s="14" t="s">
        <v>706</v>
      </c>
      <c r="C578" s="15">
        <v>0</v>
      </c>
      <c r="D578" s="15">
        <v>0</v>
      </c>
      <c r="E578" s="15">
        <v>10500</v>
      </c>
      <c r="F578" s="15">
        <v>9852.7100000000009</v>
      </c>
      <c r="G578" s="11">
        <f t="shared" si="33"/>
        <v>647.28999999999905</v>
      </c>
      <c r="H578" s="12">
        <f t="shared" si="34"/>
        <v>0</v>
      </c>
      <c r="I578" s="324" t="s">
        <v>159</v>
      </c>
      <c r="J578" s="17">
        <f>VLOOKUP(A578,'TB 2023'!B:J,9,0)</f>
        <v>0</v>
      </c>
      <c r="K578" s="18">
        <f t="shared" si="35"/>
        <v>0</v>
      </c>
      <c r="L578" s="17">
        <f>VLOOKUP(A578,'TB 2023'!B:M,12,0)</f>
        <v>9852.7100000000009</v>
      </c>
      <c r="M578" s="18">
        <f t="shared" si="36"/>
        <v>0</v>
      </c>
      <c r="O578" s="15"/>
    </row>
    <row r="579" spans="1:15" ht="13.5">
      <c r="A579" s="13">
        <v>101010845</v>
      </c>
      <c r="B579" s="14" t="s">
        <v>707</v>
      </c>
      <c r="C579" s="15">
        <v>0</v>
      </c>
      <c r="D579" s="15">
        <v>0</v>
      </c>
      <c r="E579" s="15">
        <v>1289.7</v>
      </c>
      <c r="F579" s="15">
        <v>0</v>
      </c>
      <c r="G579" s="11">
        <f t="shared" si="33"/>
        <v>1289.7</v>
      </c>
      <c r="H579" s="12">
        <f t="shared" si="34"/>
        <v>0</v>
      </c>
      <c r="I579" s="324" t="s">
        <v>159</v>
      </c>
      <c r="J579" s="17">
        <f>VLOOKUP(A579,'TB 2023'!B:J,9,0)</f>
        <v>0</v>
      </c>
      <c r="K579" s="18">
        <f t="shared" si="35"/>
        <v>0</v>
      </c>
      <c r="L579" s="17">
        <f>VLOOKUP(A579,'TB 2023'!B:M,12,0)</f>
        <v>0</v>
      </c>
      <c r="M579" s="18">
        <f t="shared" si="36"/>
        <v>0</v>
      </c>
      <c r="O579" s="15"/>
    </row>
    <row r="580" spans="1:15" ht="13.5">
      <c r="A580" s="13">
        <v>101010846</v>
      </c>
      <c r="B580" s="14" t="s">
        <v>708</v>
      </c>
      <c r="C580" s="15">
        <v>0</v>
      </c>
      <c r="D580" s="15">
        <v>0</v>
      </c>
      <c r="E580" s="15">
        <v>12353.6</v>
      </c>
      <c r="F580" s="15">
        <v>11245.58</v>
      </c>
      <c r="G580" s="11">
        <f t="shared" si="33"/>
        <v>1108.0200000000004</v>
      </c>
      <c r="H580" s="12">
        <f t="shared" si="34"/>
        <v>0</v>
      </c>
      <c r="I580" s="324" t="s">
        <v>159</v>
      </c>
      <c r="J580" s="17">
        <f>VLOOKUP(A580,'TB 2023'!B:J,9,0)</f>
        <v>0</v>
      </c>
      <c r="K580" s="18">
        <f t="shared" si="35"/>
        <v>0</v>
      </c>
      <c r="L580" s="17">
        <f>VLOOKUP(A580,'TB 2023'!B:M,12,0)</f>
        <v>11245.58</v>
      </c>
      <c r="M580" s="18">
        <f t="shared" si="36"/>
        <v>0</v>
      </c>
      <c r="O580" s="15"/>
    </row>
    <row r="581" spans="1:15" ht="13.5">
      <c r="A581" s="13">
        <v>101010847</v>
      </c>
      <c r="B581" s="14" t="s">
        <v>709</v>
      </c>
      <c r="C581" s="15">
        <v>0</v>
      </c>
      <c r="D581" s="15">
        <v>0</v>
      </c>
      <c r="E581" s="15">
        <v>2000</v>
      </c>
      <c r="F581" s="15">
        <v>268.22000000000003</v>
      </c>
      <c r="G581" s="11">
        <f t="shared" si="33"/>
        <v>1731.78</v>
      </c>
      <c r="H581" s="12">
        <f t="shared" si="34"/>
        <v>0</v>
      </c>
      <c r="I581" s="324" t="s">
        <v>159</v>
      </c>
      <c r="J581" s="17">
        <f>VLOOKUP(A581,'TB 2023'!B:J,9,0)</f>
        <v>0</v>
      </c>
      <c r="K581" s="18">
        <f t="shared" si="35"/>
        <v>0</v>
      </c>
      <c r="L581" s="17">
        <f>VLOOKUP(A581,'TB 2023'!B:M,12,0)</f>
        <v>268.22000000000003</v>
      </c>
      <c r="M581" s="18">
        <f t="shared" si="36"/>
        <v>0</v>
      </c>
      <c r="O581" s="15"/>
    </row>
    <row r="582" spans="1:15" ht="13.5">
      <c r="A582" s="13">
        <v>101010848</v>
      </c>
      <c r="B582" s="14" t="s">
        <v>710</v>
      </c>
      <c r="C582" s="15">
        <v>0</v>
      </c>
      <c r="D582" s="15">
        <v>0</v>
      </c>
      <c r="E582" s="15">
        <v>5763.67</v>
      </c>
      <c r="F582" s="15">
        <v>4925.51</v>
      </c>
      <c r="G582" s="11">
        <f t="shared" ref="G582:G645" si="37">IF((C582+E582)-(D582+F582)&lt;0,0,(C582+E582)-(D582+F582))</f>
        <v>838.15999999999985</v>
      </c>
      <c r="H582" s="12">
        <f t="shared" ref="H582:H645" si="38">-IF((C582+E582)-(D582+F582)&lt;0,(C582+E582)-(D582+F582),0)</f>
        <v>0</v>
      </c>
      <c r="I582" s="324" t="s">
        <v>159</v>
      </c>
      <c r="J582" s="17">
        <f>VLOOKUP(A582,'TB 2023'!B:J,9,0)</f>
        <v>0</v>
      </c>
      <c r="K582" s="18">
        <f t="shared" ref="K582:K645" si="39">J582-C582</f>
        <v>0</v>
      </c>
      <c r="L582" s="17">
        <f>VLOOKUP(A582,'TB 2023'!B:M,12,0)</f>
        <v>4925.51</v>
      </c>
      <c r="M582" s="18">
        <f t="shared" ref="M582:M645" si="40">L582-F582</f>
        <v>0</v>
      </c>
      <c r="O582" s="15"/>
    </row>
    <row r="583" spans="1:15" ht="13.5">
      <c r="A583" s="13">
        <v>101010849</v>
      </c>
      <c r="B583" s="14" t="s">
        <v>711</v>
      </c>
      <c r="C583" s="15">
        <v>0</v>
      </c>
      <c r="D583" s="15">
        <v>0</v>
      </c>
      <c r="E583" s="15">
        <v>1864.77</v>
      </c>
      <c r="F583" s="15">
        <v>0</v>
      </c>
      <c r="G583" s="11">
        <f t="shared" si="37"/>
        <v>1864.77</v>
      </c>
      <c r="H583" s="12">
        <f t="shared" si="38"/>
        <v>0</v>
      </c>
      <c r="I583" s="324" t="s">
        <v>159</v>
      </c>
      <c r="J583" s="17">
        <f>VLOOKUP(A583,'TB 2023'!B:J,9,0)</f>
        <v>0</v>
      </c>
      <c r="K583" s="18">
        <f t="shared" si="39"/>
        <v>0</v>
      </c>
      <c r="L583" s="17">
        <f>VLOOKUP(A583,'TB 2023'!B:M,12,0)</f>
        <v>0</v>
      </c>
      <c r="M583" s="18">
        <f t="shared" si="40"/>
        <v>0</v>
      </c>
      <c r="O583" s="15"/>
    </row>
    <row r="584" spans="1:15" ht="13.5">
      <c r="A584" s="13">
        <v>101010850</v>
      </c>
      <c r="B584" s="14" t="s">
        <v>712</v>
      </c>
      <c r="C584" s="15">
        <v>0</v>
      </c>
      <c r="D584" s="15">
        <v>0</v>
      </c>
      <c r="E584" s="15">
        <v>10466.01</v>
      </c>
      <c r="F584" s="15">
        <v>9982.24</v>
      </c>
      <c r="G584" s="11">
        <f t="shared" si="37"/>
        <v>483.77000000000044</v>
      </c>
      <c r="H584" s="12">
        <f t="shared" si="38"/>
        <v>0</v>
      </c>
      <c r="I584" s="324" t="s">
        <v>159</v>
      </c>
      <c r="J584" s="17">
        <f>VLOOKUP(A584,'TB 2023'!B:J,9,0)</f>
        <v>0</v>
      </c>
      <c r="K584" s="18">
        <f t="shared" si="39"/>
        <v>0</v>
      </c>
      <c r="L584" s="17">
        <f>VLOOKUP(A584,'TB 2023'!B:M,12,0)</f>
        <v>9982.24</v>
      </c>
      <c r="M584" s="18">
        <f t="shared" si="40"/>
        <v>0</v>
      </c>
      <c r="O584" s="15"/>
    </row>
    <row r="585" spans="1:15" ht="13.5">
      <c r="A585" s="13">
        <v>101010851</v>
      </c>
      <c r="B585" s="14" t="s">
        <v>713</v>
      </c>
      <c r="C585" s="15">
        <v>0</v>
      </c>
      <c r="D585" s="15">
        <v>0</v>
      </c>
      <c r="E585" s="15">
        <v>4830.79</v>
      </c>
      <c r="F585" s="15">
        <v>4087.85</v>
      </c>
      <c r="G585" s="11">
        <f t="shared" si="37"/>
        <v>742.94</v>
      </c>
      <c r="H585" s="12">
        <f t="shared" si="38"/>
        <v>0</v>
      </c>
      <c r="I585" s="324" t="s">
        <v>159</v>
      </c>
      <c r="J585" s="17">
        <f>VLOOKUP(A585,'TB 2023'!B:J,9,0)</f>
        <v>0</v>
      </c>
      <c r="K585" s="18">
        <f t="shared" si="39"/>
        <v>0</v>
      </c>
      <c r="L585" s="17">
        <f>VLOOKUP(A585,'TB 2023'!B:M,12,0)</f>
        <v>4087.85</v>
      </c>
      <c r="M585" s="18">
        <f t="shared" si="40"/>
        <v>0</v>
      </c>
      <c r="O585" s="15"/>
    </row>
    <row r="586" spans="1:15" ht="13.5">
      <c r="A586" s="13">
        <v>101010852</v>
      </c>
      <c r="B586" s="14" t="s">
        <v>714</v>
      </c>
      <c r="C586" s="15">
        <v>0</v>
      </c>
      <c r="D586" s="15">
        <v>0</v>
      </c>
      <c r="E586" s="15">
        <v>12817.49</v>
      </c>
      <c r="F586" s="15">
        <v>11743.880000000001</v>
      </c>
      <c r="G586" s="11">
        <f t="shared" si="37"/>
        <v>1073.6099999999988</v>
      </c>
      <c r="H586" s="12">
        <f t="shared" si="38"/>
        <v>0</v>
      </c>
      <c r="I586" s="324" t="s">
        <v>159</v>
      </c>
      <c r="J586" s="17">
        <f>VLOOKUP(A586,'TB 2023'!B:J,9,0)</f>
        <v>0</v>
      </c>
      <c r="K586" s="18">
        <f t="shared" si="39"/>
        <v>0</v>
      </c>
      <c r="L586" s="17">
        <f>VLOOKUP(A586,'TB 2023'!B:M,12,0)</f>
        <v>11743.880000000001</v>
      </c>
      <c r="M586" s="18">
        <f t="shared" si="40"/>
        <v>0</v>
      </c>
      <c r="O586" s="15"/>
    </row>
    <row r="587" spans="1:15" ht="13.5">
      <c r="A587" s="13">
        <v>101010853</v>
      </c>
      <c r="B587" s="14" t="s">
        <v>715</v>
      </c>
      <c r="C587" s="15">
        <v>0</v>
      </c>
      <c r="D587" s="15">
        <v>0</v>
      </c>
      <c r="E587" s="15">
        <v>3308.75</v>
      </c>
      <c r="F587" s="15">
        <v>1269.79</v>
      </c>
      <c r="G587" s="11">
        <f t="shared" si="37"/>
        <v>2038.96</v>
      </c>
      <c r="H587" s="12">
        <f t="shared" si="38"/>
        <v>0</v>
      </c>
      <c r="I587" s="324" t="s">
        <v>159</v>
      </c>
      <c r="J587" s="17">
        <f>VLOOKUP(A587,'TB 2023'!B:J,9,0)</f>
        <v>0</v>
      </c>
      <c r="K587" s="18">
        <f t="shared" si="39"/>
        <v>0</v>
      </c>
      <c r="L587" s="17">
        <f>VLOOKUP(A587,'TB 2023'!B:M,12,0)</f>
        <v>1269.79</v>
      </c>
      <c r="M587" s="18">
        <f t="shared" si="40"/>
        <v>0</v>
      </c>
      <c r="O587" s="15"/>
    </row>
    <row r="588" spans="1:15" ht="13.5">
      <c r="A588" s="13">
        <v>101010854</v>
      </c>
      <c r="B588" s="14" t="s">
        <v>716</v>
      </c>
      <c r="C588" s="15">
        <v>0</v>
      </c>
      <c r="D588" s="15">
        <v>0</v>
      </c>
      <c r="E588" s="15">
        <v>12000</v>
      </c>
      <c r="F588" s="15">
        <v>8855.36</v>
      </c>
      <c r="G588" s="11">
        <f t="shared" si="37"/>
        <v>3144.6399999999994</v>
      </c>
      <c r="H588" s="12">
        <f t="shared" si="38"/>
        <v>0</v>
      </c>
      <c r="I588" s="324" t="s">
        <v>159</v>
      </c>
      <c r="J588" s="17">
        <f>VLOOKUP(A588,'TB 2023'!B:J,9,0)</f>
        <v>0</v>
      </c>
      <c r="K588" s="18">
        <f t="shared" si="39"/>
        <v>0</v>
      </c>
      <c r="L588" s="17">
        <f>VLOOKUP(A588,'TB 2023'!B:M,12,0)</f>
        <v>8855.36</v>
      </c>
      <c r="M588" s="18">
        <f t="shared" si="40"/>
        <v>0</v>
      </c>
      <c r="O588" s="15"/>
    </row>
    <row r="589" spans="1:15" ht="13.5">
      <c r="A589" s="13">
        <v>101010855</v>
      </c>
      <c r="B589" s="14" t="s">
        <v>717</v>
      </c>
      <c r="C589" s="15">
        <v>0</v>
      </c>
      <c r="D589" s="15">
        <v>0</v>
      </c>
      <c r="E589" s="15">
        <v>41368.36</v>
      </c>
      <c r="F589" s="15">
        <v>37325.29</v>
      </c>
      <c r="G589" s="11">
        <f t="shared" si="37"/>
        <v>4043.0699999999997</v>
      </c>
      <c r="H589" s="12">
        <f t="shared" si="38"/>
        <v>0</v>
      </c>
      <c r="I589" s="324" t="s">
        <v>159</v>
      </c>
      <c r="J589" s="17">
        <f>VLOOKUP(A589,'TB 2023'!B:J,9,0)</f>
        <v>0</v>
      </c>
      <c r="K589" s="18">
        <f t="shared" si="39"/>
        <v>0</v>
      </c>
      <c r="L589" s="17">
        <f>VLOOKUP(A589,'TB 2023'!B:M,12,0)</f>
        <v>37325.29</v>
      </c>
      <c r="M589" s="18">
        <f t="shared" si="40"/>
        <v>0</v>
      </c>
      <c r="O589" s="15"/>
    </row>
    <row r="590" spans="1:15" ht="13.5">
      <c r="A590" s="13">
        <v>101010856</v>
      </c>
      <c r="B590" s="14" t="s">
        <v>718</v>
      </c>
      <c r="C590" s="15">
        <v>0</v>
      </c>
      <c r="D590" s="15">
        <v>0</v>
      </c>
      <c r="E590" s="15">
        <v>32922.699999999997</v>
      </c>
      <c r="F590" s="15">
        <v>30522.04</v>
      </c>
      <c r="G590" s="11">
        <f t="shared" si="37"/>
        <v>2400.6599999999962</v>
      </c>
      <c r="H590" s="12">
        <f t="shared" si="38"/>
        <v>0</v>
      </c>
      <c r="I590" s="324" t="s">
        <v>159</v>
      </c>
      <c r="J590" s="17">
        <f>VLOOKUP(A590,'TB 2023'!B:J,9,0)</f>
        <v>0</v>
      </c>
      <c r="K590" s="18">
        <f t="shared" si="39"/>
        <v>0</v>
      </c>
      <c r="L590" s="17">
        <f>VLOOKUP(A590,'TB 2023'!B:M,12,0)</f>
        <v>30522.04</v>
      </c>
      <c r="M590" s="18">
        <f t="shared" si="40"/>
        <v>0</v>
      </c>
      <c r="O590" s="15"/>
    </row>
    <row r="591" spans="1:15" ht="13.5">
      <c r="A591" s="13">
        <v>101010857</v>
      </c>
      <c r="B591" s="14" t="s">
        <v>719</v>
      </c>
      <c r="C591" s="15">
        <v>0</v>
      </c>
      <c r="D591" s="15">
        <v>0</v>
      </c>
      <c r="E591" s="15">
        <v>34036.99</v>
      </c>
      <c r="F591" s="15">
        <v>31077.690000000002</v>
      </c>
      <c r="G591" s="11">
        <f t="shared" si="37"/>
        <v>2959.2999999999956</v>
      </c>
      <c r="H591" s="12">
        <f t="shared" si="38"/>
        <v>0</v>
      </c>
      <c r="I591" s="324" t="s">
        <v>159</v>
      </c>
      <c r="J591" s="17">
        <f>VLOOKUP(A591,'TB 2023'!B:J,9,0)</f>
        <v>0</v>
      </c>
      <c r="K591" s="18">
        <f t="shared" si="39"/>
        <v>0</v>
      </c>
      <c r="L591" s="17">
        <f>VLOOKUP(A591,'TB 2023'!B:M,12,0)</f>
        <v>31077.690000000002</v>
      </c>
      <c r="M591" s="18">
        <f t="shared" si="40"/>
        <v>0</v>
      </c>
      <c r="O591" s="15"/>
    </row>
    <row r="592" spans="1:15" ht="13.5">
      <c r="A592" s="13">
        <v>101010858</v>
      </c>
      <c r="B592" s="14" t="s">
        <v>720</v>
      </c>
      <c r="C592" s="15">
        <v>0</v>
      </c>
      <c r="D592" s="15">
        <v>0</v>
      </c>
      <c r="E592" s="15">
        <v>20500</v>
      </c>
      <c r="F592" s="15">
        <v>17622.59</v>
      </c>
      <c r="G592" s="11">
        <f t="shared" si="37"/>
        <v>2877.41</v>
      </c>
      <c r="H592" s="12">
        <f t="shared" si="38"/>
        <v>0</v>
      </c>
      <c r="I592" s="324" t="s">
        <v>159</v>
      </c>
      <c r="J592" s="17">
        <f>VLOOKUP(A592,'TB 2023'!B:J,9,0)</f>
        <v>0</v>
      </c>
      <c r="K592" s="18">
        <f t="shared" si="39"/>
        <v>0</v>
      </c>
      <c r="L592" s="17">
        <f>VLOOKUP(A592,'TB 2023'!B:M,12,0)</f>
        <v>17622.59</v>
      </c>
      <c r="M592" s="18">
        <f t="shared" si="40"/>
        <v>0</v>
      </c>
      <c r="O592" s="15"/>
    </row>
    <row r="593" spans="1:15" ht="13.5">
      <c r="A593" s="13">
        <v>101010859</v>
      </c>
      <c r="B593" s="14" t="s">
        <v>721</v>
      </c>
      <c r="C593" s="15">
        <v>0</v>
      </c>
      <c r="D593" s="15">
        <v>0</v>
      </c>
      <c r="E593" s="15">
        <v>12044.07</v>
      </c>
      <c r="F593" s="15">
        <v>8132.95</v>
      </c>
      <c r="G593" s="11">
        <f t="shared" si="37"/>
        <v>3911.12</v>
      </c>
      <c r="H593" s="12">
        <f t="shared" si="38"/>
        <v>0</v>
      </c>
      <c r="I593" s="324" t="s">
        <v>159</v>
      </c>
      <c r="J593" s="17">
        <f>VLOOKUP(A593,'TB 2023'!B:J,9,0)</f>
        <v>0</v>
      </c>
      <c r="K593" s="18">
        <f t="shared" si="39"/>
        <v>0</v>
      </c>
      <c r="L593" s="17">
        <f>VLOOKUP(A593,'TB 2023'!B:M,12,0)</f>
        <v>8132.95</v>
      </c>
      <c r="M593" s="18">
        <f t="shared" si="40"/>
        <v>0</v>
      </c>
      <c r="O593" s="15"/>
    </row>
    <row r="594" spans="1:15" ht="13.5">
      <c r="A594" s="13">
        <v>101010860</v>
      </c>
      <c r="B594" s="14" t="s">
        <v>722</v>
      </c>
      <c r="C594" s="15">
        <v>0</v>
      </c>
      <c r="D594" s="15">
        <v>0</v>
      </c>
      <c r="E594" s="15">
        <v>14000</v>
      </c>
      <c r="F594" s="15">
        <v>9981.43</v>
      </c>
      <c r="G594" s="11">
        <f t="shared" si="37"/>
        <v>4018.5699999999997</v>
      </c>
      <c r="H594" s="12">
        <f t="shared" si="38"/>
        <v>0</v>
      </c>
      <c r="I594" s="324" t="s">
        <v>159</v>
      </c>
      <c r="J594" s="17">
        <f>VLOOKUP(A594,'TB 2023'!B:J,9,0)</f>
        <v>0</v>
      </c>
      <c r="K594" s="18">
        <f t="shared" si="39"/>
        <v>0</v>
      </c>
      <c r="L594" s="17">
        <f>VLOOKUP(A594,'TB 2023'!B:M,12,0)</f>
        <v>9981.43</v>
      </c>
      <c r="M594" s="18">
        <f t="shared" si="40"/>
        <v>0</v>
      </c>
      <c r="O594" s="15"/>
    </row>
    <row r="595" spans="1:15" ht="13.5">
      <c r="A595" s="13">
        <v>101010861</v>
      </c>
      <c r="B595" s="14" t="s">
        <v>723</v>
      </c>
      <c r="C595" s="15">
        <v>0</v>
      </c>
      <c r="D595" s="15">
        <v>0</v>
      </c>
      <c r="E595" s="15">
        <v>33452.99</v>
      </c>
      <c r="F595" s="15">
        <v>30418.59</v>
      </c>
      <c r="G595" s="11">
        <f t="shared" si="37"/>
        <v>3034.3999999999978</v>
      </c>
      <c r="H595" s="12">
        <f t="shared" si="38"/>
        <v>0</v>
      </c>
      <c r="I595" s="324" t="s">
        <v>159</v>
      </c>
      <c r="J595" s="17">
        <f>VLOOKUP(A595,'TB 2023'!B:J,9,0)</f>
        <v>0</v>
      </c>
      <c r="K595" s="18">
        <f t="shared" si="39"/>
        <v>0</v>
      </c>
      <c r="L595" s="17">
        <f>VLOOKUP(A595,'TB 2023'!B:M,12,0)</f>
        <v>30418.59</v>
      </c>
      <c r="M595" s="18">
        <f t="shared" si="40"/>
        <v>0</v>
      </c>
      <c r="O595" s="15"/>
    </row>
    <row r="596" spans="1:15" ht="13.5">
      <c r="A596" s="13">
        <v>101010862</v>
      </c>
      <c r="B596" s="14" t="s">
        <v>724</v>
      </c>
      <c r="C596" s="15">
        <v>0</v>
      </c>
      <c r="D596" s="15">
        <v>0</v>
      </c>
      <c r="E596" s="15">
        <v>11486.59</v>
      </c>
      <c r="F596" s="15">
        <v>8203.5499999999993</v>
      </c>
      <c r="G596" s="11">
        <f t="shared" si="37"/>
        <v>3283.0400000000009</v>
      </c>
      <c r="H596" s="12">
        <f t="shared" si="38"/>
        <v>0</v>
      </c>
      <c r="I596" s="324" t="s">
        <v>159</v>
      </c>
      <c r="J596" s="17">
        <f>VLOOKUP(A596,'TB 2023'!B:J,9,0)</f>
        <v>0</v>
      </c>
      <c r="K596" s="18">
        <f t="shared" si="39"/>
        <v>0</v>
      </c>
      <c r="L596" s="17">
        <f>VLOOKUP(A596,'TB 2023'!B:M,12,0)</f>
        <v>8203.5499999999993</v>
      </c>
      <c r="M596" s="18">
        <f t="shared" si="40"/>
        <v>0</v>
      </c>
      <c r="O596" s="15"/>
    </row>
    <row r="597" spans="1:15" ht="13.5">
      <c r="A597" s="13">
        <v>101010863</v>
      </c>
      <c r="B597" s="14" t="s">
        <v>725</v>
      </c>
      <c r="C597" s="15">
        <v>0</v>
      </c>
      <c r="D597" s="15">
        <v>0</v>
      </c>
      <c r="E597" s="15">
        <v>104059</v>
      </c>
      <c r="F597" s="15">
        <v>96304.19</v>
      </c>
      <c r="G597" s="11">
        <f t="shared" si="37"/>
        <v>7754.8099999999977</v>
      </c>
      <c r="H597" s="12">
        <f t="shared" si="38"/>
        <v>0</v>
      </c>
      <c r="I597" s="324" t="s">
        <v>159</v>
      </c>
      <c r="J597" s="17">
        <f>VLOOKUP(A597,'TB 2023'!B:J,9,0)</f>
        <v>0</v>
      </c>
      <c r="K597" s="18">
        <f t="shared" si="39"/>
        <v>0</v>
      </c>
      <c r="L597" s="17">
        <f>VLOOKUP(A597,'TB 2023'!B:M,12,0)</f>
        <v>96304.19</v>
      </c>
      <c r="M597" s="18">
        <f t="shared" si="40"/>
        <v>0</v>
      </c>
      <c r="O597" s="15"/>
    </row>
    <row r="598" spans="1:15" ht="13.5">
      <c r="A598" s="13">
        <v>101010864</v>
      </c>
      <c r="B598" s="14" t="s">
        <v>726</v>
      </c>
      <c r="C598" s="15">
        <v>0</v>
      </c>
      <c r="D598" s="15">
        <v>0</v>
      </c>
      <c r="E598" s="15">
        <v>30500</v>
      </c>
      <c r="F598" s="15">
        <v>26853.100000000002</v>
      </c>
      <c r="G598" s="11">
        <f t="shared" si="37"/>
        <v>3646.8999999999978</v>
      </c>
      <c r="H598" s="12">
        <f t="shared" si="38"/>
        <v>0</v>
      </c>
      <c r="I598" s="324" t="s">
        <v>159</v>
      </c>
      <c r="J598" s="17">
        <f>VLOOKUP(A598,'TB 2023'!B:J,9,0)</f>
        <v>0</v>
      </c>
      <c r="K598" s="18">
        <f t="shared" si="39"/>
        <v>0</v>
      </c>
      <c r="L598" s="17">
        <f>VLOOKUP(A598,'TB 2023'!B:M,12,0)</f>
        <v>26853.100000000002</v>
      </c>
      <c r="M598" s="18">
        <f t="shared" si="40"/>
        <v>0</v>
      </c>
      <c r="O598" s="15"/>
    </row>
    <row r="599" spans="1:15" ht="13.5">
      <c r="A599" s="13">
        <v>101010865</v>
      </c>
      <c r="B599" s="14" t="s">
        <v>727</v>
      </c>
      <c r="C599" s="15">
        <v>0</v>
      </c>
      <c r="D599" s="15">
        <v>0</v>
      </c>
      <c r="E599" s="15">
        <v>477792.88</v>
      </c>
      <c r="F599" s="15">
        <v>477792.88</v>
      </c>
      <c r="G599" s="11">
        <f t="shared" si="37"/>
        <v>0</v>
      </c>
      <c r="H599" s="12">
        <f t="shared" si="38"/>
        <v>0</v>
      </c>
      <c r="I599" s="324" t="s">
        <v>159</v>
      </c>
      <c r="J599" s="17">
        <f>VLOOKUP(A599,'TB 2023'!B:J,9,0)</f>
        <v>0</v>
      </c>
      <c r="K599" s="18">
        <f t="shared" si="39"/>
        <v>0</v>
      </c>
      <c r="L599" s="17">
        <f>VLOOKUP(A599,'TB 2023'!B:M,12,0)</f>
        <v>477792.88</v>
      </c>
      <c r="M599" s="18">
        <f t="shared" si="40"/>
        <v>0</v>
      </c>
      <c r="O599" s="15"/>
    </row>
    <row r="600" spans="1:15" ht="13.5">
      <c r="A600" s="13">
        <v>101010866</v>
      </c>
      <c r="B600" s="14" t="s">
        <v>728</v>
      </c>
      <c r="C600" s="15">
        <v>0</v>
      </c>
      <c r="D600" s="15">
        <v>0</v>
      </c>
      <c r="E600" s="15">
        <v>2291492</v>
      </c>
      <c r="F600" s="15">
        <v>2291492</v>
      </c>
      <c r="G600" s="11">
        <f t="shared" si="37"/>
        <v>0</v>
      </c>
      <c r="H600" s="12">
        <f t="shared" si="38"/>
        <v>0</v>
      </c>
      <c r="I600" s="324" t="s">
        <v>159</v>
      </c>
      <c r="J600" s="17">
        <f>VLOOKUP(A600,'TB 2023'!B:J,9,0)</f>
        <v>0</v>
      </c>
      <c r="K600" s="18">
        <f t="shared" si="39"/>
        <v>0</v>
      </c>
      <c r="L600" s="17">
        <f>VLOOKUP(A600,'TB 2023'!B:M,12,0)</f>
        <v>2291492</v>
      </c>
      <c r="M600" s="18">
        <f t="shared" si="40"/>
        <v>0</v>
      </c>
      <c r="O600" s="15"/>
    </row>
    <row r="601" spans="1:15" ht="13.5">
      <c r="A601" s="13">
        <v>101010867</v>
      </c>
      <c r="B601" s="14" t="s">
        <v>3300</v>
      </c>
      <c r="C601" s="15">
        <v>0</v>
      </c>
      <c r="D601" s="15">
        <v>0</v>
      </c>
      <c r="E601" s="15">
        <v>3000</v>
      </c>
      <c r="F601" s="15">
        <v>673.05000000000007</v>
      </c>
      <c r="G601" s="11">
        <f t="shared" si="37"/>
        <v>2326.9499999999998</v>
      </c>
      <c r="H601" s="12">
        <f t="shared" si="38"/>
        <v>0</v>
      </c>
      <c r="I601" s="324" t="s">
        <v>159</v>
      </c>
      <c r="J601" s="17">
        <f>VLOOKUP(A601,'TB 2023'!B:J,9,0)</f>
        <v>0</v>
      </c>
      <c r="K601" s="18">
        <f t="shared" si="39"/>
        <v>0</v>
      </c>
      <c r="L601" s="17">
        <f>VLOOKUP(A601,'TB 2023'!B:M,12,0)</f>
        <v>673.05000000000007</v>
      </c>
      <c r="M601" s="18">
        <f t="shared" si="40"/>
        <v>0</v>
      </c>
      <c r="O601" s="15"/>
    </row>
    <row r="602" spans="1:15" ht="13.5">
      <c r="A602" s="13">
        <v>101010868</v>
      </c>
      <c r="B602" s="14" t="s">
        <v>4156</v>
      </c>
      <c r="C602" s="15">
        <v>0</v>
      </c>
      <c r="D602" s="15">
        <v>0</v>
      </c>
      <c r="E602" s="15">
        <v>36018.020000000004</v>
      </c>
      <c r="F602" s="15">
        <v>0</v>
      </c>
      <c r="G602" s="11">
        <f t="shared" si="37"/>
        <v>36018.020000000004</v>
      </c>
      <c r="H602" s="12">
        <f t="shared" si="38"/>
        <v>0</v>
      </c>
      <c r="I602" s="324" t="s">
        <v>159</v>
      </c>
      <c r="J602" s="17">
        <f>VLOOKUP(A602,'TB 2023'!B:J,9,0)</f>
        <v>0</v>
      </c>
      <c r="K602" s="18">
        <f t="shared" si="39"/>
        <v>0</v>
      </c>
      <c r="L602" s="17">
        <f>VLOOKUP(A602,'TB 2023'!B:M,12,0)</f>
        <v>0</v>
      </c>
      <c r="M602" s="18">
        <f t="shared" si="40"/>
        <v>0</v>
      </c>
      <c r="O602" s="15"/>
    </row>
    <row r="603" spans="1:15" ht="13.5">
      <c r="A603" s="13">
        <v>101010901</v>
      </c>
      <c r="B603" s="14" t="s">
        <v>729</v>
      </c>
      <c r="C603" s="15">
        <v>0</v>
      </c>
      <c r="D603" s="15">
        <v>0</v>
      </c>
      <c r="E603" s="15">
        <v>0</v>
      </c>
      <c r="F603" s="15">
        <v>0</v>
      </c>
      <c r="G603" s="11">
        <f t="shared" si="37"/>
        <v>0</v>
      </c>
      <c r="H603" s="12">
        <f t="shared" si="38"/>
        <v>0</v>
      </c>
      <c r="I603" s="324" t="s">
        <v>159</v>
      </c>
      <c r="J603" s="17">
        <f>VLOOKUP(A603,'TB 2023'!B:J,9,0)</f>
        <v>0</v>
      </c>
      <c r="K603" s="18">
        <f t="shared" si="39"/>
        <v>0</v>
      </c>
      <c r="L603" s="17">
        <f>VLOOKUP(A603,'TB 2023'!B:M,12,0)</f>
        <v>0</v>
      </c>
      <c r="M603" s="18">
        <f t="shared" si="40"/>
        <v>0</v>
      </c>
      <c r="O603" s="15"/>
    </row>
    <row r="604" spans="1:15" ht="13.5">
      <c r="A604" s="13">
        <v>101010902</v>
      </c>
      <c r="B604" s="14" t="s">
        <v>730</v>
      </c>
      <c r="C604" s="15">
        <v>0</v>
      </c>
      <c r="D604" s="15">
        <v>0</v>
      </c>
      <c r="E604" s="15">
        <v>0</v>
      </c>
      <c r="F604" s="15">
        <v>0</v>
      </c>
      <c r="G604" s="11">
        <f t="shared" si="37"/>
        <v>0</v>
      </c>
      <c r="H604" s="12">
        <f t="shared" si="38"/>
        <v>0</v>
      </c>
      <c r="I604" s="324" t="s">
        <v>159</v>
      </c>
      <c r="J604" s="17">
        <f>VLOOKUP(A604,'TB 2023'!B:J,9,0)</f>
        <v>0</v>
      </c>
      <c r="K604" s="18">
        <f t="shared" si="39"/>
        <v>0</v>
      </c>
      <c r="L604" s="17">
        <f>VLOOKUP(A604,'TB 2023'!B:M,12,0)</f>
        <v>0</v>
      </c>
      <c r="M604" s="18">
        <f t="shared" si="40"/>
        <v>0</v>
      </c>
      <c r="O604" s="15"/>
    </row>
    <row r="605" spans="1:15" ht="13.5">
      <c r="A605" s="13">
        <v>101010903</v>
      </c>
      <c r="B605" s="14" t="s">
        <v>731</v>
      </c>
      <c r="C605" s="15">
        <v>0</v>
      </c>
      <c r="D605" s="15">
        <v>0</v>
      </c>
      <c r="E605" s="15">
        <v>0</v>
      </c>
      <c r="F605" s="15">
        <v>0</v>
      </c>
      <c r="G605" s="11">
        <f t="shared" si="37"/>
        <v>0</v>
      </c>
      <c r="H605" s="12">
        <f t="shared" si="38"/>
        <v>0</v>
      </c>
      <c r="I605" s="324" t="s">
        <v>159</v>
      </c>
      <c r="J605" s="17">
        <f>VLOOKUP(A605,'TB 2023'!B:J,9,0)</f>
        <v>0</v>
      </c>
      <c r="K605" s="18">
        <f t="shared" si="39"/>
        <v>0</v>
      </c>
      <c r="L605" s="17">
        <f>VLOOKUP(A605,'TB 2023'!B:M,12,0)</f>
        <v>0</v>
      </c>
      <c r="M605" s="18">
        <f t="shared" si="40"/>
        <v>0</v>
      </c>
      <c r="O605" s="15"/>
    </row>
    <row r="606" spans="1:15" ht="13.5">
      <c r="A606" s="13">
        <v>101010904</v>
      </c>
      <c r="B606" s="14" t="s">
        <v>732</v>
      </c>
      <c r="C606" s="15">
        <v>0</v>
      </c>
      <c r="D606" s="15">
        <v>0</v>
      </c>
      <c r="E606" s="15">
        <v>0</v>
      </c>
      <c r="F606" s="15">
        <v>0</v>
      </c>
      <c r="G606" s="11">
        <f t="shared" si="37"/>
        <v>0</v>
      </c>
      <c r="H606" s="12">
        <f t="shared" si="38"/>
        <v>0</v>
      </c>
      <c r="I606" s="324" t="s">
        <v>159</v>
      </c>
      <c r="J606" s="17">
        <f>VLOOKUP(A606,'TB 2023'!B:J,9,0)</f>
        <v>0</v>
      </c>
      <c r="K606" s="18">
        <f t="shared" si="39"/>
        <v>0</v>
      </c>
      <c r="L606" s="17">
        <f>VLOOKUP(A606,'TB 2023'!B:M,12,0)</f>
        <v>0</v>
      </c>
      <c r="M606" s="18">
        <f t="shared" si="40"/>
        <v>0</v>
      </c>
      <c r="O606" s="15"/>
    </row>
    <row r="607" spans="1:15" ht="13.5">
      <c r="A607" s="13">
        <v>101010905</v>
      </c>
      <c r="B607" s="14" t="s">
        <v>733</v>
      </c>
      <c r="C607" s="15">
        <v>0</v>
      </c>
      <c r="D607" s="15">
        <v>5.0000000000000001E-3</v>
      </c>
      <c r="E607" s="15">
        <v>14596786.591949999</v>
      </c>
      <c r="F607" s="15">
        <v>14596786.589960001</v>
      </c>
      <c r="G607" s="11">
        <f t="shared" si="37"/>
        <v>0</v>
      </c>
      <c r="H607" s="12">
        <f t="shared" si="38"/>
        <v>3.0100028961896896E-3</v>
      </c>
      <c r="I607" s="324" t="s">
        <v>159</v>
      </c>
      <c r="J607" s="17">
        <f>VLOOKUP(A607,'TB 2023'!B:J,9,0)</f>
        <v>0</v>
      </c>
      <c r="K607" s="18">
        <f t="shared" si="39"/>
        <v>0</v>
      </c>
      <c r="L607" s="17">
        <f>VLOOKUP(A607,'TB 2023'!B:M,12,0)</f>
        <v>14596786.589960001</v>
      </c>
      <c r="M607" s="18">
        <f t="shared" si="40"/>
        <v>0</v>
      </c>
      <c r="O607" s="15"/>
    </row>
    <row r="608" spans="1:15" ht="13.5">
      <c r="A608" s="13">
        <v>101010906</v>
      </c>
      <c r="B608" s="14" t="s">
        <v>734</v>
      </c>
      <c r="C608" s="15">
        <v>0</v>
      </c>
      <c r="D608" s="15">
        <v>2.1000003814697268E-3</v>
      </c>
      <c r="E608" s="15">
        <v>3655705.82712</v>
      </c>
      <c r="F608" s="15">
        <v>3655705.83</v>
      </c>
      <c r="G608" s="11">
        <f t="shared" si="37"/>
        <v>0</v>
      </c>
      <c r="H608" s="12">
        <f t="shared" si="38"/>
        <v>4.980000201612711E-3</v>
      </c>
      <c r="I608" s="324" t="s">
        <v>159</v>
      </c>
      <c r="J608" s="17">
        <f>VLOOKUP(A608,'TB 2023'!B:J,9,0)</f>
        <v>0</v>
      </c>
      <c r="K608" s="18">
        <f t="shared" si="39"/>
        <v>0</v>
      </c>
      <c r="L608" s="17">
        <f>VLOOKUP(A608,'TB 2023'!B:M,12,0)</f>
        <v>3655705.83</v>
      </c>
      <c r="M608" s="18">
        <f t="shared" si="40"/>
        <v>0</v>
      </c>
      <c r="O608" s="15"/>
    </row>
    <row r="609" spans="1:15" ht="13.5">
      <c r="A609" s="13">
        <v>101011002</v>
      </c>
      <c r="B609" s="14" t="s">
        <v>735</v>
      </c>
      <c r="C609" s="15">
        <v>475864.78</v>
      </c>
      <c r="D609" s="15">
        <v>0</v>
      </c>
      <c r="E609" s="15">
        <v>22132.94</v>
      </c>
      <c r="F609" s="15">
        <v>0</v>
      </c>
      <c r="G609" s="11">
        <f t="shared" si="37"/>
        <v>497997.72000000003</v>
      </c>
      <c r="H609" s="12">
        <f t="shared" si="38"/>
        <v>0</v>
      </c>
      <c r="I609" s="324" t="s">
        <v>159</v>
      </c>
      <c r="J609" s="17">
        <f>VLOOKUP(A609,'TB 2023'!B:J,9,0)</f>
        <v>475864.78</v>
      </c>
      <c r="K609" s="18">
        <f t="shared" si="39"/>
        <v>0</v>
      </c>
      <c r="L609" s="17">
        <f>VLOOKUP(A609,'TB 2023'!B:M,12,0)</f>
        <v>0</v>
      </c>
      <c r="M609" s="18">
        <f t="shared" si="40"/>
        <v>0</v>
      </c>
      <c r="O609" s="15"/>
    </row>
    <row r="610" spans="1:15" ht="13.5">
      <c r="A610" s="13">
        <v>101011003</v>
      </c>
      <c r="B610" s="14" t="s">
        <v>736</v>
      </c>
      <c r="C610" s="15">
        <v>689430.20000000007</v>
      </c>
      <c r="D610" s="15">
        <v>0</v>
      </c>
      <c r="E610" s="15">
        <v>21235.24</v>
      </c>
      <c r="F610" s="15">
        <v>0</v>
      </c>
      <c r="G610" s="11">
        <f t="shared" si="37"/>
        <v>710665.44000000006</v>
      </c>
      <c r="H610" s="12">
        <f t="shared" si="38"/>
        <v>0</v>
      </c>
      <c r="I610" s="324" t="s">
        <v>159</v>
      </c>
      <c r="J610" s="17">
        <f>VLOOKUP(A610,'TB 2023'!B:J,9,0)</f>
        <v>689430.20000000007</v>
      </c>
      <c r="K610" s="18">
        <f t="shared" si="39"/>
        <v>0</v>
      </c>
      <c r="L610" s="17">
        <f>VLOOKUP(A610,'TB 2023'!B:M,12,0)</f>
        <v>0</v>
      </c>
      <c r="M610" s="18">
        <f t="shared" si="40"/>
        <v>0</v>
      </c>
      <c r="O610" s="15"/>
    </row>
    <row r="611" spans="1:15" ht="13.5">
      <c r="A611" s="13">
        <v>101011006</v>
      </c>
      <c r="B611" s="14" t="s">
        <v>737</v>
      </c>
      <c r="C611" s="15">
        <v>809.45</v>
      </c>
      <c r="D611" s="15">
        <v>0</v>
      </c>
      <c r="E611" s="15">
        <v>0</v>
      </c>
      <c r="F611" s="15">
        <v>0</v>
      </c>
      <c r="G611" s="11">
        <f t="shared" si="37"/>
        <v>809.45</v>
      </c>
      <c r="H611" s="12">
        <f t="shared" si="38"/>
        <v>0</v>
      </c>
      <c r="I611" s="324" t="s">
        <v>159</v>
      </c>
      <c r="J611" s="17">
        <f>VLOOKUP(A611,'TB 2023'!B:J,9,0)</f>
        <v>809.45</v>
      </c>
      <c r="K611" s="18">
        <f t="shared" si="39"/>
        <v>0</v>
      </c>
      <c r="L611" s="17">
        <f>VLOOKUP(A611,'TB 2023'!B:M,12,0)</f>
        <v>0</v>
      </c>
      <c r="M611" s="18">
        <f t="shared" si="40"/>
        <v>0</v>
      </c>
      <c r="O611" s="15"/>
    </row>
    <row r="612" spans="1:15" ht="13.5">
      <c r="A612" s="13">
        <v>101011007</v>
      </c>
      <c r="B612" s="14" t="s">
        <v>738</v>
      </c>
      <c r="C612" s="15">
        <v>58171.65</v>
      </c>
      <c r="D612" s="15">
        <v>0</v>
      </c>
      <c r="E612" s="15">
        <v>0</v>
      </c>
      <c r="F612" s="15">
        <v>0</v>
      </c>
      <c r="G612" s="11">
        <f t="shared" si="37"/>
        <v>58171.65</v>
      </c>
      <c r="H612" s="12">
        <f t="shared" si="38"/>
        <v>0</v>
      </c>
      <c r="I612" s="324" t="s">
        <v>159</v>
      </c>
      <c r="J612" s="17">
        <f>VLOOKUP(A612,'TB 2023'!B:J,9,0)</f>
        <v>58171.65</v>
      </c>
      <c r="K612" s="18">
        <f t="shared" si="39"/>
        <v>0</v>
      </c>
      <c r="L612" s="17">
        <f>VLOOKUP(A612,'TB 2023'!B:M,12,0)</f>
        <v>0</v>
      </c>
      <c r="M612" s="18">
        <f t="shared" si="40"/>
        <v>0</v>
      </c>
      <c r="O612" s="15"/>
    </row>
    <row r="613" spans="1:15" ht="13.5">
      <c r="A613" s="13">
        <v>101011014</v>
      </c>
      <c r="B613" s="14" t="s">
        <v>739</v>
      </c>
      <c r="C613" s="15">
        <v>2262769.92</v>
      </c>
      <c r="D613" s="15">
        <v>0</v>
      </c>
      <c r="E613" s="15">
        <v>433045.98</v>
      </c>
      <c r="F613" s="15">
        <v>0</v>
      </c>
      <c r="G613" s="11">
        <f t="shared" si="37"/>
        <v>2695815.9</v>
      </c>
      <c r="H613" s="12">
        <f t="shared" si="38"/>
        <v>0</v>
      </c>
      <c r="I613" s="324" t="s">
        <v>159</v>
      </c>
      <c r="J613" s="17">
        <f>VLOOKUP(A613,'TB 2023'!B:J,9,0)</f>
        <v>2262769.92</v>
      </c>
      <c r="K613" s="18">
        <f t="shared" si="39"/>
        <v>0</v>
      </c>
      <c r="L613" s="17">
        <f>VLOOKUP(A613,'TB 2023'!B:M,12,0)</f>
        <v>0</v>
      </c>
      <c r="M613" s="18">
        <f t="shared" si="40"/>
        <v>0</v>
      </c>
      <c r="O613" s="15"/>
    </row>
    <row r="614" spans="1:15" ht="13.5">
      <c r="A614" s="13">
        <v>101011015</v>
      </c>
      <c r="B614" s="14" t="s">
        <v>740</v>
      </c>
      <c r="C614" s="15">
        <v>286175.39</v>
      </c>
      <c r="D614" s="15">
        <v>0</v>
      </c>
      <c r="E614" s="15">
        <v>11229.52</v>
      </c>
      <c r="F614" s="15">
        <v>887.16</v>
      </c>
      <c r="G614" s="11">
        <f t="shared" si="37"/>
        <v>296517.75000000006</v>
      </c>
      <c r="H614" s="12">
        <f t="shared" si="38"/>
        <v>0</v>
      </c>
      <c r="I614" s="324" t="s">
        <v>159</v>
      </c>
      <c r="J614" s="17">
        <f>VLOOKUP(A614,'TB 2023'!B:J,9,0)</f>
        <v>286175.39</v>
      </c>
      <c r="K614" s="18">
        <f t="shared" si="39"/>
        <v>0</v>
      </c>
      <c r="L614" s="17">
        <f>VLOOKUP(A614,'TB 2023'!B:M,12,0)</f>
        <v>887.16</v>
      </c>
      <c r="M614" s="18">
        <f t="shared" si="40"/>
        <v>0</v>
      </c>
      <c r="O614" s="15"/>
    </row>
    <row r="615" spans="1:15" ht="13.5">
      <c r="A615" s="13">
        <v>101011029</v>
      </c>
      <c r="B615" s="14" t="s">
        <v>741</v>
      </c>
      <c r="C615" s="15">
        <v>1421964.62</v>
      </c>
      <c r="D615" s="15">
        <v>0</v>
      </c>
      <c r="E615" s="15">
        <v>201099.6</v>
      </c>
      <c r="F615" s="15">
        <v>0</v>
      </c>
      <c r="G615" s="11">
        <f t="shared" si="37"/>
        <v>1623064.2200000002</v>
      </c>
      <c r="H615" s="12">
        <f t="shared" si="38"/>
        <v>0</v>
      </c>
      <c r="I615" s="324" t="s">
        <v>159</v>
      </c>
      <c r="J615" s="17">
        <f>VLOOKUP(A615,'TB 2023'!B:J,9,0)</f>
        <v>1421964.62</v>
      </c>
      <c r="K615" s="18">
        <f t="shared" si="39"/>
        <v>0</v>
      </c>
      <c r="L615" s="17">
        <f>VLOOKUP(A615,'TB 2023'!B:M,12,0)</f>
        <v>0</v>
      </c>
      <c r="M615" s="18">
        <f t="shared" si="40"/>
        <v>0</v>
      </c>
      <c r="O615" s="15"/>
    </row>
    <row r="616" spans="1:15" ht="13.5">
      <c r="A616" s="13">
        <v>101011030</v>
      </c>
      <c r="B616" s="14" t="s">
        <v>742</v>
      </c>
      <c r="C616" s="15">
        <v>0</v>
      </c>
      <c r="D616" s="15">
        <v>0</v>
      </c>
      <c r="E616" s="15">
        <v>0</v>
      </c>
      <c r="F616" s="15">
        <v>0</v>
      </c>
      <c r="G616" s="11">
        <f t="shared" si="37"/>
        <v>0</v>
      </c>
      <c r="H616" s="12">
        <f t="shared" si="38"/>
        <v>0</v>
      </c>
      <c r="I616" s="324" t="s">
        <v>159</v>
      </c>
      <c r="J616" s="17">
        <f>VLOOKUP(A616,'TB 2023'!B:J,9,0)</f>
        <v>0</v>
      </c>
      <c r="K616" s="18">
        <f t="shared" si="39"/>
        <v>0</v>
      </c>
      <c r="L616" s="17">
        <f>VLOOKUP(A616,'TB 2023'!B:M,12,0)</f>
        <v>0</v>
      </c>
      <c r="M616" s="18">
        <f t="shared" si="40"/>
        <v>0</v>
      </c>
      <c r="O616" s="15"/>
    </row>
    <row r="617" spans="1:15" ht="13.5">
      <c r="A617" s="13">
        <v>101011034</v>
      </c>
      <c r="B617" s="14" t="s">
        <v>743</v>
      </c>
      <c r="C617" s="15">
        <v>170149.14</v>
      </c>
      <c r="D617" s="15">
        <v>0</v>
      </c>
      <c r="E617" s="15">
        <v>2894.13</v>
      </c>
      <c r="F617" s="15">
        <v>0</v>
      </c>
      <c r="G617" s="11">
        <f t="shared" si="37"/>
        <v>173043.27000000002</v>
      </c>
      <c r="H617" s="12">
        <f t="shared" si="38"/>
        <v>0</v>
      </c>
      <c r="I617" s="324" t="s">
        <v>159</v>
      </c>
      <c r="J617" s="17">
        <f>VLOOKUP(A617,'TB 2023'!B:J,9,0)</f>
        <v>170149.14</v>
      </c>
      <c r="K617" s="18">
        <f t="shared" si="39"/>
        <v>0</v>
      </c>
      <c r="L617" s="17">
        <f>VLOOKUP(A617,'TB 2023'!B:M,12,0)</f>
        <v>0</v>
      </c>
      <c r="M617" s="18">
        <f t="shared" si="40"/>
        <v>0</v>
      </c>
      <c r="O617" s="15"/>
    </row>
    <row r="618" spans="1:15" ht="13.5">
      <c r="A618" s="13">
        <v>101011036</v>
      </c>
      <c r="B618" s="14" t="s">
        <v>744</v>
      </c>
      <c r="C618" s="15">
        <v>0</v>
      </c>
      <c r="D618" s="15">
        <v>0</v>
      </c>
      <c r="E618" s="15">
        <v>0</v>
      </c>
      <c r="F618" s="15">
        <v>0</v>
      </c>
      <c r="G618" s="11">
        <f t="shared" si="37"/>
        <v>0</v>
      </c>
      <c r="H618" s="12">
        <f t="shared" si="38"/>
        <v>0</v>
      </c>
      <c r="I618" s="324" t="s">
        <v>159</v>
      </c>
      <c r="J618" s="17">
        <f>VLOOKUP(A618,'TB 2023'!B:J,9,0)</f>
        <v>0</v>
      </c>
      <c r="K618" s="18">
        <f t="shared" si="39"/>
        <v>0</v>
      </c>
      <c r="L618" s="17">
        <f>VLOOKUP(A618,'TB 2023'!B:M,12,0)</f>
        <v>0</v>
      </c>
      <c r="M618" s="18">
        <f t="shared" si="40"/>
        <v>0</v>
      </c>
      <c r="O618" s="15"/>
    </row>
    <row r="619" spans="1:15" ht="13.5">
      <c r="A619" s="13">
        <v>101011037</v>
      </c>
      <c r="B619" s="14" t="s">
        <v>745</v>
      </c>
      <c r="C619" s="15">
        <v>1850245.76</v>
      </c>
      <c r="D619" s="15">
        <v>0</v>
      </c>
      <c r="E619" s="15">
        <v>1026499.61</v>
      </c>
      <c r="F619" s="15">
        <v>0</v>
      </c>
      <c r="G619" s="11">
        <f t="shared" si="37"/>
        <v>2876745.37</v>
      </c>
      <c r="H619" s="12">
        <f t="shared" si="38"/>
        <v>0</v>
      </c>
      <c r="I619" s="324" t="s">
        <v>159</v>
      </c>
      <c r="J619" s="17">
        <f>VLOOKUP(A619,'TB 2023'!B:J,9,0)</f>
        <v>1850245.76</v>
      </c>
      <c r="K619" s="18">
        <f t="shared" si="39"/>
        <v>0</v>
      </c>
      <c r="L619" s="17">
        <f>VLOOKUP(A619,'TB 2023'!B:M,12,0)</f>
        <v>0</v>
      </c>
      <c r="M619" s="18">
        <f t="shared" si="40"/>
        <v>0</v>
      </c>
      <c r="O619" s="15"/>
    </row>
    <row r="620" spans="1:15" ht="13.5">
      <c r="A620" s="13">
        <v>101011038</v>
      </c>
      <c r="B620" s="14" t="s">
        <v>746</v>
      </c>
      <c r="C620" s="15">
        <v>50104.630000000005</v>
      </c>
      <c r="D620" s="15">
        <v>0</v>
      </c>
      <c r="E620" s="15">
        <v>0</v>
      </c>
      <c r="F620" s="15">
        <v>0</v>
      </c>
      <c r="G620" s="11">
        <f t="shared" si="37"/>
        <v>50104.630000000005</v>
      </c>
      <c r="H620" s="12">
        <f t="shared" si="38"/>
        <v>0</v>
      </c>
      <c r="I620" s="324" t="s">
        <v>159</v>
      </c>
      <c r="J620" s="17">
        <f>VLOOKUP(A620,'TB 2023'!B:J,9,0)</f>
        <v>50104.630000000005</v>
      </c>
      <c r="K620" s="18">
        <f t="shared" si="39"/>
        <v>0</v>
      </c>
      <c r="L620" s="17">
        <f>VLOOKUP(A620,'TB 2023'!B:M,12,0)</f>
        <v>0</v>
      </c>
      <c r="M620" s="18">
        <f t="shared" si="40"/>
        <v>0</v>
      </c>
      <c r="O620" s="15"/>
    </row>
    <row r="621" spans="1:15" ht="13.5">
      <c r="A621" s="13">
        <v>101011039</v>
      </c>
      <c r="B621" s="14" t="s">
        <v>747</v>
      </c>
      <c r="C621" s="15">
        <v>3602595.39</v>
      </c>
      <c r="D621" s="15">
        <v>0</v>
      </c>
      <c r="E621" s="15">
        <v>1333136.99</v>
      </c>
      <c r="F621" s="15">
        <v>137988</v>
      </c>
      <c r="G621" s="11">
        <f t="shared" si="37"/>
        <v>4797744.38</v>
      </c>
      <c r="H621" s="12">
        <f t="shared" si="38"/>
        <v>0</v>
      </c>
      <c r="I621" s="324" t="s">
        <v>159</v>
      </c>
      <c r="J621" s="17">
        <f>VLOOKUP(A621,'TB 2023'!B:J,9,0)</f>
        <v>3602595.39</v>
      </c>
      <c r="K621" s="18">
        <f t="shared" si="39"/>
        <v>0</v>
      </c>
      <c r="L621" s="17">
        <f>VLOOKUP(A621,'TB 2023'!B:M,12,0)</f>
        <v>137988</v>
      </c>
      <c r="M621" s="18">
        <f t="shared" si="40"/>
        <v>0</v>
      </c>
      <c r="O621" s="15"/>
    </row>
    <row r="622" spans="1:15" ht="13.5">
      <c r="A622" s="13">
        <v>101011040</v>
      </c>
      <c r="B622" s="14" t="s">
        <v>748</v>
      </c>
      <c r="C622" s="15">
        <v>39823.800000000003</v>
      </c>
      <c r="D622" s="15">
        <v>0</v>
      </c>
      <c r="E622" s="15">
        <v>8762.23</v>
      </c>
      <c r="F622" s="15">
        <v>0</v>
      </c>
      <c r="G622" s="11">
        <f t="shared" si="37"/>
        <v>48586.03</v>
      </c>
      <c r="H622" s="12">
        <f t="shared" si="38"/>
        <v>0</v>
      </c>
      <c r="I622" s="324" t="s">
        <v>159</v>
      </c>
      <c r="J622" s="17">
        <f>VLOOKUP(A622,'TB 2023'!B:J,9,0)</f>
        <v>39823.800000000003</v>
      </c>
      <c r="K622" s="18">
        <f t="shared" si="39"/>
        <v>0</v>
      </c>
      <c r="L622" s="17">
        <f>VLOOKUP(A622,'TB 2023'!B:M,12,0)</f>
        <v>0</v>
      </c>
      <c r="M622" s="18">
        <f t="shared" si="40"/>
        <v>0</v>
      </c>
      <c r="O622" s="15"/>
    </row>
    <row r="623" spans="1:15" ht="13.5">
      <c r="A623" s="13">
        <v>101011041</v>
      </c>
      <c r="B623" s="14" t="s">
        <v>749</v>
      </c>
      <c r="C623" s="15">
        <v>680441.32000000007</v>
      </c>
      <c r="D623" s="15">
        <v>0</v>
      </c>
      <c r="E623" s="15">
        <v>12584.37</v>
      </c>
      <c r="F623" s="15">
        <v>0</v>
      </c>
      <c r="G623" s="11">
        <f t="shared" si="37"/>
        <v>693025.69000000006</v>
      </c>
      <c r="H623" s="12">
        <f t="shared" si="38"/>
        <v>0</v>
      </c>
      <c r="I623" s="324" t="s">
        <v>159</v>
      </c>
      <c r="J623" s="17">
        <f>VLOOKUP(A623,'TB 2023'!B:J,9,0)</f>
        <v>680441.32000000007</v>
      </c>
      <c r="K623" s="18">
        <f t="shared" si="39"/>
        <v>0</v>
      </c>
      <c r="L623" s="17">
        <f>VLOOKUP(A623,'TB 2023'!B:M,12,0)</f>
        <v>0</v>
      </c>
      <c r="M623" s="18">
        <f t="shared" si="40"/>
        <v>0</v>
      </c>
      <c r="O623" s="15"/>
    </row>
    <row r="624" spans="1:15" ht="13.5">
      <c r="A624" s="13">
        <v>101011043</v>
      </c>
      <c r="B624" s="14" t="s">
        <v>750</v>
      </c>
      <c r="C624" s="15">
        <v>0</v>
      </c>
      <c r="D624" s="15">
        <v>0</v>
      </c>
      <c r="E624" s="15">
        <v>0</v>
      </c>
      <c r="F624" s="15">
        <v>0</v>
      </c>
      <c r="G624" s="11">
        <f t="shared" si="37"/>
        <v>0</v>
      </c>
      <c r="H624" s="12">
        <f t="shared" si="38"/>
        <v>0</v>
      </c>
      <c r="I624" s="324" t="s">
        <v>159</v>
      </c>
      <c r="J624" s="17">
        <f>VLOOKUP(A624,'TB 2023'!B:J,9,0)</f>
        <v>0</v>
      </c>
      <c r="K624" s="18">
        <f t="shared" si="39"/>
        <v>0</v>
      </c>
      <c r="L624" s="17">
        <f>VLOOKUP(A624,'TB 2023'!B:M,12,0)</f>
        <v>0</v>
      </c>
      <c r="M624" s="18">
        <f t="shared" si="40"/>
        <v>0</v>
      </c>
      <c r="O624" s="15"/>
    </row>
    <row r="625" spans="1:15" ht="13.5">
      <c r="A625" s="13">
        <v>101011044</v>
      </c>
      <c r="B625" s="14" t="s">
        <v>751</v>
      </c>
      <c r="C625" s="15">
        <v>26201.88</v>
      </c>
      <c r="D625" s="15">
        <v>0</v>
      </c>
      <c r="E625" s="15">
        <v>0</v>
      </c>
      <c r="F625" s="15">
        <v>0</v>
      </c>
      <c r="G625" s="11">
        <f t="shared" si="37"/>
        <v>26201.88</v>
      </c>
      <c r="H625" s="12">
        <f t="shared" si="38"/>
        <v>0</v>
      </c>
      <c r="I625" s="324" t="s">
        <v>159</v>
      </c>
      <c r="J625" s="17">
        <f>VLOOKUP(A625,'TB 2023'!B:J,9,0)</f>
        <v>26201.88</v>
      </c>
      <c r="K625" s="18">
        <f t="shared" si="39"/>
        <v>0</v>
      </c>
      <c r="L625" s="17">
        <f>VLOOKUP(A625,'TB 2023'!B:M,12,0)</f>
        <v>0</v>
      </c>
      <c r="M625" s="18">
        <f t="shared" si="40"/>
        <v>0</v>
      </c>
      <c r="O625" s="15"/>
    </row>
    <row r="626" spans="1:15" ht="13.5">
      <c r="A626" s="13">
        <v>101011045</v>
      </c>
      <c r="B626" s="14" t="s">
        <v>752</v>
      </c>
      <c r="C626" s="15">
        <v>791223.24</v>
      </c>
      <c r="D626" s="15">
        <v>0</v>
      </c>
      <c r="E626" s="15">
        <v>324106.72000000003</v>
      </c>
      <c r="F626" s="15">
        <v>0</v>
      </c>
      <c r="G626" s="11">
        <f t="shared" si="37"/>
        <v>1115329.96</v>
      </c>
      <c r="H626" s="12">
        <f t="shared" si="38"/>
        <v>0</v>
      </c>
      <c r="I626" s="324" t="s">
        <v>159</v>
      </c>
      <c r="J626" s="17">
        <f>VLOOKUP(A626,'TB 2023'!B:J,9,0)</f>
        <v>791223.24</v>
      </c>
      <c r="K626" s="18">
        <f t="shared" si="39"/>
        <v>0</v>
      </c>
      <c r="L626" s="17">
        <f>VLOOKUP(A626,'TB 2023'!B:M,12,0)</f>
        <v>0</v>
      </c>
      <c r="M626" s="18">
        <f t="shared" si="40"/>
        <v>0</v>
      </c>
      <c r="O626" s="15"/>
    </row>
    <row r="627" spans="1:15" ht="13.5">
      <c r="A627" s="13">
        <v>101011046</v>
      </c>
      <c r="B627" s="14" t="s">
        <v>753</v>
      </c>
      <c r="C627" s="15">
        <v>468235.15</v>
      </c>
      <c r="D627" s="15">
        <v>0</v>
      </c>
      <c r="E627" s="15">
        <v>3315.36</v>
      </c>
      <c r="F627" s="15">
        <v>0</v>
      </c>
      <c r="G627" s="11">
        <f t="shared" si="37"/>
        <v>471550.51</v>
      </c>
      <c r="H627" s="12">
        <f t="shared" si="38"/>
        <v>0</v>
      </c>
      <c r="I627" s="324" t="s">
        <v>159</v>
      </c>
      <c r="J627" s="17">
        <f>VLOOKUP(A627,'TB 2023'!B:J,9,0)</f>
        <v>468235.15</v>
      </c>
      <c r="K627" s="18">
        <f t="shared" si="39"/>
        <v>0</v>
      </c>
      <c r="L627" s="17">
        <f>VLOOKUP(A627,'TB 2023'!B:M,12,0)</f>
        <v>0</v>
      </c>
      <c r="M627" s="18">
        <f t="shared" si="40"/>
        <v>0</v>
      </c>
      <c r="O627" s="15"/>
    </row>
    <row r="628" spans="1:15" ht="13.5">
      <c r="A628" s="13">
        <v>101011047</v>
      </c>
      <c r="B628" s="14" t="s">
        <v>754</v>
      </c>
      <c r="C628" s="15">
        <v>82202.100000000006</v>
      </c>
      <c r="D628" s="15">
        <v>0</v>
      </c>
      <c r="E628" s="15">
        <v>2965.75</v>
      </c>
      <c r="F628" s="15">
        <v>0</v>
      </c>
      <c r="G628" s="11">
        <f t="shared" si="37"/>
        <v>85167.85</v>
      </c>
      <c r="H628" s="12">
        <f t="shared" si="38"/>
        <v>0</v>
      </c>
      <c r="I628" s="324" t="s">
        <v>159</v>
      </c>
      <c r="J628" s="17">
        <f>VLOOKUP(A628,'TB 2023'!B:J,9,0)</f>
        <v>82202.100000000006</v>
      </c>
      <c r="K628" s="18">
        <f t="shared" si="39"/>
        <v>0</v>
      </c>
      <c r="L628" s="17">
        <f>VLOOKUP(A628,'TB 2023'!B:M,12,0)</f>
        <v>0</v>
      </c>
      <c r="M628" s="18">
        <f t="shared" si="40"/>
        <v>0</v>
      </c>
      <c r="O628" s="15"/>
    </row>
    <row r="629" spans="1:15" ht="13.5">
      <c r="A629" s="13">
        <v>101011048</v>
      </c>
      <c r="B629" s="14" t="s">
        <v>755</v>
      </c>
      <c r="C629" s="15">
        <v>100315.8</v>
      </c>
      <c r="D629" s="15">
        <v>0</v>
      </c>
      <c r="E629" s="15">
        <v>88303.91</v>
      </c>
      <c r="F629" s="15">
        <v>2140</v>
      </c>
      <c r="G629" s="11">
        <f t="shared" si="37"/>
        <v>186479.71000000002</v>
      </c>
      <c r="H629" s="12">
        <f t="shared" si="38"/>
        <v>0</v>
      </c>
      <c r="I629" s="324" t="s">
        <v>159</v>
      </c>
      <c r="J629" s="17">
        <f>VLOOKUP(A629,'TB 2023'!B:J,9,0)</f>
        <v>100315.8</v>
      </c>
      <c r="K629" s="18">
        <f t="shared" si="39"/>
        <v>0</v>
      </c>
      <c r="L629" s="17">
        <f>VLOOKUP(A629,'TB 2023'!B:M,12,0)</f>
        <v>2140</v>
      </c>
      <c r="M629" s="18">
        <f t="shared" si="40"/>
        <v>0</v>
      </c>
      <c r="O629" s="15"/>
    </row>
    <row r="630" spans="1:15" ht="13.5">
      <c r="A630" s="13">
        <v>101011049</v>
      </c>
      <c r="B630" s="14" t="s">
        <v>756</v>
      </c>
      <c r="C630" s="15">
        <v>50301.58</v>
      </c>
      <c r="D630" s="15">
        <v>0</v>
      </c>
      <c r="E630" s="15">
        <v>6548.9000000000005</v>
      </c>
      <c r="F630" s="15">
        <v>56850.48</v>
      </c>
      <c r="G630" s="11">
        <f t="shared" si="37"/>
        <v>0</v>
      </c>
      <c r="H630" s="12">
        <f t="shared" si="38"/>
        <v>0</v>
      </c>
      <c r="I630" s="324" t="s">
        <v>159</v>
      </c>
      <c r="J630" s="17">
        <f>VLOOKUP(A630,'TB 2023'!B:J,9,0)</f>
        <v>50301.58</v>
      </c>
      <c r="K630" s="18">
        <f t="shared" si="39"/>
        <v>0</v>
      </c>
      <c r="L630" s="17">
        <f>VLOOKUP(A630,'TB 2023'!B:M,12,0)</f>
        <v>56850.48</v>
      </c>
      <c r="M630" s="18">
        <f t="shared" si="40"/>
        <v>0</v>
      </c>
      <c r="O630" s="15"/>
    </row>
    <row r="631" spans="1:15" ht="13.5">
      <c r="A631" s="13">
        <v>101011050</v>
      </c>
      <c r="B631" s="14" t="s">
        <v>757</v>
      </c>
      <c r="C631" s="15">
        <v>420037.94</v>
      </c>
      <c r="D631" s="15">
        <v>0</v>
      </c>
      <c r="E631" s="15">
        <v>0</v>
      </c>
      <c r="F631" s="15">
        <v>380662.45</v>
      </c>
      <c r="G631" s="11">
        <f t="shared" si="37"/>
        <v>39375.489999999991</v>
      </c>
      <c r="H631" s="12">
        <f t="shared" si="38"/>
        <v>0</v>
      </c>
      <c r="I631" s="324" t="s">
        <v>159</v>
      </c>
      <c r="J631" s="17">
        <f>VLOOKUP(A631,'TB 2023'!B:J,9,0)</f>
        <v>420037.94</v>
      </c>
      <c r="K631" s="18">
        <f t="shared" si="39"/>
        <v>0</v>
      </c>
      <c r="L631" s="17">
        <f>VLOOKUP(A631,'TB 2023'!B:M,12,0)</f>
        <v>380662.45</v>
      </c>
      <c r="M631" s="18">
        <f t="shared" si="40"/>
        <v>0</v>
      </c>
      <c r="O631" s="15"/>
    </row>
    <row r="632" spans="1:15" ht="13.5">
      <c r="A632" s="13">
        <v>101011051</v>
      </c>
      <c r="B632" s="14" t="s">
        <v>758</v>
      </c>
      <c r="C632" s="15">
        <v>15116.61</v>
      </c>
      <c r="D632" s="15">
        <v>0</v>
      </c>
      <c r="E632" s="15">
        <v>0</v>
      </c>
      <c r="F632" s="15">
        <v>0</v>
      </c>
      <c r="G632" s="11">
        <f t="shared" si="37"/>
        <v>15116.61</v>
      </c>
      <c r="H632" s="12">
        <f t="shared" si="38"/>
        <v>0</v>
      </c>
      <c r="I632" s="324" t="s">
        <v>159</v>
      </c>
      <c r="J632" s="17">
        <f>VLOOKUP(A632,'TB 2023'!B:J,9,0)</f>
        <v>15116.61</v>
      </c>
      <c r="K632" s="18">
        <f t="shared" si="39"/>
        <v>0</v>
      </c>
      <c r="L632" s="17">
        <f>VLOOKUP(A632,'TB 2023'!B:M,12,0)</f>
        <v>0</v>
      </c>
      <c r="M632" s="18">
        <f t="shared" si="40"/>
        <v>0</v>
      </c>
      <c r="O632" s="15"/>
    </row>
    <row r="633" spans="1:15" ht="13.5">
      <c r="A633" s="13">
        <v>101011052</v>
      </c>
      <c r="B633" s="14" t="s">
        <v>759</v>
      </c>
      <c r="C633" s="15">
        <v>339673.98</v>
      </c>
      <c r="D633" s="15">
        <v>0</v>
      </c>
      <c r="E633" s="15">
        <v>2438.41</v>
      </c>
      <c r="F633" s="15">
        <v>0</v>
      </c>
      <c r="G633" s="11">
        <f t="shared" si="37"/>
        <v>342112.38999999996</v>
      </c>
      <c r="H633" s="12">
        <f t="shared" si="38"/>
        <v>0</v>
      </c>
      <c r="I633" s="324" t="s">
        <v>159</v>
      </c>
      <c r="J633" s="17">
        <f>VLOOKUP(A633,'TB 2023'!B:J,9,0)</f>
        <v>339673.98</v>
      </c>
      <c r="K633" s="18">
        <f t="shared" si="39"/>
        <v>0</v>
      </c>
      <c r="L633" s="17">
        <f>VLOOKUP(A633,'TB 2023'!B:M,12,0)</f>
        <v>0</v>
      </c>
      <c r="M633" s="18">
        <f t="shared" si="40"/>
        <v>0</v>
      </c>
      <c r="O633" s="15"/>
    </row>
    <row r="634" spans="1:15" ht="13.5">
      <c r="A634" s="13">
        <v>101011053</v>
      </c>
      <c r="B634" s="14" t="s">
        <v>760</v>
      </c>
      <c r="C634" s="15">
        <v>846012.8</v>
      </c>
      <c r="D634" s="15">
        <v>0</v>
      </c>
      <c r="E634" s="15">
        <v>114487.1</v>
      </c>
      <c r="F634" s="15">
        <v>0</v>
      </c>
      <c r="G634" s="11">
        <f t="shared" si="37"/>
        <v>960499.9</v>
      </c>
      <c r="H634" s="12">
        <f t="shared" si="38"/>
        <v>0</v>
      </c>
      <c r="I634" s="324" t="s">
        <v>159</v>
      </c>
      <c r="J634" s="17">
        <f>VLOOKUP(A634,'TB 2023'!B:J,9,0)</f>
        <v>846012.8</v>
      </c>
      <c r="K634" s="18">
        <f t="shared" si="39"/>
        <v>0</v>
      </c>
      <c r="L634" s="17">
        <f>VLOOKUP(A634,'TB 2023'!B:M,12,0)</f>
        <v>0</v>
      </c>
      <c r="M634" s="18">
        <f t="shared" si="40"/>
        <v>0</v>
      </c>
      <c r="O634" s="15"/>
    </row>
    <row r="635" spans="1:15" ht="13.5">
      <c r="A635" s="13">
        <v>101011054</v>
      </c>
      <c r="B635" s="14" t="s">
        <v>761</v>
      </c>
      <c r="C635" s="15">
        <v>304553.14</v>
      </c>
      <c r="D635" s="15">
        <v>0</v>
      </c>
      <c r="E635" s="15">
        <v>0</v>
      </c>
      <c r="F635" s="15">
        <v>0</v>
      </c>
      <c r="G635" s="11">
        <f t="shared" si="37"/>
        <v>304553.14</v>
      </c>
      <c r="H635" s="12">
        <f t="shared" si="38"/>
        <v>0</v>
      </c>
      <c r="I635" s="324" t="s">
        <v>159</v>
      </c>
      <c r="J635" s="17">
        <f>VLOOKUP(A635,'TB 2023'!B:J,9,0)</f>
        <v>304553.14</v>
      </c>
      <c r="K635" s="18">
        <f t="shared" si="39"/>
        <v>0</v>
      </c>
      <c r="L635" s="17">
        <f>VLOOKUP(A635,'TB 2023'!B:M,12,0)</f>
        <v>0</v>
      </c>
      <c r="M635" s="18">
        <f t="shared" si="40"/>
        <v>0</v>
      </c>
      <c r="O635" s="15"/>
    </row>
    <row r="636" spans="1:15" ht="13.5">
      <c r="A636" s="13">
        <v>101011055</v>
      </c>
      <c r="B636" s="14" t="s">
        <v>762</v>
      </c>
      <c r="C636" s="15">
        <v>112903.7</v>
      </c>
      <c r="D636" s="15">
        <v>0</v>
      </c>
      <c r="E636" s="15">
        <v>30267.48</v>
      </c>
      <c r="F636" s="15">
        <v>0</v>
      </c>
      <c r="G636" s="11">
        <f t="shared" si="37"/>
        <v>143171.18</v>
      </c>
      <c r="H636" s="12">
        <f t="shared" si="38"/>
        <v>0</v>
      </c>
      <c r="I636" s="324" t="s">
        <v>159</v>
      </c>
      <c r="J636" s="17">
        <f>VLOOKUP(A636,'TB 2023'!B:J,9,0)</f>
        <v>112903.7</v>
      </c>
      <c r="K636" s="18">
        <f t="shared" si="39"/>
        <v>0</v>
      </c>
      <c r="L636" s="17">
        <f>VLOOKUP(A636,'TB 2023'!B:M,12,0)</f>
        <v>0</v>
      </c>
      <c r="M636" s="18">
        <f t="shared" si="40"/>
        <v>0</v>
      </c>
      <c r="O636" s="15"/>
    </row>
    <row r="637" spans="1:15" ht="13.5">
      <c r="A637" s="13">
        <v>101011056</v>
      </c>
      <c r="B637" s="14" t="s">
        <v>763</v>
      </c>
      <c r="C637" s="15">
        <v>54464</v>
      </c>
      <c r="D637" s="15">
        <v>0</v>
      </c>
      <c r="E637" s="15">
        <v>10451.68</v>
      </c>
      <c r="F637" s="15">
        <v>0</v>
      </c>
      <c r="G637" s="11">
        <f t="shared" si="37"/>
        <v>64915.68</v>
      </c>
      <c r="H637" s="12">
        <f t="shared" si="38"/>
        <v>0</v>
      </c>
      <c r="I637" s="324" t="s">
        <v>159</v>
      </c>
      <c r="J637" s="17">
        <f>VLOOKUP(A637,'TB 2023'!B:J,9,0)</f>
        <v>54464</v>
      </c>
      <c r="K637" s="18">
        <f t="shared" si="39"/>
        <v>0</v>
      </c>
      <c r="L637" s="17">
        <f>VLOOKUP(A637,'TB 2023'!B:M,12,0)</f>
        <v>0</v>
      </c>
      <c r="M637" s="18">
        <f t="shared" si="40"/>
        <v>0</v>
      </c>
      <c r="O637" s="15"/>
    </row>
    <row r="638" spans="1:15" ht="13.5">
      <c r="A638" s="13">
        <v>101011057</v>
      </c>
      <c r="B638" s="14" t="s">
        <v>764</v>
      </c>
      <c r="C638" s="15">
        <v>4390989.95</v>
      </c>
      <c r="D638" s="15">
        <v>0</v>
      </c>
      <c r="E638" s="15">
        <v>559010.09</v>
      </c>
      <c r="F638" s="15">
        <v>0</v>
      </c>
      <c r="G638" s="11">
        <f t="shared" si="37"/>
        <v>4950000.04</v>
      </c>
      <c r="H638" s="12">
        <f t="shared" si="38"/>
        <v>0</v>
      </c>
      <c r="I638" s="324" t="s">
        <v>159</v>
      </c>
      <c r="J638" s="17">
        <f>VLOOKUP(A638,'TB 2023'!B:J,9,0)</f>
        <v>4390989.95</v>
      </c>
      <c r="K638" s="18">
        <f t="shared" si="39"/>
        <v>0</v>
      </c>
      <c r="L638" s="17">
        <f>VLOOKUP(A638,'TB 2023'!B:M,12,0)</f>
        <v>0</v>
      </c>
      <c r="M638" s="18">
        <f t="shared" si="40"/>
        <v>0</v>
      </c>
      <c r="O638" s="15"/>
    </row>
    <row r="639" spans="1:15" ht="13.5">
      <c r="A639" s="13">
        <v>101011058</v>
      </c>
      <c r="B639" s="14" t="s">
        <v>765</v>
      </c>
      <c r="C639" s="15">
        <v>16611.29</v>
      </c>
      <c r="D639" s="15">
        <v>0</v>
      </c>
      <c r="E639" s="15">
        <v>31029.119999999999</v>
      </c>
      <c r="F639" s="15">
        <v>0</v>
      </c>
      <c r="G639" s="11">
        <f t="shared" si="37"/>
        <v>47640.41</v>
      </c>
      <c r="H639" s="12">
        <f t="shared" si="38"/>
        <v>0</v>
      </c>
      <c r="I639" s="324" t="s">
        <v>159</v>
      </c>
      <c r="J639" s="17">
        <f>VLOOKUP(A639,'TB 2023'!B:J,9,0)</f>
        <v>16611.29</v>
      </c>
      <c r="K639" s="18">
        <f t="shared" si="39"/>
        <v>0</v>
      </c>
      <c r="L639" s="17">
        <f>VLOOKUP(A639,'TB 2023'!B:M,12,0)</f>
        <v>0</v>
      </c>
      <c r="M639" s="18">
        <f t="shared" si="40"/>
        <v>0</v>
      </c>
      <c r="O639" s="15"/>
    </row>
    <row r="640" spans="1:15" ht="13.5">
      <c r="A640" s="13">
        <v>101011059</v>
      </c>
      <c r="B640" s="14" t="s">
        <v>766</v>
      </c>
      <c r="C640" s="15">
        <v>119213</v>
      </c>
      <c r="D640" s="15">
        <v>0</v>
      </c>
      <c r="E640" s="15">
        <v>8543.0400000000009</v>
      </c>
      <c r="F640" s="15">
        <v>0</v>
      </c>
      <c r="G640" s="11">
        <f t="shared" si="37"/>
        <v>127756.04000000001</v>
      </c>
      <c r="H640" s="12">
        <f t="shared" si="38"/>
        <v>0</v>
      </c>
      <c r="I640" s="324" t="s">
        <v>159</v>
      </c>
      <c r="J640" s="17">
        <f>VLOOKUP(A640,'TB 2023'!B:J,9,0)</f>
        <v>119213</v>
      </c>
      <c r="K640" s="18">
        <f t="shared" si="39"/>
        <v>0</v>
      </c>
      <c r="L640" s="17">
        <f>VLOOKUP(A640,'TB 2023'!B:M,12,0)</f>
        <v>0</v>
      </c>
      <c r="M640" s="18">
        <f t="shared" si="40"/>
        <v>0</v>
      </c>
      <c r="O640" s="15"/>
    </row>
    <row r="641" spans="1:15" ht="13.5">
      <c r="A641" s="13">
        <v>101011060</v>
      </c>
      <c r="B641" s="14" t="s">
        <v>767</v>
      </c>
      <c r="C641" s="15">
        <v>259004.83000000002</v>
      </c>
      <c r="D641" s="15">
        <v>0</v>
      </c>
      <c r="E641" s="15">
        <v>0</v>
      </c>
      <c r="F641" s="15">
        <v>0</v>
      </c>
      <c r="G641" s="11">
        <f t="shared" si="37"/>
        <v>259004.83000000002</v>
      </c>
      <c r="H641" s="12">
        <f t="shared" si="38"/>
        <v>0</v>
      </c>
      <c r="I641" s="324" t="s">
        <v>159</v>
      </c>
      <c r="J641" s="17">
        <f>VLOOKUP(A641,'TB 2023'!B:J,9,0)</f>
        <v>259004.83000000002</v>
      </c>
      <c r="K641" s="18">
        <f t="shared" si="39"/>
        <v>0</v>
      </c>
      <c r="L641" s="17">
        <f>VLOOKUP(A641,'TB 2023'!B:M,12,0)</f>
        <v>0</v>
      </c>
      <c r="M641" s="18">
        <f t="shared" si="40"/>
        <v>0</v>
      </c>
      <c r="O641" s="15"/>
    </row>
    <row r="642" spans="1:15" ht="13.5">
      <c r="A642" s="13">
        <v>101011061</v>
      </c>
      <c r="B642" s="14" t="s">
        <v>768</v>
      </c>
      <c r="C642" s="15">
        <v>110709.1</v>
      </c>
      <c r="D642" s="15">
        <v>0</v>
      </c>
      <c r="E642" s="15">
        <v>0</v>
      </c>
      <c r="F642" s="15">
        <v>110709.1</v>
      </c>
      <c r="G642" s="11">
        <f t="shared" si="37"/>
        <v>0</v>
      </c>
      <c r="H642" s="12">
        <f t="shared" si="38"/>
        <v>0</v>
      </c>
      <c r="I642" s="324" t="s">
        <v>159</v>
      </c>
      <c r="J642" s="17">
        <f>VLOOKUP(A642,'TB 2023'!B:J,9,0)</f>
        <v>110709.1</v>
      </c>
      <c r="K642" s="18">
        <f t="shared" si="39"/>
        <v>0</v>
      </c>
      <c r="L642" s="17">
        <f>VLOOKUP(A642,'TB 2023'!B:M,12,0)</f>
        <v>110709.1</v>
      </c>
      <c r="M642" s="18">
        <f t="shared" si="40"/>
        <v>0</v>
      </c>
      <c r="O642" s="15"/>
    </row>
    <row r="643" spans="1:15" ht="13.5">
      <c r="A643" s="13">
        <v>101011065</v>
      </c>
      <c r="B643" s="14" t="s">
        <v>769</v>
      </c>
      <c r="C643" s="15">
        <v>2699678.16</v>
      </c>
      <c r="D643" s="15">
        <v>0</v>
      </c>
      <c r="E643" s="15">
        <v>76224.03</v>
      </c>
      <c r="F643" s="15">
        <v>2775902.19</v>
      </c>
      <c r="G643" s="11">
        <f t="shared" si="37"/>
        <v>0</v>
      </c>
      <c r="H643" s="12">
        <f t="shared" si="38"/>
        <v>0</v>
      </c>
      <c r="I643" s="324" t="s">
        <v>159</v>
      </c>
      <c r="J643" s="17">
        <f>VLOOKUP(A643,'TB 2023'!B:J,9,0)</f>
        <v>2699678.16</v>
      </c>
      <c r="K643" s="18">
        <f t="shared" si="39"/>
        <v>0</v>
      </c>
      <c r="L643" s="17">
        <f>VLOOKUP(A643,'TB 2023'!B:M,12,0)</f>
        <v>2775902.19</v>
      </c>
      <c r="M643" s="18">
        <f t="shared" si="40"/>
        <v>0</v>
      </c>
      <c r="O643" s="15"/>
    </row>
    <row r="644" spans="1:15" ht="13.5">
      <c r="A644" s="13">
        <v>101011066</v>
      </c>
      <c r="B644" s="14" t="s">
        <v>770</v>
      </c>
      <c r="C644" s="15">
        <v>0</v>
      </c>
      <c r="D644" s="15">
        <v>0</v>
      </c>
      <c r="E644" s="15">
        <v>0</v>
      </c>
      <c r="F644" s="15">
        <v>0</v>
      </c>
      <c r="G644" s="11">
        <f t="shared" si="37"/>
        <v>0</v>
      </c>
      <c r="H644" s="12">
        <f t="shared" si="38"/>
        <v>0</v>
      </c>
      <c r="I644" s="324" t="s">
        <v>159</v>
      </c>
      <c r="J644" s="17">
        <f>VLOOKUP(A644,'TB 2023'!B:J,9,0)</f>
        <v>0</v>
      </c>
      <c r="K644" s="18">
        <f t="shared" si="39"/>
        <v>0</v>
      </c>
      <c r="L644" s="17">
        <f>VLOOKUP(A644,'TB 2023'!B:M,12,0)</f>
        <v>0</v>
      </c>
      <c r="M644" s="18">
        <f t="shared" si="40"/>
        <v>0</v>
      </c>
      <c r="O644" s="15"/>
    </row>
    <row r="645" spans="1:15" ht="13.5">
      <c r="A645" s="13">
        <v>101011068</v>
      </c>
      <c r="B645" s="14" t="s">
        <v>771</v>
      </c>
      <c r="C645" s="15">
        <v>88803.08</v>
      </c>
      <c r="D645" s="15">
        <v>0</v>
      </c>
      <c r="E645" s="15">
        <v>67018.77</v>
      </c>
      <c r="F645" s="15">
        <v>0</v>
      </c>
      <c r="G645" s="11">
        <f t="shared" si="37"/>
        <v>155821.85</v>
      </c>
      <c r="H645" s="12">
        <f t="shared" si="38"/>
        <v>0</v>
      </c>
      <c r="I645" s="324" t="s">
        <v>159</v>
      </c>
      <c r="J645" s="17">
        <f>VLOOKUP(A645,'TB 2023'!B:J,9,0)</f>
        <v>88803.08</v>
      </c>
      <c r="K645" s="18">
        <f t="shared" si="39"/>
        <v>0</v>
      </c>
      <c r="L645" s="17">
        <f>VLOOKUP(A645,'TB 2023'!B:M,12,0)</f>
        <v>0</v>
      </c>
      <c r="M645" s="18">
        <f t="shared" si="40"/>
        <v>0</v>
      </c>
      <c r="O645" s="15"/>
    </row>
    <row r="646" spans="1:15" ht="13.5">
      <c r="A646" s="13">
        <v>101011069</v>
      </c>
      <c r="B646" s="14" t="s">
        <v>772</v>
      </c>
      <c r="C646" s="15">
        <v>4854573.6100000003</v>
      </c>
      <c r="D646" s="15">
        <v>0</v>
      </c>
      <c r="E646" s="15">
        <v>531337.44999999995</v>
      </c>
      <c r="F646" s="15">
        <v>2685912.11</v>
      </c>
      <c r="G646" s="11">
        <f t="shared" ref="G646:G709" si="41">IF((C646+E646)-(D646+F646)&lt;0,0,(C646+E646)-(D646+F646))</f>
        <v>2699998.9500000007</v>
      </c>
      <c r="H646" s="12">
        <f t="shared" ref="H646:H709" si="42">-IF((C646+E646)-(D646+F646)&lt;0,(C646+E646)-(D646+F646),0)</f>
        <v>0</v>
      </c>
      <c r="I646" s="324" t="s">
        <v>159</v>
      </c>
      <c r="J646" s="17">
        <f>VLOOKUP(A646,'TB 2023'!B:J,9,0)</f>
        <v>4854573.6100000003</v>
      </c>
      <c r="K646" s="18">
        <f t="shared" ref="K646:K709" si="43">J646-C646</f>
        <v>0</v>
      </c>
      <c r="L646" s="17">
        <f>VLOOKUP(A646,'TB 2023'!B:M,12,0)</f>
        <v>2685912.11</v>
      </c>
      <c r="M646" s="18">
        <f t="shared" ref="M646:M709" si="44">L646-F646</f>
        <v>0</v>
      </c>
      <c r="O646" s="15"/>
    </row>
    <row r="647" spans="1:15" ht="13.5">
      <c r="A647" s="13">
        <v>101011070</v>
      </c>
      <c r="B647" s="14" t="s">
        <v>773</v>
      </c>
      <c r="C647" s="15">
        <v>448540.42</v>
      </c>
      <c r="D647" s="15">
        <v>0</v>
      </c>
      <c r="E647" s="15">
        <v>53266.98</v>
      </c>
      <c r="F647" s="15">
        <v>0</v>
      </c>
      <c r="G647" s="11">
        <f t="shared" si="41"/>
        <v>501807.39999999997</v>
      </c>
      <c r="H647" s="12">
        <f t="shared" si="42"/>
        <v>0</v>
      </c>
      <c r="I647" s="324" t="s">
        <v>159</v>
      </c>
      <c r="J647" s="17">
        <f>VLOOKUP(A647,'TB 2023'!B:J,9,0)</f>
        <v>448540.42</v>
      </c>
      <c r="K647" s="18">
        <f t="shared" si="43"/>
        <v>0</v>
      </c>
      <c r="L647" s="17">
        <f>VLOOKUP(A647,'TB 2023'!B:M,12,0)</f>
        <v>0</v>
      </c>
      <c r="M647" s="18">
        <f t="shared" si="44"/>
        <v>0</v>
      </c>
      <c r="O647" s="15"/>
    </row>
    <row r="648" spans="1:15" ht="13.5">
      <c r="A648" s="13">
        <v>101011071</v>
      </c>
      <c r="B648" s="14" t="s">
        <v>774</v>
      </c>
      <c r="C648" s="15">
        <v>60000</v>
      </c>
      <c r="D648" s="15">
        <v>0</v>
      </c>
      <c r="E648" s="15">
        <v>0</v>
      </c>
      <c r="F648" s="15">
        <v>0</v>
      </c>
      <c r="G648" s="11">
        <f t="shared" si="41"/>
        <v>60000</v>
      </c>
      <c r="H648" s="12">
        <f t="shared" si="42"/>
        <v>0</v>
      </c>
      <c r="I648" s="324" t="s">
        <v>159</v>
      </c>
      <c r="J648" s="17">
        <f>VLOOKUP(A648,'TB 2023'!B:J,9,0)</f>
        <v>60000</v>
      </c>
      <c r="K648" s="18">
        <f t="shared" si="43"/>
        <v>0</v>
      </c>
      <c r="L648" s="17">
        <f>VLOOKUP(A648,'TB 2023'!B:M,12,0)</f>
        <v>0</v>
      </c>
      <c r="M648" s="18">
        <f t="shared" si="44"/>
        <v>0</v>
      </c>
      <c r="O648" s="15"/>
    </row>
    <row r="649" spans="1:15" ht="13.5">
      <c r="A649" s="13">
        <v>101011072</v>
      </c>
      <c r="B649" s="14" t="s">
        <v>775</v>
      </c>
      <c r="C649" s="15">
        <v>1114308.78</v>
      </c>
      <c r="D649" s="15">
        <v>0</v>
      </c>
      <c r="E649" s="15">
        <v>308783.28000000003</v>
      </c>
      <c r="F649" s="15">
        <v>0</v>
      </c>
      <c r="G649" s="11">
        <f t="shared" si="41"/>
        <v>1423092.06</v>
      </c>
      <c r="H649" s="12">
        <f t="shared" si="42"/>
        <v>0</v>
      </c>
      <c r="I649" s="324" t="s">
        <v>159</v>
      </c>
      <c r="J649" s="17">
        <f>VLOOKUP(A649,'TB 2023'!B:J,9,0)</f>
        <v>1114308.78</v>
      </c>
      <c r="K649" s="18">
        <f t="shared" si="43"/>
        <v>0</v>
      </c>
      <c r="L649" s="17">
        <f>VLOOKUP(A649,'TB 2023'!B:M,12,0)</f>
        <v>0</v>
      </c>
      <c r="M649" s="18">
        <f t="shared" si="44"/>
        <v>0</v>
      </c>
      <c r="O649" s="15"/>
    </row>
    <row r="650" spans="1:15" ht="13.5">
      <c r="A650" s="13">
        <v>101011073</v>
      </c>
      <c r="B650" s="14" t="s">
        <v>776</v>
      </c>
      <c r="C650" s="15">
        <v>1310301.3900000001</v>
      </c>
      <c r="D650" s="15">
        <v>0</v>
      </c>
      <c r="E650" s="15">
        <v>274821.22000000003</v>
      </c>
      <c r="F650" s="15">
        <v>0</v>
      </c>
      <c r="G650" s="11">
        <f t="shared" si="41"/>
        <v>1585122.61</v>
      </c>
      <c r="H650" s="12">
        <f t="shared" si="42"/>
        <v>0</v>
      </c>
      <c r="I650" s="324" t="s">
        <v>159</v>
      </c>
      <c r="J650" s="17">
        <f>VLOOKUP(A650,'TB 2023'!B:J,9,0)</f>
        <v>1310301.3900000001</v>
      </c>
      <c r="K650" s="18">
        <f t="shared" si="43"/>
        <v>0</v>
      </c>
      <c r="L650" s="17">
        <f>VLOOKUP(A650,'TB 2023'!B:M,12,0)</f>
        <v>0</v>
      </c>
      <c r="M650" s="18">
        <f t="shared" si="44"/>
        <v>0</v>
      </c>
      <c r="O650" s="15"/>
    </row>
    <row r="651" spans="1:15" ht="13.5">
      <c r="A651" s="13">
        <v>101011074</v>
      </c>
      <c r="B651" s="14" t="s">
        <v>777</v>
      </c>
      <c r="C651" s="15">
        <v>474185.5</v>
      </c>
      <c r="D651" s="15">
        <v>0</v>
      </c>
      <c r="E651" s="15">
        <v>493058.86</v>
      </c>
      <c r="F651" s="15">
        <v>0</v>
      </c>
      <c r="G651" s="11">
        <f t="shared" si="41"/>
        <v>967244.36</v>
      </c>
      <c r="H651" s="12">
        <f t="shared" si="42"/>
        <v>0</v>
      </c>
      <c r="I651" s="324" t="s">
        <v>159</v>
      </c>
      <c r="J651" s="17">
        <f>VLOOKUP(A651,'TB 2023'!B:J,9,0)</f>
        <v>474185.5</v>
      </c>
      <c r="K651" s="18">
        <f t="shared" si="43"/>
        <v>0</v>
      </c>
      <c r="L651" s="17">
        <f>VLOOKUP(A651,'TB 2023'!B:M,12,0)</f>
        <v>0</v>
      </c>
      <c r="M651" s="18">
        <f t="shared" si="44"/>
        <v>0</v>
      </c>
      <c r="O651" s="15"/>
    </row>
    <row r="652" spans="1:15" ht="13.5">
      <c r="A652" s="13">
        <v>101011075</v>
      </c>
      <c r="B652" s="14" t="s">
        <v>778</v>
      </c>
      <c r="C652" s="15">
        <v>24375</v>
      </c>
      <c r="D652" s="15">
        <v>0</v>
      </c>
      <c r="E652" s="15">
        <v>202474.84</v>
      </c>
      <c r="F652" s="15">
        <v>0</v>
      </c>
      <c r="G652" s="11">
        <f t="shared" si="41"/>
        <v>226849.84</v>
      </c>
      <c r="H652" s="12">
        <f t="shared" si="42"/>
        <v>0</v>
      </c>
      <c r="I652" s="324" t="s">
        <v>159</v>
      </c>
      <c r="J652" s="17">
        <f>VLOOKUP(A652,'TB 2023'!B:J,9,0)</f>
        <v>24375</v>
      </c>
      <c r="K652" s="18">
        <f t="shared" si="43"/>
        <v>0</v>
      </c>
      <c r="L652" s="17">
        <f>VLOOKUP(A652,'TB 2023'!B:M,12,0)</f>
        <v>0</v>
      </c>
      <c r="M652" s="18">
        <f t="shared" si="44"/>
        <v>0</v>
      </c>
      <c r="O652" s="15"/>
    </row>
    <row r="653" spans="1:15" ht="13.5">
      <c r="A653" s="13">
        <v>101011076</v>
      </c>
      <c r="B653" s="14" t="s">
        <v>779</v>
      </c>
      <c r="C653" s="15">
        <v>82897.2</v>
      </c>
      <c r="D653" s="15">
        <v>0</v>
      </c>
      <c r="E653" s="15">
        <v>0</v>
      </c>
      <c r="F653" s="15">
        <v>0</v>
      </c>
      <c r="G653" s="11">
        <f t="shared" si="41"/>
        <v>82897.2</v>
      </c>
      <c r="H653" s="12">
        <f t="shared" si="42"/>
        <v>0</v>
      </c>
      <c r="I653" s="324" t="s">
        <v>159</v>
      </c>
      <c r="J653" s="17">
        <f>VLOOKUP(A653,'TB 2023'!B:J,9,0)</f>
        <v>82897.2</v>
      </c>
      <c r="K653" s="18">
        <f t="shared" si="43"/>
        <v>0</v>
      </c>
      <c r="L653" s="17">
        <f>VLOOKUP(A653,'TB 2023'!B:M,12,0)</f>
        <v>0</v>
      </c>
      <c r="M653" s="18">
        <f t="shared" si="44"/>
        <v>0</v>
      </c>
      <c r="O653" s="15"/>
    </row>
    <row r="654" spans="1:15" ht="13.5">
      <c r="A654" s="13">
        <v>101011077</v>
      </c>
      <c r="B654" s="14" t="s">
        <v>780</v>
      </c>
      <c r="C654" s="15">
        <v>263039.68</v>
      </c>
      <c r="D654" s="15">
        <v>0</v>
      </c>
      <c r="E654" s="15">
        <v>0</v>
      </c>
      <c r="F654" s="15">
        <v>0</v>
      </c>
      <c r="G654" s="11">
        <f t="shared" si="41"/>
        <v>263039.68</v>
      </c>
      <c r="H654" s="12">
        <f t="shared" si="42"/>
        <v>0</v>
      </c>
      <c r="I654" s="324" t="s">
        <v>159</v>
      </c>
      <c r="J654" s="17">
        <f>VLOOKUP(A654,'TB 2023'!B:J,9,0)</f>
        <v>263039.68</v>
      </c>
      <c r="K654" s="18">
        <f t="shared" si="43"/>
        <v>0</v>
      </c>
      <c r="L654" s="17">
        <f>VLOOKUP(A654,'TB 2023'!B:M,12,0)</f>
        <v>0</v>
      </c>
      <c r="M654" s="18">
        <f t="shared" si="44"/>
        <v>0</v>
      </c>
      <c r="O654" s="15"/>
    </row>
    <row r="655" spans="1:15" ht="13.5">
      <c r="A655" s="13">
        <v>101011078</v>
      </c>
      <c r="B655" s="14" t="s">
        <v>781</v>
      </c>
      <c r="C655" s="15">
        <v>247368.77000000002</v>
      </c>
      <c r="D655" s="15">
        <v>0</v>
      </c>
      <c r="E655" s="15">
        <v>0</v>
      </c>
      <c r="F655" s="15">
        <v>0</v>
      </c>
      <c r="G655" s="11">
        <f t="shared" si="41"/>
        <v>247368.77000000002</v>
      </c>
      <c r="H655" s="12">
        <f t="shared" si="42"/>
        <v>0</v>
      </c>
      <c r="I655" s="324" t="s">
        <v>159</v>
      </c>
      <c r="J655" s="17">
        <f>VLOOKUP(A655,'TB 2023'!B:J,9,0)</f>
        <v>247368.77000000002</v>
      </c>
      <c r="K655" s="18">
        <f t="shared" si="43"/>
        <v>0</v>
      </c>
      <c r="L655" s="17">
        <f>VLOOKUP(A655,'TB 2023'!B:M,12,0)</f>
        <v>0</v>
      </c>
      <c r="M655" s="18">
        <f t="shared" si="44"/>
        <v>0</v>
      </c>
      <c r="O655" s="15"/>
    </row>
    <row r="656" spans="1:15" ht="13.5">
      <c r="A656" s="13">
        <v>101011079</v>
      </c>
      <c r="B656" s="14" t="s">
        <v>782</v>
      </c>
      <c r="C656" s="15">
        <v>0</v>
      </c>
      <c r="D656" s="15">
        <v>0</v>
      </c>
      <c r="E656" s="15">
        <v>64803.060000000005</v>
      </c>
      <c r="F656" s="15">
        <v>0</v>
      </c>
      <c r="G656" s="11">
        <f t="shared" si="41"/>
        <v>64803.060000000005</v>
      </c>
      <c r="H656" s="12">
        <f t="shared" si="42"/>
        <v>0</v>
      </c>
      <c r="I656" s="324" t="s">
        <v>159</v>
      </c>
      <c r="J656" s="17">
        <f>VLOOKUP(A656,'TB 2023'!B:J,9,0)</f>
        <v>0</v>
      </c>
      <c r="K656" s="18">
        <f t="shared" si="43"/>
        <v>0</v>
      </c>
      <c r="L656" s="17">
        <f>VLOOKUP(A656,'TB 2023'!B:M,12,0)</f>
        <v>0</v>
      </c>
      <c r="M656" s="18">
        <f t="shared" si="44"/>
        <v>0</v>
      </c>
      <c r="O656" s="15"/>
    </row>
    <row r="657" spans="1:15" ht="13.5">
      <c r="A657" s="13">
        <v>101011080</v>
      </c>
      <c r="B657" s="14" t="s">
        <v>783</v>
      </c>
      <c r="C657" s="15">
        <v>0</v>
      </c>
      <c r="D657" s="15">
        <v>0</v>
      </c>
      <c r="E657" s="15">
        <v>4957422.22</v>
      </c>
      <c r="F657" s="15">
        <v>0</v>
      </c>
      <c r="G657" s="11">
        <f t="shared" si="41"/>
        <v>4957422.22</v>
      </c>
      <c r="H657" s="12">
        <f t="shared" si="42"/>
        <v>0</v>
      </c>
      <c r="I657" s="324" t="s">
        <v>159</v>
      </c>
      <c r="J657" s="17">
        <f>VLOOKUP(A657,'TB 2023'!B:J,9,0)</f>
        <v>0</v>
      </c>
      <c r="K657" s="18">
        <f t="shared" si="43"/>
        <v>0</v>
      </c>
      <c r="L657" s="17">
        <f>VLOOKUP(A657,'TB 2023'!B:M,12,0)</f>
        <v>0</v>
      </c>
      <c r="M657" s="18">
        <f t="shared" si="44"/>
        <v>0</v>
      </c>
      <c r="O657" s="15"/>
    </row>
    <row r="658" spans="1:15" ht="13.5">
      <c r="A658" s="13">
        <v>101011081</v>
      </c>
      <c r="B658" s="14" t="s">
        <v>784</v>
      </c>
      <c r="C658" s="15">
        <v>0</v>
      </c>
      <c r="D658" s="15">
        <v>0</v>
      </c>
      <c r="E658" s="15">
        <v>1028142.77</v>
      </c>
      <c r="F658" s="15">
        <v>0</v>
      </c>
      <c r="G658" s="11">
        <f t="shared" si="41"/>
        <v>1028142.77</v>
      </c>
      <c r="H658" s="12">
        <f t="shared" si="42"/>
        <v>0</v>
      </c>
      <c r="I658" s="324" t="s">
        <v>159</v>
      </c>
      <c r="J658" s="17">
        <f>VLOOKUP(A658,'TB 2023'!B:J,9,0)</f>
        <v>0</v>
      </c>
      <c r="K658" s="18">
        <f t="shared" si="43"/>
        <v>0</v>
      </c>
      <c r="L658" s="17">
        <f>VLOOKUP(A658,'TB 2023'!B:M,12,0)</f>
        <v>0</v>
      </c>
      <c r="M658" s="18">
        <f t="shared" si="44"/>
        <v>0</v>
      </c>
      <c r="O658" s="15"/>
    </row>
    <row r="659" spans="1:15" ht="13.5">
      <c r="A659" s="13">
        <v>101011082</v>
      </c>
      <c r="B659" s="14" t="s">
        <v>785</v>
      </c>
      <c r="C659" s="15">
        <v>0</v>
      </c>
      <c r="D659" s="15">
        <v>0</v>
      </c>
      <c r="E659" s="15">
        <v>222575.1</v>
      </c>
      <c r="F659" s="15">
        <v>0</v>
      </c>
      <c r="G659" s="11">
        <f t="shared" si="41"/>
        <v>222575.1</v>
      </c>
      <c r="H659" s="12">
        <f t="shared" si="42"/>
        <v>0</v>
      </c>
      <c r="I659" s="324" t="s">
        <v>159</v>
      </c>
      <c r="J659" s="17">
        <f>VLOOKUP(A659,'TB 2023'!B:J,9,0)</f>
        <v>0</v>
      </c>
      <c r="K659" s="18">
        <f t="shared" si="43"/>
        <v>0</v>
      </c>
      <c r="L659" s="17">
        <f>VLOOKUP(A659,'TB 2023'!B:M,12,0)</f>
        <v>0</v>
      </c>
      <c r="M659" s="18">
        <f t="shared" si="44"/>
        <v>0</v>
      </c>
      <c r="O659" s="15"/>
    </row>
    <row r="660" spans="1:15" ht="13.5">
      <c r="A660" s="13">
        <v>101011083</v>
      </c>
      <c r="B660" s="14" t="s">
        <v>786</v>
      </c>
      <c r="C660" s="15">
        <v>0</v>
      </c>
      <c r="D660" s="15">
        <v>0</v>
      </c>
      <c r="E660" s="15">
        <v>92160.25</v>
      </c>
      <c r="F660" s="15">
        <v>0</v>
      </c>
      <c r="G660" s="11">
        <f t="shared" si="41"/>
        <v>92160.25</v>
      </c>
      <c r="H660" s="12">
        <f t="shared" si="42"/>
        <v>0</v>
      </c>
      <c r="I660" s="324" t="s">
        <v>159</v>
      </c>
      <c r="J660" s="17">
        <f>VLOOKUP(A660,'TB 2023'!B:J,9,0)</f>
        <v>0</v>
      </c>
      <c r="K660" s="18">
        <f t="shared" si="43"/>
        <v>0</v>
      </c>
      <c r="L660" s="17">
        <f>VLOOKUP(A660,'TB 2023'!B:M,12,0)</f>
        <v>0</v>
      </c>
      <c r="M660" s="18">
        <f t="shared" si="44"/>
        <v>0</v>
      </c>
      <c r="O660" s="15"/>
    </row>
    <row r="661" spans="1:15" ht="13.5">
      <c r="A661" s="13">
        <v>101011084</v>
      </c>
      <c r="B661" s="14" t="s">
        <v>787</v>
      </c>
      <c r="C661" s="15">
        <v>0</v>
      </c>
      <c r="D661" s="15">
        <v>0</v>
      </c>
      <c r="E661" s="15">
        <v>35294.54</v>
      </c>
      <c r="F661" s="15">
        <v>35294.54</v>
      </c>
      <c r="G661" s="11">
        <f t="shared" si="41"/>
        <v>0</v>
      </c>
      <c r="H661" s="12">
        <f t="shared" si="42"/>
        <v>0</v>
      </c>
      <c r="I661" s="324" t="s">
        <v>159</v>
      </c>
      <c r="J661" s="17">
        <f>VLOOKUP(A661,'TB 2023'!B:J,9,0)</f>
        <v>0</v>
      </c>
      <c r="K661" s="18">
        <f t="shared" si="43"/>
        <v>0</v>
      </c>
      <c r="L661" s="17">
        <f>VLOOKUP(A661,'TB 2023'!B:M,12,0)</f>
        <v>35294.54</v>
      </c>
      <c r="M661" s="18">
        <f t="shared" si="44"/>
        <v>0</v>
      </c>
      <c r="O661" s="15"/>
    </row>
    <row r="662" spans="1:15" ht="13.5">
      <c r="A662" s="13">
        <v>101011085</v>
      </c>
      <c r="B662" s="14" t="s">
        <v>788</v>
      </c>
      <c r="C662" s="15">
        <v>0</v>
      </c>
      <c r="D662" s="15">
        <v>0</v>
      </c>
      <c r="E662" s="15">
        <v>29099.3</v>
      </c>
      <c r="F662" s="15">
        <v>0</v>
      </c>
      <c r="G662" s="11">
        <f t="shared" si="41"/>
        <v>29099.3</v>
      </c>
      <c r="H662" s="12">
        <f t="shared" si="42"/>
        <v>0</v>
      </c>
      <c r="I662" s="324" t="s">
        <v>159</v>
      </c>
      <c r="J662" s="17">
        <f>VLOOKUP(A662,'TB 2023'!B:J,9,0)</f>
        <v>0</v>
      </c>
      <c r="K662" s="18">
        <f t="shared" si="43"/>
        <v>0</v>
      </c>
      <c r="L662" s="17">
        <f>VLOOKUP(A662,'TB 2023'!B:M,12,0)</f>
        <v>0</v>
      </c>
      <c r="M662" s="18">
        <f t="shared" si="44"/>
        <v>0</v>
      </c>
      <c r="O662" s="15"/>
    </row>
    <row r="663" spans="1:15" ht="13.5">
      <c r="A663" s="13">
        <v>101011086</v>
      </c>
      <c r="B663" s="14" t="s">
        <v>789</v>
      </c>
      <c r="C663" s="15">
        <v>0</v>
      </c>
      <c r="D663" s="15">
        <v>0</v>
      </c>
      <c r="E663" s="15">
        <v>349661.43</v>
      </c>
      <c r="F663" s="15">
        <v>0</v>
      </c>
      <c r="G663" s="11">
        <f t="shared" si="41"/>
        <v>349661.43</v>
      </c>
      <c r="H663" s="12">
        <f t="shared" si="42"/>
        <v>0</v>
      </c>
      <c r="I663" s="324" t="s">
        <v>159</v>
      </c>
      <c r="J663" s="17">
        <f>VLOOKUP(A663,'TB 2023'!B:J,9,0)</f>
        <v>0</v>
      </c>
      <c r="K663" s="18">
        <f t="shared" si="43"/>
        <v>0</v>
      </c>
      <c r="L663" s="17">
        <f>VLOOKUP(A663,'TB 2023'!B:M,12,0)</f>
        <v>0</v>
      </c>
      <c r="M663" s="18">
        <f t="shared" si="44"/>
        <v>0</v>
      </c>
      <c r="O663" s="15"/>
    </row>
    <row r="664" spans="1:15" ht="13.5">
      <c r="A664" s="13">
        <v>101011087</v>
      </c>
      <c r="B664" s="14" t="s">
        <v>790</v>
      </c>
      <c r="C664" s="15">
        <v>0</v>
      </c>
      <c r="D664" s="15">
        <v>0</v>
      </c>
      <c r="E664" s="15">
        <v>2554139.7800000003</v>
      </c>
      <c r="F664" s="15">
        <v>0</v>
      </c>
      <c r="G664" s="11">
        <f t="shared" si="41"/>
        <v>2554139.7800000003</v>
      </c>
      <c r="H664" s="12">
        <f t="shared" si="42"/>
        <v>0</v>
      </c>
      <c r="I664" s="324" t="s">
        <v>159</v>
      </c>
      <c r="J664" s="17">
        <f>VLOOKUP(A664,'TB 2023'!B:J,9,0)</f>
        <v>0</v>
      </c>
      <c r="K664" s="18">
        <f t="shared" si="43"/>
        <v>0</v>
      </c>
      <c r="L664" s="17">
        <f>VLOOKUP(A664,'TB 2023'!B:M,12,0)</f>
        <v>0</v>
      </c>
      <c r="M664" s="18">
        <f t="shared" si="44"/>
        <v>0</v>
      </c>
      <c r="O664" s="15"/>
    </row>
    <row r="665" spans="1:15" ht="13.5">
      <c r="A665" s="13">
        <v>101011088</v>
      </c>
      <c r="B665" s="14" t="s">
        <v>791</v>
      </c>
      <c r="C665" s="15">
        <v>0</v>
      </c>
      <c r="D665" s="15">
        <v>0</v>
      </c>
      <c r="E665" s="15">
        <v>39208.629999999997</v>
      </c>
      <c r="F665" s="15">
        <v>0</v>
      </c>
      <c r="G665" s="11">
        <f t="shared" si="41"/>
        <v>39208.629999999997</v>
      </c>
      <c r="H665" s="12">
        <f t="shared" si="42"/>
        <v>0</v>
      </c>
      <c r="I665" s="324" t="s">
        <v>159</v>
      </c>
      <c r="J665" s="17">
        <f>VLOOKUP(A665,'TB 2023'!B:J,9,0)</f>
        <v>0</v>
      </c>
      <c r="K665" s="18">
        <f t="shared" si="43"/>
        <v>0</v>
      </c>
      <c r="L665" s="17">
        <f>VLOOKUP(A665,'TB 2023'!B:M,12,0)</f>
        <v>0</v>
      </c>
      <c r="M665" s="18">
        <f t="shared" si="44"/>
        <v>0</v>
      </c>
      <c r="O665" s="15"/>
    </row>
    <row r="666" spans="1:15" ht="13.5">
      <c r="A666" s="13">
        <v>101011089</v>
      </c>
      <c r="B666" s="14" t="s">
        <v>4157</v>
      </c>
      <c r="C666" s="15">
        <v>0</v>
      </c>
      <c r="D666" s="15">
        <v>0</v>
      </c>
      <c r="E666" s="15">
        <v>176431.05000000002</v>
      </c>
      <c r="F666" s="15">
        <v>0</v>
      </c>
      <c r="G666" s="11">
        <f t="shared" si="41"/>
        <v>176431.05000000002</v>
      </c>
      <c r="H666" s="12">
        <f t="shared" si="42"/>
        <v>0</v>
      </c>
      <c r="I666" s="324" t="s">
        <v>159</v>
      </c>
      <c r="J666" s="17">
        <f>VLOOKUP(A666,'TB 2023'!B:J,9,0)</f>
        <v>0</v>
      </c>
      <c r="K666" s="18">
        <f t="shared" si="43"/>
        <v>0</v>
      </c>
      <c r="L666" s="17">
        <f>VLOOKUP(A666,'TB 2023'!B:M,12,0)</f>
        <v>0</v>
      </c>
      <c r="M666" s="18">
        <f t="shared" si="44"/>
        <v>0</v>
      </c>
      <c r="O666" s="15"/>
    </row>
    <row r="667" spans="1:15" ht="13.5">
      <c r="A667" s="13">
        <v>101011101</v>
      </c>
      <c r="B667" s="14" t="s">
        <v>792</v>
      </c>
      <c r="C667" s="15">
        <v>308862</v>
      </c>
      <c r="D667" s="15">
        <v>0</v>
      </c>
      <c r="E667" s="15">
        <v>0</v>
      </c>
      <c r="F667" s="15">
        <v>308862</v>
      </c>
      <c r="G667" s="11">
        <f t="shared" si="41"/>
        <v>0</v>
      </c>
      <c r="H667" s="12">
        <f t="shared" si="42"/>
        <v>0</v>
      </c>
      <c r="I667" s="324" t="s">
        <v>159</v>
      </c>
      <c r="J667" s="17">
        <f>VLOOKUP(A667,'TB 2023'!B:J,9,0)</f>
        <v>308862</v>
      </c>
      <c r="K667" s="18">
        <f t="shared" si="43"/>
        <v>0</v>
      </c>
      <c r="L667" s="17">
        <f>VLOOKUP(A667,'TB 2023'!B:M,12,0)</f>
        <v>308862</v>
      </c>
      <c r="M667" s="18">
        <f t="shared" si="44"/>
        <v>0</v>
      </c>
      <c r="O667" s="15"/>
    </row>
    <row r="668" spans="1:15" ht="13.5">
      <c r="A668" s="13">
        <v>101011103</v>
      </c>
      <c r="B668" s="14" t="s">
        <v>793</v>
      </c>
      <c r="C668" s="15">
        <v>61484.23</v>
      </c>
      <c r="D668" s="15">
        <v>0</v>
      </c>
      <c r="E668" s="15">
        <v>0</v>
      </c>
      <c r="F668" s="15">
        <v>44105.86</v>
      </c>
      <c r="G668" s="11">
        <f t="shared" si="41"/>
        <v>17378.370000000003</v>
      </c>
      <c r="H668" s="12">
        <f t="shared" si="42"/>
        <v>0</v>
      </c>
      <c r="I668" s="324" t="s">
        <v>159</v>
      </c>
      <c r="J668" s="17">
        <f>VLOOKUP(A668,'TB 2023'!B:J,9,0)</f>
        <v>61484.23</v>
      </c>
      <c r="K668" s="18">
        <f t="shared" si="43"/>
        <v>0</v>
      </c>
      <c r="L668" s="17">
        <f>VLOOKUP(A668,'TB 2023'!B:M,12,0)</f>
        <v>44105.86</v>
      </c>
      <c r="M668" s="18">
        <f t="shared" si="44"/>
        <v>0</v>
      </c>
      <c r="O668" s="15"/>
    </row>
    <row r="669" spans="1:15" ht="13.5">
      <c r="A669" s="13">
        <v>101011105</v>
      </c>
      <c r="B669" s="14" t="s">
        <v>794</v>
      </c>
      <c r="C669" s="15">
        <v>35570.32</v>
      </c>
      <c r="D669" s="15">
        <v>0</v>
      </c>
      <c r="E669" s="15">
        <v>0</v>
      </c>
      <c r="F669" s="15">
        <v>22096.63</v>
      </c>
      <c r="G669" s="11">
        <f t="shared" si="41"/>
        <v>13473.689999999999</v>
      </c>
      <c r="H669" s="12">
        <f t="shared" si="42"/>
        <v>0</v>
      </c>
      <c r="I669" s="324" t="s">
        <v>159</v>
      </c>
      <c r="J669" s="17">
        <f>VLOOKUP(A669,'TB 2023'!B:J,9,0)</f>
        <v>35570.32</v>
      </c>
      <c r="K669" s="18">
        <f t="shared" si="43"/>
        <v>0</v>
      </c>
      <c r="L669" s="17">
        <f>VLOOKUP(A669,'TB 2023'!B:M,12,0)</f>
        <v>22096.63</v>
      </c>
      <c r="M669" s="18">
        <f t="shared" si="44"/>
        <v>0</v>
      </c>
      <c r="O669" s="15"/>
    </row>
    <row r="670" spans="1:15" ht="13.5">
      <c r="A670" s="13">
        <v>101011106</v>
      </c>
      <c r="B670" s="14" t="s">
        <v>795</v>
      </c>
      <c r="C670" s="15">
        <v>160241.25</v>
      </c>
      <c r="D670" s="15">
        <v>0</v>
      </c>
      <c r="E670" s="15">
        <v>0</v>
      </c>
      <c r="F670" s="15">
        <v>160241.25</v>
      </c>
      <c r="G670" s="11">
        <f t="shared" si="41"/>
        <v>0</v>
      </c>
      <c r="H670" s="12">
        <f t="shared" si="42"/>
        <v>0</v>
      </c>
      <c r="I670" s="324" t="s">
        <v>159</v>
      </c>
      <c r="J670" s="17">
        <f>VLOOKUP(A670,'TB 2023'!B:J,9,0)</f>
        <v>160241.25</v>
      </c>
      <c r="K670" s="18">
        <f t="shared" si="43"/>
        <v>0</v>
      </c>
      <c r="L670" s="17">
        <f>VLOOKUP(A670,'TB 2023'!B:M,12,0)</f>
        <v>160241.25</v>
      </c>
      <c r="M670" s="18">
        <f t="shared" si="44"/>
        <v>0</v>
      </c>
      <c r="O670" s="15"/>
    </row>
    <row r="671" spans="1:15" ht="13.5">
      <c r="A671" s="13">
        <v>101011107</v>
      </c>
      <c r="B671" s="14" t="s">
        <v>796</v>
      </c>
      <c r="C671" s="15">
        <v>96311.25</v>
      </c>
      <c r="D671" s="15">
        <v>0</v>
      </c>
      <c r="E671" s="15">
        <v>0</v>
      </c>
      <c r="F671" s="15">
        <v>0</v>
      </c>
      <c r="G671" s="11">
        <f t="shared" si="41"/>
        <v>96311.25</v>
      </c>
      <c r="H671" s="12">
        <f t="shared" si="42"/>
        <v>0</v>
      </c>
      <c r="I671" s="324" t="s">
        <v>159</v>
      </c>
      <c r="J671" s="17">
        <f>VLOOKUP(A671,'TB 2023'!B:J,9,0)</f>
        <v>96311.25</v>
      </c>
      <c r="K671" s="18">
        <f t="shared" si="43"/>
        <v>0</v>
      </c>
      <c r="L671" s="17">
        <f>VLOOKUP(A671,'TB 2023'!B:M,12,0)</f>
        <v>0</v>
      </c>
      <c r="M671" s="18">
        <f t="shared" si="44"/>
        <v>0</v>
      </c>
      <c r="O671" s="15"/>
    </row>
    <row r="672" spans="1:15" ht="13.5">
      <c r="A672" s="13">
        <v>101011108</v>
      </c>
      <c r="B672" s="14" t="s">
        <v>797</v>
      </c>
      <c r="C672" s="15">
        <v>0</v>
      </c>
      <c r="D672" s="15">
        <v>0</v>
      </c>
      <c r="E672" s="15">
        <v>0</v>
      </c>
      <c r="F672" s="15">
        <v>0</v>
      </c>
      <c r="G672" s="11">
        <f t="shared" si="41"/>
        <v>0</v>
      </c>
      <c r="H672" s="12">
        <f t="shared" si="42"/>
        <v>0</v>
      </c>
      <c r="I672" s="324" t="s">
        <v>159</v>
      </c>
      <c r="J672" s="17">
        <f>VLOOKUP(A672,'TB 2023'!B:J,9,0)</f>
        <v>0</v>
      </c>
      <c r="K672" s="18">
        <f t="shared" si="43"/>
        <v>0</v>
      </c>
      <c r="L672" s="17">
        <f>VLOOKUP(A672,'TB 2023'!B:M,12,0)</f>
        <v>0</v>
      </c>
      <c r="M672" s="18">
        <f t="shared" si="44"/>
        <v>0</v>
      </c>
      <c r="O672" s="15"/>
    </row>
    <row r="673" spans="1:15" ht="13.5">
      <c r="A673" s="13">
        <v>101011109</v>
      </c>
      <c r="B673" s="14" t="s">
        <v>798</v>
      </c>
      <c r="C673" s="15">
        <v>86437.88</v>
      </c>
      <c r="D673" s="15">
        <v>0</v>
      </c>
      <c r="E673" s="15">
        <v>0</v>
      </c>
      <c r="F673" s="15">
        <v>86437.88</v>
      </c>
      <c r="G673" s="11">
        <f t="shared" si="41"/>
        <v>0</v>
      </c>
      <c r="H673" s="12">
        <f t="shared" si="42"/>
        <v>0</v>
      </c>
      <c r="I673" s="324" t="s">
        <v>159</v>
      </c>
      <c r="J673" s="17">
        <f>VLOOKUP(A673,'TB 2023'!B:J,9,0)</f>
        <v>86437.88</v>
      </c>
      <c r="K673" s="18">
        <f t="shared" si="43"/>
        <v>0</v>
      </c>
      <c r="L673" s="17">
        <f>VLOOKUP(A673,'TB 2023'!B:M,12,0)</f>
        <v>86437.88</v>
      </c>
      <c r="M673" s="18">
        <f t="shared" si="44"/>
        <v>0</v>
      </c>
      <c r="O673" s="15"/>
    </row>
    <row r="674" spans="1:15" ht="13.5">
      <c r="A674" s="13">
        <v>101011110</v>
      </c>
      <c r="B674" s="14" t="s">
        <v>799</v>
      </c>
      <c r="C674" s="15">
        <v>578030.66</v>
      </c>
      <c r="D674" s="15">
        <v>0</v>
      </c>
      <c r="E674" s="15">
        <v>0</v>
      </c>
      <c r="F674" s="15">
        <v>578030.66</v>
      </c>
      <c r="G674" s="11">
        <f t="shared" si="41"/>
        <v>0</v>
      </c>
      <c r="H674" s="12">
        <f t="shared" si="42"/>
        <v>0</v>
      </c>
      <c r="I674" s="324" t="s">
        <v>159</v>
      </c>
      <c r="J674" s="17">
        <f>VLOOKUP(A674,'TB 2023'!B:J,9,0)</f>
        <v>578030.66</v>
      </c>
      <c r="K674" s="18">
        <f t="shared" si="43"/>
        <v>0</v>
      </c>
      <c r="L674" s="17">
        <f>VLOOKUP(A674,'TB 2023'!B:M,12,0)</f>
        <v>578030.66</v>
      </c>
      <c r="M674" s="18">
        <f t="shared" si="44"/>
        <v>0</v>
      </c>
      <c r="O674" s="15"/>
    </row>
    <row r="675" spans="1:15" ht="13.5">
      <c r="A675" s="13">
        <v>101011111</v>
      </c>
      <c r="B675" s="14" t="s">
        <v>800</v>
      </c>
      <c r="C675" s="15">
        <v>872907.45000000007</v>
      </c>
      <c r="D675" s="15">
        <v>0</v>
      </c>
      <c r="E675" s="15">
        <v>0</v>
      </c>
      <c r="F675" s="15">
        <v>0</v>
      </c>
      <c r="G675" s="11">
        <f t="shared" si="41"/>
        <v>872907.45000000007</v>
      </c>
      <c r="H675" s="12">
        <f t="shared" si="42"/>
        <v>0</v>
      </c>
      <c r="I675" s="324" t="s">
        <v>159</v>
      </c>
      <c r="J675" s="17">
        <f>VLOOKUP(A675,'TB 2023'!B:J,9,0)</f>
        <v>872907.45000000007</v>
      </c>
      <c r="K675" s="18">
        <f t="shared" si="43"/>
        <v>0</v>
      </c>
      <c r="L675" s="17">
        <f>VLOOKUP(A675,'TB 2023'!B:M,12,0)</f>
        <v>0</v>
      </c>
      <c r="M675" s="18">
        <f t="shared" si="44"/>
        <v>0</v>
      </c>
      <c r="O675" s="15"/>
    </row>
    <row r="676" spans="1:15" ht="13.5">
      <c r="A676" s="13">
        <v>101011112</v>
      </c>
      <c r="B676" s="14" t="s">
        <v>801</v>
      </c>
      <c r="C676" s="15">
        <v>461745</v>
      </c>
      <c r="D676" s="15">
        <v>0</v>
      </c>
      <c r="E676" s="15">
        <v>0</v>
      </c>
      <c r="F676" s="15">
        <v>400847.45</v>
      </c>
      <c r="G676" s="11">
        <f t="shared" si="41"/>
        <v>60897.549999999988</v>
      </c>
      <c r="H676" s="12">
        <f t="shared" si="42"/>
        <v>0</v>
      </c>
      <c r="I676" s="324" t="s">
        <v>159</v>
      </c>
      <c r="J676" s="17">
        <f>VLOOKUP(A676,'TB 2023'!B:J,9,0)</f>
        <v>461745</v>
      </c>
      <c r="K676" s="18">
        <f t="shared" si="43"/>
        <v>0</v>
      </c>
      <c r="L676" s="17">
        <f>VLOOKUP(A676,'TB 2023'!B:M,12,0)</f>
        <v>400847.45</v>
      </c>
      <c r="M676" s="18">
        <f t="shared" si="44"/>
        <v>0</v>
      </c>
      <c r="O676" s="15"/>
    </row>
    <row r="677" spans="1:15" ht="13.5">
      <c r="A677" s="13">
        <v>101011113</v>
      </c>
      <c r="B677" s="14" t="s">
        <v>802</v>
      </c>
      <c r="C677" s="15">
        <v>153915</v>
      </c>
      <c r="D677" s="15">
        <v>0</v>
      </c>
      <c r="E677" s="15">
        <v>0</v>
      </c>
      <c r="F677" s="15">
        <v>0</v>
      </c>
      <c r="G677" s="11">
        <f t="shared" si="41"/>
        <v>153915</v>
      </c>
      <c r="H677" s="12">
        <f t="shared" si="42"/>
        <v>0</v>
      </c>
      <c r="I677" s="324" t="s">
        <v>159</v>
      </c>
      <c r="J677" s="17">
        <f>VLOOKUP(A677,'TB 2023'!B:J,9,0)</f>
        <v>153915</v>
      </c>
      <c r="K677" s="18">
        <f t="shared" si="43"/>
        <v>0</v>
      </c>
      <c r="L677" s="17">
        <f>VLOOKUP(A677,'TB 2023'!B:M,12,0)</f>
        <v>0</v>
      </c>
      <c r="M677" s="18">
        <f t="shared" si="44"/>
        <v>0</v>
      </c>
      <c r="O677" s="15"/>
    </row>
    <row r="678" spans="1:15" ht="13.5">
      <c r="A678" s="13">
        <v>101011114</v>
      </c>
      <c r="B678" s="14" t="s">
        <v>803</v>
      </c>
      <c r="C678" s="15">
        <v>0</v>
      </c>
      <c r="D678" s="15">
        <v>0</v>
      </c>
      <c r="E678" s="15">
        <v>166931.33000000002</v>
      </c>
      <c r="F678" s="15">
        <v>122458.22</v>
      </c>
      <c r="G678" s="11">
        <f t="shared" si="41"/>
        <v>44473.110000000015</v>
      </c>
      <c r="H678" s="12">
        <f t="shared" si="42"/>
        <v>0</v>
      </c>
      <c r="I678" s="324" t="s">
        <v>159</v>
      </c>
      <c r="J678" s="17">
        <f>VLOOKUP(A678,'TB 2023'!B:J,9,0)</f>
        <v>0</v>
      </c>
      <c r="K678" s="18">
        <f t="shared" si="43"/>
        <v>0</v>
      </c>
      <c r="L678" s="17">
        <f>VLOOKUP(A678,'TB 2023'!B:M,12,0)</f>
        <v>122458.22</v>
      </c>
      <c r="M678" s="18">
        <f t="shared" si="44"/>
        <v>0</v>
      </c>
      <c r="O678" s="15"/>
    </row>
    <row r="679" spans="1:15" ht="13.5">
      <c r="A679" s="13">
        <v>101011115</v>
      </c>
      <c r="B679" s="14" t="s">
        <v>804</v>
      </c>
      <c r="C679" s="15">
        <v>0</v>
      </c>
      <c r="D679" s="15">
        <v>0</v>
      </c>
      <c r="E679" s="15">
        <v>2860000</v>
      </c>
      <c r="F679" s="15">
        <v>2860000</v>
      </c>
      <c r="G679" s="11">
        <f t="shared" si="41"/>
        <v>0</v>
      </c>
      <c r="H679" s="12">
        <f t="shared" si="42"/>
        <v>0</v>
      </c>
      <c r="I679" s="324" t="s">
        <v>159</v>
      </c>
      <c r="J679" s="17">
        <f>VLOOKUP(A679,'TB 2023'!B:J,9,0)</f>
        <v>0</v>
      </c>
      <c r="K679" s="18">
        <f t="shared" si="43"/>
        <v>0</v>
      </c>
      <c r="L679" s="17">
        <f>VLOOKUP(A679,'TB 2023'!B:M,12,0)</f>
        <v>2860000</v>
      </c>
      <c r="M679" s="18">
        <f t="shared" si="44"/>
        <v>0</v>
      </c>
      <c r="O679" s="15"/>
    </row>
    <row r="680" spans="1:15" ht="13.5">
      <c r="A680" s="13">
        <v>101011116</v>
      </c>
      <c r="B680" s="14" t="s">
        <v>805</v>
      </c>
      <c r="C680" s="15">
        <v>0</v>
      </c>
      <c r="D680" s="15">
        <v>0</v>
      </c>
      <c r="E680" s="15">
        <v>164824</v>
      </c>
      <c r="F680" s="15">
        <v>164824</v>
      </c>
      <c r="G680" s="11">
        <f t="shared" si="41"/>
        <v>0</v>
      </c>
      <c r="H680" s="12">
        <f t="shared" si="42"/>
        <v>0</v>
      </c>
      <c r="I680" s="324" t="s">
        <v>159</v>
      </c>
      <c r="J680" s="17">
        <f>VLOOKUP(A680,'TB 2023'!B:J,9,0)</f>
        <v>0</v>
      </c>
      <c r="K680" s="18">
        <f t="shared" si="43"/>
        <v>0</v>
      </c>
      <c r="L680" s="17">
        <f>VLOOKUP(A680,'TB 2023'!B:M,12,0)</f>
        <v>164824</v>
      </c>
      <c r="M680" s="18">
        <f t="shared" si="44"/>
        <v>0</v>
      </c>
      <c r="O680" s="15"/>
    </row>
    <row r="681" spans="1:15" ht="13.5">
      <c r="A681" s="13">
        <v>101011117</v>
      </c>
      <c r="B681" s="14" t="s">
        <v>806</v>
      </c>
      <c r="C681" s="15">
        <v>0</v>
      </c>
      <c r="D681" s="15">
        <v>0</v>
      </c>
      <c r="E681" s="15">
        <v>429000</v>
      </c>
      <c r="F681" s="15">
        <v>0</v>
      </c>
      <c r="G681" s="11">
        <f t="shared" si="41"/>
        <v>429000</v>
      </c>
      <c r="H681" s="12">
        <f t="shared" si="42"/>
        <v>0</v>
      </c>
      <c r="I681" s="324" t="s">
        <v>159</v>
      </c>
      <c r="J681" s="17">
        <f>VLOOKUP(A681,'TB 2023'!B:J,9,0)</f>
        <v>0</v>
      </c>
      <c r="K681" s="18">
        <f t="shared" si="43"/>
        <v>0</v>
      </c>
      <c r="L681" s="17">
        <f>VLOOKUP(A681,'TB 2023'!B:M,12,0)</f>
        <v>0</v>
      </c>
      <c r="M681" s="18">
        <f t="shared" si="44"/>
        <v>0</v>
      </c>
      <c r="O681" s="15"/>
    </row>
    <row r="682" spans="1:15" ht="13.5">
      <c r="A682" s="13">
        <v>101011118</v>
      </c>
      <c r="B682" s="14" t="s">
        <v>3278</v>
      </c>
      <c r="C682" s="15">
        <v>0</v>
      </c>
      <c r="D682" s="15">
        <v>0</v>
      </c>
      <c r="E682" s="15">
        <v>429000</v>
      </c>
      <c r="F682" s="15">
        <v>0</v>
      </c>
      <c r="G682" s="11">
        <f t="shared" si="41"/>
        <v>429000</v>
      </c>
      <c r="H682" s="12">
        <f t="shared" si="42"/>
        <v>0</v>
      </c>
      <c r="I682" s="324" t="s">
        <v>159</v>
      </c>
      <c r="J682" s="17">
        <f>VLOOKUP(A682,'TB 2023'!B:J,9,0)</f>
        <v>0</v>
      </c>
      <c r="K682" s="18">
        <f t="shared" si="43"/>
        <v>0</v>
      </c>
      <c r="L682" s="17">
        <f>VLOOKUP(A682,'TB 2023'!B:M,12,0)</f>
        <v>0</v>
      </c>
      <c r="M682" s="18">
        <f t="shared" si="44"/>
        <v>0</v>
      </c>
      <c r="O682" s="15"/>
    </row>
    <row r="683" spans="1:15" ht="13.5">
      <c r="A683" s="13">
        <v>101011119</v>
      </c>
      <c r="B683" s="14" t="s">
        <v>3323</v>
      </c>
      <c r="C683" s="15">
        <v>0</v>
      </c>
      <c r="D683" s="15">
        <v>0</v>
      </c>
      <c r="E683" s="15">
        <v>81375</v>
      </c>
      <c r="F683" s="15">
        <v>0</v>
      </c>
      <c r="G683" s="11">
        <f t="shared" si="41"/>
        <v>81375</v>
      </c>
      <c r="H683" s="12">
        <f t="shared" si="42"/>
        <v>0</v>
      </c>
      <c r="I683" s="324" t="s">
        <v>159</v>
      </c>
      <c r="J683" s="17">
        <f>VLOOKUP(A683,'TB 2023'!B:J,9,0)</f>
        <v>0</v>
      </c>
      <c r="K683" s="18">
        <f t="shared" si="43"/>
        <v>0</v>
      </c>
      <c r="L683" s="17">
        <f>VLOOKUP(A683,'TB 2023'!B:M,12,0)</f>
        <v>0</v>
      </c>
      <c r="M683" s="18">
        <f t="shared" si="44"/>
        <v>0</v>
      </c>
      <c r="O683" s="15"/>
    </row>
    <row r="684" spans="1:15" ht="13.5">
      <c r="A684" s="13">
        <v>101011206</v>
      </c>
      <c r="B684" s="14" t="s">
        <v>4158</v>
      </c>
      <c r="C684" s="15">
        <v>0</v>
      </c>
      <c r="D684" s="15">
        <v>0</v>
      </c>
      <c r="E684" s="15">
        <v>0</v>
      </c>
      <c r="F684" s="15">
        <v>0</v>
      </c>
      <c r="G684" s="11">
        <f t="shared" si="41"/>
        <v>0</v>
      </c>
      <c r="H684" s="12">
        <f t="shared" si="42"/>
        <v>0</v>
      </c>
      <c r="I684" s="324" t="s">
        <v>159</v>
      </c>
      <c r="J684" s="17">
        <f>VLOOKUP(A684,'TB 2023'!B:J,9,0)</f>
        <v>0</v>
      </c>
      <c r="K684" s="18">
        <f t="shared" si="43"/>
        <v>0</v>
      </c>
      <c r="L684" s="17">
        <f>VLOOKUP(A684,'TB 2023'!B:M,12,0)</f>
        <v>0</v>
      </c>
      <c r="M684" s="18">
        <f t="shared" si="44"/>
        <v>0</v>
      </c>
      <c r="O684" s="15"/>
    </row>
    <row r="685" spans="1:15" ht="13.5">
      <c r="A685" s="13">
        <v>101011207</v>
      </c>
      <c r="B685" s="14" t="s">
        <v>4159</v>
      </c>
      <c r="C685" s="15">
        <v>0</v>
      </c>
      <c r="D685" s="15">
        <v>0</v>
      </c>
      <c r="E685" s="15">
        <v>1125641.22</v>
      </c>
      <c r="F685" s="15">
        <v>0</v>
      </c>
      <c r="G685" s="11">
        <f t="shared" si="41"/>
        <v>1125641.22</v>
      </c>
      <c r="H685" s="12">
        <f t="shared" si="42"/>
        <v>0</v>
      </c>
      <c r="I685" s="324" t="s">
        <v>159</v>
      </c>
      <c r="J685" s="17">
        <f>VLOOKUP(A685,'TB 2023'!B:J,9,0)</f>
        <v>0</v>
      </c>
      <c r="K685" s="18">
        <f t="shared" si="43"/>
        <v>0</v>
      </c>
      <c r="L685" s="17">
        <f>VLOOKUP(A685,'TB 2023'!B:M,12,0)</f>
        <v>0</v>
      </c>
      <c r="M685" s="18">
        <f t="shared" si="44"/>
        <v>0</v>
      </c>
      <c r="O685" s="15"/>
    </row>
    <row r="686" spans="1:15" ht="13.5">
      <c r="A686" s="13">
        <v>101011303</v>
      </c>
      <c r="B686" s="14" t="s">
        <v>808</v>
      </c>
      <c r="C686" s="15">
        <v>0</v>
      </c>
      <c r="D686" s="15">
        <v>0</v>
      </c>
      <c r="E686" s="15">
        <v>0</v>
      </c>
      <c r="F686" s="15">
        <v>0</v>
      </c>
      <c r="G686" s="11">
        <f t="shared" si="41"/>
        <v>0</v>
      </c>
      <c r="H686" s="12">
        <f t="shared" si="42"/>
        <v>0</v>
      </c>
      <c r="I686" s="324" t="s">
        <v>159</v>
      </c>
      <c r="J686" s="17">
        <f>VLOOKUP(A686,'TB 2023'!B:J,9,0)</f>
        <v>0</v>
      </c>
      <c r="K686" s="18">
        <f t="shared" si="43"/>
        <v>0</v>
      </c>
      <c r="L686" s="17">
        <f>VLOOKUP(A686,'TB 2023'!B:M,12,0)</f>
        <v>0</v>
      </c>
      <c r="M686" s="18">
        <f t="shared" si="44"/>
        <v>0</v>
      </c>
      <c r="O686" s="15"/>
    </row>
    <row r="687" spans="1:15" ht="13.5">
      <c r="A687" s="13">
        <v>101011304</v>
      </c>
      <c r="B687" s="14" t="s">
        <v>809</v>
      </c>
      <c r="C687" s="15">
        <v>0</v>
      </c>
      <c r="D687" s="15">
        <v>0</v>
      </c>
      <c r="E687" s="15">
        <v>0</v>
      </c>
      <c r="F687" s="15">
        <v>0</v>
      </c>
      <c r="G687" s="11">
        <f t="shared" si="41"/>
        <v>0</v>
      </c>
      <c r="H687" s="12">
        <f t="shared" si="42"/>
        <v>0</v>
      </c>
      <c r="I687" s="324" t="s">
        <v>159</v>
      </c>
      <c r="J687" s="17">
        <f>VLOOKUP(A687,'TB 2023'!B:J,9,0)</f>
        <v>0</v>
      </c>
      <c r="K687" s="18">
        <f t="shared" si="43"/>
        <v>0</v>
      </c>
      <c r="L687" s="17">
        <f>VLOOKUP(A687,'TB 2023'!B:M,12,0)</f>
        <v>0</v>
      </c>
      <c r="M687" s="18">
        <f t="shared" si="44"/>
        <v>0</v>
      </c>
      <c r="O687" s="15"/>
    </row>
    <row r="688" spans="1:15" ht="13.5">
      <c r="A688" s="13">
        <v>101011305</v>
      </c>
      <c r="B688" s="14" t="s">
        <v>810</v>
      </c>
      <c r="C688" s="15">
        <v>0</v>
      </c>
      <c r="D688" s="15">
        <v>0</v>
      </c>
      <c r="E688" s="15">
        <v>0</v>
      </c>
      <c r="F688" s="15">
        <v>0</v>
      </c>
      <c r="G688" s="11">
        <f t="shared" si="41"/>
        <v>0</v>
      </c>
      <c r="H688" s="12">
        <f t="shared" si="42"/>
        <v>0</v>
      </c>
      <c r="I688" s="324" t="s">
        <v>159</v>
      </c>
      <c r="J688" s="17">
        <f>VLOOKUP(A688,'TB 2023'!B:J,9,0)</f>
        <v>0</v>
      </c>
      <c r="K688" s="18">
        <f t="shared" si="43"/>
        <v>0</v>
      </c>
      <c r="L688" s="17">
        <f>VLOOKUP(A688,'TB 2023'!B:M,12,0)</f>
        <v>0</v>
      </c>
      <c r="M688" s="18">
        <f t="shared" si="44"/>
        <v>0</v>
      </c>
      <c r="O688" s="15"/>
    </row>
    <row r="689" spans="1:15" ht="13.5">
      <c r="A689" s="13">
        <v>101011306</v>
      </c>
      <c r="B689" s="14" t="s">
        <v>811</v>
      </c>
      <c r="C689" s="15">
        <v>0</v>
      </c>
      <c r="D689" s="15">
        <v>0</v>
      </c>
      <c r="E689" s="15">
        <v>0</v>
      </c>
      <c r="F689" s="15">
        <v>0</v>
      </c>
      <c r="G689" s="11">
        <f t="shared" si="41"/>
        <v>0</v>
      </c>
      <c r="H689" s="12">
        <f t="shared" si="42"/>
        <v>0</v>
      </c>
      <c r="I689" s="324" t="s">
        <v>159</v>
      </c>
      <c r="J689" s="17">
        <f>VLOOKUP(A689,'TB 2023'!B:J,9,0)</f>
        <v>0</v>
      </c>
      <c r="K689" s="18">
        <f t="shared" si="43"/>
        <v>0</v>
      </c>
      <c r="L689" s="17">
        <f>VLOOKUP(A689,'TB 2023'!B:M,12,0)</f>
        <v>0</v>
      </c>
      <c r="M689" s="18">
        <f t="shared" si="44"/>
        <v>0</v>
      </c>
      <c r="O689" s="15"/>
    </row>
    <row r="690" spans="1:15" ht="13.5">
      <c r="A690" s="13">
        <v>101011308</v>
      </c>
      <c r="B690" s="14" t="s">
        <v>812</v>
      </c>
      <c r="C690" s="15">
        <v>0</v>
      </c>
      <c r="D690" s="15">
        <v>0</v>
      </c>
      <c r="E690" s="15">
        <v>0</v>
      </c>
      <c r="F690" s="15">
        <v>0</v>
      </c>
      <c r="G690" s="11">
        <f t="shared" si="41"/>
        <v>0</v>
      </c>
      <c r="H690" s="12">
        <f t="shared" si="42"/>
        <v>0</v>
      </c>
      <c r="I690" s="324" t="s">
        <v>159</v>
      </c>
      <c r="J690" s="17">
        <f>VLOOKUP(A690,'TB 2023'!B:J,9,0)</f>
        <v>0</v>
      </c>
      <c r="K690" s="18">
        <f t="shared" si="43"/>
        <v>0</v>
      </c>
      <c r="L690" s="17">
        <f>VLOOKUP(A690,'TB 2023'!B:M,12,0)</f>
        <v>0</v>
      </c>
      <c r="M690" s="18">
        <f t="shared" si="44"/>
        <v>0</v>
      </c>
      <c r="O690" s="15"/>
    </row>
    <row r="691" spans="1:15" ht="13.5">
      <c r="A691" s="13">
        <v>101011310</v>
      </c>
      <c r="B691" s="14" t="s">
        <v>813</v>
      </c>
      <c r="C691" s="15">
        <v>0</v>
      </c>
      <c r="D691" s="15">
        <v>0</v>
      </c>
      <c r="E691" s="15">
        <v>0</v>
      </c>
      <c r="F691" s="15">
        <v>0</v>
      </c>
      <c r="G691" s="11">
        <f t="shared" si="41"/>
        <v>0</v>
      </c>
      <c r="H691" s="12">
        <f t="shared" si="42"/>
        <v>0</v>
      </c>
      <c r="I691" s="324" t="s">
        <v>159</v>
      </c>
      <c r="J691" s="17">
        <f>VLOOKUP(A691,'TB 2023'!B:J,9,0)</f>
        <v>0</v>
      </c>
      <c r="K691" s="18">
        <f t="shared" si="43"/>
        <v>0</v>
      </c>
      <c r="L691" s="17">
        <f>VLOOKUP(A691,'TB 2023'!B:M,12,0)</f>
        <v>0</v>
      </c>
      <c r="M691" s="18">
        <f t="shared" si="44"/>
        <v>0</v>
      </c>
      <c r="O691" s="15"/>
    </row>
    <row r="692" spans="1:15" ht="13.5">
      <c r="A692" s="13">
        <v>101011312</v>
      </c>
      <c r="B692" s="14" t="s">
        <v>814</v>
      </c>
      <c r="C692" s="15">
        <v>0</v>
      </c>
      <c r="D692" s="15">
        <v>0</v>
      </c>
      <c r="E692" s="15">
        <v>0</v>
      </c>
      <c r="F692" s="15">
        <v>0</v>
      </c>
      <c r="G692" s="11">
        <f t="shared" si="41"/>
        <v>0</v>
      </c>
      <c r="H692" s="12">
        <f t="shared" si="42"/>
        <v>0</v>
      </c>
      <c r="I692" s="324" t="s">
        <v>159</v>
      </c>
      <c r="J692" s="17">
        <f>VLOOKUP(A692,'TB 2023'!B:J,9,0)</f>
        <v>0</v>
      </c>
      <c r="K692" s="18">
        <f t="shared" si="43"/>
        <v>0</v>
      </c>
      <c r="L692" s="17">
        <f>VLOOKUP(A692,'TB 2023'!B:M,12,0)</f>
        <v>0</v>
      </c>
      <c r="M692" s="18">
        <f t="shared" si="44"/>
        <v>0</v>
      </c>
      <c r="O692" s="15"/>
    </row>
    <row r="693" spans="1:15" ht="13.5">
      <c r="A693" s="13">
        <v>101011314</v>
      </c>
      <c r="B693" s="14" t="s">
        <v>815</v>
      </c>
      <c r="C693" s="15">
        <v>113305.83</v>
      </c>
      <c r="D693" s="15">
        <v>0</v>
      </c>
      <c r="E693" s="15">
        <v>0</v>
      </c>
      <c r="F693" s="15">
        <v>0</v>
      </c>
      <c r="G693" s="11">
        <f t="shared" si="41"/>
        <v>113305.83</v>
      </c>
      <c r="H693" s="12">
        <f t="shared" si="42"/>
        <v>0</v>
      </c>
      <c r="I693" s="324" t="s">
        <v>159</v>
      </c>
      <c r="J693" s="17">
        <f>VLOOKUP(A693,'TB 2023'!B:J,9,0)</f>
        <v>113305.83</v>
      </c>
      <c r="K693" s="18">
        <f t="shared" si="43"/>
        <v>0</v>
      </c>
      <c r="L693" s="17">
        <f>VLOOKUP(A693,'TB 2023'!B:M,12,0)</f>
        <v>0</v>
      </c>
      <c r="M693" s="18">
        <f t="shared" si="44"/>
        <v>0</v>
      </c>
      <c r="O693" s="15"/>
    </row>
    <row r="694" spans="1:15" ht="13.5">
      <c r="A694" s="13">
        <v>101011315</v>
      </c>
      <c r="B694" s="14" t="s">
        <v>816</v>
      </c>
      <c r="C694" s="15">
        <v>118420.65000000001</v>
      </c>
      <c r="D694" s="15">
        <v>0</v>
      </c>
      <c r="E694" s="15">
        <v>0</v>
      </c>
      <c r="F694" s="15">
        <v>0</v>
      </c>
      <c r="G694" s="11">
        <f t="shared" si="41"/>
        <v>118420.65000000001</v>
      </c>
      <c r="H694" s="12">
        <f t="shared" si="42"/>
        <v>0</v>
      </c>
      <c r="I694" s="324" t="s">
        <v>159</v>
      </c>
      <c r="J694" s="17">
        <f>VLOOKUP(A694,'TB 2023'!B:J,9,0)</f>
        <v>118420.65000000001</v>
      </c>
      <c r="K694" s="18">
        <f t="shared" si="43"/>
        <v>0</v>
      </c>
      <c r="L694" s="17">
        <f>VLOOKUP(A694,'TB 2023'!B:M,12,0)</f>
        <v>0</v>
      </c>
      <c r="M694" s="18">
        <f t="shared" si="44"/>
        <v>0</v>
      </c>
      <c r="O694" s="15"/>
    </row>
    <row r="695" spans="1:15" ht="13.5">
      <c r="A695" s="13">
        <v>101011316</v>
      </c>
      <c r="B695" s="14" t="s">
        <v>817</v>
      </c>
      <c r="C695" s="15">
        <v>179704.29</v>
      </c>
      <c r="D695" s="15">
        <v>0</v>
      </c>
      <c r="E695" s="15">
        <v>0</v>
      </c>
      <c r="F695" s="15">
        <v>179704.29</v>
      </c>
      <c r="G695" s="11">
        <f t="shared" si="41"/>
        <v>0</v>
      </c>
      <c r="H695" s="12">
        <f t="shared" si="42"/>
        <v>0</v>
      </c>
      <c r="I695" s="324" t="s">
        <v>159</v>
      </c>
      <c r="J695" s="17">
        <f>VLOOKUP(A695,'TB 2023'!B:J,9,0)</f>
        <v>179704.29</v>
      </c>
      <c r="K695" s="18">
        <f t="shared" si="43"/>
        <v>0</v>
      </c>
      <c r="L695" s="17">
        <f>VLOOKUP(A695,'TB 2023'!B:M,12,0)</f>
        <v>179704.29</v>
      </c>
      <c r="M695" s="18">
        <f t="shared" si="44"/>
        <v>0</v>
      </c>
      <c r="O695" s="15"/>
    </row>
    <row r="696" spans="1:15" ht="13.5">
      <c r="A696" s="13">
        <v>101011317</v>
      </c>
      <c r="B696" s="14" t="s">
        <v>818</v>
      </c>
      <c r="C696" s="15">
        <v>134518.99</v>
      </c>
      <c r="D696" s="15">
        <v>0</v>
      </c>
      <c r="E696" s="15">
        <v>0</v>
      </c>
      <c r="F696" s="15">
        <v>134518.99</v>
      </c>
      <c r="G696" s="11">
        <f t="shared" si="41"/>
        <v>0</v>
      </c>
      <c r="H696" s="12">
        <f t="shared" si="42"/>
        <v>0</v>
      </c>
      <c r="I696" s="324" t="s">
        <v>159</v>
      </c>
      <c r="J696" s="17">
        <f>VLOOKUP(A696,'TB 2023'!B:J,9,0)</f>
        <v>134518.99</v>
      </c>
      <c r="K696" s="18">
        <f t="shared" si="43"/>
        <v>0</v>
      </c>
      <c r="L696" s="17">
        <f>VLOOKUP(A696,'TB 2023'!B:M,12,0)</f>
        <v>134518.99</v>
      </c>
      <c r="M696" s="18">
        <f t="shared" si="44"/>
        <v>0</v>
      </c>
      <c r="O696" s="15"/>
    </row>
    <row r="697" spans="1:15" ht="13.5">
      <c r="A697" s="13">
        <v>101011321</v>
      </c>
      <c r="B697" s="14" t="s">
        <v>819</v>
      </c>
      <c r="C697" s="15">
        <v>0</v>
      </c>
      <c r="D697" s="15">
        <v>0</v>
      </c>
      <c r="E697" s="15">
        <v>0</v>
      </c>
      <c r="F697" s="15">
        <v>0</v>
      </c>
      <c r="G697" s="11">
        <f t="shared" si="41"/>
        <v>0</v>
      </c>
      <c r="H697" s="12">
        <f t="shared" si="42"/>
        <v>0</v>
      </c>
      <c r="I697" s="324" t="s">
        <v>159</v>
      </c>
      <c r="J697" s="17">
        <f>VLOOKUP(A697,'TB 2023'!B:J,9,0)</f>
        <v>0</v>
      </c>
      <c r="K697" s="18">
        <f t="shared" si="43"/>
        <v>0</v>
      </c>
      <c r="L697" s="17">
        <f>VLOOKUP(A697,'TB 2023'!B:M,12,0)</f>
        <v>0</v>
      </c>
      <c r="M697" s="18">
        <f t="shared" si="44"/>
        <v>0</v>
      </c>
      <c r="O697" s="15"/>
    </row>
    <row r="698" spans="1:15" ht="13.5">
      <c r="A698" s="13">
        <v>101011324</v>
      </c>
      <c r="B698" s="14" t="s">
        <v>820</v>
      </c>
      <c r="C698" s="15">
        <v>0</v>
      </c>
      <c r="D698" s="15">
        <v>0</v>
      </c>
      <c r="E698" s="15">
        <v>0</v>
      </c>
      <c r="F698" s="15">
        <v>0</v>
      </c>
      <c r="G698" s="11">
        <f t="shared" si="41"/>
        <v>0</v>
      </c>
      <c r="H698" s="12">
        <f t="shared" si="42"/>
        <v>0</v>
      </c>
      <c r="I698" s="324" t="s">
        <v>159</v>
      </c>
      <c r="J698" s="17">
        <f>VLOOKUP(A698,'TB 2023'!B:J,9,0)</f>
        <v>0</v>
      </c>
      <c r="K698" s="18">
        <f t="shared" si="43"/>
        <v>0</v>
      </c>
      <c r="L698" s="17">
        <f>VLOOKUP(A698,'TB 2023'!B:M,12,0)</f>
        <v>0</v>
      </c>
      <c r="M698" s="18">
        <f t="shared" si="44"/>
        <v>0</v>
      </c>
      <c r="O698" s="15"/>
    </row>
    <row r="699" spans="1:15" ht="13.5">
      <c r="A699" s="13">
        <v>101011326</v>
      </c>
      <c r="B699" s="14" t="s">
        <v>821</v>
      </c>
      <c r="C699" s="15">
        <v>0</v>
      </c>
      <c r="D699" s="15">
        <v>0</v>
      </c>
      <c r="E699" s="15">
        <v>0</v>
      </c>
      <c r="F699" s="15">
        <v>0</v>
      </c>
      <c r="G699" s="11">
        <f t="shared" si="41"/>
        <v>0</v>
      </c>
      <c r="H699" s="12">
        <f t="shared" si="42"/>
        <v>0</v>
      </c>
      <c r="I699" s="324" t="s">
        <v>159</v>
      </c>
      <c r="J699" s="17">
        <f>VLOOKUP(A699,'TB 2023'!B:J,9,0)</f>
        <v>0</v>
      </c>
      <c r="K699" s="18">
        <f t="shared" si="43"/>
        <v>0</v>
      </c>
      <c r="L699" s="17">
        <f>VLOOKUP(A699,'TB 2023'!B:M,12,0)</f>
        <v>0</v>
      </c>
      <c r="M699" s="18">
        <f t="shared" si="44"/>
        <v>0</v>
      </c>
      <c r="O699" s="15"/>
    </row>
    <row r="700" spans="1:15" ht="13.5">
      <c r="A700" s="13">
        <v>101011328</v>
      </c>
      <c r="B700" s="14" t="s">
        <v>822</v>
      </c>
      <c r="C700" s="15">
        <v>0</v>
      </c>
      <c r="D700" s="15">
        <v>0</v>
      </c>
      <c r="E700" s="15">
        <v>0</v>
      </c>
      <c r="F700" s="15">
        <v>0</v>
      </c>
      <c r="G700" s="11">
        <f t="shared" si="41"/>
        <v>0</v>
      </c>
      <c r="H700" s="12">
        <f t="shared" si="42"/>
        <v>0</v>
      </c>
      <c r="I700" s="324" t="s">
        <v>159</v>
      </c>
      <c r="J700" s="17">
        <f>VLOOKUP(A700,'TB 2023'!B:J,9,0)</f>
        <v>0</v>
      </c>
      <c r="K700" s="18">
        <f t="shared" si="43"/>
        <v>0</v>
      </c>
      <c r="L700" s="17">
        <f>VLOOKUP(A700,'TB 2023'!B:M,12,0)</f>
        <v>0</v>
      </c>
      <c r="M700" s="18">
        <f t="shared" si="44"/>
        <v>0</v>
      </c>
      <c r="O700" s="15"/>
    </row>
    <row r="701" spans="1:15" ht="13.5">
      <c r="A701" s="13">
        <v>101011330</v>
      </c>
      <c r="B701" s="14" t="s">
        <v>823</v>
      </c>
      <c r="C701" s="15">
        <v>62800</v>
      </c>
      <c r="D701" s="15">
        <v>0</v>
      </c>
      <c r="E701" s="15">
        <v>0</v>
      </c>
      <c r="F701" s="15">
        <v>62800</v>
      </c>
      <c r="G701" s="11">
        <f t="shared" si="41"/>
        <v>0</v>
      </c>
      <c r="H701" s="12">
        <f t="shared" si="42"/>
        <v>0</v>
      </c>
      <c r="I701" s="324" t="s">
        <v>159</v>
      </c>
      <c r="J701" s="17">
        <f>VLOOKUP(A701,'TB 2023'!B:J,9,0)</f>
        <v>62800</v>
      </c>
      <c r="K701" s="18">
        <f t="shared" si="43"/>
        <v>0</v>
      </c>
      <c r="L701" s="17">
        <f>VLOOKUP(A701,'TB 2023'!B:M,12,0)</f>
        <v>62800</v>
      </c>
      <c r="M701" s="18">
        <f t="shared" si="44"/>
        <v>0</v>
      </c>
      <c r="O701" s="15"/>
    </row>
    <row r="702" spans="1:15" ht="13.5">
      <c r="A702" s="13">
        <v>101011332</v>
      </c>
      <c r="B702" s="14" t="s">
        <v>824</v>
      </c>
      <c r="C702" s="15">
        <v>0</v>
      </c>
      <c r="D702" s="15">
        <v>0</v>
      </c>
      <c r="E702" s="15">
        <v>0</v>
      </c>
      <c r="F702" s="15">
        <v>0</v>
      </c>
      <c r="G702" s="11">
        <f t="shared" si="41"/>
        <v>0</v>
      </c>
      <c r="H702" s="12">
        <f t="shared" si="42"/>
        <v>0</v>
      </c>
      <c r="I702" s="324" t="s">
        <v>159</v>
      </c>
      <c r="J702" s="17">
        <f>VLOOKUP(A702,'TB 2023'!B:J,9,0)</f>
        <v>0</v>
      </c>
      <c r="K702" s="18">
        <f t="shared" si="43"/>
        <v>0</v>
      </c>
      <c r="L702" s="17">
        <f>VLOOKUP(A702,'TB 2023'!B:M,12,0)</f>
        <v>0</v>
      </c>
      <c r="M702" s="18">
        <f t="shared" si="44"/>
        <v>0</v>
      </c>
      <c r="O702" s="15"/>
    </row>
    <row r="703" spans="1:15" ht="13.5">
      <c r="A703" s="13">
        <v>101011333</v>
      </c>
      <c r="B703" s="14" t="s">
        <v>825</v>
      </c>
      <c r="C703" s="15">
        <v>0</v>
      </c>
      <c r="D703" s="15">
        <v>0</v>
      </c>
      <c r="E703" s="15">
        <v>0</v>
      </c>
      <c r="F703" s="15">
        <v>0</v>
      </c>
      <c r="G703" s="11">
        <f t="shared" si="41"/>
        <v>0</v>
      </c>
      <c r="H703" s="12">
        <f t="shared" si="42"/>
        <v>0</v>
      </c>
      <c r="I703" s="324" t="s">
        <v>159</v>
      </c>
      <c r="J703" s="17">
        <f>VLOOKUP(A703,'TB 2023'!B:J,9,0)</f>
        <v>0</v>
      </c>
      <c r="K703" s="18">
        <f t="shared" si="43"/>
        <v>0</v>
      </c>
      <c r="L703" s="17">
        <f>VLOOKUP(A703,'TB 2023'!B:M,12,0)</f>
        <v>0</v>
      </c>
      <c r="M703" s="18">
        <f t="shared" si="44"/>
        <v>0</v>
      </c>
      <c r="O703" s="15"/>
    </row>
    <row r="704" spans="1:15" ht="13.5">
      <c r="A704" s="13">
        <v>101011334</v>
      </c>
      <c r="B704" s="14" t="s">
        <v>826</v>
      </c>
      <c r="C704" s="15">
        <v>0</v>
      </c>
      <c r="D704" s="15">
        <v>0</v>
      </c>
      <c r="E704" s="15">
        <v>0</v>
      </c>
      <c r="F704" s="15">
        <v>0</v>
      </c>
      <c r="G704" s="11">
        <f t="shared" si="41"/>
        <v>0</v>
      </c>
      <c r="H704" s="12">
        <f t="shared" si="42"/>
        <v>0</v>
      </c>
      <c r="I704" s="324" t="s">
        <v>159</v>
      </c>
      <c r="J704" s="17">
        <f>VLOOKUP(A704,'TB 2023'!B:J,9,0)</f>
        <v>0</v>
      </c>
      <c r="K704" s="18">
        <f t="shared" si="43"/>
        <v>0</v>
      </c>
      <c r="L704" s="17">
        <f>VLOOKUP(A704,'TB 2023'!B:M,12,0)</f>
        <v>0</v>
      </c>
      <c r="M704" s="18">
        <f t="shared" si="44"/>
        <v>0</v>
      </c>
      <c r="O704" s="15"/>
    </row>
    <row r="705" spans="1:15" ht="13.5">
      <c r="A705" s="13">
        <v>101011336</v>
      </c>
      <c r="B705" s="14" t="s">
        <v>827</v>
      </c>
      <c r="C705" s="15">
        <v>0</v>
      </c>
      <c r="D705" s="15">
        <v>0</v>
      </c>
      <c r="E705" s="15">
        <v>0</v>
      </c>
      <c r="F705" s="15">
        <v>0</v>
      </c>
      <c r="G705" s="11">
        <f t="shared" si="41"/>
        <v>0</v>
      </c>
      <c r="H705" s="12">
        <f t="shared" si="42"/>
        <v>0</v>
      </c>
      <c r="I705" s="324" t="s">
        <v>159</v>
      </c>
      <c r="J705" s="17">
        <f>VLOOKUP(A705,'TB 2023'!B:J,9,0)</f>
        <v>0</v>
      </c>
      <c r="K705" s="18">
        <f t="shared" si="43"/>
        <v>0</v>
      </c>
      <c r="L705" s="17">
        <f>VLOOKUP(A705,'TB 2023'!B:M,12,0)</f>
        <v>0</v>
      </c>
      <c r="M705" s="18">
        <f t="shared" si="44"/>
        <v>0</v>
      </c>
      <c r="O705" s="15"/>
    </row>
    <row r="706" spans="1:15" ht="13.5">
      <c r="A706" s="13">
        <v>101011337</v>
      </c>
      <c r="B706" s="14" t="s">
        <v>828</v>
      </c>
      <c r="C706" s="15">
        <v>0</v>
      </c>
      <c r="D706" s="15">
        <v>0</v>
      </c>
      <c r="E706" s="15">
        <v>0</v>
      </c>
      <c r="F706" s="15">
        <v>0</v>
      </c>
      <c r="G706" s="11">
        <f t="shared" si="41"/>
        <v>0</v>
      </c>
      <c r="H706" s="12">
        <f t="shared" si="42"/>
        <v>0</v>
      </c>
      <c r="I706" s="324" t="s">
        <v>159</v>
      </c>
      <c r="J706" s="17">
        <f>VLOOKUP(A706,'TB 2023'!B:J,9,0)</f>
        <v>0</v>
      </c>
      <c r="K706" s="18">
        <f t="shared" si="43"/>
        <v>0</v>
      </c>
      <c r="L706" s="17">
        <f>VLOOKUP(A706,'TB 2023'!B:M,12,0)</f>
        <v>0</v>
      </c>
      <c r="M706" s="18">
        <f t="shared" si="44"/>
        <v>0</v>
      </c>
      <c r="O706" s="15"/>
    </row>
    <row r="707" spans="1:15" ht="13.5">
      <c r="A707" s="13">
        <v>101011338</v>
      </c>
      <c r="B707" s="14" t="s">
        <v>829</v>
      </c>
      <c r="C707" s="15">
        <v>0</v>
      </c>
      <c r="D707" s="15">
        <v>0</v>
      </c>
      <c r="E707" s="15">
        <v>0</v>
      </c>
      <c r="F707" s="15">
        <v>0</v>
      </c>
      <c r="G707" s="11">
        <f t="shared" si="41"/>
        <v>0</v>
      </c>
      <c r="H707" s="12">
        <f t="shared" si="42"/>
        <v>0</v>
      </c>
      <c r="I707" s="324" t="s">
        <v>159</v>
      </c>
      <c r="J707" s="17">
        <f>VLOOKUP(A707,'TB 2023'!B:J,9,0)</f>
        <v>0</v>
      </c>
      <c r="K707" s="18">
        <f t="shared" si="43"/>
        <v>0</v>
      </c>
      <c r="L707" s="17">
        <f>VLOOKUP(A707,'TB 2023'!B:M,12,0)</f>
        <v>0</v>
      </c>
      <c r="M707" s="18">
        <f t="shared" si="44"/>
        <v>0</v>
      </c>
      <c r="O707" s="15"/>
    </row>
    <row r="708" spans="1:15" ht="13.5">
      <c r="A708" s="13">
        <v>101011339</v>
      </c>
      <c r="B708" s="14" t="s">
        <v>830</v>
      </c>
      <c r="C708" s="15">
        <v>0</v>
      </c>
      <c r="D708" s="15">
        <v>0</v>
      </c>
      <c r="E708" s="15">
        <v>0</v>
      </c>
      <c r="F708" s="15">
        <v>0</v>
      </c>
      <c r="G708" s="11">
        <f t="shared" si="41"/>
        <v>0</v>
      </c>
      <c r="H708" s="12">
        <f t="shared" si="42"/>
        <v>0</v>
      </c>
      <c r="I708" s="324" t="s">
        <v>159</v>
      </c>
      <c r="J708" s="17">
        <f>VLOOKUP(A708,'TB 2023'!B:J,9,0)</f>
        <v>0</v>
      </c>
      <c r="K708" s="18">
        <f t="shared" si="43"/>
        <v>0</v>
      </c>
      <c r="L708" s="17">
        <f>VLOOKUP(A708,'TB 2023'!B:M,12,0)</f>
        <v>0</v>
      </c>
      <c r="M708" s="18">
        <f t="shared" si="44"/>
        <v>0</v>
      </c>
      <c r="O708" s="15"/>
    </row>
    <row r="709" spans="1:15" ht="13.5">
      <c r="A709" s="13">
        <v>101011340</v>
      </c>
      <c r="B709" s="14" t="s">
        <v>831</v>
      </c>
      <c r="C709" s="15">
        <v>142524</v>
      </c>
      <c r="D709" s="15">
        <v>0</v>
      </c>
      <c r="E709" s="15">
        <v>0</v>
      </c>
      <c r="F709" s="15">
        <v>0</v>
      </c>
      <c r="G709" s="11">
        <f t="shared" si="41"/>
        <v>142524</v>
      </c>
      <c r="H709" s="12">
        <f t="shared" si="42"/>
        <v>0</v>
      </c>
      <c r="I709" s="324" t="s">
        <v>159</v>
      </c>
      <c r="J709" s="17">
        <f>VLOOKUP(A709,'TB 2023'!B:J,9,0)</f>
        <v>142524</v>
      </c>
      <c r="K709" s="18">
        <f t="shared" si="43"/>
        <v>0</v>
      </c>
      <c r="L709" s="17">
        <f>VLOOKUP(A709,'TB 2023'!B:M,12,0)</f>
        <v>0</v>
      </c>
      <c r="M709" s="18">
        <f t="shared" si="44"/>
        <v>0</v>
      </c>
      <c r="O709" s="15"/>
    </row>
    <row r="710" spans="1:15" ht="13.5">
      <c r="A710" s="13">
        <v>101011401</v>
      </c>
      <c r="B710" s="14" t="s">
        <v>832</v>
      </c>
      <c r="C710" s="15">
        <v>0</v>
      </c>
      <c r="D710" s="15">
        <v>0</v>
      </c>
      <c r="E710" s="15">
        <v>0</v>
      </c>
      <c r="F710" s="15">
        <v>0</v>
      </c>
      <c r="G710" s="11">
        <f t="shared" ref="G710:G773" si="45">IF((C710+E710)-(D710+F710)&lt;0,0,(C710+E710)-(D710+F710))</f>
        <v>0</v>
      </c>
      <c r="H710" s="12">
        <f t="shared" ref="H710:H773" si="46">-IF((C710+E710)-(D710+F710)&lt;0,(C710+E710)-(D710+F710),0)</f>
        <v>0</v>
      </c>
      <c r="I710" s="324" t="s">
        <v>159</v>
      </c>
      <c r="J710" s="17">
        <f>VLOOKUP(A710,'TB 2023'!B:J,9,0)</f>
        <v>0</v>
      </c>
      <c r="K710" s="18">
        <f t="shared" ref="K710:K773" si="47">J710-C710</f>
        <v>0</v>
      </c>
      <c r="L710" s="17">
        <f>VLOOKUP(A710,'TB 2023'!B:M,12,0)</f>
        <v>0</v>
      </c>
      <c r="M710" s="18">
        <f t="shared" ref="M710:M773" si="48">L710-F710</f>
        <v>0</v>
      </c>
      <c r="O710" s="15"/>
    </row>
    <row r="711" spans="1:15" ht="13.5">
      <c r="A711" s="13">
        <v>101011402</v>
      </c>
      <c r="B711" s="14" t="s">
        <v>833</v>
      </c>
      <c r="C711" s="15">
        <v>0</v>
      </c>
      <c r="D711" s="15">
        <v>0</v>
      </c>
      <c r="E711" s="15">
        <v>0</v>
      </c>
      <c r="F711" s="15">
        <v>0</v>
      </c>
      <c r="G711" s="11">
        <f t="shared" si="45"/>
        <v>0</v>
      </c>
      <c r="H711" s="12">
        <f t="shared" si="46"/>
        <v>0</v>
      </c>
      <c r="I711" s="324" t="s">
        <v>159</v>
      </c>
      <c r="J711" s="17">
        <f>VLOOKUP(A711,'TB 2023'!B:J,9,0)</f>
        <v>0</v>
      </c>
      <c r="K711" s="18">
        <f t="shared" si="47"/>
        <v>0</v>
      </c>
      <c r="L711" s="17">
        <f>VLOOKUP(A711,'TB 2023'!B:M,12,0)</f>
        <v>0</v>
      </c>
      <c r="M711" s="18">
        <f t="shared" si="48"/>
        <v>0</v>
      </c>
      <c r="O711" s="15"/>
    </row>
    <row r="712" spans="1:15" ht="13.5">
      <c r="A712" s="13">
        <v>101011403</v>
      </c>
      <c r="B712" s="14" t="s">
        <v>4471</v>
      </c>
      <c r="C712" s="15">
        <v>45455955</v>
      </c>
      <c r="D712" s="15">
        <v>0</v>
      </c>
      <c r="E712" s="15">
        <v>78234022.780000001</v>
      </c>
      <c r="F712" s="15">
        <v>46125538.990000002</v>
      </c>
      <c r="G712" s="11">
        <f t="shared" si="45"/>
        <v>77564438.789999992</v>
      </c>
      <c r="H712" s="12">
        <f t="shared" si="46"/>
        <v>0</v>
      </c>
      <c r="I712" s="324" t="s">
        <v>159</v>
      </c>
      <c r="J712" s="17">
        <f>VLOOKUP(A712,'TB 2023'!B:J,9,0)</f>
        <v>45455955</v>
      </c>
      <c r="K712" s="18">
        <f t="shared" si="47"/>
        <v>0</v>
      </c>
      <c r="L712" s="17">
        <f>VLOOKUP(A712,'TB 2023'!B:M,12,0)</f>
        <v>46125538.990000002</v>
      </c>
      <c r="M712" s="18">
        <f t="shared" si="48"/>
        <v>0</v>
      </c>
      <c r="O712" s="15"/>
    </row>
    <row r="713" spans="1:15" ht="13.5">
      <c r="A713" s="13">
        <v>101011501</v>
      </c>
      <c r="B713" s="14" t="s">
        <v>835</v>
      </c>
      <c r="C713" s="15">
        <v>0</v>
      </c>
      <c r="D713" s="15">
        <v>0</v>
      </c>
      <c r="E713" s="15">
        <v>0</v>
      </c>
      <c r="F713" s="15">
        <v>0</v>
      </c>
      <c r="G713" s="11">
        <f t="shared" si="45"/>
        <v>0</v>
      </c>
      <c r="H713" s="12">
        <f t="shared" si="46"/>
        <v>0</v>
      </c>
      <c r="I713" s="324" t="s">
        <v>159</v>
      </c>
      <c r="J713" s="17">
        <f>VLOOKUP(A713,'TB 2023'!B:J,9,0)</f>
        <v>0</v>
      </c>
      <c r="K713" s="18">
        <f t="shared" si="47"/>
        <v>0</v>
      </c>
      <c r="L713" s="17">
        <f>VLOOKUP(A713,'TB 2023'!B:M,12,0)</f>
        <v>0</v>
      </c>
      <c r="M713" s="18">
        <f t="shared" si="48"/>
        <v>0</v>
      </c>
      <c r="O713" s="15"/>
    </row>
    <row r="714" spans="1:15" ht="13.5">
      <c r="A714" s="13">
        <v>101011601</v>
      </c>
      <c r="B714" s="14" t="s">
        <v>836</v>
      </c>
      <c r="C714" s="15">
        <v>0</v>
      </c>
      <c r="D714" s="15">
        <v>0</v>
      </c>
      <c r="E714" s="15">
        <v>300000</v>
      </c>
      <c r="F714" s="15">
        <v>300000</v>
      </c>
      <c r="G714" s="11">
        <f t="shared" si="45"/>
        <v>0</v>
      </c>
      <c r="H714" s="12">
        <f t="shared" si="46"/>
        <v>0</v>
      </c>
      <c r="I714" s="324" t="s">
        <v>159</v>
      </c>
      <c r="J714" s="17">
        <f>VLOOKUP(A714,'TB 2023'!B:J,9,0)</f>
        <v>0</v>
      </c>
      <c r="K714" s="18">
        <f t="shared" si="47"/>
        <v>0</v>
      </c>
      <c r="L714" s="17">
        <f>VLOOKUP(A714,'TB 2023'!B:M,12,0)</f>
        <v>300000</v>
      </c>
      <c r="M714" s="18">
        <f t="shared" si="48"/>
        <v>0</v>
      </c>
      <c r="O714" s="15"/>
    </row>
    <row r="715" spans="1:15" ht="13.5">
      <c r="A715" s="13">
        <v>101011602</v>
      </c>
      <c r="B715" s="14" t="s">
        <v>837</v>
      </c>
      <c r="C715" s="15">
        <v>0</v>
      </c>
      <c r="D715" s="15">
        <v>0</v>
      </c>
      <c r="E715" s="15">
        <v>120000</v>
      </c>
      <c r="F715" s="15">
        <v>120000</v>
      </c>
      <c r="G715" s="11">
        <f t="shared" si="45"/>
        <v>0</v>
      </c>
      <c r="H715" s="12">
        <f t="shared" si="46"/>
        <v>0</v>
      </c>
      <c r="I715" s="324" t="s">
        <v>159</v>
      </c>
      <c r="J715" s="17">
        <f>VLOOKUP(A715,'TB 2023'!B:J,9,0)</f>
        <v>0</v>
      </c>
      <c r="K715" s="18">
        <f t="shared" si="47"/>
        <v>0</v>
      </c>
      <c r="L715" s="17">
        <f>VLOOKUP(A715,'TB 2023'!B:M,12,0)</f>
        <v>120000</v>
      </c>
      <c r="M715" s="18">
        <f t="shared" si="48"/>
        <v>0</v>
      </c>
      <c r="O715" s="15"/>
    </row>
    <row r="716" spans="1:15" ht="13.5">
      <c r="A716" s="13">
        <v>101011607</v>
      </c>
      <c r="B716" s="14" t="s">
        <v>838</v>
      </c>
      <c r="C716" s="15">
        <v>0</v>
      </c>
      <c r="D716" s="15">
        <v>0</v>
      </c>
      <c r="E716" s="15">
        <v>0</v>
      </c>
      <c r="F716" s="15">
        <v>0</v>
      </c>
      <c r="G716" s="11">
        <f t="shared" si="45"/>
        <v>0</v>
      </c>
      <c r="H716" s="12">
        <f t="shared" si="46"/>
        <v>0</v>
      </c>
      <c r="I716" s="324" t="s">
        <v>159</v>
      </c>
      <c r="J716" s="17">
        <f>VLOOKUP(A716,'TB 2023'!B:J,9,0)</f>
        <v>0</v>
      </c>
      <c r="K716" s="18">
        <f t="shared" si="47"/>
        <v>0</v>
      </c>
      <c r="L716" s="17">
        <f>VLOOKUP(A716,'TB 2023'!B:M,12,0)</f>
        <v>0</v>
      </c>
      <c r="M716" s="18">
        <f t="shared" si="48"/>
        <v>0</v>
      </c>
      <c r="O716" s="15"/>
    </row>
    <row r="717" spans="1:15" ht="13.5">
      <c r="A717" s="13">
        <v>101011608</v>
      </c>
      <c r="B717" s="14" t="s">
        <v>839</v>
      </c>
      <c r="C717" s="15">
        <v>0</v>
      </c>
      <c r="D717" s="15">
        <v>0</v>
      </c>
      <c r="E717" s="15">
        <v>0</v>
      </c>
      <c r="F717" s="15">
        <v>0</v>
      </c>
      <c r="G717" s="11">
        <f t="shared" si="45"/>
        <v>0</v>
      </c>
      <c r="H717" s="12">
        <f t="shared" si="46"/>
        <v>0</v>
      </c>
      <c r="I717" s="324" t="s">
        <v>159</v>
      </c>
      <c r="J717" s="17">
        <f>VLOOKUP(A717,'TB 2023'!B:J,9,0)</f>
        <v>0</v>
      </c>
      <c r="K717" s="18">
        <f t="shared" si="47"/>
        <v>0</v>
      </c>
      <c r="L717" s="17">
        <f>VLOOKUP(A717,'TB 2023'!B:M,12,0)</f>
        <v>0</v>
      </c>
      <c r="M717" s="18">
        <f t="shared" si="48"/>
        <v>0</v>
      </c>
      <c r="O717" s="15"/>
    </row>
    <row r="718" spans="1:15" ht="13.5">
      <c r="A718" s="13">
        <v>101011611</v>
      </c>
      <c r="B718" s="14" t="s">
        <v>840</v>
      </c>
      <c r="C718" s="15">
        <v>0</v>
      </c>
      <c r="D718" s="15">
        <v>0</v>
      </c>
      <c r="E718" s="15">
        <v>0</v>
      </c>
      <c r="F718" s="15">
        <v>0</v>
      </c>
      <c r="G718" s="11">
        <f t="shared" si="45"/>
        <v>0</v>
      </c>
      <c r="H718" s="12">
        <f t="shared" si="46"/>
        <v>0</v>
      </c>
      <c r="I718" s="324" t="s">
        <v>159</v>
      </c>
      <c r="J718" s="17">
        <f>VLOOKUP(A718,'TB 2023'!B:J,9,0)</f>
        <v>0</v>
      </c>
      <c r="K718" s="18">
        <f t="shared" si="47"/>
        <v>0</v>
      </c>
      <c r="L718" s="17">
        <f>VLOOKUP(A718,'TB 2023'!B:M,12,0)</f>
        <v>0</v>
      </c>
      <c r="M718" s="18">
        <f t="shared" si="48"/>
        <v>0</v>
      </c>
      <c r="O718" s="15"/>
    </row>
    <row r="719" spans="1:15" ht="13.5">
      <c r="A719" s="13">
        <v>101011612</v>
      </c>
      <c r="B719" s="14" t="s">
        <v>841</v>
      </c>
      <c r="C719" s="15">
        <v>82700</v>
      </c>
      <c r="D719" s="15">
        <v>0</v>
      </c>
      <c r="E719" s="15">
        <v>0</v>
      </c>
      <c r="F719" s="15">
        <v>82700</v>
      </c>
      <c r="G719" s="11">
        <f t="shared" si="45"/>
        <v>0</v>
      </c>
      <c r="H719" s="12">
        <f t="shared" si="46"/>
        <v>0</v>
      </c>
      <c r="I719" s="324" t="s">
        <v>159</v>
      </c>
      <c r="J719" s="17">
        <f>VLOOKUP(A719,'TB 2023'!B:J,9,0)</f>
        <v>82700</v>
      </c>
      <c r="K719" s="18">
        <f t="shared" si="47"/>
        <v>0</v>
      </c>
      <c r="L719" s="17">
        <f>VLOOKUP(A719,'TB 2023'!B:M,12,0)</f>
        <v>82700</v>
      </c>
      <c r="M719" s="18">
        <f t="shared" si="48"/>
        <v>0</v>
      </c>
      <c r="O719" s="15"/>
    </row>
    <row r="720" spans="1:15" ht="13.5">
      <c r="A720" s="13">
        <v>101011613</v>
      </c>
      <c r="B720" s="14" t="s">
        <v>842</v>
      </c>
      <c r="C720" s="15">
        <v>85400</v>
      </c>
      <c r="D720" s="15">
        <v>0</v>
      </c>
      <c r="E720" s="15">
        <v>0</v>
      </c>
      <c r="F720" s="15">
        <v>85400</v>
      </c>
      <c r="G720" s="11">
        <f t="shared" si="45"/>
        <v>0</v>
      </c>
      <c r="H720" s="12">
        <f t="shared" si="46"/>
        <v>0</v>
      </c>
      <c r="I720" s="324" t="s">
        <v>159</v>
      </c>
      <c r="J720" s="17">
        <f>VLOOKUP(A720,'TB 2023'!B:J,9,0)</f>
        <v>85400</v>
      </c>
      <c r="K720" s="18">
        <f t="shared" si="47"/>
        <v>0</v>
      </c>
      <c r="L720" s="17">
        <f>VLOOKUP(A720,'TB 2023'!B:M,12,0)</f>
        <v>85400</v>
      </c>
      <c r="M720" s="18">
        <f t="shared" si="48"/>
        <v>0</v>
      </c>
      <c r="O720" s="15"/>
    </row>
    <row r="721" spans="1:15" ht="13.5">
      <c r="A721" s="13">
        <v>101011614</v>
      </c>
      <c r="B721" s="14" t="s">
        <v>843</v>
      </c>
      <c r="C721" s="15">
        <v>0</v>
      </c>
      <c r="D721" s="15">
        <v>0</v>
      </c>
      <c r="E721" s="15">
        <v>0</v>
      </c>
      <c r="F721" s="15">
        <v>0</v>
      </c>
      <c r="G721" s="11">
        <f t="shared" si="45"/>
        <v>0</v>
      </c>
      <c r="H721" s="12">
        <f t="shared" si="46"/>
        <v>0</v>
      </c>
      <c r="I721" s="324" t="s">
        <v>159</v>
      </c>
      <c r="J721" s="17">
        <f>VLOOKUP(A721,'TB 2023'!B:J,9,0)</f>
        <v>0</v>
      </c>
      <c r="K721" s="18">
        <f t="shared" si="47"/>
        <v>0</v>
      </c>
      <c r="L721" s="17">
        <f>VLOOKUP(A721,'TB 2023'!B:M,12,0)</f>
        <v>0</v>
      </c>
      <c r="M721" s="18">
        <f t="shared" si="48"/>
        <v>0</v>
      </c>
      <c r="O721" s="15"/>
    </row>
    <row r="722" spans="1:15" ht="13.5">
      <c r="A722" s="13">
        <v>101011615</v>
      </c>
      <c r="B722" s="14" t="s">
        <v>844</v>
      </c>
      <c r="C722" s="15">
        <v>84800</v>
      </c>
      <c r="D722" s="15">
        <v>0</v>
      </c>
      <c r="E722" s="15">
        <v>0</v>
      </c>
      <c r="F722" s="15">
        <v>84800</v>
      </c>
      <c r="G722" s="11">
        <f t="shared" si="45"/>
        <v>0</v>
      </c>
      <c r="H722" s="12">
        <f t="shared" si="46"/>
        <v>0</v>
      </c>
      <c r="I722" s="324" t="s">
        <v>159</v>
      </c>
      <c r="J722" s="17">
        <f>VLOOKUP(A722,'TB 2023'!B:J,9,0)</f>
        <v>84800</v>
      </c>
      <c r="K722" s="18">
        <f t="shared" si="47"/>
        <v>0</v>
      </c>
      <c r="L722" s="17">
        <f>VLOOKUP(A722,'TB 2023'!B:M,12,0)</f>
        <v>84800</v>
      </c>
      <c r="M722" s="18">
        <f t="shared" si="48"/>
        <v>0</v>
      </c>
      <c r="O722" s="15"/>
    </row>
    <row r="723" spans="1:15" ht="13.5">
      <c r="A723" s="13">
        <v>101011616</v>
      </c>
      <c r="B723" s="14" t="s">
        <v>845</v>
      </c>
      <c r="C723" s="15">
        <v>0</v>
      </c>
      <c r="D723" s="15">
        <v>0</v>
      </c>
      <c r="E723" s="15">
        <v>300000</v>
      </c>
      <c r="F723" s="15">
        <v>300000</v>
      </c>
      <c r="G723" s="11">
        <f t="shared" si="45"/>
        <v>0</v>
      </c>
      <c r="H723" s="12">
        <f t="shared" si="46"/>
        <v>0</v>
      </c>
      <c r="I723" s="324" t="s">
        <v>159</v>
      </c>
      <c r="J723" s="17">
        <f>VLOOKUP(A723,'TB 2023'!B:J,9,0)</f>
        <v>0</v>
      </c>
      <c r="K723" s="18">
        <f t="shared" si="47"/>
        <v>0</v>
      </c>
      <c r="L723" s="17">
        <f>VLOOKUP(A723,'TB 2023'!B:M,12,0)</f>
        <v>300000</v>
      </c>
      <c r="M723" s="18">
        <f t="shared" si="48"/>
        <v>0</v>
      </c>
      <c r="O723" s="15"/>
    </row>
    <row r="724" spans="1:15" ht="13.5">
      <c r="A724" s="13">
        <v>101011617</v>
      </c>
      <c r="B724" s="14" t="s">
        <v>846</v>
      </c>
      <c r="C724" s="15">
        <v>0</v>
      </c>
      <c r="D724" s="15">
        <v>0</v>
      </c>
      <c r="E724" s="15">
        <v>139600</v>
      </c>
      <c r="F724" s="15">
        <v>139600</v>
      </c>
      <c r="G724" s="11">
        <f t="shared" si="45"/>
        <v>0</v>
      </c>
      <c r="H724" s="12">
        <f t="shared" si="46"/>
        <v>0</v>
      </c>
      <c r="I724" s="324" t="s">
        <v>159</v>
      </c>
      <c r="J724" s="17">
        <f>VLOOKUP(A724,'TB 2023'!B:J,9,0)</f>
        <v>0</v>
      </c>
      <c r="K724" s="18">
        <f t="shared" si="47"/>
        <v>0</v>
      </c>
      <c r="L724" s="17">
        <f>VLOOKUP(A724,'TB 2023'!B:M,12,0)</f>
        <v>139600</v>
      </c>
      <c r="M724" s="18">
        <f t="shared" si="48"/>
        <v>0</v>
      </c>
      <c r="O724" s="15"/>
    </row>
    <row r="725" spans="1:15" ht="13.5">
      <c r="A725" s="13">
        <v>101011618</v>
      </c>
      <c r="B725" s="14" t="s">
        <v>847</v>
      </c>
      <c r="C725" s="15">
        <v>0</v>
      </c>
      <c r="D725" s="15">
        <v>0</v>
      </c>
      <c r="E725" s="15">
        <v>58200</v>
      </c>
      <c r="F725" s="15">
        <v>58200</v>
      </c>
      <c r="G725" s="11">
        <f t="shared" si="45"/>
        <v>0</v>
      </c>
      <c r="H725" s="12">
        <f t="shared" si="46"/>
        <v>0</v>
      </c>
      <c r="I725" s="324" t="s">
        <v>159</v>
      </c>
      <c r="J725" s="17">
        <f>VLOOKUP(A725,'TB 2023'!B:J,9,0)</f>
        <v>0</v>
      </c>
      <c r="K725" s="18">
        <f t="shared" si="47"/>
        <v>0</v>
      </c>
      <c r="L725" s="17">
        <f>VLOOKUP(A725,'TB 2023'!B:M,12,0)</f>
        <v>58200</v>
      </c>
      <c r="M725" s="18">
        <f t="shared" si="48"/>
        <v>0</v>
      </c>
      <c r="O725" s="15"/>
    </row>
    <row r="726" spans="1:15" ht="13.5">
      <c r="A726" s="13">
        <v>101011619</v>
      </c>
      <c r="B726" s="14" t="s">
        <v>848</v>
      </c>
      <c r="C726" s="15">
        <v>0</v>
      </c>
      <c r="D726" s="15">
        <v>0</v>
      </c>
      <c r="E726" s="15">
        <v>44200</v>
      </c>
      <c r="F726" s="15">
        <v>44200</v>
      </c>
      <c r="G726" s="11">
        <f t="shared" si="45"/>
        <v>0</v>
      </c>
      <c r="H726" s="12">
        <f t="shared" si="46"/>
        <v>0</v>
      </c>
      <c r="I726" s="324" t="s">
        <v>159</v>
      </c>
      <c r="J726" s="17">
        <f>VLOOKUP(A726,'TB 2023'!B:J,9,0)</f>
        <v>0</v>
      </c>
      <c r="K726" s="18">
        <f t="shared" si="47"/>
        <v>0</v>
      </c>
      <c r="L726" s="17">
        <f>VLOOKUP(A726,'TB 2023'!B:M,12,0)</f>
        <v>44200</v>
      </c>
      <c r="M726" s="18">
        <f t="shared" si="48"/>
        <v>0</v>
      </c>
      <c r="O726" s="15"/>
    </row>
    <row r="727" spans="1:15" ht="13.5">
      <c r="A727" s="13">
        <v>101011620</v>
      </c>
      <c r="B727" s="14" t="s">
        <v>849</v>
      </c>
      <c r="C727" s="15">
        <v>0</v>
      </c>
      <c r="D727" s="15">
        <v>0</v>
      </c>
      <c r="E727" s="15">
        <v>54700</v>
      </c>
      <c r="F727" s="15">
        <v>54700</v>
      </c>
      <c r="G727" s="11">
        <f t="shared" si="45"/>
        <v>0</v>
      </c>
      <c r="H727" s="12">
        <f t="shared" si="46"/>
        <v>0</v>
      </c>
      <c r="I727" s="324" t="s">
        <v>159</v>
      </c>
      <c r="J727" s="17">
        <f>VLOOKUP(A727,'TB 2023'!B:J,9,0)</f>
        <v>0</v>
      </c>
      <c r="K727" s="18">
        <f t="shared" si="47"/>
        <v>0</v>
      </c>
      <c r="L727" s="17">
        <f>VLOOKUP(A727,'TB 2023'!B:M,12,0)</f>
        <v>54700</v>
      </c>
      <c r="M727" s="18">
        <f t="shared" si="48"/>
        <v>0</v>
      </c>
      <c r="O727" s="15"/>
    </row>
    <row r="728" spans="1:15" ht="13.5">
      <c r="A728" s="13">
        <v>101011621</v>
      </c>
      <c r="B728" s="14" t="s">
        <v>850</v>
      </c>
      <c r="C728" s="15">
        <v>0</v>
      </c>
      <c r="D728" s="15">
        <v>0</v>
      </c>
      <c r="E728" s="15">
        <v>49800</v>
      </c>
      <c r="F728" s="15">
        <v>0</v>
      </c>
      <c r="G728" s="11">
        <f t="shared" si="45"/>
        <v>49800</v>
      </c>
      <c r="H728" s="12">
        <f t="shared" si="46"/>
        <v>0</v>
      </c>
      <c r="I728" s="324" t="s">
        <v>159</v>
      </c>
      <c r="J728" s="17">
        <f>VLOOKUP(A728,'TB 2023'!B:J,9,0)</f>
        <v>0</v>
      </c>
      <c r="K728" s="18">
        <f t="shared" si="47"/>
        <v>0</v>
      </c>
      <c r="L728" s="17">
        <f>VLOOKUP(A728,'TB 2023'!B:M,12,0)</f>
        <v>0</v>
      </c>
      <c r="M728" s="18">
        <f t="shared" si="48"/>
        <v>0</v>
      </c>
      <c r="O728" s="15"/>
    </row>
    <row r="729" spans="1:15" ht="13.5">
      <c r="A729" s="13">
        <v>101011622</v>
      </c>
      <c r="B729" s="14" t="s">
        <v>851</v>
      </c>
      <c r="C729" s="15">
        <v>0</v>
      </c>
      <c r="D729" s="15">
        <v>0</v>
      </c>
      <c r="E729" s="15">
        <v>75000</v>
      </c>
      <c r="F729" s="15">
        <v>48400</v>
      </c>
      <c r="G729" s="11">
        <f t="shared" si="45"/>
        <v>26600</v>
      </c>
      <c r="H729" s="12">
        <f t="shared" si="46"/>
        <v>0</v>
      </c>
      <c r="I729" s="324" t="s">
        <v>159</v>
      </c>
      <c r="J729" s="17">
        <f>VLOOKUP(A729,'TB 2023'!B:J,9,0)</f>
        <v>0</v>
      </c>
      <c r="K729" s="18">
        <f t="shared" si="47"/>
        <v>0</v>
      </c>
      <c r="L729" s="17">
        <f>VLOOKUP(A729,'TB 2023'!B:M,12,0)</f>
        <v>48400</v>
      </c>
      <c r="M729" s="18">
        <f t="shared" si="48"/>
        <v>0</v>
      </c>
      <c r="O729" s="15"/>
    </row>
    <row r="730" spans="1:15" ht="13.5">
      <c r="A730" s="13">
        <v>101011701</v>
      </c>
      <c r="B730" s="14" t="s">
        <v>852</v>
      </c>
      <c r="C730" s="15">
        <v>0</v>
      </c>
      <c r="D730" s="15">
        <v>0</v>
      </c>
      <c r="E730" s="15">
        <v>0</v>
      </c>
      <c r="F730" s="15">
        <v>0</v>
      </c>
      <c r="G730" s="11">
        <f t="shared" si="45"/>
        <v>0</v>
      </c>
      <c r="H730" s="12">
        <f t="shared" si="46"/>
        <v>0</v>
      </c>
      <c r="I730" s="324" t="s">
        <v>159</v>
      </c>
      <c r="J730" s="17">
        <f>VLOOKUP(A730,'TB 2023'!B:J,9,0)</f>
        <v>0</v>
      </c>
      <c r="K730" s="18">
        <f t="shared" si="47"/>
        <v>0</v>
      </c>
      <c r="L730" s="17">
        <f>VLOOKUP(A730,'TB 2023'!B:M,12,0)</f>
        <v>0</v>
      </c>
      <c r="M730" s="18">
        <f t="shared" si="48"/>
        <v>0</v>
      </c>
      <c r="O730" s="15"/>
    </row>
    <row r="731" spans="1:15" ht="13.5">
      <c r="A731" s="13">
        <v>101011703</v>
      </c>
      <c r="B731" s="14" t="s">
        <v>853</v>
      </c>
      <c r="C731" s="15">
        <v>79351.460000000006</v>
      </c>
      <c r="D731" s="15">
        <v>0</v>
      </c>
      <c r="E731" s="15">
        <v>0</v>
      </c>
      <c r="F731" s="15">
        <v>65970</v>
      </c>
      <c r="G731" s="11">
        <f t="shared" si="45"/>
        <v>13381.460000000006</v>
      </c>
      <c r="H731" s="12">
        <f t="shared" si="46"/>
        <v>0</v>
      </c>
      <c r="I731" s="324" t="s">
        <v>159</v>
      </c>
      <c r="J731" s="17">
        <f>VLOOKUP(A731,'TB 2023'!B:J,9,0)</f>
        <v>79351.460000000006</v>
      </c>
      <c r="K731" s="18">
        <f t="shared" si="47"/>
        <v>0</v>
      </c>
      <c r="L731" s="17">
        <f>VLOOKUP(A731,'TB 2023'!B:M,12,0)</f>
        <v>65970</v>
      </c>
      <c r="M731" s="18">
        <f t="shared" si="48"/>
        <v>0</v>
      </c>
      <c r="O731" s="15"/>
    </row>
    <row r="732" spans="1:15" ht="13.5">
      <c r="A732" s="13">
        <v>101011704</v>
      </c>
      <c r="B732" s="14" t="s">
        <v>854</v>
      </c>
      <c r="C732" s="15">
        <v>0</v>
      </c>
      <c r="D732" s="15">
        <v>0</v>
      </c>
      <c r="E732" s="15">
        <v>0</v>
      </c>
      <c r="F732" s="15">
        <v>0</v>
      </c>
      <c r="G732" s="11">
        <f t="shared" si="45"/>
        <v>0</v>
      </c>
      <c r="H732" s="12">
        <f t="shared" si="46"/>
        <v>0</v>
      </c>
      <c r="I732" s="324" t="s">
        <v>159</v>
      </c>
      <c r="J732" s="17">
        <f>VLOOKUP(A732,'TB 2023'!B:J,9,0)</f>
        <v>0</v>
      </c>
      <c r="K732" s="18">
        <f t="shared" si="47"/>
        <v>0</v>
      </c>
      <c r="L732" s="17">
        <f>VLOOKUP(A732,'TB 2023'!B:M,12,0)</f>
        <v>0</v>
      </c>
      <c r="M732" s="18">
        <f t="shared" si="48"/>
        <v>0</v>
      </c>
      <c r="O732" s="15"/>
    </row>
    <row r="733" spans="1:15" ht="13.5">
      <c r="A733" s="13">
        <v>101011705</v>
      </c>
      <c r="B733" s="14" t="s">
        <v>855</v>
      </c>
      <c r="C733" s="15">
        <v>15652.17</v>
      </c>
      <c r="D733" s="15">
        <v>0</v>
      </c>
      <c r="E733" s="15">
        <v>0</v>
      </c>
      <c r="F733" s="15">
        <v>0</v>
      </c>
      <c r="G733" s="11">
        <f t="shared" si="45"/>
        <v>15652.17</v>
      </c>
      <c r="H733" s="12">
        <f t="shared" si="46"/>
        <v>0</v>
      </c>
      <c r="I733" s="324" t="s">
        <v>159</v>
      </c>
      <c r="J733" s="17">
        <f>VLOOKUP(A733,'TB 2023'!B:J,9,0)</f>
        <v>15652.17</v>
      </c>
      <c r="K733" s="18">
        <f t="shared" si="47"/>
        <v>0</v>
      </c>
      <c r="L733" s="17">
        <f>VLOOKUP(A733,'TB 2023'!B:M,12,0)</f>
        <v>0</v>
      </c>
      <c r="M733" s="18">
        <f t="shared" si="48"/>
        <v>0</v>
      </c>
      <c r="O733" s="15"/>
    </row>
    <row r="734" spans="1:15" ht="13.5">
      <c r="A734" s="13">
        <v>101011706</v>
      </c>
      <c r="B734" s="14" t="s">
        <v>856</v>
      </c>
      <c r="C734" s="15">
        <v>0</v>
      </c>
      <c r="D734" s="15">
        <v>0</v>
      </c>
      <c r="E734" s="15">
        <v>0</v>
      </c>
      <c r="F734" s="15">
        <v>0</v>
      </c>
      <c r="G734" s="11">
        <f t="shared" si="45"/>
        <v>0</v>
      </c>
      <c r="H734" s="12">
        <f t="shared" si="46"/>
        <v>0</v>
      </c>
      <c r="I734" s="324" t="s">
        <v>159</v>
      </c>
      <c r="J734" s="17">
        <f>VLOOKUP(A734,'TB 2023'!B:J,9,0)</f>
        <v>0</v>
      </c>
      <c r="K734" s="18">
        <f t="shared" si="47"/>
        <v>0</v>
      </c>
      <c r="L734" s="17">
        <f>VLOOKUP(A734,'TB 2023'!B:M,12,0)</f>
        <v>0</v>
      </c>
      <c r="M734" s="18">
        <f t="shared" si="48"/>
        <v>0</v>
      </c>
      <c r="O734" s="15"/>
    </row>
    <row r="735" spans="1:15" ht="13.5">
      <c r="A735" s="13">
        <v>101011707</v>
      </c>
      <c r="B735" s="14" t="s">
        <v>857</v>
      </c>
      <c r="C735" s="15">
        <v>0</v>
      </c>
      <c r="D735" s="15">
        <v>0</v>
      </c>
      <c r="E735" s="15">
        <v>110403.90000000001</v>
      </c>
      <c r="F735" s="15">
        <v>0</v>
      </c>
      <c r="G735" s="11">
        <f t="shared" si="45"/>
        <v>110403.90000000001</v>
      </c>
      <c r="H735" s="12">
        <f t="shared" si="46"/>
        <v>0</v>
      </c>
      <c r="I735" s="324" t="s">
        <v>159</v>
      </c>
      <c r="J735" s="17">
        <f>VLOOKUP(A735,'TB 2023'!B:J,9,0)</f>
        <v>0</v>
      </c>
      <c r="K735" s="18">
        <f t="shared" si="47"/>
        <v>0</v>
      </c>
      <c r="L735" s="17">
        <f>VLOOKUP(A735,'TB 2023'!B:M,12,0)</f>
        <v>0</v>
      </c>
      <c r="M735" s="18">
        <f t="shared" si="48"/>
        <v>0</v>
      </c>
      <c r="O735" s="15"/>
    </row>
    <row r="736" spans="1:15" ht="13.5">
      <c r="A736" s="13">
        <v>101011708</v>
      </c>
      <c r="B736" s="14" t="s">
        <v>858</v>
      </c>
      <c r="C736" s="15">
        <v>0</v>
      </c>
      <c r="D736" s="15">
        <v>0</v>
      </c>
      <c r="E736" s="15">
        <v>89436.74</v>
      </c>
      <c r="F736" s="15">
        <v>28466.720000000001</v>
      </c>
      <c r="G736" s="11">
        <f t="shared" si="45"/>
        <v>60970.020000000004</v>
      </c>
      <c r="H736" s="12">
        <f t="shared" si="46"/>
        <v>0</v>
      </c>
      <c r="I736" s="324" t="s">
        <v>159</v>
      </c>
      <c r="J736" s="17">
        <f>VLOOKUP(A736,'TB 2023'!B:J,9,0)</f>
        <v>0</v>
      </c>
      <c r="K736" s="18">
        <f t="shared" si="47"/>
        <v>0</v>
      </c>
      <c r="L736" s="17">
        <f>VLOOKUP(A736,'TB 2023'!B:M,12,0)</f>
        <v>28466.720000000001</v>
      </c>
      <c r="M736" s="18">
        <f t="shared" si="48"/>
        <v>0</v>
      </c>
      <c r="O736" s="15"/>
    </row>
    <row r="737" spans="1:15" ht="13.5">
      <c r="A737" s="13">
        <v>101011709</v>
      </c>
      <c r="B737" s="14" t="s">
        <v>3279</v>
      </c>
      <c r="C737" s="15">
        <v>0</v>
      </c>
      <c r="D737" s="15">
        <v>0</v>
      </c>
      <c r="E737" s="15">
        <v>195916.5</v>
      </c>
      <c r="F737" s="15">
        <v>31648.5</v>
      </c>
      <c r="G737" s="11">
        <f t="shared" si="45"/>
        <v>164268</v>
      </c>
      <c r="H737" s="12">
        <f t="shared" si="46"/>
        <v>0</v>
      </c>
      <c r="I737" s="324" t="s">
        <v>159</v>
      </c>
      <c r="J737" s="17">
        <f>VLOOKUP(A737,'TB 2023'!B:J,9,0)</f>
        <v>0</v>
      </c>
      <c r="K737" s="18">
        <f t="shared" si="47"/>
        <v>0</v>
      </c>
      <c r="L737" s="17">
        <f>VLOOKUP(A737,'TB 2023'!B:M,12,0)</f>
        <v>31648.5</v>
      </c>
      <c r="M737" s="18">
        <f t="shared" si="48"/>
        <v>0</v>
      </c>
      <c r="O737" s="15"/>
    </row>
    <row r="738" spans="1:15" ht="13.5">
      <c r="A738" s="13">
        <v>101011710</v>
      </c>
      <c r="B738" s="14" t="s">
        <v>3324</v>
      </c>
      <c r="C738" s="15">
        <v>0</v>
      </c>
      <c r="D738" s="15">
        <v>0</v>
      </c>
      <c r="E738" s="15">
        <v>188539</v>
      </c>
      <c r="F738" s="15">
        <v>188539</v>
      </c>
      <c r="G738" s="11">
        <f t="shared" si="45"/>
        <v>0</v>
      </c>
      <c r="H738" s="12">
        <f t="shared" si="46"/>
        <v>0</v>
      </c>
      <c r="I738" s="324" t="s">
        <v>159</v>
      </c>
      <c r="J738" s="17">
        <f>VLOOKUP(A738,'TB 2023'!B:J,9,0)</f>
        <v>0</v>
      </c>
      <c r="K738" s="18">
        <f t="shared" si="47"/>
        <v>0</v>
      </c>
      <c r="L738" s="17">
        <f>VLOOKUP(A738,'TB 2023'!B:M,12,0)</f>
        <v>188539</v>
      </c>
      <c r="M738" s="18">
        <f t="shared" si="48"/>
        <v>0</v>
      </c>
      <c r="O738" s="15"/>
    </row>
    <row r="739" spans="1:15" ht="13.5">
      <c r="A739" s="13">
        <v>101011711</v>
      </c>
      <c r="B739" s="14" t="s">
        <v>3325</v>
      </c>
      <c r="C739" s="15">
        <v>0</v>
      </c>
      <c r="D739" s="15">
        <v>0</v>
      </c>
      <c r="E739" s="15">
        <v>869565.22</v>
      </c>
      <c r="F739" s="15">
        <v>210227.74</v>
      </c>
      <c r="G739" s="11">
        <f t="shared" si="45"/>
        <v>659337.48</v>
      </c>
      <c r="H739" s="12">
        <f t="shared" si="46"/>
        <v>0</v>
      </c>
      <c r="I739" s="324" t="s">
        <v>159</v>
      </c>
      <c r="J739" s="17">
        <f>VLOOKUP(A739,'TB 2023'!B:J,9,0)</f>
        <v>0</v>
      </c>
      <c r="K739" s="18">
        <f t="shared" si="47"/>
        <v>0</v>
      </c>
      <c r="L739" s="17">
        <f>VLOOKUP(A739,'TB 2023'!B:M,12,0)</f>
        <v>210227.74</v>
      </c>
      <c r="M739" s="18">
        <f t="shared" si="48"/>
        <v>0</v>
      </c>
      <c r="O739" s="15"/>
    </row>
    <row r="740" spans="1:15" ht="13.5">
      <c r="A740" s="13">
        <v>101011712</v>
      </c>
      <c r="B740" s="14" t="s">
        <v>4327</v>
      </c>
      <c r="C740" s="15">
        <v>0</v>
      </c>
      <c r="D740" s="15">
        <v>0</v>
      </c>
      <c r="E740" s="15">
        <v>0</v>
      </c>
      <c r="F740" s="15">
        <v>0</v>
      </c>
      <c r="G740" s="11">
        <f t="shared" si="45"/>
        <v>0</v>
      </c>
      <c r="H740" s="12">
        <f t="shared" si="46"/>
        <v>0</v>
      </c>
      <c r="I740" s="324" t="s">
        <v>159</v>
      </c>
      <c r="J740" s="17">
        <v>0</v>
      </c>
      <c r="K740" s="18">
        <v>0</v>
      </c>
      <c r="L740" s="17">
        <v>0</v>
      </c>
      <c r="M740" s="18">
        <v>0</v>
      </c>
      <c r="O740" s="15"/>
    </row>
    <row r="741" spans="1:15" ht="13.5">
      <c r="A741" s="13">
        <v>101011801</v>
      </c>
      <c r="B741" s="14" t="s">
        <v>3326</v>
      </c>
      <c r="C741" s="15">
        <v>0</v>
      </c>
      <c r="D741" s="15">
        <v>0</v>
      </c>
      <c r="E741" s="15">
        <v>0</v>
      </c>
      <c r="F741" s="15">
        <v>0</v>
      </c>
      <c r="G741" s="11">
        <f t="shared" si="45"/>
        <v>0</v>
      </c>
      <c r="H741" s="12">
        <f t="shared" si="46"/>
        <v>0</v>
      </c>
      <c r="I741" s="324" t="s">
        <v>159</v>
      </c>
      <c r="J741" s="17">
        <f>VLOOKUP(A741,'TB 2023'!B:J,9,0)</f>
        <v>0</v>
      </c>
      <c r="K741" s="18">
        <f t="shared" si="47"/>
        <v>0</v>
      </c>
      <c r="L741" s="17">
        <f>VLOOKUP(A741,'TB 2023'!B:M,12,0)</f>
        <v>0</v>
      </c>
      <c r="M741" s="18">
        <f t="shared" si="48"/>
        <v>0</v>
      </c>
      <c r="O741" s="15"/>
    </row>
    <row r="742" spans="1:15" ht="13.5">
      <c r="A742" s="13">
        <v>101011901</v>
      </c>
      <c r="B742" s="14" t="s">
        <v>4275</v>
      </c>
      <c r="C742" s="15">
        <v>0</v>
      </c>
      <c r="D742" s="15">
        <v>0</v>
      </c>
      <c r="E742" s="15">
        <v>51474.57</v>
      </c>
      <c r="F742" s="15">
        <v>0</v>
      </c>
      <c r="G742" s="11">
        <f t="shared" si="45"/>
        <v>51474.57</v>
      </c>
      <c r="H742" s="12">
        <f t="shared" si="46"/>
        <v>0</v>
      </c>
      <c r="I742" s="324" t="s">
        <v>159</v>
      </c>
      <c r="J742" s="17">
        <f>VLOOKUP(A742,'TB 2023'!B:J,9,0)</f>
        <v>0</v>
      </c>
      <c r="K742" s="18">
        <f t="shared" si="47"/>
        <v>0</v>
      </c>
      <c r="L742" s="17">
        <f>VLOOKUP(A742,'TB 2023'!B:M,12,0)</f>
        <v>0</v>
      </c>
      <c r="M742" s="18">
        <f t="shared" si="48"/>
        <v>0</v>
      </c>
      <c r="O742" s="15"/>
    </row>
    <row r="743" spans="1:15" ht="13.5">
      <c r="A743" s="13">
        <v>101012001</v>
      </c>
      <c r="B743" s="14" t="s">
        <v>859</v>
      </c>
      <c r="C743" s="15">
        <v>0</v>
      </c>
      <c r="D743" s="15">
        <v>0</v>
      </c>
      <c r="E743" s="15">
        <v>0</v>
      </c>
      <c r="F743" s="15">
        <v>0</v>
      </c>
      <c r="G743" s="11">
        <f t="shared" si="45"/>
        <v>0</v>
      </c>
      <c r="H743" s="12">
        <f t="shared" si="46"/>
        <v>0</v>
      </c>
      <c r="I743" s="324" t="s">
        <v>159</v>
      </c>
      <c r="J743" s="17">
        <f>VLOOKUP(A743,'TB 2023'!B:J,9,0)</f>
        <v>0</v>
      </c>
      <c r="K743" s="18">
        <f t="shared" si="47"/>
        <v>0</v>
      </c>
      <c r="L743" s="17">
        <f>VLOOKUP(A743,'TB 2023'!B:M,12,0)</f>
        <v>0</v>
      </c>
      <c r="M743" s="18">
        <f t="shared" si="48"/>
        <v>0</v>
      </c>
      <c r="O743" s="15"/>
    </row>
    <row r="744" spans="1:15" ht="13.5">
      <c r="A744" s="13">
        <v>101012002</v>
      </c>
      <c r="B744" s="14" t="s">
        <v>860</v>
      </c>
      <c r="C744" s="15">
        <v>0</v>
      </c>
      <c r="D744" s="15">
        <v>0</v>
      </c>
      <c r="E744" s="15">
        <v>0</v>
      </c>
      <c r="F744" s="15">
        <v>0</v>
      </c>
      <c r="G744" s="11">
        <f t="shared" si="45"/>
        <v>0</v>
      </c>
      <c r="H744" s="12">
        <f t="shared" si="46"/>
        <v>0</v>
      </c>
      <c r="I744" s="324" t="s">
        <v>159</v>
      </c>
      <c r="J744" s="17">
        <f>VLOOKUP(A744,'TB 2023'!B:J,9,0)</f>
        <v>0</v>
      </c>
      <c r="K744" s="18">
        <f t="shared" si="47"/>
        <v>0</v>
      </c>
      <c r="L744" s="17">
        <f>VLOOKUP(A744,'TB 2023'!B:M,12,0)</f>
        <v>0</v>
      </c>
      <c r="M744" s="18">
        <f t="shared" si="48"/>
        <v>0</v>
      </c>
      <c r="O744" s="15"/>
    </row>
    <row r="745" spans="1:15" ht="13.5">
      <c r="A745" s="13">
        <v>101012003</v>
      </c>
      <c r="B745" s="14" t="s">
        <v>861</v>
      </c>
      <c r="C745" s="15">
        <v>0</v>
      </c>
      <c r="D745" s="15">
        <v>0</v>
      </c>
      <c r="E745" s="15">
        <v>0</v>
      </c>
      <c r="F745" s="15">
        <v>0</v>
      </c>
      <c r="G745" s="11">
        <f t="shared" si="45"/>
        <v>0</v>
      </c>
      <c r="H745" s="12">
        <f t="shared" si="46"/>
        <v>0</v>
      </c>
      <c r="I745" s="324" t="s">
        <v>159</v>
      </c>
      <c r="J745" s="17">
        <f>VLOOKUP(A745,'TB 2023'!B:J,9,0)</f>
        <v>0</v>
      </c>
      <c r="K745" s="18">
        <f t="shared" si="47"/>
        <v>0</v>
      </c>
      <c r="L745" s="17">
        <f>VLOOKUP(A745,'TB 2023'!B:M,12,0)</f>
        <v>0</v>
      </c>
      <c r="M745" s="18">
        <f t="shared" si="48"/>
        <v>0</v>
      </c>
      <c r="O745" s="15"/>
    </row>
    <row r="746" spans="1:15" ht="13.5">
      <c r="A746" s="13">
        <v>201020301</v>
      </c>
      <c r="B746" s="14" t="s">
        <v>862</v>
      </c>
      <c r="C746" s="15">
        <v>0</v>
      </c>
      <c r="D746" s="15">
        <v>571344.19000000006</v>
      </c>
      <c r="E746" s="15">
        <v>450149.5</v>
      </c>
      <c r="F746" s="15">
        <v>369327.10000000003</v>
      </c>
      <c r="G746" s="11">
        <f t="shared" si="45"/>
        <v>0</v>
      </c>
      <c r="H746" s="12">
        <f t="shared" si="46"/>
        <v>490521.79000000004</v>
      </c>
      <c r="I746" s="324" t="s">
        <v>159</v>
      </c>
      <c r="J746" s="17">
        <f>VLOOKUP(A746,'TB 2023'!B:J,9,0)</f>
        <v>0</v>
      </c>
      <c r="K746" s="18">
        <f t="shared" si="47"/>
        <v>0</v>
      </c>
      <c r="L746" s="17">
        <f>VLOOKUP(A746,'TB 2023'!B:M,12,0)</f>
        <v>369327.10000000003</v>
      </c>
      <c r="M746" s="18">
        <f t="shared" si="48"/>
        <v>0</v>
      </c>
      <c r="O746" s="15"/>
    </row>
    <row r="747" spans="1:15" ht="13.5">
      <c r="A747" s="13">
        <v>201020302</v>
      </c>
      <c r="B747" s="14" t="s">
        <v>863</v>
      </c>
      <c r="C747" s="15">
        <v>0</v>
      </c>
      <c r="D747" s="15">
        <v>972280.34</v>
      </c>
      <c r="E747" s="15">
        <v>2021660</v>
      </c>
      <c r="F747" s="15">
        <v>1049379.75</v>
      </c>
      <c r="G747" s="11">
        <f t="shared" si="45"/>
        <v>0</v>
      </c>
      <c r="H747" s="12">
        <f t="shared" si="46"/>
        <v>8.9999999850988388E-2</v>
      </c>
      <c r="I747" s="324" t="s">
        <v>159</v>
      </c>
      <c r="J747" s="17">
        <f>VLOOKUP(A747,'TB 2023'!B:J,9,0)</f>
        <v>0</v>
      </c>
      <c r="K747" s="18">
        <f t="shared" si="47"/>
        <v>0</v>
      </c>
      <c r="L747" s="17">
        <f>VLOOKUP(A747,'TB 2023'!B:M,12,0)</f>
        <v>1049379.75</v>
      </c>
      <c r="M747" s="18">
        <f t="shared" si="48"/>
        <v>0</v>
      </c>
      <c r="O747" s="15"/>
    </row>
    <row r="748" spans="1:15" ht="13.5">
      <c r="A748" s="13">
        <v>201020303</v>
      </c>
      <c r="B748" s="14" t="s">
        <v>864</v>
      </c>
      <c r="C748" s="15">
        <v>0</v>
      </c>
      <c r="D748" s="15">
        <v>324493.26</v>
      </c>
      <c r="E748" s="15">
        <v>325000</v>
      </c>
      <c r="F748" s="15">
        <v>80901.930000000008</v>
      </c>
      <c r="G748" s="11">
        <f t="shared" si="45"/>
        <v>0</v>
      </c>
      <c r="H748" s="12">
        <f t="shared" si="46"/>
        <v>80395.19</v>
      </c>
      <c r="I748" s="324" t="s">
        <v>159</v>
      </c>
      <c r="J748" s="17">
        <f>VLOOKUP(A748,'TB 2023'!B:J,9,0)</f>
        <v>0</v>
      </c>
      <c r="K748" s="18">
        <f t="shared" si="47"/>
        <v>0</v>
      </c>
      <c r="L748" s="17">
        <f>VLOOKUP(A748,'TB 2023'!B:M,12,0)</f>
        <v>80901.930000000008</v>
      </c>
      <c r="M748" s="18">
        <f t="shared" si="48"/>
        <v>0</v>
      </c>
      <c r="O748" s="15"/>
    </row>
    <row r="749" spans="1:15" ht="13.5">
      <c r="A749" s="13">
        <v>201020304</v>
      </c>
      <c r="B749" s="14" t="s">
        <v>865</v>
      </c>
      <c r="C749" s="15">
        <v>0</v>
      </c>
      <c r="D749" s="15">
        <v>502</v>
      </c>
      <c r="E749" s="15">
        <v>0</v>
      </c>
      <c r="F749" s="15">
        <v>0</v>
      </c>
      <c r="G749" s="11">
        <f t="shared" si="45"/>
        <v>0</v>
      </c>
      <c r="H749" s="12">
        <f t="shared" si="46"/>
        <v>502</v>
      </c>
      <c r="I749" s="324" t="s">
        <v>159</v>
      </c>
      <c r="J749" s="17">
        <f>VLOOKUP(A749,'TB 2023'!B:J,9,0)</f>
        <v>0</v>
      </c>
      <c r="K749" s="18">
        <f t="shared" si="47"/>
        <v>0</v>
      </c>
      <c r="L749" s="17">
        <f>VLOOKUP(A749,'TB 2023'!B:M,12,0)</f>
        <v>0</v>
      </c>
      <c r="M749" s="18">
        <f t="shared" si="48"/>
        <v>0</v>
      </c>
      <c r="O749" s="15"/>
    </row>
    <row r="750" spans="1:15" ht="13.5">
      <c r="A750" s="13">
        <v>201020305</v>
      </c>
      <c r="B750" s="14" t="s">
        <v>866</v>
      </c>
      <c r="C750" s="15">
        <v>0</v>
      </c>
      <c r="D750" s="15">
        <v>436119.2</v>
      </c>
      <c r="E750" s="15">
        <v>1381719</v>
      </c>
      <c r="F750" s="15">
        <v>945600.15</v>
      </c>
      <c r="G750" s="11">
        <f t="shared" si="45"/>
        <v>0</v>
      </c>
      <c r="H750" s="12">
        <f t="shared" si="46"/>
        <v>0.35000000009313226</v>
      </c>
      <c r="I750" s="324" t="s">
        <v>159</v>
      </c>
      <c r="J750" s="17">
        <f>VLOOKUP(A750,'TB 2023'!B:J,9,0)</f>
        <v>0</v>
      </c>
      <c r="K750" s="18">
        <f t="shared" si="47"/>
        <v>0</v>
      </c>
      <c r="L750" s="17">
        <f>VLOOKUP(A750,'TB 2023'!B:M,12,0)</f>
        <v>945600.15</v>
      </c>
      <c r="M750" s="18">
        <f t="shared" si="48"/>
        <v>0</v>
      </c>
      <c r="O750" s="15"/>
    </row>
    <row r="751" spans="1:15" ht="13.5">
      <c r="A751" s="13">
        <v>201020306</v>
      </c>
      <c r="B751" s="14" t="s">
        <v>867</v>
      </c>
      <c r="C751" s="15">
        <v>0</v>
      </c>
      <c r="D751" s="15">
        <v>234322.45</v>
      </c>
      <c r="E751" s="15">
        <v>635000</v>
      </c>
      <c r="F751" s="15">
        <v>535325.57499999995</v>
      </c>
      <c r="G751" s="11">
        <f t="shared" si="45"/>
        <v>0</v>
      </c>
      <c r="H751" s="12">
        <f t="shared" si="46"/>
        <v>134648.02499999991</v>
      </c>
      <c r="I751" s="324" t="s">
        <v>159</v>
      </c>
      <c r="J751" s="17">
        <f>VLOOKUP(A751,'TB 2023'!B:J,9,0)</f>
        <v>0</v>
      </c>
      <c r="K751" s="18">
        <f t="shared" si="47"/>
        <v>0</v>
      </c>
      <c r="L751" s="17">
        <f>VLOOKUP(A751,'TB 2023'!B:M,12,0)</f>
        <v>535325.57499999995</v>
      </c>
      <c r="M751" s="18">
        <f t="shared" si="48"/>
        <v>0</v>
      </c>
      <c r="O751" s="15"/>
    </row>
    <row r="752" spans="1:15" ht="13.5">
      <c r="A752" s="13">
        <v>201020307</v>
      </c>
      <c r="B752" s="14" t="s">
        <v>868</v>
      </c>
      <c r="C752" s="15">
        <v>0</v>
      </c>
      <c r="D752" s="15">
        <v>0</v>
      </c>
      <c r="E752" s="15">
        <v>0</v>
      </c>
      <c r="F752" s="15">
        <v>0</v>
      </c>
      <c r="G752" s="11">
        <f t="shared" si="45"/>
        <v>0</v>
      </c>
      <c r="H752" s="12">
        <f t="shared" si="46"/>
        <v>0</v>
      </c>
      <c r="I752" s="324" t="s">
        <v>159</v>
      </c>
      <c r="J752" s="17">
        <f>VLOOKUP(A752,'TB 2023'!B:J,9,0)</f>
        <v>0</v>
      </c>
      <c r="K752" s="18">
        <f t="shared" si="47"/>
        <v>0</v>
      </c>
      <c r="L752" s="17">
        <f>VLOOKUP(A752,'TB 2023'!B:M,12,0)</f>
        <v>0</v>
      </c>
      <c r="M752" s="18">
        <f t="shared" si="48"/>
        <v>0</v>
      </c>
      <c r="O752" s="15"/>
    </row>
    <row r="753" spans="1:15" ht="13.5">
      <c r="A753" s="13">
        <v>201020308</v>
      </c>
      <c r="B753" s="14" t="s">
        <v>869</v>
      </c>
      <c r="C753" s="15">
        <v>0</v>
      </c>
      <c r="D753" s="15">
        <v>359779.56</v>
      </c>
      <c r="E753" s="15">
        <v>710000</v>
      </c>
      <c r="F753" s="15">
        <v>646375.9</v>
      </c>
      <c r="G753" s="11">
        <f t="shared" si="45"/>
        <v>0</v>
      </c>
      <c r="H753" s="12">
        <f t="shared" si="46"/>
        <v>296155.45999999996</v>
      </c>
      <c r="I753" s="324" t="s">
        <v>159</v>
      </c>
      <c r="J753" s="17">
        <f>VLOOKUP(A753,'TB 2023'!B:J,9,0)</f>
        <v>0</v>
      </c>
      <c r="K753" s="18">
        <f t="shared" si="47"/>
        <v>0</v>
      </c>
      <c r="L753" s="17">
        <f>VLOOKUP(A753,'TB 2023'!B:M,12,0)</f>
        <v>646375.9</v>
      </c>
      <c r="M753" s="18">
        <f t="shared" si="48"/>
        <v>0</v>
      </c>
      <c r="O753" s="15"/>
    </row>
    <row r="754" spans="1:15" ht="13.5">
      <c r="A754" s="13">
        <v>201020309</v>
      </c>
      <c r="B754" s="14" t="s">
        <v>870</v>
      </c>
      <c r="C754" s="15">
        <v>0</v>
      </c>
      <c r="D754" s="15">
        <v>0</v>
      </c>
      <c r="E754" s="15">
        <v>0</v>
      </c>
      <c r="F754" s="15">
        <v>0</v>
      </c>
      <c r="G754" s="11">
        <f t="shared" si="45"/>
        <v>0</v>
      </c>
      <c r="H754" s="12">
        <f t="shared" si="46"/>
        <v>0</v>
      </c>
      <c r="I754" s="324" t="s">
        <v>159</v>
      </c>
      <c r="J754" s="17">
        <f>VLOOKUP(A754,'TB 2023'!B:J,9,0)</f>
        <v>0</v>
      </c>
      <c r="K754" s="18">
        <f t="shared" si="47"/>
        <v>0</v>
      </c>
      <c r="L754" s="17">
        <f>VLOOKUP(A754,'TB 2023'!B:M,12,0)</f>
        <v>0</v>
      </c>
      <c r="M754" s="18">
        <f t="shared" si="48"/>
        <v>0</v>
      </c>
      <c r="O754" s="15"/>
    </row>
    <row r="755" spans="1:15" ht="13.5">
      <c r="A755" s="13">
        <v>201020310</v>
      </c>
      <c r="B755" s="14" t="s">
        <v>871</v>
      </c>
      <c r="C755" s="15">
        <v>0</v>
      </c>
      <c r="D755" s="15">
        <v>46542.87</v>
      </c>
      <c r="E755" s="15">
        <v>69905</v>
      </c>
      <c r="F755" s="15">
        <v>23362.7</v>
      </c>
      <c r="G755" s="11">
        <f t="shared" si="45"/>
        <v>0</v>
      </c>
      <c r="H755" s="12">
        <f t="shared" si="46"/>
        <v>0.57000000000698492</v>
      </c>
      <c r="I755" s="324" t="s">
        <v>159</v>
      </c>
      <c r="J755" s="17">
        <f>VLOOKUP(A755,'TB 2023'!B:J,9,0)</f>
        <v>0</v>
      </c>
      <c r="K755" s="18">
        <f t="shared" si="47"/>
        <v>0</v>
      </c>
      <c r="L755" s="17">
        <f>VLOOKUP(A755,'TB 2023'!B:M,12,0)</f>
        <v>23362.7</v>
      </c>
      <c r="M755" s="18">
        <f t="shared" si="48"/>
        <v>0</v>
      </c>
      <c r="O755" s="15"/>
    </row>
    <row r="756" spans="1:15" ht="13.5">
      <c r="A756" s="13">
        <v>201020312</v>
      </c>
      <c r="B756" s="14" t="s">
        <v>872</v>
      </c>
      <c r="C756" s="15">
        <v>0</v>
      </c>
      <c r="D756" s="15">
        <v>340039.75</v>
      </c>
      <c r="E756" s="15">
        <v>377000</v>
      </c>
      <c r="F756" s="15">
        <v>131838.16</v>
      </c>
      <c r="G756" s="11">
        <f t="shared" si="45"/>
        <v>0</v>
      </c>
      <c r="H756" s="12">
        <f t="shared" si="46"/>
        <v>94877.910000000033</v>
      </c>
      <c r="I756" s="324" t="s">
        <v>159</v>
      </c>
      <c r="J756" s="17">
        <f>VLOOKUP(A756,'TB 2023'!B:J,9,0)</f>
        <v>0</v>
      </c>
      <c r="K756" s="18">
        <f t="shared" si="47"/>
        <v>0</v>
      </c>
      <c r="L756" s="17">
        <f>VLOOKUP(A756,'TB 2023'!B:M,12,0)</f>
        <v>131838.16</v>
      </c>
      <c r="M756" s="18">
        <f t="shared" si="48"/>
        <v>0</v>
      </c>
      <c r="O756" s="15"/>
    </row>
    <row r="757" spans="1:15" ht="13.5">
      <c r="A757" s="13">
        <v>201020313</v>
      </c>
      <c r="B757" s="14" t="s">
        <v>873</v>
      </c>
      <c r="C757" s="15">
        <v>0</v>
      </c>
      <c r="D757" s="15">
        <v>323335.55</v>
      </c>
      <c r="E757" s="15">
        <v>515000</v>
      </c>
      <c r="F757" s="15">
        <v>240289.05000000002</v>
      </c>
      <c r="G757" s="11">
        <f t="shared" si="45"/>
        <v>0</v>
      </c>
      <c r="H757" s="12">
        <f t="shared" si="46"/>
        <v>48624.599999999977</v>
      </c>
      <c r="I757" s="324" t="s">
        <v>159</v>
      </c>
      <c r="J757" s="17">
        <f>VLOOKUP(A757,'TB 2023'!B:J,9,0)</f>
        <v>0</v>
      </c>
      <c r="K757" s="18">
        <f t="shared" si="47"/>
        <v>0</v>
      </c>
      <c r="L757" s="17">
        <f>VLOOKUP(A757,'TB 2023'!B:M,12,0)</f>
        <v>240289.05000000002</v>
      </c>
      <c r="M757" s="18">
        <f t="shared" si="48"/>
        <v>0</v>
      </c>
      <c r="O757" s="15"/>
    </row>
    <row r="758" spans="1:15" ht="13.5">
      <c r="A758" s="13">
        <v>201020314</v>
      </c>
      <c r="B758" s="14" t="s">
        <v>874</v>
      </c>
      <c r="C758" s="15">
        <v>0</v>
      </c>
      <c r="D758" s="15">
        <v>387513.25</v>
      </c>
      <c r="E758" s="15">
        <v>1576646</v>
      </c>
      <c r="F758" s="15">
        <v>2662386.63</v>
      </c>
      <c r="G758" s="11">
        <f t="shared" si="45"/>
        <v>0</v>
      </c>
      <c r="H758" s="12">
        <f t="shared" si="46"/>
        <v>1473253.88</v>
      </c>
      <c r="I758" s="324" t="s">
        <v>159</v>
      </c>
      <c r="J758" s="17">
        <f>VLOOKUP(A758,'TB 2023'!B:J,9,0)</f>
        <v>0</v>
      </c>
      <c r="K758" s="18">
        <f t="shared" si="47"/>
        <v>0</v>
      </c>
      <c r="L758" s="17">
        <f>VLOOKUP(A758,'TB 2023'!B:M,12,0)</f>
        <v>2662386.63</v>
      </c>
      <c r="M758" s="18">
        <f t="shared" si="48"/>
        <v>0</v>
      </c>
      <c r="O758" s="15"/>
    </row>
    <row r="759" spans="1:15" ht="13.5">
      <c r="A759" s="13">
        <v>201020315</v>
      </c>
      <c r="B759" s="14" t="s">
        <v>875</v>
      </c>
      <c r="C759" s="15">
        <v>0</v>
      </c>
      <c r="D759" s="15">
        <v>60135</v>
      </c>
      <c r="E759" s="15">
        <v>192771</v>
      </c>
      <c r="F759" s="15">
        <v>132636.1</v>
      </c>
      <c r="G759" s="11">
        <f t="shared" si="45"/>
        <v>0</v>
      </c>
      <c r="H759" s="12">
        <f t="shared" si="46"/>
        <v>0.10000000000582077</v>
      </c>
      <c r="I759" s="324" t="s">
        <v>159</v>
      </c>
      <c r="J759" s="17">
        <f>VLOOKUP(A759,'TB 2023'!B:J,9,0)</f>
        <v>0</v>
      </c>
      <c r="K759" s="18">
        <f t="shared" si="47"/>
        <v>0</v>
      </c>
      <c r="L759" s="17">
        <f>VLOOKUP(A759,'TB 2023'!B:M,12,0)</f>
        <v>132636.1</v>
      </c>
      <c r="M759" s="18">
        <f t="shared" si="48"/>
        <v>0</v>
      </c>
      <c r="O759" s="15"/>
    </row>
    <row r="760" spans="1:15" ht="13.5">
      <c r="A760" s="13">
        <v>201020316</v>
      </c>
      <c r="B760" s="14" t="s">
        <v>876</v>
      </c>
      <c r="C760" s="15">
        <v>0</v>
      </c>
      <c r="D760" s="15">
        <v>0</v>
      </c>
      <c r="E760" s="15">
        <v>0</v>
      </c>
      <c r="F760" s="15">
        <v>14151.9</v>
      </c>
      <c r="G760" s="11">
        <f t="shared" si="45"/>
        <v>0</v>
      </c>
      <c r="H760" s="12">
        <f t="shared" si="46"/>
        <v>14151.9</v>
      </c>
      <c r="I760" s="324" t="s">
        <v>159</v>
      </c>
      <c r="J760" s="17">
        <f>VLOOKUP(A760,'TB 2023'!B:J,9,0)</f>
        <v>0</v>
      </c>
      <c r="K760" s="18">
        <f t="shared" si="47"/>
        <v>0</v>
      </c>
      <c r="L760" s="17">
        <f>VLOOKUP(A760,'TB 2023'!B:M,12,0)</f>
        <v>14151.9</v>
      </c>
      <c r="M760" s="18">
        <f t="shared" si="48"/>
        <v>0</v>
      </c>
      <c r="O760" s="15"/>
    </row>
    <row r="761" spans="1:15" ht="13.5">
      <c r="A761" s="13">
        <v>201020317</v>
      </c>
      <c r="B761" s="14" t="s">
        <v>877</v>
      </c>
      <c r="C761" s="15">
        <v>0</v>
      </c>
      <c r="D761" s="15">
        <v>0</v>
      </c>
      <c r="E761" s="15">
        <v>365000</v>
      </c>
      <c r="F761" s="15">
        <v>736940.70000000007</v>
      </c>
      <c r="G761" s="11">
        <f t="shared" si="45"/>
        <v>0</v>
      </c>
      <c r="H761" s="12">
        <f t="shared" si="46"/>
        <v>371940.70000000007</v>
      </c>
      <c r="I761" s="324" t="s">
        <v>159</v>
      </c>
      <c r="J761" s="17">
        <f>VLOOKUP(A761,'TB 2023'!B:J,9,0)</f>
        <v>0</v>
      </c>
      <c r="K761" s="18">
        <f t="shared" si="47"/>
        <v>0</v>
      </c>
      <c r="L761" s="17">
        <f>VLOOKUP(A761,'TB 2023'!B:M,12,0)</f>
        <v>736940.70000000007</v>
      </c>
      <c r="M761" s="18">
        <f t="shared" si="48"/>
        <v>0</v>
      </c>
      <c r="O761" s="15"/>
    </row>
    <row r="762" spans="1:15" ht="13.5">
      <c r="A762" s="13">
        <v>201020318</v>
      </c>
      <c r="B762" s="14" t="s">
        <v>878</v>
      </c>
      <c r="C762" s="15">
        <v>0</v>
      </c>
      <c r="D762" s="15">
        <v>0</v>
      </c>
      <c r="E762" s="15">
        <v>22691.65</v>
      </c>
      <c r="F762" s="15">
        <v>23227.7</v>
      </c>
      <c r="G762" s="11">
        <f t="shared" si="45"/>
        <v>0</v>
      </c>
      <c r="H762" s="12">
        <f t="shared" si="46"/>
        <v>536.04999999999927</v>
      </c>
      <c r="I762" s="324" t="s">
        <v>159</v>
      </c>
      <c r="J762" s="17">
        <f>VLOOKUP(A762,'TB 2023'!B:J,9,0)</f>
        <v>0</v>
      </c>
      <c r="K762" s="18">
        <f t="shared" si="47"/>
        <v>0</v>
      </c>
      <c r="L762" s="17">
        <f>VLOOKUP(A762,'TB 2023'!B:M,12,0)</f>
        <v>23227.7</v>
      </c>
      <c r="M762" s="18">
        <f t="shared" si="48"/>
        <v>0</v>
      </c>
      <c r="O762" s="15"/>
    </row>
    <row r="763" spans="1:15" ht="13.5">
      <c r="A763" s="13">
        <v>201020319</v>
      </c>
      <c r="B763" s="14" t="s">
        <v>879</v>
      </c>
      <c r="C763" s="15">
        <v>0</v>
      </c>
      <c r="D763" s="15">
        <v>0</v>
      </c>
      <c r="E763" s="15">
        <v>436321.64</v>
      </c>
      <c r="F763" s="15">
        <v>2349793.36</v>
      </c>
      <c r="G763" s="11">
        <f t="shared" si="45"/>
        <v>0</v>
      </c>
      <c r="H763" s="12">
        <f t="shared" si="46"/>
        <v>1913471.7199999997</v>
      </c>
      <c r="I763" s="324" t="s">
        <v>159</v>
      </c>
      <c r="J763" s="17">
        <f>VLOOKUP(A763,'TB 2023'!B:J,9,0)</f>
        <v>0</v>
      </c>
      <c r="K763" s="18">
        <f t="shared" si="47"/>
        <v>0</v>
      </c>
      <c r="L763" s="17">
        <f>VLOOKUP(A763,'TB 2023'!B:M,12,0)</f>
        <v>2349793.36</v>
      </c>
      <c r="M763" s="18">
        <f t="shared" si="48"/>
        <v>0</v>
      </c>
      <c r="O763" s="15"/>
    </row>
    <row r="764" spans="1:15" ht="13.5">
      <c r="A764" s="13">
        <v>201020320</v>
      </c>
      <c r="B764" s="14" t="s">
        <v>880</v>
      </c>
      <c r="C764" s="15">
        <v>0</v>
      </c>
      <c r="D764" s="15">
        <v>0</v>
      </c>
      <c r="E764" s="15">
        <v>90000</v>
      </c>
      <c r="F764" s="15">
        <v>140470.20000000001</v>
      </c>
      <c r="G764" s="11">
        <f t="shared" si="45"/>
        <v>0</v>
      </c>
      <c r="H764" s="12">
        <f t="shared" si="46"/>
        <v>50470.200000000012</v>
      </c>
      <c r="I764" s="324" t="s">
        <v>159</v>
      </c>
      <c r="J764" s="17">
        <f>VLOOKUP(A764,'TB 2023'!B:J,9,0)</f>
        <v>0</v>
      </c>
      <c r="K764" s="18">
        <f t="shared" si="47"/>
        <v>0</v>
      </c>
      <c r="L764" s="17">
        <f>VLOOKUP(A764,'TB 2023'!B:M,12,0)</f>
        <v>140470.20000000001</v>
      </c>
      <c r="M764" s="18">
        <f t="shared" si="48"/>
        <v>0</v>
      </c>
      <c r="O764" s="15"/>
    </row>
    <row r="765" spans="1:15" ht="13.5">
      <c r="A765" s="13">
        <v>201020502</v>
      </c>
      <c r="B765" s="14" t="s">
        <v>881</v>
      </c>
      <c r="C765" s="15">
        <v>0</v>
      </c>
      <c r="D765" s="15">
        <v>0</v>
      </c>
      <c r="E765" s="15">
        <v>249000</v>
      </c>
      <c r="F765" s="15">
        <v>249000</v>
      </c>
      <c r="G765" s="11">
        <f t="shared" si="45"/>
        <v>0</v>
      </c>
      <c r="H765" s="12">
        <f t="shared" si="46"/>
        <v>0</v>
      </c>
      <c r="I765" s="324" t="s">
        <v>159</v>
      </c>
      <c r="J765" s="17">
        <f>VLOOKUP(A765,'TB 2023'!B:J,9,0)</f>
        <v>0</v>
      </c>
      <c r="K765" s="18">
        <f t="shared" si="47"/>
        <v>0</v>
      </c>
      <c r="L765" s="17">
        <f>VLOOKUP(A765,'TB 2023'!B:M,12,0)</f>
        <v>249000</v>
      </c>
      <c r="M765" s="18">
        <f t="shared" si="48"/>
        <v>0</v>
      </c>
      <c r="O765" s="15"/>
    </row>
    <row r="766" spans="1:15" ht="13.5">
      <c r="A766" s="13">
        <v>201020511</v>
      </c>
      <c r="B766" s="14" t="s">
        <v>882</v>
      </c>
      <c r="C766" s="15">
        <v>0</v>
      </c>
      <c r="D766" s="15">
        <v>0</v>
      </c>
      <c r="E766" s="15">
        <v>0</v>
      </c>
      <c r="F766" s="15">
        <v>0</v>
      </c>
      <c r="G766" s="11">
        <f t="shared" si="45"/>
        <v>0</v>
      </c>
      <c r="H766" s="12">
        <f t="shared" si="46"/>
        <v>0</v>
      </c>
      <c r="I766" s="324" t="s">
        <v>159</v>
      </c>
      <c r="J766" s="17">
        <f>VLOOKUP(A766,'TB 2023'!B:J,9,0)</f>
        <v>0</v>
      </c>
      <c r="K766" s="18">
        <f t="shared" si="47"/>
        <v>0</v>
      </c>
      <c r="L766" s="17">
        <f>VLOOKUP(A766,'TB 2023'!B:M,12,0)</f>
        <v>0</v>
      </c>
      <c r="M766" s="18">
        <f t="shared" si="48"/>
        <v>0</v>
      </c>
      <c r="O766" s="15"/>
    </row>
    <row r="767" spans="1:15" ht="13.5">
      <c r="A767" s="13">
        <v>201020524</v>
      </c>
      <c r="B767" s="14" t="s">
        <v>883</v>
      </c>
      <c r="C767" s="15">
        <v>0</v>
      </c>
      <c r="D767" s="15">
        <v>29444.28</v>
      </c>
      <c r="E767" s="15">
        <v>195904.5</v>
      </c>
      <c r="F767" s="15">
        <v>235026.08000000002</v>
      </c>
      <c r="G767" s="11">
        <f t="shared" si="45"/>
        <v>0</v>
      </c>
      <c r="H767" s="12">
        <f t="shared" si="46"/>
        <v>68565.859999999986</v>
      </c>
      <c r="I767" s="324" t="s">
        <v>159</v>
      </c>
      <c r="J767" s="17">
        <f>VLOOKUP(A767,'TB 2023'!B:J,9,0)</f>
        <v>0</v>
      </c>
      <c r="K767" s="18">
        <f t="shared" si="47"/>
        <v>0</v>
      </c>
      <c r="L767" s="17">
        <f>VLOOKUP(A767,'TB 2023'!B:M,12,0)</f>
        <v>235026.08000000002</v>
      </c>
      <c r="M767" s="18">
        <f t="shared" si="48"/>
        <v>0</v>
      </c>
      <c r="O767" s="15"/>
    </row>
    <row r="768" spans="1:15" ht="13.5">
      <c r="A768" s="13">
        <v>201020525</v>
      </c>
      <c r="B768" s="14" t="s">
        <v>884</v>
      </c>
      <c r="C768" s="15">
        <v>0</v>
      </c>
      <c r="D768" s="15">
        <v>2212.09</v>
      </c>
      <c r="E768" s="15">
        <v>0</v>
      </c>
      <c r="F768" s="15">
        <v>5460</v>
      </c>
      <c r="G768" s="11">
        <f t="shared" si="45"/>
        <v>0</v>
      </c>
      <c r="H768" s="12">
        <f t="shared" si="46"/>
        <v>7672.09</v>
      </c>
      <c r="I768" s="324" t="s">
        <v>159</v>
      </c>
      <c r="J768" s="17">
        <f>VLOOKUP(A768,'TB 2023'!B:J,9,0)</f>
        <v>0</v>
      </c>
      <c r="K768" s="18">
        <f t="shared" si="47"/>
        <v>0</v>
      </c>
      <c r="L768" s="17">
        <f>VLOOKUP(A768,'TB 2023'!B:M,12,0)</f>
        <v>5460</v>
      </c>
      <c r="M768" s="18">
        <f t="shared" si="48"/>
        <v>0</v>
      </c>
      <c r="O768" s="15"/>
    </row>
    <row r="769" spans="1:15" ht="13.5">
      <c r="A769" s="13">
        <v>201020532</v>
      </c>
      <c r="B769" s="14" t="s">
        <v>885</v>
      </c>
      <c r="C769" s="15">
        <v>0</v>
      </c>
      <c r="D769" s="15">
        <v>0</v>
      </c>
      <c r="E769" s="15">
        <v>0</v>
      </c>
      <c r="F769" s="15">
        <v>0</v>
      </c>
      <c r="G769" s="11">
        <f t="shared" si="45"/>
        <v>0</v>
      </c>
      <c r="H769" s="12">
        <f t="shared" si="46"/>
        <v>0</v>
      </c>
      <c r="I769" s="324" t="s">
        <v>159</v>
      </c>
      <c r="J769" s="17">
        <f>VLOOKUP(A769,'TB 2023'!B:J,9,0)</f>
        <v>0</v>
      </c>
      <c r="K769" s="18">
        <f t="shared" si="47"/>
        <v>0</v>
      </c>
      <c r="L769" s="17">
        <f>VLOOKUP(A769,'TB 2023'!B:M,12,0)</f>
        <v>0</v>
      </c>
      <c r="M769" s="18">
        <f t="shared" si="48"/>
        <v>0</v>
      </c>
      <c r="O769" s="15"/>
    </row>
    <row r="770" spans="1:15" ht="13.5">
      <c r="A770" s="13">
        <v>201020533</v>
      </c>
      <c r="B770" s="14" t="s">
        <v>886</v>
      </c>
      <c r="C770" s="15">
        <v>0</v>
      </c>
      <c r="D770" s="15">
        <v>0</v>
      </c>
      <c r="E770" s="15">
        <v>0</v>
      </c>
      <c r="F770" s="15">
        <v>0</v>
      </c>
      <c r="G770" s="11">
        <f t="shared" si="45"/>
        <v>0</v>
      </c>
      <c r="H770" s="12">
        <f t="shared" si="46"/>
        <v>0</v>
      </c>
      <c r="I770" s="324" t="s">
        <v>159</v>
      </c>
      <c r="J770" s="17">
        <f>VLOOKUP(A770,'TB 2023'!B:J,9,0)</f>
        <v>0</v>
      </c>
      <c r="K770" s="18">
        <f t="shared" si="47"/>
        <v>0</v>
      </c>
      <c r="L770" s="17">
        <f>VLOOKUP(A770,'TB 2023'!B:M,12,0)</f>
        <v>0</v>
      </c>
      <c r="M770" s="18">
        <f t="shared" si="48"/>
        <v>0</v>
      </c>
      <c r="O770" s="15"/>
    </row>
    <row r="771" spans="1:15" ht="13.5">
      <c r="A771" s="13">
        <v>201020534</v>
      </c>
      <c r="B771" s="14" t="s">
        <v>887</v>
      </c>
      <c r="C771" s="15">
        <v>0</v>
      </c>
      <c r="D771" s="15">
        <v>0</v>
      </c>
      <c r="E771" s="15">
        <v>0</v>
      </c>
      <c r="F771" s="15">
        <v>0</v>
      </c>
      <c r="G771" s="11">
        <f t="shared" si="45"/>
        <v>0</v>
      </c>
      <c r="H771" s="12">
        <f t="shared" si="46"/>
        <v>0</v>
      </c>
      <c r="I771" s="324" t="s">
        <v>159</v>
      </c>
      <c r="J771" s="17">
        <f>VLOOKUP(A771,'TB 2023'!B:J,9,0)</f>
        <v>0</v>
      </c>
      <c r="K771" s="18">
        <f t="shared" si="47"/>
        <v>0</v>
      </c>
      <c r="L771" s="17">
        <f>VLOOKUP(A771,'TB 2023'!B:M,12,0)</f>
        <v>0</v>
      </c>
      <c r="M771" s="18">
        <f t="shared" si="48"/>
        <v>0</v>
      </c>
      <c r="O771" s="15"/>
    </row>
    <row r="772" spans="1:15" ht="13.5">
      <c r="A772" s="13">
        <v>201020535</v>
      </c>
      <c r="B772" s="14" t="s">
        <v>888</v>
      </c>
      <c r="C772" s="15">
        <v>0</v>
      </c>
      <c r="D772" s="15">
        <v>2300.25</v>
      </c>
      <c r="E772" s="15">
        <v>0</v>
      </c>
      <c r="F772" s="15">
        <v>0</v>
      </c>
      <c r="G772" s="11">
        <f t="shared" si="45"/>
        <v>0</v>
      </c>
      <c r="H772" s="12">
        <f t="shared" si="46"/>
        <v>2300.25</v>
      </c>
      <c r="I772" s="324" t="s">
        <v>159</v>
      </c>
      <c r="J772" s="17">
        <f>VLOOKUP(A772,'TB 2023'!B:J,9,0)</f>
        <v>0</v>
      </c>
      <c r="K772" s="18">
        <f t="shared" si="47"/>
        <v>0</v>
      </c>
      <c r="L772" s="17">
        <f>VLOOKUP(A772,'TB 2023'!B:M,12,0)</f>
        <v>0</v>
      </c>
      <c r="M772" s="18">
        <f t="shared" si="48"/>
        <v>0</v>
      </c>
      <c r="O772" s="15"/>
    </row>
    <row r="773" spans="1:15" ht="13.5">
      <c r="A773" s="13">
        <v>201020536</v>
      </c>
      <c r="B773" s="14" t="s">
        <v>889</v>
      </c>
      <c r="C773" s="15">
        <v>0</v>
      </c>
      <c r="D773" s="15">
        <v>24724.86</v>
      </c>
      <c r="E773" s="15">
        <v>24724.86</v>
      </c>
      <c r="F773" s="15">
        <v>0</v>
      </c>
      <c r="G773" s="11">
        <f t="shared" si="45"/>
        <v>0</v>
      </c>
      <c r="H773" s="12">
        <f t="shared" si="46"/>
        <v>0</v>
      </c>
      <c r="I773" s="324" t="s">
        <v>159</v>
      </c>
      <c r="J773" s="17">
        <f>VLOOKUP(A773,'TB 2023'!B:J,9,0)</f>
        <v>0</v>
      </c>
      <c r="K773" s="18">
        <f t="shared" si="47"/>
        <v>0</v>
      </c>
      <c r="L773" s="17">
        <f>VLOOKUP(A773,'TB 2023'!B:M,12,0)</f>
        <v>0</v>
      </c>
      <c r="M773" s="18">
        <f t="shared" si="48"/>
        <v>0</v>
      </c>
      <c r="O773" s="15"/>
    </row>
    <row r="774" spans="1:15" ht="13.5">
      <c r="A774" s="13">
        <v>201020537</v>
      </c>
      <c r="B774" s="14" t="s">
        <v>890</v>
      </c>
      <c r="C774" s="15">
        <v>0</v>
      </c>
      <c r="D774" s="15">
        <v>9000.43</v>
      </c>
      <c r="E774" s="15">
        <v>0</v>
      </c>
      <c r="F774" s="15">
        <v>0</v>
      </c>
      <c r="G774" s="11">
        <f t="shared" ref="G774:G837" si="49">IF((C774+E774)-(D774+F774)&lt;0,0,(C774+E774)-(D774+F774))</f>
        <v>0</v>
      </c>
      <c r="H774" s="12">
        <f t="shared" ref="H774:H837" si="50">-IF((C774+E774)-(D774+F774)&lt;0,(C774+E774)-(D774+F774),0)</f>
        <v>9000.43</v>
      </c>
      <c r="I774" s="324" t="s">
        <v>159</v>
      </c>
      <c r="J774" s="17">
        <f>VLOOKUP(A774,'TB 2023'!B:J,9,0)</f>
        <v>0</v>
      </c>
      <c r="K774" s="18">
        <f t="shared" ref="K774:K837" si="51">J774-C774</f>
        <v>0</v>
      </c>
      <c r="L774" s="17">
        <f>VLOOKUP(A774,'TB 2023'!B:M,12,0)</f>
        <v>0</v>
      </c>
      <c r="M774" s="18">
        <f t="shared" ref="M774:M837" si="52">L774-F774</f>
        <v>0</v>
      </c>
      <c r="O774" s="15"/>
    </row>
    <row r="775" spans="1:15" ht="13.5">
      <c r="A775" s="13">
        <v>201020538</v>
      </c>
      <c r="B775" s="14" t="s">
        <v>891</v>
      </c>
      <c r="C775" s="15">
        <v>0</v>
      </c>
      <c r="D775" s="15">
        <v>0</v>
      </c>
      <c r="E775" s="15">
        <v>0</v>
      </c>
      <c r="F775" s="15">
        <v>0</v>
      </c>
      <c r="G775" s="11">
        <f t="shared" si="49"/>
        <v>0</v>
      </c>
      <c r="H775" s="12">
        <f t="shared" si="50"/>
        <v>0</v>
      </c>
      <c r="I775" s="324" t="s">
        <v>159</v>
      </c>
      <c r="J775" s="17">
        <f>VLOOKUP(A775,'TB 2023'!B:J,9,0)</f>
        <v>0</v>
      </c>
      <c r="K775" s="18">
        <f t="shared" si="51"/>
        <v>0</v>
      </c>
      <c r="L775" s="17">
        <f>VLOOKUP(A775,'TB 2023'!B:M,12,0)</f>
        <v>0</v>
      </c>
      <c r="M775" s="18">
        <f t="shared" si="52"/>
        <v>0</v>
      </c>
      <c r="O775" s="15"/>
    </row>
    <row r="776" spans="1:15" ht="13.5">
      <c r="A776" s="13">
        <v>201020540</v>
      </c>
      <c r="B776" s="14" t="s">
        <v>892</v>
      </c>
      <c r="C776" s="15">
        <v>0</v>
      </c>
      <c r="D776" s="15">
        <v>11600.16</v>
      </c>
      <c r="E776" s="15">
        <v>0</v>
      </c>
      <c r="F776" s="15">
        <v>0</v>
      </c>
      <c r="G776" s="11">
        <f t="shared" si="49"/>
        <v>0</v>
      </c>
      <c r="H776" s="12">
        <f t="shared" si="50"/>
        <v>11600.16</v>
      </c>
      <c r="I776" s="324" t="s">
        <v>159</v>
      </c>
      <c r="J776" s="17">
        <f>VLOOKUP(A776,'TB 2023'!B:J,9,0)</f>
        <v>0</v>
      </c>
      <c r="K776" s="18">
        <f t="shared" si="51"/>
        <v>0</v>
      </c>
      <c r="L776" s="17">
        <f>VLOOKUP(A776,'TB 2023'!B:M,12,0)</f>
        <v>0</v>
      </c>
      <c r="M776" s="18">
        <f t="shared" si="52"/>
        <v>0</v>
      </c>
      <c r="O776" s="15"/>
    </row>
    <row r="777" spans="1:15" ht="13.5">
      <c r="A777" s="13">
        <v>201020541</v>
      </c>
      <c r="B777" s="14" t="s">
        <v>893</v>
      </c>
      <c r="C777" s="15">
        <v>94.83</v>
      </c>
      <c r="D777" s="15">
        <v>0</v>
      </c>
      <c r="E777" s="15">
        <v>30031</v>
      </c>
      <c r="F777" s="15">
        <v>36696.400000000001</v>
      </c>
      <c r="G777" s="11">
        <f t="shared" si="49"/>
        <v>0</v>
      </c>
      <c r="H777" s="12">
        <f t="shared" si="50"/>
        <v>6570.57</v>
      </c>
      <c r="I777" s="324" t="s">
        <v>159</v>
      </c>
      <c r="J777" s="17">
        <f>VLOOKUP(A777,'TB 2023'!B:J,9,0)</f>
        <v>94.83</v>
      </c>
      <c r="K777" s="18">
        <f t="shared" si="51"/>
        <v>0</v>
      </c>
      <c r="L777" s="17">
        <f>VLOOKUP(A777,'TB 2023'!B:M,12,0)</f>
        <v>36696.400000000001</v>
      </c>
      <c r="M777" s="18">
        <f t="shared" si="52"/>
        <v>0</v>
      </c>
      <c r="O777" s="15"/>
    </row>
    <row r="778" spans="1:15" ht="13.5">
      <c r="A778" s="13">
        <v>201020542</v>
      </c>
      <c r="B778" s="14" t="s">
        <v>894</v>
      </c>
      <c r="C778" s="15">
        <v>0</v>
      </c>
      <c r="D778" s="15">
        <v>0</v>
      </c>
      <c r="E778" s="15">
        <v>165500</v>
      </c>
      <c r="F778" s="15">
        <v>191726</v>
      </c>
      <c r="G778" s="11">
        <f t="shared" si="49"/>
        <v>0</v>
      </c>
      <c r="H778" s="12">
        <f t="shared" si="50"/>
        <v>26226</v>
      </c>
      <c r="I778" s="324" t="s">
        <v>159</v>
      </c>
      <c r="J778" s="17">
        <f>VLOOKUP(A778,'TB 2023'!B:J,9,0)</f>
        <v>0</v>
      </c>
      <c r="K778" s="18">
        <f t="shared" si="51"/>
        <v>0</v>
      </c>
      <c r="L778" s="17">
        <f>VLOOKUP(A778,'TB 2023'!B:M,12,0)</f>
        <v>191726</v>
      </c>
      <c r="M778" s="18">
        <f t="shared" si="52"/>
        <v>0</v>
      </c>
      <c r="O778" s="15"/>
    </row>
    <row r="779" spans="1:15" ht="13.5">
      <c r="A779" s="13">
        <v>201020543</v>
      </c>
      <c r="B779" s="14" t="s">
        <v>895</v>
      </c>
      <c r="C779" s="15">
        <v>0</v>
      </c>
      <c r="D779" s="15">
        <v>0</v>
      </c>
      <c r="E779" s="15">
        <v>175000</v>
      </c>
      <c r="F779" s="15">
        <v>206986</v>
      </c>
      <c r="G779" s="11">
        <f t="shared" si="49"/>
        <v>0</v>
      </c>
      <c r="H779" s="12">
        <f t="shared" si="50"/>
        <v>31986</v>
      </c>
      <c r="I779" s="324" t="s">
        <v>159</v>
      </c>
      <c r="J779" s="17">
        <f>VLOOKUP(A779,'TB 2023'!B:J,9,0)</f>
        <v>0</v>
      </c>
      <c r="K779" s="18">
        <f t="shared" si="51"/>
        <v>0</v>
      </c>
      <c r="L779" s="17">
        <f>VLOOKUP(A779,'TB 2023'!B:M,12,0)</f>
        <v>206986</v>
      </c>
      <c r="M779" s="18">
        <f t="shared" si="52"/>
        <v>0</v>
      </c>
      <c r="O779" s="15"/>
    </row>
    <row r="780" spans="1:15" ht="13.5">
      <c r="A780" s="13">
        <v>201020544</v>
      </c>
      <c r="B780" s="14" t="s">
        <v>896</v>
      </c>
      <c r="C780" s="15">
        <v>0</v>
      </c>
      <c r="D780" s="15">
        <v>0</v>
      </c>
      <c r="E780" s="15">
        <v>5000</v>
      </c>
      <c r="F780" s="15">
        <v>5000</v>
      </c>
      <c r="G780" s="11">
        <f t="shared" si="49"/>
        <v>0</v>
      </c>
      <c r="H780" s="12">
        <f t="shared" si="50"/>
        <v>0</v>
      </c>
      <c r="I780" s="324" t="s">
        <v>159</v>
      </c>
      <c r="J780" s="17">
        <f>VLOOKUP(A780,'TB 2023'!B:J,9,0)</f>
        <v>0</v>
      </c>
      <c r="K780" s="18">
        <f t="shared" si="51"/>
        <v>0</v>
      </c>
      <c r="L780" s="17">
        <f>VLOOKUP(A780,'TB 2023'!B:M,12,0)</f>
        <v>5000</v>
      </c>
      <c r="M780" s="18">
        <f t="shared" si="52"/>
        <v>0</v>
      </c>
      <c r="O780" s="15"/>
    </row>
    <row r="781" spans="1:15" ht="13.5">
      <c r="A781" s="13">
        <v>201020545</v>
      </c>
      <c r="B781" s="14" t="s">
        <v>897</v>
      </c>
      <c r="C781" s="15">
        <v>0</v>
      </c>
      <c r="D781" s="15">
        <v>0</v>
      </c>
      <c r="E781" s="15">
        <v>103000</v>
      </c>
      <c r="F781" s="15">
        <v>104845</v>
      </c>
      <c r="G781" s="11">
        <f t="shared" si="49"/>
        <v>0</v>
      </c>
      <c r="H781" s="12">
        <f t="shared" si="50"/>
        <v>1845</v>
      </c>
      <c r="I781" s="324" t="s">
        <v>159</v>
      </c>
      <c r="J781" s="17">
        <f>VLOOKUP(A781,'TB 2023'!B:J,9,0)</f>
        <v>0</v>
      </c>
      <c r="K781" s="18">
        <f t="shared" si="51"/>
        <v>0</v>
      </c>
      <c r="L781" s="17">
        <f>VLOOKUP(A781,'TB 2023'!B:M,12,0)</f>
        <v>104845</v>
      </c>
      <c r="M781" s="18">
        <f t="shared" si="52"/>
        <v>0</v>
      </c>
      <c r="O781" s="15"/>
    </row>
    <row r="782" spans="1:15" ht="13.5">
      <c r="A782" s="13">
        <v>201020546</v>
      </c>
      <c r="B782" s="14" t="s">
        <v>898</v>
      </c>
      <c r="C782" s="15">
        <v>0</v>
      </c>
      <c r="D782" s="15">
        <v>0</v>
      </c>
      <c r="E782" s="15">
        <v>5000</v>
      </c>
      <c r="F782" s="15">
        <v>12000</v>
      </c>
      <c r="G782" s="11">
        <f t="shared" si="49"/>
        <v>0</v>
      </c>
      <c r="H782" s="12">
        <f t="shared" si="50"/>
        <v>7000</v>
      </c>
      <c r="I782" s="324" t="s">
        <v>159</v>
      </c>
      <c r="J782" s="17">
        <f>VLOOKUP(A782,'TB 2023'!B:J,9,0)</f>
        <v>0</v>
      </c>
      <c r="K782" s="18">
        <f t="shared" si="51"/>
        <v>0</v>
      </c>
      <c r="L782" s="17">
        <f>VLOOKUP(A782,'TB 2023'!B:M,12,0)</f>
        <v>12000</v>
      </c>
      <c r="M782" s="18">
        <f t="shared" si="52"/>
        <v>0</v>
      </c>
      <c r="O782" s="15"/>
    </row>
    <row r="783" spans="1:15" ht="13.5">
      <c r="A783" s="13">
        <v>201020547</v>
      </c>
      <c r="B783" s="14" t="s">
        <v>899</v>
      </c>
      <c r="C783" s="15">
        <v>0</v>
      </c>
      <c r="D783" s="15">
        <v>0</v>
      </c>
      <c r="E783" s="15">
        <v>43400</v>
      </c>
      <c r="F783" s="15">
        <v>43400</v>
      </c>
      <c r="G783" s="11">
        <f t="shared" si="49"/>
        <v>0</v>
      </c>
      <c r="H783" s="12">
        <f t="shared" si="50"/>
        <v>0</v>
      </c>
      <c r="I783" s="324" t="s">
        <v>159</v>
      </c>
      <c r="J783" s="17">
        <f>VLOOKUP(A783,'TB 2023'!B:J,9,0)</f>
        <v>0</v>
      </c>
      <c r="K783" s="18">
        <f t="shared" si="51"/>
        <v>0</v>
      </c>
      <c r="L783" s="17">
        <f>VLOOKUP(A783,'TB 2023'!B:M,12,0)</f>
        <v>43400</v>
      </c>
      <c r="M783" s="18">
        <f t="shared" si="52"/>
        <v>0</v>
      </c>
      <c r="O783" s="15"/>
    </row>
    <row r="784" spans="1:15" ht="13.5">
      <c r="A784" s="13">
        <v>201020548</v>
      </c>
      <c r="B784" s="14" t="s">
        <v>900</v>
      </c>
      <c r="C784" s="15">
        <v>0</v>
      </c>
      <c r="D784" s="15">
        <v>0</v>
      </c>
      <c r="E784" s="15">
        <v>25000</v>
      </c>
      <c r="F784" s="15">
        <v>36349.26</v>
      </c>
      <c r="G784" s="11">
        <f t="shared" si="49"/>
        <v>0</v>
      </c>
      <c r="H784" s="12">
        <f t="shared" si="50"/>
        <v>11349.260000000002</v>
      </c>
      <c r="I784" s="324" t="s">
        <v>159</v>
      </c>
      <c r="J784" s="17">
        <f>VLOOKUP(A784,'TB 2023'!B:J,9,0)</f>
        <v>0</v>
      </c>
      <c r="K784" s="18">
        <f t="shared" si="51"/>
        <v>0</v>
      </c>
      <c r="L784" s="17">
        <f>VLOOKUP(A784,'TB 2023'!B:M,12,0)</f>
        <v>36349.26</v>
      </c>
      <c r="M784" s="18">
        <f t="shared" si="52"/>
        <v>0</v>
      </c>
      <c r="O784" s="15"/>
    </row>
    <row r="785" spans="1:15" ht="13.5">
      <c r="A785" s="13">
        <v>201020549</v>
      </c>
      <c r="B785" s="14" t="s">
        <v>901</v>
      </c>
      <c r="C785" s="15">
        <v>0</v>
      </c>
      <c r="D785" s="15">
        <v>0</v>
      </c>
      <c r="E785" s="15">
        <v>61920</v>
      </c>
      <c r="F785" s="15">
        <v>80855.960000000006</v>
      </c>
      <c r="G785" s="11">
        <f t="shared" si="49"/>
        <v>0</v>
      </c>
      <c r="H785" s="12">
        <f t="shared" si="50"/>
        <v>18935.960000000006</v>
      </c>
      <c r="I785" s="324" t="s">
        <v>159</v>
      </c>
      <c r="J785" s="17">
        <f>VLOOKUP(A785,'TB 2023'!B:J,9,0)</f>
        <v>0</v>
      </c>
      <c r="K785" s="18">
        <f t="shared" si="51"/>
        <v>0</v>
      </c>
      <c r="L785" s="17">
        <f>VLOOKUP(A785,'TB 2023'!B:M,12,0)</f>
        <v>80855.960000000006</v>
      </c>
      <c r="M785" s="18">
        <f t="shared" si="52"/>
        <v>0</v>
      </c>
      <c r="O785" s="15"/>
    </row>
    <row r="786" spans="1:15" ht="13.5">
      <c r="A786" s="13">
        <v>201020550</v>
      </c>
      <c r="B786" s="14" t="s">
        <v>902</v>
      </c>
      <c r="C786" s="15">
        <v>0</v>
      </c>
      <c r="D786" s="15">
        <v>0</v>
      </c>
      <c r="E786" s="15">
        <v>16200</v>
      </c>
      <c r="F786" s="15">
        <v>16200</v>
      </c>
      <c r="G786" s="11">
        <f t="shared" si="49"/>
        <v>0</v>
      </c>
      <c r="H786" s="12">
        <f t="shared" si="50"/>
        <v>0</v>
      </c>
      <c r="I786" s="324" t="s">
        <v>159</v>
      </c>
      <c r="J786" s="17">
        <f>VLOOKUP(A786,'TB 2023'!B:J,9,0)</f>
        <v>0</v>
      </c>
      <c r="K786" s="18">
        <f t="shared" si="51"/>
        <v>0</v>
      </c>
      <c r="L786" s="17">
        <f>VLOOKUP(A786,'TB 2023'!B:M,12,0)</f>
        <v>16200</v>
      </c>
      <c r="M786" s="18">
        <f t="shared" si="52"/>
        <v>0</v>
      </c>
      <c r="O786" s="15"/>
    </row>
    <row r="787" spans="1:15" ht="13.5">
      <c r="A787" s="13">
        <v>201020551</v>
      </c>
      <c r="B787" s="14" t="s">
        <v>903</v>
      </c>
      <c r="C787" s="15">
        <v>0</v>
      </c>
      <c r="D787" s="15">
        <v>0</v>
      </c>
      <c r="E787" s="15">
        <v>1750</v>
      </c>
      <c r="F787" s="15">
        <v>1750</v>
      </c>
      <c r="G787" s="11">
        <f t="shared" si="49"/>
        <v>0</v>
      </c>
      <c r="H787" s="12">
        <f t="shared" si="50"/>
        <v>0</v>
      </c>
      <c r="I787" s="324" t="s">
        <v>159</v>
      </c>
      <c r="J787" s="17">
        <f>VLOOKUP(A787,'TB 2023'!B:J,9,0)</f>
        <v>0</v>
      </c>
      <c r="K787" s="18">
        <f t="shared" si="51"/>
        <v>0</v>
      </c>
      <c r="L787" s="17">
        <f>VLOOKUP(A787,'TB 2023'!B:M,12,0)</f>
        <v>1750</v>
      </c>
      <c r="M787" s="18">
        <f t="shared" si="52"/>
        <v>0</v>
      </c>
      <c r="O787" s="15"/>
    </row>
    <row r="788" spans="1:15" ht="13.5">
      <c r="A788" s="13">
        <v>201020552</v>
      </c>
      <c r="B788" s="14" t="s">
        <v>3280</v>
      </c>
      <c r="C788" s="15">
        <v>0</v>
      </c>
      <c r="D788" s="15">
        <v>0</v>
      </c>
      <c r="E788" s="15">
        <v>7500</v>
      </c>
      <c r="F788" s="15">
        <v>7500</v>
      </c>
      <c r="G788" s="11">
        <f t="shared" si="49"/>
        <v>0</v>
      </c>
      <c r="H788" s="12">
        <f t="shared" si="50"/>
        <v>0</v>
      </c>
      <c r="I788" s="324" t="s">
        <v>159</v>
      </c>
      <c r="J788" s="17">
        <f>VLOOKUP(A788,'TB 2023'!B:J,9,0)</f>
        <v>0</v>
      </c>
      <c r="K788" s="18">
        <f t="shared" si="51"/>
        <v>0</v>
      </c>
      <c r="L788" s="17">
        <f>VLOOKUP(A788,'TB 2023'!B:M,12,0)</f>
        <v>7500</v>
      </c>
      <c r="M788" s="18">
        <f t="shared" si="52"/>
        <v>0</v>
      </c>
      <c r="O788" s="15"/>
    </row>
    <row r="789" spans="1:15" ht="13.5">
      <c r="A789" s="13">
        <v>201020553</v>
      </c>
      <c r="B789" s="14" t="s">
        <v>3327</v>
      </c>
      <c r="C789" s="15">
        <v>0</v>
      </c>
      <c r="D789" s="15">
        <v>0</v>
      </c>
      <c r="E789" s="15">
        <v>12000</v>
      </c>
      <c r="F789" s="15">
        <v>12000</v>
      </c>
      <c r="G789" s="11">
        <f t="shared" si="49"/>
        <v>0</v>
      </c>
      <c r="H789" s="12">
        <f t="shared" si="50"/>
        <v>0</v>
      </c>
      <c r="I789" s="324" t="s">
        <v>159</v>
      </c>
      <c r="J789" s="17">
        <f>VLOOKUP(A789,'TB 2023'!B:J,9,0)</f>
        <v>0</v>
      </c>
      <c r="K789" s="18">
        <f t="shared" si="51"/>
        <v>0</v>
      </c>
      <c r="L789" s="17">
        <f>VLOOKUP(A789,'TB 2023'!B:M,12,0)</f>
        <v>12000</v>
      </c>
      <c r="M789" s="18">
        <f t="shared" si="52"/>
        <v>0</v>
      </c>
      <c r="O789" s="15"/>
    </row>
    <row r="790" spans="1:15" ht="13.5">
      <c r="A790" s="13">
        <v>201020601</v>
      </c>
      <c r="B790" s="14" t="s">
        <v>904</v>
      </c>
      <c r="C790" s="15">
        <v>24000</v>
      </c>
      <c r="D790" s="15">
        <v>0</v>
      </c>
      <c r="E790" s="15">
        <v>0</v>
      </c>
      <c r="F790" s="15">
        <v>0</v>
      </c>
      <c r="G790" s="11">
        <f t="shared" si="49"/>
        <v>24000</v>
      </c>
      <c r="H790" s="12">
        <f t="shared" si="50"/>
        <v>0</v>
      </c>
      <c r="I790" s="324" t="s">
        <v>159</v>
      </c>
      <c r="J790" s="17">
        <f>VLOOKUP(A790,'TB 2023'!B:J,9,0)</f>
        <v>24000</v>
      </c>
      <c r="K790" s="18">
        <f t="shared" si="51"/>
        <v>0</v>
      </c>
      <c r="L790" s="17">
        <f>VLOOKUP(A790,'TB 2023'!B:M,12,0)</f>
        <v>0</v>
      </c>
      <c r="M790" s="18">
        <f t="shared" si="52"/>
        <v>0</v>
      </c>
      <c r="O790" s="15"/>
    </row>
    <row r="791" spans="1:15" ht="13.5">
      <c r="A791" s="13">
        <v>201020701</v>
      </c>
      <c r="B791" s="14" t="s">
        <v>905</v>
      </c>
      <c r="C791" s="15">
        <v>0</v>
      </c>
      <c r="D791" s="15">
        <v>0</v>
      </c>
      <c r="E791" s="15">
        <v>82065</v>
      </c>
      <c r="F791" s="15">
        <v>141846.79</v>
      </c>
      <c r="G791" s="11">
        <f t="shared" si="49"/>
        <v>0</v>
      </c>
      <c r="H791" s="12">
        <f t="shared" si="50"/>
        <v>59781.790000000008</v>
      </c>
      <c r="I791" s="324" t="s">
        <v>159</v>
      </c>
      <c r="J791" s="17">
        <f>VLOOKUP(A791,'TB 2023'!B:J,9,0)</f>
        <v>0</v>
      </c>
      <c r="K791" s="18">
        <f t="shared" si="51"/>
        <v>0</v>
      </c>
      <c r="L791" s="17">
        <f>VLOOKUP(A791,'TB 2023'!B:M,12,0)</f>
        <v>141846.79</v>
      </c>
      <c r="M791" s="18">
        <f t="shared" si="52"/>
        <v>0</v>
      </c>
      <c r="O791" s="15"/>
    </row>
    <row r="792" spans="1:15" ht="13.5">
      <c r="A792" s="13">
        <v>201020801</v>
      </c>
      <c r="B792" s="14" t="s">
        <v>906</v>
      </c>
      <c r="C792" s="15">
        <v>0</v>
      </c>
      <c r="D792" s="15">
        <v>31504.170000000002</v>
      </c>
      <c r="E792" s="15">
        <v>416854</v>
      </c>
      <c r="F792" s="15">
        <v>472115.85000000003</v>
      </c>
      <c r="G792" s="11">
        <f t="shared" si="49"/>
        <v>0</v>
      </c>
      <c r="H792" s="12">
        <f t="shared" si="50"/>
        <v>86766.020000000019</v>
      </c>
      <c r="I792" s="324" t="s">
        <v>159</v>
      </c>
      <c r="J792" s="17">
        <f>VLOOKUP(A792,'TB 2023'!B:J,9,0)</f>
        <v>0</v>
      </c>
      <c r="K792" s="18">
        <f t="shared" si="51"/>
        <v>0</v>
      </c>
      <c r="L792" s="17">
        <f>VLOOKUP(A792,'TB 2023'!B:M,12,0)</f>
        <v>472115.85000000003</v>
      </c>
      <c r="M792" s="18">
        <f t="shared" si="52"/>
        <v>0</v>
      </c>
      <c r="O792" s="15"/>
    </row>
    <row r="793" spans="1:15" ht="13.5">
      <c r="A793" s="13">
        <v>201020901</v>
      </c>
      <c r="B793" s="14" t="s">
        <v>907</v>
      </c>
      <c r="C793" s="15">
        <v>0</v>
      </c>
      <c r="D793" s="15">
        <v>0</v>
      </c>
      <c r="E793" s="15">
        <v>25000</v>
      </c>
      <c r="F793" s="15">
        <v>33154.959999999999</v>
      </c>
      <c r="G793" s="11">
        <f t="shared" si="49"/>
        <v>0</v>
      </c>
      <c r="H793" s="12">
        <f t="shared" si="50"/>
        <v>8154.9599999999991</v>
      </c>
      <c r="I793" s="324" t="s">
        <v>159</v>
      </c>
      <c r="J793" s="17">
        <f>VLOOKUP(A793,'TB 2023'!B:J,9,0)</f>
        <v>0</v>
      </c>
      <c r="K793" s="18">
        <f t="shared" si="51"/>
        <v>0</v>
      </c>
      <c r="L793" s="17">
        <f>VLOOKUP(A793,'TB 2023'!B:M,12,0)</f>
        <v>33154.959999999999</v>
      </c>
      <c r="M793" s="18">
        <f t="shared" si="52"/>
        <v>0</v>
      </c>
      <c r="O793" s="15"/>
    </row>
    <row r="794" spans="1:15" ht="13.5">
      <c r="A794" s="13">
        <v>201021007</v>
      </c>
      <c r="B794" s="14" t="s">
        <v>908</v>
      </c>
      <c r="C794" s="15">
        <v>0</v>
      </c>
      <c r="D794" s="15">
        <v>0</v>
      </c>
      <c r="E794" s="15">
        <v>0</v>
      </c>
      <c r="F794" s="15">
        <v>0</v>
      </c>
      <c r="G794" s="11">
        <f t="shared" si="49"/>
        <v>0</v>
      </c>
      <c r="H794" s="12">
        <f t="shared" si="50"/>
        <v>0</v>
      </c>
      <c r="I794" s="324" t="s">
        <v>159</v>
      </c>
      <c r="J794" s="17">
        <f>VLOOKUP(A794,'TB 2023'!B:J,9,0)</f>
        <v>0</v>
      </c>
      <c r="K794" s="18">
        <f t="shared" si="51"/>
        <v>0</v>
      </c>
      <c r="L794" s="17">
        <f>VLOOKUP(A794,'TB 2023'!B:M,12,0)</f>
        <v>0</v>
      </c>
      <c r="M794" s="18">
        <f t="shared" si="52"/>
        <v>0</v>
      </c>
      <c r="O794" s="15"/>
    </row>
    <row r="795" spans="1:15" ht="13.5">
      <c r="A795" s="13">
        <v>201021107</v>
      </c>
      <c r="B795" s="14" t="s">
        <v>909</v>
      </c>
      <c r="C795" s="15">
        <v>0</v>
      </c>
      <c r="D795" s="15">
        <v>0</v>
      </c>
      <c r="E795" s="15">
        <v>129000</v>
      </c>
      <c r="F795" s="15">
        <v>131388.65</v>
      </c>
      <c r="G795" s="11">
        <f t="shared" si="49"/>
        <v>0</v>
      </c>
      <c r="H795" s="12">
        <f t="shared" si="50"/>
        <v>2388.6499999999942</v>
      </c>
      <c r="I795" s="324" t="s">
        <v>159</v>
      </c>
      <c r="J795" s="17">
        <f>VLOOKUP(A795,'TB 2023'!B:J,9,0)</f>
        <v>0</v>
      </c>
      <c r="K795" s="18">
        <f t="shared" si="51"/>
        <v>0</v>
      </c>
      <c r="L795" s="17">
        <f>VLOOKUP(A795,'TB 2023'!B:M,12,0)</f>
        <v>131388.65</v>
      </c>
      <c r="M795" s="18">
        <f t="shared" si="52"/>
        <v>0</v>
      </c>
      <c r="O795" s="15"/>
    </row>
    <row r="796" spans="1:15" ht="13.5">
      <c r="A796" s="13">
        <v>201021301</v>
      </c>
      <c r="B796" s="14" t="s">
        <v>910</v>
      </c>
      <c r="C796" s="15">
        <v>0</v>
      </c>
      <c r="D796" s="15">
        <v>43031.94</v>
      </c>
      <c r="E796" s="15">
        <v>63995</v>
      </c>
      <c r="F796" s="15">
        <v>28379.73</v>
      </c>
      <c r="G796" s="11">
        <f t="shared" si="49"/>
        <v>0</v>
      </c>
      <c r="H796" s="12">
        <f t="shared" si="50"/>
        <v>7416.6699999999983</v>
      </c>
      <c r="I796" s="324" t="s">
        <v>159</v>
      </c>
      <c r="J796" s="17">
        <f>VLOOKUP(A796,'TB 2023'!B:J,9,0)</f>
        <v>0</v>
      </c>
      <c r="K796" s="18">
        <f t="shared" si="51"/>
        <v>0</v>
      </c>
      <c r="L796" s="17">
        <f>VLOOKUP(A796,'TB 2023'!B:M,12,0)</f>
        <v>28379.73</v>
      </c>
      <c r="M796" s="18">
        <f t="shared" si="52"/>
        <v>0</v>
      </c>
      <c r="O796" s="15"/>
    </row>
    <row r="797" spans="1:15" ht="13.5">
      <c r="A797" s="13">
        <v>201021501</v>
      </c>
      <c r="B797" s="14" t="s">
        <v>911</v>
      </c>
      <c r="C797" s="15">
        <v>0</v>
      </c>
      <c r="D797" s="15">
        <v>330.03000000000003</v>
      </c>
      <c r="E797" s="15">
        <v>63000</v>
      </c>
      <c r="F797" s="15">
        <v>62896.15</v>
      </c>
      <c r="G797" s="11">
        <f t="shared" si="49"/>
        <v>0</v>
      </c>
      <c r="H797" s="12">
        <f t="shared" si="50"/>
        <v>226.18000000000029</v>
      </c>
      <c r="I797" s="324" t="s">
        <v>159</v>
      </c>
      <c r="J797" s="17">
        <f>VLOOKUP(A797,'TB 2023'!B:J,9,0)</f>
        <v>0</v>
      </c>
      <c r="K797" s="18">
        <f t="shared" si="51"/>
        <v>0</v>
      </c>
      <c r="L797" s="17">
        <f>VLOOKUP(A797,'TB 2023'!B:M,12,0)</f>
        <v>62896.15</v>
      </c>
      <c r="M797" s="18">
        <f t="shared" si="52"/>
        <v>0</v>
      </c>
      <c r="O797" s="15"/>
    </row>
    <row r="798" spans="1:15" ht="13.5">
      <c r="A798" s="13">
        <v>201021601</v>
      </c>
      <c r="B798" s="14" t="s">
        <v>912</v>
      </c>
      <c r="C798" s="15">
        <v>0</v>
      </c>
      <c r="D798" s="15">
        <v>38322.230000000003</v>
      </c>
      <c r="E798" s="15">
        <v>200772</v>
      </c>
      <c r="F798" s="15">
        <v>176530.12</v>
      </c>
      <c r="G798" s="11">
        <f t="shared" si="49"/>
        <v>0</v>
      </c>
      <c r="H798" s="12">
        <f t="shared" si="50"/>
        <v>14080.350000000006</v>
      </c>
      <c r="I798" s="324" t="s">
        <v>159</v>
      </c>
      <c r="J798" s="17">
        <f>VLOOKUP(A798,'TB 2023'!B:J,9,0)</f>
        <v>0</v>
      </c>
      <c r="K798" s="18">
        <f t="shared" si="51"/>
        <v>0</v>
      </c>
      <c r="L798" s="17">
        <f>VLOOKUP(A798,'TB 2023'!B:M,12,0)</f>
        <v>176530.12</v>
      </c>
      <c r="M798" s="18">
        <f t="shared" si="52"/>
        <v>0</v>
      </c>
      <c r="O798" s="15"/>
    </row>
    <row r="799" spans="1:15" ht="13.5">
      <c r="A799" s="13">
        <v>201021801</v>
      </c>
      <c r="B799" s="14" t="s">
        <v>913</v>
      </c>
      <c r="C799" s="15">
        <v>0</v>
      </c>
      <c r="D799" s="15">
        <v>297188.91000000003</v>
      </c>
      <c r="E799" s="15">
        <v>90000</v>
      </c>
      <c r="F799" s="15">
        <v>141392.5</v>
      </c>
      <c r="G799" s="11">
        <f t="shared" si="49"/>
        <v>0</v>
      </c>
      <c r="H799" s="12">
        <f t="shared" si="50"/>
        <v>348581.41000000003</v>
      </c>
      <c r="I799" s="324" t="s">
        <v>159</v>
      </c>
      <c r="J799" s="17">
        <f>VLOOKUP(A799,'TB 2023'!B:J,9,0)</f>
        <v>0</v>
      </c>
      <c r="K799" s="18">
        <f t="shared" si="51"/>
        <v>0</v>
      </c>
      <c r="L799" s="17">
        <f>VLOOKUP(A799,'TB 2023'!B:M,12,0)</f>
        <v>141392.5</v>
      </c>
      <c r="M799" s="18">
        <f t="shared" si="52"/>
        <v>0</v>
      </c>
      <c r="O799" s="15"/>
    </row>
    <row r="800" spans="1:15" ht="13.5">
      <c r="A800" s="13">
        <v>201022002</v>
      </c>
      <c r="B800" s="14" t="s">
        <v>914</v>
      </c>
      <c r="C800" s="15">
        <v>0</v>
      </c>
      <c r="D800" s="15">
        <v>2489.39</v>
      </c>
      <c r="E800" s="15">
        <v>276613</v>
      </c>
      <c r="F800" s="15">
        <v>390348</v>
      </c>
      <c r="G800" s="11">
        <f t="shared" si="49"/>
        <v>0</v>
      </c>
      <c r="H800" s="12">
        <f t="shared" si="50"/>
        <v>116224.39000000001</v>
      </c>
      <c r="I800" s="324" t="s">
        <v>159</v>
      </c>
      <c r="J800" s="17">
        <f>VLOOKUP(A800,'TB 2023'!B:J,9,0)</f>
        <v>0</v>
      </c>
      <c r="K800" s="18">
        <f t="shared" si="51"/>
        <v>0</v>
      </c>
      <c r="L800" s="17">
        <f>VLOOKUP(A800,'TB 2023'!B:M,12,0)</f>
        <v>390348</v>
      </c>
      <c r="M800" s="18">
        <f t="shared" si="52"/>
        <v>0</v>
      </c>
      <c r="O800" s="15"/>
    </row>
    <row r="801" spans="1:15" ht="13.5">
      <c r="A801" s="13">
        <v>201022101</v>
      </c>
      <c r="B801" s="14" t="s">
        <v>915</v>
      </c>
      <c r="C801" s="15">
        <v>0</v>
      </c>
      <c r="D801" s="15">
        <v>0</v>
      </c>
      <c r="E801" s="15">
        <v>0</v>
      </c>
      <c r="F801" s="15">
        <v>0</v>
      </c>
      <c r="G801" s="11">
        <f t="shared" si="49"/>
        <v>0</v>
      </c>
      <c r="H801" s="12">
        <f t="shared" si="50"/>
        <v>0</v>
      </c>
      <c r="I801" s="324" t="s">
        <v>159</v>
      </c>
      <c r="J801" s="17">
        <f>VLOOKUP(A801,'TB 2023'!B:J,9,0)</f>
        <v>0</v>
      </c>
      <c r="K801" s="18">
        <f t="shared" si="51"/>
        <v>0</v>
      </c>
      <c r="L801" s="17">
        <f>VLOOKUP(A801,'TB 2023'!B:M,12,0)</f>
        <v>0</v>
      </c>
      <c r="M801" s="18">
        <f t="shared" si="52"/>
        <v>0</v>
      </c>
      <c r="O801" s="15"/>
    </row>
    <row r="802" spans="1:15" ht="13.5">
      <c r="A802" s="13">
        <v>201022402</v>
      </c>
      <c r="B802" s="14" t="s">
        <v>916</v>
      </c>
      <c r="C802" s="15">
        <v>0</v>
      </c>
      <c r="D802" s="15">
        <v>0</v>
      </c>
      <c r="E802" s="15">
        <v>0</v>
      </c>
      <c r="F802" s="15">
        <v>0</v>
      </c>
      <c r="G802" s="11">
        <f t="shared" si="49"/>
        <v>0</v>
      </c>
      <c r="H802" s="12">
        <f t="shared" si="50"/>
        <v>0</v>
      </c>
      <c r="I802" s="324" t="s">
        <v>159</v>
      </c>
      <c r="J802" s="17">
        <f>VLOOKUP(A802,'TB 2023'!B:J,9,0)</f>
        <v>0</v>
      </c>
      <c r="K802" s="18">
        <f t="shared" si="51"/>
        <v>0</v>
      </c>
      <c r="L802" s="17">
        <f>VLOOKUP(A802,'TB 2023'!B:M,12,0)</f>
        <v>0</v>
      </c>
      <c r="M802" s="18">
        <f t="shared" si="52"/>
        <v>0</v>
      </c>
      <c r="O802" s="15"/>
    </row>
    <row r="803" spans="1:15" ht="13.5">
      <c r="A803" s="13">
        <v>201022503</v>
      </c>
      <c r="B803" s="14" t="s">
        <v>917</v>
      </c>
      <c r="C803" s="15">
        <v>0</v>
      </c>
      <c r="D803" s="15">
        <v>19821.420000000002</v>
      </c>
      <c r="E803" s="15">
        <v>302032.60000000003</v>
      </c>
      <c r="F803" s="15">
        <v>347048.79</v>
      </c>
      <c r="G803" s="11">
        <f t="shared" si="49"/>
        <v>0</v>
      </c>
      <c r="H803" s="12">
        <f t="shared" si="50"/>
        <v>64837.609999999928</v>
      </c>
      <c r="I803" s="324" t="s">
        <v>159</v>
      </c>
      <c r="J803" s="17">
        <f>VLOOKUP(A803,'TB 2023'!B:J,9,0)</f>
        <v>0</v>
      </c>
      <c r="K803" s="18">
        <f t="shared" si="51"/>
        <v>0</v>
      </c>
      <c r="L803" s="17">
        <f>VLOOKUP(A803,'TB 2023'!B:M,12,0)</f>
        <v>347048.79</v>
      </c>
      <c r="M803" s="18">
        <f t="shared" si="52"/>
        <v>0</v>
      </c>
      <c r="O803" s="15"/>
    </row>
    <row r="804" spans="1:15" ht="13.5">
      <c r="A804" s="13">
        <v>201022505</v>
      </c>
      <c r="B804" s="14" t="s">
        <v>918</v>
      </c>
      <c r="C804" s="15">
        <v>0</v>
      </c>
      <c r="D804" s="15">
        <v>0</v>
      </c>
      <c r="E804" s="15">
        <v>0</v>
      </c>
      <c r="F804" s="15">
        <v>0</v>
      </c>
      <c r="G804" s="11">
        <f t="shared" si="49"/>
        <v>0</v>
      </c>
      <c r="H804" s="12">
        <f t="shared" si="50"/>
        <v>0</v>
      </c>
      <c r="I804" s="324" t="s">
        <v>159</v>
      </c>
      <c r="J804" s="17">
        <f>VLOOKUP(A804,'TB 2023'!B:J,9,0)</f>
        <v>0</v>
      </c>
      <c r="K804" s="18">
        <f t="shared" si="51"/>
        <v>0</v>
      </c>
      <c r="L804" s="17">
        <f>VLOOKUP(A804,'TB 2023'!B:M,12,0)</f>
        <v>0</v>
      </c>
      <c r="M804" s="18">
        <f t="shared" si="52"/>
        <v>0</v>
      </c>
      <c r="O804" s="15"/>
    </row>
    <row r="805" spans="1:15" ht="13.5">
      <c r="A805" s="13">
        <v>201023601</v>
      </c>
      <c r="B805" s="14" t="s">
        <v>919</v>
      </c>
      <c r="C805" s="15">
        <v>0</v>
      </c>
      <c r="D805" s="15">
        <v>0</v>
      </c>
      <c r="E805" s="15">
        <v>0</v>
      </c>
      <c r="F805" s="15">
        <v>0</v>
      </c>
      <c r="G805" s="11">
        <f t="shared" si="49"/>
        <v>0</v>
      </c>
      <c r="H805" s="12">
        <f t="shared" si="50"/>
        <v>0</v>
      </c>
      <c r="I805" s="324" t="s">
        <v>159</v>
      </c>
      <c r="J805" s="17">
        <f>VLOOKUP(A805,'TB 2023'!B:J,9,0)</f>
        <v>0</v>
      </c>
      <c r="K805" s="18">
        <f t="shared" si="51"/>
        <v>0</v>
      </c>
      <c r="L805" s="17">
        <f>VLOOKUP(A805,'TB 2023'!B:M,12,0)</f>
        <v>0</v>
      </c>
      <c r="M805" s="18">
        <f t="shared" si="52"/>
        <v>0</v>
      </c>
      <c r="O805" s="15"/>
    </row>
    <row r="806" spans="1:15" ht="13.5">
      <c r="A806" s="13">
        <v>201023603</v>
      </c>
      <c r="B806" s="14" t="s">
        <v>920</v>
      </c>
      <c r="C806" s="15">
        <v>0</v>
      </c>
      <c r="D806" s="15">
        <v>0</v>
      </c>
      <c r="E806" s="15">
        <v>0</v>
      </c>
      <c r="F806" s="15">
        <v>0</v>
      </c>
      <c r="G806" s="11">
        <f t="shared" si="49"/>
        <v>0</v>
      </c>
      <c r="H806" s="12">
        <f t="shared" si="50"/>
        <v>0</v>
      </c>
      <c r="I806" s="324" t="s">
        <v>159</v>
      </c>
      <c r="J806" s="17">
        <f>VLOOKUP(A806,'TB 2023'!B:J,9,0)</f>
        <v>0</v>
      </c>
      <c r="K806" s="18">
        <f t="shared" si="51"/>
        <v>0</v>
      </c>
      <c r="L806" s="17">
        <f>VLOOKUP(A806,'TB 2023'!B:M,12,0)</f>
        <v>0</v>
      </c>
      <c r="M806" s="18">
        <f t="shared" si="52"/>
        <v>0</v>
      </c>
      <c r="O806" s="15"/>
    </row>
    <row r="807" spans="1:15" ht="13.5">
      <c r="A807" s="13">
        <v>201023607</v>
      </c>
      <c r="B807" s="14" t="s">
        <v>921</v>
      </c>
      <c r="C807" s="15">
        <v>0</v>
      </c>
      <c r="D807" s="15">
        <v>0</v>
      </c>
      <c r="E807" s="15">
        <v>0</v>
      </c>
      <c r="F807" s="15">
        <v>0</v>
      </c>
      <c r="G807" s="11">
        <f t="shared" si="49"/>
        <v>0</v>
      </c>
      <c r="H807" s="12">
        <f t="shared" si="50"/>
        <v>0</v>
      </c>
      <c r="I807" s="324" t="s">
        <v>159</v>
      </c>
      <c r="J807" s="17">
        <f>VLOOKUP(A807,'TB 2023'!B:J,9,0)</f>
        <v>0</v>
      </c>
      <c r="K807" s="18">
        <f t="shared" si="51"/>
        <v>0</v>
      </c>
      <c r="L807" s="17">
        <f>VLOOKUP(A807,'TB 2023'!B:M,12,0)</f>
        <v>0</v>
      </c>
      <c r="M807" s="18">
        <f t="shared" si="52"/>
        <v>0</v>
      </c>
      <c r="O807" s="15"/>
    </row>
    <row r="808" spans="1:15" ht="13.5">
      <c r="A808" s="13">
        <v>201023608</v>
      </c>
      <c r="B808" s="14" t="s">
        <v>922</v>
      </c>
      <c r="C808" s="15">
        <v>0</v>
      </c>
      <c r="D808" s="15">
        <v>1056671.29</v>
      </c>
      <c r="E808" s="15">
        <v>2107799.5982499998</v>
      </c>
      <c r="F808" s="15">
        <v>1571207.49</v>
      </c>
      <c r="G808" s="11">
        <f t="shared" si="49"/>
        <v>0</v>
      </c>
      <c r="H808" s="12">
        <f t="shared" si="50"/>
        <v>520079.18175000045</v>
      </c>
      <c r="I808" s="324" t="s">
        <v>159</v>
      </c>
      <c r="J808" s="17">
        <f>VLOOKUP(A808,'TB 2023'!B:J,9,0)</f>
        <v>0</v>
      </c>
      <c r="K808" s="18">
        <f t="shared" si="51"/>
        <v>0</v>
      </c>
      <c r="L808" s="17">
        <f>VLOOKUP(A808,'TB 2023'!B:M,12,0)</f>
        <v>1571207.49</v>
      </c>
      <c r="M808" s="18">
        <f t="shared" si="52"/>
        <v>0</v>
      </c>
      <c r="O808" s="15"/>
    </row>
    <row r="809" spans="1:15" ht="13.5">
      <c r="A809" s="13">
        <v>201023609</v>
      </c>
      <c r="B809" s="14" t="s">
        <v>923</v>
      </c>
      <c r="C809" s="15">
        <v>0</v>
      </c>
      <c r="D809" s="15">
        <v>0</v>
      </c>
      <c r="E809" s="15">
        <v>0</v>
      </c>
      <c r="F809" s="15">
        <v>0</v>
      </c>
      <c r="G809" s="11">
        <f t="shared" si="49"/>
        <v>0</v>
      </c>
      <c r="H809" s="12">
        <f t="shared" si="50"/>
        <v>0</v>
      </c>
      <c r="I809" s="324" t="s">
        <v>159</v>
      </c>
      <c r="J809" s="17">
        <f>VLOOKUP(A809,'TB 2023'!B:J,9,0)</f>
        <v>0</v>
      </c>
      <c r="K809" s="18">
        <f t="shared" si="51"/>
        <v>0</v>
      </c>
      <c r="L809" s="17">
        <f>VLOOKUP(A809,'TB 2023'!B:M,12,0)</f>
        <v>0</v>
      </c>
      <c r="M809" s="18">
        <f t="shared" si="52"/>
        <v>0</v>
      </c>
      <c r="O809" s="15"/>
    </row>
    <row r="810" spans="1:15" ht="13.5">
      <c r="A810" s="13">
        <v>201023901</v>
      </c>
      <c r="B810" s="14" t="s">
        <v>924</v>
      </c>
      <c r="C810" s="15">
        <v>0</v>
      </c>
      <c r="D810" s="15">
        <v>0</v>
      </c>
      <c r="E810" s="15">
        <v>0</v>
      </c>
      <c r="F810" s="15">
        <v>0</v>
      </c>
      <c r="G810" s="11">
        <f t="shared" si="49"/>
        <v>0</v>
      </c>
      <c r="H810" s="12">
        <f t="shared" si="50"/>
        <v>0</v>
      </c>
      <c r="I810" s="324" t="s">
        <v>159</v>
      </c>
      <c r="J810" s="17">
        <f>VLOOKUP(A810,'TB 2023'!B:J,9,0)</f>
        <v>0</v>
      </c>
      <c r="K810" s="18">
        <f t="shared" si="51"/>
        <v>0</v>
      </c>
      <c r="L810" s="17">
        <f>VLOOKUP(A810,'TB 2023'!B:M,12,0)</f>
        <v>0</v>
      </c>
      <c r="M810" s="18">
        <f t="shared" si="52"/>
        <v>0</v>
      </c>
      <c r="O810" s="15"/>
    </row>
    <row r="811" spans="1:15" ht="13.5">
      <c r="A811" s="13">
        <v>201024301</v>
      </c>
      <c r="B811" s="14" t="s">
        <v>925</v>
      </c>
      <c r="C811" s="15">
        <v>0</v>
      </c>
      <c r="D811" s="15">
        <v>0</v>
      </c>
      <c r="E811" s="15">
        <v>0</v>
      </c>
      <c r="F811" s="15">
        <v>0</v>
      </c>
      <c r="G811" s="11">
        <f t="shared" si="49"/>
        <v>0</v>
      </c>
      <c r="H811" s="12">
        <f t="shared" si="50"/>
        <v>0</v>
      </c>
      <c r="I811" s="324" t="s">
        <v>159</v>
      </c>
      <c r="J811" s="17">
        <f>VLOOKUP(A811,'TB 2023'!B:J,9,0)</f>
        <v>0</v>
      </c>
      <c r="K811" s="18">
        <f t="shared" si="51"/>
        <v>0</v>
      </c>
      <c r="L811" s="17">
        <f>VLOOKUP(A811,'TB 2023'!B:M,12,0)</f>
        <v>0</v>
      </c>
      <c r="M811" s="18">
        <f t="shared" si="52"/>
        <v>0</v>
      </c>
      <c r="O811" s="15"/>
    </row>
    <row r="812" spans="1:15" ht="13.5">
      <c r="A812" s="13">
        <v>201024302</v>
      </c>
      <c r="B812" s="14" t="s">
        <v>926</v>
      </c>
      <c r="C812" s="15">
        <v>0</v>
      </c>
      <c r="D812" s="15">
        <v>328975.78000000003</v>
      </c>
      <c r="E812" s="15">
        <v>1217419.4000000001</v>
      </c>
      <c r="F812" s="15">
        <v>1280258.6200000001</v>
      </c>
      <c r="G812" s="11">
        <f t="shared" si="49"/>
        <v>0</v>
      </c>
      <c r="H812" s="12">
        <f t="shared" si="50"/>
        <v>391815</v>
      </c>
      <c r="I812" s="324" t="s">
        <v>159</v>
      </c>
      <c r="J812" s="17">
        <f>VLOOKUP(A812,'TB 2023'!B:J,9,0)</f>
        <v>0</v>
      </c>
      <c r="K812" s="18">
        <f t="shared" si="51"/>
        <v>0</v>
      </c>
      <c r="L812" s="17">
        <f>VLOOKUP(A812,'TB 2023'!B:M,12,0)</f>
        <v>1280258.6200000001</v>
      </c>
      <c r="M812" s="18">
        <f t="shared" si="52"/>
        <v>0</v>
      </c>
      <c r="O812" s="15"/>
    </row>
    <row r="813" spans="1:15" ht="13.5">
      <c r="A813" s="13">
        <v>201024306</v>
      </c>
      <c r="B813" s="14" t="s">
        <v>927</v>
      </c>
      <c r="C813" s="15">
        <v>0</v>
      </c>
      <c r="D813" s="15">
        <v>0</v>
      </c>
      <c r="E813" s="15">
        <v>0</v>
      </c>
      <c r="F813" s="15">
        <v>0</v>
      </c>
      <c r="G813" s="11">
        <f t="shared" si="49"/>
        <v>0</v>
      </c>
      <c r="H813" s="12">
        <f t="shared" si="50"/>
        <v>0</v>
      </c>
      <c r="I813" s="324" t="s">
        <v>159</v>
      </c>
      <c r="J813" s="17">
        <f>VLOOKUP(A813,'TB 2023'!B:J,9,0)</f>
        <v>0</v>
      </c>
      <c r="K813" s="18">
        <f t="shared" si="51"/>
        <v>0</v>
      </c>
      <c r="L813" s="17">
        <f>VLOOKUP(A813,'TB 2023'!B:M,12,0)</f>
        <v>0</v>
      </c>
      <c r="M813" s="18">
        <f t="shared" si="52"/>
        <v>0</v>
      </c>
      <c r="O813" s="15"/>
    </row>
    <row r="814" spans="1:15" ht="13.5">
      <c r="A814" s="13">
        <v>201024307</v>
      </c>
      <c r="B814" s="14" t="s">
        <v>928</v>
      </c>
      <c r="C814" s="15">
        <v>0</v>
      </c>
      <c r="D814" s="15">
        <v>0</v>
      </c>
      <c r="E814" s="15">
        <v>0</v>
      </c>
      <c r="F814" s="15">
        <v>0</v>
      </c>
      <c r="G814" s="11">
        <f t="shared" si="49"/>
        <v>0</v>
      </c>
      <c r="H814" s="12">
        <f t="shared" si="50"/>
        <v>0</v>
      </c>
      <c r="I814" s="324" t="s">
        <v>159</v>
      </c>
      <c r="J814" s="17">
        <f>VLOOKUP(A814,'TB 2023'!B:J,9,0)</f>
        <v>0</v>
      </c>
      <c r="K814" s="18">
        <f t="shared" si="51"/>
        <v>0</v>
      </c>
      <c r="L814" s="17">
        <f>VLOOKUP(A814,'TB 2023'!B:M,12,0)</f>
        <v>0</v>
      </c>
      <c r="M814" s="18">
        <f t="shared" si="52"/>
        <v>0</v>
      </c>
      <c r="O814" s="15"/>
    </row>
    <row r="815" spans="1:15" ht="13.5">
      <c r="A815" s="13">
        <v>201024308</v>
      </c>
      <c r="B815" s="14" t="s">
        <v>929</v>
      </c>
      <c r="C815" s="15">
        <v>0</v>
      </c>
      <c r="D815" s="15">
        <v>0</v>
      </c>
      <c r="E815" s="15">
        <v>0</v>
      </c>
      <c r="F815" s="15">
        <v>0</v>
      </c>
      <c r="G815" s="11">
        <f t="shared" si="49"/>
        <v>0</v>
      </c>
      <c r="H815" s="12">
        <f t="shared" si="50"/>
        <v>0</v>
      </c>
      <c r="I815" s="324" t="s">
        <v>159</v>
      </c>
      <c r="J815" s="17">
        <f>VLOOKUP(A815,'TB 2023'!B:J,9,0)</f>
        <v>0</v>
      </c>
      <c r="K815" s="18">
        <f t="shared" si="51"/>
        <v>0</v>
      </c>
      <c r="L815" s="17">
        <f>VLOOKUP(A815,'TB 2023'!B:M,12,0)</f>
        <v>0</v>
      </c>
      <c r="M815" s="18">
        <f t="shared" si="52"/>
        <v>0</v>
      </c>
      <c r="O815" s="15"/>
    </row>
    <row r="816" spans="1:15" ht="13.5">
      <c r="A816" s="13">
        <v>201024310</v>
      </c>
      <c r="B816" s="14" t="s">
        <v>930</v>
      </c>
      <c r="C816" s="15">
        <v>0</v>
      </c>
      <c r="D816" s="15">
        <v>0</v>
      </c>
      <c r="E816" s="15">
        <v>0</v>
      </c>
      <c r="F816" s="15">
        <v>0</v>
      </c>
      <c r="G816" s="11">
        <f t="shared" si="49"/>
        <v>0</v>
      </c>
      <c r="H816" s="12">
        <f t="shared" si="50"/>
        <v>0</v>
      </c>
      <c r="I816" s="324" t="s">
        <v>159</v>
      </c>
      <c r="J816" s="17">
        <f>VLOOKUP(A816,'TB 2023'!B:J,9,0)</f>
        <v>0</v>
      </c>
      <c r="K816" s="18">
        <f t="shared" si="51"/>
        <v>0</v>
      </c>
      <c r="L816" s="17">
        <f>VLOOKUP(A816,'TB 2023'!B:M,12,0)</f>
        <v>0</v>
      </c>
      <c r="M816" s="18">
        <f t="shared" si="52"/>
        <v>0</v>
      </c>
      <c r="O816" s="15"/>
    </row>
    <row r="817" spans="1:15" ht="13.5">
      <c r="A817" s="13">
        <v>201024506</v>
      </c>
      <c r="B817" s="14" t="s">
        <v>931</v>
      </c>
      <c r="C817" s="15">
        <v>0</v>
      </c>
      <c r="D817" s="15">
        <v>0</v>
      </c>
      <c r="E817" s="15">
        <v>0</v>
      </c>
      <c r="F817" s="15">
        <v>0</v>
      </c>
      <c r="G817" s="11">
        <f t="shared" si="49"/>
        <v>0</v>
      </c>
      <c r="H817" s="12">
        <f t="shared" si="50"/>
        <v>0</v>
      </c>
      <c r="I817" s="324" t="s">
        <v>159</v>
      </c>
      <c r="J817" s="17">
        <f>VLOOKUP(A817,'TB 2023'!B:J,9,0)</f>
        <v>0</v>
      </c>
      <c r="K817" s="18">
        <f t="shared" si="51"/>
        <v>0</v>
      </c>
      <c r="L817" s="17">
        <f>VLOOKUP(A817,'TB 2023'!B:M,12,0)</f>
        <v>0</v>
      </c>
      <c r="M817" s="18">
        <f t="shared" si="52"/>
        <v>0</v>
      </c>
      <c r="O817" s="15"/>
    </row>
    <row r="818" spans="1:15" ht="13.5">
      <c r="A818" s="13">
        <v>201024507</v>
      </c>
      <c r="B818" s="14" t="s">
        <v>932</v>
      </c>
      <c r="C818" s="15">
        <v>0</v>
      </c>
      <c r="D818" s="15">
        <v>0</v>
      </c>
      <c r="E818" s="15">
        <v>0</v>
      </c>
      <c r="F818" s="15">
        <v>0</v>
      </c>
      <c r="G818" s="11">
        <f t="shared" si="49"/>
        <v>0</v>
      </c>
      <c r="H818" s="12">
        <f t="shared" si="50"/>
        <v>0</v>
      </c>
      <c r="I818" s="324" t="s">
        <v>159</v>
      </c>
      <c r="J818" s="17">
        <f>VLOOKUP(A818,'TB 2023'!B:J,9,0)</f>
        <v>0</v>
      </c>
      <c r="K818" s="18">
        <f t="shared" si="51"/>
        <v>0</v>
      </c>
      <c r="L818" s="17">
        <f>VLOOKUP(A818,'TB 2023'!B:M,12,0)</f>
        <v>0</v>
      </c>
      <c r="M818" s="18">
        <f t="shared" si="52"/>
        <v>0</v>
      </c>
      <c r="O818" s="15"/>
    </row>
    <row r="819" spans="1:15" ht="13.5">
      <c r="A819" s="13">
        <v>201024510</v>
      </c>
      <c r="B819" s="14" t="s">
        <v>933</v>
      </c>
      <c r="C819" s="15">
        <v>0</v>
      </c>
      <c r="D819" s="15">
        <v>0</v>
      </c>
      <c r="E819" s="15">
        <v>0</v>
      </c>
      <c r="F819" s="15">
        <v>0</v>
      </c>
      <c r="G819" s="11">
        <f t="shared" si="49"/>
        <v>0</v>
      </c>
      <c r="H819" s="12">
        <f t="shared" si="50"/>
        <v>0</v>
      </c>
      <c r="I819" s="324" t="s">
        <v>159</v>
      </c>
      <c r="J819" s="17">
        <f>VLOOKUP(A819,'TB 2023'!B:J,9,0)</f>
        <v>0</v>
      </c>
      <c r="K819" s="18">
        <f t="shared" si="51"/>
        <v>0</v>
      </c>
      <c r="L819" s="17">
        <f>VLOOKUP(A819,'TB 2023'!B:M,12,0)</f>
        <v>0</v>
      </c>
      <c r="M819" s="18">
        <f t="shared" si="52"/>
        <v>0</v>
      </c>
      <c r="O819" s="15"/>
    </row>
    <row r="820" spans="1:15" ht="13.5">
      <c r="A820" s="13">
        <v>201024701</v>
      </c>
      <c r="B820" s="14" t="s">
        <v>934</v>
      </c>
      <c r="C820" s="15">
        <v>0</v>
      </c>
      <c r="D820" s="15">
        <v>0</v>
      </c>
      <c r="E820" s="15">
        <v>58000</v>
      </c>
      <c r="F820" s="15">
        <v>71887.199999999997</v>
      </c>
      <c r="G820" s="11">
        <f t="shared" si="49"/>
        <v>0</v>
      </c>
      <c r="H820" s="12">
        <f t="shared" si="50"/>
        <v>13887.199999999997</v>
      </c>
      <c r="I820" s="324" t="s">
        <v>159</v>
      </c>
      <c r="J820" s="17">
        <f>VLOOKUP(A820,'TB 2023'!B:J,9,0)</f>
        <v>0</v>
      </c>
      <c r="K820" s="18">
        <f t="shared" si="51"/>
        <v>0</v>
      </c>
      <c r="L820" s="17">
        <f>VLOOKUP(A820,'TB 2023'!B:M,12,0)</f>
        <v>71887.199999999997</v>
      </c>
      <c r="M820" s="18">
        <f t="shared" si="52"/>
        <v>0</v>
      </c>
      <c r="O820" s="15"/>
    </row>
    <row r="821" spans="1:15" ht="13.5">
      <c r="A821" s="13">
        <v>201024801</v>
      </c>
      <c r="B821" s="14" t="s">
        <v>3301</v>
      </c>
      <c r="C821" s="15">
        <v>0</v>
      </c>
      <c r="D821" s="15">
        <v>5505.2300000000005</v>
      </c>
      <c r="E821" s="15">
        <v>74750</v>
      </c>
      <c r="F821" s="15">
        <v>75942.44</v>
      </c>
      <c r="G821" s="11">
        <f t="shared" si="49"/>
        <v>0</v>
      </c>
      <c r="H821" s="12">
        <f t="shared" si="50"/>
        <v>6697.6699999999983</v>
      </c>
      <c r="I821" s="324" t="s">
        <v>159</v>
      </c>
      <c r="J821" s="17">
        <f>VLOOKUP(A821,'TB 2023'!B:J,9,0)</f>
        <v>0</v>
      </c>
      <c r="K821" s="18">
        <f t="shared" si="51"/>
        <v>0</v>
      </c>
      <c r="L821" s="17">
        <f>VLOOKUP(A821,'TB 2023'!B:M,12,0)</f>
        <v>75942.44</v>
      </c>
      <c r="M821" s="18">
        <f t="shared" si="52"/>
        <v>0</v>
      </c>
      <c r="O821" s="15"/>
    </row>
    <row r="822" spans="1:15" ht="13.5">
      <c r="A822" s="13">
        <v>201024901</v>
      </c>
      <c r="B822" s="14" t="s">
        <v>3281</v>
      </c>
      <c r="C822" s="15">
        <v>0</v>
      </c>
      <c r="D822" s="15">
        <v>0</v>
      </c>
      <c r="E822" s="15">
        <v>146791.55000000002</v>
      </c>
      <c r="F822" s="15">
        <v>147165.51999999999</v>
      </c>
      <c r="G822" s="11">
        <f t="shared" si="49"/>
        <v>0</v>
      </c>
      <c r="H822" s="12">
        <f t="shared" si="50"/>
        <v>373.96999999997206</v>
      </c>
      <c r="I822" s="324" t="s">
        <v>159</v>
      </c>
      <c r="J822" s="17">
        <f>VLOOKUP(A822,'TB 2023'!B:J,9,0)</f>
        <v>0</v>
      </c>
      <c r="K822" s="18">
        <f t="shared" si="51"/>
        <v>0</v>
      </c>
      <c r="L822" s="17">
        <f>VLOOKUP(A822,'TB 2023'!B:M,12,0)</f>
        <v>147165.51999999999</v>
      </c>
      <c r="M822" s="18">
        <f t="shared" si="52"/>
        <v>0</v>
      </c>
      <c r="O822" s="15"/>
    </row>
    <row r="823" spans="1:15" ht="13.5">
      <c r="A823" s="13">
        <v>201025001</v>
      </c>
      <c r="B823" s="14" t="s">
        <v>3282</v>
      </c>
      <c r="C823" s="15">
        <v>0</v>
      </c>
      <c r="D823" s="15">
        <v>0</v>
      </c>
      <c r="E823" s="15">
        <v>10882</v>
      </c>
      <c r="F823" s="15">
        <v>35249</v>
      </c>
      <c r="G823" s="11">
        <f t="shared" si="49"/>
        <v>0</v>
      </c>
      <c r="H823" s="12">
        <f t="shared" si="50"/>
        <v>24367</v>
      </c>
      <c r="I823" s="324" t="s">
        <v>159</v>
      </c>
      <c r="J823" s="17">
        <f>VLOOKUP(A823,'TB 2023'!B:J,9,0)</f>
        <v>0</v>
      </c>
      <c r="K823" s="18">
        <f t="shared" si="51"/>
        <v>0</v>
      </c>
      <c r="L823" s="17">
        <f>VLOOKUP(A823,'TB 2023'!B:M,12,0)</f>
        <v>35249</v>
      </c>
      <c r="M823" s="18">
        <f t="shared" si="52"/>
        <v>0</v>
      </c>
      <c r="O823" s="15"/>
    </row>
    <row r="824" spans="1:15" ht="13.5">
      <c r="A824" s="13">
        <v>201025101</v>
      </c>
      <c r="B824" s="14" t="s">
        <v>3283</v>
      </c>
      <c r="C824" s="15">
        <v>0</v>
      </c>
      <c r="D824" s="15">
        <v>0</v>
      </c>
      <c r="E824" s="15">
        <v>23000</v>
      </c>
      <c r="F824" s="15">
        <v>23000</v>
      </c>
      <c r="G824" s="11">
        <f t="shared" si="49"/>
        <v>0</v>
      </c>
      <c r="H824" s="12">
        <f t="shared" si="50"/>
        <v>0</v>
      </c>
      <c r="I824" s="324" t="s">
        <v>159</v>
      </c>
      <c r="J824" s="17">
        <f>VLOOKUP(A824,'TB 2023'!B:J,9,0)</f>
        <v>0</v>
      </c>
      <c r="K824" s="18">
        <f t="shared" si="51"/>
        <v>0</v>
      </c>
      <c r="L824" s="17">
        <f>VLOOKUP(A824,'TB 2023'!B:M,12,0)</f>
        <v>23000</v>
      </c>
      <c r="M824" s="18">
        <f t="shared" si="52"/>
        <v>0</v>
      </c>
      <c r="O824" s="15"/>
    </row>
    <row r="825" spans="1:15" ht="13.5">
      <c r="A825" s="13">
        <v>201025205</v>
      </c>
      <c r="B825" s="14" t="s">
        <v>936</v>
      </c>
      <c r="C825" s="15">
        <v>0</v>
      </c>
      <c r="D825" s="15">
        <v>695.23</v>
      </c>
      <c r="E825" s="15">
        <v>3700</v>
      </c>
      <c r="F825" s="15">
        <v>3020</v>
      </c>
      <c r="G825" s="11">
        <f t="shared" si="49"/>
        <v>0</v>
      </c>
      <c r="H825" s="12">
        <f t="shared" si="50"/>
        <v>15.230000000000018</v>
      </c>
      <c r="I825" s="324" t="s">
        <v>159</v>
      </c>
      <c r="J825" s="17">
        <f>VLOOKUP(A825,'TB 2023'!B:J,9,0)</f>
        <v>0</v>
      </c>
      <c r="K825" s="18">
        <f t="shared" si="51"/>
        <v>0</v>
      </c>
      <c r="L825" s="17">
        <f>VLOOKUP(A825,'TB 2023'!B:M,12,0)</f>
        <v>3020</v>
      </c>
      <c r="M825" s="18">
        <f t="shared" si="52"/>
        <v>0</v>
      </c>
      <c r="O825" s="15"/>
    </row>
    <row r="826" spans="1:15" ht="13.5">
      <c r="A826" s="13">
        <v>201025206</v>
      </c>
      <c r="B826" s="14" t="s">
        <v>937</v>
      </c>
      <c r="C826" s="15">
        <v>0</v>
      </c>
      <c r="D826" s="15">
        <v>0</v>
      </c>
      <c r="E826" s="15">
        <v>0</v>
      </c>
      <c r="F826" s="15">
        <v>0</v>
      </c>
      <c r="G826" s="11">
        <f t="shared" si="49"/>
        <v>0</v>
      </c>
      <c r="H826" s="12">
        <f t="shared" si="50"/>
        <v>0</v>
      </c>
      <c r="I826" s="324" t="s">
        <v>159</v>
      </c>
      <c r="J826" s="17">
        <f>VLOOKUP(A826,'TB 2023'!B:J,9,0)</f>
        <v>0</v>
      </c>
      <c r="K826" s="18">
        <f t="shared" si="51"/>
        <v>0</v>
      </c>
      <c r="L826" s="17">
        <f>VLOOKUP(A826,'TB 2023'!B:M,12,0)</f>
        <v>0</v>
      </c>
      <c r="M826" s="18">
        <f t="shared" si="52"/>
        <v>0</v>
      </c>
      <c r="O826" s="15"/>
    </row>
    <row r="827" spans="1:15" ht="13.5">
      <c r="A827" s="13">
        <v>201025207</v>
      </c>
      <c r="B827" s="14" t="s">
        <v>938</v>
      </c>
      <c r="C827" s="15">
        <v>0</v>
      </c>
      <c r="D827" s="15">
        <v>0</v>
      </c>
      <c r="E827" s="15">
        <v>0</v>
      </c>
      <c r="F827" s="15">
        <v>0</v>
      </c>
      <c r="G827" s="11">
        <f t="shared" si="49"/>
        <v>0</v>
      </c>
      <c r="H827" s="12">
        <f t="shared" si="50"/>
        <v>0</v>
      </c>
      <c r="I827" s="324" t="s">
        <v>159</v>
      </c>
      <c r="J827" s="17">
        <f>VLOOKUP(A827,'TB 2023'!B:J,9,0)</f>
        <v>0</v>
      </c>
      <c r="K827" s="18">
        <f t="shared" si="51"/>
        <v>0</v>
      </c>
      <c r="L827" s="17">
        <f>VLOOKUP(A827,'TB 2023'!B:M,12,0)</f>
        <v>0</v>
      </c>
      <c r="M827" s="18">
        <f t="shared" si="52"/>
        <v>0</v>
      </c>
      <c r="O827" s="15"/>
    </row>
    <row r="828" spans="1:15" ht="13.5">
      <c r="A828" s="13">
        <v>201025301</v>
      </c>
      <c r="B828" s="14" t="s">
        <v>939</v>
      </c>
      <c r="C828" s="15">
        <v>0</v>
      </c>
      <c r="D828" s="15">
        <v>543.25</v>
      </c>
      <c r="E828" s="15">
        <v>0</v>
      </c>
      <c r="F828" s="15">
        <v>0</v>
      </c>
      <c r="G828" s="11">
        <f t="shared" si="49"/>
        <v>0</v>
      </c>
      <c r="H828" s="12">
        <f t="shared" si="50"/>
        <v>543.25</v>
      </c>
      <c r="I828" s="324" t="s">
        <v>159</v>
      </c>
      <c r="J828" s="17">
        <f>VLOOKUP(A828,'TB 2023'!B:J,9,0)</f>
        <v>0</v>
      </c>
      <c r="K828" s="18">
        <f t="shared" si="51"/>
        <v>0</v>
      </c>
      <c r="L828" s="17">
        <f>VLOOKUP(A828,'TB 2023'!B:M,12,0)</f>
        <v>0</v>
      </c>
      <c r="M828" s="18">
        <f t="shared" si="52"/>
        <v>0</v>
      </c>
      <c r="O828" s="15"/>
    </row>
    <row r="829" spans="1:15" ht="13.5">
      <c r="A829" s="13">
        <v>201025401</v>
      </c>
      <c r="B829" s="14" t="s">
        <v>3328</v>
      </c>
      <c r="C829" s="15">
        <v>0</v>
      </c>
      <c r="D829" s="15">
        <v>0</v>
      </c>
      <c r="E829" s="15">
        <v>0</v>
      </c>
      <c r="F829" s="15">
        <v>6810</v>
      </c>
      <c r="G829" s="11">
        <f t="shared" si="49"/>
        <v>0</v>
      </c>
      <c r="H829" s="12">
        <f t="shared" si="50"/>
        <v>6810</v>
      </c>
      <c r="I829" s="324" t="s">
        <v>159</v>
      </c>
      <c r="J829" s="17">
        <f>VLOOKUP(A829,'TB 2023'!B:J,9,0)</f>
        <v>0</v>
      </c>
      <c r="K829" s="18">
        <f t="shared" si="51"/>
        <v>0</v>
      </c>
      <c r="L829" s="17">
        <f>VLOOKUP(A829,'TB 2023'!B:M,12,0)</f>
        <v>6810</v>
      </c>
      <c r="M829" s="18">
        <f t="shared" si="52"/>
        <v>0</v>
      </c>
      <c r="O829" s="15"/>
    </row>
    <row r="830" spans="1:15" ht="13.5">
      <c r="A830" s="13">
        <v>201025501</v>
      </c>
      <c r="B830" s="14" t="s">
        <v>3329</v>
      </c>
      <c r="C830" s="15">
        <v>0</v>
      </c>
      <c r="D830" s="15">
        <v>0</v>
      </c>
      <c r="E830" s="15">
        <v>0</v>
      </c>
      <c r="F830" s="15">
        <v>5614.18</v>
      </c>
      <c r="G830" s="11">
        <f t="shared" si="49"/>
        <v>0</v>
      </c>
      <c r="H830" s="12">
        <f t="shared" si="50"/>
        <v>5614.18</v>
      </c>
      <c r="I830" s="324" t="s">
        <v>159</v>
      </c>
      <c r="J830" s="17">
        <f>VLOOKUP(A830,'TB 2023'!B:J,9,0)</f>
        <v>0</v>
      </c>
      <c r="K830" s="18">
        <f t="shared" si="51"/>
        <v>0</v>
      </c>
      <c r="L830" s="17">
        <f>VLOOKUP(A830,'TB 2023'!B:M,12,0)</f>
        <v>5614.18</v>
      </c>
      <c r="M830" s="18">
        <f t="shared" si="52"/>
        <v>0</v>
      </c>
      <c r="O830" s="15"/>
    </row>
    <row r="831" spans="1:15" ht="13.5">
      <c r="A831" s="13">
        <v>201025601</v>
      </c>
      <c r="B831" s="14" t="s">
        <v>3330</v>
      </c>
      <c r="C831" s="15">
        <v>0</v>
      </c>
      <c r="D831" s="15">
        <v>0</v>
      </c>
      <c r="E831" s="15">
        <v>10000</v>
      </c>
      <c r="F831" s="15">
        <v>0</v>
      </c>
      <c r="G831" s="11">
        <f t="shared" si="49"/>
        <v>10000</v>
      </c>
      <c r="H831" s="12">
        <f t="shared" si="50"/>
        <v>0</v>
      </c>
      <c r="I831" s="324" t="s">
        <v>159</v>
      </c>
      <c r="J831" s="17">
        <f>VLOOKUP(A831,'TB 2023'!B:J,9,0)</f>
        <v>0</v>
      </c>
      <c r="K831" s="18">
        <f t="shared" si="51"/>
        <v>0</v>
      </c>
      <c r="L831" s="17">
        <f>VLOOKUP(A831,'TB 2023'!B:M,12,0)</f>
        <v>0</v>
      </c>
      <c r="M831" s="18">
        <f t="shared" si="52"/>
        <v>0</v>
      </c>
      <c r="O831" s="15"/>
    </row>
    <row r="832" spans="1:15" ht="13.5">
      <c r="A832" s="13">
        <v>201025701</v>
      </c>
      <c r="B832" s="14" t="s">
        <v>4160</v>
      </c>
      <c r="C832" s="15">
        <v>0</v>
      </c>
      <c r="D832" s="15">
        <v>0</v>
      </c>
      <c r="E832" s="15">
        <v>0</v>
      </c>
      <c r="F832" s="15">
        <v>25000</v>
      </c>
      <c r="G832" s="11">
        <f t="shared" si="49"/>
        <v>0</v>
      </c>
      <c r="H832" s="12">
        <f t="shared" si="50"/>
        <v>25000</v>
      </c>
      <c r="I832" s="324" t="s">
        <v>159</v>
      </c>
      <c r="J832" s="17">
        <f>VLOOKUP(A832,'TB 2023'!B:J,9,0)</f>
        <v>0</v>
      </c>
      <c r="K832" s="18">
        <f t="shared" si="51"/>
        <v>0</v>
      </c>
      <c r="L832" s="17">
        <f>VLOOKUP(A832,'TB 2023'!B:M,12,0)</f>
        <v>25000</v>
      </c>
      <c r="M832" s="18">
        <f t="shared" si="52"/>
        <v>0</v>
      </c>
      <c r="O832" s="15"/>
    </row>
    <row r="833" spans="1:15" ht="13.5">
      <c r="A833" s="13">
        <v>201025801</v>
      </c>
      <c r="B833" s="14" t="s">
        <v>4161</v>
      </c>
      <c r="C833" s="15">
        <v>0</v>
      </c>
      <c r="D833" s="15">
        <v>0</v>
      </c>
      <c r="E833" s="15">
        <v>0</v>
      </c>
      <c r="F833" s="15">
        <v>8631.9</v>
      </c>
      <c r="G833" s="11">
        <f t="shared" si="49"/>
        <v>0</v>
      </c>
      <c r="H833" s="12">
        <f t="shared" si="50"/>
        <v>8631.9</v>
      </c>
      <c r="I833" s="324" t="s">
        <v>159</v>
      </c>
      <c r="J833" s="17">
        <f>VLOOKUP(A833,'TB 2023'!B:J,9,0)</f>
        <v>0</v>
      </c>
      <c r="K833" s="18">
        <f t="shared" si="51"/>
        <v>0</v>
      </c>
      <c r="L833" s="17">
        <f>VLOOKUP(A833,'TB 2023'!B:M,12,0)</f>
        <v>8631.9</v>
      </c>
      <c r="M833" s="18">
        <f t="shared" si="52"/>
        <v>0</v>
      </c>
      <c r="O833" s="15"/>
    </row>
    <row r="834" spans="1:15" ht="13.5">
      <c r="A834" s="13">
        <v>201025901</v>
      </c>
      <c r="B834" s="14" t="s">
        <v>3284</v>
      </c>
      <c r="C834" s="15">
        <v>0</v>
      </c>
      <c r="D834" s="15">
        <v>0</v>
      </c>
      <c r="E834" s="15">
        <v>160000</v>
      </c>
      <c r="F834" s="15">
        <v>202860</v>
      </c>
      <c r="G834" s="11">
        <f t="shared" si="49"/>
        <v>0</v>
      </c>
      <c r="H834" s="12">
        <f t="shared" si="50"/>
        <v>42860</v>
      </c>
      <c r="I834" s="324" t="s">
        <v>159</v>
      </c>
      <c r="J834" s="17">
        <f>VLOOKUP(A834,'TB 2023'!B:J,9,0)</f>
        <v>0</v>
      </c>
      <c r="K834" s="18">
        <f t="shared" si="51"/>
        <v>0</v>
      </c>
      <c r="L834" s="17">
        <f>VLOOKUP(A834,'TB 2023'!B:M,12,0)</f>
        <v>202860</v>
      </c>
      <c r="M834" s="18">
        <f t="shared" si="52"/>
        <v>0</v>
      </c>
      <c r="O834" s="15"/>
    </row>
    <row r="835" spans="1:15" ht="13.5">
      <c r="A835" s="13">
        <v>201026001</v>
      </c>
      <c r="B835" s="14" t="s">
        <v>940</v>
      </c>
      <c r="C835" s="15">
        <v>0</v>
      </c>
      <c r="D835" s="15">
        <v>0</v>
      </c>
      <c r="E835" s="15">
        <v>272133.45</v>
      </c>
      <c r="F835" s="15">
        <v>272133.45</v>
      </c>
      <c r="G835" s="11">
        <f t="shared" si="49"/>
        <v>0</v>
      </c>
      <c r="H835" s="12">
        <f t="shared" si="50"/>
        <v>0</v>
      </c>
      <c r="I835" s="324" t="s">
        <v>159</v>
      </c>
      <c r="J835" s="17">
        <f>VLOOKUP(A835,'TB 2023'!B:J,9,0)</f>
        <v>0</v>
      </c>
      <c r="K835" s="18">
        <f t="shared" si="51"/>
        <v>0</v>
      </c>
      <c r="L835" s="17">
        <f>VLOOKUP(A835,'TB 2023'!B:M,12,0)</f>
        <v>272133.45</v>
      </c>
      <c r="M835" s="18">
        <f t="shared" si="52"/>
        <v>0</v>
      </c>
      <c r="O835" s="15"/>
    </row>
    <row r="836" spans="1:15" ht="13.5">
      <c r="A836" s="13">
        <v>201026002</v>
      </c>
      <c r="B836" s="14" t="s">
        <v>941</v>
      </c>
      <c r="C836" s="15">
        <v>0</v>
      </c>
      <c r="D836" s="15">
        <v>15508.45</v>
      </c>
      <c r="E836" s="15">
        <v>0</v>
      </c>
      <c r="F836" s="15">
        <v>0</v>
      </c>
      <c r="G836" s="11">
        <f t="shared" si="49"/>
        <v>0</v>
      </c>
      <c r="H836" s="12">
        <f t="shared" si="50"/>
        <v>15508.45</v>
      </c>
      <c r="I836" s="324" t="s">
        <v>159</v>
      </c>
      <c r="J836" s="17">
        <f>VLOOKUP(A836,'TB 2023'!B:J,9,0)</f>
        <v>0</v>
      </c>
      <c r="K836" s="18">
        <f t="shared" si="51"/>
        <v>0</v>
      </c>
      <c r="L836" s="17">
        <f>VLOOKUP(A836,'TB 2023'!B:M,12,0)</f>
        <v>0</v>
      </c>
      <c r="M836" s="18">
        <f t="shared" si="52"/>
        <v>0</v>
      </c>
      <c r="O836" s="15"/>
    </row>
    <row r="837" spans="1:15" ht="13.5">
      <c r="A837" s="13">
        <v>201026201</v>
      </c>
      <c r="B837" s="14" t="s">
        <v>942</v>
      </c>
      <c r="C837" s="15">
        <v>0</v>
      </c>
      <c r="D837" s="15">
        <v>73496</v>
      </c>
      <c r="E837" s="15">
        <v>266576</v>
      </c>
      <c r="F837" s="15">
        <v>195139</v>
      </c>
      <c r="G837" s="11">
        <f t="shared" si="49"/>
        <v>0</v>
      </c>
      <c r="H837" s="12">
        <f t="shared" si="50"/>
        <v>2059</v>
      </c>
      <c r="I837" s="324" t="s">
        <v>159</v>
      </c>
      <c r="J837" s="17">
        <f>VLOOKUP(A837,'TB 2023'!B:J,9,0)</f>
        <v>0</v>
      </c>
      <c r="K837" s="18">
        <f t="shared" si="51"/>
        <v>0</v>
      </c>
      <c r="L837" s="17">
        <f>VLOOKUP(A837,'TB 2023'!B:M,12,0)</f>
        <v>195139</v>
      </c>
      <c r="M837" s="18">
        <f t="shared" si="52"/>
        <v>0</v>
      </c>
      <c r="O837" s="15"/>
    </row>
    <row r="838" spans="1:15" ht="13.5">
      <c r="A838" s="13">
        <v>201026301</v>
      </c>
      <c r="B838" s="14" t="s">
        <v>3302</v>
      </c>
      <c r="C838" s="15">
        <v>0</v>
      </c>
      <c r="D838" s="15">
        <v>0</v>
      </c>
      <c r="E838" s="15">
        <v>9613</v>
      </c>
      <c r="F838" s="15">
        <v>12056.92</v>
      </c>
      <c r="G838" s="11">
        <f t="shared" ref="G838:G901" si="53">IF((C838+E838)-(D838+F838)&lt;0,0,(C838+E838)-(D838+F838))</f>
        <v>0</v>
      </c>
      <c r="H838" s="12">
        <f t="shared" ref="H838:H901" si="54">-IF((C838+E838)-(D838+F838)&lt;0,(C838+E838)-(D838+F838),0)</f>
        <v>2443.92</v>
      </c>
      <c r="I838" s="324" t="s">
        <v>159</v>
      </c>
      <c r="J838" s="17">
        <f>VLOOKUP(A838,'TB 2023'!B:J,9,0)</f>
        <v>0</v>
      </c>
      <c r="K838" s="18">
        <f t="shared" ref="K838:K900" si="55">J838-C838</f>
        <v>0</v>
      </c>
      <c r="L838" s="17">
        <f>VLOOKUP(A838,'TB 2023'!B:M,12,0)</f>
        <v>12056.92</v>
      </c>
      <c r="M838" s="18">
        <f t="shared" ref="M838:M901" si="56">L838-F838</f>
        <v>0</v>
      </c>
      <c r="O838" s="15"/>
    </row>
    <row r="839" spans="1:15" ht="13.5">
      <c r="A839" s="13">
        <v>201026401</v>
      </c>
      <c r="B839" s="14" t="s">
        <v>3303</v>
      </c>
      <c r="C839" s="15">
        <v>0</v>
      </c>
      <c r="D839" s="15">
        <v>0</v>
      </c>
      <c r="E839" s="15">
        <v>9000</v>
      </c>
      <c r="F839" s="15">
        <v>21335.95</v>
      </c>
      <c r="G839" s="11">
        <f t="shared" si="53"/>
        <v>0</v>
      </c>
      <c r="H839" s="12">
        <f t="shared" si="54"/>
        <v>12335.95</v>
      </c>
      <c r="I839" s="324" t="s">
        <v>159</v>
      </c>
      <c r="J839" s="17">
        <f>VLOOKUP(A839,'TB 2023'!B:J,9,0)</f>
        <v>0</v>
      </c>
      <c r="K839" s="18">
        <f t="shared" si="55"/>
        <v>0</v>
      </c>
      <c r="L839" s="17">
        <f>VLOOKUP(A839,'TB 2023'!B:M,12,0)</f>
        <v>21335.95</v>
      </c>
      <c r="M839" s="18">
        <f t="shared" si="56"/>
        <v>0</v>
      </c>
      <c r="O839" s="15"/>
    </row>
    <row r="840" spans="1:15" ht="13.5">
      <c r="A840" s="13">
        <v>201026501</v>
      </c>
      <c r="B840" s="14" t="s">
        <v>3304</v>
      </c>
      <c r="C840" s="15">
        <v>0</v>
      </c>
      <c r="D840" s="15">
        <v>0</v>
      </c>
      <c r="E840" s="15">
        <v>34400</v>
      </c>
      <c r="F840" s="15">
        <v>38060</v>
      </c>
      <c r="G840" s="11">
        <f t="shared" si="53"/>
        <v>0</v>
      </c>
      <c r="H840" s="12">
        <f t="shared" si="54"/>
        <v>3660</v>
      </c>
      <c r="I840" s="324" t="s">
        <v>159</v>
      </c>
      <c r="J840" s="17">
        <f>VLOOKUP(A840,'TB 2023'!B:J,9,0)</f>
        <v>0</v>
      </c>
      <c r="K840" s="18">
        <f t="shared" si="55"/>
        <v>0</v>
      </c>
      <c r="L840" s="17">
        <f>VLOOKUP(A840,'TB 2023'!B:M,12,0)</f>
        <v>38060</v>
      </c>
      <c r="M840" s="18">
        <f t="shared" si="56"/>
        <v>0</v>
      </c>
      <c r="O840" s="15"/>
    </row>
    <row r="841" spans="1:15" ht="13.5">
      <c r="A841" s="13">
        <v>201026503</v>
      </c>
      <c r="B841" s="14" t="s">
        <v>944</v>
      </c>
      <c r="C841" s="15">
        <v>0</v>
      </c>
      <c r="D841" s="15">
        <v>3105</v>
      </c>
      <c r="E841" s="15">
        <v>0</v>
      </c>
      <c r="F841" s="15">
        <v>0</v>
      </c>
      <c r="G841" s="11">
        <f t="shared" si="53"/>
        <v>0</v>
      </c>
      <c r="H841" s="12">
        <f t="shared" si="54"/>
        <v>3105</v>
      </c>
      <c r="I841" s="324" t="s">
        <v>159</v>
      </c>
      <c r="J841" s="17">
        <f>VLOOKUP(A841,'TB 2023'!B:J,9,0)</f>
        <v>0</v>
      </c>
      <c r="K841" s="18">
        <f t="shared" si="55"/>
        <v>0</v>
      </c>
      <c r="L841" s="17">
        <f>VLOOKUP(A841,'TB 2023'!B:M,12,0)</f>
        <v>0</v>
      </c>
      <c r="M841" s="18">
        <f t="shared" si="56"/>
        <v>0</v>
      </c>
      <c r="O841" s="15"/>
    </row>
    <row r="842" spans="1:15" ht="13.5">
      <c r="A842" s="13">
        <v>201026601</v>
      </c>
      <c r="B842" s="14" t="s">
        <v>4162</v>
      </c>
      <c r="C842" s="15">
        <v>0</v>
      </c>
      <c r="D842" s="15">
        <v>0</v>
      </c>
      <c r="E842" s="15">
        <v>0</v>
      </c>
      <c r="F842" s="15">
        <v>26392.5</v>
      </c>
      <c r="G842" s="11">
        <f t="shared" si="53"/>
        <v>0</v>
      </c>
      <c r="H842" s="12">
        <f t="shared" si="54"/>
        <v>26392.5</v>
      </c>
      <c r="I842" s="324" t="s">
        <v>159</v>
      </c>
      <c r="J842" s="17">
        <f>VLOOKUP(A842,'TB 2023'!B:J,9,0)</f>
        <v>0</v>
      </c>
      <c r="K842" s="18">
        <f t="shared" si="55"/>
        <v>0</v>
      </c>
      <c r="L842" s="17">
        <f>VLOOKUP(A842,'TB 2023'!B:M,12,0)</f>
        <v>26392.5</v>
      </c>
      <c r="M842" s="18">
        <f t="shared" si="56"/>
        <v>0</v>
      </c>
      <c r="O842" s="15"/>
    </row>
    <row r="843" spans="1:15" ht="13.5">
      <c r="A843" s="13">
        <v>201026701</v>
      </c>
      <c r="B843" s="14" t="s">
        <v>945</v>
      </c>
      <c r="C843" s="15">
        <v>0</v>
      </c>
      <c r="D843" s="15">
        <v>0</v>
      </c>
      <c r="E843" s="15">
        <v>0</v>
      </c>
      <c r="F843" s="15">
        <v>0</v>
      </c>
      <c r="G843" s="11">
        <f t="shared" si="53"/>
        <v>0</v>
      </c>
      <c r="H843" s="12">
        <f t="shared" si="54"/>
        <v>0</v>
      </c>
      <c r="I843" s="324" t="s">
        <v>159</v>
      </c>
      <c r="J843" s="17">
        <f>VLOOKUP(A843,'TB 2023'!B:J,9,0)</f>
        <v>0</v>
      </c>
      <c r="K843" s="18">
        <f t="shared" si="55"/>
        <v>0</v>
      </c>
      <c r="L843" s="17">
        <f>VLOOKUP(A843,'TB 2023'!B:M,12,0)</f>
        <v>0</v>
      </c>
      <c r="M843" s="18">
        <f t="shared" si="56"/>
        <v>0</v>
      </c>
      <c r="O843" s="15"/>
    </row>
    <row r="844" spans="1:15" ht="13.5">
      <c r="A844" s="13">
        <v>201026901</v>
      </c>
      <c r="B844" s="14" t="s">
        <v>946</v>
      </c>
      <c r="C844" s="15">
        <v>0</v>
      </c>
      <c r="D844" s="15">
        <v>266.13</v>
      </c>
      <c r="E844" s="15">
        <v>46000</v>
      </c>
      <c r="F844" s="15">
        <v>47413</v>
      </c>
      <c r="G844" s="11">
        <f t="shared" si="53"/>
        <v>0</v>
      </c>
      <c r="H844" s="12">
        <f t="shared" si="54"/>
        <v>1679.1299999999974</v>
      </c>
      <c r="I844" s="324" t="s">
        <v>159</v>
      </c>
      <c r="J844" s="17">
        <f>VLOOKUP(A844,'TB 2023'!B:J,9,0)</f>
        <v>0</v>
      </c>
      <c r="K844" s="18">
        <f t="shared" si="55"/>
        <v>0</v>
      </c>
      <c r="L844" s="17">
        <f>VLOOKUP(A844,'TB 2023'!B:M,12,0)</f>
        <v>47413</v>
      </c>
      <c r="M844" s="18">
        <f t="shared" si="56"/>
        <v>0</v>
      </c>
      <c r="O844" s="15"/>
    </row>
    <row r="845" spans="1:15" ht="13.5">
      <c r="A845" s="13">
        <v>201026902</v>
      </c>
      <c r="B845" s="14" t="s">
        <v>947</v>
      </c>
      <c r="C845" s="15">
        <v>0</v>
      </c>
      <c r="D845" s="15">
        <v>0</v>
      </c>
      <c r="E845" s="15">
        <v>0</v>
      </c>
      <c r="F845" s="15">
        <v>0</v>
      </c>
      <c r="G845" s="11">
        <f t="shared" si="53"/>
        <v>0</v>
      </c>
      <c r="H845" s="12">
        <f t="shared" si="54"/>
        <v>0</v>
      </c>
      <c r="I845" s="324" t="s">
        <v>159</v>
      </c>
      <c r="J845" s="17">
        <f>VLOOKUP(A845,'TB 2023'!B:J,9,0)</f>
        <v>0</v>
      </c>
      <c r="K845" s="18">
        <f t="shared" si="55"/>
        <v>0</v>
      </c>
      <c r="L845" s="17">
        <f>VLOOKUP(A845,'TB 2023'!B:M,12,0)</f>
        <v>0</v>
      </c>
      <c r="M845" s="18">
        <f t="shared" si="56"/>
        <v>0</v>
      </c>
      <c r="O845" s="15"/>
    </row>
    <row r="846" spans="1:15" ht="13.5">
      <c r="A846" s="13">
        <v>201027001</v>
      </c>
      <c r="B846" s="14" t="s">
        <v>948</v>
      </c>
      <c r="C846" s="15">
        <v>0</v>
      </c>
      <c r="D846" s="15">
        <v>0</v>
      </c>
      <c r="E846" s="15">
        <v>20000</v>
      </c>
      <c r="F846" s="15">
        <v>45052.4</v>
      </c>
      <c r="G846" s="11">
        <f t="shared" si="53"/>
        <v>0</v>
      </c>
      <c r="H846" s="12">
        <f t="shared" si="54"/>
        <v>25052.400000000001</v>
      </c>
      <c r="I846" s="324" t="s">
        <v>159</v>
      </c>
      <c r="J846" s="17">
        <f>VLOOKUP(A846,'TB 2023'!B:J,9,0)</f>
        <v>0</v>
      </c>
      <c r="K846" s="18">
        <f t="shared" si="55"/>
        <v>0</v>
      </c>
      <c r="L846" s="17">
        <f>VLOOKUP(A846,'TB 2023'!B:M,12,0)</f>
        <v>45052.4</v>
      </c>
      <c r="M846" s="18">
        <f t="shared" si="56"/>
        <v>0</v>
      </c>
      <c r="O846" s="15"/>
    </row>
    <row r="847" spans="1:15" ht="13.5">
      <c r="A847" s="13">
        <v>201027101</v>
      </c>
      <c r="B847" s="14" t="s">
        <v>949</v>
      </c>
      <c r="C847" s="15">
        <v>47150</v>
      </c>
      <c r="D847" s="15">
        <v>0</v>
      </c>
      <c r="E847" s="15">
        <v>0</v>
      </c>
      <c r="F847" s="15">
        <v>0</v>
      </c>
      <c r="G847" s="11">
        <f t="shared" si="53"/>
        <v>47150</v>
      </c>
      <c r="H847" s="12">
        <f t="shared" si="54"/>
        <v>0</v>
      </c>
      <c r="I847" s="324" t="s">
        <v>159</v>
      </c>
      <c r="J847" s="17">
        <f>VLOOKUP(A847,'TB 2023'!B:J,9,0)</f>
        <v>47150</v>
      </c>
      <c r="K847" s="18">
        <f t="shared" si="55"/>
        <v>0</v>
      </c>
      <c r="L847" s="17">
        <f>VLOOKUP(A847,'TB 2023'!B:M,12,0)</f>
        <v>0</v>
      </c>
      <c r="M847" s="18">
        <f t="shared" si="56"/>
        <v>0</v>
      </c>
      <c r="O847" s="15"/>
    </row>
    <row r="848" spans="1:15" ht="13.5">
      <c r="A848" s="13">
        <v>201027201</v>
      </c>
      <c r="B848" s="14" t="s">
        <v>4328</v>
      </c>
      <c r="C848" s="15">
        <v>0</v>
      </c>
      <c r="D848" s="15">
        <v>0</v>
      </c>
      <c r="E848" s="15">
        <v>68400.820000000007</v>
      </c>
      <c r="F848" s="15">
        <v>0</v>
      </c>
      <c r="G848" s="11">
        <f t="shared" si="53"/>
        <v>68400.820000000007</v>
      </c>
      <c r="H848" s="12">
        <f t="shared" si="54"/>
        <v>0</v>
      </c>
      <c r="I848" s="324" t="s">
        <v>159</v>
      </c>
      <c r="J848" s="17">
        <f>VLOOKUP(A848,'TB 2023'!B:J,9,0)</f>
        <v>0</v>
      </c>
      <c r="K848" s="18">
        <f t="shared" si="55"/>
        <v>0</v>
      </c>
      <c r="L848" s="17">
        <f>VLOOKUP(A848,'TB 2023'!B:M,12,0)</f>
        <v>0</v>
      </c>
      <c r="M848" s="18">
        <f t="shared" si="56"/>
        <v>0</v>
      </c>
      <c r="O848" s="15"/>
    </row>
    <row r="849" spans="1:15" ht="13.5">
      <c r="A849" s="13">
        <v>201027301</v>
      </c>
      <c r="B849" s="14" t="s">
        <v>4292</v>
      </c>
      <c r="C849" s="15">
        <v>0</v>
      </c>
      <c r="D849" s="15">
        <v>0</v>
      </c>
      <c r="E849" s="15">
        <v>0</v>
      </c>
      <c r="F849" s="15">
        <v>0</v>
      </c>
      <c r="G849" s="11">
        <f t="shared" si="53"/>
        <v>0</v>
      </c>
      <c r="H849" s="12">
        <f t="shared" si="54"/>
        <v>0</v>
      </c>
      <c r="I849" s="324" t="s">
        <v>159</v>
      </c>
      <c r="J849" s="17">
        <f>VLOOKUP(A849,'TB 2023'!B:J,9,0)</f>
        <v>0</v>
      </c>
      <c r="K849" s="18">
        <f t="shared" si="55"/>
        <v>0</v>
      </c>
      <c r="L849" s="17">
        <f>VLOOKUP(A849,'TB 2023'!B:M,12,0)</f>
        <v>0</v>
      </c>
      <c r="M849" s="18">
        <f t="shared" si="56"/>
        <v>0</v>
      </c>
      <c r="O849" s="15"/>
    </row>
    <row r="850" spans="1:15" ht="13.5">
      <c r="A850" s="13">
        <v>201027401</v>
      </c>
      <c r="B850" s="14" t="s">
        <v>950</v>
      </c>
      <c r="C850" s="15">
        <v>0</v>
      </c>
      <c r="D850" s="15">
        <v>1514.56</v>
      </c>
      <c r="E850" s="15">
        <v>0</v>
      </c>
      <c r="F850" s="15">
        <v>0</v>
      </c>
      <c r="G850" s="11">
        <f t="shared" si="53"/>
        <v>0</v>
      </c>
      <c r="H850" s="12">
        <f t="shared" si="54"/>
        <v>1514.56</v>
      </c>
      <c r="I850" s="324" t="s">
        <v>159</v>
      </c>
      <c r="J850" s="17">
        <f>VLOOKUP(A850,'TB 2023'!B:J,9,0)</f>
        <v>0</v>
      </c>
      <c r="K850" s="18">
        <f t="shared" si="55"/>
        <v>0</v>
      </c>
      <c r="L850" s="17">
        <f>VLOOKUP(A850,'TB 2023'!B:M,12,0)</f>
        <v>0</v>
      </c>
      <c r="M850" s="18">
        <f t="shared" si="56"/>
        <v>0</v>
      </c>
      <c r="O850" s="15"/>
    </row>
    <row r="851" spans="1:15" ht="13.5">
      <c r="A851" s="13">
        <v>201027501</v>
      </c>
      <c r="B851" s="14" t="s">
        <v>3305</v>
      </c>
      <c r="C851" s="15">
        <v>0</v>
      </c>
      <c r="D851" s="15">
        <v>9973.85</v>
      </c>
      <c r="E851" s="15">
        <v>311638</v>
      </c>
      <c r="F851" s="15">
        <v>310893.87</v>
      </c>
      <c r="G851" s="11">
        <f t="shared" si="53"/>
        <v>0</v>
      </c>
      <c r="H851" s="12">
        <f t="shared" si="54"/>
        <v>9229.7199999999721</v>
      </c>
      <c r="I851" s="324" t="s">
        <v>159</v>
      </c>
      <c r="J851" s="17">
        <f>VLOOKUP(A851,'TB 2023'!B:J,9,0)</f>
        <v>0</v>
      </c>
      <c r="K851" s="18">
        <f t="shared" si="55"/>
        <v>0</v>
      </c>
      <c r="L851" s="17">
        <f>VLOOKUP(A851,'TB 2023'!B:M,12,0)</f>
        <v>310893.87</v>
      </c>
      <c r="M851" s="18">
        <f t="shared" si="56"/>
        <v>0</v>
      </c>
      <c r="O851" s="15"/>
    </row>
    <row r="852" spans="1:15" ht="13.5">
      <c r="A852" s="13">
        <v>201027601</v>
      </c>
      <c r="B852" s="14" t="s">
        <v>952</v>
      </c>
      <c r="C852" s="15">
        <v>0</v>
      </c>
      <c r="D852" s="15">
        <v>12369.99</v>
      </c>
      <c r="E852" s="15">
        <v>693182</v>
      </c>
      <c r="F852" s="15">
        <v>769855.58</v>
      </c>
      <c r="G852" s="11">
        <f t="shared" si="53"/>
        <v>0</v>
      </c>
      <c r="H852" s="12">
        <f t="shared" si="54"/>
        <v>89043.569999999949</v>
      </c>
      <c r="I852" s="324" t="s">
        <v>159</v>
      </c>
      <c r="J852" s="17">
        <f>VLOOKUP(A852,'TB 2023'!B:J,9,0)</f>
        <v>0</v>
      </c>
      <c r="K852" s="18">
        <f t="shared" si="55"/>
        <v>0</v>
      </c>
      <c r="L852" s="17">
        <f>VLOOKUP(A852,'TB 2023'!B:M,12,0)</f>
        <v>769855.58</v>
      </c>
      <c r="M852" s="18">
        <f t="shared" si="56"/>
        <v>0</v>
      </c>
      <c r="O852" s="15"/>
    </row>
    <row r="853" spans="1:15" ht="13.5">
      <c r="A853" s="13">
        <v>201027602</v>
      </c>
      <c r="B853" s="14" t="s">
        <v>953</v>
      </c>
      <c r="C853" s="15">
        <v>0</v>
      </c>
      <c r="D853" s="15">
        <v>1171510</v>
      </c>
      <c r="E853" s="15">
        <v>1108550</v>
      </c>
      <c r="F853" s="15">
        <v>1025750.9500000001</v>
      </c>
      <c r="G853" s="11">
        <f t="shared" si="53"/>
        <v>0</v>
      </c>
      <c r="H853" s="12">
        <f t="shared" si="54"/>
        <v>1088710.9500000002</v>
      </c>
      <c r="I853" s="324" t="s">
        <v>159</v>
      </c>
      <c r="J853" s="17">
        <f>VLOOKUP(A853,'TB 2023'!B:J,9,0)</f>
        <v>0</v>
      </c>
      <c r="K853" s="18">
        <f t="shared" si="55"/>
        <v>0</v>
      </c>
      <c r="L853" s="17">
        <f>VLOOKUP(A853,'TB 2023'!B:M,12,0)</f>
        <v>1025750.9500000001</v>
      </c>
      <c r="M853" s="18">
        <f t="shared" si="56"/>
        <v>0</v>
      </c>
      <c r="O853" s="15"/>
    </row>
    <row r="854" spans="1:15" ht="13.5">
      <c r="A854" s="13">
        <v>201027701</v>
      </c>
      <c r="B854" s="14" t="s">
        <v>954</v>
      </c>
      <c r="C854" s="15">
        <v>0</v>
      </c>
      <c r="D854" s="15">
        <v>902.32</v>
      </c>
      <c r="E854" s="15">
        <v>0</v>
      </c>
      <c r="F854" s="15">
        <v>0</v>
      </c>
      <c r="G854" s="11">
        <f t="shared" si="53"/>
        <v>0</v>
      </c>
      <c r="H854" s="12">
        <f t="shared" si="54"/>
        <v>902.32</v>
      </c>
      <c r="I854" s="324" t="s">
        <v>159</v>
      </c>
      <c r="J854" s="17">
        <f>VLOOKUP(A854,'TB 2023'!B:J,9,0)</f>
        <v>0</v>
      </c>
      <c r="K854" s="18">
        <f t="shared" si="55"/>
        <v>0</v>
      </c>
      <c r="L854" s="17">
        <f>VLOOKUP(A854,'TB 2023'!B:M,12,0)</f>
        <v>0</v>
      </c>
      <c r="M854" s="18">
        <f t="shared" si="56"/>
        <v>0</v>
      </c>
      <c r="O854" s="15"/>
    </row>
    <row r="855" spans="1:15" ht="13.5">
      <c r="A855" s="13">
        <v>201027801</v>
      </c>
      <c r="B855" s="14" t="s">
        <v>955</v>
      </c>
      <c r="C855" s="15">
        <v>0</v>
      </c>
      <c r="D855" s="15">
        <v>1394.3500000000001</v>
      </c>
      <c r="E855" s="15">
        <v>0</v>
      </c>
      <c r="F855" s="15">
        <v>0</v>
      </c>
      <c r="G855" s="11">
        <f t="shared" si="53"/>
        <v>0</v>
      </c>
      <c r="H855" s="12">
        <f t="shared" si="54"/>
        <v>1394.3500000000001</v>
      </c>
      <c r="I855" s="324" t="s">
        <v>159</v>
      </c>
      <c r="J855" s="17">
        <f>VLOOKUP(A855,'TB 2023'!B:J,9,0)</f>
        <v>0</v>
      </c>
      <c r="K855" s="18">
        <f t="shared" si="55"/>
        <v>0</v>
      </c>
      <c r="L855" s="17">
        <f>VLOOKUP(A855,'TB 2023'!B:M,12,0)</f>
        <v>0</v>
      </c>
      <c r="M855" s="18">
        <f t="shared" si="56"/>
        <v>0</v>
      </c>
      <c r="O855" s="15"/>
    </row>
    <row r="856" spans="1:15" ht="13.5">
      <c r="A856" s="13">
        <v>201027901</v>
      </c>
      <c r="B856" s="14" t="s">
        <v>956</v>
      </c>
      <c r="C856" s="15">
        <v>0</v>
      </c>
      <c r="D856" s="15">
        <v>118216.44</v>
      </c>
      <c r="E856" s="15">
        <v>142216</v>
      </c>
      <c r="F856" s="15">
        <v>24202</v>
      </c>
      <c r="G856" s="11">
        <f t="shared" si="53"/>
        <v>0</v>
      </c>
      <c r="H856" s="12">
        <f t="shared" si="54"/>
        <v>202.44000000000233</v>
      </c>
      <c r="I856" s="324" t="s">
        <v>159</v>
      </c>
      <c r="J856" s="17">
        <f>VLOOKUP(A856,'TB 2023'!B:J,9,0)</f>
        <v>0</v>
      </c>
      <c r="K856" s="18">
        <f t="shared" si="55"/>
        <v>0</v>
      </c>
      <c r="L856" s="17">
        <f>VLOOKUP(A856,'TB 2023'!B:M,12,0)</f>
        <v>24202</v>
      </c>
      <c r="M856" s="18">
        <f t="shared" si="56"/>
        <v>0</v>
      </c>
      <c r="O856" s="15"/>
    </row>
    <row r="857" spans="1:15" ht="13.5">
      <c r="A857" s="13">
        <v>201028001</v>
      </c>
      <c r="B857" s="14" t="s">
        <v>957</v>
      </c>
      <c r="C857" s="15">
        <v>0</v>
      </c>
      <c r="D857" s="15">
        <v>978.30000000000007</v>
      </c>
      <c r="E857" s="15">
        <v>0</v>
      </c>
      <c r="F857" s="15">
        <v>0</v>
      </c>
      <c r="G857" s="11">
        <f t="shared" si="53"/>
        <v>0</v>
      </c>
      <c r="H857" s="12">
        <f t="shared" si="54"/>
        <v>978.30000000000007</v>
      </c>
      <c r="I857" s="324" t="s">
        <v>159</v>
      </c>
      <c r="J857" s="17">
        <f>VLOOKUP(A857,'TB 2023'!B:J,9,0)</f>
        <v>0</v>
      </c>
      <c r="K857" s="18">
        <f t="shared" si="55"/>
        <v>0</v>
      </c>
      <c r="L857" s="17">
        <f>VLOOKUP(A857,'TB 2023'!B:M,12,0)</f>
        <v>0</v>
      </c>
      <c r="M857" s="18">
        <f t="shared" si="56"/>
        <v>0</v>
      </c>
      <c r="O857" s="15"/>
    </row>
    <row r="858" spans="1:15" ht="13.5">
      <c r="A858" s="13">
        <v>201028101</v>
      </c>
      <c r="B858" s="14" t="s">
        <v>958</v>
      </c>
      <c r="C858" s="15">
        <v>0</v>
      </c>
      <c r="D858" s="15">
        <v>0</v>
      </c>
      <c r="E858" s="15">
        <v>50812</v>
      </c>
      <c r="F858" s="15">
        <v>55335.29</v>
      </c>
      <c r="G858" s="11">
        <f t="shared" si="53"/>
        <v>0</v>
      </c>
      <c r="H858" s="12">
        <f t="shared" si="54"/>
        <v>4523.2900000000009</v>
      </c>
      <c r="I858" s="324" t="s">
        <v>159</v>
      </c>
      <c r="J858" s="17">
        <f>VLOOKUP(A858,'TB 2023'!B:J,9,0)</f>
        <v>0</v>
      </c>
      <c r="K858" s="18">
        <f t="shared" si="55"/>
        <v>0</v>
      </c>
      <c r="L858" s="17">
        <f>VLOOKUP(A858,'TB 2023'!B:M,12,0)</f>
        <v>55335.29</v>
      </c>
      <c r="M858" s="18">
        <f t="shared" si="56"/>
        <v>0</v>
      </c>
      <c r="O858" s="15"/>
    </row>
    <row r="859" spans="1:15" ht="13.5">
      <c r="A859" s="13">
        <v>201028301</v>
      </c>
      <c r="B859" s="14" t="s">
        <v>959</v>
      </c>
      <c r="C859" s="15">
        <v>0</v>
      </c>
      <c r="D859" s="15">
        <v>408</v>
      </c>
      <c r="E859" s="15">
        <v>0</v>
      </c>
      <c r="F859" s="15">
        <v>0</v>
      </c>
      <c r="G859" s="11">
        <f t="shared" si="53"/>
        <v>0</v>
      </c>
      <c r="H859" s="12">
        <f t="shared" si="54"/>
        <v>408</v>
      </c>
      <c r="I859" s="324" t="s">
        <v>159</v>
      </c>
      <c r="J859" s="17">
        <f>VLOOKUP(A859,'TB 2023'!B:J,9,0)</f>
        <v>0</v>
      </c>
      <c r="K859" s="18">
        <f t="shared" si="55"/>
        <v>0</v>
      </c>
      <c r="L859" s="17">
        <f>VLOOKUP(A859,'TB 2023'!B:M,12,0)</f>
        <v>0</v>
      </c>
      <c r="M859" s="18">
        <f t="shared" si="56"/>
        <v>0</v>
      </c>
      <c r="O859" s="15"/>
    </row>
    <row r="860" spans="1:15" ht="13.5">
      <c r="A860" s="13">
        <v>201028401</v>
      </c>
      <c r="B860" s="14" t="s">
        <v>960</v>
      </c>
      <c r="C860" s="15">
        <v>4600</v>
      </c>
      <c r="D860" s="15">
        <v>0</v>
      </c>
      <c r="E860" s="15">
        <v>0</v>
      </c>
      <c r="F860" s="15">
        <v>0</v>
      </c>
      <c r="G860" s="11">
        <f t="shared" si="53"/>
        <v>4600</v>
      </c>
      <c r="H860" s="12">
        <f t="shared" si="54"/>
        <v>0</v>
      </c>
      <c r="I860" s="324" t="s">
        <v>159</v>
      </c>
      <c r="J860" s="17">
        <f>VLOOKUP(A860,'TB 2023'!B:J,9,0)</f>
        <v>4600</v>
      </c>
      <c r="K860" s="18">
        <f t="shared" si="55"/>
        <v>0</v>
      </c>
      <c r="L860" s="17">
        <f>VLOOKUP(A860,'TB 2023'!B:M,12,0)</f>
        <v>0</v>
      </c>
      <c r="M860" s="18">
        <f t="shared" si="56"/>
        <v>0</v>
      </c>
      <c r="O860" s="15"/>
    </row>
    <row r="861" spans="1:15" ht="13.5">
      <c r="A861" s="13">
        <v>201028501</v>
      </c>
      <c r="B861" s="14" t="s">
        <v>961</v>
      </c>
      <c r="C861" s="15">
        <v>45000</v>
      </c>
      <c r="D861" s="15">
        <v>0</v>
      </c>
      <c r="E861" s="15">
        <v>0</v>
      </c>
      <c r="F861" s="15">
        <v>0</v>
      </c>
      <c r="G861" s="11">
        <f t="shared" si="53"/>
        <v>45000</v>
      </c>
      <c r="H861" s="12">
        <f t="shared" si="54"/>
        <v>0</v>
      </c>
      <c r="I861" s="324" t="s">
        <v>159</v>
      </c>
      <c r="J861" s="17">
        <f>VLOOKUP(A861,'TB 2023'!B:J,9,0)</f>
        <v>45000</v>
      </c>
      <c r="K861" s="18">
        <f t="shared" si="55"/>
        <v>0</v>
      </c>
      <c r="L861" s="17">
        <f>VLOOKUP(A861,'TB 2023'!B:M,12,0)</f>
        <v>0</v>
      </c>
      <c r="M861" s="18">
        <f t="shared" si="56"/>
        <v>0</v>
      </c>
      <c r="O861" s="15"/>
    </row>
    <row r="862" spans="1:15" ht="13.5">
      <c r="A862" s="13">
        <v>201028601</v>
      </c>
      <c r="B862" s="14" t="s">
        <v>962</v>
      </c>
      <c r="C862" s="15">
        <v>0</v>
      </c>
      <c r="D862" s="15">
        <v>60371.25</v>
      </c>
      <c r="E862" s="15">
        <v>60000</v>
      </c>
      <c r="F862" s="15">
        <v>0</v>
      </c>
      <c r="G862" s="11">
        <f t="shared" si="53"/>
        <v>0</v>
      </c>
      <c r="H862" s="12">
        <f t="shared" si="54"/>
        <v>371.25</v>
      </c>
      <c r="I862" s="324" t="s">
        <v>159</v>
      </c>
      <c r="J862" s="17">
        <f>VLOOKUP(A862,'TB 2023'!B:J,9,0)</f>
        <v>0</v>
      </c>
      <c r="K862" s="18">
        <f t="shared" si="55"/>
        <v>0</v>
      </c>
      <c r="L862" s="17">
        <f>VLOOKUP(A862,'TB 2023'!B:M,12,0)</f>
        <v>0</v>
      </c>
      <c r="M862" s="18">
        <f t="shared" si="56"/>
        <v>0</v>
      </c>
      <c r="O862" s="15"/>
    </row>
    <row r="863" spans="1:15" ht="13.5">
      <c r="A863" s="13">
        <v>201028701</v>
      </c>
      <c r="B863" s="14" t="s">
        <v>963</v>
      </c>
      <c r="C863" s="15">
        <v>0</v>
      </c>
      <c r="D863" s="15">
        <v>29290.57</v>
      </c>
      <c r="E863" s="15">
        <v>0</v>
      </c>
      <c r="F863" s="15">
        <v>0</v>
      </c>
      <c r="G863" s="11">
        <f t="shared" si="53"/>
        <v>0</v>
      </c>
      <c r="H863" s="12">
        <f t="shared" si="54"/>
        <v>29290.57</v>
      </c>
      <c r="I863" s="324" t="s">
        <v>159</v>
      </c>
      <c r="J863" s="17">
        <f>VLOOKUP(A863,'TB 2023'!B:J,9,0)</f>
        <v>0</v>
      </c>
      <c r="K863" s="18">
        <f t="shared" si="55"/>
        <v>0</v>
      </c>
      <c r="L863" s="17">
        <f>VLOOKUP(A863,'TB 2023'!B:M,12,0)</f>
        <v>0</v>
      </c>
      <c r="M863" s="18">
        <f t="shared" si="56"/>
        <v>0</v>
      </c>
      <c r="O863" s="15"/>
    </row>
    <row r="864" spans="1:15" ht="13.5">
      <c r="A864" s="13">
        <v>201028801</v>
      </c>
      <c r="B864" s="14" t="s">
        <v>3306</v>
      </c>
      <c r="C864" s="15">
        <v>0</v>
      </c>
      <c r="D864" s="15">
        <v>0</v>
      </c>
      <c r="E864" s="15">
        <v>592191.13</v>
      </c>
      <c r="F864" s="15">
        <v>215625</v>
      </c>
      <c r="G864" s="11">
        <f t="shared" si="53"/>
        <v>376566.13</v>
      </c>
      <c r="H864" s="12">
        <f t="shared" si="54"/>
        <v>0</v>
      </c>
      <c r="I864" s="324" t="s">
        <v>159</v>
      </c>
      <c r="J864" s="17">
        <f>VLOOKUP(A864,'TB 2023'!B:J,9,0)</f>
        <v>0</v>
      </c>
      <c r="K864" s="18">
        <f t="shared" si="55"/>
        <v>0</v>
      </c>
      <c r="L864" s="17">
        <f>VLOOKUP(A864,'TB 2023'!B:M,12,0)</f>
        <v>215625</v>
      </c>
      <c r="M864" s="18">
        <f t="shared" si="56"/>
        <v>0</v>
      </c>
      <c r="O864" s="15"/>
    </row>
    <row r="865" spans="1:15" ht="13.5">
      <c r="A865" s="13">
        <v>201028901</v>
      </c>
      <c r="B865" s="14" t="s">
        <v>965</v>
      </c>
      <c r="C865" s="15">
        <v>0</v>
      </c>
      <c r="D865" s="15">
        <v>2316.23</v>
      </c>
      <c r="E865" s="15">
        <v>4140</v>
      </c>
      <c r="F865" s="15">
        <v>1824</v>
      </c>
      <c r="G865" s="11">
        <f t="shared" si="53"/>
        <v>0</v>
      </c>
      <c r="H865" s="12">
        <f t="shared" si="54"/>
        <v>0.22999999999956344</v>
      </c>
      <c r="I865" s="324" t="s">
        <v>159</v>
      </c>
      <c r="J865" s="17">
        <f>VLOOKUP(A865,'TB 2023'!B:J,9,0)</f>
        <v>0</v>
      </c>
      <c r="K865" s="18">
        <f t="shared" si="55"/>
        <v>0</v>
      </c>
      <c r="L865" s="17">
        <f>VLOOKUP(A865,'TB 2023'!B:M,12,0)</f>
        <v>1824</v>
      </c>
      <c r="M865" s="18">
        <f t="shared" si="56"/>
        <v>0</v>
      </c>
      <c r="O865" s="15"/>
    </row>
    <row r="866" spans="1:15" ht="13.5">
      <c r="A866" s="13">
        <v>201029001</v>
      </c>
      <c r="B866" s="14" t="s">
        <v>966</v>
      </c>
      <c r="C866" s="15">
        <v>17298.62</v>
      </c>
      <c r="D866" s="15">
        <v>0</v>
      </c>
      <c r="E866" s="15">
        <v>0</v>
      </c>
      <c r="F866" s="15">
        <v>0</v>
      </c>
      <c r="G866" s="11">
        <f t="shared" si="53"/>
        <v>17298.62</v>
      </c>
      <c r="H866" s="12">
        <f t="shared" si="54"/>
        <v>0</v>
      </c>
      <c r="I866" s="324" t="s">
        <v>159</v>
      </c>
      <c r="J866" s="17">
        <f>VLOOKUP(A866,'TB 2023'!B:J,9,0)</f>
        <v>17298.62</v>
      </c>
      <c r="K866" s="18">
        <f t="shared" si="55"/>
        <v>0</v>
      </c>
      <c r="L866" s="17">
        <f>VLOOKUP(A866,'TB 2023'!B:M,12,0)</f>
        <v>0</v>
      </c>
      <c r="M866" s="18">
        <f t="shared" si="56"/>
        <v>0</v>
      </c>
      <c r="O866" s="15"/>
    </row>
    <row r="867" spans="1:15" ht="13.5">
      <c r="A867" s="13">
        <v>201029101</v>
      </c>
      <c r="B867" s="14" t="s">
        <v>967</v>
      </c>
      <c r="C867" s="15">
        <v>0</v>
      </c>
      <c r="D867" s="15">
        <v>0</v>
      </c>
      <c r="E867" s="15">
        <v>0</v>
      </c>
      <c r="F867" s="15">
        <v>0</v>
      </c>
      <c r="G867" s="11">
        <f t="shared" si="53"/>
        <v>0</v>
      </c>
      <c r="H867" s="12">
        <f t="shared" si="54"/>
        <v>0</v>
      </c>
      <c r="I867" s="324" t="s">
        <v>159</v>
      </c>
      <c r="J867" s="17">
        <f>VLOOKUP(A867,'TB 2023'!B:J,9,0)</f>
        <v>0</v>
      </c>
      <c r="K867" s="18">
        <f t="shared" si="55"/>
        <v>0</v>
      </c>
      <c r="L867" s="17">
        <f>VLOOKUP(A867,'TB 2023'!B:M,12,0)</f>
        <v>0</v>
      </c>
      <c r="M867" s="18">
        <f t="shared" si="56"/>
        <v>0</v>
      </c>
      <c r="O867" s="15"/>
    </row>
    <row r="868" spans="1:15" ht="13.5">
      <c r="A868" s="13">
        <v>201029102</v>
      </c>
      <c r="B868" s="14" t="s">
        <v>968</v>
      </c>
      <c r="C868" s="15">
        <v>0</v>
      </c>
      <c r="D868" s="15">
        <v>85171.53</v>
      </c>
      <c r="E868" s="15">
        <v>85000</v>
      </c>
      <c r="F868" s="15">
        <v>0</v>
      </c>
      <c r="G868" s="11">
        <f t="shared" si="53"/>
        <v>0</v>
      </c>
      <c r="H868" s="12">
        <f t="shared" si="54"/>
        <v>171.52999999999884</v>
      </c>
      <c r="I868" s="324" t="s">
        <v>159</v>
      </c>
      <c r="J868" s="17">
        <f>VLOOKUP(A868,'TB 2023'!B:J,9,0)</f>
        <v>0</v>
      </c>
      <c r="K868" s="18">
        <f t="shared" si="55"/>
        <v>0</v>
      </c>
      <c r="L868" s="17">
        <f>VLOOKUP(A868,'TB 2023'!B:M,12,0)</f>
        <v>0</v>
      </c>
      <c r="M868" s="18">
        <f t="shared" si="56"/>
        <v>0</v>
      </c>
      <c r="O868" s="15"/>
    </row>
    <row r="869" spans="1:15" ht="13.5">
      <c r="A869" s="13">
        <v>201029103</v>
      </c>
      <c r="B869" s="14" t="s">
        <v>969</v>
      </c>
      <c r="C869" s="15">
        <v>0</v>
      </c>
      <c r="D869" s="15">
        <v>20129.900000000001</v>
      </c>
      <c r="E869" s="15">
        <v>12875</v>
      </c>
      <c r="F869" s="15">
        <v>0</v>
      </c>
      <c r="G869" s="11">
        <f t="shared" si="53"/>
        <v>0</v>
      </c>
      <c r="H869" s="12">
        <f t="shared" si="54"/>
        <v>7254.9000000000015</v>
      </c>
      <c r="I869" s="324" t="s">
        <v>159</v>
      </c>
      <c r="J869" s="17">
        <f>VLOOKUP(A869,'TB 2023'!B:J,9,0)</f>
        <v>0</v>
      </c>
      <c r="K869" s="18">
        <f t="shared" si="55"/>
        <v>0</v>
      </c>
      <c r="L869" s="17">
        <f>VLOOKUP(A869,'TB 2023'!B:M,12,0)</f>
        <v>0</v>
      </c>
      <c r="M869" s="18">
        <f t="shared" si="56"/>
        <v>0</v>
      </c>
      <c r="O869" s="15"/>
    </row>
    <row r="870" spans="1:15" ht="13.5">
      <c r="A870" s="13">
        <v>201029104</v>
      </c>
      <c r="B870" s="14" t="s">
        <v>970</v>
      </c>
      <c r="C870" s="15">
        <v>0</v>
      </c>
      <c r="D870" s="15">
        <v>3133.94</v>
      </c>
      <c r="E870" s="15">
        <v>3133.94</v>
      </c>
      <c r="F870" s="15">
        <v>0</v>
      </c>
      <c r="G870" s="11">
        <f t="shared" si="53"/>
        <v>0</v>
      </c>
      <c r="H870" s="12">
        <f t="shared" si="54"/>
        <v>0</v>
      </c>
      <c r="I870" s="324" t="s">
        <v>159</v>
      </c>
      <c r="J870" s="17">
        <f>VLOOKUP(A870,'TB 2023'!B:J,9,0)</f>
        <v>0</v>
      </c>
      <c r="K870" s="18">
        <f t="shared" si="55"/>
        <v>0</v>
      </c>
      <c r="L870" s="17">
        <f>VLOOKUP(A870,'TB 2023'!B:M,12,0)</f>
        <v>0</v>
      </c>
      <c r="M870" s="18">
        <f t="shared" si="56"/>
        <v>0</v>
      </c>
      <c r="O870" s="15"/>
    </row>
    <row r="871" spans="1:15" ht="13.5">
      <c r="A871" s="13">
        <v>201029105</v>
      </c>
      <c r="B871" s="14" t="s">
        <v>971</v>
      </c>
      <c r="C871" s="15">
        <v>0</v>
      </c>
      <c r="D871" s="15">
        <v>0</v>
      </c>
      <c r="E871" s="15">
        <v>0</v>
      </c>
      <c r="F871" s="15">
        <v>0</v>
      </c>
      <c r="G871" s="11">
        <f t="shared" si="53"/>
        <v>0</v>
      </c>
      <c r="H871" s="12">
        <f t="shared" si="54"/>
        <v>0</v>
      </c>
      <c r="I871" s="324" t="s">
        <v>159</v>
      </c>
      <c r="J871" s="17">
        <f>VLOOKUP(A871,'TB 2023'!B:J,9,0)</f>
        <v>0</v>
      </c>
      <c r="K871" s="18">
        <f t="shared" si="55"/>
        <v>0</v>
      </c>
      <c r="L871" s="17">
        <f>VLOOKUP(A871,'TB 2023'!B:M,12,0)</f>
        <v>0</v>
      </c>
      <c r="M871" s="18">
        <f t="shared" si="56"/>
        <v>0</v>
      </c>
      <c r="O871" s="15"/>
    </row>
    <row r="872" spans="1:15" ht="13.5">
      <c r="A872" s="13">
        <v>201029106</v>
      </c>
      <c r="B872" s="14" t="s">
        <v>972</v>
      </c>
      <c r="C872" s="15">
        <v>0</v>
      </c>
      <c r="D872" s="15">
        <v>0</v>
      </c>
      <c r="E872" s="15">
        <v>0</v>
      </c>
      <c r="F872" s="15">
        <v>0</v>
      </c>
      <c r="G872" s="11">
        <f t="shared" si="53"/>
        <v>0</v>
      </c>
      <c r="H872" s="12">
        <f t="shared" si="54"/>
        <v>0</v>
      </c>
      <c r="I872" s="324" t="s">
        <v>159</v>
      </c>
      <c r="J872" s="17">
        <f>VLOOKUP(A872,'TB 2023'!B:J,9,0)</f>
        <v>0</v>
      </c>
      <c r="K872" s="18">
        <f t="shared" si="55"/>
        <v>0</v>
      </c>
      <c r="L872" s="17">
        <f>VLOOKUP(A872,'TB 2023'!B:M,12,0)</f>
        <v>0</v>
      </c>
      <c r="M872" s="18">
        <f t="shared" si="56"/>
        <v>0</v>
      </c>
      <c r="O872" s="15"/>
    </row>
    <row r="873" spans="1:15" ht="13.5">
      <c r="A873" s="13">
        <v>201029107</v>
      </c>
      <c r="B873" s="14" t="s">
        <v>973</v>
      </c>
      <c r="C873" s="15">
        <v>0</v>
      </c>
      <c r="D873" s="15">
        <v>1980.16</v>
      </c>
      <c r="E873" s="15">
        <v>0</v>
      </c>
      <c r="F873" s="15">
        <v>0</v>
      </c>
      <c r="G873" s="11">
        <f t="shared" si="53"/>
        <v>0</v>
      </c>
      <c r="H873" s="12">
        <f t="shared" si="54"/>
        <v>1980.16</v>
      </c>
      <c r="I873" s="324" t="s">
        <v>159</v>
      </c>
      <c r="J873" s="17">
        <f>VLOOKUP(A873,'TB 2023'!B:J,9,0)</f>
        <v>0</v>
      </c>
      <c r="K873" s="18">
        <f t="shared" si="55"/>
        <v>0</v>
      </c>
      <c r="L873" s="17">
        <f>VLOOKUP(A873,'TB 2023'!B:M,12,0)</f>
        <v>0</v>
      </c>
      <c r="M873" s="18">
        <f t="shared" si="56"/>
        <v>0</v>
      </c>
      <c r="O873" s="15"/>
    </row>
    <row r="874" spans="1:15" ht="13.5">
      <c r="A874" s="13">
        <v>201029108</v>
      </c>
      <c r="B874" s="14" t="s">
        <v>974</v>
      </c>
      <c r="C874" s="15">
        <v>0</v>
      </c>
      <c r="D874" s="15">
        <v>0</v>
      </c>
      <c r="E874" s="15">
        <v>0</v>
      </c>
      <c r="F874" s="15">
        <v>0</v>
      </c>
      <c r="G874" s="11">
        <f t="shared" si="53"/>
        <v>0</v>
      </c>
      <c r="H874" s="12">
        <f t="shared" si="54"/>
        <v>0</v>
      </c>
      <c r="I874" s="324" t="s">
        <v>159</v>
      </c>
      <c r="J874" s="17">
        <f>VLOOKUP(A874,'TB 2023'!B:J,9,0)</f>
        <v>0</v>
      </c>
      <c r="K874" s="18">
        <f t="shared" si="55"/>
        <v>0</v>
      </c>
      <c r="L874" s="17">
        <f>VLOOKUP(A874,'TB 2023'!B:M,12,0)</f>
        <v>0</v>
      </c>
      <c r="M874" s="18">
        <f t="shared" si="56"/>
        <v>0</v>
      </c>
      <c r="O874" s="15"/>
    </row>
    <row r="875" spans="1:15" ht="13.5">
      <c r="A875" s="13">
        <v>201029109</v>
      </c>
      <c r="B875" s="14" t="s">
        <v>975</v>
      </c>
      <c r="C875" s="15">
        <v>0</v>
      </c>
      <c r="D875" s="15">
        <v>0</v>
      </c>
      <c r="E875" s="15">
        <v>0</v>
      </c>
      <c r="F875" s="15">
        <v>0</v>
      </c>
      <c r="G875" s="11">
        <f t="shared" si="53"/>
        <v>0</v>
      </c>
      <c r="H875" s="12">
        <f t="shared" si="54"/>
        <v>0</v>
      </c>
      <c r="I875" s="324" t="s">
        <v>159</v>
      </c>
      <c r="J875" s="17">
        <f>VLOOKUP(A875,'TB 2023'!B:J,9,0)</f>
        <v>0</v>
      </c>
      <c r="K875" s="18">
        <f t="shared" si="55"/>
        <v>0</v>
      </c>
      <c r="L875" s="17">
        <f>VLOOKUP(A875,'TB 2023'!B:M,12,0)</f>
        <v>0</v>
      </c>
      <c r="M875" s="18">
        <f t="shared" si="56"/>
        <v>0</v>
      </c>
      <c r="O875" s="15"/>
    </row>
    <row r="876" spans="1:15" ht="13.5">
      <c r="A876" s="13">
        <v>201029201</v>
      </c>
      <c r="B876" s="14" t="s">
        <v>976</v>
      </c>
      <c r="C876" s="15">
        <v>0</v>
      </c>
      <c r="D876" s="15">
        <v>0</v>
      </c>
      <c r="E876" s="15">
        <v>0</v>
      </c>
      <c r="F876" s="15">
        <v>0</v>
      </c>
      <c r="G876" s="11">
        <f t="shared" si="53"/>
        <v>0</v>
      </c>
      <c r="H876" s="12">
        <f t="shared" si="54"/>
        <v>0</v>
      </c>
      <c r="I876" s="324" t="s">
        <v>159</v>
      </c>
      <c r="J876" s="17">
        <f>VLOOKUP(A876,'TB 2023'!B:J,9,0)</f>
        <v>0</v>
      </c>
      <c r="K876" s="18">
        <f t="shared" si="55"/>
        <v>0</v>
      </c>
      <c r="L876" s="17">
        <f>VLOOKUP(A876,'TB 2023'!B:M,12,0)</f>
        <v>0</v>
      </c>
      <c r="M876" s="18">
        <f t="shared" si="56"/>
        <v>0</v>
      </c>
      <c r="O876" s="15"/>
    </row>
    <row r="877" spans="1:15" ht="13.5">
      <c r="A877" s="13">
        <v>201029301</v>
      </c>
      <c r="B877" s="14" t="s">
        <v>977</v>
      </c>
      <c r="C877" s="15">
        <v>0</v>
      </c>
      <c r="D877" s="15">
        <v>1500</v>
      </c>
      <c r="E877" s="15">
        <v>0</v>
      </c>
      <c r="F877" s="15">
        <v>0</v>
      </c>
      <c r="G877" s="11">
        <f t="shared" si="53"/>
        <v>0</v>
      </c>
      <c r="H877" s="12">
        <f t="shared" si="54"/>
        <v>1500</v>
      </c>
      <c r="I877" s="324" t="s">
        <v>159</v>
      </c>
      <c r="J877" s="17">
        <f>VLOOKUP(A877,'TB 2023'!B:J,9,0)</f>
        <v>0</v>
      </c>
      <c r="K877" s="18">
        <f t="shared" si="55"/>
        <v>0</v>
      </c>
      <c r="L877" s="17">
        <f>VLOOKUP(A877,'TB 2023'!B:M,12,0)</f>
        <v>0</v>
      </c>
      <c r="M877" s="18">
        <f t="shared" si="56"/>
        <v>0</v>
      </c>
      <c r="O877" s="15"/>
    </row>
    <row r="878" spans="1:15" ht="13.5">
      <c r="A878" s="13">
        <v>201029401</v>
      </c>
      <c r="B878" s="14" t="s">
        <v>978</v>
      </c>
      <c r="C878" s="15">
        <v>0</v>
      </c>
      <c r="D878" s="15">
        <v>0</v>
      </c>
      <c r="E878" s="15">
        <v>0</v>
      </c>
      <c r="F878" s="15">
        <v>0</v>
      </c>
      <c r="G878" s="11">
        <f t="shared" si="53"/>
        <v>0</v>
      </c>
      <c r="H878" s="12">
        <f t="shared" si="54"/>
        <v>0</v>
      </c>
      <c r="I878" s="324" t="s">
        <v>159</v>
      </c>
      <c r="J878" s="17">
        <f>VLOOKUP(A878,'TB 2023'!B:J,9,0)</f>
        <v>0</v>
      </c>
      <c r="K878" s="18">
        <f t="shared" si="55"/>
        <v>0</v>
      </c>
      <c r="L878" s="17">
        <f>VLOOKUP(A878,'TB 2023'!B:M,12,0)</f>
        <v>0</v>
      </c>
      <c r="M878" s="18">
        <f t="shared" si="56"/>
        <v>0</v>
      </c>
      <c r="O878" s="15"/>
    </row>
    <row r="879" spans="1:15" ht="13.5">
      <c r="A879" s="13">
        <v>201029501</v>
      </c>
      <c r="B879" s="14" t="s">
        <v>979</v>
      </c>
      <c r="C879" s="15">
        <v>0</v>
      </c>
      <c r="D879" s="15">
        <v>302.03000000000003</v>
      </c>
      <c r="E879" s="15">
        <v>0</v>
      </c>
      <c r="F879" s="15">
        <v>0</v>
      </c>
      <c r="G879" s="11">
        <f t="shared" si="53"/>
        <v>0</v>
      </c>
      <c r="H879" s="12">
        <f t="shared" si="54"/>
        <v>302.03000000000003</v>
      </c>
      <c r="I879" s="324" t="s">
        <v>159</v>
      </c>
      <c r="J879" s="17">
        <f>VLOOKUP(A879,'TB 2023'!B:J,9,0)</f>
        <v>0</v>
      </c>
      <c r="K879" s="18">
        <f t="shared" si="55"/>
        <v>0</v>
      </c>
      <c r="L879" s="17">
        <f>VLOOKUP(A879,'TB 2023'!B:M,12,0)</f>
        <v>0</v>
      </c>
      <c r="M879" s="18">
        <f t="shared" si="56"/>
        <v>0</v>
      </c>
      <c r="O879" s="15"/>
    </row>
    <row r="880" spans="1:15" ht="13.5">
      <c r="A880" s="13">
        <v>201029601</v>
      </c>
      <c r="B880" s="14" t="s">
        <v>980</v>
      </c>
      <c r="C880" s="15">
        <v>0</v>
      </c>
      <c r="D880" s="15">
        <v>7576.72</v>
      </c>
      <c r="E880" s="15">
        <v>5000</v>
      </c>
      <c r="F880" s="15">
        <v>0</v>
      </c>
      <c r="G880" s="11">
        <f t="shared" si="53"/>
        <v>0</v>
      </c>
      <c r="H880" s="12">
        <f t="shared" si="54"/>
        <v>2576.7200000000003</v>
      </c>
      <c r="I880" s="324" t="s">
        <v>159</v>
      </c>
      <c r="J880" s="17">
        <f>VLOOKUP(A880,'TB 2023'!B:J,9,0)</f>
        <v>0</v>
      </c>
      <c r="K880" s="18">
        <f t="shared" si="55"/>
        <v>0</v>
      </c>
      <c r="L880" s="17">
        <f>VLOOKUP(A880,'TB 2023'!B:M,12,0)</f>
        <v>0</v>
      </c>
      <c r="M880" s="18">
        <f t="shared" si="56"/>
        <v>0</v>
      </c>
      <c r="O880" s="15"/>
    </row>
    <row r="881" spans="1:15" ht="13.5">
      <c r="A881" s="13">
        <v>201029701</v>
      </c>
      <c r="B881" s="14" t="s">
        <v>981</v>
      </c>
      <c r="C881" s="15">
        <v>0</v>
      </c>
      <c r="D881" s="15">
        <v>337.03000000000003</v>
      </c>
      <c r="E881" s="15">
        <v>0</v>
      </c>
      <c r="F881" s="15">
        <v>0</v>
      </c>
      <c r="G881" s="11">
        <f t="shared" si="53"/>
        <v>0</v>
      </c>
      <c r="H881" s="12">
        <f t="shared" si="54"/>
        <v>337.03000000000003</v>
      </c>
      <c r="I881" s="324" t="s">
        <v>159</v>
      </c>
      <c r="J881" s="17">
        <f>VLOOKUP(A881,'TB 2023'!B:J,9,0)</f>
        <v>0</v>
      </c>
      <c r="K881" s="18">
        <f t="shared" si="55"/>
        <v>0</v>
      </c>
      <c r="L881" s="17">
        <f>VLOOKUP(A881,'TB 2023'!B:M,12,0)</f>
        <v>0</v>
      </c>
      <c r="M881" s="18">
        <f t="shared" si="56"/>
        <v>0</v>
      </c>
      <c r="O881" s="15"/>
    </row>
    <row r="882" spans="1:15" ht="13.5">
      <c r="A882" s="13">
        <v>201029901</v>
      </c>
      <c r="B882" s="14" t="s">
        <v>982</v>
      </c>
      <c r="C882" s="15">
        <v>0</v>
      </c>
      <c r="D882" s="15">
        <v>18124.8</v>
      </c>
      <c r="E882" s="15">
        <v>182000</v>
      </c>
      <c r="F882" s="15">
        <v>197082.30000000002</v>
      </c>
      <c r="G882" s="11">
        <f t="shared" si="53"/>
        <v>0</v>
      </c>
      <c r="H882" s="12">
        <f t="shared" si="54"/>
        <v>33207.100000000006</v>
      </c>
      <c r="I882" s="324" t="s">
        <v>159</v>
      </c>
      <c r="J882" s="17">
        <f>VLOOKUP(A882,'TB 2023'!B:J,9,0)</f>
        <v>0</v>
      </c>
      <c r="K882" s="18">
        <f t="shared" si="55"/>
        <v>0</v>
      </c>
      <c r="L882" s="17">
        <f>VLOOKUP(A882,'TB 2023'!B:M,12,0)</f>
        <v>197082.30000000002</v>
      </c>
      <c r="M882" s="18">
        <f t="shared" si="56"/>
        <v>0</v>
      </c>
      <c r="O882" s="15"/>
    </row>
    <row r="883" spans="1:15" ht="13.5">
      <c r="A883" s="13">
        <v>201030001</v>
      </c>
      <c r="B883" s="14" t="s">
        <v>983</v>
      </c>
      <c r="C883" s="15">
        <v>0</v>
      </c>
      <c r="D883" s="15">
        <v>17083.72</v>
      </c>
      <c r="E883" s="15">
        <v>51886</v>
      </c>
      <c r="F883" s="15">
        <v>42556.1</v>
      </c>
      <c r="G883" s="11">
        <f t="shared" si="53"/>
        <v>0</v>
      </c>
      <c r="H883" s="12">
        <f t="shared" si="54"/>
        <v>7753.82</v>
      </c>
      <c r="I883" s="324" t="s">
        <v>159</v>
      </c>
      <c r="J883" s="17">
        <f>VLOOKUP(A883,'TB 2023'!B:J,9,0)</f>
        <v>0</v>
      </c>
      <c r="K883" s="18">
        <f t="shared" si="55"/>
        <v>0</v>
      </c>
      <c r="L883" s="17">
        <f>VLOOKUP(A883,'TB 2023'!B:M,12,0)</f>
        <v>42556.1</v>
      </c>
      <c r="M883" s="18">
        <f t="shared" si="56"/>
        <v>0</v>
      </c>
      <c r="O883" s="15"/>
    </row>
    <row r="884" spans="1:15" ht="13.5">
      <c r="A884" s="13">
        <v>201030101</v>
      </c>
      <c r="B884" s="14" t="s">
        <v>984</v>
      </c>
      <c r="C884" s="15">
        <v>0</v>
      </c>
      <c r="D884" s="15">
        <v>10813.19</v>
      </c>
      <c r="E884" s="15">
        <v>10800</v>
      </c>
      <c r="F884" s="15">
        <v>0</v>
      </c>
      <c r="G884" s="11">
        <f t="shared" si="53"/>
        <v>0</v>
      </c>
      <c r="H884" s="12">
        <f t="shared" si="54"/>
        <v>13.190000000000509</v>
      </c>
      <c r="I884" s="324" t="s">
        <v>159</v>
      </c>
      <c r="J884" s="17">
        <f>VLOOKUP(A884,'TB 2023'!B:J,9,0)</f>
        <v>0</v>
      </c>
      <c r="K884" s="18">
        <f t="shared" si="55"/>
        <v>0</v>
      </c>
      <c r="L884" s="17">
        <f>VLOOKUP(A884,'TB 2023'!B:M,12,0)</f>
        <v>0</v>
      </c>
      <c r="M884" s="18">
        <f t="shared" si="56"/>
        <v>0</v>
      </c>
      <c r="O884" s="15"/>
    </row>
    <row r="885" spans="1:15" ht="13.5">
      <c r="A885" s="13">
        <v>201030201</v>
      </c>
      <c r="B885" s="14" t="s">
        <v>985</v>
      </c>
      <c r="C885" s="15">
        <v>0</v>
      </c>
      <c r="D885" s="15">
        <v>14098.67</v>
      </c>
      <c r="E885" s="15">
        <v>16120</v>
      </c>
      <c r="F885" s="15">
        <v>7420.95</v>
      </c>
      <c r="G885" s="11">
        <f t="shared" si="53"/>
        <v>0</v>
      </c>
      <c r="H885" s="12">
        <f t="shared" si="54"/>
        <v>5399.619999999999</v>
      </c>
      <c r="I885" s="324" t="s">
        <v>159</v>
      </c>
      <c r="J885" s="17">
        <f>VLOOKUP(A885,'TB 2023'!B:J,9,0)</f>
        <v>0</v>
      </c>
      <c r="K885" s="18">
        <f t="shared" si="55"/>
        <v>0</v>
      </c>
      <c r="L885" s="17">
        <f>VLOOKUP(A885,'TB 2023'!B:M,12,0)</f>
        <v>7420.95</v>
      </c>
      <c r="M885" s="18">
        <f t="shared" si="56"/>
        <v>0</v>
      </c>
      <c r="O885" s="15"/>
    </row>
    <row r="886" spans="1:15" ht="13.5">
      <c r="A886" s="13">
        <v>201030301</v>
      </c>
      <c r="B886" s="14" t="s">
        <v>986</v>
      </c>
      <c r="C886" s="15">
        <v>0</v>
      </c>
      <c r="D886" s="15">
        <v>21134.69</v>
      </c>
      <c r="E886" s="15">
        <v>273590</v>
      </c>
      <c r="F886" s="15">
        <v>299430.12</v>
      </c>
      <c r="G886" s="11">
        <f t="shared" si="53"/>
        <v>0</v>
      </c>
      <c r="H886" s="12">
        <f t="shared" si="54"/>
        <v>46974.81</v>
      </c>
      <c r="I886" s="324" t="s">
        <v>159</v>
      </c>
      <c r="J886" s="17">
        <f>VLOOKUP(A886,'TB 2023'!B:J,9,0)</f>
        <v>0</v>
      </c>
      <c r="K886" s="18">
        <f t="shared" si="55"/>
        <v>0</v>
      </c>
      <c r="L886" s="17">
        <f>VLOOKUP(A886,'TB 2023'!B:M,12,0)</f>
        <v>299430.12</v>
      </c>
      <c r="M886" s="18">
        <f t="shared" si="56"/>
        <v>0</v>
      </c>
      <c r="O886" s="15"/>
    </row>
    <row r="887" spans="1:15" ht="13.5">
      <c r="A887" s="13">
        <v>201030401</v>
      </c>
      <c r="B887" s="14" t="s">
        <v>987</v>
      </c>
      <c r="C887" s="15">
        <v>0</v>
      </c>
      <c r="D887" s="15">
        <v>0</v>
      </c>
      <c r="E887" s="15">
        <v>19665</v>
      </c>
      <c r="F887" s="15">
        <v>19665</v>
      </c>
      <c r="G887" s="11">
        <f t="shared" si="53"/>
        <v>0</v>
      </c>
      <c r="H887" s="12">
        <f t="shared" si="54"/>
        <v>0</v>
      </c>
      <c r="I887" s="324" t="s">
        <v>159</v>
      </c>
      <c r="J887" s="17">
        <f>VLOOKUP(A887,'TB 2023'!B:J,9,0)</f>
        <v>0</v>
      </c>
      <c r="K887" s="18">
        <f t="shared" si="55"/>
        <v>0</v>
      </c>
      <c r="L887" s="17">
        <f>VLOOKUP(A887,'TB 2023'!B:M,12,0)</f>
        <v>19665</v>
      </c>
      <c r="M887" s="18">
        <f t="shared" si="56"/>
        <v>0</v>
      </c>
      <c r="O887" s="15"/>
    </row>
    <row r="888" spans="1:15" ht="13.5">
      <c r="A888" s="13">
        <v>201030501</v>
      </c>
      <c r="B888" s="14" t="s">
        <v>988</v>
      </c>
      <c r="C888" s="15">
        <v>0</v>
      </c>
      <c r="D888" s="15">
        <v>6210</v>
      </c>
      <c r="E888" s="15">
        <v>16560</v>
      </c>
      <c r="F888" s="15">
        <v>38237.5</v>
      </c>
      <c r="G888" s="11">
        <f t="shared" si="53"/>
        <v>0</v>
      </c>
      <c r="H888" s="12">
        <f t="shared" si="54"/>
        <v>27887.5</v>
      </c>
      <c r="I888" s="324" t="s">
        <v>159</v>
      </c>
      <c r="J888" s="17">
        <f>VLOOKUP(A888,'TB 2023'!B:J,9,0)</f>
        <v>0</v>
      </c>
      <c r="K888" s="18">
        <f t="shared" si="55"/>
        <v>0</v>
      </c>
      <c r="L888" s="17">
        <f>VLOOKUP(A888,'TB 2023'!B:M,12,0)</f>
        <v>38237.5</v>
      </c>
      <c r="M888" s="18">
        <f t="shared" si="56"/>
        <v>0</v>
      </c>
      <c r="O888" s="15"/>
    </row>
    <row r="889" spans="1:15" ht="13.5">
      <c r="A889" s="13">
        <v>201030701</v>
      </c>
      <c r="B889" s="14" t="s">
        <v>989</v>
      </c>
      <c r="C889" s="15">
        <v>0</v>
      </c>
      <c r="D889" s="15">
        <v>0</v>
      </c>
      <c r="E889" s="15">
        <v>30000</v>
      </c>
      <c r="F889" s="15">
        <v>0</v>
      </c>
      <c r="G889" s="11">
        <f t="shared" si="53"/>
        <v>30000</v>
      </c>
      <c r="H889" s="12">
        <f t="shared" si="54"/>
        <v>0</v>
      </c>
      <c r="I889" s="324" t="s">
        <v>159</v>
      </c>
      <c r="J889" s="17">
        <f>VLOOKUP(A889,'TB 2023'!B:J,9,0)</f>
        <v>0</v>
      </c>
      <c r="K889" s="18">
        <f t="shared" si="55"/>
        <v>0</v>
      </c>
      <c r="L889" s="17">
        <f>VLOOKUP(A889,'TB 2023'!B:M,12,0)</f>
        <v>0</v>
      </c>
      <c r="M889" s="18">
        <f t="shared" si="56"/>
        <v>0</v>
      </c>
      <c r="O889" s="15"/>
    </row>
    <row r="890" spans="1:15" ht="13.5">
      <c r="A890" s="13">
        <v>201031501</v>
      </c>
      <c r="B890" s="14" t="s">
        <v>990</v>
      </c>
      <c r="C890" s="15">
        <v>0</v>
      </c>
      <c r="D890" s="15">
        <v>0</v>
      </c>
      <c r="E890" s="15">
        <v>42762</v>
      </c>
      <c r="F890" s="15">
        <v>74276.45</v>
      </c>
      <c r="G890" s="11">
        <f t="shared" si="53"/>
        <v>0</v>
      </c>
      <c r="H890" s="12">
        <f t="shared" si="54"/>
        <v>31514.449999999997</v>
      </c>
      <c r="I890" s="324" t="s">
        <v>159</v>
      </c>
      <c r="J890" s="17">
        <f>VLOOKUP(A890,'TB 2023'!B:J,9,0)</f>
        <v>0</v>
      </c>
      <c r="K890" s="18">
        <f t="shared" si="55"/>
        <v>0</v>
      </c>
      <c r="L890" s="17">
        <f>VLOOKUP(A890,'TB 2023'!B:M,12,0)</f>
        <v>74276.45</v>
      </c>
      <c r="M890" s="18">
        <f t="shared" si="56"/>
        <v>0</v>
      </c>
      <c r="O890" s="15"/>
    </row>
    <row r="891" spans="1:15" ht="13.5">
      <c r="A891" s="13">
        <v>201031601</v>
      </c>
      <c r="B891" s="14" t="s">
        <v>991</v>
      </c>
      <c r="C891" s="15">
        <v>0</v>
      </c>
      <c r="D891" s="15">
        <v>0</v>
      </c>
      <c r="E891" s="15">
        <v>33541.07</v>
      </c>
      <c r="F891" s="15">
        <v>33780.239999999998</v>
      </c>
      <c r="G891" s="11">
        <f t="shared" si="53"/>
        <v>0</v>
      </c>
      <c r="H891" s="12">
        <f t="shared" si="54"/>
        <v>239.16999999999825</v>
      </c>
      <c r="I891" s="324" t="s">
        <v>159</v>
      </c>
      <c r="J891" s="17">
        <f>VLOOKUP(A891,'TB 2023'!B:J,9,0)</f>
        <v>0</v>
      </c>
      <c r="K891" s="18">
        <f t="shared" si="55"/>
        <v>0</v>
      </c>
      <c r="L891" s="17">
        <f>VLOOKUP(A891,'TB 2023'!B:M,12,0)</f>
        <v>33780.239999999998</v>
      </c>
      <c r="M891" s="18">
        <f t="shared" si="56"/>
        <v>0</v>
      </c>
      <c r="O891" s="15"/>
    </row>
    <row r="892" spans="1:15" ht="13.5">
      <c r="A892" s="13">
        <v>201031701</v>
      </c>
      <c r="B892" s="14" t="s">
        <v>992</v>
      </c>
      <c r="C892" s="15">
        <v>0</v>
      </c>
      <c r="D892" s="15">
        <v>0</v>
      </c>
      <c r="E892" s="15">
        <v>268665</v>
      </c>
      <c r="F892" s="15">
        <v>222556.1</v>
      </c>
      <c r="G892" s="11">
        <f t="shared" si="53"/>
        <v>46108.899999999994</v>
      </c>
      <c r="H892" s="12">
        <f t="shared" si="54"/>
        <v>0</v>
      </c>
      <c r="I892" s="324" t="s">
        <v>159</v>
      </c>
      <c r="J892" s="17">
        <f>VLOOKUP(A892,'TB 2023'!B:J,9,0)</f>
        <v>0</v>
      </c>
      <c r="K892" s="18">
        <f t="shared" si="55"/>
        <v>0</v>
      </c>
      <c r="L892" s="17">
        <f>VLOOKUP(A892,'TB 2023'!B:M,12,0)</f>
        <v>222556.1</v>
      </c>
      <c r="M892" s="18">
        <f t="shared" si="56"/>
        <v>0</v>
      </c>
      <c r="O892" s="15"/>
    </row>
    <row r="893" spans="1:15" ht="13.5">
      <c r="A893" s="13">
        <v>201031801</v>
      </c>
      <c r="B893" s="14" t="s">
        <v>993</v>
      </c>
      <c r="C893" s="15">
        <v>0</v>
      </c>
      <c r="D893" s="15">
        <v>0</v>
      </c>
      <c r="E893" s="15">
        <v>13177568.390000001</v>
      </c>
      <c r="F893" s="15">
        <v>14792220.42</v>
      </c>
      <c r="G893" s="11">
        <f t="shared" si="53"/>
        <v>0</v>
      </c>
      <c r="H893" s="12">
        <f t="shared" si="54"/>
        <v>1614652.0299999993</v>
      </c>
      <c r="I893" s="324" t="s">
        <v>159</v>
      </c>
      <c r="J893" s="17">
        <f>VLOOKUP(A893,'TB 2023'!B:J,9,0)</f>
        <v>0</v>
      </c>
      <c r="K893" s="18">
        <f t="shared" si="55"/>
        <v>0</v>
      </c>
      <c r="L893" s="17">
        <f>VLOOKUP(A893,'TB 2023'!B:M,12,0)</f>
        <v>14792220.42</v>
      </c>
      <c r="M893" s="18">
        <f t="shared" si="56"/>
        <v>0</v>
      </c>
      <c r="O893" s="15"/>
    </row>
    <row r="894" spans="1:15" ht="13.5">
      <c r="A894" s="13">
        <v>201031802</v>
      </c>
      <c r="B894" s="14" t="s">
        <v>994</v>
      </c>
      <c r="C894" s="15">
        <v>0</v>
      </c>
      <c r="D894" s="15">
        <v>0</v>
      </c>
      <c r="E894" s="15">
        <v>2337000</v>
      </c>
      <c r="F894" s="15">
        <v>2665024.77</v>
      </c>
      <c r="G894" s="11">
        <f t="shared" si="53"/>
        <v>0</v>
      </c>
      <c r="H894" s="12">
        <f t="shared" si="54"/>
        <v>328024.77</v>
      </c>
      <c r="I894" s="324" t="s">
        <v>159</v>
      </c>
      <c r="J894" s="17">
        <f>VLOOKUP(A894,'TB 2023'!B:J,9,0)</f>
        <v>0</v>
      </c>
      <c r="K894" s="18">
        <f t="shared" si="55"/>
        <v>0</v>
      </c>
      <c r="L894" s="17">
        <f>VLOOKUP(A894,'TB 2023'!B:M,12,0)</f>
        <v>2665024.77</v>
      </c>
      <c r="M894" s="18">
        <f t="shared" si="56"/>
        <v>0</v>
      </c>
      <c r="O894" s="15"/>
    </row>
    <row r="895" spans="1:15" ht="13.5">
      <c r="A895" s="13">
        <v>201031803</v>
      </c>
      <c r="B895" s="14" t="s">
        <v>995</v>
      </c>
      <c r="C895" s="15">
        <v>0</v>
      </c>
      <c r="D895" s="15">
        <v>0</v>
      </c>
      <c r="E895" s="15">
        <v>227689.42</v>
      </c>
      <c r="F895" s="15">
        <v>298561.85000000003</v>
      </c>
      <c r="G895" s="11">
        <f t="shared" si="53"/>
        <v>0</v>
      </c>
      <c r="H895" s="12">
        <f t="shared" si="54"/>
        <v>70872.430000000022</v>
      </c>
      <c r="I895" s="324" t="s">
        <v>159</v>
      </c>
      <c r="J895" s="17">
        <f>VLOOKUP(A895,'TB 2023'!B:J,9,0)</f>
        <v>0</v>
      </c>
      <c r="K895" s="18">
        <f t="shared" si="55"/>
        <v>0</v>
      </c>
      <c r="L895" s="17">
        <f>VLOOKUP(A895,'TB 2023'!B:M,12,0)</f>
        <v>298561.85000000003</v>
      </c>
      <c r="M895" s="18">
        <f t="shared" si="56"/>
        <v>0</v>
      </c>
      <c r="O895" s="15"/>
    </row>
    <row r="896" spans="1:15" ht="13.5">
      <c r="A896" s="13">
        <v>201031804</v>
      </c>
      <c r="B896" s="14" t="s">
        <v>996</v>
      </c>
      <c r="C896" s="15">
        <v>0</v>
      </c>
      <c r="D896" s="15">
        <v>0</v>
      </c>
      <c r="E896" s="15">
        <v>450655.91000000003</v>
      </c>
      <c r="F896" s="15">
        <v>1028332.75</v>
      </c>
      <c r="G896" s="11">
        <f t="shared" si="53"/>
        <v>0</v>
      </c>
      <c r="H896" s="12">
        <f t="shared" si="54"/>
        <v>577676.84</v>
      </c>
      <c r="I896" s="324" t="s">
        <v>159</v>
      </c>
      <c r="J896" s="17">
        <f>VLOOKUP(A896,'TB 2023'!B:J,9,0)</f>
        <v>0</v>
      </c>
      <c r="K896" s="18">
        <f t="shared" si="55"/>
        <v>0</v>
      </c>
      <c r="L896" s="17">
        <f>VLOOKUP(A896,'TB 2023'!B:M,12,0)</f>
        <v>1028332.75</v>
      </c>
      <c r="M896" s="18">
        <f t="shared" si="56"/>
        <v>0</v>
      </c>
      <c r="O896" s="15"/>
    </row>
    <row r="897" spans="1:15" ht="13.5">
      <c r="A897" s="13">
        <v>201031901</v>
      </c>
      <c r="B897" s="14" t="s">
        <v>997</v>
      </c>
      <c r="C897" s="15">
        <v>0</v>
      </c>
      <c r="D897" s="15">
        <v>0</v>
      </c>
      <c r="E897" s="15">
        <v>158785</v>
      </c>
      <c r="F897" s="15">
        <v>159201.92000000001</v>
      </c>
      <c r="G897" s="11">
        <f t="shared" si="53"/>
        <v>0</v>
      </c>
      <c r="H897" s="12">
        <f t="shared" si="54"/>
        <v>416.92000000001281</v>
      </c>
      <c r="I897" s="324" t="s">
        <v>159</v>
      </c>
      <c r="J897" s="17">
        <f>VLOOKUP(A897,'TB 2023'!B:J,9,0)</f>
        <v>0</v>
      </c>
      <c r="K897" s="18">
        <f t="shared" si="55"/>
        <v>0</v>
      </c>
      <c r="L897" s="17">
        <f>VLOOKUP(A897,'TB 2023'!B:M,12,0)</f>
        <v>159201.92000000001</v>
      </c>
      <c r="M897" s="18">
        <f t="shared" si="56"/>
        <v>0</v>
      </c>
      <c r="O897" s="15"/>
    </row>
    <row r="898" spans="1:15" ht="13.5">
      <c r="A898" s="13">
        <v>201032001</v>
      </c>
      <c r="B898" s="14" t="s">
        <v>998</v>
      </c>
      <c r="C898" s="15">
        <v>0</v>
      </c>
      <c r="D898" s="15">
        <v>0</v>
      </c>
      <c r="E898" s="15">
        <v>40000</v>
      </c>
      <c r="F898" s="15">
        <v>41866.81</v>
      </c>
      <c r="G898" s="11">
        <f t="shared" si="53"/>
        <v>0</v>
      </c>
      <c r="H898" s="12">
        <f t="shared" si="54"/>
        <v>1866.8099999999977</v>
      </c>
      <c r="I898" s="324" t="s">
        <v>159</v>
      </c>
      <c r="J898" s="17">
        <f>VLOOKUP(A898,'TB 2023'!B:J,9,0)</f>
        <v>0</v>
      </c>
      <c r="K898" s="18">
        <f t="shared" si="55"/>
        <v>0</v>
      </c>
      <c r="L898" s="17">
        <f>VLOOKUP(A898,'TB 2023'!B:M,12,0)</f>
        <v>41866.81</v>
      </c>
      <c r="M898" s="18">
        <f t="shared" si="56"/>
        <v>0</v>
      </c>
      <c r="O898" s="15"/>
    </row>
    <row r="899" spans="1:15" ht="13.5">
      <c r="A899" s="13">
        <v>201032101</v>
      </c>
      <c r="B899" s="14" t="s">
        <v>999</v>
      </c>
      <c r="C899" s="15">
        <v>0</v>
      </c>
      <c r="D899" s="15">
        <v>0</v>
      </c>
      <c r="E899" s="15">
        <v>278000</v>
      </c>
      <c r="F899" s="15">
        <v>287764.16000000003</v>
      </c>
      <c r="G899" s="11">
        <f t="shared" si="53"/>
        <v>0</v>
      </c>
      <c r="H899" s="12">
        <f t="shared" si="54"/>
        <v>9764.1600000000326</v>
      </c>
      <c r="I899" s="324" t="s">
        <v>159</v>
      </c>
      <c r="J899" s="17">
        <f>VLOOKUP(A899,'TB 2023'!B:J,9,0)</f>
        <v>0</v>
      </c>
      <c r="K899" s="18">
        <f t="shared" si="55"/>
        <v>0</v>
      </c>
      <c r="L899" s="17">
        <f>VLOOKUP(A899,'TB 2023'!B:M,12,0)</f>
        <v>287764.16000000003</v>
      </c>
      <c r="M899" s="18">
        <f t="shared" si="56"/>
        <v>0</v>
      </c>
      <c r="O899" s="15"/>
    </row>
    <row r="900" spans="1:15" ht="13.5">
      <c r="A900" s="13">
        <v>201032301</v>
      </c>
      <c r="B900" s="14" t="s">
        <v>1000</v>
      </c>
      <c r="C900" s="15">
        <v>0</v>
      </c>
      <c r="D900" s="15">
        <v>0</v>
      </c>
      <c r="E900" s="15">
        <v>45000</v>
      </c>
      <c r="F900" s="15">
        <v>44571.700000000004</v>
      </c>
      <c r="G900" s="11">
        <f t="shared" si="53"/>
        <v>428.29999999999563</v>
      </c>
      <c r="H900" s="12">
        <f t="shared" si="54"/>
        <v>0</v>
      </c>
      <c r="I900" s="324" t="s">
        <v>159</v>
      </c>
      <c r="J900" s="17">
        <f>VLOOKUP(A900,'TB 2023'!B:J,9,0)</f>
        <v>0</v>
      </c>
      <c r="K900" s="18">
        <f t="shared" si="55"/>
        <v>0</v>
      </c>
      <c r="L900" s="17">
        <f>VLOOKUP(A900,'TB 2023'!B:M,12,0)</f>
        <v>44571.700000000004</v>
      </c>
      <c r="M900" s="18">
        <f t="shared" si="56"/>
        <v>0</v>
      </c>
      <c r="O900" s="15"/>
    </row>
    <row r="901" spans="1:15" ht="13.5">
      <c r="A901" s="13">
        <v>201032401</v>
      </c>
      <c r="B901" s="14" t="s">
        <v>1001</v>
      </c>
      <c r="C901" s="15">
        <v>0</v>
      </c>
      <c r="D901" s="15">
        <v>0</v>
      </c>
      <c r="E901" s="15">
        <v>46000</v>
      </c>
      <c r="F901" s="15">
        <v>46678.39</v>
      </c>
      <c r="G901" s="11">
        <f t="shared" si="53"/>
        <v>0</v>
      </c>
      <c r="H901" s="12">
        <f t="shared" si="54"/>
        <v>678.38999999999942</v>
      </c>
      <c r="I901" s="324" t="s">
        <v>159</v>
      </c>
      <c r="J901" s="17">
        <f>VLOOKUP(A901,'TB 2023'!B:J,9,0)</f>
        <v>0</v>
      </c>
      <c r="K901" s="18">
        <f t="shared" ref="K901:K964" si="57">J901-C901</f>
        <v>0</v>
      </c>
      <c r="L901" s="17">
        <f>VLOOKUP(A901,'TB 2023'!B:M,12,0)</f>
        <v>46678.39</v>
      </c>
      <c r="M901" s="18">
        <f t="shared" si="56"/>
        <v>0</v>
      </c>
      <c r="O901" s="15"/>
    </row>
    <row r="902" spans="1:15" ht="13.5">
      <c r="A902" s="13">
        <v>201032501</v>
      </c>
      <c r="B902" s="14" t="s">
        <v>1002</v>
      </c>
      <c r="C902" s="15">
        <v>0</v>
      </c>
      <c r="D902" s="15">
        <v>0</v>
      </c>
      <c r="E902" s="15">
        <v>36000</v>
      </c>
      <c r="F902" s="15">
        <v>36645.9</v>
      </c>
      <c r="G902" s="11">
        <f t="shared" ref="G902:G965" si="58">IF((C902+E902)-(D902+F902)&lt;0,0,(C902+E902)-(D902+F902))</f>
        <v>0</v>
      </c>
      <c r="H902" s="12">
        <f t="shared" ref="H902:H965" si="59">-IF((C902+E902)-(D902+F902)&lt;0,(C902+E902)-(D902+F902),0)</f>
        <v>645.90000000000146</v>
      </c>
      <c r="I902" s="324" t="s">
        <v>159</v>
      </c>
      <c r="J902" s="17">
        <f>VLOOKUP(A902,'TB 2023'!B:J,9,0)</f>
        <v>0</v>
      </c>
      <c r="K902" s="18">
        <f t="shared" si="57"/>
        <v>0</v>
      </c>
      <c r="L902" s="17">
        <f>VLOOKUP(A902,'TB 2023'!B:M,12,0)</f>
        <v>36645.9</v>
      </c>
      <c r="M902" s="18">
        <f t="shared" ref="M902:M965" si="60">L902-F902</f>
        <v>0</v>
      </c>
      <c r="O902" s="15"/>
    </row>
    <row r="903" spans="1:15" ht="13.5">
      <c r="A903" s="13">
        <v>201032601</v>
      </c>
      <c r="B903" s="14" t="s">
        <v>1003</v>
      </c>
      <c r="C903" s="15">
        <v>0</v>
      </c>
      <c r="D903" s="15">
        <v>0</v>
      </c>
      <c r="E903" s="15">
        <v>23000</v>
      </c>
      <c r="F903" s="15">
        <v>46000</v>
      </c>
      <c r="G903" s="11">
        <f t="shared" si="58"/>
        <v>0</v>
      </c>
      <c r="H903" s="12">
        <f t="shared" si="59"/>
        <v>23000</v>
      </c>
      <c r="I903" s="324" t="s">
        <v>159</v>
      </c>
      <c r="J903" s="17">
        <f>VLOOKUP(A903,'TB 2023'!B:J,9,0)</f>
        <v>0</v>
      </c>
      <c r="K903" s="18">
        <f t="shared" si="57"/>
        <v>0</v>
      </c>
      <c r="L903" s="17">
        <f>VLOOKUP(A903,'TB 2023'!B:M,12,0)</f>
        <v>46000</v>
      </c>
      <c r="M903" s="18">
        <f t="shared" si="60"/>
        <v>0</v>
      </c>
      <c r="O903" s="15"/>
    </row>
    <row r="904" spans="1:15" ht="13.5">
      <c r="A904" s="13">
        <v>201032701</v>
      </c>
      <c r="B904" s="14" t="s">
        <v>1004</v>
      </c>
      <c r="C904" s="15">
        <v>0</v>
      </c>
      <c r="D904" s="15">
        <v>0</v>
      </c>
      <c r="E904" s="15">
        <v>72150</v>
      </c>
      <c r="F904" s="15">
        <v>72150</v>
      </c>
      <c r="G904" s="11">
        <f t="shared" si="58"/>
        <v>0</v>
      </c>
      <c r="H904" s="12">
        <f t="shared" si="59"/>
        <v>0</v>
      </c>
      <c r="I904" s="324" t="s">
        <v>159</v>
      </c>
      <c r="J904" s="17">
        <f>VLOOKUP(A904,'TB 2023'!B:J,9,0)</f>
        <v>0</v>
      </c>
      <c r="K904" s="18">
        <f t="shared" si="57"/>
        <v>0</v>
      </c>
      <c r="L904" s="17">
        <f>VLOOKUP(A904,'TB 2023'!B:M,12,0)</f>
        <v>72150</v>
      </c>
      <c r="M904" s="18">
        <f t="shared" si="60"/>
        <v>0</v>
      </c>
      <c r="O904" s="15"/>
    </row>
    <row r="905" spans="1:15" ht="13.5">
      <c r="A905" s="13">
        <v>201032801</v>
      </c>
      <c r="B905" s="14" t="s">
        <v>1005</v>
      </c>
      <c r="C905" s="15">
        <v>0</v>
      </c>
      <c r="D905" s="15">
        <v>0</v>
      </c>
      <c r="E905" s="15">
        <v>17000</v>
      </c>
      <c r="F905" s="15">
        <v>20777.62</v>
      </c>
      <c r="G905" s="11">
        <f t="shared" si="58"/>
        <v>0</v>
      </c>
      <c r="H905" s="12">
        <f t="shared" si="59"/>
        <v>3777.619999999999</v>
      </c>
      <c r="I905" s="324" t="s">
        <v>159</v>
      </c>
      <c r="J905" s="17">
        <f>VLOOKUP(A905,'TB 2023'!B:J,9,0)</f>
        <v>0</v>
      </c>
      <c r="K905" s="18">
        <f t="shared" si="57"/>
        <v>0</v>
      </c>
      <c r="L905" s="17">
        <f>VLOOKUP(A905,'TB 2023'!B:M,12,0)</f>
        <v>20777.62</v>
      </c>
      <c r="M905" s="18">
        <f t="shared" si="60"/>
        <v>0</v>
      </c>
      <c r="O905" s="15"/>
    </row>
    <row r="906" spans="1:15" ht="13.5">
      <c r="A906" s="13">
        <v>201033001</v>
      </c>
      <c r="B906" s="14" t="s">
        <v>1006</v>
      </c>
      <c r="C906" s="15">
        <v>0</v>
      </c>
      <c r="D906" s="15">
        <v>0</v>
      </c>
      <c r="E906" s="15">
        <v>138000</v>
      </c>
      <c r="F906" s="15">
        <v>139033.62</v>
      </c>
      <c r="G906" s="11">
        <f t="shared" si="58"/>
        <v>0</v>
      </c>
      <c r="H906" s="12">
        <f t="shared" si="59"/>
        <v>1033.6199999999953</v>
      </c>
      <c r="I906" s="324" t="s">
        <v>159</v>
      </c>
      <c r="J906" s="17">
        <f>VLOOKUP(A906,'TB 2023'!B:J,9,0)</f>
        <v>0</v>
      </c>
      <c r="K906" s="18">
        <f t="shared" si="57"/>
        <v>0</v>
      </c>
      <c r="L906" s="17">
        <f>VLOOKUP(A906,'TB 2023'!B:M,12,0)</f>
        <v>139033.62</v>
      </c>
      <c r="M906" s="18">
        <f t="shared" si="60"/>
        <v>0</v>
      </c>
      <c r="O906" s="15"/>
    </row>
    <row r="907" spans="1:15" ht="13.5">
      <c r="A907" s="13">
        <v>201033101</v>
      </c>
      <c r="B907" s="14" t="s">
        <v>3285</v>
      </c>
      <c r="C907" s="15">
        <v>0</v>
      </c>
      <c r="D907" s="15">
        <v>0</v>
      </c>
      <c r="E907" s="15">
        <v>184500</v>
      </c>
      <c r="F907" s="15">
        <v>190660.23</v>
      </c>
      <c r="G907" s="11">
        <f t="shared" si="58"/>
        <v>0</v>
      </c>
      <c r="H907" s="12">
        <f t="shared" si="59"/>
        <v>6160.2300000000105</v>
      </c>
      <c r="I907" s="324" t="s">
        <v>159</v>
      </c>
      <c r="J907" s="17">
        <f>VLOOKUP(A907,'TB 2023'!B:J,9,0)</f>
        <v>0</v>
      </c>
      <c r="K907" s="18">
        <f t="shared" si="57"/>
        <v>0</v>
      </c>
      <c r="L907" s="17">
        <f>VLOOKUP(A907,'TB 2023'!B:M,12,0)</f>
        <v>190660.23</v>
      </c>
      <c r="M907" s="18">
        <f t="shared" si="60"/>
        <v>0</v>
      </c>
      <c r="O907" s="15"/>
    </row>
    <row r="908" spans="1:15" ht="13.5">
      <c r="A908" s="13">
        <v>201040001</v>
      </c>
      <c r="B908" s="14" t="s">
        <v>1008</v>
      </c>
      <c r="C908" s="15">
        <v>0</v>
      </c>
      <c r="D908" s="15">
        <v>0</v>
      </c>
      <c r="E908" s="15">
        <v>0</v>
      </c>
      <c r="F908" s="15">
        <v>0</v>
      </c>
      <c r="G908" s="11">
        <f t="shared" si="58"/>
        <v>0</v>
      </c>
      <c r="H908" s="12">
        <f t="shared" si="59"/>
        <v>0</v>
      </c>
      <c r="I908" s="324" t="s">
        <v>159</v>
      </c>
      <c r="J908" s="17">
        <f>VLOOKUP(A908,'TB 2023'!B:J,9,0)</f>
        <v>0</v>
      </c>
      <c r="K908" s="18">
        <f t="shared" si="57"/>
        <v>0</v>
      </c>
      <c r="L908" s="17">
        <f>VLOOKUP(A908,'TB 2023'!B:M,12,0)</f>
        <v>0</v>
      </c>
      <c r="M908" s="18">
        <f t="shared" si="60"/>
        <v>0</v>
      </c>
      <c r="O908" s="15"/>
    </row>
    <row r="909" spans="1:15" ht="13.5">
      <c r="A909" s="13">
        <v>201040002</v>
      </c>
      <c r="B909" s="14" t="s">
        <v>1009</v>
      </c>
      <c r="C909" s="15">
        <v>0</v>
      </c>
      <c r="D909" s="15">
        <v>0</v>
      </c>
      <c r="E909" s="15">
        <v>0</v>
      </c>
      <c r="F909" s="15">
        <v>0</v>
      </c>
      <c r="G909" s="11">
        <f t="shared" si="58"/>
        <v>0</v>
      </c>
      <c r="H909" s="12">
        <f t="shared" si="59"/>
        <v>0</v>
      </c>
      <c r="I909" s="324" t="s">
        <v>159</v>
      </c>
      <c r="J909" s="17">
        <f>VLOOKUP(A909,'TB 2023'!B:J,9,0)</f>
        <v>0</v>
      </c>
      <c r="K909" s="18">
        <f t="shared" si="57"/>
        <v>0</v>
      </c>
      <c r="L909" s="17">
        <f>VLOOKUP(A909,'TB 2023'!B:M,12,0)</f>
        <v>0</v>
      </c>
      <c r="M909" s="18">
        <f t="shared" si="60"/>
        <v>0</v>
      </c>
      <c r="O909" s="15"/>
    </row>
    <row r="910" spans="1:15" ht="13.5">
      <c r="A910" s="13">
        <v>201040003</v>
      </c>
      <c r="B910" s="14" t="s">
        <v>1010</v>
      </c>
      <c r="C910" s="15">
        <v>0</v>
      </c>
      <c r="D910" s="15">
        <v>114393.3</v>
      </c>
      <c r="E910" s="15">
        <v>0</v>
      </c>
      <c r="F910" s="15">
        <v>31920</v>
      </c>
      <c r="G910" s="11">
        <f t="shared" si="58"/>
        <v>0</v>
      </c>
      <c r="H910" s="12">
        <f t="shared" si="59"/>
        <v>146313.29999999999</v>
      </c>
      <c r="I910" s="324" t="s">
        <v>159</v>
      </c>
      <c r="J910" s="17">
        <f>VLOOKUP(A910,'TB 2023'!B:J,9,0)</f>
        <v>0</v>
      </c>
      <c r="K910" s="18">
        <f t="shared" si="57"/>
        <v>0</v>
      </c>
      <c r="L910" s="17">
        <f>VLOOKUP(A910,'TB 2023'!B:M,12,0)</f>
        <v>31920</v>
      </c>
      <c r="M910" s="18">
        <f t="shared" si="60"/>
        <v>0</v>
      </c>
      <c r="O910" s="15"/>
    </row>
    <row r="911" spans="1:15" ht="13.5">
      <c r="A911" s="13">
        <v>201040004</v>
      </c>
      <c r="B911" s="14" t="s">
        <v>1011</v>
      </c>
      <c r="C911" s="15">
        <v>0</v>
      </c>
      <c r="D911" s="15">
        <v>0</v>
      </c>
      <c r="E911" s="15">
        <v>0</v>
      </c>
      <c r="F911" s="15">
        <v>0</v>
      </c>
      <c r="G911" s="11">
        <f t="shared" si="58"/>
        <v>0</v>
      </c>
      <c r="H911" s="12">
        <f t="shared" si="59"/>
        <v>0</v>
      </c>
      <c r="I911" s="324" t="s">
        <v>159</v>
      </c>
      <c r="J911" s="17">
        <f>VLOOKUP(A911,'TB 2023'!B:J,9,0)</f>
        <v>0</v>
      </c>
      <c r="K911" s="18">
        <f t="shared" si="57"/>
        <v>0</v>
      </c>
      <c r="L911" s="17">
        <f>VLOOKUP(A911,'TB 2023'!B:M,12,0)</f>
        <v>0</v>
      </c>
      <c r="M911" s="18">
        <f t="shared" si="60"/>
        <v>0</v>
      </c>
      <c r="O911" s="15"/>
    </row>
    <row r="912" spans="1:15" ht="13.5">
      <c r="A912" s="13">
        <v>201040005</v>
      </c>
      <c r="B912" s="14" t="s">
        <v>1012</v>
      </c>
      <c r="C912" s="15">
        <v>0</v>
      </c>
      <c r="D912" s="15">
        <v>0</v>
      </c>
      <c r="E912" s="15">
        <v>0</v>
      </c>
      <c r="F912" s="15">
        <v>1094900.51</v>
      </c>
      <c r="G912" s="11">
        <f t="shared" si="58"/>
        <v>0</v>
      </c>
      <c r="H912" s="12">
        <f t="shared" si="59"/>
        <v>1094900.51</v>
      </c>
      <c r="I912" s="324" t="s">
        <v>159</v>
      </c>
      <c r="J912" s="17">
        <f>VLOOKUP(A912,'TB 2023'!B:J,9,0)</f>
        <v>0</v>
      </c>
      <c r="K912" s="18">
        <f t="shared" si="57"/>
        <v>0</v>
      </c>
      <c r="L912" s="17">
        <f>VLOOKUP(A912,'TB 2023'!B:M,12,0)</f>
        <v>1094900.51</v>
      </c>
      <c r="M912" s="18">
        <f t="shared" si="60"/>
        <v>0</v>
      </c>
      <c r="O912" s="15"/>
    </row>
    <row r="913" spans="1:15" ht="13.5">
      <c r="A913" s="13">
        <v>201040006</v>
      </c>
      <c r="B913" s="14" t="s">
        <v>3286</v>
      </c>
      <c r="C913" s="15">
        <v>0</v>
      </c>
      <c r="D913" s="15">
        <v>0</v>
      </c>
      <c r="E913" s="15">
        <v>0</v>
      </c>
      <c r="F913" s="15">
        <v>10549.5</v>
      </c>
      <c r="G913" s="11">
        <f t="shared" si="58"/>
        <v>0</v>
      </c>
      <c r="H913" s="12">
        <f t="shared" si="59"/>
        <v>10549.5</v>
      </c>
      <c r="I913" s="324" t="s">
        <v>159</v>
      </c>
      <c r="J913" s="17">
        <f>VLOOKUP(A913,'TB 2023'!B:J,9,0)</f>
        <v>0</v>
      </c>
      <c r="K913" s="18">
        <f t="shared" si="57"/>
        <v>0</v>
      </c>
      <c r="L913" s="17">
        <f>VLOOKUP(A913,'TB 2023'!B:M,12,0)</f>
        <v>10549.5</v>
      </c>
      <c r="M913" s="18">
        <f t="shared" si="60"/>
        <v>0</v>
      </c>
      <c r="O913" s="15"/>
    </row>
    <row r="914" spans="1:15" ht="13.5">
      <c r="A914" s="13">
        <v>201040007</v>
      </c>
      <c r="B914" s="14" t="s">
        <v>3287</v>
      </c>
      <c r="C914" s="15">
        <v>0</v>
      </c>
      <c r="D914" s="15">
        <v>0</v>
      </c>
      <c r="E914" s="15">
        <v>0</v>
      </c>
      <c r="F914" s="15">
        <v>97555.5</v>
      </c>
      <c r="G914" s="11">
        <f t="shared" si="58"/>
        <v>0</v>
      </c>
      <c r="H914" s="12">
        <f t="shared" si="59"/>
        <v>97555.5</v>
      </c>
      <c r="I914" s="324" t="s">
        <v>159</v>
      </c>
      <c r="J914" s="17">
        <f>VLOOKUP(A914,'TB 2023'!B:J,9,0)</f>
        <v>0</v>
      </c>
      <c r="K914" s="18">
        <f t="shared" si="57"/>
        <v>0</v>
      </c>
      <c r="L914" s="17">
        <f>VLOOKUP(A914,'TB 2023'!B:M,12,0)</f>
        <v>97555.5</v>
      </c>
      <c r="M914" s="18">
        <f t="shared" si="60"/>
        <v>0</v>
      </c>
      <c r="O914" s="15"/>
    </row>
    <row r="915" spans="1:15" ht="13.5">
      <c r="A915" s="13">
        <v>201040008</v>
      </c>
      <c r="B915" s="14" t="s">
        <v>4329</v>
      </c>
      <c r="C915" s="15">
        <v>0</v>
      </c>
      <c r="D915" s="15">
        <v>0</v>
      </c>
      <c r="E915" s="15">
        <v>0</v>
      </c>
      <c r="F915" s="15">
        <v>0</v>
      </c>
      <c r="G915" s="11">
        <f t="shared" si="58"/>
        <v>0</v>
      </c>
      <c r="H915" s="12">
        <f t="shared" si="59"/>
        <v>0</v>
      </c>
      <c r="I915" s="324" t="s">
        <v>159</v>
      </c>
      <c r="J915" s="17">
        <v>0</v>
      </c>
      <c r="K915" s="18">
        <v>0</v>
      </c>
      <c r="L915" s="17">
        <v>0</v>
      </c>
      <c r="M915" s="18">
        <v>0</v>
      </c>
      <c r="O915" s="15"/>
    </row>
    <row r="916" spans="1:15" ht="13.5">
      <c r="A916" s="13">
        <v>203060102</v>
      </c>
      <c r="B916" s="14" t="s">
        <v>4163</v>
      </c>
      <c r="C916" s="15">
        <v>0</v>
      </c>
      <c r="D916" s="15">
        <v>0</v>
      </c>
      <c r="E916" s="15">
        <v>1571776.4999900002</v>
      </c>
      <c r="F916" s="15">
        <v>1571776.5</v>
      </c>
      <c r="G916" s="11">
        <f t="shared" si="58"/>
        <v>0</v>
      </c>
      <c r="H916" s="12">
        <f t="shared" si="59"/>
        <v>9.9998433142900467E-6</v>
      </c>
      <c r="I916" s="324" t="s">
        <v>159</v>
      </c>
      <c r="J916" s="17">
        <f>VLOOKUP(A916,'TB 2023'!B:J,9,0)</f>
        <v>0</v>
      </c>
      <c r="K916" s="18">
        <f t="shared" si="57"/>
        <v>0</v>
      </c>
      <c r="L916" s="17">
        <f>VLOOKUP(A916,'TB 2023'!B:M,12,0)</f>
        <v>1571776.5</v>
      </c>
      <c r="M916" s="18">
        <f t="shared" si="60"/>
        <v>0</v>
      </c>
      <c r="O916" s="15"/>
    </row>
    <row r="917" spans="1:15" ht="13.5">
      <c r="A917" s="13">
        <v>203060103</v>
      </c>
      <c r="B917" s="14" t="s">
        <v>1014</v>
      </c>
      <c r="C917" s="15">
        <v>0</v>
      </c>
      <c r="D917" s="15">
        <v>0</v>
      </c>
      <c r="E917" s="15">
        <v>379950</v>
      </c>
      <c r="F917" s="15">
        <v>379950</v>
      </c>
      <c r="G917" s="11">
        <f t="shared" si="58"/>
        <v>0</v>
      </c>
      <c r="H917" s="12">
        <f t="shared" si="59"/>
        <v>0</v>
      </c>
      <c r="I917" s="324" t="s">
        <v>159</v>
      </c>
      <c r="J917" s="17">
        <f>VLOOKUP(A917,'TB 2023'!B:J,9,0)</f>
        <v>0</v>
      </c>
      <c r="K917" s="18">
        <f t="shared" si="57"/>
        <v>0</v>
      </c>
      <c r="L917" s="17">
        <f>VLOOKUP(A917,'TB 2023'!B:M,12,0)</f>
        <v>379950</v>
      </c>
      <c r="M917" s="18">
        <f t="shared" si="60"/>
        <v>0</v>
      </c>
      <c r="O917" s="15"/>
    </row>
    <row r="918" spans="1:15" ht="13.5">
      <c r="A918" s="13">
        <v>203060104</v>
      </c>
      <c r="B918" s="14" t="s">
        <v>1015</v>
      </c>
      <c r="C918" s="15">
        <v>0</v>
      </c>
      <c r="D918" s="15">
        <v>0</v>
      </c>
      <c r="E918" s="15">
        <v>277448</v>
      </c>
      <c r="F918" s="15">
        <v>277448</v>
      </c>
      <c r="G918" s="11">
        <f t="shared" si="58"/>
        <v>0</v>
      </c>
      <c r="H918" s="12">
        <f t="shared" si="59"/>
        <v>0</v>
      </c>
      <c r="I918" s="324" t="s">
        <v>159</v>
      </c>
      <c r="J918" s="17">
        <f>VLOOKUP(A918,'TB 2023'!B:J,9,0)</f>
        <v>0</v>
      </c>
      <c r="K918" s="18">
        <f t="shared" si="57"/>
        <v>0</v>
      </c>
      <c r="L918" s="17">
        <f>VLOOKUP(A918,'TB 2023'!B:M,12,0)</f>
        <v>277448</v>
      </c>
      <c r="M918" s="18">
        <f t="shared" si="60"/>
        <v>0</v>
      </c>
      <c r="O918" s="15"/>
    </row>
    <row r="919" spans="1:15" ht="13.5">
      <c r="A919" s="13">
        <v>203060105</v>
      </c>
      <c r="B919" s="14" t="s">
        <v>1016</v>
      </c>
      <c r="C919" s="15">
        <v>0</v>
      </c>
      <c r="D919" s="15">
        <v>0</v>
      </c>
      <c r="E919" s="15">
        <v>80689</v>
      </c>
      <c r="F919" s="15">
        <v>80689</v>
      </c>
      <c r="G919" s="11">
        <f t="shared" si="58"/>
        <v>0</v>
      </c>
      <c r="H919" s="12">
        <f t="shared" si="59"/>
        <v>0</v>
      </c>
      <c r="I919" s="324" t="s">
        <v>159</v>
      </c>
      <c r="J919" s="17">
        <f>VLOOKUP(A919,'TB 2023'!B:J,9,0)</f>
        <v>0</v>
      </c>
      <c r="K919" s="18">
        <f t="shared" si="57"/>
        <v>0</v>
      </c>
      <c r="L919" s="17">
        <f>VLOOKUP(A919,'TB 2023'!B:M,12,0)</f>
        <v>80689</v>
      </c>
      <c r="M919" s="18">
        <f t="shared" si="60"/>
        <v>0</v>
      </c>
      <c r="O919" s="15"/>
    </row>
    <row r="920" spans="1:15" ht="13.5">
      <c r="A920" s="13">
        <v>203060106</v>
      </c>
      <c r="B920" s="14" t="s">
        <v>1017</v>
      </c>
      <c r="C920" s="15">
        <v>0</v>
      </c>
      <c r="D920" s="15">
        <v>0</v>
      </c>
      <c r="E920" s="15">
        <v>90268</v>
      </c>
      <c r="F920" s="15">
        <v>90268</v>
      </c>
      <c r="G920" s="11">
        <f t="shared" si="58"/>
        <v>0</v>
      </c>
      <c r="H920" s="12">
        <f t="shared" si="59"/>
        <v>0</v>
      </c>
      <c r="I920" s="324" t="s">
        <v>159</v>
      </c>
      <c r="J920" s="17">
        <f>VLOOKUP(A920,'TB 2023'!B:J,9,0)</f>
        <v>0</v>
      </c>
      <c r="K920" s="18">
        <f t="shared" si="57"/>
        <v>0</v>
      </c>
      <c r="L920" s="17">
        <f>VLOOKUP(A920,'TB 2023'!B:M,12,0)</f>
        <v>90268</v>
      </c>
      <c r="M920" s="18">
        <f t="shared" si="60"/>
        <v>0</v>
      </c>
      <c r="O920" s="15"/>
    </row>
    <row r="921" spans="1:15" ht="13.5">
      <c r="A921" s="13">
        <v>203060107</v>
      </c>
      <c r="B921" s="14" t="s">
        <v>1018</v>
      </c>
      <c r="C921" s="15">
        <v>0</v>
      </c>
      <c r="D921" s="15">
        <v>0</v>
      </c>
      <c r="E921" s="15">
        <v>121118.90000000001</v>
      </c>
      <c r="F921" s="15">
        <v>121118.90000000001</v>
      </c>
      <c r="G921" s="11">
        <f t="shared" si="58"/>
        <v>0</v>
      </c>
      <c r="H921" s="12">
        <f t="shared" si="59"/>
        <v>0</v>
      </c>
      <c r="I921" s="324" t="s">
        <v>159</v>
      </c>
      <c r="J921" s="17">
        <f>VLOOKUP(A921,'TB 2023'!B:J,9,0)</f>
        <v>0</v>
      </c>
      <c r="K921" s="18">
        <f t="shared" si="57"/>
        <v>0</v>
      </c>
      <c r="L921" s="17">
        <f>VLOOKUP(A921,'TB 2023'!B:M,12,0)</f>
        <v>121118.90000000001</v>
      </c>
      <c r="M921" s="18">
        <f t="shared" si="60"/>
        <v>0</v>
      </c>
      <c r="O921" s="15"/>
    </row>
    <row r="922" spans="1:15" ht="13.5">
      <c r="A922" s="13">
        <v>203061002</v>
      </c>
      <c r="B922" s="14" t="s">
        <v>1019</v>
      </c>
      <c r="C922" s="15">
        <v>0</v>
      </c>
      <c r="D922" s="15">
        <v>0</v>
      </c>
      <c r="E922" s="15">
        <v>887360.19000000006</v>
      </c>
      <c r="F922" s="15">
        <v>887360.19000000006</v>
      </c>
      <c r="G922" s="11">
        <f t="shared" si="58"/>
        <v>0</v>
      </c>
      <c r="H922" s="12">
        <f t="shared" si="59"/>
        <v>0</v>
      </c>
      <c r="I922" s="324" t="s">
        <v>159</v>
      </c>
      <c r="J922" s="17">
        <f>VLOOKUP(A922,'TB 2023'!B:J,9,0)</f>
        <v>0</v>
      </c>
      <c r="K922" s="18">
        <f t="shared" si="57"/>
        <v>0</v>
      </c>
      <c r="L922" s="17">
        <f>VLOOKUP(A922,'TB 2023'!B:M,12,0)</f>
        <v>887360.19000000006</v>
      </c>
      <c r="M922" s="18">
        <f t="shared" si="60"/>
        <v>0</v>
      </c>
      <c r="O922" s="15"/>
    </row>
    <row r="923" spans="1:15" ht="13.5">
      <c r="A923" s="13">
        <v>203061003</v>
      </c>
      <c r="B923" s="14" t="s">
        <v>1020</v>
      </c>
      <c r="C923" s="15">
        <v>0</v>
      </c>
      <c r="D923" s="15">
        <v>0</v>
      </c>
      <c r="E923" s="15">
        <v>196000.25</v>
      </c>
      <c r="F923" s="15">
        <v>196000.25</v>
      </c>
      <c r="G923" s="11">
        <f t="shared" si="58"/>
        <v>0</v>
      </c>
      <c r="H923" s="12">
        <f t="shared" si="59"/>
        <v>0</v>
      </c>
      <c r="I923" s="324" t="s">
        <v>159</v>
      </c>
      <c r="J923" s="17">
        <f>VLOOKUP(A923,'TB 2023'!B:J,9,0)</f>
        <v>0</v>
      </c>
      <c r="K923" s="18">
        <f t="shared" si="57"/>
        <v>0</v>
      </c>
      <c r="L923" s="17">
        <f>VLOOKUP(A923,'TB 2023'!B:M,12,0)</f>
        <v>196000.25</v>
      </c>
      <c r="M923" s="18">
        <f t="shared" si="60"/>
        <v>0</v>
      </c>
      <c r="O923" s="15"/>
    </row>
    <row r="924" spans="1:15" ht="13.5">
      <c r="A924" s="13">
        <v>203061004</v>
      </c>
      <c r="B924" s="14" t="s">
        <v>1021</v>
      </c>
      <c r="C924" s="15">
        <v>0</v>
      </c>
      <c r="D924" s="15">
        <v>0</v>
      </c>
      <c r="E924" s="15">
        <v>0</v>
      </c>
      <c r="F924" s="15">
        <v>0</v>
      </c>
      <c r="G924" s="11">
        <f t="shared" si="58"/>
        <v>0</v>
      </c>
      <c r="H924" s="12">
        <f t="shared" si="59"/>
        <v>0</v>
      </c>
      <c r="I924" s="324" t="s">
        <v>159</v>
      </c>
      <c r="J924" s="17">
        <f>VLOOKUP(A924,'TB 2023'!B:J,9,0)</f>
        <v>0</v>
      </c>
      <c r="K924" s="18">
        <f t="shared" si="57"/>
        <v>0</v>
      </c>
      <c r="L924" s="17">
        <f>VLOOKUP(A924,'TB 2023'!B:M,12,0)</f>
        <v>0</v>
      </c>
      <c r="M924" s="18">
        <f t="shared" si="60"/>
        <v>0</v>
      </c>
      <c r="O924" s="15"/>
    </row>
    <row r="925" spans="1:15" ht="13.5">
      <c r="A925" s="13">
        <v>203061005</v>
      </c>
      <c r="B925" s="14" t="s">
        <v>1022</v>
      </c>
      <c r="C925" s="15">
        <v>0</v>
      </c>
      <c r="D925" s="15">
        <v>0</v>
      </c>
      <c r="E925" s="15">
        <v>0</v>
      </c>
      <c r="F925" s="15">
        <v>0</v>
      </c>
      <c r="G925" s="11">
        <f t="shared" si="58"/>
        <v>0</v>
      </c>
      <c r="H925" s="12">
        <f t="shared" si="59"/>
        <v>0</v>
      </c>
      <c r="I925" s="324" t="s">
        <v>159</v>
      </c>
      <c r="J925" s="17">
        <f>VLOOKUP(A925,'TB 2023'!B:J,9,0)</f>
        <v>0</v>
      </c>
      <c r="K925" s="18">
        <f t="shared" si="57"/>
        <v>0</v>
      </c>
      <c r="L925" s="17">
        <f>VLOOKUP(A925,'TB 2023'!B:M,12,0)</f>
        <v>0</v>
      </c>
      <c r="M925" s="18">
        <f t="shared" si="60"/>
        <v>0</v>
      </c>
      <c r="O925" s="15"/>
    </row>
    <row r="926" spans="1:15" ht="13.5">
      <c r="A926" s="13">
        <v>203061006</v>
      </c>
      <c r="B926" s="14" t="s">
        <v>1023</v>
      </c>
      <c r="C926" s="15">
        <v>0</v>
      </c>
      <c r="D926" s="15">
        <v>0</v>
      </c>
      <c r="E926" s="15">
        <v>119534</v>
      </c>
      <c r="F926" s="15">
        <v>119534</v>
      </c>
      <c r="G926" s="11">
        <f t="shared" si="58"/>
        <v>0</v>
      </c>
      <c r="H926" s="12">
        <f t="shared" si="59"/>
        <v>0</v>
      </c>
      <c r="I926" s="324" t="s">
        <v>159</v>
      </c>
      <c r="J926" s="17">
        <f>VLOOKUP(A926,'TB 2023'!B:J,9,0)</f>
        <v>0</v>
      </c>
      <c r="K926" s="18">
        <f t="shared" si="57"/>
        <v>0</v>
      </c>
      <c r="L926" s="17">
        <f>VLOOKUP(A926,'TB 2023'!B:M,12,0)</f>
        <v>119534</v>
      </c>
      <c r="M926" s="18">
        <f t="shared" si="60"/>
        <v>0</v>
      </c>
      <c r="O926" s="15"/>
    </row>
    <row r="927" spans="1:15" ht="13.5">
      <c r="A927" s="13">
        <v>203061007</v>
      </c>
      <c r="B927" s="14" t="s">
        <v>1024</v>
      </c>
      <c r="C927" s="15">
        <v>0</v>
      </c>
      <c r="D927" s="15">
        <v>0</v>
      </c>
      <c r="E927" s="15">
        <v>175861.5</v>
      </c>
      <c r="F927" s="15">
        <v>175861.5</v>
      </c>
      <c r="G927" s="11">
        <f t="shared" si="58"/>
        <v>0</v>
      </c>
      <c r="H927" s="12">
        <f t="shared" si="59"/>
        <v>0</v>
      </c>
      <c r="I927" s="324" t="s">
        <v>159</v>
      </c>
      <c r="J927" s="17">
        <f>VLOOKUP(A927,'TB 2023'!B:J,9,0)</f>
        <v>0</v>
      </c>
      <c r="K927" s="18">
        <f t="shared" si="57"/>
        <v>0</v>
      </c>
      <c r="L927" s="17">
        <f>VLOOKUP(A927,'TB 2023'!B:M,12,0)</f>
        <v>175861.5</v>
      </c>
      <c r="M927" s="18">
        <f t="shared" si="60"/>
        <v>0</v>
      </c>
      <c r="O927" s="15"/>
    </row>
    <row r="928" spans="1:15" ht="13.5">
      <c r="A928" s="13">
        <v>203061008</v>
      </c>
      <c r="B928" s="14" t="s">
        <v>1025</v>
      </c>
      <c r="C928" s="15">
        <v>0</v>
      </c>
      <c r="D928" s="15">
        <v>0</v>
      </c>
      <c r="E928" s="15">
        <v>190566</v>
      </c>
      <c r="F928" s="15">
        <v>190566</v>
      </c>
      <c r="G928" s="11">
        <f t="shared" si="58"/>
        <v>0</v>
      </c>
      <c r="H928" s="12">
        <f t="shared" si="59"/>
        <v>0</v>
      </c>
      <c r="I928" s="324" t="s">
        <v>159</v>
      </c>
      <c r="J928" s="17">
        <f>VLOOKUP(A928,'TB 2023'!B:J,9,0)</f>
        <v>0</v>
      </c>
      <c r="K928" s="18">
        <f t="shared" si="57"/>
        <v>0</v>
      </c>
      <c r="L928" s="17">
        <f>VLOOKUP(A928,'TB 2023'!B:M,12,0)</f>
        <v>190566</v>
      </c>
      <c r="M928" s="18">
        <f t="shared" si="60"/>
        <v>0</v>
      </c>
      <c r="O928" s="15"/>
    </row>
    <row r="929" spans="1:15" ht="13.5">
      <c r="A929" s="13">
        <v>203061009</v>
      </c>
      <c r="B929" s="14" t="s">
        <v>1026</v>
      </c>
      <c r="C929" s="15">
        <v>0</v>
      </c>
      <c r="D929" s="15">
        <v>0</v>
      </c>
      <c r="E929" s="15">
        <v>481370</v>
      </c>
      <c r="F929" s="15">
        <v>481370</v>
      </c>
      <c r="G929" s="11">
        <f t="shared" si="58"/>
        <v>0</v>
      </c>
      <c r="H929" s="12">
        <f t="shared" si="59"/>
        <v>0</v>
      </c>
      <c r="I929" s="324" t="s">
        <v>159</v>
      </c>
      <c r="J929" s="17">
        <f>VLOOKUP(A929,'TB 2023'!B:J,9,0)</f>
        <v>0</v>
      </c>
      <c r="K929" s="18">
        <f t="shared" si="57"/>
        <v>0</v>
      </c>
      <c r="L929" s="17">
        <f>VLOOKUP(A929,'TB 2023'!B:M,12,0)</f>
        <v>481370</v>
      </c>
      <c r="M929" s="18">
        <f t="shared" si="60"/>
        <v>0</v>
      </c>
      <c r="O929" s="15"/>
    </row>
    <row r="930" spans="1:15" ht="13.5">
      <c r="A930" s="13">
        <v>203061011</v>
      </c>
      <c r="B930" s="14" t="s">
        <v>1027</v>
      </c>
      <c r="C930" s="15">
        <v>0</v>
      </c>
      <c r="D930" s="15">
        <v>0</v>
      </c>
      <c r="E930" s="15">
        <v>227541</v>
      </c>
      <c r="F930" s="15">
        <v>227541</v>
      </c>
      <c r="G930" s="11">
        <f t="shared" si="58"/>
        <v>0</v>
      </c>
      <c r="H930" s="12">
        <f t="shared" si="59"/>
        <v>0</v>
      </c>
      <c r="I930" s="324" t="s">
        <v>159</v>
      </c>
      <c r="J930" s="17">
        <f>VLOOKUP(A930,'TB 2023'!B:J,9,0)</f>
        <v>0</v>
      </c>
      <c r="K930" s="18">
        <f t="shared" si="57"/>
        <v>0</v>
      </c>
      <c r="L930" s="17">
        <f>VLOOKUP(A930,'TB 2023'!B:M,12,0)</f>
        <v>227541</v>
      </c>
      <c r="M930" s="18">
        <f t="shared" si="60"/>
        <v>0</v>
      </c>
      <c r="O930" s="15"/>
    </row>
    <row r="931" spans="1:15" ht="13.5">
      <c r="A931" s="13">
        <v>203061012</v>
      </c>
      <c r="B931" s="14" t="s">
        <v>1028</v>
      </c>
      <c r="C931" s="15">
        <v>0</v>
      </c>
      <c r="D931" s="15">
        <v>0</v>
      </c>
      <c r="E931" s="15">
        <v>290244</v>
      </c>
      <c r="F931" s="15">
        <v>290244</v>
      </c>
      <c r="G931" s="11">
        <f t="shared" si="58"/>
        <v>0</v>
      </c>
      <c r="H931" s="12">
        <f t="shared" si="59"/>
        <v>0</v>
      </c>
      <c r="I931" s="324" t="s">
        <v>159</v>
      </c>
      <c r="J931" s="17">
        <f>VLOOKUP(A931,'TB 2023'!B:J,9,0)</f>
        <v>0</v>
      </c>
      <c r="K931" s="18">
        <f t="shared" si="57"/>
        <v>0</v>
      </c>
      <c r="L931" s="17">
        <f>VLOOKUP(A931,'TB 2023'!B:M,12,0)</f>
        <v>290244</v>
      </c>
      <c r="M931" s="18">
        <f t="shared" si="60"/>
        <v>0</v>
      </c>
      <c r="O931" s="15"/>
    </row>
    <row r="932" spans="1:15" ht="13.5">
      <c r="A932" s="13">
        <v>203061013</v>
      </c>
      <c r="B932" s="14" t="s">
        <v>1029</v>
      </c>
      <c r="C932" s="15">
        <v>0</v>
      </c>
      <c r="D932" s="15">
        <v>0</v>
      </c>
      <c r="E932" s="15">
        <v>149723</v>
      </c>
      <c r="F932" s="15">
        <v>149723</v>
      </c>
      <c r="G932" s="11">
        <f t="shared" si="58"/>
        <v>0</v>
      </c>
      <c r="H932" s="12">
        <f t="shared" si="59"/>
        <v>0</v>
      </c>
      <c r="I932" s="324" t="s">
        <v>159</v>
      </c>
      <c r="J932" s="17">
        <f>VLOOKUP(A932,'TB 2023'!B:J,9,0)</f>
        <v>0</v>
      </c>
      <c r="K932" s="18">
        <f t="shared" si="57"/>
        <v>0</v>
      </c>
      <c r="L932" s="17">
        <f>VLOOKUP(A932,'TB 2023'!B:M,12,0)</f>
        <v>149723</v>
      </c>
      <c r="M932" s="18">
        <f t="shared" si="60"/>
        <v>0</v>
      </c>
      <c r="O932" s="15"/>
    </row>
    <row r="933" spans="1:15" ht="13.5">
      <c r="A933" s="13">
        <v>203061015</v>
      </c>
      <c r="B933" s="14" t="s">
        <v>1030</v>
      </c>
      <c r="C933" s="15">
        <v>0</v>
      </c>
      <c r="D933" s="15">
        <v>0</v>
      </c>
      <c r="E933" s="15">
        <v>138400</v>
      </c>
      <c r="F933" s="15">
        <v>138400</v>
      </c>
      <c r="G933" s="11">
        <f t="shared" si="58"/>
        <v>0</v>
      </c>
      <c r="H933" s="12">
        <f t="shared" si="59"/>
        <v>0</v>
      </c>
      <c r="I933" s="324" t="s">
        <v>159</v>
      </c>
      <c r="J933" s="17">
        <f>VLOOKUP(A933,'TB 2023'!B:J,9,0)</f>
        <v>0</v>
      </c>
      <c r="K933" s="18">
        <f t="shared" si="57"/>
        <v>0</v>
      </c>
      <c r="L933" s="17">
        <f>VLOOKUP(A933,'TB 2023'!B:M,12,0)</f>
        <v>138400</v>
      </c>
      <c r="M933" s="18">
        <f t="shared" si="60"/>
        <v>0</v>
      </c>
      <c r="O933" s="15"/>
    </row>
    <row r="934" spans="1:15" ht="13.5">
      <c r="A934" s="13">
        <v>203061018</v>
      </c>
      <c r="B934" s="14" t="s">
        <v>1031</v>
      </c>
      <c r="C934" s="15">
        <v>0</v>
      </c>
      <c r="D934" s="15">
        <v>0</v>
      </c>
      <c r="E934" s="15">
        <v>99247</v>
      </c>
      <c r="F934" s="15">
        <v>99247</v>
      </c>
      <c r="G934" s="11">
        <f t="shared" si="58"/>
        <v>0</v>
      </c>
      <c r="H934" s="12">
        <f t="shared" si="59"/>
        <v>0</v>
      </c>
      <c r="I934" s="324" t="s">
        <v>159</v>
      </c>
      <c r="J934" s="17">
        <f>VLOOKUP(A934,'TB 2023'!B:J,9,0)</f>
        <v>0</v>
      </c>
      <c r="K934" s="18">
        <f t="shared" si="57"/>
        <v>0</v>
      </c>
      <c r="L934" s="17">
        <f>VLOOKUP(A934,'TB 2023'!B:M,12,0)</f>
        <v>99247</v>
      </c>
      <c r="M934" s="18">
        <f t="shared" si="60"/>
        <v>0</v>
      </c>
      <c r="O934" s="15"/>
    </row>
    <row r="935" spans="1:15" ht="13.5">
      <c r="A935" s="13">
        <v>203061020</v>
      </c>
      <c r="B935" s="14" t="s">
        <v>1032</v>
      </c>
      <c r="C935" s="15">
        <v>0</v>
      </c>
      <c r="D935" s="15">
        <v>0</v>
      </c>
      <c r="E935" s="15">
        <v>111110</v>
      </c>
      <c r="F935" s="15">
        <v>111110</v>
      </c>
      <c r="G935" s="11">
        <f t="shared" si="58"/>
        <v>0</v>
      </c>
      <c r="H935" s="12">
        <f t="shared" si="59"/>
        <v>0</v>
      </c>
      <c r="I935" s="324" t="s">
        <v>159</v>
      </c>
      <c r="J935" s="17">
        <f>VLOOKUP(A935,'TB 2023'!B:J,9,0)</f>
        <v>0</v>
      </c>
      <c r="K935" s="18">
        <f t="shared" si="57"/>
        <v>0</v>
      </c>
      <c r="L935" s="17">
        <f>VLOOKUP(A935,'TB 2023'!B:M,12,0)</f>
        <v>111110</v>
      </c>
      <c r="M935" s="18">
        <f t="shared" si="60"/>
        <v>0</v>
      </c>
      <c r="O935" s="15"/>
    </row>
    <row r="936" spans="1:15" ht="13.5">
      <c r="A936" s="13">
        <v>203061022</v>
      </c>
      <c r="B936" s="14" t="s">
        <v>1033</v>
      </c>
      <c r="C936" s="15">
        <v>0</v>
      </c>
      <c r="D936" s="15">
        <v>0</v>
      </c>
      <c r="E936" s="15">
        <v>211589</v>
      </c>
      <c r="F936" s="15">
        <v>211589</v>
      </c>
      <c r="G936" s="11">
        <f t="shared" si="58"/>
        <v>0</v>
      </c>
      <c r="H936" s="12">
        <f t="shared" si="59"/>
        <v>0</v>
      </c>
      <c r="I936" s="324" t="s">
        <v>159</v>
      </c>
      <c r="J936" s="17">
        <f>VLOOKUP(A936,'TB 2023'!B:J,9,0)</f>
        <v>0</v>
      </c>
      <c r="K936" s="18">
        <f t="shared" si="57"/>
        <v>0</v>
      </c>
      <c r="L936" s="17">
        <f>VLOOKUP(A936,'TB 2023'!B:M,12,0)</f>
        <v>211589</v>
      </c>
      <c r="M936" s="18">
        <f t="shared" si="60"/>
        <v>0</v>
      </c>
      <c r="O936" s="15"/>
    </row>
    <row r="937" spans="1:15" ht="13.5">
      <c r="A937" s="13">
        <v>203061023</v>
      </c>
      <c r="B937" s="14" t="s">
        <v>1034</v>
      </c>
      <c r="C937" s="15">
        <v>0</v>
      </c>
      <c r="D937" s="15">
        <v>0</v>
      </c>
      <c r="E937" s="15">
        <v>66332.600000000006</v>
      </c>
      <c r="F937" s="15">
        <v>66332.600000000006</v>
      </c>
      <c r="G937" s="11">
        <f t="shared" si="58"/>
        <v>0</v>
      </c>
      <c r="H937" s="12">
        <f t="shared" si="59"/>
        <v>0</v>
      </c>
      <c r="I937" s="324" t="s">
        <v>159</v>
      </c>
      <c r="J937" s="17">
        <f>VLOOKUP(A937,'TB 2023'!B:J,9,0)</f>
        <v>0</v>
      </c>
      <c r="K937" s="18">
        <f t="shared" si="57"/>
        <v>0</v>
      </c>
      <c r="L937" s="17">
        <f>VLOOKUP(A937,'TB 2023'!B:M,12,0)</f>
        <v>66332.600000000006</v>
      </c>
      <c r="M937" s="18">
        <f t="shared" si="60"/>
        <v>0</v>
      </c>
      <c r="O937" s="15"/>
    </row>
    <row r="938" spans="1:15" ht="13.5">
      <c r="A938" s="13">
        <v>203061024</v>
      </c>
      <c r="B938" s="14" t="s">
        <v>1035</v>
      </c>
      <c r="C938" s="15">
        <v>0</v>
      </c>
      <c r="D938" s="15">
        <v>0</v>
      </c>
      <c r="E938" s="15">
        <v>59164.1</v>
      </c>
      <c r="F938" s="15">
        <v>59164.1</v>
      </c>
      <c r="G938" s="11">
        <f t="shared" si="58"/>
        <v>0</v>
      </c>
      <c r="H938" s="12">
        <f t="shared" si="59"/>
        <v>0</v>
      </c>
      <c r="I938" s="324" t="s">
        <v>159</v>
      </c>
      <c r="J938" s="17">
        <f>VLOOKUP(A938,'TB 2023'!B:J,9,0)</f>
        <v>0</v>
      </c>
      <c r="K938" s="18">
        <f t="shared" si="57"/>
        <v>0</v>
      </c>
      <c r="L938" s="17">
        <f>VLOOKUP(A938,'TB 2023'!B:M,12,0)</f>
        <v>59164.1</v>
      </c>
      <c r="M938" s="18">
        <f t="shared" si="60"/>
        <v>0</v>
      </c>
      <c r="O938" s="15"/>
    </row>
    <row r="939" spans="1:15" ht="13.5">
      <c r="A939" s="13">
        <v>203061026</v>
      </c>
      <c r="B939" s="14" t="s">
        <v>1036</v>
      </c>
      <c r="C939" s="15">
        <v>0</v>
      </c>
      <c r="D939" s="15">
        <v>0</v>
      </c>
      <c r="E939" s="15">
        <v>171703</v>
      </c>
      <c r="F939" s="15">
        <v>171703</v>
      </c>
      <c r="G939" s="11">
        <f t="shared" si="58"/>
        <v>0</v>
      </c>
      <c r="H939" s="12">
        <f t="shared" si="59"/>
        <v>0</v>
      </c>
      <c r="I939" s="324" t="s">
        <v>159</v>
      </c>
      <c r="J939" s="17">
        <f>VLOOKUP(A939,'TB 2023'!B:J,9,0)</f>
        <v>0</v>
      </c>
      <c r="K939" s="18">
        <f t="shared" si="57"/>
        <v>0</v>
      </c>
      <c r="L939" s="17">
        <f>VLOOKUP(A939,'TB 2023'!B:M,12,0)</f>
        <v>171703</v>
      </c>
      <c r="M939" s="18">
        <f t="shared" si="60"/>
        <v>0</v>
      </c>
      <c r="O939" s="15"/>
    </row>
    <row r="940" spans="1:15" ht="13.5">
      <c r="A940" s="13">
        <v>203061035</v>
      </c>
      <c r="B940" s="14" t="s">
        <v>1037</v>
      </c>
      <c r="C940" s="15">
        <v>0</v>
      </c>
      <c r="D940" s="15">
        <v>0</v>
      </c>
      <c r="E940" s="15">
        <v>191840</v>
      </c>
      <c r="F940" s="15">
        <v>191840</v>
      </c>
      <c r="G940" s="11">
        <f t="shared" si="58"/>
        <v>0</v>
      </c>
      <c r="H940" s="12">
        <f t="shared" si="59"/>
        <v>0</v>
      </c>
      <c r="I940" s="324" t="s">
        <v>159</v>
      </c>
      <c r="J940" s="17">
        <f>VLOOKUP(A940,'TB 2023'!B:J,9,0)</f>
        <v>0</v>
      </c>
      <c r="K940" s="18">
        <f t="shared" si="57"/>
        <v>0</v>
      </c>
      <c r="L940" s="17">
        <f>VLOOKUP(A940,'TB 2023'!B:M,12,0)</f>
        <v>191840</v>
      </c>
      <c r="M940" s="18">
        <f t="shared" si="60"/>
        <v>0</v>
      </c>
      <c r="O940" s="15"/>
    </row>
    <row r="941" spans="1:15" ht="13.5">
      <c r="A941" s="13">
        <v>203061038</v>
      </c>
      <c r="B941" s="14" t="s">
        <v>1038</v>
      </c>
      <c r="C941" s="15">
        <v>0</v>
      </c>
      <c r="D941" s="15">
        <v>0</v>
      </c>
      <c r="E941" s="15">
        <v>243983</v>
      </c>
      <c r="F941" s="15">
        <v>243983</v>
      </c>
      <c r="G941" s="11">
        <f t="shared" si="58"/>
        <v>0</v>
      </c>
      <c r="H941" s="12">
        <f t="shared" si="59"/>
        <v>0</v>
      </c>
      <c r="I941" s="324" t="s">
        <v>159</v>
      </c>
      <c r="J941" s="17">
        <f>VLOOKUP(A941,'TB 2023'!B:J,9,0)</f>
        <v>0</v>
      </c>
      <c r="K941" s="18">
        <f t="shared" si="57"/>
        <v>0</v>
      </c>
      <c r="L941" s="17">
        <f>VLOOKUP(A941,'TB 2023'!B:M,12,0)</f>
        <v>243983</v>
      </c>
      <c r="M941" s="18">
        <f t="shared" si="60"/>
        <v>0</v>
      </c>
      <c r="O941" s="15"/>
    </row>
    <row r="942" spans="1:15" ht="13.5">
      <c r="A942" s="13">
        <v>203061039</v>
      </c>
      <c r="B942" s="14" t="s">
        <v>1039</v>
      </c>
      <c r="C942" s="15">
        <v>0</v>
      </c>
      <c r="D942" s="15">
        <v>0</v>
      </c>
      <c r="E942" s="15">
        <v>150666.4</v>
      </c>
      <c r="F942" s="15">
        <v>150666.4</v>
      </c>
      <c r="G942" s="11">
        <f t="shared" si="58"/>
        <v>0</v>
      </c>
      <c r="H942" s="12">
        <f t="shared" si="59"/>
        <v>0</v>
      </c>
      <c r="I942" s="324" t="s">
        <v>159</v>
      </c>
      <c r="J942" s="17">
        <f>VLOOKUP(A942,'TB 2023'!B:J,9,0)</f>
        <v>0</v>
      </c>
      <c r="K942" s="18">
        <f t="shared" si="57"/>
        <v>0</v>
      </c>
      <c r="L942" s="17">
        <f>VLOOKUP(A942,'TB 2023'!B:M,12,0)</f>
        <v>150666.4</v>
      </c>
      <c r="M942" s="18">
        <f t="shared" si="60"/>
        <v>0</v>
      </c>
      <c r="O942" s="15"/>
    </row>
    <row r="943" spans="1:15" ht="13.5">
      <c r="A943" s="13">
        <v>203061040</v>
      </c>
      <c r="B943" s="14" t="s">
        <v>1040</v>
      </c>
      <c r="C943" s="15">
        <v>0</v>
      </c>
      <c r="D943" s="15">
        <v>0</v>
      </c>
      <c r="E943" s="15">
        <v>137579.57</v>
      </c>
      <c r="F943" s="15">
        <v>137579.57</v>
      </c>
      <c r="G943" s="11">
        <f t="shared" si="58"/>
        <v>0</v>
      </c>
      <c r="H943" s="12">
        <f t="shared" si="59"/>
        <v>0</v>
      </c>
      <c r="I943" s="324" t="s">
        <v>159</v>
      </c>
      <c r="J943" s="17">
        <f>VLOOKUP(A943,'TB 2023'!B:J,9,0)</f>
        <v>0</v>
      </c>
      <c r="K943" s="18">
        <f t="shared" si="57"/>
        <v>0</v>
      </c>
      <c r="L943" s="17">
        <f>VLOOKUP(A943,'TB 2023'!B:M,12,0)</f>
        <v>137579.57</v>
      </c>
      <c r="M943" s="18">
        <f t="shared" si="60"/>
        <v>0</v>
      </c>
      <c r="O943" s="15"/>
    </row>
    <row r="944" spans="1:15" ht="13.5">
      <c r="A944" s="13">
        <v>203061041</v>
      </c>
      <c r="B944" s="14" t="s">
        <v>1041</v>
      </c>
      <c r="C944" s="15">
        <v>0</v>
      </c>
      <c r="D944" s="15">
        <v>0</v>
      </c>
      <c r="E944" s="15">
        <v>180870</v>
      </c>
      <c r="F944" s="15">
        <v>180870</v>
      </c>
      <c r="G944" s="11">
        <f t="shared" si="58"/>
        <v>0</v>
      </c>
      <c r="H944" s="12">
        <f t="shared" si="59"/>
        <v>0</v>
      </c>
      <c r="I944" s="324" t="s">
        <v>159</v>
      </c>
      <c r="J944" s="17">
        <f>VLOOKUP(A944,'TB 2023'!B:J,9,0)</f>
        <v>0</v>
      </c>
      <c r="K944" s="18">
        <f t="shared" si="57"/>
        <v>0</v>
      </c>
      <c r="L944" s="17">
        <f>VLOOKUP(A944,'TB 2023'!B:M,12,0)</f>
        <v>180870</v>
      </c>
      <c r="M944" s="18">
        <f t="shared" si="60"/>
        <v>0</v>
      </c>
      <c r="O944" s="15"/>
    </row>
    <row r="945" spans="1:15" ht="13.5">
      <c r="A945" s="13">
        <v>203061044</v>
      </c>
      <c r="B945" s="14" t="s">
        <v>1042</v>
      </c>
      <c r="C945" s="15">
        <v>0</v>
      </c>
      <c r="D945" s="15">
        <v>0</v>
      </c>
      <c r="E945" s="15">
        <v>0</v>
      </c>
      <c r="F945" s="15">
        <v>0</v>
      </c>
      <c r="G945" s="11">
        <f t="shared" si="58"/>
        <v>0</v>
      </c>
      <c r="H945" s="12">
        <f t="shared" si="59"/>
        <v>0</v>
      </c>
      <c r="I945" s="324" t="s">
        <v>159</v>
      </c>
      <c r="J945" s="17">
        <f>VLOOKUP(A945,'TB 2023'!B:J,9,0)</f>
        <v>0</v>
      </c>
      <c r="K945" s="18">
        <f t="shared" si="57"/>
        <v>0</v>
      </c>
      <c r="L945" s="17">
        <f>VLOOKUP(A945,'TB 2023'!B:M,12,0)</f>
        <v>0</v>
      </c>
      <c r="M945" s="18">
        <f t="shared" si="60"/>
        <v>0</v>
      </c>
      <c r="O945" s="15"/>
    </row>
    <row r="946" spans="1:15" ht="13.5">
      <c r="A946" s="13">
        <v>203061045</v>
      </c>
      <c r="B946" s="14" t="s">
        <v>1043</v>
      </c>
      <c r="C946" s="15">
        <v>0</v>
      </c>
      <c r="D946" s="15">
        <v>0</v>
      </c>
      <c r="E946" s="15">
        <v>384757</v>
      </c>
      <c r="F946" s="15">
        <v>384757</v>
      </c>
      <c r="G946" s="11">
        <f t="shared" si="58"/>
        <v>0</v>
      </c>
      <c r="H946" s="12">
        <f t="shared" si="59"/>
        <v>0</v>
      </c>
      <c r="I946" s="324" t="s">
        <v>159</v>
      </c>
      <c r="J946" s="17">
        <f>VLOOKUP(A946,'TB 2023'!B:J,9,0)</f>
        <v>0</v>
      </c>
      <c r="K946" s="18">
        <f t="shared" si="57"/>
        <v>0</v>
      </c>
      <c r="L946" s="17">
        <f>VLOOKUP(A946,'TB 2023'!B:M,12,0)</f>
        <v>384757</v>
      </c>
      <c r="M946" s="18">
        <f t="shared" si="60"/>
        <v>0</v>
      </c>
      <c r="O946" s="15"/>
    </row>
    <row r="947" spans="1:15" ht="13.5">
      <c r="A947" s="13">
        <v>203061047</v>
      </c>
      <c r="B947" s="14" t="s">
        <v>1044</v>
      </c>
      <c r="C947" s="15">
        <v>0</v>
      </c>
      <c r="D947" s="15">
        <v>0</v>
      </c>
      <c r="E947" s="15">
        <v>0</v>
      </c>
      <c r="F947" s="15">
        <v>0</v>
      </c>
      <c r="G947" s="11">
        <f t="shared" si="58"/>
        <v>0</v>
      </c>
      <c r="H947" s="12">
        <f t="shared" si="59"/>
        <v>0</v>
      </c>
      <c r="I947" s="324" t="s">
        <v>159</v>
      </c>
      <c r="J947" s="17">
        <f>VLOOKUP(A947,'TB 2023'!B:J,9,0)</f>
        <v>0</v>
      </c>
      <c r="K947" s="18">
        <f t="shared" si="57"/>
        <v>0</v>
      </c>
      <c r="L947" s="17">
        <f>VLOOKUP(A947,'TB 2023'!B:M,12,0)</f>
        <v>0</v>
      </c>
      <c r="M947" s="18">
        <f t="shared" si="60"/>
        <v>0</v>
      </c>
      <c r="O947" s="15"/>
    </row>
    <row r="948" spans="1:15" ht="13.5">
      <c r="A948" s="13">
        <v>203061048</v>
      </c>
      <c r="B948" s="14" t="s">
        <v>1045</v>
      </c>
      <c r="C948" s="15">
        <v>0</v>
      </c>
      <c r="D948" s="15">
        <v>0</v>
      </c>
      <c r="E948" s="15">
        <v>16617</v>
      </c>
      <c r="F948" s="15">
        <v>16617</v>
      </c>
      <c r="G948" s="11">
        <f t="shared" si="58"/>
        <v>0</v>
      </c>
      <c r="H948" s="12">
        <f t="shared" si="59"/>
        <v>0</v>
      </c>
      <c r="I948" s="324" t="s">
        <v>159</v>
      </c>
      <c r="J948" s="17">
        <f>VLOOKUP(A948,'TB 2023'!B:J,9,0)</f>
        <v>0</v>
      </c>
      <c r="K948" s="18">
        <f t="shared" si="57"/>
        <v>0</v>
      </c>
      <c r="L948" s="17">
        <f>VLOOKUP(A948,'TB 2023'!B:M,12,0)</f>
        <v>16617</v>
      </c>
      <c r="M948" s="18">
        <f t="shared" si="60"/>
        <v>0</v>
      </c>
      <c r="O948" s="15"/>
    </row>
    <row r="949" spans="1:15" ht="13.5">
      <c r="A949" s="13">
        <v>203061049</v>
      </c>
      <c r="B949" s="14" t="s">
        <v>1046</v>
      </c>
      <c r="C949" s="15">
        <v>0</v>
      </c>
      <c r="D949" s="15">
        <v>0</v>
      </c>
      <c r="E949" s="15">
        <v>3742</v>
      </c>
      <c r="F949" s="15">
        <v>3742</v>
      </c>
      <c r="G949" s="11">
        <f t="shared" si="58"/>
        <v>0</v>
      </c>
      <c r="H949" s="12">
        <f t="shared" si="59"/>
        <v>0</v>
      </c>
      <c r="I949" s="324" t="s">
        <v>159</v>
      </c>
      <c r="J949" s="17">
        <f>VLOOKUP(A949,'TB 2023'!B:J,9,0)</f>
        <v>0</v>
      </c>
      <c r="K949" s="18">
        <f t="shared" si="57"/>
        <v>0</v>
      </c>
      <c r="L949" s="17">
        <f>VLOOKUP(A949,'TB 2023'!B:M,12,0)</f>
        <v>3742</v>
      </c>
      <c r="M949" s="18">
        <f t="shared" si="60"/>
        <v>0</v>
      </c>
      <c r="O949" s="15"/>
    </row>
    <row r="950" spans="1:15" ht="13.5">
      <c r="A950" s="13">
        <v>203061050</v>
      </c>
      <c r="B950" s="14" t="s">
        <v>1047</v>
      </c>
      <c r="C950" s="15">
        <v>0</v>
      </c>
      <c r="D950" s="15">
        <v>0</v>
      </c>
      <c r="E950" s="15">
        <v>200157</v>
      </c>
      <c r="F950" s="15">
        <v>200157</v>
      </c>
      <c r="G950" s="11">
        <f t="shared" si="58"/>
        <v>0</v>
      </c>
      <c r="H950" s="12">
        <f t="shared" si="59"/>
        <v>0</v>
      </c>
      <c r="I950" s="324" t="s">
        <v>159</v>
      </c>
      <c r="J950" s="17">
        <f>VLOOKUP(A950,'TB 2023'!B:J,9,0)</f>
        <v>0</v>
      </c>
      <c r="K950" s="18">
        <f t="shared" si="57"/>
        <v>0</v>
      </c>
      <c r="L950" s="17">
        <f>VLOOKUP(A950,'TB 2023'!B:M,12,0)</f>
        <v>200157</v>
      </c>
      <c r="M950" s="18">
        <f t="shared" si="60"/>
        <v>0</v>
      </c>
      <c r="O950" s="15"/>
    </row>
    <row r="951" spans="1:15" ht="13.5">
      <c r="A951" s="13">
        <v>203061052</v>
      </c>
      <c r="B951" s="14" t="s">
        <v>1048</v>
      </c>
      <c r="C951" s="15">
        <v>0</v>
      </c>
      <c r="D951" s="15">
        <v>0</v>
      </c>
      <c r="E951" s="15">
        <v>186197.09</v>
      </c>
      <c r="F951" s="15">
        <v>186197.09</v>
      </c>
      <c r="G951" s="11">
        <f t="shared" si="58"/>
        <v>0</v>
      </c>
      <c r="H951" s="12">
        <f t="shared" si="59"/>
        <v>0</v>
      </c>
      <c r="I951" s="324" t="s">
        <v>159</v>
      </c>
      <c r="J951" s="17">
        <f>VLOOKUP(A951,'TB 2023'!B:J,9,0)</f>
        <v>0</v>
      </c>
      <c r="K951" s="18">
        <f t="shared" si="57"/>
        <v>0</v>
      </c>
      <c r="L951" s="17">
        <f>VLOOKUP(A951,'TB 2023'!B:M,12,0)</f>
        <v>186197.09</v>
      </c>
      <c r="M951" s="18">
        <f t="shared" si="60"/>
        <v>0</v>
      </c>
      <c r="O951" s="15"/>
    </row>
    <row r="952" spans="1:15" ht="13.5">
      <c r="A952" s="13">
        <v>203061053</v>
      </c>
      <c r="B952" s="14" t="s">
        <v>1049</v>
      </c>
      <c r="C952" s="15">
        <v>0</v>
      </c>
      <c r="D952" s="15">
        <v>0</v>
      </c>
      <c r="E952" s="15">
        <v>0</v>
      </c>
      <c r="F952" s="15">
        <v>0</v>
      </c>
      <c r="G952" s="11">
        <f t="shared" si="58"/>
        <v>0</v>
      </c>
      <c r="H952" s="12">
        <f t="shared" si="59"/>
        <v>0</v>
      </c>
      <c r="I952" s="324" t="s">
        <v>159</v>
      </c>
      <c r="J952" s="17">
        <f>VLOOKUP(A952,'TB 2023'!B:J,9,0)</f>
        <v>0</v>
      </c>
      <c r="K952" s="18">
        <f t="shared" si="57"/>
        <v>0</v>
      </c>
      <c r="L952" s="17">
        <f>VLOOKUP(A952,'TB 2023'!B:M,12,0)</f>
        <v>0</v>
      </c>
      <c r="M952" s="18">
        <f t="shared" si="60"/>
        <v>0</v>
      </c>
      <c r="O952" s="15"/>
    </row>
    <row r="953" spans="1:15" ht="13.5">
      <c r="A953" s="13">
        <v>203061054</v>
      </c>
      <c r="B953" s="14" t="s">
        <v>1050</v>
      </c>
      <c r="C953" s="15">
        <v>0</v>
      </c>
      <c r="D953" s="15">
        <v>0</v>
      </c>
      <c r="E953" s="15">
        <v>113416.01000000001</v>
      </c>
      <c r="F953" s="15">
        <v>113416.01000000001</v>
      </c>
      <c r="G953" s="11">
        <f t="shared" si="58"/>
        <v>0</v>
      </c>
      <c r="H953" s="12">
        <f t="shared" si="59"/>
        <v>0</v>
      </c>
      <c r="I953" s="324" t="s">
        <v>159</v>
      </c>
      <c r="J953" s="17">
        <f>VLOOKUP(A953,'TB 2023'!B:J,9,0)</f>
        <v>0</v>
      </c>
      <c r="K953" s="18">
        <f t="shared" si="57"/>
        <v>0</v>
      </c>
      <c r="L953" s="17">
        <f>VLOOKUP(A953,'TB 2023'!B:M,12,0)</f>
        <v>113416.01000000001</v>
      </c>
      <c r="M953" s="18">
        <f t="shared" si="60"/>
        <v>0</v>
      </c>
      <c r="O953" s="15"/>
    </row>
    <row r="954" spans="1:15" ht="13.5">
      <c r="A954" s="13">
        <v>203061055</v>
      </c>
      <c r="B954" s="14" t="s">
        <v>1051</v>
      </c>
      <c r="C954" s="15">
        <v>0</v>
      </c>
      <c r="D954" s="15">
        <v>0</v>
      </c>
      <c r="E954" s="15">
        <v>82545</v>
      </c>
      <c r="F954" s="15">
        <v>82545</v>
      </c>
      <c r="G954" s="11">
        <f t="shared" si="58"/>
        <v>0</v>
      </c>
      <c r="H954" s="12">
        <f t="shared" si="59"/>
        <v>0</v>
      </c>
      <c r="I954" s="324" t="s">
        <v>159</v>
      </c>
      <c r="J954" s="17">
        <f>VLOOKUP(A954,'TB 2023'!B:J,9,0)</f>
        <v>0</v>
      </c>
      <c r="K954" s="18">
        <f t="shared" si="57"/>
        <v>0</v>
      </c>
      <c r="L954" s="17">
        <f>VLOOKUP(A954,'TB 2023'!B:M,12,0)</f>
        <v>82545</v>
      </c>
      <c r="M954" s="18">
        <f t="shared" si="60"/>
        <v>0</v>
      </c>
      <c r="O954" s="15"/>
    </row>
    <row r="955" spans="1:15" ht="13.5">
      <c r="A955" s="13">
        <v>203061058</v>
      </c>
      <c r="B955" s="14" t="s">
        <v>1052</v>
      </c>
      <c r="C955" s="15">
        <v>0</v>
      </c>
      <c r="D955" s="15">
        <v>0</v>
      </c>
      <c r="E955" s="15">
        <v>0</v>
      </c>
      <c r="F955" s="15">
        <v>0</v>
      </c>
      <c r="G955" s="11">
        <f t="shared" si="58"/>
        <v>0</v>
      </c>
      <c r="H955" s="12">
        <f t="shared" si="59"/>
        <v>0</v>
      </c>
      <c r="I955" s="324" t="s">
        <v>159</v>
      </c>
      <c r="J955" s="17">
        <f>VLOOKUP(A955,'TB 2023'!B:J,9,0)</f>
        <v>0</v>
      </c>
      <c r="K955" s="18">
        <f t="shared" si="57"/>
        <v>0</v>
      </c>
      <c r="L955" s="17">
        <f>VLOOKUP(A955,'TB 2023'!B:M,12,0)</f>
        <v>0</v>
      </c>
      <c r="M955" s="18">
        <f t="shared" si="60"/>
        <v>0</v>
      </c>
      <c r="O955" s="15"/>
    </row>
    <row r="956" spans="1:15" ht="13.5">
      <c r="A956" s="13">
        <v>203061064</v>
      </c>
      <c r="B956" s="14" t="s">
        <v>1053</v>
      </c>
      <c r="C956" s="15">
        <v>0</v>
      </c>
      <c r="D956" s="15">
        <v>0</v>
      </c>
      <c r="E956" s="15">
        <v>309706</v>
      </c>
      <c r="F956" s="15">
        <v>309706</v>
      </c>
      <c r="G956" s="11">
        <f t="shared" si="58"/>
        <v>0</v>
      </c>
      <c r="H956" s="12">
        <f t="shared" si="59"/>
        <v>0</v>
      </c>
      <c r="I956" s="324" t="s">
        <v>159</v>
      </c>
      <c r="J956" s="17">
        <f>VLOOKUP(A956,'TB 2023'!B:J,9,0)</f>
        <v>0</v>
      </c>
      <c r="K956" s="18">
        <f t="shared" si="57"/>
        <v>0</v>
      </c>
      <c r="L956" s="17">
        <f>VLOOKUP(A956,'TB 2023'!B:M,12,0)</f>
        <v>309706</v>
      </c>
      <c r="M956" s="18">
        <f t="shared" si="60"/>
        <v>0</v>
      </c>
      <c r="O956" s="15"/>
    </row>
    <row r="957" spans="1:15" ht="13.5">
      <c r="A957" s="13">
        <v>203061175</v>
      </c>
      <c r="B957" s="14" t="s">
        <v>1054</v>
      </c>
      <c r="C957" s="15">
        <v>0</v>
      </c>
      <c r="D957" s="15">
        <v>0</v>
      </c>
      <c r="E957" s="15">
        <v>160950.75</v>
      </c>
      <c r="F957" s="15">
        <v>160950.75</v>
      </c>
      <c r="G957" s="11">
        <f t="shared" si="58"/>
        <v>0</v>
      </c>
      <c r="H957" s="12">
        <f t="shared" si="59"/>
        <v>0</v>
      </c>
      <c r="I957" s="324" t="s">
        <v>159</v>
      </c>
      <c r="J957" s="17">
        <f>VLOOKUP(A957,'TB 2023'!B:J,9,0)</f>
        <v>0</v>
      </c>
      <c r="K957" s="18">
        <f t="shared" si="57"/>
        <v>0</v>
      </c>
      <c r="L957" s="17">
        <f>VLOOKUP(A957,'TB 2023'!B:M,12,0)</f>
        <v>160950.75</v>
      </c>
      <c r="M957" s="18">
        <f t="shared" si="60"/>
        <v>0</v>
      </c>
      <c r="O957" s="15"/>
    </row>
    <row r="958" spans="1:15" ht="13.5">
      <c r="A958" s="13">
        <v>203061401</v>
      </c>
      <c r="B958" s="14" t="s">
        <v>1055</v>
      </c>
      <c r="C958" s="15">
        <v>0</v>
      </c>
      <c r="D958" s="15">
        <v>0</v>
      </c>
      <c r="E958" s="15">
        <v>177705</v>
      </c>
      <c r="F958" s="15">
        <v>177705</v>
      </c>
      <c r="G958" s="11">
        <f t="shared" si="58"/>
        <v>0</v>
      </c>
      <c r="H958" s="12">
        <f t="shared" si="59"/>
        <v>0</v>
      </c>
      <c r="I958" s="324" t="s">
        <v>159</v>
      </c>
      <c r="J958" s="17">
        <f>VLOOKUP(A958,'TB 2023'!B:J,9,0)</f>
        <v>0</v>
      </c>
      <c r="K958" s="18">
        <f t="shared" si="57"/>
        <v>0</v>
      </c>
      <c r="L958" s="17">
        <f>VLOOKUP(A958,'TB 2023'!B:M,12,0)</f>
        <v>177705</v>
      </c>
      <c r="M958" s="18">
        <f t="shared" si="60"/>
        <v>0</v>
      </c>
      <c r="O958" s="15"/>
    </row>
    <row r="959" spans="1:15" ht="13.5">
      <c r="A959" s="13">
        <v>203061402</v>
      </c>
      <c r="B959" s="14" t="s">
        <v>1056</v>
      </c>
      <c r="C959" s="15">
        <v>0</v>
      </c>
      <c r="D959" s="15">
        <v>0</v>
      </c>
      <c r="E959" s="15">
        <v>68955</v>
      </c>
      <c r="F959" s="15">
        <v>68955</v>
      </c>
      <c r="G959" s="11">
        <f t="shared" si="58"/>
        <v>0</v>
      </c>
      <c r="H959" s="12">
        <f t="shared" si="59"/>
        <v>0</v>
      </c>
      <c r="I959" s="324" t="s">
        <v>159</v>
      </c>
      <c r="J959" s="17">
        <f>VLOOKUP(A959,'TB 2023'!B:J,9,0)</f>
        <v>0</v>
      </c>
      <c r="K959" s="18">
        <f t="shared" si="57"/>
        <v>0</v>
      </c>
      <c r="L959" s="17">
        <f>VLOOKUP(A959,'TB 2023'!B:M,12,0)</f>
        <v>68955</v>
      </c>
      <c r="M959" s="18">
        <f t="shared" si="60"/>
        <v>0</v>
      </c>
      <c r="O959" s="15"/>
    </row>
    <row r="960" spans="1:15" ht="13.5">
      <c r="A960" s="13">
        <v>203061404</v>
      </c>
      <c r="B960" s="14" t="s">
        <v>1057</v>
      </c>
      <c r="C960" s="15">
        <v>0</v>
      </c>
      <c r="D960" s="15">
        <v>0</v>
      </c>
      <c r="E960" s="15">
        <v>0</v>
      </c>
      <c r="F960" s="15">
        <v>0</v>
      </c>
      <c r="G960" s="11">
        <f t="shared" si="58"/>
        <v>0</v>
      </c>
      <c r="H960" s="12">
        <f t="shared" si="59"/>
        <v>0</v>
      </c>
      <c r="I960" s="324" t="s">
        <v>159</v>
      </c>
      <c r="J960" s="17">
        <f>VLOOKUP(A960,'TB 2023'!B:J,9,0)</f>
        <v>0</v>
      </c>
      <c r="K960" s="18">
        <f t="shared" si="57"/>
        <v>0</v>
      </c>
      <c r="L960" s="17">
        <f>VLOOKUP(A960,'TB 2023'!B:M,12,0)</f>
        <v>0</v>
      </c>
      <c r="M960" s="18">
        <f t="shared" si="60"/>
        <v>0</v>
      </c>
      <c r="O960" s="15"/>
    </row>
    <row r="961" spans="1:15" ht="13.5">
      <c r="A961" s="13">
        <v>203061405</v>
      </c>
      <c r="B961" s="14" t="s">
        <v>1058</v>
      </c>
      <c r="C961" s="15">
        <v>0</v>
      </c>
      <c r="D961" s="15">
        <v>0</v>
      </c>
      <c r="E961" s="15">
        <v>29997</v>
      </c>
      <c r="F961" s="15">
        <v>29997</v>
      </c>
      <c r="G961" s="11">
        <f t="shared" si="58"/>
        <v>0</v>
      </c>
      <c r="H961" s="12">
        <f t="shared" si="59"/>
        <v>0</v>
      </c>
      <c r="I961" s="324" t="s">
        <v>159</v>
      </c>
      <c r="J961" s="17">
        <f>VLOOKUP(A961,'TB 2023'!B:J,9,0)</f>
        <v>0</v>
      </c>
      <c r="K961" s="18">
        <f t="shared" si="57"/>
        <v>0</v>
      </c>
      <c r="L961" s="17">
        <f>VLOOKUP(A961,'TB 2023'!B:M,12,0)</f>
        <v>29997</v>
      </c>
      <c r="M961" s="18">
        <f t="shared" si="60"/>
        <v>0</v>
      </c>
      <c r="O961" s="15"/>
    </row>
    <row r="962" spans="1:15" ht="13.5">
      <c r="A962" s="13">
        <v>203061407</v>
      </c>
      <c r="B962" s="14" t="s">
        <v>1059</v>
      </c>
      <c r="C962" s="15">
        <v>0</v>
      </c>
      <c r="D962" s="15">
        <v>0</v>
      </c>
      <c r="E962" s="15">
        <v>0</v>
      </c>
      <c r="F962" s="15">
        <v>0</v>
      </c>
      <c r="G962" s="11">
        <f t="shared" si="58"/>
        <v>0</v>
      </c>
      <c r="H962" s="12">
        <f t="shared" si="59"/>
        <v>0</v>
      </c>
      <c r="I962" s="324" t="s">
        <v>159</v>
      </c>
      <c r="J962" s="17">
        <f>VLOOKUP(A962,'TB 2023'!B:J,9,0)</f>
        <v>0</v>
      </c>
      <c r="K962" s="18">
        <f t="shared" si="57"/>
        <v>0</v>
      </c>
      <c r="L962" s="17">
        <f>VLOOKUP(A962,'TB 2023'!B:M,12,0)</f>
        <v>0</v>
      </c>
      <c r="M962" s="18">
        <f t="shared" si="60"/>
        <v>0</v>
      </c>
      <c r="O962" s="15"/>
    </row>
    <row r="963" spans="1:15" ht="13.5">
      <c r="A963" s="13">
        <v>203061410</v>
      </c>
      <c r="B963" s="14" t="s">
        <v>1060</v>
      </c>
      <c r="C963" s="15">
        <v>0</v>
      </c>
      <c r="D963" s="15">
        <v>0</v>
      </c>
      <c r="E963" s="15">
        <v>33607</v>
      </c>
      <c r="F963" s="15">
        <v>33607</v>
      </c>
      <c r="G963" s="11">
        <f t="shared" si="58"/>
        <v>0</v>
      </c>
      <c r="H963" s="12">
        <f t="shared" si="59"/>
        <v>0</v>
      </c>
      <c r="I963" s="324" t="s">
        <v>159</v>
      </c>
      <c r="J963" s="17">
        <f>VLOOKUP(A963,'TB 2023'!B:J,9,0)</f>
        <v>0</v>
      </c>
      <c r="K963" s="18">
        <f t="shared" si="57"/>
        <v>0</v>
      </c>
      <c r="L963" s="17">
        <f>VLOOKUP(A963,'TB 2023'!B:M,12,0)</f>
        <v>33607</v>
      </c>
      <c r="M963" s="18">
        <f t="shared" si="60"/>
        <v>0</v>
      </c>
      <c r="O963" s="15"/>
    </row>
    <row r="964" spans="1:15" ht="13.5">
      <c r="A964" s="13">
        <v>203061413</v>
      </c>
      <c r="B964" s="14" t="s">
        <v>1061</v>
      </c>
      <c r="C964" s="15">
        <v>0</v>
      </c>
      <c r="D964" s="15">
        <v>0</v>
      </c>
      <c r="E964" s="15">
        <v>0</v>
      </c>
      <c r="F964" s="15">
        <v>0</v>
      </c>
      <c r="G964" s="11">
        <f t="shared" si="58"/>
        <v>0</v>
      </c>
      <c r="H964" s="12">
        <f t="shared" si="59"/>
        <v>0</v>
      </c>
      <c r="I964" s="324" t="s">
        <v>159</v>
      </c>
      <c r="J964" s="17">
        <f>VLOOKUP(A964,'TB 2023'!B:J,9,0)</f>
        <v>0</v>
      </c>
      <c r="K964" s="18">
        <f t="shared" si="57"/>
        <v>0</v>
      </c>
      <c r="L964" s="17">
        <f>VLOOKUP(A964,'TB 2023'!B:M,12,0)</f>
        <v>0</v>
      </c>
      <c r="M964" s="18">
        <f t="shared" si="60"/>
        <v>0</v>
      </c>
      <c r="O964" s="15"/>
    </row>
    <row r="965" spans="1:15" ht="13.5">
      <c r="A965" s="13">
        <v>203061415</v>
      </c>
      <c r="B965" s="14" t="s">
        <v>1062</v>
      </c>
      <c r="C965" s="15">
        <v>0</v>
      </c>
      <c r="D965" s="15">
        <v>0</v>
      </c>
      <c r="E965" s="15">
        <v>40221</v>
      </c>
      <c r="F965" s="15">
        <v>40221</v>
      </c>
      <c r="G965" s="11">
        <f t="shared" si="58"/>
        <v>0</v>
      </c>
      <c r="H965" s="12">
        <f t="shared" si="59"/>
        <v>0</v>
      </c>
      <c r="I965" s="324" t="s">
        <v>159</v>
      </c>
      <c r="J965" s="17">
        <f>VLOOKUP(A965,'TB 2023'!B:J,9,0)</f>
        <v>0</v>
      </c>
      <c r="K965" s="18">
        <f t="shared" ref="K965:K1028" si="61">J965-C965</f>
        <v>0</v>
      </c>
      <c r="L965" s="17">
        <f>VLOOKUP(A965,'TB 2023'!B:M,12,0)</f>
        <v>40221</v>
      </c>
      <c r="M965" s="18">
        <f t="shared" si="60"/>
        <v>0</v>
      </c>
      <c r="O965" s="15"/>
    </row>
    <row r="966" spans="1:15" ht="13.5">
      <c r="A966" s="13">
        <v>203061416</v>
      </c>
      <c r="B966" s="14" t="s">
        <v>1063</v>
      </c>
      <c r="C966" s="15">
        <v>0</v>
      </c>
      <c r="D966" s="15">
        <v>0</v>
      </c>
      <c r="E966" s="15">
        <v>102325</v>
      </c>
      <c r="F966" s="15">
        <v>102325</v>
      </c>
      <c r="G966" s="11">
        <f t="shared" ref="G966:G1029" si="62">IF((C966+E966)-(D966+F966)&lt;0,0,(C966+E966)-(D966+F966))</f>
        <v>0</v>
      </c>
      <c r="H966" s="12">
        <f t="shared" ref="H966:H1029" si="63">-IF((C966+E966)-(D966+F966)&lt;0,(C966+E966)-(D966+F966),0)</f>
        <v>0</v>
      </c>
      <c r="I966" s="324" t="s">
        <v>159</v>
      </c>
      <c r="J966" s="17">
        <f>VLOOKUP(A966,'TB 2023'!B:J,9,0)</f>
        <v>0</v>
      </c>
      <c r="K966" s="18">
        <f t="shared" si="61"/>
        <v>0</v>
      </c>
      <c r="L966" s="17">
        <f>VLOOKUP(A966,'TB 2023'!B:M,12,0)</f>
        <v>102325</v>
      </c>
      <c r="M966" s="18">
        <f t="shared" ref="M966:M1029" si="64">L966-F966</f>
        <v>0</v>
      </c>
      <c r="O966" s="15"/>
    </row>
    <row r="967" spans="1:15" ht="13.5">
      <c r="A967" s="13">
        <v>203061419</v>
      </c>
      <c r="B967" s="14" t="s">
        <v>1064</v>
      </c>
      <c r="C967" s="15">
        <v>0</v>
      </c>
      <c r="D967" s="15">
        <v>0</v>
      </c>
      <c r="E967" s="15">
        <v>55223</v>
      </c>
      <c r="F967" s="15">
        <v>55223</v>
      </c>
      <c r="G967" s="11">
        <f t="shared" si="62"/>
        <v>0</v>
      </c>
      <c r="H967" s="12">
        <f t="shared" si="63"/>
        <v>0</v>
      </c>
      <c r="I967" s="324" t="s">
        <v>159</v>
      </c>
      <c r="J967" s="17">
        <f>VLOOKUP(A967,'TB 2023'!B:J,9,0)</f>
        <v>0</v>
      </c>
      <c r="K967" s="18">
        <f t="shared" si="61"/>
        <v>0</v>
      </c>
      <c r="L967" s="17">
        <f>VLOOKUP(A967,'TB 2023'!B:M,12,0)</f>
        <v>55223</v>
      </c>
      <c r="M967" s="18">
        <f t="shared" si="64"/>
        <v>0</v>
      </c>
      <c r="O967" s="15"/>
    </row>
    <row r="968" spans="1:15" ht="13.5">
      <c r="A968" s="13">
        <v>203061420</v>
      </c>
      <c r="B968" s="14" t="s">
        <v>1065</v>
      </c>
      <c r="C968" s="15">
        <v>0</v>
      </c>
      <c r="D968" s="15">
        <v>0</v>
      </c>
      <c r="E968" s="15">
        <v>72570.38</v>
      </c>
      <c r="F968" s="15">
        <v>72570.38</v>
      </c>
      <c r="G968" s="11">
        <f t="shared" si="62"/>
        <v>0</v>
      </c>
      <c r="H968" s="12">
        <f t="shared" si="63"/>
        <v>0</v>
      </c>
      <c r="I968" s="324" t="s">
        <v>159</v>
      </c>
      <c r="J968" s="17">
        <f>VLOOKUP(A968,'TB 2023'!B:J,9,0)</f>
        <v>0</v>
      </c>
      <c r="K968" s="18">
        <f t="shared" si="61"/>
        <v>0</v>
      </c>
      <c r="L968" s="17">
        <f>VLOOKUP(A968,'TB 2023'!B:M,12,0)</f>
        <v>72570.38</v>
      </c>
      <c r="M968" s="18">
        <f t="shared" si="64"/>
        <v>0</v>
      </c>
      <c r="O968" s="15"/>
    </row>
    <row r="969" spans="1:15" ht="13.5">
      <c r="A969" s="13">
        <v>203061421</v>
      </c>
      <c r="B969" s="14" t="s">
        <v>1066</v>
      </c>
      <c r="C969" s="15">
        <v>0</v>
      </c>
      <c r="D969" s="15">
        <v>0</v>
      </c>
      <c r="E969" s="15">
        <v>0</v>
      </c>
      <c r="F969" s="15">
        <v>0</v>
      </c>
      <c r="G969" s="11">
        <f t="shared" si="62"/>
        <v>0</v>
      </c>
      <c r="H969" s="12">
        <f t="shared" si="63"/>
        <v>0</v>
      </c>
      <c r="I969" s="324" t="s">
        <v>159</v>
      </c>
      <c r="J969" s="17">
        <f>VLOOKUP(A969,'TB 2023'!B:J,9,0)</f>
        <v>0</v>
      </c>
      <c r="K969" s="18">
        <f t="shared" si="61"/>
        <v>0</v>
      </c>
      <c r="L969" s="17">
        <f>VLOOKUP(A969,'TB 2023'!B:M,12,0)</f>
        <v>0</v>
      </c>
      <c r="M969" s="18">
        <f t="shared" si="64"/>
        <v>0</v>
      </c>
      <c r="O969" s="15"/>
    </row>
    <row r="970" spans="1:15" ht="13.5">
      <c r="A970" s="13">
        <v>203061422</v>
      </c>
      <c r="B970" s="14" t="s">
        <v>1067</v>
      </c>
      <c r="C970" s="15">
        <v>0</v>
      </c>
      <c r="D970" s="15">
        <v>0</v>
      </c>
      <c r="E970" s="15">
        <v>46940</v>
      </c>
      <c r="F970" s="15">
        <v>46940</v>
      </c>
      <c r="G970" s="11">
        <f t="shared" si="62"/>
        <v>0</v>
      </c>
      <c r="H970" s="12">
        <f t="shared" si="63"/>
        <v>0</v>
      </c>
      <c r="I970" s="324" t="s">
        <v>159</v>
      </c>
      <c r="J970" s="17">
        <f>VLOOKUP(A970,'TB 2023'!B:J,9,0)</f>
        <v>0</v>
      </c>
      <c r="K970" s="18">
        <f t="shared" si="61"/>
        <v>0</v>
      </c>
      <c r="L970" s="17">
        <f>VLOOKUP(A970,'TB 2023'!B:M,12,0)</f>
        <v>46940</v>
      </c>
      <c r="M970" s="18">
        <f t="shared" si="64"/>
        <v>0</v>
      </c>
      <c r="O970" s="15"/>
    </row>
    <row r="971" spans="1:15" ht="13.5">
      <c r="A971" s="13">
        <v>203061423</v>
      </c>
      <c r="B971" s="14" t="s">
        <v>1068</v>
      </c>
      <c r="C971" s="15">
        <v>0</v>
      </c>
      <c r="D971" s="15">
        <v>0</v>
      </c>
      <c r="E971" s="15">
        <v>42317</v>
      </c>
      <c r="F971" s="15">
        <v>42317</v>
      </c>
      <c r="G971" s="11">
        <f t="shared" si="62"/>
        <v>0</v>
      </c>
      <c r="H971" s="12">
        <f t="shared" si="63"/>
        <v>0</v>
      </c>
      <c r="I971" s="324" t="s">
        <v>159</v>
      </c>
      <c r="J971" s="17">
        <f>VLOOKUP(A971,'TB 2023'!B:J,9,0)</f>
        <v>0</v>
      </c>
      <c r="K971" s="18">
        <f t="shared" si="61"/>
        <v>0</v>
      </c>
      <c r="L971" s="17">
        <f>VLOOKUP(A971,'TB 2023'!B:M,12,0)</f>
        <v>42317</v>
      </c>
      <c r="M971" s="18">
        <f t="shared" si="64"/>
        <v>0</v>
      </c>
      <c r="O971" s="15"/>
    </row>
    <row r="972" spans="1:15" ht="13.5">
      <c r="A972" s="13">
        <v>203061424</v>
      </c>
      <c r="B972" s="14" t="s">
        <v>1069</v>
      </c>
      <c r="C972" s="15">
        <v>0</v>
      </c>
      <c r="D972" s="15">
        <v>0</v>
      </c>
      <c r="E972" s="15">
        <v>82918</v>
      </c>
      <c r="F972" s="15">
        <v>82918</v>
      </c>
      <c r="G972" s="11">
        <f t="shared" si="62"/>
        <v>0</v>
      </c>
      <c r="H972" s="12">
        <f t="shared" si="63"/>
        <v>0</v>
      </c>
      <c r="I972" s="324" t="s">
        <v>159</v>
      </c>
      <c r="J972" s="17">
        <f>VLOOKUP(A972,'TB 2023'!B:J,9,0)</f>
        <v>0</v>
      </c>
      <c r="K972" s="18">
        <f t="shared" si="61"/>
        <v>0</v>
      </c>
      <c r="L972" s="17">
        <f>VLOOKUP(A972,'TB 2023'!B:M,12,0)</f>
        <v>82918</v>
      </c>
      <c r="M972" s="18">
        <f t="shared" si="64"/>
        <v>0</v>
      </c>
      <c r="O972" s="15"/>
    </row>
    <row r="973" spans="1:15" ht="13.5">
      <c r="A973" s="13">
        <v>203061426</v>
      </c>
      <c r="B973" s="14" t="s">
        <v>1070</v>
      </c>
      <c r="C973" s="15">
        <v>0</v>
      </c>
      <c r="D973" s="15">
        <v>0</v>
      </c>
      <c r="E973" s="15">
        <v>56438</v>
      </c>
      <c r="F973" s="15">
        <v>56438</v>
      </c>
      <c r="G973" s="11">
        <f t="shared" si="62"/>
        <v>0</v>
      </c>
      <c r="H973" s="12">
        <f t="shared" si="63"/>
        <v>0</v>
      </c>
      <c r="I973" s="324" t="s">
        <v>159</v>
      </c>
      <c r="J973" s="17">
        <f>VLOOKUP(A973,'TB 2023'!B:J,9,0)</f>
        <v>0</v>
      </c>
      <c r="K973" s="18">
        <f t="shared" si="61"/>
        <v>0</v>
      </c>
      <c r="L973" s="17">
        <f>VLOOKUP(A973,'TB 2023'!B:M,12,0)</f>
        <v>56438</v>
      </c>
      <c r="M973" s="18">
        <f t="shared" si="64"/>
        <v>0</v>
      </c>
      <c r="O973" s="15"/>
    </row>
    <row r="974" spans="1:15" ht="13.5">
      <c r="A974" s="13">
        <v>203061427</v>
      </c>
      <c r="B974" s="14" t="s">
        <v>1071</v>
      </c>
      <c r="C974" s="15">
        <v>0</v>
      </c>
      <c r="D974" s="15">
        <v>0</v>
      </c>
      <c r="E974" s="15">
        <v>28450</v>
      </c>
      <c r="F974" s="15">
        <v>28450</v>
      </c>
      <c r="G974" s="11">
        <f t="shared" si="62"/>
        <v>0</v>
      </c>
      <c r="H974" s="12">
        <f t="shared" si="63"/>
        <v>0</v>
      </c>
      <c r="I974" s="324" t="s">
        <v>159</v>
      </c>
      <c r="J974" s="17">
        <f>VLOOKUP(A974,'TB 2023'!B:J,9,0)</f>
        <v>0</v>
      </c>
      <c r="K974" s="18">
        <f t="shared" si="61"/>
        <v>0</v>
      </c>
      <c r="L974" s="17">
        <f>VLOOKUP(A974,'TB 2023'!B:M,12,0)</f>
        <v>28450</v>
      </c>
      <c r="M974" s="18">
        <f t="shared" si="64"/>
        <v>0</v>
      </c>
      <c r="O974" s="15"/>
    </row>
    <row r="975" spans="1:15" ht="13.5">
      <c r="A975" s="13">
        <v>203061429</v>
      </c>
      <c r="B975" s="14" t="s">
        <v>1072</v>
      </c>
      <c r="C975" s="15">
        <v>0</v>
      </c>
      <c r="D975" s="15">
        <v>0</v>
      </c>
      <c r="E975" s="15">
        <v>44857</v>
      </c>
      <c r="F975" s="15">
        <v>44857</v>
      </c>
      <c r="G975" s="11">
        <f t="shared" si="62"/>
        <v>0</v>
      </c>
      <c r="H975" s="12">
        <f t="shared" si="63"/>
        <v>0</v>
      </c>
      <c r="I975" s="324" t="s">
        <v>159</v>
      </c>
      <c r="J975" s="17">
        <f>VLOOKUP(A975,'TB 2023'!B:J,9,0)</f>
        <v>0</v>
      </c>
      <c r="K975" s="18">
        <f t="shared" si="61"/>
        <v>0</v>
      </c>
      <c r="L975" s="17">
        <f>VLOOKUP(A975,'TB 2023'!B:M,12,0)</f>
        <v>44857</v>
      </c>
      <c r="M975" s="18">
        <f t="shared" si="64"/>
        <v>0</v>
      </c>
      <c r="O975" s="15"/>
    </row>
    <row r="976" spans="1:15" ht="13.5">
      <c r="A976" s="13">
        <v>203061430</v>
      </c>
      <c r="B976" s="14" t="s">
        <v>1073</v>
      </c>
      <c r="C976" s="15">
        <v>0</v>
      </c>
      <c r="D976" s="15">
        <v>0</v>
      </c>
      <c r="E976" s="15">
        <v>35636</v>
      </c>
      <c r="F976" s="15">
        <v>35636</v>
      </c>
      <c r="G976" s="11">
        <f t="shared" si="62"/>
        <v>0</v>
      </c>
      <c r="H976" s="12">
        <f t="shared" si="63"/>
        <v>0</v>
      </c>
      <c r="I976" s="324" t="s">
        <v>159</v>
      </c>
      <c r="J976" s="17">
        <f>VLOOKUP(A976,'TB 2023'!B:J,9,0)</f>
        <v>0</v>
      </c>
      <c r="K976" s="18">
        <f t="shared" si="61"/>
        <v>0</v>
      </c>
      <c r="L976" s="17">
        <f>VLOOKUP(A976,'TB 2023'!B:M,12,0)</f>
        <v>35636</v>
      </c>
      <c r="M976" s="18">
        <f t="shared" si="64"/>
        <v>0</v>
      </c>
      <c r="O976" s="15"/>
    </row>
    <row r="977" spans="1:15" ht="13.5">
      <c r="A977" s="13">
        <v>203061432</v>
      </c>
      <c r="B977" s="14" t="s">
        <v>1074</v>
      </c>
      <c r="C977" s="15">
        <v>0</v>
      </c>
      <c r="D977" s="15">
        <v>0</v>
      </c>
      <c r="E977" s="15">
        <v>62552</v>
      </c>
      <c r="F977" s="15">
        <v>62552</v>
      </c>
      <c r="G977" s="11">
        <f t="shared" si="62"/>
        <v>0</v>
      </c>
      <c r="H977" s="12">
        <f t="shared" si="63"/>
        <v>0</v>
      </c>
      <c r="I977" s="324" t="s">
        <v>159</v>
      </c>
      <c r="J977" s="17">
        <f>VLOOKUP(A977,'TB 2023'!B:J,9,0)</f>
        <v>0</v>
      </c>
      <c r="K977" s="18">
        <f t="shared" si="61"/>
        <v>0</v>
      </c>
      <c r="L977" s="17">
        <f>VLOOKUP(A977,'TB 2023'!B:M,12,0)</f>
        <v>62552</v>
      </c>
      <c r="M977" s="18">
        <f t="shared" si="64"/>
        <v>0</v>
      </c>
      <c r="O977" s="15"/>
    </row>
    <row r="978" spans="1:15" ht="13.5">
      <c r="A978" s="13">
        <v>203061433</v>
      </c>
      <c r="B978" s="14" t="s">
        <v>1075</v>
      </c>
      <c r="C978" s="15">
        <v>0</v>
      </c>
      <c r="D978" s="15">
        <v>0</v>
      </c>
      <c r="E978" s="15">
        <v>0</v>
      </c>
      <c r="F978" s="15">
        <v>0</v>
      </c>
      <c r="G978" s="11">
        <f t="shared" si="62"/>
        <v>0</v>
      </c>
      <c r="H978" s="12">
        <f t="shared" si="63"/>
        <v>0</v>
      </c>
      <c r="I978" s="324" t="s">
        <v>159</v>
      </c>
      <c r="J978" s="17">
        <f>VLOOKUP(A978,'TB 2023'!B:J,9,0)</f>
        <v>0</v>
      </c>
      <c r="K978" s="18">
        <f t="shared" si="61"/>
        <v>0</v>
      </c>
      <c r="L978" s="17">
        <f>VLOOKUP(A978,'TB 2023'!B:M,12,0)</f>
        <v>0</v>
      </c>
      <c r="M978" s="18">
        <f t="shared" si="64"/>
        <v>0</v>
      </c>
      <c r="O978" s="15"/>
    </row>
    <row r="979" spans="1:15" ht="13.5">
      <c r="A979" s="13">
        <v>203061434</v>
      </c>
      <c r="B979" s="14" t="s">
        <v>1076</v>
      </c>
      <c r="C979" s="15">
        <v>0</v>
      </c>
      <c r="D979" s="15">
        <v>0</v>
      </c>
      <c r="E979" s="15">
        <v>35775</v>
      </c>
      <c r="F979" s="15">
        <v>35775</v>
      </c>
      <c r="G979" s="11">
        <f t="shared" si="62"/>
        <v>0</v>
      </c>
      <c r="H979" s="12">
        <f t="shared" si="63"/>
        <v>0</v>
      </c>
      <c r="I979" s="324" t="s">
        <v>159</v>
      </c>
      <c r="J979" s="17">
        <f>VLOOKUP(A979,'TB 2023'!B:J,9,0)</f>
        <v>0</v>
      </c>
      <c r="K979" s="18">
        <f t="shared" si="61"/>
        <v>0</v>
      </c>
      <c r="L979" s="17">
        <f>VLOOKUP(A979,'TB 2023'!B:M,12,0)</f>
        <v>35775</v>
      </c>
      <c r="M979" s="18">
        <f t="shared" si="64"/>
        <v>0</v>
      </c>
      <c r="O979" s="15"/>
    </row>
    <row r="980" spans="1:15" ht="13.5">
      <c r="A980" s="13">
        <v>203061436</v>
      </c>
      <c r="B980" s="14" t="s">
        <v>1077</v>
      </c>
      <c r="C980" s="15">
        <v>0</v>
      </c>
      <c r="D980" s="15">
        <v>0</v>
      </c>
      <c r="E980" s="15">
        <v>0</v>
      </c>
      <c r="F980" s="15">
        <v>0</v>
      </c>
      <c r="G980" s="11">
        <f t="shared" si="62"/>
        <v>0</v>
      </c>
      <c r="H980" s="12">
        <f t="shared" si="63"/>
        <v>0</v>
      </c>
      <c r="I980" s="324" t="s">
        <v>159</v>
      </c>
      <c r="J980" s="17">
        <f>VLOOKUP(A980,'TB 2023'!B:J,9,0)</f>
        <v>0</v>
      </c>
      <c r="K980" s="18">
        <f t="shared" si="61"/>
        <v>0</v>
      </c>
      <c r="L980" s="17">
        <f>VLOOKUP(A980,'TB 2023'!B:M,12,0)</f>
        <v>0</v>
      </c>
      <c r="M980" s="18">
        <f t="shared" si="64"/>
        <v>0</v>
      </c>
      <c r="O980" s="15"/>
    </row>
    <row r="981" spans="1:15" ht="13.5">
      <c r="A981" s="13">
        <v>203061437</v>
      </c>
      <c r="B981" s="14" t="s">
        <v>1078</v>
      </c>
      <c r="C981" s="15">
        <v>0</v>
      </c>
      <c r="D981" s="15">
        <v>0</v>
      </c>
      <c r="E981" s="15">
        <v>75284</v>
      </c>
      <c r="F981" s="15">
        <v>75284</v>
      </c>
      <c r="G981" s="11">
        <f t="shared" si="62"/>
        <v>0</v>
      </c>
      <c r="H981" s="12">
        <f t="shared" si="63"/>
        <v>0</v>
      </c>
      <c r="I981" s="324" t="s">
        <v>159</v>
      </c>
      <c r="J981" s="17">
        <f>VLOOKUP(A981,'TB 2023'!B:J,9,0)</f>
        <v>0</v>
      </c>
      <c r="K981" s="18">
        <f t="shared" si="61"/>
        <v>0</v>
      </c>
      <c r="L981" s="17">
        <f>VLOOKUP(A981,'TB 2023'!B:M,12,0)</f>
        <v>75284</v>
      </c>
      <c r="M981" s="18">
        <f t="shared" si="64"/>
        <v>0</v>
      </c>
      <c r="O981" s="15"/>
    </row>
    <row r="982" spans="1:15" ht="13.5">
      <c r="A982" s="13">
        <v>203061438</v>
      </c>
      <c r="B982" s="14" t="s">
        <v>1079</v>
      </c>
      <c r="C982" s="15">
        <v>0</v>
      </c>
      <c r="D982" s="15">
        <v>0</v>
      </c>
      <c r="E982" s="15">
        <v>34447</v>
      </c>
      <c r="F982" s="15">
        <v>34447</v>
      </c>
      <c r="G982" s="11">
        <f t="shared" si="62"/>
        <v>0</v>
      </c>
      <c r="H982" s="12">
        <f t="shared" si="63"/>
        <v>0</v>
      </c>
      <c r="I982" s="324" t="s">
        <v>159</v>
      </c>
      <c r="J982" s="17">
        <f>VLOOKUP(A982,'TB 2023'!B:J,9,0)</f>
        <v>0</v>
      </c>
      <c r="K982" s="18">
        <f t="shared" si="61"/>
        <v>0</v>
      </c>
      <c r="L982" s="17">
        <f>VLOOKUP(A982,'TB 2023'!B:M,12,0)</f>
        <v>34447</v>
      </c>
      <c r="M982" s="18">
        <f t="shared" si="64"/>
        <v>0</v>
      </c>
      <c r="O982" s="15"/>
    </row>
    <row r="983" spans="1:15" ht="13.5">
      <c r="A983" s="13">
        <v>203061439</v>
      </c>
      <c r="B983" s="14" t="s">
        <v>1080</v>
      </c>
      <c r="C983" s="15">
        <v>0</v>
      </c>
      <c r="D983" s="15">
        <v>0</v>
      </c>
      <c r="E983" s="15">
        <v>33970</v>
      </c>
      <c r="F983" s="15">
        <v>33970</v>
      </c>
      <c r="G983" s="11">
        <f t="shared" si="62"/>
        <v>0</v>
      </c>
      <c r="H983" s="12">
        <f t="shared" si="63"/>
        <v>0</v>
      </c>
      <c r="I983" s="324" t="s">
        <v>159</v>
      </c>
      <c r="J983" s="17">
        <f>VLOOKUP(A983,'TB 2023'!B:J,9,0)</f>
        <v>0</v>
      </c>
      <c r="K983" s="18">
        <f t="shared" si="61"/>
        <v>0</v>
      </c>
      <c r="L983" s="17">
        <f>VLOOKUP(A983,'TB 2023'!B:M,12,0)</f>
        <v>33970</v>
      </c>
      <c r="M983" s="18">
        <f t="shared" si="64"/>
        <v>0</v>
      </c>
      <c r="O983" s="15"/>
    </row>
    <row r="984" spans="1:15" ht="13.5">
      <c r="A984" s="13">
        <v>203061444</v>
      </c>
      <c r="B984" s="14" t="s">
        <v>1081</v>
      </c>
      <c r="C984" s="15">
        <v>0</v>
      </c>
      <c r="D984" s="15">
        <v>0</v>
      </c>
      <c r="E984" s="15">
        <v>60499</v>
      </c>
      <c r="F984" s="15">
        <v>60499</v>
      </c>
      <c r="G984" s="11">
        <f t="shared" si="62"/>
        <v>0</v>
      </c>
      <c r="H984" s="12">
        <f t="shared" si="63"/>
        <v>0</v>
      </c>
      <c r="I984" s="324" t="s">
        <v>159</v>
      </c>
      <c r="J984" s="17">
        <f>VLOOKUP(A984,'TB 2023'!B:J,9,0)</f>
        <v>0</v>
      </c>
      <c r="K984" s="18">
        <f t="shared" si="61"/>
        <v>0</v>
      </c>
      <c r="L984" s="17">
        <f>VLOOKUP(A984,'TB 2023'!B:M,12,0)</f>
        <v>60499</v>
      </c>
      <c r="M984" s="18">
        <f t="shared" si="64"/>
        <v>0</v>
      </c>
      <c r="O984" s="15"/>
    </row>
    <row r="985" spans="1:15" ht="13.5">
      <c r="A985" s="13">
        <v>203061445</v>
      </c>
      <c r="B985" s="14" t="s">
        <v>1082</v>
      </c>
      <c r="C985" s="15">
        <v>0</v>
      </c>
      <c r="D985" s="15">
        <v>0</v>
      </c>
      <c r="E985" s="15">
        <v>50286</v>
      </c>
      <c r="F985" s="15">
        <v>50286</v>
      </c>
      <c r="G985" s="11">
        <f t="shared" si="62"/>
        <v>0</v>
      </c>
      <c r="H985" s="12">
        <f t="shared" si="63"/>
        <v>0</v>
      </c>
      <c r="I985" s="324" t="s">
        <v>159</v>
      </c>
      <c r="J985" s="17">
        <f>VLOOKUP(A985,'TB 2023'!B:J,9,0)</f>
        <v>0</v>
      </c>
      <c r="K985" s="18">
        <f t="shared" si="61"/>
        <v>0</v>
      </c>
      <c r="L985" s="17">
        <f>VLOOKUP(A985,'TB 2023'!B:M,12,0)</f>
        <v>50286</v>
      </c>
      <c r="M985" s="18">
        <f t="shared" si="64"/>
        <v>0</v>
      </c>
      <c r="O985" s="15"/>
    </row>
    <row r="986" spans="1:15" ht="13.5">
      <c r="A986" s="13">
        <v>203061446</v>
      </c>
      <c r="B986" s="14" t="s">
        <v>1083</v>
      </c>
      <c r="C986" s="15">
        <v>0</v>
      </c>
      <c r="D986" s="15">
        <v>0</v>
      </c>
      <c r="E986" s="15">
        <v>37844</v>
      </c>
      <c r="F986" s="15">
        <v>37844</v>
      </c>
      <c r="G986" s="11">
        <f t="shared" si="62"/>
        <v>0</v>
      </c>
      <c r="H986" s="12">
        <f t="shared" si="63"/>
        <v>0</v>
      </c>
      <c r="I986" s="324" t="s">
        <v>159</v>
      </c>
      <c r="J986" s="17">
        <f>VLOOKUP(A986,'TB 2023'!B:J,9,0)</f>
        <v>0</v>
      </c>
      <c r="K986" s="18">
        <f t="shared" si="61"/>
        <v>0</v>
      </c>
      <c r="L986" s="17">
        <f>VLOOKUP(A986,'TB 2023'!B:M,12,0)</f>
        <v>37844</v>
      </c>
      <c r="M986" s="18">
        <f t="shared" si="64"/>
        <v>0</v>
      </c>
      <c r="O986" s="15"/>
    </row>
    <row r="987" spans="1:15" ht="13.5">
      <c r="A987" s="13">
        <v>203061447</v>
      </c>
      <c r="B987" s="14" t="s">
        <v>1084</v>
      </c>
      <c r="C987" s="15">
        <v>0</v>
      </c>
      <c r="D987" s="15">
        <v>0</v>
      </c>
      <c r="E987" s="15">
        <v>43205</v>
      </c>
      <c r="F987" s="15">
        <v>43205</v>
      </c>
      <c r="G987" s="11">
        <f t="shared" si="62"/>
        <v>0</v>
      </c>
      <c r="H987" s="12">
        <f t="shared" si="63"/>
        <v>0</v>
      </c>
      <c r="I987" s="324" t="s">
        <v>159</v>
      </c>
      <c r="J987" s="17">
        <f>VLOOKUP(A987,'TB 2023'!B:J,9,0)</f>
        <v>0</v>
      </c>
      <c r="K987" s="18">
        <f t="shared" si="61"/>
        <v>0</v>
      </c>
      <c r="L987" s="17">
        <f>VLOOKUP(A987,'TB 2023'!B:M,12,0)</f>
        <v>43205</v>
      </c>
      <c r="M987" s="18">
        <f t="shared" si="64"/>
        <v>0</v>
      </c>
      <c r="O987" s="15"/>
    </row>
    <row r="988" spans="1:15" ht="13.5">
      <c r="A988" s="13">
        <v>203061449</v>
      </c>
      <c r="B988" s="14" t="s">
        <v>1085</v>
      </c>
      <c r="C988" s="15">
        <v>0</v>
      </c>
      <c r="D988" s="15">
        <v>0</v>
      </c>
      <c r="E988" s="15">
        <v>43289</v>
      </c>
      <c r="F988" s="15">
        <v>43289</v>
      </c>
      <c r="G988" s="11">
        <f t="shared" si="62"/>
        <v>0</v>
      </c>
      <c r="H988" s="12">
        <f t="shared" si="63"/>
        <v>0</v>
      </c>
      <c r="I988" s="324" t="s">
        <v>159</v>
      </c>
      <c r="J988" s="17">
        <f>VLOOKUP(A988,'TB 2023'!B:J,9,0)</f>
        <v>0</v>
      </c>
      <c r="K988" s="18">
        <f t="shared" si="61"/>
        <v>0</v>
      </c>
      <c r="L988" s="17">
        <f>VLOOKUP(A988,'TB 2023'!B:M,12,0)</f>
        <v>43289</v>
      </c>
      <c r="M988" s="18">
        <f t="shared" si="64"/>
        <v>0</v>
      </c>
      <c r="O988" s="15"/>
    </row>
    <row r="989" spans="1:15" ht="13.5">
      <c r="A989" s="13">
        <v>203061450</v>
      </c>
      <c r="B989" s="14" t="s">
        <v>1086</v>
      </c>
      <c r="C989" s="15">
        <v>0</v>
      </c>
      <c r="D989" s="15">
        <v>0</v>
      </c>
      <c r="E989" s="15">
        <v>0</v>
      </c>
      <c r="F989" s="15">
        <v>0</v>
      </c>
      <c r="G989" s="11">
        <f t="shared" si="62"/>
        <v>0</v>
      </c>
      <c r="H989" s="12">
        <f t="shared" si="63"/>
        <v>0</v>
      </c>
      <c r="I989" s="324" t="s">
        <v>159</v>
      </c>
      <c r="J989" s="17">
        <f>VLOOKUP(A989,'TB 2023'!B:J,9,0)</f>
        <v>0</v>
      </c>
      <c r="K989" s="18">
        <f t="shared" si="61"/>
        <v>0</v>
      </c>
      <c r="L989" s="17">
        <f>VLOOKUP(A989,'TB 2023'!B:M,12,0)</f>
        <v>0</v>
      </c>
      <c r="M989" s="18">
        <f t="shared" si="64"/>
        <v>0</v>
      </c>
      <c r="O989" s="15"/>
    </row>
    <row r="990" spans="1:15" ht="13.5">
      <c r="A990" s="13">
        <v>203061451</v>
      </c>
      <c r="B990" s="14" t="s">
        <v>1087</v>
      </c>
      <c r="C990" s="15">
        <v>0</v>
      </c>
      <c r="D990" s="15">
        <v>0</v>
      </c>
      <c r="E990" s="15">
        <v>0</v>
      </c>
      <c r="F990" s="15">
        <v>0</v>
      </c>
      <c r="G990" s="11">
        <f t="shared" si="62"/>
        <v>0</v>
      </c>
      <c r="H990" s="12">
        <f t="shared" si="63"/>
        <v>0</v>
      </c>
      <c r="I990" s="324" t="s">
        <v>159</v>
      </c>
      <c r="J990" s="17">
        <f>VLOOKUP(A990,'TB 2023'!B:J,9,0)</f>
        <v>0</v>
      </c>
      <c r="K990" s="18">
        <f t="shared" si="61"/>
        <v>0</v>
      </c>
      <c r="L990" s="17">
        <f>VLOOKUP(A990,'TB 2023'!B:M,12,0)</f>
        <v>0</v>
      </c>
      <c r="M990" s="18">
        <f t="shared" si="64"/>
        <v>0</v>
      </c>
      <c r="O990" s="15"/>
    </row>
    <row r="991" spans="1:15" ht="13.5">
      <c r="A991" s="13">
        <v>203061452</v>
      </c>
      <c r="B991" s="14" t="s">
        <v>1088</v>
      </c>
      <c r="C991" s="15">
        <v>0</v>
      </c>
      <c r="D991" s="15">
        <v>0</v>
      </c>
      <c r="E991" s="15">
        <v>49149</v>
      </c>
      <c r="F991" s="15">
        <v>49149</v>
      </c>
      <c r="G991" s="11">
        <f t="shared" si="62"/>
        <v>0</v>
      </c>
      <c r="H991" s="12">
        <f t="shared" si="63"/>
        <v>0</v>
      </c>
      <c r="I991" s="324" t="s">
        <v>159</v>
      </c>
      <c r="J991" s="17">
        <f>VLOOKUP(A991,'TB 2023'!B:J,9,0)</f>
        <v>0</v>
      </c>
      <c r="K991" s="18">
        <f t="shared" si="61"/>
        <v>0</v>
      </c>
      <c r="L991" s="17">
        <f>VLOOKUP(A991,'TB 2023'!B:M,12,0)</f>
        <v>49149</v>
      </c>
      <c r="M991" s="18">
        <f t="shared" si="64"/>
        <v>0</v>
      </c>
      <c r="O991" s="15"/>
    </row>
    <row r="992" spans="1:15" ht="13.5">
      <c r="A992" s="13">
        <v>203061453</v>
      </c>
      <c r="B992" s="14" t="s">
        <v>1089</v>
      </c>
      <c r="C992" s="15">
        <v>0</v>
      </c>
      <c r="D992" s="15">
        <v>0</v>
      </c>
      <c r="E992" s="15">
        <v>38980</v>
      </c>
      <c r="F992" s="15">
        <v>38980</v>
      </c>
      <c r="G992" s="11">
        <f t="shared" si="62"/>
        <v>0</v>
      </c>
      <c r="H992" s="12">
        <f t="shared" si="63"/>
        <v>0</v>
      </c>
      <c r="I992" s="324" t="s">
        <v>159</v>
      </c>
      <c r="J992" s="17">
        <f>VLOOKUP(A992,'TB 2023'!B:J,9,0)</f>
        <v>0</v>
      </c>
      <c r="K992" s="18">
        <f t="shared" si="61"/>
        <v>0</v>
      </c>
      <c r="L992" s="17">
        <f>VLOOKUP(A992,'TB 2023'!B:M,12,0)</f>
        <v>38980</v>
      </c>
      <c r="M992" s="18">
        <f t="shared" si="64"/>
        <v>0</v>
      </c>
      <c r="O992" s="15"/>
    </row>
    <row r="993" spans="1:15" ht="13.5">
      <c r="A993" s="13">
        <v>203061454</v>
      </c>
      <c r="B993" s="14" t="s">
        <v>1090</v>
      </c>
      <c r="C993" s="15">
        <v>0</v>
      </c>
      <c r="D993" s="15">
        <v>0</v>
      </c>
      <c r="E993" s="15">
        <v>54070</v>
      </c>
      <c r="F993" s="15">
        <v>54070</v>
      </c>
      <c r="G993" s="11">
        <f t="shared" si="62"/>
        <v>0</v>
      </c>
      <c r="H993" s="12">
        <f t="shared" si="63"/>
        <v>0</v>
      </c>
      <c r="I993" s="324" t="s">
        <v>159</v>
      </c>
      <c r="J993" s="17">
        <f>VLOOKUP(A993,'TB 2023'!B:J,9,0)</f>
        <v>0</v>
      </c>
      <c r="K993" s="18">
        <f t="shared" si="61"/>
        <v>0</v>
      </c>
      <c r="L993" s="17">
        <f>VLOOKUP(A993,'TB 2023'!B:M,12,0)</f>
        <v>54070</v>
      </c>
      <c r="M993" s="18">
        <f t="shared" si="64"/>
        <v>0</v>
      </c>
      <c r="O993" s="15"/>
    </row>
    <row r="994" spans="1:15" ht="13.5">
      <c r="A994" s="13">
        <v>203061457</v>
      </c>
      <c r="B994" s="14" t="s">
        <v>1091</v>
      </c>
      <c r="C994" s="15">
        <v>0</v>
      </c>
      <c r="D994" s="15">
        <v>0</v>
      </c>
      <c r="E994" s="15">
        <v>64332</v>
      </c>
      <c r="F994" s="15">
        <v>64332</v>
      </c>
      <c r="G994" s="11">
        <f t="shared" si="62"/>
        <v>0</v>
      </c>
      <c r="H994" s="12">
        <f t="shared" si="63"/>
        <v>0</v>
      </c>
      <c r="I994" s="324" t="s">
        <v>159</v>
      </c>
      <c r="J994" s="17">
        <f>VLOOKUP(A994,'TB 2023'!B:J,9,0)</f>
        <v>0</v>
      </c>
      <c r="K994" s="18">
        <f t="shared" si="61"/>
        <v>0</v>
      </c>
      <c r="L994" s="17">
        <f>VLOOKUP(A994,'TB 2023'!B:M,12,0)</f>
        <v>64332</v>
      </c>
      <c r="M994" s="18">
        <f t="shared" si="64"/>
        <v>0</v>
      </c>
      <c r="O994" s="15"/>
    </row>
    <row r="995" spans="1:15" ht="13.5">
      <c r="A995" s="13">
        <v>203061458</v>
      </c>
      <c r="B995" s="14" t="s">
        <v>1092</v>
      </c>
      <c r="C995" s="15">
        <v>0</v>
      </c>
      <c r="D995" s="15">
        <v>0</v>
      </c>
      <c r="E995" s="15">
        <v>0</v>
      </c>
      <c r="F995" s="15">
        <v>0</v>
      </c>
      <c r="G995" s="11">
        <f t="shared" si="62"/>
        <v>0</v>
      </c>
      <c r="H995" s="12">
        <f t="shared" si="63"/>
        <v>0</v>
      </c>
      <c r="I995" s="324" t="s">
        <v>159</v>
      </c>
      <c r="J995" s="17">
        <f>VLOOKUP(A995,'TB 2023'!B:J,9,0)</f>
        <v>0</v>
      </c>
      <c r="K995" s="18">
        <f t="shared" si="61"/>
        <v>0</v>
      </c>
      <c r="L995" s="17">
        <f>VLOOKUP(A995,'TB 2023'!B:M,12,0)</f>
        <v>0</v>
      </c>
      <c r="M995" s="18">
        <f t="shared" si="64"/>
        <v>0</v>
      </c>
      <c r="O995" s="15"/>
    </row>
    <row r="996" spans="1:15" ht="13.5">
      <c r="A996" s="13">
        <v>203061460</v>
      </c>
      <c r="B996" s="14" t="s">
        <v>1093</v>
      </c>
      <c r="C996" s="15">
        <v>0</v>
      </c>
      <c r="D996" s="15">
        <v>0</v>
      </c>
      <c r="E996" s="15">
        <v>104834.79000000001</v>
      </c>
      <c r="F996" s="15">
        <v>104834.79000000001</v>
      </c>
      <c r="G996" s="11">
        <f t="shared" si="62"/>
        <v>0</v>
      </c>
      <c r="H996" s="12">
        <f t="shared" si="63"/>
        <v>0</v>
      </c>
      <c r="I996" s="324" t="s">
        <v>159</v>
      </c>
      <c r="J996" s="17">
        <f>VLOOKUP(A996,'TB 2023'!B:J,9,0)</f>
        <v>0</v>
      </c>
      <c r="K996" s="18">
        <f t="shared" si="61"/>
        <v>0</v>
      </c>
      <c r="L996" s="17">
        <f>VLOOKUP(A996,'TB 2023'!B:M,12,0)</f>
        <v>104834.79000000001</v>
      </c>
      <c r="M996" s="18">
        <f t="shared" si="64"/>
        <v>0</v>
      </c>
      <c r="O996" s="15"/>
    </row>
    <row r="997" spans="1:15" ht="13.5">
      <c r="A997" s="13">
        <v>203061462</v>
      </c>
      <c r="B997" s="14" t="s">
        <v>1094</v>
      </c>
      <c r="C997" s="15">
        <v>0</v>
      </c>
      <c r="D997" s="15">
        <v>0</v>
      </c>
      <c r="E997" s="15">
        <v>70612</v>
      </c>
      <c r="F997" s="15">
        <v>70612</v>
      </c>
      <c r="G997" s="11">
        <f t="shared" si="62"/>
        <v>0</v>
      </c>
      <c r="H997" s="12">
        <f t="shared" si="63"/>
        <v>0</v>
      </c>
      <c r="I997" s="324" t="s">
        <v>159</v>
      </c>
      <c r="J997" s="17">
        <f>VLOOKUP(A997,'TB 2023'!B:J,9,0)</f>
        <v>0</v>
      </c>
      <c r="K997" s="18">
        <f t="shared" si="61"/>
        <v>0</v>
      </c>
      <c r="L997" s="17">
        <f>VLOOKUP(A997,'TB 2023'!B:M,12,0)</f>
        <v>70612</v>
      </c>
      <c r="M997" s="18">
        <f t="shared" si="64"/>
        <v>0</v>
      </c>
      <c r="O997" s="15"/>
    </row>
    <row r="998" spans="1:15" ht="13.5">
      <c r="A998" s="13">
        <v>203061464</v>
      </c>
      <c r="B998" s="14" t="s">
        <v>1095</v>
      </c>
      <c r="C998" s="15">
        <v>0</v>
      </c>
      <c r="D998" s="15">
        <v>0</v>
      </c>
      <c r="E998" s="15">
        <v>0</v>
      </c>
      <c r="F998" s="15">
        <v>0</v>
      </c>
      <c r="G998" s="11">
        <f t="shared" si="62"/>
        <v>0</v>
      </c>
      <c r="H998" s="12">
        <f t="shared" si="63"/>
        <v>0</v>
      </c>
      <c r="I998" s="324" t="s">
        <v>159</v>
      </c>
      <c r="J998" s="17">
        <f>VLOOKUP(A998,'TB 2023'!B:J,9,0)</f>
        <v>0</v>
      </c>
      <c r="K998" s="18">
        <f t="shared" si="61"/>
        <v>0</v>
      </c>
      <c r="L998" s="17">
        <f>VLOOKUP(A998,'TB 2023'!B:M,12,0)</f>
        <v>0</v>
      </c>
      <c r="M998" s="18">
        <f t="shared" si="64"/>
        <v>0</v>
      </c>
      <c r="O998" s="15"/>
    </row>
    <row r="999" spans="1:15" ht="13.5">
      <c r="A999" s="13">
        <v>203061465</v>
      </c>
      <c r="B999" s="14" t="s">
        <v>1096</v>
      </c>
      <c r="C999" s="15">
        <v>0</v>
      </c>
      <c r="D999" s="15">
        <v>0</v>
      </c>
      <c r="E999" s="15">
        <v>97352.25</v>
      </c>
      <c r="F999" s="15">
        <v>97352.25</v>
      </c>
      <c r="G999" s="11">
        <f t="shared" si="62"/>
        <v>0</v>
      </c>
      <c r="H999" s="12">
        <f t="shared" si="63"/>
        <v>0</v>
      </c>
      <c r="I999" s="324" t="s">
        <v>159</v>
      </c>
      <c r="J999" s="17">
        <f>VLOOKUP(A999,'TB 2023'!B:J,9,0)</f>
        <v>0</v>
      </c>
      <c r="K999" s="18">
        <f t="shared" si="61"/>
        <v>0</v>
      </c>
      <c r="L999" s="17">
        <f>VLOOKUP(A999,'TB 2023'!B:M,12,0)</f>
        <v>97352.25</v>
      </c>
      <c r="M999" s="18">
        <f t="shared" si="64"/>
        <v>0</v>
      </c>
      <c r="O999" s="15"/>
    </row>
    <row r="1000" spans="1:15" ht="13.5">
      <c r="A1000" s="13">
        <v>203061466</v>
      </c>
      <c r="B1000" s="14" t="s">
        <v>1097</v>
      </c>
      <c r="C1000" s="15">
        <v>0</v>
      </c>
      <c r="D1000" s="15">
        <v>0</v>
      </c>
      <c r="E1000" s="15">
        <v>79946</v>
      </c>
      <c r="F1000" s="15">
        <v>79946</v>
      </c>
      <c r="G1000" s="11">
        <f t="shared" si="62"/>
        <v>0</v>
      </c>
      <c r="H1000" s="12">
        <f t="shared" si="63"/>
        <v>0</v>
      </c>
      <c r="I1000" s="324" t="s">
        <v>159</v>
      </c>
      <c r="J1000" s="17">
        <f>VLOOKUP(A1000,'TB 2023'!B:J,9,0)</f>
        <v>0</v>
      </c>
      <c r="K1000" s="18">
        <f t="shared" si="61"/>
        <v>0</v>
      </c>
      <c r="L1000" s="17">
        <f>VLOOKUP(A1000,'TB 2023'!B:M,12,0)</f>
        <v>79946</v>
      </c>
      <c r="M1000" s="18">
        <f t="shared" si="64"/>
        <v>0</v>
      </c>
      <c r="O1000" s="15"/>
    </row>
    <row r="1001" spans="1:15" ht="13.5">
      <c r="A1001" s="13">
        <v>203061469</v>
      </c>
      <c r="B1001" s="14" t="s">
        <v>1098</v>
      </c>
      <c r="C1001" s="15">
        <v>0</v>
      </c>
      <c r="D1001" s="15">
        <v>0</v>
      </c>
      <c r="E1001" s="15">
        <v>92573.650000000009</v>
      </c>
      <c r="F1001" s="15">
        <v>92573.650000000009</v>
      </c>
      <c r="G1001" s="11">
        <f t="shared" si="62"/>
        <v>0</v>
      </c>
      <c r="H1001" s="12">
        <f t="shared" si="63"/>
        <v>0</v>
      </c>
      <c r="I1001" s="324" t="s">
        <v>159</v>
      </c>
      <c r="J1001" s="17">
        <f>VLOOKUP(A1001,'TB 2023'!B:J,9,0)</f>
        <v>0</v>
      </c>
      <c r="K1001" s="18">
        <f t="shared" si="61"/>
        <v>0</v>
      </c>
      <c r="L1001" s="17">
        <f>VLOOKUP(A1001,'TB 2023'!B:M,12,0)</f>
        <v>92573.650000000009</v>
      </c>
      <c r="M1001" s="18">
        <f t="shared" si="64"/>
        <v>0</v>
      </c>
      <c r="O1001" s="15"/>
    </row>
    <row r="1002" spans="1:15" ht="13.5">
      <c r="A1002" s="13">
        <v>203061470</v>
      </c>
      <c r="B1002" s="14" t="s">
        <v>1099</v>
      </c>
      <c r="C1002" s="15">
        <v>0</v>
      </c>
      <c r="D1002" s="15">
        <v>0</v>
      </c>
      <c r="E1002" s="15">
        <v>0</v>
      </c>
      <c r="F1002" s="15">
        <v>0</v>
      </c>
      <c r="G1002" s="11">
        <f t="shared" si="62"/>
        <v>0</v>
      </c>
      <c r="H1002" s="12">
        <f t="shared" si="63"/>
        <v>0</v>
      </c>
      <c r="I1002" s="324" t="s">
        <v>159</v>
      </c>
      <c r="J1002" s="17">
        <f>VLOOKUP(A1002,'TB 2023'!B:J,9,0)</f>
        <v>0</v>
      </c>
      <c r="K1002" s="18">
        <f t="shared" si="61"/>
        <v>0</v>
      </c>
      <c r="L1002" s="17">
        <f>VLOOKUP(A1002,'TB 2023'!B:M,12,0)</f>
        <v>0</v>
      </c>
      <c r="M1002" s="18">
        <f t="shared" si="64"/>
        <v>0</v>
      </c>
      <c r="O1002" s="15"/>
    </row>
    <row r="1003" spans="1:15" ht="13.5">
      <c r="A1003" s="13">
        <v>203061471</v>
      </c>
      <c r="B1003" s="14" t="s">
        <v>1100</v>
      </c>
      <c r="C1003" s="15">
        <v>0</v>
      </c>
      <c r="D1003" s="15">
        <v>0</v>
      </c>
      <c r="E1003" s="15">
        <v>54217</v>
      </c>
      <c r="F1003" s="15">
        <v>54217</v>
      </c>
      <c r="G1003" s="11">
        <f t="shared" si="62"/>
        <v>0</v>
      </c>
      <c r="H1003" s="12">
        <f t="shared" si="63"/>
        <v>0</v>
      </c>
      <c r="I1003" s="324" t="s">
        <v>159</v>
      </c>
      <c r="J1003" s="17">
        <f>VLOOKUP(A1003,'TB 2023'!B:J,9,0)</f>
        <v>0</v>
      </c>
      <c r="K1003" s="18">
        <f t="shared" si="61"/>
        <v>0</v>
      </c>
      <c r="L1003" s="17">
        <f>VLOOKUP(A1003,'TB 2023'!B:M,12,0)</f>
        <v>54217</v>
      </c>
      <c r="M1003" s="18">
        <f t="shared" si="64"/>
        <v>0</v>
      </c>
      <c r="O1003" s="15"/>
    </row>
    <row r="1004" spans="1:15" ht="13.5">
      <c r="A1004" s="13">
        <v>203061472</v>
      </c>
      <c r="B1004" s="14" t="s">
        <v>1101</v>
      </c>
      <c r="C1004" s="15">
        <v>0</v>
      </c>
      <c r="D1004" s="15">
        <v>0</v>
      </c>
      <c r="E1004" s="15">
        <v>40850</v>
      </c>
      <c r="F1004" s="15">
        <v>40850</v>
      </c>
      <c r="G1004" s="11">
        <f t="shared" si="62"/>
        <v>0</v>
      </c>
      <c r="H1004" s="12">
        <f t="shared" si="63"/>
        <v>0</v>
      </c>
      <c r="I1004" s="324" t="s">
        <v>159</v>
      </c>
      <c r="J1004" s="17">
        <f>VLOOKUP(A1004,'TB 2023'!B:J,9,0)</f>
        <v>0</v>
      </c>
      <c r="K1004" s="18">
        <f t="shared" si="61"/>
        <v>0</v>
      </c>
      <c r="L1004" s="17">
        <f>VLOOKUP(A1004,'TB 2023'!B:M,12,0)</f>
        <v>40850</v>
      </c>
      <c r="M1004" s="18">
        <f t="shared" si="64"/>
        <v>0</v>
      </c>
      <c r="O1004" s="15"/>
    </row>
    <row r="1005" spans="1:15" ht="13.5">
      <c r="A1005" s="13">
        <v>203061473</v>
      </c>
      <c r="B1005" s="14" t="s">
        <v>1102</v>
      </c>
      <c r="C1005" s="15">
        <v>0</v>
      </c>
      <c r="D1005" s="15">
        <v>0</v>
      </c>
      <c r="E1005" s="15">
        <v>36236</v>
      </c>
      <c r="F1005" s="15">
        <v>36236</v>
      </c>
      <c r="G1005" s="11">
        <f t="shared" si="62"/>
        <v>0</v>
      </c>
      <c r="H1005" s="12">
        <f t="shared" si="63"/>
        <v>0</v>
      </c>
      <c r="I1005" s="324" t="s">
        <v>159</v>
      </c>
      <c r="J1005" s="17">
        <f>VLOOKUP(A1005,'TB 2023'!B:J,9,0)</f>
        <v>0</v>
      </c>
      <c r="K1005" s="18">
        <f t="shared" si="61"/>
        <v>0</v>
      </c>
      <c r="L1005" s="17">
        <f>VLOOKUP(A1005,'TB 2023'!B:M,12,0)</f>
        <v>36236</v>
      </c>
      <c r="M1005" s="18">
        <f t="shared" si="64"/>
        <v>0</v>
      </c>
      <c r="O1005" s="15"/>
    </row>
    <row r="1006" spans="1:15" ht="13.5">
      <c r="A1006" s="13">
        <v>203061474</v>
      </c>
      <c r="B1006" s="14" t="s">
        <v>1103</v>
      </c>
      <c r="C1006" s="15">
        <v>0</v>
      </c>
      <c r="D1006" s="15">
        <v>0</v>
      </c>
      <c r="E1006" s="15">
        <v>0</v>
      </c>
      <c r="F1006" s="15">
        <v>0</v>
      </c>
      <c r="G1006" s="11">
        <f t="shared" si="62"/>
        <v>0</v>
      </c>
      <c r="H1006" s="12">
        <f t="shared" si="63"/>
        <v>0</v>
      </c>
      <c r="I1006" s="324" t="s">
        <v>159</v>
      </c>
      <c r="J1006" s="17">
        <f>VLOOKUP(A1006,'TB 2023'!B:J,9,0)</f>
        <v>0</v>
      </c>
      <c r="K1006" s="18">
        <f t="shared" si="61"/>
        <v>0</v>
      </c>
      <c r="L1006" s="17">
        <f>VLOOKUP(A1006,'TB 2023'!B:M,12,0)</f>
        <v>0</v>
      </c>
      <c r="M1006" s="18">
        <f t="shared" si="64"/>
        <v>0</v>
      </c>
      <c r="O1006" s="15"/>
    </row>
    <row r="1007" spans="1:15" ht="13.5">
      <c r="A1007" s="13">
        <v>203061475</v>
      </c>
      <c r="B1007" s="14" t="s">
        <v>1104</v>
      </c>
      <c r="C1007" s="15">
        <v>0</v>
      </c>
      <c r="D1007" s="15">
        <v>0</v>
      </c>
      <c r="E1007" s="15">
        <v>0</v>
      </c>
      <c r="F1007" s="15">
        <v>0</v>
      </c>
      <c r="G1007" s="11">
        <f t="shared" si="62"/>
        <v>0</v>
      </c>
      <c r="H1007" s="12">
        <f t="shared" si="63"/>
        <v>0</v>
      </c>
      <c r="I1007" s="324" t="s">
        <v>159</v>
      </c>
      <c r="J1007" s="17">
        <f>VLOOKUP(A1007,'TB 2023'!B:J,9,0)</f>
        <v>0</v>
      </c>
      <c r="K1007" s="18">
        <f t="shared" si="61"/>
        <v>0</v>
      </c>
      <c r="L1007" s="17">
        <f>VLOOKUP(A1007,'TB 2023'!B:M,12,0)</f>
        <v>0</v>
      </c>
      <c r="M1007" s="18">
        <f t="shared" si="64"/>
        <v>0</v>
      </c>
      <c r="O1007" s="15"/>
    </row>
    <row r="1008" spans="1:15" ht="13.5">
      <c r="A1008" s="13">
        <v>203061476</v>
      </c>
      <c r="B1008" s="14" t="s">
        <v>1105</v>
      </c>
      <c r="C1008" s="15">
        <v>0</v>
      </c>
      <c r="D1008" s="15">
        <v>0</v>
      </c>
      <c r="E1008" s="15">
        <v>38296</v>
      </c>
      <c r="F1008" s="15">
        <v>38296</v>
      </c>
      <c r="G1008" s="11">
        <f t="shared" si="62"/>
        <v>0</v>
      </c>
      <c r="H1008" s="12">
        <f t="shared" si="63"/>
        <v>0</v>
      </c>
      <c r="I1008" s="324" t="s">
        <v>159</v>
      </c>
      <c r="J1008" s="17">
        <f>VLOOKUP(A1008,'TB 2023'!B:J,9,0)</f>
        <v>0</v>
      </c>
      <c r="K1008" s="18">
        <f t="shared" si="61"/>
        <v>0</v>
      </c>
      <c r="L1008" s="17">
        <f>VLOOKUP(A1008,'TB 2023'!B:M,12,0)</f>
        <v>38296</v>
      </c>
      <c r="M1008" s="18">
        <f t="shared" si="64"/>
        <v>0</v>
      </c>
      <c r="O1008" s="15"/>
    </row>
    <row r="1009" spans="1:15" ht="13.5">
      <c r="A1009" s="13">
        <v>203061477</v>
      </c>
      <c r="B1009" s="14" t="s">
        <v>1106</v>
      </c>
      <c r="C1009" s="15">
        <v>0</v>
      </c>
      <c r="D1009" s="15">
        <v>0</v>
      </c>
      <c r="E1009" s="15">
        <v>37308</v>
      </c>
      <c r="F1009" s="15">
        <v>37308</v>
      </c>
      <c r="G1009" s="11">
        <f t="shared" si="62"/>
        <v>0</v>
      </c>
      <c r="H1009" s="12">
        <f t="shared" si="63"/>
        <v>0</v>
      </c>
      <c r="I1009" s="324" t="s">
        <v>159</v>
      </c>
      <c r="J1009" s="17">
        <f>VLOOKUP(A1009,'TB 2023'!B:J,9,0)</f>
        <v>0</v>
      </c>
      <c r="K1009" s="18">
        <f t="shared" si="61"/>
        <v>0</v>
      </c>
      <c r="L1009" s="17">
        <f>VLOOKUP(A1009,'TB 2023'!B:M,12,0)</f>
        <v>37308</v>
      </c>
      <c r="M1009" s="18">
        <f t="shared" si="64"/>
        <v>0</v>
      </c>
      <c r="O1009" s="15"/>
    </row>
    <row r="1010" spans="1:15" ht="13.5">
      <c r="A1010" s="13">
        <v>203061479</v>
      </c>
      <c r="B1010" s="14" t="s">
        <v>1107</v>
      </c>
      <c r="C1010" s="15">
        <v>0</v>
      </c>
      <c r="D1010" s="15">
        <v>0</v>
      </c>
      <c r="E1010" s="15">
        <v>41751</v>
      </c>
      <c r="F1010" s="15">
        <v>41751</v>
      </c>
      <c r="G1010" s="11">
        <f t="shared" si="62"/>
        <v>0</v>
      </c>
      <c r="H1010" s="12">
        <f t="shared" si="63"/>
        <v>0</v>
      </c>
      <c r="I1010" s="324" t="s">
        <v>159</v>
      </c>
      <c r="J1010" s="17">
        <f>VLOOKUP(A1010,'TB 2023'!B:J,9,0)</f>
        <v>0</v>
      </c>
      <c r="K1010" s="18">
        <f t="shared" si="61"/>
        <v>0</v>
      </c>
      <c r="L1010" s="17">
        <f>VLOOKUP(A1010,'TB 2023'!B:M,12,0)</f>
        <v>41751</v>
      </c>
      <c r="M1010" s="18">
        <f t="shared" si="64"/>
        <v>0</v>
      </c>
      <c r="O1010" s="15"/>
    </row>
    <row r="1011" spans="1:15" ht="13.5">
      <c r="A1011" s="13">
        <v>203061481</v>
      </c>
      <c r="B1011" s="14" t="s">
        <v>1108</v>
      </c>
      <c r="C1011" s="15">
        <v>0</v>
      </c>
      <c r="D1011" s="15">
        <v>0</v>
      </c>
      <c r="E1011" s="15">
        <v>40305</v>
      </c>
      <c r="F1011" s="15">
        <v>40305</v>
      </c>
      <c r="G1011" s="11">
        <f t="shared" si="62"/>
        <v>0</v>
      </c>
      <c r="H1011" s="12">
        <f t="shared" si="63"/>
        <v>0</v>
      </c>
      <c r="I1011" s="324" t="s">
        <v>159</v>
      </c>
      <c r="J1011" s="17">
        <f>VLOOKUP(A1011,'TB 2023'!B:J,9,0)</f>
        <v>0</v>
      </c>
      <c r="K1011" s="18">
        <f t="shared" si="61"/>
        <v>0</v>
      </c>
      <c r="L1011" s="17">
        <f>VLOOKUP(A1011,'TB 2023'!B:M,12,0)</f>
        <v>40305</v>
      </c>
      <c r="M1011" s="18">
        <f t="shared" si="64"/>
        <v>0</v>
      </c>
      <c r="O1011" s="15"/>
    </row>
    <row r="1012" spans="1:15" ht="13.5">
      <c r="A1012" s="13">
        <v>203061482</v>
      </c>
      <c r="B1012" s="14" t="s">
        <v>1109</v>
      </c>
      <c r="C1012" s="15">
        <v>0</v>
      </c>
      <c r="D1012" s="15">
        <v>0</v>
      </c>
      <c r="E1012" s="15">
        <v>42596</v>
      </c>
      <c r="F1012" s="15">
        <v>42596</v>
      </c>
      <c r="G1012" s="11">
        <f t="shared" si="62"/>
        <v>0</v>
      </c>
      <c r="H1012" s="12">
        <f t="shared" si="63"/>
        <v>0</v>
      </c>
      <c r="I1012" s="324" t="s">
        <v>159</v>
      </c>
      <c r="J1012" s="17">
        <f>VLOOKUP(A1012,'TB 2023'!B:J,9,0)</f>
        <v>0</v>
      </c>
      <c r="K1012" s="18">
        <f t="shared" si="61"/>
        <v>0</v>
      </c>
      <c r="L1012" s="17">
        <f>VLOOKUP(A1012,'TB 2023'!B:M,12,0)</f>
        <v>42596</v>
      </c>
      <c r="M1012" s="18">
        <f t="shared" si="64"/>
        <v>0</v>
      </c>
      <c r="O1012" s="15"/>
    </row>
    <row r="1013" spans="1:15" ht="13.5">
      <c r="A1013" s="13">
        <v>203061485</v>
      </c>
      <c r="B1013" s="14" t="s">
        <v>1110</v>
      </c>
      <c r="C1013" s="15">
        <v>0</v>
      </c>
      <c r="D1013" s="15">
        <v>0</v>
      </c>
      <c r="E1013" s="15">
        <v>33988</v>
      </c>
      <c r="F1013" s="15">
        <v>33988</v>
      </c>
      <c r="G1013" s="11">
        <f t="shared" si="62"/>
        <v>0</v>
      </c>
      <c r="H1013" s="12">
        <f t="shared" si="63"/>
        <v>0</v>
      </c>
      <c r="I1013" s="324" t="s">
        <v>159</v>
      </c>
      <c r="J1013" s="17">
        <f>VLOOKUP(A1013,'TB 2023'!B:J,9,0)</f>
        <v>0</v>
      </c>
      <c r="K1013" s="18">
        <f t="shared" si="61"/>
        <v>0</v>
      </c>
      <c r="L1013" s="17">
        <f>VLOOKUP(A1013,'TB 2023'!B:M,12,0)</f>
        <v>33988</v>
      </c>
      <c r="M1013" s="18">
        <f t="shared" si="64"/>
        <v>0</v>
      </c>
      <c r="O1013" s="15"/>
    </row>
    <row r="1014" spans="1:15" ht="13.5">
      <c r="A1014" s="13">
        <v>203061488</v>
      </c>
      <c r="B1014" s="14" t="s">
        <v>1111</v>
      </c>
      <c r="C1014" s="15">
        <v>0</v>
      </c>
      <c r="D1014" s="15">
        <v>0</v>
      </c>
      <c r="E1014" s="15">
        <v>38069</v>
      </c>
      <c r="F1014" s="15">
        <v>38069</v>
      </c>
      <c r="G1014" s="11">
        <f t="shared" si="62"/>
        <v>0</v>
      </c>
      <c r="H1014" s="12">
        <f t="shared" si="63"/>
        <v>0</v>
      </c>
      <c r="I1014" s="324" t="s">
        <v>159</v>
      </c>
      <c r="J1014" s="17">
        <f>VLOOKUP(A1014,'TB 2023'!B:J,9,0)</f>
        <v>0</v>
      </c>
      <c r="K1014" s="18">
        <f t="shared" si="61"/>
        <v>0</v>
      </c>
      <c r="L1014" s="17">
        <f>VLOOKUP(A1014,'TB 2023'!B:M,12,0)</f>
        <v>38069</v>
      </c>
      <c r="M1014" s="18">
        <f t="shared" si="64"/>
        <v>0</v>
      </c>
      <c r="O1014" s="15"/>
    </row>
    <row r="1015" spans="1:15" ht="13.5">
      <c r="A1015" s="13">
        <v>203061490</v>
      </c>
      <c r="B1015" s="14" t="s">
        <v>1112</v>
      </c>
      <c r="C1015" s="15">
        <v>0</v>
      </c>
      <c r="D1015" s="15">
        <v>0</v>
      </c>
      <c r="E1015" s="15">
        <v>0</v>
      </c>
      <c r="F1015" s="15">
        <v>0</v>
      </c>
      <c r="G1015" s="11">
        <f t="shared" si="62"/>
        <v>0</v>
      </c>
      <c r="H1015" s="12">
        <f t="shared" si="63"/>
        <v>0</v>
      </c>
      <c r="I1015" s="324" t="s">
        <v>159</v>
      </c>
      <c r="J1015" s="17">
        <f>VLOOKUP(A1015,'TB 2023'!B:J,9,0)</f>
        <v>0</v>
      </c>
      <c r="K1015" s="18">
        <f t="shared" si="61"/>
        <v>0</v>
      </c>
      <c r="L1015" s="17">
        <f>VLOOKUP(A1015,'TB 2023'!B:M,12,0)</f>
        <v>0</v>
      </c>
      <c r="M1015" s="18">
        <f t="shared" si="64"/>
        <v>0</v>
      </c>
      <c r="O1015" s="15"/>
    </row>
    <row r="1016" spans="1:15" ht="13.5">
      <c r="A1016" s="13">
        <v>203061491</v>
      </c>
      <c r="B1016" s="14" t="s">
        <v>1113</v>
      </c>
      <c r="C1016" s="15">
        <v>0</v>
      </c>
      <c r="D1016" s="15">
        <v>0</v>
      </c>
      <c r="E1016" s="15">
        <v>32700</v>
      </c>
      <c r="F1016" s="15">
        <v>32700</v>
      </c>
      <c r="G1016" s="11">
        <f t="shared" si="62"/>
        <v>0</v>
      </c>
      <c r="H1016" s="12">
        <f t="shared" si="63"/>
        <v>0</v>
      </c>
      <c r="I1016" s="324" t="s">
        <v>159</v>
      </c>
      <c r="J1016" s="17">
        <f>VLOOKUP(A1016,'TB 2023'!B:J,9,0)</f>
        <v>0</v>
      </c>
      <c r="K1016" s="18">
        <f t="shared" si="61"/>
        <v>0</v>
      </c>
      <c r="L1016" s="17">
        <f>VLOOKUP(A1016,'TB 2023'!B:M,12,0)</f>
        <v>32700</v>
      </c>
      <c r="M1016" s="18">
        <f t="shared" si="64"/>
        <v>0</v>
      </c>
      <c r="O1016" s="15"/>
    </row>
    <row r="1017" spans="1:15" ht="13.5">
      <c r="A1017" s="13">
        <v>203061492</v>
      </c>
      <c r="B1017" s="14" t="s">
        <v>1114</v>
      </c>
      <c r="C1017" s="15">
        <v>0</v>
      </c>
      <c r="D1017" s="15">
        <v>0</v>
      </c>
      <c r="E1017" s="15">
        <v>0</v>
      </c>
      <c r="F1017" s="15">
        <v>0</v>
      </c>
      <c r="G1017" s="11">
        <f t="shared" si="62"/>
        <v>0</v>
      </c>
      <c r="H1017" s="12">
        <f t="shared" si="63"/>
        <v>0</v>
      </c>
      <c r="I1017" s="324" t="s">
        <v>159</v>
      </c>
      <c r="J1017" s="17">
        <f>VLOOKUP(A1017,'TB 2023'!B:J,9,0)</f>
        <v>0</v>
      </c>
      <c r="K1017" s="18">
        <f t="shared" si="61"/>
        <v>0</v>
      </c>
      <c r="L1017" s="17">
        <f>VLOOKUP(A1017,'TB 2023'!B:M,12,0)</f>
        <v>0</v>
      </c>
      <c r="M1017" s="18">
        <f t="shared" si="64"/>
        <v>0</v>
      </c>
      <c r="O1017" s="15"/>
    </row>
    <row r="1018" spans="1:15" ht="13.5">
      <c r="A1018" s="13">
        <v>203061494</v>
      </c>
      <c r="B1018" s="14" t="s">
        <v>1115</v>
      </c>
      <c r="C1018" s="15">
        <v>0</v>
      </c>
      <c r="D1018" s="15">
        <v>0</v>
      </c>
      <c r="E1018" s="15">
        <v>0</v>
      </c>
      <c r="F1018" s="15">
        <v>0</v>
      </c>
      <c r="G1018" s="11">
        <f t="shared" si="62"/>
        <v>0</v>
      </c>
      <c r="H1018" s="12">
        <f t="shared" si="63"/>
        <v>0</v>
      </c>
      <c r="I1018" s="324" t="s">
        <v>159</v>
      </c>
      <c r="J1018" s="17">
        <f>VLOOKUP(A1018,'TB 2023'!B:J,9,0)</f>
        <v>0</v>
      </c>
      <c r="K1018" s="18">
        <f t="shared" si="61"/>
        <v>0</v>
      </c>
      <c r="L1018" s="17">
        <f>VLOOKUP(A1018,'TB 2023'!B:M,12,0)</f>
        <v>0</v>
      </c>
      <c r="M1018" s="18">
        <f t="shared" si="64"/>
        <v>0</v>
      </c>
      <c r="O1018" s="15"/>
    </row>
    <row r="1019" spans="1:15" ht="13.5">
      <c r="A1019" s="13">
        <v>203061498</v>
      </c>
      <c r="B1019" s="14" t="s">
        <v>1116</v>
      </c>
      <c r="C1019" s="15">
        <v>0</v>
      </c>
      <c r="D1019" s="15">
        <v>0</v>
      </c>
      <c r="E1019" s="15">
        <v>0</v>
      </c>
      <c r="F1019" s="15">
        <v>0</v>
      </c>
      <c r="G1019" s="11">
        <f t="shared" si="62"/>
        <v>0</v>
      </c>
      <c r="H1019" s="12">
        <f t="shared" si="63"/>
        <v>0</v>
      </c>
      <c r="I1019" s="324" t="s">
        <v>159</v>
      </c>
      <c r="J1019" s="17">
        <f>VLOOKUP(A1019,'TB 2023'!B:J,9,0)</f>
        <v>0</v>
      </c>
      <c r="K1019" s="18">
        <f t="shared" si="61"/>
        <v>0</v>
      </c>
      <c r="L1019" s="17">
        <f>VLOOKUP(A1019,'TB 2023'!B:M,12,0)</f>
        <v>0</v>
      </c>
      <c r="M1019" s="18">
        <f t="shared" si="64"/>
        <v>0</v>
      </c>
      <c r="O1019" s="15"/>
    </row>
    <row r="1020" spans="1:15" ht="13.5">
      <c r="A1020" s="13">
        <v>203061499</v>
      </c>
      <c r="B1020" s="14" t="s">
        <v>1117</v>
      </c>
      <c r="C1020" s="15">
        <v>0</v>
      </c>
      <c r="D1020" s="15">
        <v>0</v>
      </c>
      <c r="E1020" s="15">
        <v>0</v>
      </c>
      <c r="F1020" s="15">
        <v>0</v>
      </c>
      <c r="G1020" s="11">
        <f t="shared" si="62"/>
        <v>0</v>
      </c>
      <c r="H1020" s="12">
        <f t="shared" si="63"/>
        <v>0</v>
      </c>
      <c r="I1020" s="324" t="s">
        <v>159</v>
      </c>
      <c r="J1020" s="17">
        <f>VLOOKUP(A1020,'TB 2023'!B:J,9,0)</f>
        <v>0</v>
      </c>
      <c r="K1020" s="18">
        <f t="shared" si="61"/>
        <v>0</v>
      </c>
      <c r="L1020" s="17">
        <f>VLOOKUP(A1020,'TB 2023'!B:M,12,0)</f>
        <v>0</v>
      </c>
      <c r="M1020" s="18">
        <f t="shared" si="64"/>
        <v>0</v>
      </c>
      <c r="O1020" s="15"/>
    </row>
    <row r="1021" spans="1:15" ht="13.5">
      <c r="A1021" s="13">
        <v>203061500</v>
      </c>
      <c r="B1021" s="14" t="s">
        <v>1118</v>
      </c>
      <c r="C1021" s="15">
        <v>0</v>
      </c>
      <c r="D1021" s="15">
        <v>0</v>
      </c>
      <c r="E1021" s="15">
        <v>37312</v>
      </c>
      <c r="F1021" s="15">
        <v>37312</v>
      </c>
      <c r="G1021" s="11">
        <f t="shared" si="62"/>
        <v>0</v>
      </c>
      <c r="H1021" s="12">
        <f t="shared" si="63"/>
        <v>0</v>
      </c>
      <c r="I1021" s="324" t="s">
        <v>159</v>
      </c>
      <c r="J1021" s="17">
        <f>VLOOKUP(A1021,'TB 2023'!B:J,9,0)</f>
        <v>0</v>
      </c>
      <c r="K1021" s="18">
        <f t="shared" si="61"/>
        <v>0</v>
      </c>
      <c r="L1021" s="17">
        <f>VLOOKUP(A1021,'TB 2023'!B:M,12,0)</f>
        <v>37312</v>
      </c>
      <c r="M1021" s="18">
        <f t="shared" si="64"/>
        <v>0</v>
      </c>
      <c r="O1021" s="15"/>
    </row>
    <row r="1022" spans="1:15" ht="13.5">
      <c r="A1022" s="13">
        <v>203061501</v>
      </c>
      <c r="B1022" s="14" t="s">
        <v>1119</v>
      </c>
      <c r="C1022" s="15">
        <v>0</v>
      </c>
      <c r="D1022" s="15">
        <v>0</v>
      </c>
      <c r="E1022" s="15">
        <v>64965</v>
      </c>
      <c r="F1022" s="15">
        <v>64965</v>
      </c>
      <c r="G1022" s="11">
        <f t="shared" si="62"/>
        <v>0</v>
      </c>
      <c r="H1022" s="12">
        <f t="shared" si="63"/>
        <v>0</v>
      </c>
      <c r="I1022" s="324" t="s">
        <v>159</v>
      </c>
      <c r="J1022" s="17">
        <f>VLOOKUP(A1022,'TB 2023'!B:J,9,0)</f>
        <v>0</v>
      </c>
      <c r="K1022" s="18">
        <f t="shared" si="61"/>
        <v>0</v>
      </c>
      <c r="L1022" s="17">
        <f>VLOOKUP(A1022,'TB 2023'!B:M,12,0)</f>
        <v>64965</v>
      </c>
      <c r="M1022" s="18">
        <f t="shared" si="64"/>
        <v>0</v>
      </c>
      <c r="O1022" s="15"/>
    </row>
    <row r="1023" spans="1:15" ht="13.5">
      <c r="A1023" s="13">
        <v>203061502</v>
      </c>
      <c r="B1023" s="14" t="s">
        <v>1120</v>
      </c>
      <c r="C1023" s="15">
        <v>0</v>
      </c>
      <c r="D1023" s="15">
        <v>0</v>
      </c>
      <c r="E1023" s="15">
        <v>26021</v>
      </c>
      <c r="F1023" s="15">
        <v>26021</v>
      </c>
      <c r="G1023" s="11">
        <f t="shared" si="62"/>
        <v>0</v>
      </c>
      <c r="H1023" s="12">
        <f t="shared" si="63"/>
        <v>0</v>
      </c>
      <c r="I1023" s="324" t="s">
        <v>159</v>
      </c>
      <c r="J1023" s="17">
        <f>VLOOKUP(A1023,'TB 2023'!B:J,9,0)</f>
        <v>0</v>
      </c>
      <c r="K1023" s="18">
        <f t="shared" si="61"/>
        <v>0</v>
      </c>
      <c r="L1023" s="17">
        <f>VLOOKUP(A1023,'TB 2023'!B:M,12,0)</f>
        <v>26021</v>
      </c>
      <c r="M1023" s="18">
        <f t="shared" si="64"/>
        <v>0</v>
      </c>
      <c r="O1023" s="15"/>
    </row>
    <row r="1024" spans="1:15" ht="13.5">
      <c r="A1024" s="13">
        <v>203061503</v>
      </c>
      <c r="B1024" s="14" t="s">
        <v>1121</v>
      </c>
      <c r="C1024" s="15">
        <v>0</v>
      </c>
      <c r="D1024" s="15">
        <v>0</v>
      </c>
      <c r="E1024" s="15">
        <v>29352</v>
      </c>
      <c r="F1024" s="15">
        <v>29352</v>
      </c>
      <c r="G1024" s="11">
        <f t="shared" si="62"/>
        <v>0</v>
      </c>
      <c r="H1024" s="12">
        <f t="shared" si="63"/>
        <v>0</v>
      </c>
      <c r="I1024" s="324" t="s">
        <v>159</v>
      </c>
      <c r="J1024" s="17">
        <f>VLOOKUP(A1024,'TB 2023'!B:J,9,0)</f>
        <v>0</v>
      </c>
      <c r="K1024" s="18">
        <f t="shared" si="61"/>
        <v>0</v>
      </c>
      <c r="L1024" s="17">
        <f>VLOOKUP(A1024,'TB 2023'!B:M,12,0)</f>
        <v>29352</v>
      </c>
      <c r="M1024" s="18">
        <f t="shared" si="64"/>
        <v>0</v>
      </c>
      <c r="O1024" s="15"/>
    </row>
    <row r="1025" spans="1:15" ht="13.5">
      <c r="A1025" s="13">
        <v>203061504</v>
      </c>
      <c r="B1025" s="14" t="s">
        <v>1122</v>
      </c>
      <c r="C1025" s="15">
        <v>0</v>
      </c>
      <c r="D1025" s="15">
        <v>0</v>
      </c>
      <c r="E1025" s="15">
        <v>28731</v>
      </c>
      <c r="F1025" s="15">
        <v>28731</v>
      </c>
      <c r="G1025" s="11">
        <f t="shared" si="62"/>
        <v>0</v>
      </c>
      <c r="H1025" s="12">
        <f t="shared" si="63"/>
        <v>0</v>
      </c>
      <c r="I1025" s="324" t="s">
        <v>159</v>
      </c>
      <c r="J1025" s="17">
        <f>VLOOKUP(A1025,'TB 2023'!B:J,9,0)</f>
        <v>0</v>
      </c>
      <c r="K1025" s="18">
        <f t="shared" si="61"/>
        <v>0</v>
      </c>
      <c r="L1025" s="17">
        <f>VLOOKUP(A1025,'TB 2023'!B:M,12,0)</f>
        <v>28731</v>
      </c>
      <c r="M1025" s="18">
        <f t="shared" si="64"/>
        <v>0</v>
      </c>
      <c r="O1025" s="15"/>
    </row>
    <row r="1026" spans="1:15" ht="13.5">
      <c r="A1026" s="13">
        <v>203061507</v>
      </c>
      <c r="B1026" s="14" t="s">
        <v>1123</v>
      </c>
      <c r="C1026" s="15">
        <v>0</v>
      </c>
      <c r="D1026" s="15">
        <v>0</v>
      </c>
      <c r="E1026" s="15">
        <v>22565</v>
      </c>
      <c r="F1026" s="15">
        <v>22565</v>
      </c>
      <c r="G1026" s="11">
        <f t="shared" si="62"/>
        <v>0</v>
      </c>
      <c r="H1026" s="12">
        <f t="shared" si="63"/>
        <v>0</v>
      </c>
      <c r="I1026" s="324" t="s">
        <v>159</v>
      </c>
      <c r="J1026" s="17">
        <f>VLOOKUP(A1026,'TB 2023'!B:J,9,0)</f>
        <v>0</v>
      </c>
      <c r="K1026" s="18">
        <f t="shared" si="61"/>
        <v>0</v>
      </c>
      <c r="L1026" s="17">
        <f>VLOOKUP(A1026,'TB 2023'!B:M,12,0)</f>
        <v>22565</v>
      </c>
      <c r="M1026" s="18">
        <f t="shared" si="64"/>
        <v>0</v>
      </c>
      <c r="O1026" s="15"/>
    </row>
    <row r="1027" spans="1:15" ht="13.5">
      <c r="A1027" s="13">
        <v>203061508</v>
      </c>
      <c r="B1027" s="14" t="s">
        <v>1124</v>
      </c>
      <c r="C1027" s="15">
        <v>0</v>
      </c>
      <c r="D1027" s="15">
        <v>0</v>
      </c>
      <c r="E1027" s="15">
        <v>43125</v>
      </c>
      <c r="F1027" s="15">
        <v>43125</v>
      </c>
      <c r="G1027" s="11">
        <f t="shared" si="62"/>
        <v>0</v>
      </c>
      <c r="H1027" s="12">
        <f t="shared" si="63"/>
        <v>0</v>
      </c>
      <c r="I1027" s="324" t="s">
        <v>159</v>
      </c>
      <c r="J1027" s="17">
        <f>VLOOKUP(A1027,'TB 2023'!B:J,9,0)</f>
        <v>0</v>
      </c>
      <c r="K1027" s="18">
        <f t="shared" si="61"/>
        <v>0</v>
      </c>
      <c r="L1027" s="17">
        <f>VLOOKUP(A1027,'TB 2023'!B:M,12,0)</f>
        <v>43125</v>
      </c>
      <c r="M1027" s="18">
        <f t="shared" si="64"/>
        <v>0</v>
      </c>
      <c r="O1027" s="15"/>
    </row>
    <row r="1028" spans="1:15" ht="13.5">
      <c r="A1028" s="13">
        <v>203061510</v>
      </c>
      <c r="B1028" s="14" t="s">
        <v>1125</v>
      </c>
      <c r="C1028" s="15">
        <v>0</v>
      </c>
      <c r="D1028" s="15">
        <v>0</v>
      </c>
      <c r="E1028" s="15">
        <v>17318</v>
      </c>
      <c r="F1028" s="15">
        <v>17318</v>
      </c>
      <c r="G1028" s="11">
        <f t="shared" si="62"/>
        <v>0</v>
      </c>
      <c r="H1028" s="12">
        <f t="shared" si="63"/>
        <v>0</v>
      </c>
      <c r="I1028" s="324" t="s">
        <v>159</v>
      </c>
      <c r="J1028" s="17">
        <f>VLOOKUP(A1028,'TB 2023'!B:J,9,0)</f>
        <v>0</v>
      </c>
      <c r="K1028" s="18">
        <f t="shared" si="61"/>
        <v>0</v>
      </c>
      <c r="L1028" s="17">
        <f>VLOOKUP(A1028,'TB 2023'!B:M,12,0)</f>
        <v>17318</v>
      </c>
      <c r="M1028" s="18">
        <f t="shared" si="64"/>
        <v>0</v>
      </c>
      <c r="O1028" s="15"/>
    </row>
    <row r="1029" spans="1:15" ht="13.5">
      <c r="A1029" s="13">
        <v>203061515</v>
      </c>
      <c r="B1029" s="14" t="s">
        <v>1126</v>
      </c>
      <c r="C1029" s="15">
        <v>0</v>
      </c>
      <c r="D1029" s="15">
        <v>0</v>
      </c>
      <c r="E1029" s="15">
        <v>81905.25</v>
      </c>
      <c r="F1029" s="15">
        <v>81905.25</v>
      </c>
      <c r="G1029" s="11">
        <f t="shared" si="62"/>
        <v>0</v>
      </c>
      <c r="H1029" s="12">
        <f t="shared" si="63"/>
        <v>0</v>
      </c>
      <c r="I1029" s="324" t="s">
        <v>159</v>
      </c>
      <c r="J1029" s="17">
        <f>VLOOKUP(A1029,'TB 2023'!B:J,9,0)</f>
        <v>0</v>
      </c>
      <c r="K1029" s="18">
        <f t="shared" ref="K1029:K1092" si="65">J1029-C1029</f>
        <v>0</v>
      </c>
      <c r="L1029" s="17">
        <f>VLOOKUP(A1029,'TB 2023'!B:M,12,0)</f>
        <v>81905.25</v>
      </c>
      <c r="M1029" s="18">
        <f t="shared" si="64"/>
        <v>0</v>
      </c>
      <c r="O1029" s="15"/>
    </row>
    <row r="1030" spans="1:15" ht="13.5">
      <c r="A1030" s="13">
        <v>203061516</v>
      </c>
      <c r="B1030" s="14" t="s">
        <v>1127</v>
      </c>
      <c r="C1030" s="15">
        <v>0</v>
      </c>
      <c r="D1030" s="15">
        <v>0</v>
      </c>
      <c r="E1030" s="15">
        <v>0</v>
      </c>
      <c r="F1030" s="15">
        <v>0</v>
      </c>
      <c r="G1030" s="11">
        <f t="shared" ref="G1030:G1093" si="66">IF((C1030+E1030)-(D1030+F1030)&lt;0,0,(C1030+E1030)-(D1030+F1030))</f>
        <v>0</v>
      </c>
      <c r="H1030" s="12">
        <f t="shared" ref="H1030:H1093" si="67">-IF((C1030+E1030)-(D1030+F1030)&lt;0,(C1030+E1030)-(D1030+F1030),0)</f>
        <v>0</v>
      </c>
      <c r="I1030" s="324" t="s">
        <v>159</v>
      </c>
      <c r="J1030" s="17">
        <f>VLOOKUP(A1030,'TB 2023'!B:J,9,0)</f>
        <v>0</v>
      </c>
      <c r="K1030" s="18">
        <f t="shared" si="65"/>
        <v>0</v>
      </c>
      <c r="L1030" s="17">
        <f>VLOOKUP(A1030,'TB 2023'!B:M,12,0)</f>
        <v>0</v>
      </c>
      <c r="M1030" s="18">
        <f t="shared" ref="M1030:M1093" si="68">L1030-F1030</f>
        <v>0</v>
      </c>
      <c r="O1030" s="15"/>
    </row>
    <row r="1031" spans="1:15" ht="13.5">
      <c r="A1031" s="13">
        <v>203061518</v>
      </c>
      <c r="B1031" s="14" t="s">
        <v>1128</v>
      </c>
      <c r="C1031" s="15">
        <v>0</v>
      </c>
      <c r="D1031" s="15">
        <v>0</v>
      </c>
      <c r="E1031" s="15">
        <v>36402</v>
      </c>
      <c r="F1031" s="15">
        <v>36402</v>
      </c>
      <c r="G1031" s="11">
        <f t="shared" si="66"/>
        <v>0</v>
      </c>
      <c r="H1031" s="12">
        <f t="shared" si="67"/>
        <v>0</v>
      </c>
      <c r="I1031" s="324" t="s">
        <v>159</v>
      </c>
      <c r="J1031" s="17">
        <f>VLOOKUP(A1031,'TB 2023'!B:J,9,0)</f>
        <v>0</v>
      </c>
      <c r="K1031" s="18">
        <f t="shared" si="65"/>
        <v>0</v>
      </c>
      <c r="L1031" s="17">
        <f>VLOOKUP(A1031,'TB 2023'!B:M,12,0)</f>
        <v>36402</v>
      </c>
      <c r="M1031" s="18">
        <f t="shared" si="68"/>
        <v>0</v>
      </c>
      <c r="O1031" s="15"/>
    </row>
    <row r="1032" spans="1:15" ht="13.5">
      <c r="A1032" s="13">
        <v>203061519</v>
      </c>
      <c r="B1032" s="14" t="s">
        <v>1129</v>
      </c>
      <c r="C1032" s="15">
        <v>0</v>
      </c>
      <c r="D1032" s="15">
        <v>0</v>
      </c>
      <c r="E1032" s="15">
        <v>0</v>
      </c>
      <c r="F1032" s="15">
        <v>0</v>
      </c>
      <c r="G1032" s="11">
        <f t="shared" si="66"/>
        <v>0</v>
      </c>
      <c r="H1032" s="12">
        <f t="shared" si="67"/>
        <v>0</v>
      </c>
      <c r="I1032" s="324" t="s">
        <v>159</v>
      </c>
      <c r="J1032" s="17">
        <f>VLOOKUP(A1032,'TB 2023'!B:J,9,0)</f>
        <v>0</v>
      </c>
      <c r="K1032" s="18">
        <f t="shared" si="65"/>
        <v>0</v>
      </c>
      <c r="L1032" s="17">
        <f>VLOOKUP(A1032,'TB 2023'!B:M,12,0)</f>
        <v>0</v>
      </c>
      <c r="M1032" s="18">
        <f t="shared" si="68"/>
        <v>0</v>
      </c>
      <c r="O1032" s="15"/>
    </row>
    <row r="1033" spans="1:15" ht="13.5">
      <c r="A1033" s="13">
        <v>203061520</v>
      </c>
      <c r="B1033" s="14" t="s">
        <v>1130</v>
      </c>
      <c r="C1033" s="15">
        <v>0</v>
      </c>
      <c r="D1033" s="15">
        <v>0</v>
      </c>
      <c r="E1033" s="15">
        <v>41011</v>
      </c>
      <c r="F1033" s="15">
        <v>41011</v>
      </c>
      <c r="G1033" s="11">
        <f t="shared" si="66"/>
        <v>0</v>
      </c>
      <c r="H1033" s="12">
        <f t="shared" si="67"/>
        <v>0</v>
      </c>
      <c r="I1033" s="324" t="s">
        <v>159</v>
      </c>
      <c r="J1033" s="17">
        <f>VLOOKUP(A1033,'TB 2023'!B:J,9,0)</f>
        <v>0</v>
      </c>
      <c r="K1033" s="18">
        <f t="shared" si="65"/>
        <v>0</v>
      </c>
      <c r="L1033" s="17">
        <f>VLOOKUP(A1033,'TB 2023'!B:M,12,0)</f>
        <v>41011</v>
      </c>
      <c r="M1033" s="18">
        <f t="shared" si="68"/>
        <v>0</v>
      </c>
      <c r="O1033" s="15"/>
    </row>
    <row r="1034" spans="1:15" ht="13.5">
      <c r="A1034" s="13">
        <v>203061521</v>
      </c>
      <c r="B1034" s="14" t="s">
        <v>1131</v>
      </c>
      <c r="C1034" s="15">
        <v>0</v>
      </c>
      <c r="D1034" s="15">
        <v>0</v>
      </c>
      <c r="E1034" s="15">
        <v>33554</v>
      </c>
      <c r="F1034" s="15">
        <v>33554</v>
      </c>
      <c r="G1034" s="11">
        <f t="shared" si="66"/>
        <v>0</v>
      </c>
      <c r="H1034" s="12">
        <f t="shared" si="67"/>
        <v>0</v>
      </c>
      <c r="I1034" s="324" t="s">
        <v>159</v>
      </c>
      <c r="J1034" s="17">
        <f>VLOOKUP(A1034,'TB 2023'!B:J,9,0)</f>
        <v>0</v>
      </c>
      <c r="K1034" s="18">
        <f t="shared" si="65"/>
        <v>0</v>
      </c>
      <c r="L1034" s="17">
        <f>VLOOKUP(A1034,'TB 2023'!B:M,12,0)</f>
        <v>33554</v>
      </c>
      <c r="M1034" s="18">
        <f t="shared" si="68"/>
        <v>0</v>
      </c>
      <c r="O1034" s="15"/>
    </row>
    <row r="1035" spans="1:15" ht="13.5">
      <c r="A1035" s="13">
        <v>203061522</v>
      </c>
      <c r="B1035" s="14" t="s">
        <v>1132</v>
      </c>
      <c r="C1035" s="15">
        <v>0</v>
      </c>
      <c r="D1035" s="15">
        <v>0</v>
      </c>
      <c r="E1035" s="15">
        <v>30001</v>
      </c>
      <c r="F1035" s="15">
        <v>30001</v>
      </c>
      <c r="G1035" s="11">
        <f t="shared" si="66"/>
        <v>0</v>
      </c>
      <c r="H1035" s="12">
        <f t="shared" si="67"/>
        <v>0</v>
      </c>
      <c r="I1035" s="324" t="s">
        <v>159</v>
      </c>
      <c r="J1035" s="17">
        <f>VLOOKUP(A1035,'TB 2023'!B:J,9,0)</f>
        <v>0</v>
      </c>
      <c r="K1035" s="18">
        <f t="shared" si="65"/>
        <v>0</v>
      </c>
      <c r="L1035" s="17">
        <f>VLOOKUP(A1035,'TB 2023'!B:M,12,0)</f>
        <v>30001</v>
      </c>
      <c r="M1035" s="18">
        <f t="shared" si="68"/>
        <v>0</v>
      </c>
      <c r="O1035" s="15"/>
    </row>
    <row r="1036" spans="1:15" ht="13.5">
      <c r="A1036" s="13">
        <v>203061525</v>
      </c>
      <c r="B1036" s="14" t="s">
        <v>1133</v>
      </c>
      <c r="C1036" s="15">
        <v>0</v>
      </c>
      <c r="D1036" s="15">
        <v>0</v>
      </c>
      <c r="E1036" s="15">
        <v>0</v>
      </c>
      <c r="F1036" s="15">
        <v>0</v>
      </c>
      <c r="G1036" s="11">
        <f t="shared" si="66"/>
        <v>0</v>
      </c>
      <c r="H1036" s="12">
        <f t="shared" si="67"/>
        <v>0</v>
      </c>
      <c r="I1036" s="324" t="s">
        <v>159</v>
      </c>
      <c r="J1036" s="17">
        <f>VLOOKUP(A1036,'TB 2023'!B:J,9,0)</f>
        <v>0</v>
      </c>
      <c r="K1036" s="18">
        <f t="shared" si="65"/>
        <v>0</v>
      </c>
      <c r="L1036" s="17">
        <f>VLOOKUP(A1036,'TB 2023'!B:M,12,0)</f>
        <v>0</v>
      </c>
      <c r="M1036" s="18">
        <f t="shared" si="68"/>
        <v>0</v>
      </c>
      <c r="O1036" s="15"/>
    </row>
    <row r="1037" spans="1:15" ht="13.5">
      <c r="A1037" s="13">
        <v>203061526</v>
      </c>
      <c r="B1037" s="14" t="s">
        <v>1134</v>
      </c>
      <c r="C1037" s="15">
        <v>0</v>
      </c>
      <c r="D1037" s="15">
        <v>0</v>
      </c>
      <c r="E1037" s="15">
        <v>39019</v>
      </c>
      <c r="F1037" s="15">
        <v>39019</v>
      </c>
      <c r="G1037" s="11">
        <f t="shared" si="66"/>
        <v>0</v>
      </c>
      <c r="H1037" s="12">
        <f t="shared" si="67"/>
        <v>0</v>
      </c>
      <c r="I1037" s="324" t="s">
        <v>159</v>
      </c>
      <c r="J1037" s="17">
        <f>VLOOKUP(A1037,'TB 2023'!B:J,9,0)</f>
        <v>0</v>
      </c>
      <c r="K1037" s="18">
        <f t="shared" si="65"/>
        <v>0</v>
      </c>
      <c r="L1037" s="17">
        <f>VLOOKUP(A1037,'TB 2023'!B:M,12,0)</f>
        <v>39019</v>
      </c>
      <c r="M1037" s="18">
        <f t="shared" si="68"/>
        <v>0</v>
      </c>
      <c r="O1037" s="15"/>
    </row>
    <row r="1038" spans="1:15" ht="13.5">
      <c r="A1038" s="13">
        <v>203061528</v>
      </c>
      <c r="B1038" s="14" t="s">
        <v>1135</v>
      </c>
      <c r="C1038" s="15">
        <v>0</v>
      </c>
      <c r="D1038" s="15">
        <v>0</v>
      </c>
      <c r="E1038" s="15">
        <v>0</v>
      </c>
      <c r="F1038" s="15">
        <v>0</v>
      </c>
      <c r="G1038" s="11">
        <f t="shared" si="66"/>
        <v>0</v>
      </c>
      <c r="H1038" s="12">
        <f t="shared" si="67"/>
        <v>0</v>
      </c>
      <c r="I1038" s="324" t="s">
        <v>159</v>
      </c>
      <c r="J1038" s="17">
        <f>VLOOKUP(A1038,'TB 2023'!B:J,9,0)</f>
        <v>0</v>
      </c>
      <c r="K1038" s="18">
        <f t="shared" si="65"/>
        <v>0</v>
      </c>
      <c r="L1038" s="17">
        <f>VLOOKUP(A1038,'TB 2023'!B:M,12,0)</f>
        <v>0</v>
      </c>
      <c r="M1038" s="18">
        <f t="shared" si="68"/>
        <v>0</v>
      </c>
      <c r="O1038" s="15"/>
    </row>
    <row r="1039" spans="1:15" ht="13.5">
      <c r="A1039" s="13">
        <v>203061529</v>
      </c>
      <c r="B1039" s="14" t="s">
        <v>1136</v>
      </c>
      <c r="C1039" s="15">
        <v>0</v>
      </c>
      <c r="D1039" s="15">
        <v>0</v>
      </c>
      <c r="E1039" s="15">
        <v>43945</v>
      </c>
      <c r="F1039" s="15">
        <v>43945</v>
      </c>
      <c r="G1039" s="11">
        <f t="shared" si="66"/>
        <v>0</v>
      </c>
      <c r="H1039" s="12">
        <f t="shared" si="67"/>
        <v>0</v>
      </c>
      <c r="I1039" s="324" t="s">
        <v>159</v>
      </c>
      <c r="J1039" s="17">
        <f>VLOOKUP(A1039,'TB 2023'!B:J,9,0)</f>
        <v>0</v>
      </c>
      <c r="K1039" s="18">
        <f t="shared" si="65"/>
        <v>0</v>
      </c>
      <c r="L1039" s="17">
        <f>VLOOKUP(A1039,'TB 2023'!B:M,12,0)</f>
        <v>43945</v>
      </c>
      <c r="M1039" s="18">
        <f t="shared" si="68"/>
        <v>0</v>
      </c>
      <c r="O1039" s="15"/>
    </row>
    <row r="1040" spans="1:15" ht="13.5">
      <c r="A1040" s="13">
        <v>203061530</v>
      </c>
      <c r="B1040" s="14" t="s">
        <v>1137</v>
      </c>
      <c r="C1040" s="15">
        <v>0</v>
      </c>
      <c r="D1040" s="15">
        <v>0</v>
      </c>
      <c r="E1040" s="15">
        <v>0</v>
      </c>
      <c r="F1040" s="15">
        <v>0</v>
      </c>
      <c r="G1040" s="11">
        <f t="shared" si="66"/>
        <v>0</v>
      </c>
      <c r="H1040" s="12">
        <f t="shared" si="67"/>
        <v>0</v>
      </c>
      <c r="I1040" s="324" t="s">
        <v>159</v>
      </c>
      <c r="J1040" s="17">
        <f>VLOOKUP(A1040,'TB 2023'!B:J,9,0)</f>
        <v>0</v>
      </c>
      <c r="K1040" s="18">
        <f t="shared" si="65"/>
        <v>0</v>
      </c>
      <c r="L1040" s="17">
        <f>VLOOKUP(A1040,'TB 2023'!B:M,12,0)</f>
        <v>0</v>
      </c>
      <c r="M1040" s="18">
        <f t="shared" si="68"/>
        <v>0</v>
      </c>
      <c r="O1040" s="15"/>
    </row>
    <row r="1041" spans="1:15" ht="13.5">
      <c r="A1041" s="13">
        <v>203061531</v>
      </c>
      <c r="B1041" s="14" t="s">
        <v>1138</v>
      </c>
      <c r="C1041" s="15">
        <v>0</v>
      </c>
      <c r="D1041" s="15">
        <v>0</v>
      </c>
      <c r="E1041" s="15">
        <v>40997</v>
      </c>
      <c r="F1041" s="15">
        <v>40997</v>
      </c>
      <c r="G1041" s="11">
        <f t="shared" si="66"/>
        <v>0</v>
      </c>
      <c r="H1041" s="12">
        <f t="shared" si="67"/>
        <v>0</v>
      </c>
      <c r="I1041" s="324" t="s">
        <v>159</v>
      </c>
      <c r="J1041" s="17">
        <f>VLOOKUP(A1041,'TB 2023'!B:J,9,0)</f>
        <v>0</v>
      </c>
      <c r="K1041" s="18">
        <f t="shared" si="65"/>
        <v>0</v>
      </c>
      <c r="L1041" s="17">
        <f>VLOOKUP(A1041,'TB 2023'!B:M,12,0)</f>
        <v>40997</v>
      </c>
      <c r="M1041" s="18">
        <f t="shared" si="68"/>
        <v>0</v>
      </c>
      <c r="O1041" s="15"/>
    </row>
    <row r="1042" spans="1:15" ht="13.5">
      <c r="A1042" s="13">
        <v>203061533</v>
      </c>
      <c r="B1042" s="14" t="s">
        <v>1139</v>
      </c>
      <c r="C1042" s="15">
        <v>0</v>
      </c>
      <c r="D1042" s="15">
        <v>0</v>
      </c>
      <c r="E1042" s="15">
        <v>32181</v>
      </c>
      <c r="F1042" s="15">
        <v>32181</v>
      </c>
      <c r="G1042" s="11">
        <f t="shared" si="66"/>
        <v>0</v>
      </c>
      <c r="H1042" s="12">
        <f t="shared" si="67"/>
        <v>0</v>
      </c>
      <c r="I1042" s="324" t="s">
        <v>159</v>
      </c>
      <c r="J1042" s="17">
        <f>VLOOKUP(A1042,'TB 2023'!B:J,9,0)</f>
        <v>0</v>
      </c>
      <c r="K1042" s="18">
        <f t="shared" si="65"/>
        <v>0</v>
      </c>
      <c r="L1042" s="17">
        <f>VLOOKUP(A1042,'TB 2023'!B:M,12,0)</f>
        <v>32181</v>
      </c>
      <c r="M1042" s="18">
        <f t="shared" si="68"/>
        <v>0</v>
      </c>
      <c r="O1042" s="15"/>
    </row>
    <row r="1043" spans="1:15" ht="13.5">
      <c r="A1043" s="13">
        <v>203061534</v>
      </c>
      <c r="B1043" s="14" t="s">
        <v>1140</v>
      </c>
      <c r="C1043" s="15">
        <v>0</v>
      </c>
      <c r="D1043" s="15">
        <v>0</v>
      </c>
      <c r="E1043" s="15">
        <v>0</v>
      </c>
      <c r="F1043" s="15">
        <v>0</v>
      </c>
      <c r="G1043" s="11">
        <f t="shared" si="66"/>
        <v>0</v>
      </c>
      <c r="H1043" s="12">
        <f t="shared" si="67"/>
        <v>0</v>
      </c>
      <c r="I1043" s="324" t="s">
        <v>159</v>
      </c>
      <c r="J1043" s="17">
        <f>VLOOKUP(A1043,'TB 2023'!B:J,9,0)</f>
        <v>0</v>
      </c>
      <c r="K1043" s="18">
        <f t="shared" si="65"/>
        <v>0</v>
      </c>
      <c r="L1043" s="17">
        <f>VLOOKUP(A1043,'TB 2023'!B:M,12,0)</f>
        <v>0</v>
      </c>
      <c r="M1043" s="18">
        <f t="shared" si="68"/>
        <v>0</v>
      </c>
      <c r="O1043" s="15"/>
    </row>
    <row r="1044" spans="1:15" ht="13.5">
      <c r="A1044" s="13">
        <v>203061535</v>
      </c>
      <c r="B1044" s="14" t="s">
        <v>1141</v>
      </c>
      <c r="C1044" s="15">
        <v>0</v>
      </c>
      <c r="D1044" s="15">
        <v>0</v>
      </c>
      <c r="E1044" s="15">
        <v>26975</v>
      </c>
      <c r="F1044" s="15">
        <v>26975</v>
      </c>
      <c r="G1044" s="11">
        <f t="shared" si="66"/>
        <v>0</v>
      </c>
      <c r="H1044" s="12">
        <f t="shared" si="67"/>
        <v>0</v>
      </c>
      <c r="I1044" s="324" t="s">
        <v>159</v>
      </c>
      <c r="J1044" s="17">
        <f>VLOOKUP(A1044,'TB 2023'!B:J,9,0)</f>
        <v>0</v>
      </c>
      <c r="K1044" s="18">
        <f t="shared" si="65"/>
        <v>0</v>
      </c>
      <c r="L1044" s="17">
        <f>VLOOKUP(A1044,'TB 2023'!B:M,12,0)</f>
        <v>26975</v>
      </c>
      <c r="M1044" s="18">
        <f t="shared" si="68"/>
        <v>0</v>
      </c>
      <c r="O1044" s="15"/>
    </row>
    <row r="1045" spans="1:15" ht="13.5">
      <c r="A1045" s="13">
        <v>203061536</v>
      </c>
      <c r="B1045" s="14" t="s">
        <v>1142</v>
      </c>
      <c r="C1045" s="15">
        <v>0</v>
      </c>
      <c r="D1045" s="15">
        <v>0</v>
      </c>
      <c r="E1045" s="15">
        <v>0</v>
      </c>
      <c r="F1045" s="15">
        <v>0</v>
      </c>
      <c r="G1045" s="11">
        <f t="shared" si="66"/>
        <v>0</v>
      </c>
      <c r="H1045" s="12">
        <f t="shared" si="67"/>
        <v>0</v>
      </c>
      <c r="I1045" s="324" t="s">
        <v>159</v>
      </c>
      <c r="J1045" s="17">
        <f>VLOOKUP(A1045,'TB 2023'!B:J,9,0)</f>
        <v>0</v>
      </c>
      <c r="K1045" s="18">
        <f t="shared" si="65"/>
        <v>0</v>
      </c>
      <c r="L1045" s="17">
        <f>VLOOKUP(A1045,'TB 2023'!B:M,12,0)</f>
        <v>0</v>
      </c>
      <c r="M1045" s="18">
        <f t="shared" si="68"/>
        <v>0</v>
      </c>
      <c r="O1045" s="15"/>
    </row>
    <row r="1046" spans="1:15" ht="13.5">
      <c r="A1046" s="13">
        <v>203061538</v>
      </c>
      <c r="B1046" s="14" t="s">
        <v>1143</v>
      </c>
      <c r="C1046" s="15">
        <v>0</v>
      </c>
      <c r="D1046" s="15">
        <v>0</v>
      </c>
      <c r="E1046" s="15">
        <v>115744.48</v>
      </c>
      <c r="F1046" s="15">
        <v>115744.48</v>
      </c>
      <c r="G1046" s="11">
        <f t="shared" si="66"/>
        <v>0</v>
      </c>
      <c r="H1046" s="12">
        <f t="shared" si="67"/>
        <v>0</v>
      </c>
      <c r="I1046" s="324" t="s">
        <v>159</v>
      </c>
      <c r="J1046" s="17">
        <f>VLOOKUP(A1046,'TB 2023'!B:J,9,0)</f>
        <v>0</v>
      </c>
      <c r="K1046" s="18">
        <f t="shared" si="65"/>
        <v>0</v>
      </c>
      <c r="L1046" s="17">
        <f>VLOOKUP(A1046,'TB 2023'!B:M,12,0)</f>
        <v>115744.48</v>
      </c>
      <c r="M1046" s="18">
        <f t="shared" si="68"/>
        <v>0</v>
      </c>
      <c r="O1046" s="15"/>
    </row>
    <row r="1047" spans="1:15" ht="13.5">
      <c r="A1047" s="13">
        <v>203061539</v>
      </c>
      <c r="B1047" s="14" t="s">
        <v>1144</v>
      </c>
      <c r="C1047" s="15">
        <v>0</v>
      </c>
      <c r="D1047" s="15">
        <v>0</v>
      </c>
      <c r="E1047" s="15">
        <v>34765</v>
      </c>
      <c r="F1047" s="15">
        <v>34765</v>
      </c>
      <c r="G1047" s="11">
        <f t="shared" si="66"/>
        <v>0</v>
      </c>
      <c r="H1047" s="12">
        <f t="shared" si="67"/>
        <v>0</v>
      </c>
      <c r="I1047" s="324" t="s">
        <v>159</v>
      </c>
      <c r="J1047" s="17">
        <f>VLOOKUP(A1047,'TB 2023'!B:J,9,0)</f>
        <v>0</v>
      </c>
      <c r="K1047" s="18">
        <f t="shared" si="65"/>
        <v>0</v>
      </c>
      <c r="L1047" s="17">
        <f>VLOOKUP(A1047,'TB 2023'!B:M,12,0)</f>
        <v>34765</v>
      </c>
      <c r="M1047" s="18">
        <f t="shared" si="68"/>
        <v>0</v>
      </c>
      <c r="O1047" s="15"/>
    </row>
    <row r="1048" spans="1:15" ht="13.5">
      <c r="A1048" s="13">
        <v>203061540</v>
      </c>
      <c r="B1048" s="14" t="s">
        <v>1145</v>
      </c>
      <c r="C1048" s="15">
        <v>0</v>
      </c>
      <c r="D1048" s="15">
        <v>0</v>
      </c>
      <c r="E1048" s="15">
        <v>63888</v>
      </c>
      <c r="F1048" s="15">
        <v>63888</v>
      </c>
      <c r="G1048" s="11">
        <f t="shared" si="66"/>
        <v>0</v>
      </c>
      <c r="H1048" s="12">
        <f t="shared" si="67"/>
        <v>0</v>
      </c>
      <c r="I1048" s="324" t="s">
        <v>159</v>
      </c>
      <c r="J1048" s="17">
        <f>VLOOKUP(A1048,'TB 2023'!B:J,9,0)</f>
        <v>0</v>
      </c>
      <c r="K1048" s="18">
        <f t="shared" si="65"/>
        <v>0</v>
      </c>
      <c r="L1048" s="17">
        <f>VLOOKUP(A1048,'TB 2023'!B:M,12,0)</f>
        <v>63888</v>
      </c>
      <c r="M1048" s="18">
        <f t="shared" si="68"/>
        <v>0</v>
      </c>
      <c r="O1048" s="15"/>
    </row>
    <row r="1049" spans="1:15" ht="13.5">
      <c r="A1049" s="13">
        <v>203061541</v>
      </c>
      <c r="B1049" s="14" t="s">
        <v>1146</v>
      </c>
      <c r="C1049" s="15">
        <v>0</v>
      </c>
      <c r="D1049" s="15">
        <v>0</v>
      </c>
      <c r="E1049" s="15">
        <v>34472</v>
      </c>
      <c r="F1049" s="15">
        <v>34472</v>
      </c>
      <c r="G1049" s="11">
        <f t="shared" si="66"/>
        <v>0</v>
      </c>
      <c r="H1049" s="12">
        <f t="shared" si="67"/>
        <v>0</v>
      </c>
      <c r="I1049" s="324" t="s">
        <v>159</v>
      </c>
      <c r="J1049" s="17">
        <f>VLOOKUP(A1049,'TB 2023'!B:J,9,0)</f>
        <v>0</v>
      </c>
      <c r="K1049" s="18">
        <f t="shared" si="65"/>
        <v>0</v>
      </c>
      <c r="L1049" s="17">
        <f>VLOOKUP(A1049,'TB 2023'!B:M,12,0)</f>
        <v>34472</v>
      </c>
      <c r="M1049" s="18">
        <f t="shared" si="68"/>
        <v>0</v>
      </c>
      <c r="O1049" s="15"/>
    </row>
    <row r="1050" spans="1:15" ht="13.5">
      <c r="A1050" s="13">
        <v>203061542</v>
      </c>
      <c r="B1050" s="14" t="s">
        <v>1147</v>
      </c>
      <c r="C1050" s="15">
        <v>0</v>
      </c>
      <c r="D1050" s="15">
        <v>0</v>
      </c>
      <c r="E1050" s="15">
        <v>35110</v>
      </c>
      <c r="F1050" s="15">
        <v>35110</v>
      </c>
      <c r="G1050" s="11">
        <f t="shared" si="66"/>
        <v>0</v>
      </c>
      <c r="H1050" s="12">
        <f t="shared" si="67"/>
        <v>0</v>
      </c>
      <c r="I1050" s="324" t="s">
        <v>159</v>
      </c>
      <c r="J1050" s="17">
        <f>VLOOKUP(A1050,'TB 2023'!B:J,9,0)</f>
        <v>0</v>
      </c>
      <c r="K1050" s="18">
        <f t="shared" si="65"/>
        <v>0</v>
      </c>
      <c r="L1050" s="17">
        <f>VLOOKUP(A1050,'TB 2023'!B:M,12,0)</f>
        <v>35110</v>
      </c>
      <c r="M1050" s="18">
        <f t="shared" si="68"/>
        <v>0</v>
      </c>
      <c r="O1050" s="15"/>
    </row>
    <row r="1051" spans="1:15" ht="13.5">
      <c r="A1051" s="13">
        <v>203061544</v>
      </c>
      <c r="B1051" s="14" t="s">
        <v>1148</v>
      </c>
      <c r="C1051" s="15">
        <v>0</v>
      </c>
      <c r="D1051" s="15">
        <v>0</v>
      </c>
      <c r="E1051" s="15">
        <v>32110</v>
      </c>
      <c r="F1051" s="15">
        <v>32110</v>
      </c>
      <c r="G1051" s="11">
        <f t="shared" si="66"/>
        <v>0</v>
      </c>
      <c r="H1051" s="12">
        <f t="shared" si="67"/>
        <v>0</v>
      </c>
      <c r="I1051" s="324" t="s">
        <v>159</v>
      </c>
      <c r="J1051" s="17">
        <f>VLOOKUP(A1051,'TB 2023'!B:J,9,0)</f>
        <v>0</v>
      </c>
      <c r="K1051" s="18">
        <f t="shared" si="65"/>
        <v>0</v>
      </c>
      <c r="L1051" s="17">
        <f>VLOOKUP(A1051,'TB 2023'!B:M,12,0)</f>
        <v>32110</v>
      </c>
      <c r="M1051" s="18">
        <f t="shared" si="68"/>
        <v>0</v>
      </c>
      <c r="O1051" s="15"/>
    </row>
    <row r="1052" spans="1:15" ht="13.5">
      <c r="A1052" s="13">
        <v>203061545</v>
      </c>
      <c r="B1052" s="14" t="s">
        <v>1149</v>
      </c>
      <c r="C1052" s="15">
        <v>0</v>
      </c>
      <c r="D1052" s="15">
        <v>0</v>
      </c>
      <c r="E1052" s="15">
        <v>0</v>
      </c>
      <c r="F1052" s="15">
        <v>0</v>
      </c>
      <c r="G1052" s="11">
        <f t="shared" si="66"/>
        <v>0</v>
      </c>
      <c r="H1052" s="12">
        <f t="shared" si="67"/>
        <v>0</v>
      </c>
      <c r="I1052" s="324" t="s">
        <v>159</v>
      </c>
      <c r="J1052" s="17">
        <f>VLOOKUP(A1052,'TB 2023'!B:J,9,0)</f>
        <v>0</v>
      </c>
      <c r="K1052" s="18">
        <f t="shared" si="65"/>
        <v>0</v>
      </c>
      <c r="L1052" s="17">
        <f>VLOOKUP(A1052,'TB 2023'!B:M,12,0)</f>
        <v>0</v>
      </c>
      <c r="M1052" s="18">
        <f t="shared" si="68"/>
        <v>0</v>
      </c>
      <c r="O1052" s="15"/>
    </row>
    <row r="1053" spans="1:15" ht="13.5">
      <c r="A1053" s="13">
        <v>203061546</v>
      </c>
      <c r="B1053" s="14" t="s">
        <v>1150</v>
      </c>
      <c r="C1053" s="15">
        <v>0</v>
      </c>
      <c r="D1053" s="15">
        <v>0</v>
      </c>
      <c r="E1053" s="15">
        <v>71811</v>
      </c>
      <c r="F1053" s="15">
        <v>71811</v>
      </c>
      <c r="G1053" s="11">
        <f t="shared" si="66"/>
        <v>0</v>
      </c>
      <c r="H1053" s="12">
        <f t="shared" si="67"/>
        <v>0</v>
      </c>
      <c r="I1053" s="324" t="s">
        <v>159</v>
      </c>
      <c r="J1053" s="17">
        <f>VLOOKUP(A1053,'TB 2023'!B:J,9,0)</f>
        <v>0</v>
      </c>
      <c r="K1053" s="18">
        <f t="shared" si="65"/>
        <v>0</v>
      </c>
      <c r="L1053" s="17">
        <f>VLOOKUP(A1053,'TB 2023'!B:M,12,0)</f>
        <v>71811</v>
      </c>
      <c r="M1053" s="18">
        <f t="shared" si="68"/>
        <v>0</v>
      </c>
      <c r="O1053" s="15"/>
    </row>
    <row r="1054" spans="1:15" ht="13.5">
      <c r="A1054" s="13">
        <v>203061547</v>
      </c>
      <c r="B1054" s="14" t="s">
        <v>1151</v>
      </c>
      <c r="C1054" s="15">
        <v>0</v>
      </c>
      <c r="D1054" s="15">
        <v>0</v>
      </c>
      <c r="E1054" s="15">
        <v>38113</v>
      </c>
      <c r="F1054" s="15">
        <v>38113</v>
      </c>
      <c r="G1054" s="11">
        <f t="shared" si="66"/>
        <v>0</v>
      </c>
      <c r="H1054" s="12">
        <f t="shared" si="67"/>
        <v>0</v>
      </c>
      <c r="I1054" s="324" t="s">
        <v>159</v>
      </c>
      <c r="J1054" s="17">
        <f>VLOOKUP(A1054,'TB 2023'!B:J,9,0)</f>
        <v>0</v>
      </c>
      <c r="K1054" s="18">
        <f t="shared" si="65"/>
        <v>0</v>
      </c>
      <c r="L1054" s="17">
        <f>VLOOKUP(A1054,'TB 2023'!B:M,12,0)</f>
        <v>38113</v>
      </c>
      <c r="M1054" s="18">
        <f t="shared" si="68"/>
        <v>0</v>
      </c>
      <c r="O1054" s="15"/>
    </row>
    <row r="1055" spans="1:15" ht="13.5">
      <c r="A1055" s="13">
        <v>203061548</v>
      </c>
      <c r="B1055" s="14" t="s">
        <v>1152</v>
      </c>
      <c r="C1055" s="15">
        <v>0</v>
      </c>
      <c r="D1055" s="15">
        <v>0</v>
      </c>
      <c r="E1055" s="15">
        <v>0</v>
      </c>
      <c r="F1055" s="15">
        <v>0</v>
      </c>
      <c r="G1055" s="11">
        <f t="shared" si="66"/>
        <v>0</v>
      </c>
      <c r="H1055" s="12">
        <f t="shared" si="67"/>
        <v>0</v>
      </c>
      <c r="I1055" s="324" t="s">
        <v>159</v>
      </c>
      <c r="J1055" s="17">
        <f>VLOOKUP(A1055,'TB 2023'!B:J,9,0)</f>
        <v>0</v>
      </c>
      <c r="K1055" s="18">
        <f t="shared" si="65"/>
        <v>0</v>
      </c>
      <c r="L1055" s="17">
        <f>VLOOKUP(A1055,'TB 2023'!B:M,12,0)</f>
        <v>0</v>
      </c>
      <c r="M1055" s="18">
        <f t="shared" si="68"/>
        <v>0</v>
      </c>
      <c r="O1055" s="15"/>
    </row>
    <row r="1056" spans="1:15" ht="13.5">
      <c r="A1056" s="13">
        <v>203061551</v>
      </c>
      <c r="B1056" s="14" t="s">
        <v>1153</v>
      </c>
      <c r="C1056" s="15">
        <v>0</v>
      </c>
      <c r="D1056" s="15">
        <v>0</v>
      </c>
      <c r="E1056" s="15">
        <v>49786</v>
      </c>
      <c r="F1056" s="15">
        <v>49786</v>
      </c>
      <c r="G1056" s="11">
        <f t="shared" si="66"/>
        <v>0</v>
      </c>
      <c r="H1056" s="12">
        <f t="shared" si="67"/>
        <v>0</v>
      </c>
      <c r="I1056" s="324" t="s">
        <v>159</v>
      </c>
      <c r="J1056" s="17">
        <f>VLOOKUP(A1056,'TB 2023'!B:J,9,0)</f>
        <v>0</v>
      </c>
      <c r="K1056" s="18">
        <f t="shared" si="65"/>
        <v>0</v>
      </c>
      <c r="L1056" s="17">
        <f>VLOOKUP(A1056,'TB 2023'!B:M,12,0)</f>
        <v>49786</v>
      </c>
      <c r="M1056" s="18">
        <f t="shared" si="68"/>
        <v>0</v>
      </c>
      <c r="O1056" s="15"/>
    </row>
    <row r="1057" spans="1:15" ht="13.5">
      <c r="A1057" s="13">
        <v>203061552</v>
      </c>
      <c r="B1057" s="14" t="s">
        <v>1154</v>
      </c>
      <c r="C1057" s="15">
        <v>0</v>
      </c>
      <c r="D1057" s="15">
        <v>0</v>
      </c>
      <c r="E1057" s="15">
        <v>0</v>
      </c>
      <c r="F1057" s="15">
        <v>0</v>
      </c>
      <c r="G1057" s="11">
        <f t="shared" si="66"/>
        <v>0</v>
      </c>
      <c r="H1057" s="12">
        <f t="shared" si="67"/>
        <v>0</v>
      </c>
      <c r="I1057" s="324" t="s">
        <v>159</v>
      </c>
      <c r="J1057" s="17">
        <f>VLOOKUP(A1057,'TB 2023'!B:J,9,0)</f>
        <v>0</v>
      </c>
      <c r="K1057" s="18">
        <f t="shared" si="65"/>
        <v>0</v>
      </c>
      <c r="L1057" s="17">
        <f>VLOOKUP(A1057,'TB 2023'!B:M,12,0)</f>
        <v>0</v>
      </c>
      <c r="M1057" s="18">
        <f t="shared" si="68"/>
        <v>0</v>
      </c>
      <c r="O1057" s="15"/>
    </row>
    <row r="1058" spans="1:15" ht="13.5">
      <c r="A1058" s="13">
        <v>203061555</v>
      </c>
      <c r="B1058" s="14" t="s">
        <v>1155</v>
      </c>
      <c r="C1058" s="15">
        <v>0</v>
      </c>
      <c r="D1058" s="15">
        <v>0</v>
      </c>
      <c r="E1058" s="15">
        <v>0</v>
      </c>
      <c r="F1058" s="15">
        <v>0</v>
      </c>
      <c r="G1058" s="11">
        <f t="shared" si="66"/>
        <v>0</v>
      </c>
      <c r="H1058" s="12">
        <f t="shared" si="67"/>
        <v>0</v>
      </c>
      <c r="I1058" s="324" t="s">
        <v>159</v>
      </c>
      <c r="J1058" s="17">
        <f>VLOOKUP(A1058,'TB 2023'!B:J,9,0)</f>
        <v>0</v>
      </c>
      <c r="K1058" s="18">
        <f t="shared" si="65"/>
        <v>0</v>
      </c>
      <c r="L1058" s="17">
        <f>VLOOKUP(A1058,'TB 2023'!B:M,12,0)</f>
        <v>0</v>
      </c>
      <c r="M1058" s="18">
        <f t="shared" si="68"/>
        <v>0</v>
      </c>
      <c r="O1058" s="15"/>
    </row>
    <row r="1059" spans="1:15" ht="13.5">
      <c r="A1059" s="13">
        <v>203061556</v>
      </c>
      <c r="B1059" s="14" t="s">
        <v>1156</v>
      </c>
      <c r="C1059" s="15">
        <v>0</v>
      </c>
      <c r="D1059" s="15">
        <v>0</v>
      </c>
      <c r="E1059" s="15">
        <v>0</v>
      </c>
      <c r="F1059" s="15">
        <v>0</v>
      </c>
      <c r="G1059" s="11">
        <f t="shared" si="66"/>
        <v>0</v>
      </c>
      <c r="H1059" s="12">
        <f t="shared" si="67"/>
        <v>0</v>
      </c>
      <c r="I1059" s="324" t="s">
        <v>159</v>
      </c>
      <c r="J1059" s="17">
        <f>VLOOKUP(A1059,'TB 2023'!B:J,9,0)</f>
        <v>0</v>
      </c>
      <c r="K1059" s="18">
        <f t="shared" si="65"/>
        <v>0</v>
      </c>
      <c r="L1059" s="17">
        <f>VLOOKUP(A1059,'TB 2023'!B:M,12,0)</f>
        <v>0</v>
      </c>
      <c r="M1059" s="18">
        <f t="shared" si="68"/>
        <v>0</v>
      </c>
      <c r="O1059" s="15"/>
    </row>
    <row r="1060" spans="1:15" ht="13.5">
      <c r="A1060" s="13">
        <v>203061558</v>
      </c>
      <c r="B1060" s="14" t="s">
        <v>1157</v>
      </c>
      <c r="C1060" s="15">
        <v>0</v>
      </c>
      <c r="D1060" s="15">
        <v>0</v>
      </c>
      <c r="E1060" s="15">
        <v>51549</v>
      </c>
      <c r="F1060" s="15">
        <v>51549</v>
      </c>
      <c r="G1060" s="11">
        <f t="shared" si="66"/>
        <v>0</v>
      </c>
      <c r="H1060" s="12">
        <f t="shared" si="67"/>
        <v>0</v>
      </c>
      <c r="I1060" s="324" t="s">
        <v>159</v>
      </c>
      <c r="J1060" s="17">
        <f>VLOOKUP(A1060,'TB 2023'!B:J,9,0)</f>
        <v>0</v>
      </c>
      <c r="K1060" s="18">
        <f t="shared" si="65"/>
        <v>0</v>
      </c>
      <c r="L1060" s="17">
        <f>VLOOKUP(A1060,'TB 2023'!B:M,12,0)</f>
        <v>51549</v>
      </c>
      <c r="M1060" s="18">
        <f t="shared" si="68"/>
        <v>0</v>
      </c>
      <c r="O1060" s="15"/>
    </row>
    <row r="1061" spans="1:15" ht="13.5">
      <c r="A1061" s="13">
        <v>203061561</v>
      </c>
      <c r="B1061" s="14" t="s">
        <v>1158</v>
      </c>
      <c r="C1061" s="15">
        <v>0</v>
      </c>
      <c r="D1061" s="15">
        <v>0</v>
      </c>
      <c r="E1061" s="15">
        <v>27383</v>
      </c>
      <c r="F1061" s="15">
        <v>27383</v>
      </c>
      <c r="G1061" s="11">
        <f t="shared" si="66"/>
        <v>0</v>
      </c>
      <c r="H1061" s="12">
        <f t="shared" si="67"/>
        <v>0</v>
      </c>
      <c r="I1061" s="324" t="s">
        <v>159</v>
      </c>
      <c r="J1061" s="17">
        <f>VLOOKUP(A1061,'TB 2023'!B:J,9,0)</f>
        <v>0</v>
      </c>
      <c r="K1061" s="18">
        <f t="shared" si="65"/>
        <v>0</v>
      </c>
      <c r="L1061" s="17">
        <f>VLOOKUP(A1061,'TB 2023'!B:M,12,0)</f>
        <v>27383</v>
      </c>
      <c r="M1061" s="18">
        <f t="shared" si="68"/>
        <v>0</v>
      </c>
      <c r="O1061" s="15"/>
    </row>
    <row r="1062" spans="1:15" ht="13.5">
      <c r="A1062" s="13">
        <v>203061562</v>
      </c>
      <c r="B1062" s="14" t="s">
        <v>1159</v>
      </c>
      <c r="C1062" s="15">
        <v>0</v>
      </c>
      <c r="D1062" s="15">
        <v>0</v>
      </c>
      <c r="E1062" s="15">
        <v>0</v>
      </c>
      <c r="F1062" s="15">
        <v>0</v>
      </c>
      <c r="G1062" s="11">
        <f t="shared" si="66"/>
        <v>0</v>
      </c>
      <c r="H1062" s="12">
        <f t="shared" si="67"/>
        <v>0</v>
      </c>
      <c r="I1062" s="324" t="s">
        <v>159</v>
      </c>
      <c r="J1062" s="17">
        <f>VLOOKUP(A1062,'TB 2023'!B:J,9,0)</f>
        <v>0</v>
      </c>
      <c r="K1062" s="18">
        <f t="shared" si="65"/>
        <v>0</v>
      </c>
      <c r="L1062" s="17">
        <f>VLOOKUP(A1062,'TB 2023'!B:M,12,0)</f>
        <v>0</v>
      </c>
      <c r="M1062" s="18">
        <f t="shared" si="68"/>
        <v>0</v>
      </c>
      <c r="O1062" s="15"/>
    </row>
    <row r="1063" spans="1:15" ht="13.5">
      <c r="A1063" s="13">
        <v>203061563</v>
      </c>
      <c r="B1063" s="14" t="s">
        <v>1160</v>
      </c>
      <c r="C1063" s="15">
        <v>0</v>
      </c>
      <c r="D1063" s="15">
        <v>0</v>
      </c>
      <c r="E1063" s="15">
        <v>27091</v>
      </c>
      <c r="F1063" s="15">
        <v>27091</v>
      </c>
      <c r="G1063" s="11">
        <f t="shared" si="66"/>
        <v>0</v>
      </c>
      <c r="H1063" s="12">
        <f t="shared" si="67"/>
        <v>0</v>
      </c>
      <c r="I1063" s="324" t="s">
        <v>159</v>
      </c>
      <c r="J1063" s="17">
        <f>VLOOKUP(A1063,'TB 2023'!B:J,9,0)</f>
        <v>0</v>
      </c>
      <c r="K1063" s="18">
        <f t="shared" si="65"/>
        <v>0</v>
      </c>
      <c r="L1063" s="17">
        <f>VLOOKUP(A1063,'TB 2023'!B:M,12,0)</f>
        <v>27091</v>
      </c>
      <c r="M1063" s="18">
        <f t="shared" si="68"/>
        <v>0</v>
      </c>
      <c r="O1063" s="15"/>
    </row>
    <row r="1064" spans="1:15" ht="13.5">
      <c r="A1064" s="13">
        <v>203061564</v>
      </c>
      <c r="B1064" s="14" t="s">
        <v>1161</v>
      </c>
      <c r="C1064" s="15">
        <v>0</v>
      </c>
      <c r="D1064" s="15">
        <v>0</v>
      </c>
      <c r="E1064" s="15">
        <v>34974</v>
      </c>
      <c r="F1064" s="15">
        <v>34974</v>
      </c>
      <c r="G1064" s="11">
        <f t="shared" si="66"/>
        <v>0</v>
      </c>
      <c r="H1064" s="12">
        <f t="shared" si="67"/>
        <v>0</v>
      </c>
      <c r="I1064" s="324" t="s">
        <v>159</v>
      </c>
      <c r="J1064" s="17">
        <f>VLOOKUP(A1064,'TB 2023'!B:J,9,0)</f>
        <v>0</v>
      </c>
      <c r="K1064" s="18">
        <f t="shared" si="65"/>
        <v>0</v>
      </c>
      <c r="L1064" s="17">
        <f>VLOOKUP(A1064,'TB 2023'!B:M,12,0)</f>
        <v>34974</v>
      </c>
      <c r="M1064" s="18">
        <f t="shared" si="68"/>
        <v>0</v>
      </c>
      <c r="O1064" s="15"/>
    </row>
    <row r="1065" spans="1:15" ht="13.5">
      <c r="A1065" s="13">
        <v>203061566</v>
      </c>
      <c r="B1065" s="14" t="s">
        <v>1162</v>
      </c>
      <c r="C1065" s="15">
        <v>0</v>
      </c>
      <c r="D1065" s="15">
        <v>0</v>
      </c>
      <c r="E1065" s="15">
        <v>0</v>
      </c>
      <c r="F1065" s="15">
        <v>0</v>
      </c>
      <c r="G1065" s="11">
        <f t="shared" si="66"/>
        <v>0</v>
      </c>
      <c r="H1065" s="12">
        <f t="shared" si="67"/>
        <v>0</v>
      </c>
      <c r="I1065" s="324" t="s">
        <v>159</v>
      </c>
      <c r="J1065" s="17">
        <f>VLOOKUP(A1065,'TB 2023'!B:J,9,0)</f>
        <v>0</v>
      </c>
      <c r="K1065" s="18">
        <f t="shared" si="65"/>
        <v>0</v>
      </c>
      <c r="L1065" s="17">
        <f>VLOOKUP(A1065,'TB 2023'!B:M,12,0)</f>
        <v>0</v>
      </c>
      <c r="M1065" s="18">
        <f t="shared" si="68"/>
        <v>0</v>
      </c>
      <c r="O1065" s="15"/>
    </row>
    <row r="1066" spans="1:15" ht="13.5">
      <c r="A1066" s="13">
        <v>203061567</v>
      </c>
      <c r="B1066" s="14" t="s">
        <v>1163</v>
      </c>
      <c r="C1066" s="15">
        <v>0</v>
      </c>
      <c r="D1066" s="15">
        <v>0</v>
      </c>
      <c r="E1066" s="15">
        <v>3895</v>
      </c>
      <c r="F1066" s="15">
        <v>3895</v>
      </c>
      <c r="G1066" s="11">
        <f t="shared" si="66"/>
        <v>0</v>
      </c>
      <c r="H1066" s="12">
        <f t="shared" si="67"/>
        <v>0</v>
      </c>
      <c r="I1066" s="324" t="s">
        <v>159</v>
      </c>
      <c r="J1066" s="17">
        <f>VLOOKUP(A1066,'TB 2023'!B:J,9,0)</f>
        <v>0</v>
      </c>
      <c r="K1066" s="18">
        <f t="shared" si="65"/>
        <v>0</v>
      </c>
      <c r="L1066" s="17">
        <f>VLOOKUP(A1066,'TB 2023'!B:M,12,0)</f>
        <v>3895</v>
      </c>
      <c r="M1066" s="18">
        <f t="shared" si="68"/>
        <v>0</v>
      </c>
      <c r="O1066" s="15"/>
    </row>
    <row r="1067" spans="1:15" ht="13.5">
      <c r="A1067" s="13">
        <v>203061568</v>
      </c>
      <c r="B1067" s="14" t="s">
        <v>1164</v>
      </c>
      <c r="C1067" s="15">
        <v>0</v>
      </c>
      <c r="D1067" s="15">
        <v>0</v>
      </c>
      <c r="E1067" s="15">
        <v>28531</v>
      </c>
      <c r="F1067" s="15">
        <v>28531</v>
      </c>
      <c r="G1067" s="11">
        <f t="shared" si="66"/>
        <v>0</v>
      </c>
      <c r="H1067" s="12">
        <f t="shared" si="67"/>
        <v>0</v>
      </c>
      <c r="I1067" s="324" t="s">
        <v>159</v>
      </c>
      <c r="J1067" s="17">
        <f>VLOOKUP(A1067,'TB 2023'!B:J,9,0)</f>
        <v>0</v>
      </c>
      <c r="K1067" s="18">
        <f t="shared" si="65"/>
        <v>0</v>
      </c>
      <c r="L1067" s="17">
        <f>VLOOKUP(A1067,'TB 2023'!B:M,12,0)</f>
        <v>28531</v>
      </c>
      <c r="M1067" s="18">
        <f t="shared" si="68"/>
        <v>0</v>
      </c>
      <c r="O1067" s="15"/>
    </row>
    <row r="1068" spans="1:15" ht="13.5">
      <c r="A1068" s="13">
        <v>203061569</v>
      </c>
      <c r="B1068" s="14" t="s">
        <v>1165</v>
      </c>
      <c r="C1068" s="15">
        <v>0</v>
      </c>
      <c r="D1068" s="15">
        <v>0</v>
      </c>
      <c r="E1068" s="15">
        <v>25559</v>
      </c>
      <c r="F1068" s="15">
        <v>25559</v>
      </c>
      <c r="G1068" s="11">
        <f t="shared" si="66"/>
        <v>0</v>
      </c>
      <c r="H1068" s="12">
        <f t="shared" si="67"/>
        <v>0</v>
      </c>
      <c r="I1068" s="324" t="s">
        <v>159</v>
      </c>
      <c r="J1068" s="17">
        <f>VLOOKUP(A1068,'TB 2023'!B:J,9,0)</f>
        <v>0</v>
      </c>
      <c r="K1068" s="18">
        <f t="shared" si="65"/>
        <v>0</v>
      </c>
      <c r="L1068" s="17">
        <f>VLOOKUP(A1068,'TB 2023'!B:M,12,0)</f>
        <v>25559</v>
      </c>
      <c r="M1068" s="18">
        <f t="shared" si="68"/>
        <v>0</v>
      </c>
      <c r="O1068" s="15"/>
    </row>
    <row r="1069" spans="1:15" ht="13.5">
      <c r="A1069" s="13">
        <v>203061570</v>
      </c>
      <c r="B1069" s="14" t="s">
        <v>1166</v>
      </c>
      <c r="C1069" s="15">
        <v>0</v>
      </c>
      <c r="D1069" s="15">
        <v>0</v>
      </c>
      <c r="E1069" s="15">
        <v>0</v>
      </c>
      <c r="F1069" s="15">
        <v>0</v>
      </c>
      <c r="G1069" s="11">
        <f t="shared" si="66"/>
        <v>0</v>
      </c>
      <c r="H1069" s="12">
        <f t="shared" si="67"/>
        <v>0</v>
      </c>
      <c r="I1069" s="324" t="s">
        <v>159</v>
      </c>
      <c r="J1069" s="17">
        <f>VLOOKUP(A1069,'TB 2023'!B:J,9,0)</f>
        <v>0</v>
      </c>
      <c r="K1069" s="18">
        <f t="shared" si="65"/>
        <v>0</v>
      </c>
      <c r="L1069" s="17">
        <f>VLOOKUP(A1069,'TB 2023'!B:M,12,0)</f>
        <v>0</v>
      </c>
      <c r="M1069" s="18">
        <f t="shared" si="68"/>
        <v>0</v>
      </c>
      <c r="O1069" s="15"/>
    </row>
    <row r="1070" spans="1:15" ht="13.5">
      <c r="A1070" s="13">
        <v>203061571</v>
      </c>
      <c r="B1070" s="14" t="s">
        <v>1167</v>
      </c>
      <c r="C1070" s="15">
        <v>0</v>
      </c>
      <c r="D1070" s="15">
        <v>0</v>
      </c>
      <c r="E1070" s="15">
        <v>0</v>
      </c>
      <c r="F1070" s="15">
        <v>0</v>
      </c>
      <c r="G1070" s="11">
        <f t="shared" si="66"/>
        <v>0</v>
      </c>
      <c r="H1070" s="12">
        <f t="shared" si="67"/>
        <v>0</v>
      </c>
      <c r="I1070" s="324" t="s">
        <v>159</v>
      </c>
      <c r="J1070" s="17">
        <f>VLOOKUP(A1070,'TB 2023'!B:J,9,0)</f>
        <v>0</v>
      </c>
      <c r="K1070" s="18">
        <f t="shared" si="65"/>
        <v>0</v>
      </c>
      <c r="L1070" s="17">
        <f>VLOOKUP(A1070,'TB 2023'!B:M,12,0)</f>
        <v>0</v>
      </c>
      <c r="M1070" s="18">
        <f t="shared" si="68"/>
        <v>0</v>
      </c>
      <c r="O1070" s="15"/>
    </row>
    <row r="1071" spans="1:15" ht="13.5">
      <c r="A1071" s="13">
        <v>203061574</v>
      </c>
      <c r="B1071" s="14" t="s">
        <v>1168</v>
      </c>
      <c r="C1071" s="15">
        <v>0</v>
      </c>
      <c r="D1071" s="15">
        <v>0</v>
      </c>
      <c r="E1071" s="15">
        <v>0</v>
      </c>
      <c r="F1071" s="15">
        <v>0</v>
      </c>
      <c r="G1071" s="11">
        <f t="shared" si="66"/>
        <v>0</v>
      </c>
      <c r="H1071" s="12">
        <f t="shared" si="67"/>
        <v>0</v>
      </c>
      <c r="I1071" s="324" t="s">
        <v>159</v>
      </c>
      <c r="J1071" s="17">
        <f>VLOOKUP(A1071,'TB 2023'!B:J,9,0)</f>
        <v>0</v>
      </c>
      <c r="K1071" s="18">
        <f t="shared" si="65"/>
        <v>0</v>
      </c>
      <c r="L1071" s="17">
        <f>VLOOKUP(A1071,'TB 2023'!B:M,12,0)</f>
        <v>0</v>
      </c>
      <c r="M1071" s="18">
        <f t="shared" si="68"/>
        <v>0</v>
      </c>
      <c r="O1071" s="15"/>
    </row>
    <row r="1072" spans="1:15" ht="13.5">
      <c r="A1072" s="13">
        <v>203061575</v>
      </c>
      <c r="B1072" s="14" t="s">
        <v>1169</v>
      </c>
      <c r="C1072" s="15">
        <v>0</v>
      </c>
      <c r="D1072" s="15">
        <v>0</v>
      </c>
      <c r="E1072" s="15">
        <v>121568</v>
      </c>
      <c r="F1072" s="15">
        <v>121568</v>
      </c>
      <c r="G1072" s="11">
        <f t="shared" si="66"/>
        <v>0</v>
      </c>
      <c r="H1072" s="12">
        <f t="shared" si="67"/>
        <v>0</v>
      </c>
      <c r="I1072" s="324" t="s">
        <v>159</v>
      </c>
      <c r="J1072" s="17">
        <f>VLOOKUP(A1072,'TB 2023'!B:J,9,0)</f>
        <v>0</v>
      </c>
      <c r="K1072" s="18">
        <f t="shared" si="65"/>
        <v>0</v>
      </c>
      <c r="L1072" s="17">
        <f>VLOOKUP(A1072,'TB 2023'!B:M,12,0)</f>
        <v>121568</v>
      </c>
      <c r="M1072" s="18">
        <f t="shared" si="68"/>
        <v>0</v>
      </c>
      <c r="O1072" s="15"/>
    </row>
    <row r="1073" spans="1:15" ht="13.5">
      <c r="A1073" s="13">
        <v>203061576</v>
      </c>
      <c r="B1073" s="14" t="s">
        <v>1170</v>
      </c>
      <c r="C1073" s="15">
        <v>0</v>
      </c>
      <c r="D1073" s="15">
        <v>0</v>
      </c>
      <c r="E1073" s="15">
        <v>67857</v>
      </c>
      <c r="F1073" s="15">
        <v>67857</v>
      </c>
      <c r="G1073" s="11">
        <f t="shared" si="66"/>
        <v>0</v>
      </c>
      <c r="H1073" s="12">
        <f t="shared" si="67"/>
        <v>0</v>
      </c>
      <c r="I1073" s="324" t="s">
        <v>159</v>
      </c>
      <c r="J1073" s="17">
        <f>VLOOKUP(A1073,'TB 2023'!B:J,9,0)</f>
        <v>0</v>
      </c>
      <c r="K1073" s="18">
        <f t="shared" si="65"/>
        <v>0</v>
      </c>
      <c r="L1073" s="17">
        <f>VLOOKUP(A1073,'TB 2023'!B:M,12,0)</f>
        <v>67857</v>
      </c>
      <c r="M1073" s="18">
        <f t="shared" si="68"/>
        <v>0</v>
      </c>
      <c r="O1073" s="15"/>
    </row>
    <row r="1074" spans="1:15" ht="13.5">
      <c r="A1074" s="13">
        <v>203061577</v>
      </c>
      <c r="B1074" s="14" t="s">
        <v>1171</v>
      </c>
      <c r="C1074" s="15">
        <v>0</v>
      </c>
      <c r="D1074" s="15">
        <v>0</v>
      </c>
      <c r="E1074" s="15">
        <v>0</v>
      </c>
      <c r="F1074" s="15">
        <v>0</v>
      </c>
      <c r="G1074" s="11">
        <f t="shared" si="66"/>
        <v>0</v>
      </c>
      <c r="H1074" s="12">
        <f t="shared" si="67"/>
        <v>0</v>
      </c>
      <c r="I1074" s="324" t="s">
        <v>159</v>
      </c>
      <c r="J1074" s="17">
        <f>VLOOKUP(A1074,'TB 2023'!B:J,9,0)</f>
        <v>0</v>
      </c>
      <c r="K1074" s="18">
        <f t="shared" si="65"/>
        <v>0</v>
      </c>
      <c r="L1074" s="17">
        <f>VLOOKUP(A1074,'TB 2023'!B:M,12,0)</f>
        <v>0</v>
      </c>
      <c r="M1074" s="18">
        <f t="shared" si="68"/>
        <v>0</v>
      </c>
      <c r="O1074" s="15"/>
    </row>
    <row r="1075" spans="1:15" ht="13.5">
      <c r="A1075" s="13">
        <v>203061578</v>
      </c>
      <c r="B1075" s="14" t="s">
        <v>1172</v>
      </c>
      <c r="C1075" s="15">
        <v>0</v>
      </c>
      <c r="D1075" s="15">
        <v>0</v>
      </c>
      <c r="E1075" s="15">
        <v>0</v>
      </c>
      <c r="F1075" s="15">
        <v>0</v>
      </c>
      <c r="G1075" s="11">
        <f t="shared" si="66"/>
        <v>0</v>
      </c>
      <c r="H1075" s="12">
        <f t="shared" si="67"/>
        <v>0</v>
      </c>
      <c r="I1075" s="324" t="s">
        <v>159</v>
      </c>
      <c r="J1075" s="17">
        <f>VLOOKUP(A1075,'TB 2023'!B:J,9,0)</f>
        <v>0</v>
      </c>
      <c r="K1075" s="18">
        <f t="shared" si="65"/>
        <v>0</v>
      </c>
      <c r="L1075" s="17">
        <f>VLOOKUP(A1075,'TB 2023'!B:M,12,0)</f>
        <v>0</v>
      </c>
      <c r="M1075" s="18">
        <f t="shared" si="68"/>
        <v>0</v>
      </c>
      <c r="O1075" s="15"/>
    </row>
    <row r="1076" spans="1:15" ht="13.5">
      <c r="A1076" s="13">
        <v>203061579</v>
      </c>
      <c r="B1076" s="14" t="s">
        <v>1173</v>
      </c>
      <c r="C1076" s="15">
        <v>0</v>
      </c>
      <c r="D1076" s="15">
        <v>0</v>
      </c>
      <c r="E1076" s="15">
        <v>68125.740000000005</v>
      </c>
      <c r="F1076" s="15">
        <v>68125.740000000005</v>
      </c>
      <c r="G1076" s="11">
        <f t="shared" si="66"/>
        <v>0</v>
      </c>
      <c r="H1076" s="12">
        <f t="shared" si="67"/>
        <v>0</v>
      </c>
      <c r="I1076" s="324" t="s">
        <v>159</v>
      </c>
      <c r="J1076" s="17">
        <f>VLOOKUP(A1076,'TB 2023'!B:J,9,0)</f>
        <v>0</v>
      </c>
      <c r="K1076" s="18">
        <f t="shared" si="65"/>
        <v>0</v>
      </c>
      <c r="L1076" s="17">
        <f>VLOOKUP(A1076,'TB 2023'!B:M,12,0)</f>
        <v>68125.740000000005</v>
      </c>
      <c r="M1076" s="18">
        <f t="shared" si="68"/>
        <v>0</v>
      </c>
      <c r="O1076" s="15"/>
    </row>
    <row r="1077" spans="1:15" ht="13.5">
      <c r="A1077" s="13">
        <v>203061580</v>
      </c>
      <c r="B1077" s="14" t="s">
        <v>1174</v>
      </c>
      <c r="C1077" s="15">
        <v>0</v>
      </c>
      <c r="D1077" s="15">
        <v>0</v>
      </c>
      <c r="E1077" s="15">
        <v>54975</v>
      </c>
      <c r="F1077" s="15">
        <v>54975</v>
      </c>
      <c r="G1077" s="11">
        <f t="shared" si="66"/>
        <v>0</v>
      </c>
      <c r="H1077" s="12">
        <f t="shared" si="67"/>
        <v>0</v>
      </c>
      <c r="I1077" s="324" t="s">
        <v>159</v>
      </c>
      <c r="J1077" s="17">
        <f>VLOOKUP(A1077,'TB 2023'!B:J,9,0)</f>
        <v>0</v>
      </c>
      <c r="K1077" s="18">
        <f t="shared" si="65"/>
        <v>0</v>
      </c>
      <c r="L1077" s="17">
        <f>VLOOKUP(A1077,'TB 2023'!B:M,12,0)</f>
        <v>54975</v>
      </c>
      <c r="M1077" s="18">
        <f t="shared" si="68"/>
        <v>0</v>
      </c>
      <c r="O1077" s="15"/>
    </row>
    <row r="1078" spans="1:15" ht="13.5">
      <c r="A1078" s="13">
        <v>203061583</v>
      </c>
      <c r="B1078" s="14" t="s">
        <v>1175</v>
      </c>
      <c r="C1078" s="15">
        <v>0</v>
      </c>
      <c r="D1078" s="15">
        <v>0</v>
      </c>
      <c r="E1078" s="15">
        <v>36493</v>
      </c>
      <c r="F1078" s="15">
        <v>36493</v>
      </c>
      <c r="G1078" s="11">
        <f t="shared" si="66"/>
        <v>0</v>
      </c>
      <c r="H1078" s="12">
        <f t="shared" si="67"/>
        <v>0</v>
      </c>
      <c r="I1078" s="324" t="s">
        <v>159</v>
      </c>
      <c r="J1078" s="17">
        <f>VLOOKUP(A1078,'TB 2023'!B:J,9,0)</f>
        <v>0</v>
      </c>
      <c r="K1078" s="18">
        <f t="shared" si="65"/>
        <v>0</v>
      </c>
      <c r="L1078" s="17">
        <f>VLOOKUP(A1078,'TB 2023'!B:M,12,0)</f>
        <v>36493</v>
      </c>
      <c r="M1078" s="18">
        <f t="shared" si="68"/>
        <v>0</v>
      </c>
      <c r="O1078" s="15"/>
    </row>
    <row r="1079" spans="1:15" ht="13.5">
      <c r="A1079" s="13">
        <v>203061584</v>
      </c>
      <c r="B1079" s="14" t="s">
        <v>1176</v>
      </c>
      <c r="C1079" s="15">
        <v>0</v>
      </c>
      <c r="D1079" s="15">
        <v>0</v>
      </c>
      <c r="E1079" s="15">
        <v>61280</v>
      </c>
      <c r="F1079" s="15">
        <v>61280</v>
      </c>
      <c r="G1079" s="11">
        <f t="shared" si="66"/>
        <v>0</v>
      </c>
      <c r="H1079" s="12">
        <f t="shared" si="67"/>
        <v>0</v>
      </c>
      <c r="I1079" s="324" t="s">
        <v>159</v>
      </c>
      <c r="J1079" s="17">
        <f>VLOOKUP(A1079,'TB 2023'!B:J,9,0)</f>
        <v>0</v>
      </c>
      <c r="K1079" s="18">
        <f t="shared" si="65"/>
        <v>0</v>
      </c>
      <c r="L1079" s="17">
        <f>VLOOKUP(A1079,'TB 2023'!B:M,12,0)</f>
        <v>61280</v>
      </c>
      <c r="M1079" s="18">
        <f t="shared" si="68"/>
        <v>0</v>
      </c>
      <c r="O1079" s="15"/>
    </row>
    <row r="1080" spans="1:15" ht="13.5">
      <c r="A1080" s="13">
        <v>203061586</v>
      </c>
      <c r="B1080" s="14" t="s">
        <v>1177</v>
      </c>
      <c r="C1080" s="15">
        <v>0</v>
      </c>
      <c r="D1080" s="15">
        <v>0</v>
      </c>
      <c r="E1080" s="15">
        <v>30689</v>
      </c>
      <c r="F1080" s="15">
        <v>30689</v>
      </c>
      <c r="G1080" s="11">
        <f t="shared" si="66"/>
        <v>0</v>
      </c>
      <c r="H1080" s="12">
        <f t="shared" si="67"/>
        <v>0</v>
      </c>
      <c r="I1080" s="324" t="s">
        <v>159</v>
      </c>
      <c r="J1080" s="17">
        <f>VLOOKUP(A1080,'TB 2023'!B:J,9,0)</f>
        <v>0</v>
      </c>
      <c r="K1080" s="18">
        <f t="shared" si="65"/>
        <v>0</v>
      </c>
      <c r="L1080" s="17">
        <f>VLOOKUP(A1080,'TB 2023'!B:M,12,0)</f>
        <v>30689</v>
      </c>
      <c r="M1080" s="18">
        <f t="shared" si="68"/>
        <v>0</v>
      </c>
      <c r="O1080" s="15"/>
    </row>
    <row r="1081" spans="1:15" ht="13.5">
      <c r="A1081" s="13">
        <v>203061592</v>
      </c>
      <c r="B1081" s="14" t="s">
        <v>1178</v>
      </c>
      <c r="C1081" s="15">
        <v>0</v>
      </c>
      <c r="D1081" s="15">
        <v>0</v>
      </c>
      <c r="E1081" s="15">
        <v>34715</v>
      </c>
      <c r="F1081" s="15">
        <v>34715</v>
      </c>
      <c r="G1081" s="11">
        <f t="shared" si="66"/>
        <v>0</v>
      </c>
      <c r="H1081" s="12">
        <f t="shared" si="67"/>
        <v>0</v>
      </c>
      <c r="I1081" s="324" t="s">
        <v>159</v>
      </c>
      <c r="J1081" s="17">
        <f>VLOOKUP(A1081,'TB 2023'!B:J,9,0)</f>
        <v>0</v>
      </c>
      <c r="K1081" s="18">
        <f t="shared" si="65"/>
        <v>0</v>
      </c>
      <c r="L1081" s="17">
        <f>VLOOKUP(A1081,'TB 2023'!B:M,12,0)</f>
        <v>34715</v>
      </c>
      <c r="M1081" s="18">
        <f t="shared" si="68"/>
        <v>0</v>
      </c>
      <c r="O1081" s="15"/>
    </row>
    <row r="1082" spans="1:15" ht="13.5">
      <c r="A1082" s="13">
        <v>203061594</v>
      </c>
      <c r="B1082" s="14" t="s">
        <v>1179</v>
      </c>
      <c r="C1082" s="15">
        <v>0</v>
      </c>
      <c r="D1082" s="15">
        <v>0</v>
      </c>
      <c r="E1082" s="15">
        <v>0</v>
      </c>
      <c r="F1082" s="15">
        <v>0</v>
      </c>
      <c r="G1082" s="11">
        <f t="shared" si="66"/>
        <v>0</v>
      </c>
      <c r="H1082" s="12">
        <f t="shared" si="67"/>
        <v>0</v>
      </c>
      <c r="I1082" s="324" t="s">
        <v>159</v>
      </c>
      <c r="J1082" s="17">
        <f>VLOOKUP(A1082,'TB 2023'!B:J,9,0)</f>
        <v>0</v>
      </c>
      <c r="K1082" s="18">
        <f t="shared" si="65"/>
        <v>0</v>
      </c>
      <c r="L1082" s="17">
        <f>VLOOKUP(A1082,'TB 2023'!B:M,12,0)</f>
        <v>0</v>
      </c>
      <c r="M1082" s="18">
        <f t="shared" si="68"/>
        <v>0</v>
      </c>
      <c r="O1082" s="15"/>
    </row>
    <row r="1083" spans="1:15" ht="13.5">
      <c r="A1083" s="13">
        <v>203061595</v>
      </c>
      <c r="B1083" s="14" t="s">
        <v>1180</v>
      </c>
      <c r="C1083" s="15">
        <v>0</v>
      </c>
      <c r="D1083" s="15">
        <v>0</v>
      </c>
      <c r="E1083" s="15">
        <v>28701</v>
      </c>
      <c r="F1083" s="15">
        <v>28701</v>
      </c>
      <c r="G1083" s="11">
        <f t="shared" si="66"/>
        <v>0</v>
      </c>
      <c r="H1083" s="12">
        <f t="shared" si="67"/>
        <v>0</v>
      </c>
      <c r="I1083" s="324" t="s">
        <v>159</v>
      </c>
      <c r="J1083" s="17">
        <f>VLOOKUP(A1083,'TB 2023'!B:J,9,0)</f>
        <v>0</v>
      </c>
      <c r="K1083" s="18">
        <f t="shared" si="65"/>
        <v>0</v>
      </c>
      <c r="L1083" s="17">
        <f>VLOOKUP(A1083,'TB 2023'!B:M,12,0)</f>
        <v>28701</v>
      </c>
      <c r="M1083" s="18">
        <f t="shared" si="68"/>
        <v>0</v>
      </c>
      <c r="O1083" s="15"/>
    </row>
    <row r="1084" spans="1:15" ht="13.5">
      <c r="A1084" s="13">
        <v>203061600</v>
      </c>
      <c r="B1084" s="14" t="s">
        <v>1181</v>
      </c>
      <c r="C1084" s="15">
        <v>0</v>
      </c>
      <c r="D1084" s="15">
        <v>0</v>
      </c>
      <c r="E1084" s="15">
        <v>25869</v>
      </c>
      <c r="F1084" s="15">
        <v>25869</v>
      </c>
      <c r="G1084" s="11">
        <f t="shared" si="66"/>
        <v>0</v>
      </c>
      <c r="H1084" s="12">
        <f t="shared" si="67"/>
        <v>0</v>
      </c>
      <c r="I1084" s="324" t="s">
        <v>159</v>
      </c>
      <c r="J1084" s="17">
        <f>VLOOKUP(A1084,'TB 2023'!B:J,9,0)</f>
        <v>0</v>
      </c>
      <c r="K1084" s="18">
        <f t="shared" si="65"/>
        <v>0</v>
      </c>
      <c r="L1084" s="17">
        <f>VLOOKUP(A1084,'TB 2023'!B:M,12,0)</f>
        <v>25869</v>
      </c>
      <c r="M1084" s="18">
        <f t="shared" si="68"/>
        <v>0</v>
      </c>
      <c r="O1084" s="15"/>
    </row>
    <row r="1085" spans="1:15" ht="13.5">
      <c r="A1085" s="13">
        <v>203061601</v>
      </c>
      <c r="B1085" s="14" t="s">
        <v>1182</v>
      </c>
      <c r="C1085" s="15">
        <v>0</v>
      </c>
      <c r="D1085" s="15">
        <v>0</v>
      </c>
      <c r="E1085" s="15">
        <v>27625</v>
      </c>
      <c r="F1085" s="15">
        <v>27625</v>
      </c>
      <c r="G1085" s="11">
        <f t="shared" si="66"/>
        <v>0</v>
      </c>
      <c r="H1085" s="12">
        <f t="shared" si="67"/>
        <v>0</v>
      </c>
      <c r="I1085" s="324" t="s">
        <v>159</v>
      </c>
      <c r="J1085" s="17">
        <f>VLOOKUP(A1085,'TB 2023'!B:J,9,0)</f>
        <v>0</v>
      </c>
      <c r="K1085" s="18">
        <f t="shared" si="65"/>
        <v>0</v>
      </c>
      <c r="L1085" s="17">
        <f>VLOOKUP(A1085,'TB 2023'!B:M,12,0)</f>
        <v>27625</v>
      </c>
      <c r="M1085" s="18">
        <f t="shared" si="68"/>
        <v>0</v>
      </c>
      <c r="O1085" s="15"/>
    </row>
    <row r="1086" spans="1:15" ht="13.5">
      <c r="A1086" s="13">
        <v>203061602</v>
      </c>
      <c r="B1086" s="14" t="s">
        <v>1183</v>
      </c>
      <c r="C1086" s="15">
        <v>0</v>
      </c>
      <c r="D1086" s="15">
        <v>0</v>
      </c>
      <c r="E1086" s="15">
        <v>24381</v>
      </c>
      <c r="F1086" s="15">
        <v>24381</v>
      </c>
      <c r="G1086" s="11">
        <f t="shared" si="66"/>
        <v>0</v>
      </c>
      <c r="H1086" s="12">
        <f t="shared" si="67"/>
        <v>0</v>
      </c>
      <c r="I1086" s="324" t="s">
        <v>159</v>
      </c>
      <c r="J1086" s="17">
        <f>VLOOKUP(A1086,'TB 2023'!B:J,9,0)</f>
        <v>0</v>
      </c>
      <c r="K1086" s="18">
        <f t="shared" si="65"/>
        <v>0</v>
      </c>
      <c r="L1086" s="17">
        <f>VLOOKUP(A1086,'TB 2023'!B:M,12,0)</f>
        <v>24381</v>
      </c>
      <c r="M1086" s="18">
        <f t="shared" si="68"/>
        <v>0</v>
      </c>
      <c r="O1086" s="15"/>
    </row>
    <row r="1087" spans="1:15" ht="13.5">
      <c r="A1087" s="13">
        <v>203061603</v>
      </c>
      <c r="B1087" s="14" t="s">
        <v>1184</v>
      </c>
      <c r="C1087" s="15">
        <v>0</v>
      </c>
      <c r="D1087" s="15">
        <v>0</v>
      </c>
      <c r="E1087" s="15">
        <v>0</v>
      </c>
      <c r="F1087" s="15">
        <v>0</v>
      </c>
      <c r="G1087" s="11">
        <f t="shared" si="66"/>
        <v>0</v>
      </c>
      <c r="H1087" s="12">
        <f t="shared" si="67"/>
        <v>0</v>
      </c>
      <c r="I1087" s="324" t="s">
        <v>159</v>
      </c>
      <c r="J1087" s="17">
        <f>VLOOKUP(A1087,'TB 2023'!B:J,9,0)</f>
        <v>0</v>
      </c>
      <c r="K1087" s="18">
        <f t="shared" si="65"/>
        <v>0</v>
      </c>
      <c r="L1087" s="17">
        <f>VLOOKUP(A1087,'TB 2023'!B:M,12,0)</f>
        <v>0</v>
      </c>
      <c r="M1087" s="18">
        <f t="shared" si="68"/>
        <v>0</v>
      </c>
      <c r="O1087" s="15"/>
    </row>
    <row r="1088" spans="1:15" ht="13.5">
      <c r="A1088" s="13">
        <v>203061604</v>
      </c>
      <c r="B1088" s="14" t="s">
        <v>1185</v>
      </c>
      <c r="C1088" s="15">
        <v>0</v>
      </c>
      <c r="D1088" s="15">
        <v>0</v>
      </c>
      <c r="E1088" s="15">
        <v>0</v>
      </c>
      <c r="F1088" s="15">
        <v>0</v>
      </c>
      <c r="G1088" s="11">
        <f t="shared" si="66"/>
        <v>0</v>
      </c>
      <c r="H1088" s="12">
        <f t="shared" si="67"/>
        <v>0</v>
      </c>
      <c r="I1088" s="324" t="s">
        <v>159</v>
      </c>
      <c r="J1088" s="17">
        <f>VLOOKUP(A1088,'TB 2023'!B:J,9,0)</f>
        <v>0</v>
      </c>
      <c r="K1088" s="18">
        <f t="shared" si="65"/>
        <v>0</v>
      </c>
      <c r="L1088" s="17">
        <f>VLOOKUP(A1088,'TB 2023'!B:M,12,0)</f>
        <v>0</v>
      </c>
      <c r="M1088" s="18">
        <f t="shared" si="68"/>
        <v>0</v>
      </c>
      <c r="O1088" s="15"/>
    </row>
    <row r="1089" spans="1:15" ht="13.5">
      <c r="A1089" s="13">
        <v>203061607</v>
      </c>
      <c r="B1089" s="14" t="s">
        <v>1186</v>
      </c>
      <c r="C1089" s="15">
        <v>0</v>
      </c>
      <c r="D1089" s="15">
        <v>0</v>
      </c>
      <c r="E1089" s="15">
        <v>46640</v>
      </c>
      <c r="F1089" s="15">
        <v>46640</v>
      </c>
      <c r="G1089" s="11">
        <f t="shared" si="66"/>
        <v>0</v>
      </c>
      <c r="H1089" s="12">
        <f t="shared" si="67"/>
        <v>0</v>
      </c>
      <c r="I1089" s="324" t="s">
        <v>159</v>
      </c>
      <c r="J1089" s="17">
        <f>VLOOKUP(A1089,'TB 2023'!B:J,9,0)</f>
        <v>0</v>
      </c>
      <c r="K1089" s="18">
        <f t="shared" si="65"/>
        <v>0</v>
      </c>
      <c r="L1089" s="17">
        <f>VLOOKUP(A1089,'TB 2023'!B:M,12,0)</f>
        <v>46640</v>
      </c>
      <c r="M1089" s="18">
        <f t="shared" si="68"/>
        <v>0</v>
      </c>
      <c r="O1089" s="15"/>
    </row>
    <row r="1090" spans="1:15" ht="13.5">
      <c r="A1090" s="13">
        <v>203061608</v>
      </c>
      <c r="B1090" s="14" t="s">
        <v>1187</v>
      </c>
      <c r="C1090" s="15">
        <v>0</v>
      </c>
      <c r="D1090" s="15">
        <v>0</v>
      </c>
      <c r="E1090" s="15">
        <v>0</v>
      </c>
      <c r="F1090" s="15">
        <v>0</v>
      </c>
      <c r="G1090" s="11">
        <f t="shared" si="66"/>
        <v>0</v>
      </c>
      <c r="H1090" s="12">
        <f t="shared" si="67"/>
        <v>0</v>
      </c>
      <c r="I1090" s="324" t="s">
        <v>159</v>
      </c>
      <c r="J1090" s="17">
        <f>VLOOKUP(A1090,'TB 2023'!B:J,9,0)</f>
        <v>0</v>
      </c>
      <c r="K1090" s="18">
        <f t="shared" si="65"/>
        <v>0</v>
      </c>
      <c r="L1090" s="17">
        <f>VLOOKUP(A1090,'TB 2023'!B:M,12,0)</f>
        <v>0</v>
      </c>
      <c r="M1090" s="18">
        <f t="shared" si="68"/>
        <v>0</v>
      </c>
      <c r="O1090" s="15"/>
    </row>
    <row r="1091" spans="1:15" ht="13.5">
      <c r="A1091" s="13">
        <v>203061610</v>
      </c>
      <c r="B1091" s="14" t="s">
        <v>1188</v>
      </c>
      <c r="C1091" s="15">
        <v>0</v>
      </c>
      <c r="D1091" s="15">
        <v>0</v>
      </c>
      <c r="E1091" s="15">
        <v>32316</v>
      </c>
      <c r="F1091" s="15">
        <v>32316</v>
      </c>
      <c r="G1091" s="11">
        <f t="shared" si="66"/>
        <v>0</v>
      </c>
      <c r="H1091" s="12">
        <f t="shared" si="67"/>
        <v>0</v>
      </c>
      <c r="I1091" s="324" t="s">
        <v>159</v>
      </c>
      <c r="J1091" s="17">
        <f>VLOOKUP(A1091,'TB 2023'!B:J,9,0)</f>
        <v>0</v>
      </c>
      <c r="K1091" s="18">
        <f t="shared" si="65"/>
        <v>0</v>
      </c>
      <c r="L1091" s="17">
        <f>VLOOKUP(A1091,'TB 2023'!B:M,12,0)</f>
        <v>32316</v>
      </c>
      <c r="M1091" s="18">
        <f t="shared" si="68"/>
        <v>0</v>
      </c>
      <c r="O1091" s="15"/>
    </row>
    <row r="1092" spans="1:15" ht="13.5">
      <c r="A1092" s="13">
        <v>203061611</v>
      </c>
      <c r="B1092" s="14" t="s">
        <v>1189</v>
      </c>
      <c r="C1092" s="15">
        <v>0</v>
      </c>
      <c r="D1092" s="15">
        <v>0</v>
      </c>
      <c r="E1092" s="15">
        <v>29319</v>
      </c>
      <c r="F1092" s="15">
        <v>29319</v>
      </c>
      <c r="G1092" s="11">
        <f t="shared" si="66"/>
        <v>0</v>
      </c>
      <c r="H1092" s="12">
        <f t="shared" si="67"/>
        <v>0</v>
      </c>
      <c r="I1092" s="324" t="s">
        <v>159</v>
      </c>
      <c r="J1092" s="17">
        <f>VLOOKUP(A1092,'TB 2023'!B:J,9,0)</f>
        <v>0</v>
      </c>
      <c r="K1092" s="18">
        <f t="shared" si="65"/>
        <v>0</v>
      </c>
      <c r="L1092" s="17">
        <f>VLOOKUP(A1092,'TB 2023'!B:M,12,0)</f>
        <v>29319</v>
      </c>
      <c r="M1092" s="18">
        <f t="shared" si="68"/>
        <v>0</v>
      </c>
      <c r="O1092" s="15"/>
    </row>
    <row r="1093" spans="1:15" ht="13.5">
      <c r="A1093" s="13">
        <v>203061612</v>
      </c>
      <c r="B1093" s="14" t="s">
        <v>1190</v>
      </c>
      <c r="C1093" s="15">
        <v>0</v>
      </c>
      <c r="D1093" s="15">
        <v>0</v>
      </c>
      <c r="E1093" s="15">
        <v>49697</v>
      </c>
      <c r="F1093" s="15">
        <v>49697</v>
      </c>
      <c r="G1093" s="11">
        <f t="shared" si="66"/>
        <v>0</v>
      </c>
      <c r="H1093" s="12">
        <f t="shared" si="67"/>
        <v>0</v>
      </c>
      <c r="I1093" s="324" t="s">
        <v>159</v>
      </c>
      <c r="J1093" s="17">
        <f>VLOOKUP(A1093,'TB 2023'!B:J,9,0)</f>
        <v>0</v>
      </c>
      <c r="K1093" s="18">
        <f t="shared" ref="K1093:K1156" si="69">J1093-C1093</f>
        <v>0</v>
      </c>
      <c r="L1093" s="17">
        <f>VLOOKUP(A1093,'TB 2023'!B:M,12,0)</f>
        <v>49697</v>
      </c>
      <c r="M1093" s="18">
        <f t="shared" si="68"/>
        <v>0</v>
      </c>
      <c r="O1093" s="15"/>
    </row>
    <row r="1094" spans="1:15" ht="13.5">
      <c r="A1094" s="13">
        <v>203061613</v>
      </c>
      <c r="B1094" s="14" t="s">
        <v>1191</v>
      </c>
      <c r="C1094" s="15">
        <v>0</v>
      </c>
      <c r="D1094" s="15">
        <v>0</v>
      </c>
      <c r="E1094" s="15">
        <v>40350</v>
      </c>
      <c r="F1094" s="15">
        <v>40350</v>
      </c>
      <c r="G1094" s="11">
        <f t="shared" ref="G1094:G1157" si="70">IF((C1094+E1094)-(D1094+F1094)&lt;0,0,(C1094+E1094)-(D1094+F1094))</f>
        <v>0</v>
      </c>
      <c r="H1094" s="12">
        <f t="shared" ref="H1094:H1157" si="71">-IF((C1094+E1094)-(D1094+F1094)&lt;0,(C1094+E1094)-(D1094+F1094),0)</f>
        <v>0</v>
      </c>
      <c r="I1094" s="324" t="s">
        <v>159</v>
      </c>
      <c r="J1094" s="17">
        <f>VLOOKUP(A1094,'TB 2023'!B:J,9,0)</f>
        <v>0</v>
      </c>
      <c r="K1094" s="18">
        <f t="shared" si="69"/>
        <v>0</v>
      </c>
      <c r="L1094" s="17">
        <f>VLOOKUP(A1094,'TB 2023'!B:M,12,0)</f>
        <v>40350</v>
      </c>
      <c r="M1094" s="18">
        <f t="shared" ref="M1094:M1157" si="72">L1094-F1094</f>
        <v>0</v>
      </c>
      <c r="O1094" s="15"/>
    </row>
    <row r="1095" spans="1:15" ht="13.5">
      <c r="A1095" s="13">
        <v>203061614</v>
      </c>
      <c r="B1095" s="14" t="s">
        <v>1192</v>
      </c>
      <c r="C1095" s="15">
        <v>0</v>
      </c>
      <c r="D1095" s="15">
        <v>0</v>
      </c>
      <c r="E1095" s="15">
        <v>30894</v>
      </c>
      <c r="F1095" s="15">
        <v>30894</v>
      </c>
      <c r="G1095" s="11">
        <f t="shared" si="70"/>
        <v>0</v>
      </c>
      <c r="H1095" s="12">
        <f t="shared" si="71"/>
        <v>0</v>
      </c>
      <c r="I1095" s="324" t="s">
        <v>159</v>
      </c>
      <c r="J1095" s="17">
        <f>VLOOKUP(A1095,'TB 2023'!B:J,9,0)</f>
        <v>0</v>
      </c>
      <c r="K1095" s="18">
        <f t="shared" si="69"/>
        <v>0</v>
      </c>
      <c r="L1095" s="17">
        <f>VLOOKUP(A1095,'TB 2023'!B:M,12,0)</f>
        <v>30894</v>
      </c>
      <c r="M1095" s="18">
        <f t="shared" si="72"/>
        <v>0</v>
      </c>
      <c r="O1095" s="15"/>
    </row>
    <row r="1096" spans="1:15" ht="13.5">
      <c r="A1096" s="13">
        <v>203061616</v>
      </c>
      <c r="B1096" s="14" t="s">
        <v>1193</v>
      </c>
      <c r="C1096" s="15">
        <v>0</v>
      </c>
      <c r="D1096" s="15">
        <v>0</v>
      </c>
      <c r="E1096" s="15">
        <v>26291.99999</v>
      </c>
      <c r="F1096" s="15">
        <v>26292</v>
      </c>
      <c r="G1096" s="11">
        <f t="shared" si="70"/>
        <v>0</v>
      </c>
      <c r="H1096" s="12">
        <f t="shared" si="71"/>
        <v>9.9999997473787516E-6</v>
      </c>
      <c r="I1096" s="324" t="s">
        <v>159</v>
      </c>
      <c r="J1096" s="17">
        <f>VLOOKUP(A1096,'TB 2023'!B:J,9,0)</f>
        <v>0</v>
      </c>
      <c r="K1096" s="18">
        <f t="shared" si="69"/>
        <v>0</v>
      </c>
      <c r="L1096" s="17">
        <f>VLOOKUP(A1096,'TB 2023'!B:M,12,0)</f>
        <v>26292</v>
      </c>
      <c r="M1096" s="18">
        <f t="shared" si="72"/>
        <v>0</v>
      </c>
      <c r="O1096" s="15"/>
    </row>
    <row r="1097" spans="1:15" ht="13.5">
      <c r="A1097" s="13">
        <v>203061617</v>
      </c>
      <c r="B1097" s="14" t="s">
        <v>1194</v>
      </c>
      <c r="C1097" s="15">
        <v>0</v>
      </c>
      <c r="D1097" s="15">
        <v>0</v>
      </c>
      <c r="E1097" s="15">
        <v>29119</v>
      </c>
      <c r="F1097" s="15">
        <v>29119</v>
      </c>
      <c r="G1097" s="11">
        <f t="shared" si="70"/>
        <v>0</v>
      </c>
      <c r="H1097" s="12">
        <f t="shared" si="71"/>
        <v>0</v>
      </c>
      <c r="I1097" s="324" t="s">
        <v>159</v>
      </c>
      <c r="J1097" s="17">
        <f>VLOOKUP(A1097,'TB 2023'!B:J,9,0)</f>
        <v>0</v>
      </c>
      <c r="K1097" s="18">
        <f t="shared" si="69"/>
        <v>0</v>
      </c>
      <c r="L1097" s="17">
        <f>VLOOKUP(A1097,'TB 2023'!B:M,12,0)</f>
        <v>29119</v>
      </c>
      <c r="M1097" s="18">
        <f t="shared" si="72"/>
        <v>0</v>
      </c>
      <c r="O1097" s="15"/>
    </row>
    <row r="1098" spans="1:15" ht="13.5">
      <c r="A1098" s="13">
        <v>203061618</v>
      </c>
      <c r="B1098" s="14" t="s">
        <v>1195</v>
      </c>
      <c r="C1098" s="15">
        <v>0</v>
      </c>
      <c r="D1098" s="15">
        <v>0</v>
      </c>
      <c r="E1098" s="15">
        <v>0</v>
      </c>
      <c r="F1098" s="15">
        <v>0</v>
      </c>
      <c r="G1098" s="11">
        <f t="shared" si="70"/>
        <v>0</v>
      </c>
      <c r="H1098" s="12">
        <f t="shared" si="71"/>
        <v>0</v>
      </c>
      <c r="I1098" s="324" t="s">
        <v>159</v>
      </c>
      <c r="J1098" s="17">
        <f>VLOOKUP(A1098,'TB 2023'!B:J,9,0)</f>
        <v>0</v>
      </c>
      <c r="K1098" s="18">
        <f t="shared" si="69"/>
        <v>0</v>
      </c>
      <c r="L1098" s="17">
        <f>VLOOKUP(A1098,'TB 2023'!B:M,12,0)</f>
        <v>0</v>
      </c>
      <c r="M1098" s="18">
        <f t="shared" si="72"/>
        <v>0</v>
      </c>
      <c r="O1098" s="15"/>
    </row>
    <row r="1099" spans="1:15" ht="13.5">
      <c r="A1099" s="13">
        <v>203061621</v>
      </c>
      <c r="B1099" s="14" t="s">
        <v>1196</v>
      </c>
      <c r="C1099" s="15">
        <v>0</v>
      </c>
      <c r="D1099" s="15">
        <v>0</v>
      </c>
      <c r="E1099" s="15">
        <v>24104</v>
      </c>
      <c r="F1099" s="15">
        <v>24104</v>
      </c>
      <c r="G1099" s="11">
        <f t="shared" si="70"/>
        <v>0</v>
      </c>
      <c r="H1099" s="12">
        <f t="shared" si="71"/>
        <v>0</v>
      </c>
      <c r="I1099" s="324" t="s">
        <v>159</v>
      </c>
      <c r="J1099" s="17">
        <f>VLOOKUP(A1099,'TB 2023'!B:J,9,0)</f>
        <v>0</v>
      </c>
      <c r="K1099" s="18">
        <f t="shared" si="69"/>
        <v>0</v>
      </c>
      <c r="L1099" s="17">
        <f>VLOOKUP(A1099,'TB 2023'!B:M,12,0)</f>
        <v>24104</v>
      </c>
      <c r="M1099" s="18">
        <f t="shared" si="72"/>
        <v>0</v>
      </c>
      <c r="O1099" s="15"/>
    </row>
    <row r="1100" spans="1:15" ht="13.5">
      <c r="A1100" s="13">
        <v>203061622</v>
      </c>
      <c r="B1100" s="14" t="s">
        <v>1197</v>
      </c>
      <c r="C1100" s="15">
        <v>0</v>
      </c>
      <c r="D1100" s="15">
        <v>0</v>
      </c>
      <c r="E1100" s="15">
        <v>0</v>
      </c>
      <c r="F1100" s="15">
        <v>0</v>
      </c>
      <c r="G1100" s="11">
        <f t="shared" si="70"/>
        <v>0</v>
      </c>
      <c r="H1100" s="12">
        <f t="shared" si="71"/>
        <v>0</v>
      </c>
      <c r="I1100" s="324" t="s">
        <v>159</v>
      </c>
      <c r="J1100" s="17">
        <f>VLOOKUP(A1100,'TB 2023'!B:J,9,0)</f>
        <v>0</v>
      </c>
      <c r="K1100" s="18">
        <f t="shared" si="69"/>
        <v>0</v>
      </c>
      <c r="L1100" s="17">
        <f>VLOOKUP(A1100,'TB 2023'!B:M,12,0)</f>
        <v>0</v>
      </c>
      <c r="M1100" s="18">
        <f t="shared" si="72"/>
        <v>0</v>
      </c>
      <c r="O1100" s="15"/>
    </row>
    <row r="1101" spans="1:15" ht="13.5">
      <c r="A1101" s="13">
        <v>203061623</v>
      </c>
      <c r="B1101" s="14" t="s">
        <v>1198</v>
      </c>
      <c r="C1101" s="15">
        <v>0</v>
      </c>
      <c r="D1101" s="15">
        <v>0</v>
      </c>
      <c r="E1101" s="15">
        <v>0</v>
      </c>
      <c r="F1101" s="15">
        <v>0</v>
      </c>
      <c r="G1101" s="11">
        <f t="shared" si="70"/>
        <v>0</v>
      </c>
      <c r="H1101" s="12">
        <f t="shared" si="71"/>
        <v>0</v>
      </c>
      <c r="I1101" s="324" t="s">
        <v>159</v>
      </c>
      <c r="J1101" s="17">
        <f>VLOOKUP(A1101,'TB 2023'!B:J,9,0)</f>
        <v>0</v>
      </c>
      <c r="K1101" s="18">
        <f t="shared" si="69"/>
        <v>0</v>
      </c>
      <c r="L1101" s="17">
        <f>VLOOKUP(A1101,'TB 2023'!B:M,12,0)</f>
        <v>0</v>
      </c>
      <c r="M1101" s="18">
        <f t="shared" si="72"/>
        <v>0</v>
      </c>
      <c r="O1101" s="15"/>
    </row>
    <row r="1102" spans="1:15" ht="13.5">
      <c r="A1102" s="13">
        <v>203061625</v>
      </c>
      <c r="B1102" s="14" t="s">
        <v>1199</v>
      </c>
      <c r="C1102" s="15">
        <v>0</v>
      </c>
      <c r="D1102" s="15">
        <v>0</v>
      </c>
      <c r="E1102" s="15">
        <v>0</v>
      </c>
      <c r="F1102" s="15">
        <v>0</v>
      </c>
      <c r="G1102" s="11">
        <f t="shared" si="70"/>
        <v>0</v>
      </c>
      <c r="H1102" s="12">
        <f t="shared" si="71"/>
        <v>0</v>
      </c>
      <c r="I1102" s="324" t="s">
        <v>159</v>
      </c>
      <c r="J1102" s="17">
        <f>VLOOKUP(A1102,'TB 2023'!B:J,9,0)</f>
        <v>0</v>
      </c>
      <c r="K1102" s="18">
        <f t="shared" si="69"/>
        <v>0</v>
      </c>
      <c r="L1102" s="17">
        <f>VLOOKUP(A1102,'TB 2023'!B:M,12,0)</f>
        <v>0</v>
      </c>
      <c r="M1102" s="18">
        <f t="shared" si="72"/>
        <v>0</v>
      </c>
      <c r="O1102" s="15"/>
    </row>
    <row r="1103" spans="1:15" ht="13.5">
      <c r="A1103" s="13">
        <v>203061626</v>
      </c>
      <c r="B1103" s="14" t="s">
        <v>1200</v>
      </c>
      <c r="C1103" s="15">
        <v>0</v>
      </c>
      <c r="D1103" s="15">
        <v>0</v>
      </c>
      <c r="E1103" s="15">
        <v>0</v>
      </c>
      <c r="F1103" s="15">
        <v>0</v>
      </c>
      <c r="G1103" s="11">
        <f t="shared" si="70"/>
        <v>0</v>
      </c>
      <c r="H1103" s="12">
        <f t="shared" si="71"/>
        <v>0</v>
      </c>
      <c r="I1103" s="324" t="s">
        <v>159</v>
      </c>
      <c r="J1103" s="17">
        <f>VLOOKUP(A1103,'TB 2023'!B:J,9,0)</f>
        <v>0</v>
      </c>
      <c r="K1103" s="18">
        <f t="shared" si="69"/>
        <v>0</v>
      </c>
      <c r="L1103" s="17">
        <f>VLOOKUP(A1103,'TB 2023'!B:M,12,0)</f>
        <v>0</v>
      </c>
      <c r="M1103" s="18">
        <f t="shared" si="72"/>
        <v>0</v>
      </c>
      <c r="O1103" s="15"/>
    </row>
    <row r="1104" spans="1:15" ht="13.5">
      <c r="A1104" s="13">
        <v>203061630</v>
      </c>
      <c r="B1104" s="14" t="s">
        <v>1201</v>
      </c>
      <c r="C1104" s="15">
        <v>0</v>
      </c>
      <c r="D1104" s="15">
        <v>0</v>
      </c>
      <c r="E1104" s="15">
        <v>0</v>
      </c>
      <c r="F1104" s="15">
        <v>0</v>
      </c>
      <c r="G1104" s="11">
        <f t="shared" si="70"/>
        <v>0</v>
      </c>
      <c r="H1104" s="12">
        <f t="shared" si="71"/>
        <v>0</v>
      </c>
      <c r="I1104" s="324" t="s">
        <v>159</v>
      </c>
      <c r="J1104" s="17">
        <f>VLOOKUP(A1104,'TB 2023'!B:J,9,0)</f>
        <v>0</v>
      </c>
      <c r="K1104" s="18">
        <f t="shared" si="69"/>
        <v>0</v>
      </c>
      <c r="L1104" s="17">
        <f>VLOOKUP(A1104,'TB 2023'!B:M,12,0)</f>
        <v>0</v>
      </c>
      <c r="M1104" s="18">
        <f t="shared" si="72"/>
        <v>0</v>
      </c>
      <c r="O1104" s="15"/>
    </row>
    <row r="1105" spans="1:15" ht="13.5">
      <c r="A1105" s="13">
        <v>203061631</v>
      </c>
      <c r="B1105" s="14" t="s">
        <v>1202</v>
      </c>
      <c r="C1105" s="15">
        <v>0</v>
      </c>
      <c r="D1105" s="15">
        <v>0</v>
      </c>
      <c r="E1105" s="15">
        <v>0</v>
      </c>
      <c r="F1105" s="15">
        <v>0</v>
      </c>
      <c r="G1105" s="11">
        <f t="shared" si="70"/>
        <v>0</v>
      </c>
      <c r="H1105" s="12">
        <f t="shared" si="71"/>
        <v>0</v>
      </c>
      <c r="I1105" s="324" t="s">
        <v>159</v>
      </c>
      <c r="J1105" s="17">
        <f>VLOOKUP(A1105,'TB 2023'!B:J,9,0)</f>
        <v>0</v>
      </c>
      <c r="K1105" s="18">
        <f t="shared" si="69"/>
        <v>0</v>
      </c>
      <c r="L1105" s="17">
        <f>VLOOKUP(A1105,'TB 2023'!B:M,12,0)</f>
        <v>0</v>
      </c>
      <c r="M1105" s="18">
        <f t="shared" si="72"/>
        <v>0</v>
      </c>
      <c r="O1105" s="15"/>
    </row>
    <row r="1106" spans="1:15" ht="13.5">
      <c r="A1106" s="13">
        <v>203061632</v>
      </c>
      <c r="B1106" s="14" t="s">
        <v>1203</v>
      </c>
      <c r="C1106" s="15">
        <v>0</v>
      </c>
      <c r="D1106" s="15">
        <v>0</v>
      </c>
      <c r="E1106" s="15">
        <v>36472</v>
      </c>
      <c r="F1106" s="15">
        <v>36472</v>
      </c>
      <c r="G1106" s="11">
        <f t="shared" si="70"/>
        <v>0</v>
      </c>
      <c r="H1106" s="12">
        <f t="shared" si="71"/>
        <v>0</v>
      </c>
      <c r="I1106" s="324" t="s">
        <v>159</v>
      </c>
      <c r="J1106" s="17">
        <f>VLOOKUP(A1106,'TB 2023'!B:J,9,0)</f>
        <v>0</v>
      </c>
      <c r="K1106" s="18">
        <f t="shared" si="69"/>
        <v>0</v>
      </c>
      <c r="L1106" s="17">
        <f>VLOOKUP(A1106,'TB 2023'!B:M,12,0)</f>
        <v>36472</v>
      </c>
      <c r="M1106" s="18">
        <f t="shared" si="72"/>
        <v>0</v>
      </c>
      <c r="O1106" s="15"/>
    </row>
    <row r="1107" spans="1:15" ht="13.5">
      <c r="A1107" s="13">
        <v>203061633</v>
      </c>
      <c r="B1107" s="14" t="s">
        <v>1204</v>
      </c>
      <c r="C1107" s="15">
        <v>0</v>
      </c>
      <c r="D1107" s="15">
        <v>0</v>
      </c>
      <c r="E1107" s="15">
        <v>25684</v>
      </c>
      <c r="F1107" s="15">
        <v>25684</v>
      </c>
      <c r="G1107" s="11">
        <f t="shared" si="70"/>
        <v>0</v>
      </c>
      <c r="H1107" s="12">
        <f t="shared" si="71"/>
        <v>0</v>
      </c>
      <c r="I1107" s="324" t="s">
        <v>159</v>
      </c>
      <c r="J1107" s="17">
        <f>VLOOKUP(A1107,'TB 2023'!B:J,9,0)</f>
        <v>0</v>
      </c>
      <c r="K1107" s="18">
        <f t="shared" si="69"/>
        <v>0</v>
      </c>
      <c r="L1107" s="17">
        <f>VLOOKUP(A1107,'TB 2023'!B:M,12,0)</f>
        <v>25684</v>
      </c>
      <c r="M1107" s="18">
        <f t="shared" si="72"/>
        <v>0</v>
      </c>
      <c r="O1107" s="15"/>
    </row>
    <row r="1108" spans="1:15" ht="13.5">
      <c r="A1108" s="13">
        <v>203061634</v>
      </c>
      <c r="B1108" s="14" t="s">
        <v>1205</v>
      </c>
      <c r="C1108" s="15">
        <v>0</v>
      </c>
      <c r="D1108" s="15">
        <v>0</v>
      </c>
      <c r="E1108" s="15">
        <v>27983</v>
      </c>
      <c r="F1108" s="15">
        <v>27983</v>
      </c>
      <c r="G1108" s="11">
        <f t="shared" si="70"/>
        <v>0</v>
      </c>
      <c r="H1108" s="12">
        <f t="shared" si="71"/>
        <v>0</v>
      </c>
      <c r="I1108" s="324" t="s">
        <v>159</v>
      </c>
      <c r="J1108" s="17">
        <f>VLOOKUP(A1108,'TB 2023'!B:J,9,0)</f>
        <v>0</v>
      </c>
      <c r="K1108" s="18">
        <f t="shared" si="69"/>
        <v>0</v>
      </c>
      <c r="L1108" s="17">
        <f>VLOOKUP(A1108,'TB 2023'!B:M,12,0)</f>
        <v>27983</v>
      </c>
      <c r="M1108" s="18">
        <f t="shared" si="72"/>
        <v>0</v>
      </c>
      <c r="O1108" s="15"/>
    </row>
    <row r="1109" spans="1:15" ht="13.5">
      <c r="A1109" s="13">
        <v>203061635</v>
      </c>
      <c r="B1109" s="14" t="s">
        <v>1206</v>
      </c>
      <c r="C1109" s="15">
        <v>0</v>
      </c>
      <c r="D1109" s="15">
        <v>0</v>
      </c>
      <c r="E1109" s="15">
        <v>0</v>
      </c>
      <c r="F1109" s="15">
        <v>0</v>
      </c>
      <c r="G1109" s="11">
        <f t="shared" si="70"/>
        <v>0</v>
      </c>
      <c r="H1109" s="12">
        <f t="shared" si="71"/>
        <v>0</v>
      </c>
      <c r="I1109" s="324" t="s">
        <v>159</v>
      </c>
      <c r="J1109" s="17">
        <f>VLOOKUP(A1109,'TB 2023'!B:J,9,0)</f>
        <v>0</v>
      </c>
      <c r="K1109" s="18">
        <f t="shared" si="69"/>
        <v>0</v>
      </c>
      <c r="L1109" s="17">
        <f>VLOOKUP(A1109,'TB 2023'!B:M,12,0)</f>
        <v>0</v>
      </c>
      <c r="M1109" s="18">
        <f t="shared" si="72"/>
        <v>0</v>
      </c>
      <c r="O1109" s="15"/>
    </row>
    <row r="1110" spans="1:15" ht="13.5">
      <c r="A1110" s="13">
        <v>203061637</v>
      </c>
      <c r="B1110" s="14" t="s">
        <v>1207</v>
      </c>
      <c r="C1110" s="15">
        <v>0</v>
      </c>
      <c r="D1110" s="15">
        <v>0</v>
      </c>
      <c r="E1110" s="15">
        <v>0</v>
      </c>
      <c r="F1110" s="15">
        <v>0</v>
      </c>
      <c r="G1110" s="11">
        <f t="shared" si="70"/>
        <v>0</v>
      </c>
      <c r="H1110" s="12">
        <f t="shared" si="71"/>
        <v>0</v>
      </c>
      <c r="I1110" s="324" t="s">
        <v>159</v>
      </c>
      <c r="J1110" s="17">
        <f>VLOOKUP(A1110,'TB 2023'!B:J,9,0)</f>
        <v>0</v>
      </c>
      <c r="K1110" s="18">
        <f t="shared" si="69"/>
        <v>0</v>
      </c>
      <c r="L1110" s="17">
        <f>VLOOKUP(A1110,'TB 2023'!B:M,12,0)</f>
        <v>0</v>
      </c>
      <c r="M1110" s="18">
        <f t="shared" si="72"/>
        <v>0</v>
      </c>
      <c r="O1110" s="15"/>
    </row>
    <row r="1111" spans="1:15" ht="13.5">
      <c r="A1111" s="13">
        <v>203061639</v>
      </c>
      <c r="B1111" s="14" t="s">
        <v>1208</v>
      </c>
      <c r="C1111" s="15">
        <v>0</v>
      </c>
      <c r="D1111" s="15">
        <v>0</v>
      </c>
      <c r="E1111" s="15">
        <v>32787</v>
      </c>
      <c r="F1111" s="15">
        <v>32787</v>
      </c>
      <c r="G1111" s="11">
        <f t="shared" si="70"/>
        <v>0</v>
      </c>
      <c r="H1111" s="12">
        <f t="shared" si="71"/>
        <v>0</v>
      </c>
      <c r="I1111" s="324" t="s">
        <v>159</v>
      </c>
      <c r="J1111" s="17">
        <f>VLOOKUP(A1111,'TB 2023'!B:J,9,0)</f>
        <v>0</v>
      </c>
      <c r="K1111" s="18">
        <f t="shared" si="69"/>
        <v>0</v>
      </c>
      <c r="L1111" s="17">
        <f>VLOOKUP(A1111,'TB 2023'!B:M,12,0)</f>
        <v>32787</v>
      </c>
      <c r="M1111" s="18">
        <f t="shared" si="72"/>
        <v>0</v>
      </c>
      <c r="O1111" s="15"/>
    </row>
    <row r="1112" spans="1:15" ht="13.5">
      <c r="A1112" s="13">
        <v>203061641</v>
      </c>
      <c r="B1112" s="14" t="s">
        <v>1209</v>
      </c>
      <c r="C1112" s="15">
        <v>0</v>
      </c>
      <c r="D1112" s="15">
        <v>0</v>
      </c>
      <c r="E1112" s="15">
        <v>20048</v>
      </c>
      <c r="F1112" s="15">
        <v>20048</v>
      </c>
      <c r="G1112" s="11">
        <f t="shared" si="70"/>
        <v>0</v>
      </c>
      <c r="H1112" s="12">
        <f t="shared" si="71"/>
        <v>0</v>
      </c>
      <c r="I1112" s="324" t="s">
        <v>159</v>
      </c>
      <c r="J1112" s="17">
        <f>VLOOKUP(A1112,'TB 2023'!B:J,9,0)</f>
        <v>0</v>
      </c>
      <c r="K1112" s="18">
        <f t="shared" si="69"/>
        <v>0</v>
      </c>
      <c r="L1112" s="17">
        <f>VLOOKUP(A1112,'TB 2023'!B:M,12,0)</f>
        <v>20048</v>
      </c>
      <c r="M1112" s="18">
        <f t="shared" si="72"/>
        <v>0</v>
      </c>
      <c r="O1112" s="15"/>
    </row>
    <row r="1113" spans="1:15" ht="13.5">
      <c r="A1113" s="13">
        <v>203061642</v>
      </c>
      <c r="B1113" s="14" t="s">
        <v>1210</v>
      </c>
      <c r="C1113" s="15">
        <v>0</v>
      </c>
      <c r="D1113" s="15">
        <v>0</v>
      </c>
      <c r="E1113" s="15">
        <v>28197</v>
      </c>
      <c r="F1113" s="15">
        <v>28197</v>
      </c>
      <c r="G1113" s="11">
        <f t="shared" si="70"/>
        <v>0</v>
      </c>
      <c r="H1113" s="12">
        <f t="shared" si="71"/>
        <v>0</v>
      </c>
      <c r="I1113" s="324" t="s">
        <v>159</v>
      </c>
      <c r="J1113" s="17">
        <f>VLOOKUP(A1113,'TB 2023'!B:J,9,0)</f>
        <v>0</v>
      </c>
      <c r="K1113" s="18">
        <f t="shared" si="69"/>
        <v>0</v>
      </c>
      <c r="L1113" s="17">
        <f>VLOOKUP(A1113,'TB 2023'!B:M,12,0)</f>
        <v>28197</v>
      </c>
      <c r="M1113" s="18">
        <f t="shared" si="72"/>
        <v>0</v>
      </c>
      <c r="O1113" s="15"/>
    </row>
    <row r="1114" spans="1:15" ht="13.5">
      <c r="A1114" s="13">
        <v>203061643</v>
      </c>
      <c r="B1114" s="14" t="s">
        <v>1211</v>
      </c>
      <c r="C1114" s="15">
        <v>0</v>
      </c>
      <c r="D1114" s="15">
        <v>0</v>
      </c>
      <c r="E1114" s="15">
        <v>27497</v>
      </c>
      <c r="F1114" s="15">
        <v>27497</v>
      </c>
      <c r="G1114" s="11">
        <f t="shared" si="70"/>
        <v>0</v>
      </c>
      <c r="H1114" s="12">
        <f t="shared" si="71"/>
        <v>0</v>
      </c>
      <c r="I1114" s="324" t="s">
        <v>159</v>
      </c>
      <c r="J1114" s="17">
        <f>VLOOKUP(A1114,'TB 2023'!B:J,9,0)</f>
        <v>0</v>
      </c>
      <c r="K1114" s="18">
        <f t="shared" si="69"/>
        <v>0</v>
      </c>
      <c r="L1114" s="17">
        <f>VLOOKUP(A1114,'TB 2023'!B:M,12,0)</f>
        <v>27497</v>
      </c>
      <c r="M1114" s="18">
        <f t="shared" si="72"/>
        <v>0</v>
      </c>
      <c r="O1114" s="15"/>
    </row>
    <row r="1115" spans="1:15" ht="13.5">
      <c r="A1115" s="13">
        <v>203061644</v>
      </c>
      <c r="B1115" s="14" t="s">
        <v>1212</v>
      </c>
      <c r="C1115" s="15">
        <v>0</v>
      </c>
      <c r="D1115" s="15">
        <v>0</v>
      </c>
      <c r="E1115" s="15">
        <v>0</v>
      </c>
      <c r="F1115" s="15">
        <v>0</v>
      </c>
      <c r="G1115" s="11">
        <f t="shared" si="70"/>
        <v>0</v>
      </c>
      <c r="H1115" s="12">
        <f t="shared" si="71"/>
        <v>0</v>
      </c>
      <c r="I1115" s="324" t="s">
        <v>159</v>
      </c>
      <c r="J1115" s="17">
        <f>VLOOKUP(A1115,'TB 2023'!B:J,9,0)</f>
        <v>0</v>
      </c>
      <c r="K1115" s="18">
        <f t="shared" si="69"/>
        <v>0</v>
      </c>
      <c r="L1115" s="17">
        <f>VLOOKUP(A1115,'TB 2023'!B:M,12,0)</f>
        <v>0</v>
      </c>
      <c r="M1115" s="18">
        <f t="shared" si="72"/>
        <v>0</v>
      </c>
      <c r="O1115" s="15"/>
    </row>
    <row r="1116" spans="1:15" ht="13.5">
      <c r="A1116" s="13">
        <v>203061645</v>
      </c>
      <c r="B1116" s="14" t="s">
        <v>1213</v>
      </c>
      <c r="C1116" s="15">
        <v>0</v>
      </c>
      <c r="D1116" s="15">
        <v>0</v>
      </c>
      <c r="E1116" s="15">
        <v>372109</v>
      </c>
      <c r="F1116" s="15">
        <v>372109</v>
      </c>
      <c r="G1116" s="11">
        <f t="shared" si="70"/>
        <v>0</v>
      </c>
      <c r="H1116" s="12">
        <f t="shared" si="71"/>
        <v>0</v>
      </c>
      <c r="I1116" s="324" t="s">
        <v>159</v>
      </c>
      <c r="J1116" s="17">
        <f>VLOOKUP(A1116,'TB 2023'!B:J,9,0)</f>
        <v>0</v>
      </c>
      <c r="K1116" s="18">
        <f t="shared" si="69"/>
        <v>0</v>
      </c>
      <c r="L1116" s="17">
        <f>VLOOKUP(A1116,'TB 2023'!B:M,12,0)</f>
        <v>372109</v>
      </c>
      <c r="M1116" s="18">
        <f t="shared" si="72"/>
        <v>0</v>
      </c>
      <c r="O1116" s="15"/>
    </row>
    <row r="1117" spans="1:15" ht="13.5">
      <c r="A1117" s="13">
        <v>203061647</v>
      </c>
      <c r="B1117" s="14" t="s">
        <v>1214</v>
      </c>
      <c r="C1117" s="15">
        <v>0</v>
      </c>
      <c r="D1117" s="15">
        <v>0</v>
      </c>
      <c r="E1117" s="15">
        <v>144886</v>
      </c>
      <c r="F1117" s="15">
        <v>144886</v>
      </c>
      <c r="G1117" s="11">
        <f t="shared" si="70"/>
        <v>0</v>
      </c>
      <c r="H1117" s="12">
        <f t="shared" si="71"/>
        <v>0</v>
      </c>
      <c r="I1117" s="324" t="s">
        <v>159</v>
      </c>
      <c r="J1117" s="17">
        <f>VLOOKUP(A1117,'TB 2023'!B:J,9,0)</f>
        <v>0</v>
      </c>
      <c r="K1117" s="18">
        <f t="shared" si="69"/>
        <v>0</v>
      </c>
      <c r="L1117" s="17">
        <f>VLOOKUP(A1117,'TB 2023'!B:M,12,0)</f>
        <v>144886</v>
      </c>
      <c r="M1117" s="18">
        <f t="shared" si="72"/>
        <v>0</v>
      </c>
      <c r="O1117" s="15"/>
    </row>
    <row r="1118" spans="1:15" ht="13.5">
      <c r="A1118" s="13">
        <v>203061650</v>
      </c>
      <c r="B1118" s="14" t="s">
        <v>1215</v>
      </c>
      <c r="C1118" s="15">
        <v>0</v>
      </c>
      <c r="D1118" s="15">
        <v>0</v>
      </c>
      <c r="E1118" s="15">
        <v>156626</v>
      </c>
      <c r="F1118" s="15">
        <v>156626</v>
      </c>
      <c r="G1118" s="11">
        <f t="shared" si="70"/>
        <v>0</v>
      </c>
      <c r="H1118" s="12">
        <f t="shared" si="71"/>
        <v>0</v>
      </c>
      <c r="I1118" s="324" t="s">
        <v>159</v>
      </c>
      <c r="J1118" s="17">
        <f>VLOOKUP(A1118,'TB 2023'!B:J,9,0)</f>
        <v>0</v>
      </c>
      <c r="K1118" s="18">
        <f t="shared" si="69"/>
        <v>0</v>
      </c>
      <c r="L1118" s="17">
        <f>VLOOKUP(A1118,'TB 2023'!B:M,12,0)</f>
        <v>156626</v>
      </c>
      <c r="M1118" s="18">
        <f t="shared" si="72"/>
        <v>0</v>
      </c>
      <c r="O1118" s="15"/>
    </row>
    <row r="1119" spans="1:15" ht="13.5">
      <c r="A1119" s="13">
        <v>203061651</v>
      </c>
      <c r="B1119" s="14" t="s">
        <v>1216</v>
      </c>
      <c r="C1119" s="15">
        <v>0</v>
      </c>
      <c r="D1119" s="15">
        <v>0</v>
      </c>
      <c r="E1119" s="15">
        <v>0</v>
      </c>
      <c r="F1119" s="15">
        <v>0</v>
      </c>
      <c r="G1119" s="11">
        <f t="shared" si="70"/>
        <v>0</v>
      </c>
      <c r="H1119" s="12">
        <f t="shared" si="71"/>
        <v>0</v>
      </c>
      <c r="I1119" s="324" t="s">
        <v>159</v>
      </c>
      <c r="J1119" s="17">
        <f>VLOOKUP(A1119,'TB 2023'!B:J,9,0)</f>
        <v>0</v>
      </c>
      <c r="K1119" s="18">
        <f t="shared" si="69"/>
        <v>0</v>
      </c>
      <c r="L1119" s="17">
        <f>VLOOKUP(A1119,'TB 2023'!B:M,12,0)</f>
        <v>0</v>
      </c>
      <c r="M1119" s="18">
        <f t="shared" si="72"/>
        <v>0</v>
      </c>
      <c r="O1119" s="15"/>
    </row>
    <row r="1120" spans="1:15" ht="13.5">
      <c r="A1120" s="13">
        <v>203061656</v>
      </c>
      <c r="B1120" s="14" t="s">
        <v>1217</v>
      </c>
      <c r="C1120" s="15">
        <v>0</v>
      </c>
      <c r="D1120" s="15">
        <v>0</v>
      </c>
      <c r="E1120" s="15">
        <v>47952</v>
      </c>
      <c r="F1120" s="15">
        <v>47952</v>
      </c>
      <c r="G1120" s="11">
        <f t="shared" si="70"/>
        <v>0</v>
      </c>
      <c r="H1120" s="12">
        <f t="shared" si="71"/>
        <v>0</v>
      </c>
      <c r="I1120" s="324" t="s">
        <v>159</v>
      </c>
      <c r="J1120" s="17">
        <f>VLOOKUP(A1120,'TB 2023'!B:J,9,0)</f>
        <v>0</v>
      </c>
      <c r="K1120" s="18">
        <f t="shared" si="69"/>
        <v>0</v>
      </c>
      <c r="L1120" s="17">
        <f>VLOOKUP(A1120,'TB 2023'!B:M,12,0)</f>
        <v>47952</v>
      </c>
      <c r="M1120" s="18">
        <f t="shared" si="72"/>
        <v>0</v>
      </c>
      <c r="O1120" s="15"/>
    </row>
    <row r="1121" spans="1:15" ht="13.5">
      <c r="A1121" s="13">
        <v>203061657</v>
      </c>
      <c r="B1121" s="14" t="s">
        <v>1218</v>
      </c>
      <c r="C1121" s="15">
        <v>0</v>
      </c>
      <c r="D1121" s="15">
        <v>0</v>
      </c>
      <c r="E1121" s="15">
        <v>51419</v>
      </c>
      <c r="F1121" s="15">
        <v>51419</v>
      </c>
      <c r="G1121" s="11">
        <f t="shared" si="70"/>
        <v>0</v>
      </c>
      <c r="H1121" s="12">
        <f t="shared" si="71"/>
        <v>0</v>
      </c>
      <c r="I1121" s="324" t="s">
        <v>159</v>
      </c>
      <c r="J1121" s="17">
        <f>VLOOKUP(A1121,'TB 2023'!B:J,9,0)</f>
        <v>0</v>
      </c>
      <c r="K1121" s="18">
        <f t="shared" si="69"/>
        <v>0</v>
      </c>
      <c r="L1121" s="17">
        <f>VLOOKUP(A1121,'TB 2023'!B:M,12,0)</f>
        <v>51419</v>
      </c>
      <c r="M1121" s="18">
        <f t="shared" si="72"/>
        <v>0</v>
      </c>
      <c r="O1121" s="15"/>
    </row>
    <row r="1122" spans="1:15" ht="13.5">
      <c r="A1122" s="13">
        <v>203061658</v>
      </c>
      <c r="B1122" s="14" t="s">
        <v>1219</v>
      </c>
      <c r="C1122" s="15">
        <v>0</v>
      </c>
      <c r="D1122" s="15">
        <v>0</v>
      </c>
      <c r="E1122" s="15">
        <v>26814</v>
      </c>
      <c r="F1122" s="15">
        <v>26814</v>
      </c>
      <c r="G1122" s="11">
        <f t="shared" si="70"/>
        <v>0</v>
      </c>
      <c r="H1122" s="12">
        <f t="shared" si="71"/>
        <v>0</v>
      </c>
      <c r="I1122" s="324" t="s">
        <v>159</v>
      </c>
      <c r="J1122" s="17">
        <f>VLOOKUP(A1122,'TB 2023'!B:J,9,0)</f>
        <v>0</v>
      </c>
      <c r="K1122" s="18">
        <f t="shared" si="69"/>
        <v>0</v>
      </c>
      <c r="L1122" s="17">
        <f>VLOOKUP(A1122,'TB 2023'!B:M,12,0)</f>
        <v>26814</v>
      </c>
      <c r="M1122" s="18">
        <f t="shared" si="72"/>
        <v>0</v>
      </c>
      <c r="O1122" s="15"/>
    </row>
    <row r="1123" spans="1:15" ht="13.5">
      <c r="A1123" s="13">
        <v>203061659</v>
      </c>
      <c r="B1123" s="14" t="s">
        <v>1220</v>
      </c>
      <c r="C1123" s="15">
        <v>0</v>
      </c>
      <c r="D1123" s="15">
        <v>0</v>
      </c>
      <c r="E1123" s="15">
        <v>63335.75</v>
      </c>
      <c r="F1123" s="15">
        <v>63335.75</v>
      </c>
      <c r="G1123" s="11">
        <f t="shared" si="70"/>
        <v>0</v>
      </c>
      <c r="H1123" s="12">
        <f t="shared" si="71"/>
        <v>0</v>
      </c>
      <c r="I1123" s="324" t="s">
        <v>159</v>
      </c>
      <c r="J1123" s="17">
        <f>VLOOKUP(A1123,'TB 2023'!B:J,9,0)</f>
        <v>0</v>
      </c>
      <c r="K1123" s="18">
        <f t="shared" si="69"/>
        <v>0</v>
      </c>
      <c r="L1123" s="17">
        <f>VLOOKUP(A1123,'TB 2023'!B:M,12,0)</f>
        <v>63335.75</v>
      </c>
      <c r="M1123" s="18">
        <f t="shared" si="72"/>
        <v>0</v>
      </c>
      <c r="O1123" s="15"/>
    </row>
    <row r="1124" spans="1:15" ht="13.5">
      <c r="A1124" s="13">
        <v>203061660</v>
      </c>
      <c r="B1124" s="14" t="s">
        <v>1221</v>
      </c>
      <c r="C1124" s="15">
        <v>0</v>
      </c>
      <c r="D1124" s="15">
        <v>0</v>
      </c>
      <c r="E1124" s="15">
        <v>0</v>
      </c>
      <c r="F1124" s="15">
        <v>0</v>
      </c>
      <c r="G1124" s="11">
        <f t="shared" si="70"/>
        <v>0</v>
      </c>
      <c r="H1124" s="12">
        <f t="shared" si="71"/>
        <v>0</v>
      </c>
      <c r="I1124" s="324" t="s">
        <v>159</v>
      </c>
      <c r="J1124" s="17">
        <f>VLOOKUP(A1124,'TB 2023'!B:J,9,0)</f>
        <v>0</v>
      </c>
      <c r="K1124" s="18">
        <f t="shared" si="69"/>
        <v>0</v>
      </c>
      <c r="L1124" s="17">
        <f>VLOOKUP(A1124,'TB 2023'!B:M,12,0)</f>
        <v>0</v>
      </c>
      <c r="M1124" s="18">
        <f t="shared" si="72"/>
        <v>0</v>
      </c>
      <c r="O1124" s="15"/>
    </row>
    <row r="1125" spans="1:15" ht="13.5">
      <c r="A1125" s="13">
        <v>203061661</v>
      </c>
      <c r="B1125" s="14" t="s">
        <v>1222</v>
      </c>
      <c r="C1125" s="15">
        <v>0</v>
      </c>
      <c r="D1125" s="15">
        <v>0</v>
      </c>
      <c r="E1125" s="15">
        <v>0</v>
      </c>
      <c r="F1125" s="15">
        <v>0</v>
      </c>
      <c r="G1125" s="11">
        <f t="shared" si="70"/>
        <v>0</v>
      </c>
      <c r="H1125" s="12">
        <f t="shared" si="71"/>
        <v>0</v>
      </c>
      <c r="I1125" s="324" t="s">
        <v>159</v>
      </c>
      <c r="J1125" s="17">
        <f>VLOOKUP(A1125,'TB 2023'!B:J,9,0)</f>
        <v>0</v>
      </c>
      <c r="K1125" s="18">
        <f t="shared" si="69"/>
        <v>0</v>
      </c>
      <c r="L1125" s="17">
        <f>VLOOKUP(A1125,'TB 2023'!B:M,12,0)</f>
        <v>0</v>
      </c>
      <c r="M1125" s="18">
        <f t="shared" si="72"/>
        <v>0</v>
      </c>
      <c r="O1125" s="15"/>
    </row>
    <row r="1126" spans="1:15" ht="13.5">
      <c r="A1126" s="13">
        <v>203061662</v>
      </c>
      <c r="B1126" s="14" t="s">
        <v>1223</v>
      </c>
      <c r="C1126" s="15">
        <v>0</v>
      </c>
      <c r="D1126" s="15">
        <v>0</v>
      </c>
      <c r="E1126" s="15">
        <v>92354</v>
      </c>
      <c r="F1126" s="15">
        <v>92354</v>
      </c>
      <c r="G1126" s="11">
        <f t="shared" si="70"/>
        <v>0</v>
      </c>
      <c r="H1126" s="12">
        <f t="shared" si="71"/>
        <v>0</v>
      </c>
      <c r="I1126" s="324" t="s">
        <v>159</v>
      </c>
      <c r="J1126" s="17">
        <f>VLOOKUP(A1126,'TB 2023'!B:J,9,0)</f>
        <v>0</v>
      </c>
      <c r="K1126" s="18">
        <f t="shared" si="69"/>
        <v>0</v>
      </c>
      <c r="L1126" s="17">
        <f>VLOOKUP(A1126,'TB 2023'!B:M,12,0)</f>
        <v>92354</v>
      </c>
      <c r="M1126" s="18">
        <f t="shared" si="72"/>
        <v>0</v>
      </c>
      <c r="O1126" s="15"/>
    </row>
    <row r="1127" spans="1:15" ht="13.5">
      <c r="A1127" s="13">
        <v>203061663</v>
      </c>
      <c r="B1127" s="14" t="s">
        <v>1224</v>
      </c>
      <c r="C1127" s="15">
        <v>0</v>
      </c>
      <c r="D1127" s="15">
        <v>0</v>
      </c>
      <c r="E1127" s="15">
        <v>218096</v>
      </c>
      <c r="F1127" s="15">
        <v>218096</v>
      </c>
      <c r="G1127" s="11">
        <f t="shared" si="70"/>
        <v>0</v>
      </c>
      <c r="H1127" s="12">
        <f t="shared" si="71"/>
        <v>0</v>
      </c>
      <c r="I1127" s="324" t="s">
        <v>159</v>
      </c>
      <c r="J1127" s="17">
        <f>VLOOKUP(A1127,'TB 2023'!B:J,9,0)</f>
        <v>0</v>
      </c>
      <c r="K1127" s="18">
        <f t="shared" si="69"/>
        <v>0</v>
      </c>
      <c r="L1127" s="17">
        <f>VLOOKUP(A1127,'TB 2023'!B:M,12,0)</f>
        <v>218096</v>
      </c>
      <c r="M1127" s="18">
        <f t="shared" si="72"/>
        <v>0</v>
      </c>
      <c r="O1127" s="15"/>
    </row>
    <row r="1128" spans="1:15" ht="13.5">
      <c r="A1128" s="13">
        <v>203061664</v>
      </c>
      <c r="B1128" s="14" t="s">
        <v>1225</v>
      </c>
      <c r="C1128" s="15">
        <v>0</v>
      </c>
      <c r="D1128" s="15">
        <v>0</v>
      </c>
      <c r="E1128" s="15">
        <v>215730</v>
      </c>
      <c r="F1128" s="15">
        <v>215730</v>
      </c>
      <c r="G1128" s="11">
        <f t="shared" si="70"/>
        <v>0</v>
      </c>
      <c r="H1128" s="12">
        <f t="shared" si="71"/>
        <v>0</v>
      </c>
      <c r="I1128" s="324" t="s">
        <v>159</v>
      </c>
      <c r="J1128" s="17">
        <f>VLOOKUP(A1128,'TB 2023'!B:J,9,0)</f>
        <v>0</v>
      </c>
      <c r="K1128" s="18">
        <f t="shared" si="69"/>
        <v>0</v>
      </c>
      <c r="L1128" s="17">
        <f>VLOOKUP(A1128,'TB 2023'!B:M,12,0)</f>
        <v>215730</v>
      </c>
      <c r="M1128" s="18">
        <f t="shared" si="72"/>
        <v>0</v>
      </c>
      <c r="O1128" s="15"/>
    </row>
    <row r="1129" spans="1:15" ht="13.5">
      <c r="A1129" s="13">
        <v>203061667</v>
      </c>
      <c r="B1129" s="14" t="s">
        <v>1226</v>
      </c>
      <c r="C1129" s="15">
        <v>0</v>
      </c>
      <c r="D1129" s="15">
        <v>0</v>
      </c>
      <c r="E1129" s="15">
        <v>144475</v>
      </c>
      <c r="F1129" s="15">
        <v>144475</v>
      </c>
      <c r="G1129" s="11">
        <f t="shared" si="70"/>
        <v>0</v>
      </c>
      <c r="H1129" s="12">
        <f t="shared" si="71"/>
        <v>0</v>
      </c>
      <c r="I1129" s="324" t="s">
        <v>159</v>
      </c>
      <c r="J1129" s="17">
        <f>VLOOKUP(A1129,'TB 2023'!B:J,9,0)</f>
        <v>0</v>
      </c>
      <c r="K1129" s="18">
        <f t="shared" si="69"/>
        <v>0</v>
      </c>
      <c r="L1129" s="17">
        <f>VLOOKUP(A1129,'TB 2023'!B:M,12,0)</f>
        <v>144475</v>
      </c>
      <c r="M1129" s="18">
        <f t="shared" si="72"/>
        <v>0</v>
      </c>
      <c r="O1129" s="15"/>
    </row>
    <row r="1130" spans="1:15" ht="13.5">
      <c r="A1130" s="13">
        <v>203061668</v>
      </c>
      <c r="B1130" s="14" t="s">
        <v>1227</v>
      </c>
      <c r="C1130" s="15">
        <v>0</v>
      </c>
      <c r="D1130" s="15">
        <v>0</v>
      </c>
      <c r="E1130" s="15">
        <v>0</v>
      </c>
      <c r="F1130" s="15">
        <v>0</v>
      </c>
      <c r="G1130" s="11">
        <f t="shared" si="70"/>
        <v>0</v>
      </c>
      <c r="H1130" s="12">
        <f t="shared" si="71"/>
        <v>0</v>
      </c>
      <c r="I1130" s="324" t="s">
        <v>159</v>
      </c>
      <c r="J1130" s="17">
        <f>VLOOKUP(A1130,'TB 2023'!B:J,9,0)</f>
        <v>0</v>
      </c>
      <c r="K1130" s="18">
        <f t="shared" si="69"/>
        <v>0</v>
      </c>
      <c r="L1130" s="17">
        <f>VLOOKUP(A1130,'TB 2023'!B:M,12,0)</f>
        <v>0</v>
      </c>
      <c r="M1130" s="18">
        <f t="shared" si="72"/>
        <v>0</v>
      </c>
      <c r="O1130" s="15"/>
    </row>
    <row r="1131" spans="1:15" ht="13.5">
      <c r="A1131" s="13">
        <v>203061669</v>
      </c>
      <c r="B1131" s="14" t="s">
        <v>1228</v>
      </c>
      <c r="C1131" s="15">
        <v>0</v>
      </c>
      <c r="D1131" s="15">
        <v>0</v>
      </c>
      <c r="E1131" s="15">
        <v>37042</v>
      </c>
      <c r="F1131" s="15">
        <v>37042</v>
      </c>
      <c r="G1131" s="11">
        <f t="shared" si="70"/>
        <v>0</v>
      </c>
      <c r="H1131" s="12">
        <f t="shared" si="71"/>
        <v>0</v>
      </c>
      <c r="I1131" s="324" t="s">
        <v>159</v>
      </c>
      <c r="J1131" s="17">
        <f>VLOOKUP(A1131,'TB 2023'!B:J,9,0)</f>
        <v>0</v>
      </c>
      <c r="K1131" s="18">
        <f t="shared" si="69"/>
        <v>0</v>
      </c>
      <c r="L1131" s="17">
        <f>VLOOKUP(A1131,'TB 2023'!B:M,12,0)</f>
        <v>37042</v>
      </c>
      <c r="M1131" s="18">
        <f t="shared" si="72"/>
        <v>0</v>
      </c>
      <c r="O1131" s="15"/>
    </row>
    <row r="1132" spans="1:15" ht="13.5">
      <c r="A1132" s="13">
        <v>203061670</v>
      </c>
      <c r="B1132" s="14" t="s">
        <v>1229</v>
      </c>
      <c r="C1132" s="15">
        <v>0</v>
      </c>
      <c r="D1132" s="15">
        <v>0</v>
      </c>
      <c r="E1132" s="15">
        <v>6229.35</v>
      </c>
      <c r="F1132" s="15">
        <v>6229.35</v>
      </c>
      <c r="G1132" s="11">
        <f t="shared" si="70"/>
        <v>0</v>
      </c>
      <c r="H1132" s="12">
        <f t="shared" si="71"/>
        <v>0</v>
      </c>
      <c r="I1132" s="324" t="s">
        <v>159</v>
      </c>
      <c r="J1132" s="17">
        <f>VLOOKUP(A1132,'TB 2023'!B:J,9,0)</f>
        <v>0</v>
      </c>
      <c r="K1132" s="18">
        <f t="shared" si="69"/>
        <v>0</v>
      </c>
      <c r="L1132" s="17">
        <f>VLOOKUP(A1132,'TB 2023'!B:M,12,0)</f>
        <v>6229.35</v>
      </c>
      <c r="M1132" s="18">
        <f t="shared" si="72"/>
        <v>0</v>
      </c>
      <c r="O1132" s="15"/>
    </row>
    <row r="1133" spans="1:15" ht="13.5">
      <c r="A1133" s="13">
        <v>203061671</v>
      </c>
      <c r="B1133" s="14" t="s">
        <v>1230</v>
      </c>
      <c r="C1133" s="15">
        <v>0</v>
      </c>
      <c r="D1133" s="15">
        <v>0</v>
      </c>
      <c r="E1133" s="15">
        <v>50256</v>
      </c>
      <c r="F1133" s="15">
        <v>50256</v>
      </c>
      <c r="G1133" s="11">
        <f t="shared" si="70"/>
        <v>0</v>
      </c>
      <c r="H1133" s="12">
        <f t="shared" si="71"/>
        <v>0</v>
      </c>
      <c r="I1133" s="324" t="s">
        <v>159</v>
      </c>
      <c r="J1133" s="17">
        <f>VLOOKUP(A1133,'TB 2023'!B:J,9,0)</f>
        <v>0</v>
      </c>
      <c r="K1133" s="18">
        <f t="shared" si="69"/>
        <v>0</v>
      </c>
      <c r="L1133" s="17">
        <f>VLOOKUP(A1133,'TB 2023'!B:M,12,0)</f>
        <v>50256</v>
      </c>
      <c r="M1133" s="18">
        <f t="shared" si="72"/>
        <v>0</v>
      </c>
      <c r="O1133" s="15"/>
    </row>
    <row r="1134" spans="1:15" ht="13.5">
      <c r="A1134" s="13">
        <v>203061674</v>
      </c>
      <c r="B1134" s="14" t="s">
        <v>1231</v>
      </c>
      <c r="C1134" s="15">
        <v>0</v>
      </c>
      <c r="D1134" s="15">
        <v>0</v>
      </c>
      <c r="E1134" s="15">
        <v>34892</v>
      </c>
      <c r="F1134" s="15">
        <v>34892</v>
      </c>
      <c r="G1134" s="11">
        <f t="shared" si="70"/>
        <v>0</v>
      </c>
      <c r="H1134" s="12">
        <f t="shared" si="71"/>
        <v>0</v>
      </c>
      <c r="I1134" s="324" t="s">
        <v>159</v>
      </c>
      <c r="J1134" s="17">
        <f>VLOOKUP(A1134,'TB 2023'!B:J,9,0)</f>
        <v>0</v>
      </c>
      <c r="K1134" s="18">
        <f t="shared" si="69"/>
        <v>0</v>
      </c>
      <c r="L1134" s="17">
        <f>VLOOKUP(A1134,'TB 2023'!B:M,12,0)</f>
        <v>34892</v>
      </c>
      <c r="M1134" s="18">
        <f t="shared" si="72"/>
        <v>0</v>
      </c>
      <c r="O1134" s="15"/>
    </row>
    <row r="1135" spans="1:15" ht="13.5">
      <c r="A1135" s="13">
        <v>203061676</v>
      </c>
      <c r="B1135" s="14" t="s">
        <v>1232</v>
      </c>
      <c r="C1135" s="15">
        <v>0</v>
      </c>
      <c r="D1135" s="15">
        <v>0</v>
      </c>
      <c r="E1135" s="15">
        <v>75883</v>
      </c>
      <c r="F1135" s="15">
        <v>75883</v>
      </c>
      <c r="G1135" s="11">
        <f t="shared" si="70"/>
        <v>0</v>
      </c>
      <c r="H1135" s="12">
        <f t="shared" si="71"/>
        <v>0</v>
      </c>
      <c r="I1135" s="324" t="s">
        <v>159</v>
      </c>
      <c r="J1135" s="17">
        <f>VLOOKUP(A1135,'TB 2023'!B:J,9,0)</f>
        <v>0</v>
      </c>
      <c r="K1135" s="18">
        <f t="shared" si="69"/>
        <v>0</v>
      </c>
      <c r="L1135" s="17">
        <f>VLOOKUP(A1135,'TB 2023'!B:M,12,0)</f>
        <v>75883</v>
      </c>
      <c r="M1135" s="18">
        <f t="shared" si="72"/>
        <v>0</v>
      </c>
      <c r="O1135" s="15"/>
    </row>
    <row r="1136" spans="1:15" ht="13.5">
      <c r="A1136" s="13">
        <v>203061677</v>
      </c>
      <c r="B1136" s="14" t="s">
        <v>1233</v>
      </c>
      <c r="C1136" s="15">
        <v>0</v>
      </c>
      <c r="D1136" s="15">
        <v>0</v>
      </c>
      <c r="E1136" s="15">
        <v>44408</v>
      </c>
      <c r="F1136" s="15">
        <v>44408</v>
      </c>
      <c r="G1136" s="11">
        <f t="shared" si="70"/>
        <v>0</v>
      </c>
      <c r="H1136" s="12">
        <f t="shared" si="71"/>
        <v>0</v>
      </c>
      <c r="I1136" s="324" t="s">
        <v>159</v>
      </c>
      <c r="J1136" s="17">
        <f>VLOOKUP(A1136,'TB 2023'!B:J,9,0)</f>
        <v>0</v>
      </c>
      <c r="K1136" s="18">
        <f t="shared" si="69"/>
        <v>0</v>
      </c>
      <c r="L1136" s="17">
        <f>VLOOKUP(A1136,'TB 2023'!B:M,12,0)</f>
        <v>44408</v>
      </c>
      <c r="M1136" s="18">
        <f t="shared" si="72"/>
        <v>0</v>
      </c>
      <c r="O1136" s="15"/>
    </row>
    <row r="1137" spans="1:15" ht="13.5">
      <c r="A1137" s="13">
        <v>203061678</v>
      </c>
      <c r="B1137" s="14" t="s">
        <v>1234</v>
      </c>
      <c r="C1137" s="15">
        <v>0</v>
      </c>
      <c r="D1137" s="15">
        <v>0</v>
      </c>
      <c r="E1137" s="15">
        <v>50204</v>
      </c>
      <c r="F1137" s="15">
        <v>50204</v>
      </c>
      <c r="G1137" s="11">
        <f t="shared" si="70"/>
        <v>0</v>
      </c>
      <c r="H1137" s="12">
        <f t="shared" si="71"/>
        <v>0</v>
      </c>
      <c r="I1137" s="324" t="s">
        <v>159</v>
      </c>
      <c r="J1137" s="17">
        <f>VLOOKUP(A1137,'TB 2023'!B:J,9,0)</f>
        <v>0</v>
      </c>
      <c r="K1137" s="18">
        <f t="shared" si="69"/>
        <v>0</v>
      </c>
      <c r="L1137" s="17">
        <f>VLOOKUP(A1137,'TB 2023'!B:M,12,0)</f>
        <v>50204</v>
      </c>
      <c r="M1137" s="18">
        <f t="shared" si="72"/>
        <v>0</v>
      </c>
      <c r="O1137" s="15"/>
    </row>
    <row r="1138" spans="1:15" ht="13.5">
      <c r="A1138" s="13">
        <v>203061679</v>
      </c>
      <c r="B1138" s="14" t="s">
        <v>1235</v>
      </c>
      <c r="C1138" s="15">
        <v>0</v>
      </c>
      <c r="D1138" s="15">
        <v>0</v>
      </c>
      <c r="E1138" s="15">
        <v>152658</v>
      </c>
      <c r="F1138" s="15">
        <v>152658</v>
      </c>
      <c r="G1138" s="11">
        <f t="shared" si="70"/>
        <v>0</v>
      </c>
      <c r="H1138" s="12">
        <f t="shared" si="71"/>
        <v>0</v>
      </c>
      <c r="I1138" s="324" t="s">
        <v>159</v>
      </c>
      <c r="J1138" s="17">
        <f>VLOOKUP(A1138,'TB 2023'!B:J,9,0)</f>
        <v>0</v>
      </c>
      <c r="K1138" s="18">
        <f t="shared" si="69"/>
        <v>0</v>
      </c>
      <c r="L1138" s="17">
        <f>VLOOKUP(A1138,'TB 2023'!B:M,12,0)</f>
        <v>152658</v>
      </c>
      <c r="M1138" s="18">
        <f t="shared" si="72"/>
        <v>0</v>
      </c>
      <c r="O1138" s="15"/>
    </row>
    <row r="1139" spans="1:15" ht="13.5">
      <c r="A1139" s="13">
        <v>203061682</v>
      </c>
      <c r="B1139" s="14" t="s">
        <v>1236</v>
      </c>
      <c r="C1139" s="15">
        <v>0</v>
      </c>
      <c r="D1139" s="15">
        <v>0</v>
      </c>
      <c r="E1139" s="15">
        <v>61963</v>
      </c>
      <c r="F1139" s="15">
        <v>61963</v>
      </c>
      <c r="G1139" s="11">
        <f t="shared" si="70"/>
        <v>0</v>
      </c>
      <c r="H1139" s="12">
        <f t="shared" si="71"/>
        <v>0</v>
      </c>
      <c r="I1139" s="324" t="s">
        <v>159</v>
      </c>
      <c r="J1139" s="17">
        <f>VLOOKUP(A1139,'TB 2023'!B:J,9,0)</f>
        <v>0</v>
      </c>
      <c r="K1139" s="18">
        <f t="shared" si="69"/>
        <v>0</v>
      </c>
      <c r="L1139" s="17">
        <f>VLOOKUP(A1139,'TB 2023'!B:M,12,0)</f>
        <v>61963</v>
      </c>
      <c r="M1139" s="18">
        <f t="shared" si="72"/>
        <v>0</v>
      </c>
      <c r="O1139" s="15"/>
    </row>
    <row r="1140" spans="1:15" ht="13.5">
      <c r="A1140" s="13">
        <v>203061683</v>
      </c>
      <c r="B1140" s="14" t="s">
        <v>1237</v>
      </c>
      <c r="C1140" s="15">
        <v>0</v>
      </c>
      <c r="D1140" s="15">
        <v>0</v>
      </c>
      <c r="E1140" s="15">
        <v>0</v>
      </c>
      <c r="F1140" s="15">
        <v>0</v>
      </c>
      <c r="G1140" s="11">
        <f t="shared" si="70"/>
        <v>0</v>
      </c>
      <c r="H1140" s="12">
        <f t="shared" si="71"/>
        <v>0</v>
      </c>
      <c r="I1140" s="324" t="s">
        <v>159</v>
      </c>
      <c r="J1140" s="17">
        <f>VLOOKUP(A1140,'TB 2023'!B:J,9,0)</f>
        <v>0</v>
      </c>
      <c r="K1140" s="18">
        <f t="shared" si="69"/>
        <v>0</v>
      </c>
      <c r="L1140" s="17">
        <f>VLOOKUP(A1140,'TB 2023'!B:M,12,0)</f>
        <v>0</v>
      </c>
      <c r="M1140" s="18">
        <f t="shared" si="72"/>
        <v>0</v>
      </c>
      <c r="O1140" s="15"/>
    </row>
    <row r="1141" spans="1:15" ht="13.5">
      <c r="A1141" s="13">
        <v>203061684</v>
      </c>
      <c r="B1141" s="14" t="s">
        <v>1238</v>
      </c>
      <c r="C1141" s="15">
        <v>0</v>
      </c>
      <c r="D1141" s="15">
        <v>0</v>
      </c>
      <c r="E1141" s="15">
        <v>0</v>
      </c>
      <c r="F1141" s="15">
        <v>0</v>
      </c>
      <c r="G1141" s="11">
        <f t="shared" si="70"/>
        <v>0</v>
      </c>
      <c r="H1141" s="12">
        <f t="shared" si="71"/>
        <v>0</v>
      </c>
      <c r="I1141" s="324" t="s">
        <v>159</v>
      </c>
      <c r="J1141" s="17">
        <f>VLOOKUP(A1141,'TB 2023'!B:J,9,0)</f>
        <v>0</v>
      </c>
      <c r="K1141" s="18">
        <f t="shared" si="69"/>
        <v>0</v>
      </c>
      <c r="L1141" s="17">
        <f>VLOOKUP(A1141,'TB 2023'!B:M,12,0)</f>
        <v>0</v>
      </c>
      <c r="M1141" s="18">
        <f t="shared" si="72"/>
        <v>0</v>
      </c>
      <c r="O1141" s="15"/>
    </row>
    <row r="1142" spans="1:15" ht="13.5">
      <c r="A1142" s="13">
        <v>203061685</v>
      </c>
      <c r="B1142" s="14" t="s">
        <v>1239</v>
      </c>
      <c r="C1142" s="15">
        <v>0</v>
      </c>
      <c r="D1142" s="15">
        <v>0</v>
      </c>
      <c r="E1142" s="15">
        <v>61143</v>
      </c>
      <c r="F1142" s="15">
        <v>61143</v>
      </c>
      <c r="G1142" s="11">
        <f t="shared" si="70"/>
        <v>0</v>
      </c>
      <c r="H1142" s="12">
        <f t="shared" si="71"/>
        <v>0</v>
      </c>
      <c r="I1142" s="324" t="s">
        <v>159</v>
      </c>
      <c r="J1142" s="17">
        <f>VLOOKUP(A1142,'TB 2023'!B:J,9,0)</f>
        <v>0</v>
      </c>
      <c r="K1142" s="18">
        <f t="shared" si="69"/>
        <v>0</v>
      </c>
      <c r="L1142" s="17">
        <f>VLOOKUP(A1142,'TB 2023'!B:M,12,0)</f>
        <v>61143</v>
      </c>
      <c r="M1142" s="18">
        <f t="shared" si="72"/>
        <v>0</v>
      </c>
      <c r="O1142" s="15"/>
    </row>
    <row r="1143" spans="1:15" ht="13.5">
      <c r="A1143" s="13">
        <v>203061686</v>
      </c>
      <c r="B1143" s="14" t="s">
        <v>1240</v>
      </c>
      <c r="C1143" s="15">
        <v>0</v>
      </c>
      <c r="D1143" s="15">
        <v>0</v>
      </c>
      <c r="E1143" s="15">
        <v>0</v>
      </c>
      <c r="F1143" s="15">
        <v>0</v>
      </c>
      <c r="G1143" s="11">
        <f t="shared" si="70"/>
        <v>0</v>
      </c>
      <c r="H1143" s="12">
        <f t="shared" si="71"/>
        <v>0</v>
      </c>
      <c r="I1143" s="324" t="s">
        <v>159</v>
      </c>
      <c r="J1143" s="17">
        <f>VLOOKUP(A1143,'TB 2023'!B:J,9,0)</f>
        <v>0</v>
      </c>
      <c r="K1143" s="18">
        <f t="shared" si="69"/>
        <v>0</v>
      </c>
      <c r="L1143" s="17">
        <f>VLOOKUP(A1143,'TB 2023'!B:M,12,0)</f>
        <v>0</v>
      </c>
      <c r="M1143" s="18">
        <f t="shared" si="72"/>
        <v>0</v>
      </c>
      <c r="O1143" s="15"/>
    </row>
    <row r="1144" spans="1:15" ht="13.5">
      <c r="A1144" s="13">
        <v>203061687</v>
      </c>
      <c r="B1144" s="14" t="s">
        <v>1241</v>
      </c>
      <c r="C1144" s="15">
        <v>0</v>
      </c>
      <c r="D1144" s="15">
        <v>0</v>
      </c>
      <c r="E1144" s="15">
        <v>109896</v>
      </c>
      <c r="F1144" s="15">
        <v>109896</v>
      </c>
      <c r="G1144" s="11">
        <f t="shared" si="70"/>
        <v>0</v>
      </c>
      <c r="H1144" s="12">
        <f t="shared" si="71"/>
        <v>0</v>
      </c>
      <c r="I1144" s="324" t="s">
        <v>159</v>
      </c>
      <c r="J1144" s="17">
        <f>VLOOKUP(A1144,'TB 2023'!B:J,9,0)</f>
        <v>0</v>
      </c>
      <c r="K1144" s="18">
        <f t="shared" si="69"/>
        <v>0</v>
      </c>
      <c r="L1144" s="17">
        <f>VLOOKUP(A1144,'TB 2023'!B:M,12,0)</f>
        <v>109896</v>
      </c>
      <c r="M1144" s="18">
        <f t="shared" si="72"/>
        <v>0</v>
      </c>
      <c r="O1144" s="15"/>
    </row>
    <row r="1145" spans="1:15" ht="13.5">
      <c r="A1145" s="13">
        <v>203061688</v>
      </c>
      <c r="B1145" s="14" t="s">
        <v>1242</v>
      </c>
      <c r="C1145" s="15">
        <v>0</v>
      </c>
      <c r="D1145" s="15">
        <v>0</v>
      </c>
      <c r="E1145" s="15">
        <v>46063</v>
      </c>
      <c r="F1145" s="15">
        <v>46063</v>
      </c>
      <c r="G1145" s="11">
        <f t="shared" si="70"/>
        <v>0</v>
      </c>
      <c r="H1145" s="12">
        <f t="shared" si="71"/>
        <v>0</v>
      </c>
      <c r="I1145" s="324" t="s">
        <v>159</v>
      </c>
      <c r="J1145" s="17">
        <f>VLOOKUP(A1145,'TB 2023'!B:J,9,0)</f>
        <v>0</v>
      </c>
      <c r="K1145" s="18">
        <f t="shared" si="69"/>
        <v>0</v>
      </c>
      <c r="L1145" s="17">
        <f>VLOOKUP(A1145,'TB 2023'!B:M,12,0)</f>
        <v>46063</v>
      </c>
      <c r="M1145" s="18">
        <f t="shared" si="72"/>
        <v>0</v>
      </c>
      <c r="O1145" s="15"/>
    </row>
    <row r="1146" spans="1:15" ht="13.5">
      <c r="A1146" s="13">
        <v>203061691</v>
      </c>
      <c r="B1146" s="14" t="s">
        <v>1243</v>
      </c>
      <c r="C1146" s="15">
        <v>0</v>
      </c>
      <c r="D1146" s="15">
        <v>0</v>
      </c>
      <c r="E1146" s="15">
        <v>171231.78</v>
      </c>
      <c r="F1146" s="15">
        <v>171231.78</v>
      </c>
      <c r="G1146" s="11">
        <f t="shared" si="70"/>
        <v>0</v>
      </c>
      <c r="H1146" s="12">
        <f t="shared" si="71"/>
        <v>0</v>
      </c>
      <c r="I1146" s="324" t="s">
        <v>159</v>
      </c>
      <c r="J1146" s="17">
        <f>VLOOKUP(A1146,'TB 2023'!B:J,9,0)</f>
        <v>0</v>
      </c>
      <c r="K1146" s="18">
        <f t="shared" si="69"/>
        <v>0</v>
      </c>
      <c r="L1146" s="17">
        <f>VLOOKUP(A1146,'TB 2023'!B:M,12,0)</f>
        <v>171231.78</v>
      </c>
      <c r="M1146" s="18">
        <f t="shared" si="72"/>
        <v>0</v>
      </c>
      <c r="O1146" s="15"/>
    </row>
    <row r="1147" spans="1:15" ht="13.5">
      <c r="A1147" s="13">
        <v>203061692</v>
      </c>
      <c r="B1147" s="14" t="s">
        <v>1244</v>
      </c>
      <c r="C1147" s="15">
        <v>0</v>
      </c>
      <c r="D1147" s="15">
        <v>0</v>
      </c>
      <c r="E1147" s="15">
        <v>39362</v>
      </c>
      <c r="F1147" s="15">
        <v>39362</v>
      </c>
      <c r="G1147" s="11">
        <f t="shared" si="70"/>
        <v>0</v>
      </c>
      <c r="H1147" s="12">
        <f t="shared" si="71"/>
        <v>0</v>
      </c>
      <c r="I1147" s="324" t="s">
        <v>159</v>
      </c>
      <c r="J1147" s="17">
        <f>VLOOKUP(A1147,'TB 2023'!B:J,9,0)</f>
        <v>0</v>
      </c>
      <c r="K1147" s="18">
        <f t="shared" si="69"/>
        <v>0</v>
      </c>
      <c r="L1147" s="17">
        <f>VLOOKUP(A1147,'TB 2023'!B:M,12,0)</f>
        <v>39362</v>
      </c>
      <c r="M1147" s="18">
        <f t="shared" si="72"/>
        <v>0</v>
      </c>
      <c r="O1147" s="15"/>
    </row>
    <row r="1148" spans="1:15" ht="13.5">
      <c r="A1148" s="13">
        <v>203061693</v>
      </c>
      <c r="B1148" s="14" t="s">
        <v>1245</v>
      </c>
      <c r="C1148" s="15">
        <v>0</v>
      </c>
      <c r="D1148" s="15">
        <v>0</v>
      </c>
      <c r="E1148" s="15">
        <v>47752</v>
      </c>
      <c r="F1148" s="15">
        <v>47752</v>
      </c>
      <c r="G1148" s="11">
        <f t="shared" si="70"/>
        <v>0</v>
      </c>
      <c r="H1148" s="12">
        <f t="shared" si="71"/>
        <v>0</v>
      </c>
      <c r="I1148" s="324" t="s">
        <v>159</v>
      </c>
      <c r="J1148" s="17">
        <f>VLOOKUP(A1148,'TB 2023'!B:J,9,0)</f>
        <v>0</v>
      </c>
      <c r="K1148" s="18">
        <f t="shared" si="69"/>
        <v>0</v>
      </c>
      <c r="L1148" s="17">
        <f>VLOOKUP(A1148,'TB 2023'!B:M,12,0)</f>
        <v>47752</v>
      </c>
      <c r="M1148" s="18">
        <f t="shared" si="72"/>
        <v>0</v>
      </c>
      <c r="O1148" s="15"/>
    </row>
    <row r="1149" spans="1:15" ht="13.5">
      <c r="A1149" s="13">
        <v>203061694</v>
      </c>
      <c r="B1149" s="14" t="s">
        <v>1246</v>
      </c>
      <c r="C1149" s="15">
        <v>0</v>
      </c>
      <c r="D1149" s="15">
        <v>0</v>
      </c>
      <c r="E1149" s="15">
        <v>0</v>
      </c>
      <c r="F1149" s="15">
        <v>0</v>
      </c>
      <c r="G1149" s="11">
        <f t="shared" si="70"/>
        <v>0</v>
      </c>
      <c r="H1149" s="12">
        <f t="shared" si="71"/>
        <v>0</v>
      </c>
      <c r="I1149" s="324" t="s">
        <v>159</v>
      </c>
      <c r="J1149" s="17">
        <f>VLOOKUP(A1149,'TB 2023'!B:J,9,0)</f>
        <v>0</v>
      </c>
      <c r="K1149" s="18">
        <f t="shared" si="69"/>
        <v>0</v>
      </c>
      <c r="L1149" s="17">
        <f>VLOOKUP(A1149,'TB 2023'!B:M,12,0)</f>
        <v>0</v>
      </c>
      <c r="M1149" s="18">
        <f t="shared" si="72"/>
        <v>0</v>
      </c>
      <c r="O1149" s="15"/>
    </row>
    <row r="1150" spans="1:15" ht="13.5">
      <c r="A1150" s="13">
        <v>203061695</v>
      </c>
      <c r="B1150" s="14" t="s">
        <v>1247</v>
      </c>
      <c r="C1150" s="15">
        <v>0</v>
      </c>
      <c r="D1150" s="15">
        <v>0</v>
      </c>
      <c r="E1150" s="15">
        <v>0</v>
      </c>
      <c r="F1150" s="15">
        <v>0</v>
      </c>
      <c r="G1150" s="11">
        <f t="shared" si="70"/>
        <v>0</v>
      </c>
      <c r="H1150" s="12">
        <f t="shared" si="71"/>
        <v>0</v>
      </c>
      <c r="I1150" s="324" t="s">
        <v>159</v>
      </c>
      <c r="J1150" s="17">
        <f>VLOOKUP(A1150,'TB 2023'!B:J,9,0)</f>
        <v>0</v>
      </c>
      <c r="K1150" s="18">
        <f t="shared" si="69"/>
        <v>0</v>
      </c>
      <c r="L1150" s="17">
        <f>VLOOKUP(A1150,'TB 2023'!B:M,12,0)</f>
        <v>0</v>
      </c>
      <c r="M1150" s="18">
        <f t="shared" si="72"/>
        <v>0</v>
      </c>
      <c r="O1150" s="15"/>
    </row>
    <row r="1151" spans="1:15" ht="13.5">
      <c r="A1151" s="13">
        <v>203061697</v>
      </c>
      <c r="B1151" s="14" t="s">
        <v>1248</v>
      </c>
      <c r="C1151" s="15">
        <v>0</v>
      </c>
      <c r="D1151" s="15">
        <v>0</v>
      </c>
      <c r="E1151" s="15">
        <v>54453</v>
      </c>
      <c r="F1151" s="15">
        <v>54453</v>
      </c>
      <c r="G1151" s="11">
        <f t="shared" si="70"/>
        <v>0</v>
      </c>
      <c r="H1151" s="12">
        <f t="shared" si="71"/>
        <v>0</v>
      </c>
      <c r="I1151" s="324" t="s">
        <v>159</v>
      </c>
      <c r="J1151" s="17">
        <f>VLOOKUP(A1151,'TB 2023'!B:J,9,0)</f>
        <v>0</v>
      </c>
      <c r="K1151" s="18">
        <f t="shared" si="69"/>
        <v>0</v>
      </c>
      <c r="L1151" s="17">
        <f>VLOOKUP(A1151,'TB 2023'!B:M,12,0)</f>
        <v>54453</v>
      </c>
      <c r="M1151" s="18">
        <f t="shared" si="72"/>
        <v>0</v>
      </c>
      <c r="O1151" s="15"/>
    </row>
    <row r="1152" spans="1:15" ht="13.5">
      <c r="A1152" s="13">
        <v>203061699</v>
      </c>
      <c r="B1152" s="14" t="s">
        <v>1249</v>
      </c>
      <c r="C1152" s="15">
        <v>0</v>
      </c>
      <c r="D1152" s="15">
        <v>0</v>
      </c>
      <c r="E1152" s="15">
        <v>153174.23000000001</v>
      </c>
      <c r="F1152" s="15">
        <v>153174.23000000001</v>
      </c>
      <c r="G1152" s="11">
        <f t="shared" si="70"/>
        <v>0</v>
      </c>
      <c r="H1152" s="12">
        <f t="shared" si="71"/>
        <v>0</v>
      </c>
      <c r="I1152" s="324" t="s">
        <v>159</v>
      </c>
      <c r="J1152" s="17">
        <f>VLOOKUP(A1152,'TB 2023'!B:J,9,0)</f>
        <v>0</v>
      </c>
      <c r="K1152" s="18">
        <f t="shared" si="69"/>
        <v>0</v>
      </c>
      <c r="L1152" s="17">
        <f>VLOOKUP(A1152,'TB 2023'!B:M,12,0)</f>
        <v>153174.23000000001</v>
      </c>
      <c r="M1152" s="18">
        <f t="shared" si="72"/>
        <v>0</v>
      </c>
      <c r="O1152" s="15"/>
    </row>
    <row r="1153" spans="1:15" ht="13.5">
      <c r="A1153" s="13">
        <v>203061702</v>
      </c>
      <c r="B1153" s="14" t="s">
        <v>1250</v>
      </c>
      <c r="C1153" s="15">
        <v>0</v>
      </c>
      <c r="D1153" s="15">
        <v>0</v>
      </c>
      <c r="E1153" s="15">
        <v>0</v>
      </c>
      <c r="F1153" s="15">
        <v>0</v>
      </c>
      <c r="G1153" s="11">
        <f t="shared" si="70"/>
        <v>0</v>
      </c>
      <c r="H1153" s="12">
        <f t="shared" si="71"/>
        <v>0</v>
      </c>
      <c r="I1153" s="324" t="s">
        <v>159</v>
      </c>
      <c r="J1153" s="17">
        <f>VLOOKUP(A1153,'TB 2023'!B:J,9,0)</f>
        <v>0</v>
      </c>
      <c r="K1153" s="18">
        <f t="shared" si="69"/>
        <v>0</v>
      </c>
      <c r="L1153" s="17">
        <f>VLOOKUP(A1153,'TB 2023'!B:M,12,0)</f>
        <v>0</v>
      </c>
      <c r="M1153" s="18">
        <f t="shared" si="72"/>
        <v>0</v>
      </c>
      <c r="O1153" s="15"/>
    </row>
    <row r="1154" spans="1:15" ht="13.5">
      <c r="A1154" s="13">
        <v>203061704</v>
      </c>
      <c r="B1154" s="14" t="s">
        <v>1251</v>
      </c>
      <c r="C1154" s="15">
        <v>0</v>
      </c>
      <c r="D1154" s="15">
        <v>0</v>
      </c>
      <c r="E1154" s="15">
        <v>52494</v>
      </c>
      <c r="F1154" s="15">
        <v>52494</v>
      </c>
      <c r="G1154" s="11">
        <f t="shared" si="70"/>
        <v>0</v>
      </c>
      <c r="H1154" s="12">
        <f t="shared" si="71"/>
        <v>0</v>
      </c>
      <c r="I1154" s="324" t="s">
        <v>159</v>
      </c>
      <c r="J1154" s="17">
        <f>VLOOKUP(A1154,'TB 2023'!B:J,9,0)</f>
        <v>0</v>
      </c>
      <c r="K1154" s="18">
        <f t="shared" si="69"/>
        <v>0</v>
      </c>
      <c r="L1154" s="17">
        <f>VLOOKUP(A1154,'TB 2023'!B:M,12,0)</f>
        <v>52494</v>
      </c>
      <c r="M1154" s="18">
        <f t="shared" si="72"/>
        <v>0</v>
      </c>
      <c r="O1154" s="15"/>
    </row>
    <row r="1155" spans="1:15" ht="13.5">
      <c r="A1155" s="13">
        <v>203061706</v>
      </c>
      <c r="B1155" s="14" t="s">
        <v>1252</v>
      </c>
      <c r="C1155" s="15">
        <v>0</v>
      </c>
      <c r="D1155" s="15">
        <v>0</v>
      </c>
      <c r="E1155" s="15">
        <v>124991</v>
      </c>
      <c r="F1155" s="15">
        <v>124991</v>
      </c>
      <c r="G1155" s="11">
        <f t="shared" si="70"/>
        <v>0</v>
      </c>
      <c r="H1155" s="12">
        <f t="shared" si="71"/>
        <v>0</v>
      </c>
      <c r="I1155" s="324" t="s">
        <v>159</v>
      </c>
      <c r="J1155" s="17">
        <f>VLOOKUP(A1155,'TB 2023'!B:J,9,0)</f>
        <v>0</v>
      </c>
      <c r="K1155" s="18">
        <f t="shared" si="69"/>
        <v>0</v>
      </c>
      <c r="L1155" s="17">
        <f>VLOOKUP(A1155,'TB 2023'!B:M,12,0)</f>
        <v>124991</v>
      </c>
      <c r="M1155" s="18">
        <f t="shared" si="72"/>
        <v>0</v>
      </c>
      <c r="O1155" s="15"/>
    </row>
    <row r="1156" spans="1:15" ht="13.5">
      <c r="A1156" s="13">
        <v>203061708</v>
      </c>
      <c r="B1156" s="14" t="s">
        <v>1253</v>
      </c>
      <c r="C1156" s="15">
        <v>0</v>
      </c>
      <c r="D1156" s="15">
        <v>0</v>
      </c>
      <c r="E1156" s="15">
        <v>70884.72</v>
      </c>
      <c r="F1156" s="15">
        <v>70884.72</v>
      </c>
      <c r="G1156" s="11">
        <f t="shared" si="70"/>
        <v>0</v>
      </c>
      <c r="H1156" s="12">
        <f t="shared" si="71"/>
        <v>0</v>
      </c>
      <c r="I1156" s="324" t="s">
        <v>159</v>
      </c>
      <c r="J1156" s="17">
        <f>VLOOKUP(A1156,'TB 2023'!B:J,9,0)</f>
        <v>0</v>
      </c>
      <c r="K1156" s="18">
        <f t="shared" si="69"/>
        <v>0</v>
      </c>
      <c r="L1156" s="17">
        <f>VLOOKUP(A1156,'TB 2023'!B:M,12,0)</f>
        <v>70884.72</v>
      </c>
      <c r="M1156" s="18">
        <f t="shared" si="72"/>
        <v>0</v>
      </c>
      <c r="O1156" s="15"/>
    </row>
    <row r="1157" spans="1:15" ht="13.5">
      <c r="A1157" s="13">
        <v>203061709</v>
      </c>
      <c r="B1157" s="14" t="s">
        <v>1254</v>
      </c>
      <c r="C1157" s="15">
        <v>0</v>
      </c>
      <c r="D1157" s="15">
        <v>0</v>
      </c>
      <c r="E1157" s="15">
        <v>98377.8</v>
      </c>
      <c r="F1157" s="15">
        <v>98377.8</v>
      </c>
      <c r="G1157" s="11">
        <f t="shared" si="70"/>
        <v>0</v>
      </c>
      <c r="H1157" s="12">
        <f t="shared" si="71"/>
        <v>0</v>
      </c>
      <c r="I1157" s="324" t="s">
        <v>159</v>
      </c>
      <c r="J1157" s="17">
        <f>VLOOKUP(A1157,'TB 2023'!B:J,9,0)</f>
        <v>0</v>
      </c>
      <c r="K1157" s="18">
        <f t="shared" ref="K1157:K1220" si="73">J1157-C1157</f>
        <v>0</v>
      </c>
      <c r="L1157" s="17">
        <f>VLOOKUP(A1157,'TB 2023'!B:M,12,0)</f>
        <v>98377.8</v>
      </c>
      <c r="M1157" s="18">
        <f t="shared" si="72"/>
        <v>0</v>
      </c>
      <c r="O1157" s="15"/>
    </row>
    <row r="1158" spans="1:15" ht="13.5">
      <c r="A1158" s="13">
        <v>203061710</v>
      </c>
      <c r="B1158" s="14" t="s">
        <v>1255</v>
      </c>
      <c r="C1158" s="15">
        <v>0</v>
      </c>
      <c r="D1158" s="15">
        <v>0</v>
      </c>
      <c r="E1158" s="15">
        <v>35468</v>
      </c>
      <c r="F1158" s="15">
        <v>35468</v>
      </c>
      <c r="G1158" s="11">
        <f t="shared" ref="G1158:G1221" si="74">IF((C1158+E1158)-(D1158+F1158)&lt;0,0,(C1158+E1158)-(D1158+F1158))</f>
        <v>0</v>
      </c>
      <c r="H1158" s="12">
        <f t="shared" ref="H1158:H1221" si="75">-IF((C1158+E1158)-(D1158+F1158)&lt;0,(C1158+E1158)-(D1158+F1158),0)</f>
        <v>0</v>
      </c>
      <c r="I1158" s="324" t="s">
        <v>159</v>
      </c>
      <c r="J1158" s="17">
        <f>VLOOKUP(A1158,'TB 2023'!B:J,9,0)</f>
        <v>0</v>
      </c>
      <c r="K1158" s="18">
        <f t="shared" si="73"/>
        <v>0</v>
      </c>
      <c r="L1158" s="17">
        <f>VLOOKUP(A1158,'TB 2023'!B:M,12,0)</f>
        <v>35468</v>
      </c>
      <c r="M1158" s="18">
        <f t="shared" ref="M1158:M1221" si="76">L1158-F1158</f>
        <v>0</v>
      </c>
      <c r="O1158" s="15"/>
    </row>
    <row r="1159" spans="1:15" ht="13.5">
      <c r="A1159" s="13">
        <v>203061711</v>
      </c>
      <c r="B1159" s="14" t="s">
        <v>1256</v>
      </c>
      <c r="C1159" s="15">
        <v>0</v>
      </c>
      <c r="D1159" s="15">
        <v>0</v>
      </c>
      <c r="E1159" s="15">
        <v>43889</v>
      </c>
      <c r="F1159" s="15">
        <v>43889</v>
      </c>
      <c r="G1159" s="11">
        <f t="shared" si="74"/>
        <v>0</v>
      </c>
      <c r="H1159" s="12">
        <f t="shared" si="75"/>
        <v>0</v>
      </c>
      <c r="I1159" s="324" t="s">
        <v>159</v>
      </c>
      <c r="J1159" s="17">
        <f>VLOOKUP(A1159,'TB 2023'!B:J,9,0)</f>
        <v>0</v>
      </c>
      <c r="K1159" s="18">
        <f t="shared" si="73"/>
        <v>0</v>
      </c>
      <c r="L1159" s="17">
        <f>VLOOKUP(A1159,'TB 2023'!B:M,12,0)</f>
        <v>43889</v>
      </c>
      <c r="M1159" s="18">
        <f t="shared" si="76"/>
        <v>0</v>
      </c>
      <c r="O1159" s="15"/>
    </row>
    <row r="1160" spans="1:15" ht="13.5">
      <c r="A1160" s="13">
        <v>203061712</v>
      </c>
      <c r="B1160" s="14" t="s">
        <v>1257</v>
      </c>
      <c r="C1160" s="15">
        <v>0</v>
      </c>
      <c r="D1160" s="15">
        <v>0</v>
      </c>
      <c r="E1160" s="15">
        <v>98951</v>
      </c>
      <c r="F1160" s="15">
        <v>98951</v>
      </c>
      <c r="G1160" s="11">
        <f t="shared" si="74"/>
        <v>0</v>
      </c>
      <c r="H1160" s="12">
        <f t="shared" si="75"/>
        <v>0</v>
      </c>
      <c r="I1160" s="324" t="s">
        <v>159</v>
      </c>
      <c r="J1160" s="17">
        <f>VLOOKUP(A1160,'TB 2023'!B:J,9,0)</f>
        <v>0</v>
      </c>
      <c r="K1160" s="18">
        <f t="shared" si="73"/>
        <v>0</v>
      </c>
      <c r="L1160" s="17">
        <f>VLOOKUP(A1160,'TB 2023'!B:M,12,0)</f>
        <v>98951</v>
      </c>
      <c r="M1160" s="18">
        <f t="shared" si="76"/>
        <v>0</v>
      </c>
      <c r="O1160" s="15"/>
    </row>
    <row r="1161" spans="1:15" ht="13.5">
      <c r="A1161" s="13">
        <v>203061713</v>
      </c>
      <c r="B1161" s="14" t="s">
        <v>1258</v>
      </c>
      <c r="C1161" s="15">
        <v>0</v>
      </c>
      <c r="D1161" s="15">
        <v>0</v>
      </c>
      <c r="E1161" s="15">
        <v>0</v>
      </c>
      <c r="F1161" s="15">
        <v>0</v>
      </c>
      <c r="G1161" s="11">
        <f t="shared" si="74"/>
        <v>0</v>
      </c>
      <c r="H1161" s="12">
        <f t="shared" si="75"/>
        <v>0</v>
      </c>
      <c r="I1161" s="324" t="s">
        <v>159</v>
      </c>
      <c r="J1161" s="17">
        <f>VLOOKUP(A1161,'TB 2023'!B:J,9,0)</f>
        <v>0</v>
      </c>
      <c r="K1161" s="18">
        <f t="shared" si="73"/>
        <v>0</v>
      </c>
      <c r="L1161" s="17">
        <f>VLOOKUP(A1161,'TB 2023'!B:M,12,0)</f>
        <v>0</v>
      </c>
      <c r="M1161" s="18">
        <f t="shared" si="76"/>
        <v>0</v>
      </c>
      <c r="O1161" s="15"/>
    </row>
    <row r="1162" spans="1:15" ht="13.5">
      <c r="A1162" s="13">
        <v>203061714</v>
      </c>
      <c r="B1162" s="14" t="s">
        <v>1259</v>
      </c>
      <c r="C1162" s="15">
        <v>0</v>
      </c>
      <c r="D1162" s="15">
        <v>0</v>
      </c>
      <c r="E1162" s="15">
        <v>0</v>
      </c>
      <c r="F1162" s="15">
        <v>0</v>
      </c>
      <c r="G1162" s="11">
        <f t="shared" si="74"/>
        <v>0</v>
      </c>
      <c r="H1162" s="12">
        <f t="shared" si="75"/>
        <v>0</v>
      </c>
      <c r="I1162" s="324" t="s">
        <v>159</v>
      </c>
      <c r="J1162" s="17">
        <f>VLOOKUP(A1162,'TB 2023'!B:J,9,0)</f>
        <v>0</v>
      </c>
      <c r="K1162" s="18">
        <f t="shared" si="73"/>
        <v>0</v>
      </c>
      <c r="L1162" s="17">
        <f>VLOOKUP(A1162,'TB 2023'!B:M,12,0)</f>
        <v>0</v>
      </c>
      <c r="M1162" s="18">
        <f t="shared" si="76"/>
        <v>0</v>
      </c>
      <c r="O1162" s="15"/>
    </row>
    <row r="1163" spans="1:15" ht="13.5">
      <c r="A1163" s="13">
        <v>203061715</v>
      </c>
      <c r="B1163" s="14" t="s">
        <v>1260</v>
      </c>
      <c r="C1163" s="15">
        <v>0</v>
      </c>
      <c r="D1163" s="15">
        <v>0</v>
      </c>
      <c r="E1163" s="15">
        <v>21762</v>
      </c>
      <c r="F1163" s="15">
        <v>21762</v>
      </c>
      <c r="G1163" s="11">
        <f t="shared" si="74"/>
        <v>0</v>
      </c>
      <c r="H1163" s="12">
        <f t="shared" si="75"/>
        <v>0</v>
      </c>
      <c r="I1163" s="324" t="s">
        <v>159</v>
      </c>
      <c r="J1163" s="17">
        <f>VLOOKUP(A1163,'TB 2023'!B:J,9,0)</f>
        <v>0</v>
      </c>
      <c r="K1163" s="18">
        <f t="shared" si="73"/>
        <v>0</v>
      </c>
      <c r="L1163" s="17">
        <f>VLOOKUP(A1163,'TB 2023'!B:M,12,0)</f>
        <v>21762</v>
      </c>
      <c r="M1163" s="18">
        <f t="shared" si="76"/>
        <v>0</v>
      </c>
      <c r="O1163" s="15"/>
    </row>
    <row r="1164" spans="1:15" ht="13.5">
      <c r="A1164" s="13">
        <v>203061716</v>
      </c>
      <c r="B1164" s="14" t="s">
        <v>1261</v>
      </c>
      <c r="C1164" s="15">
        <v>0</v>
      </c>
      <c r="D1164" s="15">
        <v>0</v>
      </c>
      <c r="E1164" s="15">
        <v>0</v>
      </c>
      <c r="F1164" s="15">
        <v>0</v>
      </c>
      <c r="G1164" s="11">
        <f t="shared" si="74"/>
        <v>0</v>
      </c>
      <c r="H1164" s="12">
        <f t="shared" si="75"/>
        <v>0</v>
      </c>
      <c r="I1164" s="324" t="s">
        <v>159</v>
      </c>
      <c r="J1164" s="17">
        <f>VLOOKUP(A1164,'TB 2023'!B:J,9,0)</f>
        <v>0</v>
      </c>
      <c r="K1164" s="18">
        <f t="shared" si="73"/>
        <v>0</v>
      </c>
      <c r="L1164" s="17">
        <f>VLOOKUP(A1164,'TB 2023'!B:M,12,0)</f>
        <v>0</v>
      </c>
      <c r="M1164" s="18">
        <f t="shared" si="76"/>
        <v>0</v>
      </c>
      <c r="O1164" s="15"/>
    </row>
    <row r="1165" spans="1:15" ht="13.5">
      <c r="A1165" s="13">
        <v>203061717</v>
      </c>
      <c r="B1165" s="14" t="s">
        <v>1262</v>
      </c>
      <c r="C1165" s="15">
        <v>0</v>
      </c>
      <c r="D1165" s="15">
        <v>0</v>
      </c>
      <c r="E1165" s="15">
        <v>0</v>
      </c>
      <c r="F1165" s="15">
        <v>0</v>
      </c>
      <c r="G1165" s="11">
        <f t="shared" si="74"/>
        <v>0</v>
      </c>
      <c r="H1165" s="12">
        <f t="shared" si="75"/>
        <v>0</v>
      </c>
      <c r="I1165" s="324" t="s">
        <v>159</v>
      </c>
      <c r="J1165" s="17">
        <f>VLOOKUP(A1165,'TB 2023'!B:J,9,0)</f>
        <v>0</v>
      </c>
      <c r="K1165" s="18">
        <f t="shared" si="73"/>
        <v>0</v>
      </c>
      <c r="L1165" s="17">
        <f>VLOOKUP(A1165,'TB 2023'!B:M,12,0)</f>
        <v>0</v>
      </c>
      <c r="M1165" s="18">
        <f t="shared" si="76"/>
        <v>0</v>
      </c>
      <c r="O1165" s="15"/>
    </row>
    <row r="1166" spans="1:15" ht="13.5">
      <c r="A1166" s="13">
        <v>203061718</v>
      </c>
      <c r="B1166" s="14" t="s">
        <v>1263</v>
      </c>
      <c r="C1166" s="15">
        <v>0</v>
      </c>
      <c r="D1166" s="15">
        <v>0</v>
      </c>
      <c r="E1166" s="15">
        <v>20533</v>
      </c>
      <c r="F1166" s="15">
        <v>20533</v>
      </c>
      <c r="G1166" s="11">
        <f t="shared" si="74"/>
        <v>0</v>
      </c>
      <c r="H1166" s="12">
        <f t="shared" si="75"/>
        <v>0</v>
      </c>
      <c r="I1166" s="324" t="s">
        <v>159</v>
      </c>
      <c r="J1166" s="17">
        <f>VLOOKUP(A1166,'TB 2023'!B:J,9,0)</f>
        <v>0</v>
      </c>
      <c r="K1166" s="18">
        <f t="shared" si="73"/>
        <v>0</v>
      </c>
      <c r="L1166" s="17">
        <f>VLOOKUP(A1166,'TB 2023'!B:M,12,0)</f>
        <v>20533</v>
      </c>
      <c r="M1166" s="18">
        <f t="shared" si="76"/>
        <v>0</v>
      </c>
      <c r="O1166" s="15"/>
    </row>
    <row r="1167" spans="1:15" ht="13.5">
      <c r="A1167" s="13">
        <v>203061719</v>
      </c>
      <c r="B1167" s="14" t="s">
        <v>1264</v>
      </c>
      <c r="C1167" s="15">
        <v>0</v>
      </c>
      <c r="D1167" s="15">
        <v>0</v>
      </c>
      <c r="E1167" s="15">
        <v>26081</v>
      </c>
      <c r="F1167" s="15">
        <v>26081</v>
      </c>
      <c r="G1167" s="11">
        <f t="shared" si="74"/>
        <v>0</v>
      </c>
      <c r="H1167" s="12">
        <f t="shared" si="75"/>
        <v>0</v>
      </c>
      <c r="I1167" s="324" t="s">
        <v>159</v>
      </c>
      <c r="J1167" s="17">
        <f>VLOOKUP(A1167,'TB 2023'!B:J,9,0)</f>
        <v>0</v>
      </c>
      <c r="K1167" s="18">
        <f t="shared" si="73"/>
        <v>0</v>
      </c>
      <c r="L1167" s="17">
        <f>VLOOKUP(A1167,'TB 2023'!B:M,12,0)</f>
        <v>26081</v>
      </c>
      <c r="M1167" s="18">
        <f t="shared" si="76"/>
        <v>0</v>
      </c>
      <c r="O1167" s="15"/>
    </row>
    <row r="1168" spans="1:15" ht="13.5">
      <c r="A1168" s="13">
        <v>203061720</v>
      </c>
      <c r="B1168" s="14" t="s">
        <v>1265</v>
      </c>
      <c r="C1168" s="15">
        <v>0</v>
      </c>
      <c r="D1168" s="15">
        <v>0</v>
      </c>
      <c r="E1168" s="15">
        <v>28259</v>
      </c>
      <c r="F1168" s="15">
        <v>28259</v>
      </c>
      <c r="G1168" s="11">
        <f t="shared" si="74"/>
        <v>0</v>
      </c>
      <c r="H1168" s="12">
        <f t="shared" si="75"/>
        <v>0</v>
      </c>
      <c r="I1168" s="324" t="s">
        <v>159</v>
      </c>
      <c r="J1168" s="17">
        <f>VLOOKUP(A1168,'TB 2023'!B:J,9,0)</f>
        <v>0</v>
      </c>
      <c r="K1168" s="18">
        <f t="shared" si="73"/>
        <v>0</v>
      </c>
      <c r="L1168" s="17">
        <f>VLOOKUP(A1168,'TB 2023'!B:M,12,0)</f>
        <v>28259</v>
      </c>
      <c r="M1168" s="18">
        <f t="shared" si="76"/>
        <v>0</v>
      </c>
      <c r="O1168" s="15"/>
    </row>
    <row r="1169" spans="1:15" ht="13.5">
      <c r="A1169" s="13">
        <v>203061722</v>
      </c>
      <c r="B1169" s="14" t="s">
        <v>1266</v>
      </c>
      <c r="C1169" s="15">
        <v>0</v>
      </c>
      <c r="D1169" s="15">
        <v>0</v>
      </c>
      <c r="E1169" s="15">
        <v>22255</v>
      </c>
      <c r="F1169" s="15">
        <v>22255</v>
      </c>
      <c r="G1169" s="11">
        <f t="shared" si="74"/>
        <v>0</v>
      </c>
      <c r="H1169" s="12">
        <f t="shared" si="75"/>
        <v>0</v>
      </c>
      <c r="I1169" s="324" t="s">
        <v>159</v>
      </c>
      <c r="J1169" s="17">
        <f>VLOOKUP(A1169,'TB 2023'!B:J,9,0)</f>
        <v>0</v>
      </c>
      <c r="K1169" s="18">
        <f t="shared" si="73"/>
        <v>0</v>
      </c>
      <c r="L1169" s="17">
        <f>VLOOKUP(A1169,'TB 2023'!B:M,12,0)</f>
        <v>22255</v>
      </c>
      <c r="M1169" s="18">
        <f t="shared" si="76"/>
        <v>0</v>
      </c>
      <c r="O1169" s="15"/>
    </row>
    <row r="1170" spans="1:15" ht="13.5">
      <c r="A1170" s="13">
        <v>203061723</v>
      </c>
      <c r="B1170" s="14" t="s">
        <v>1267</v>
      </c>
      <c r="C1170" s="15">
        <v>0</v>
      </c>
      <c r="D1170" s="15">
        <v>0</v>
      </c>
      <c r="E1170" s="15">
        <v>26446</v>
      </c>
      <c r="F1170" s="15">
        <v>26446</v>
      </c>
      <c r="G1170" s="11">
        <f t="shared" si="74"/>
        <v>0</v>
      </c>
      <c r="H1170" s="12">
        <f t="shared" si="75"/>
        <v>0</v>
      </c>
      <c r="I1170" s="324" t="s">
        <v>159</v>
      </c>
      <c r="J1170" s="17">
        <f>VLOOKUP(A1170,'TB 2023'!B:J,9,0)</f>
        <v>0</v>
      </c>
      <c r="K1170" s="18">
        <f t="shared" si="73"/>
        <v>0</v>
      </c>
      <c r="L1170" s="17">
        <f>VLOOKUP(A1170,'TB 2023'!B:M,12,0)</f>
        <v>26446</v>
      </c>
      <c r="M1170" s="18">
        <f t="shared" si="76"/>
        <v>0</v>
      </c>
      <c r="O1170" s="15"/>
    </row>
    <row r="1171" spans="1:15" ht="13.5">
      <c r="A1171" s="13">
        <v>203061724</v>
      </c>
      <c r="B1171" s="14" t="s">
        <v>1268</v>
      </c>
      <c r="C1171" s="15">
        <v>0</v>
      </c>
      <c r="D1171" s="15">
        <v>0</v>
      </c>
      <c r="E1171" s="15">
        <v>0</v>
      </c>
      <c r="F1171" s="15">
        <v>0</v>
      </c>
      <c r="G1171" s="11">
        <f t="shared" si="74"/>
        <v>0</v>
      </c>
      <c r="H1171" s="12">
        <f t="shared" si="75"/>
        <v>0</v>
      </c>
      <c r="I1171" s="324" t="s">
        <v>159</v>
      </c>
      <c r="J1171" s="17">
        <f>VLOOKUP(A1171,'TB 2023'!B:J,9,0)</f>
        <v>0</v>
      </c>
      <c r="K1171" s="18">
        <f t="shared" si="73"/>
        <v>0</v>
      </c>
      <c r="L1171" s="17">
        <f>VLOOKUP(A1171,'TB 2023'!B:M,12,0)</f>
        <v>0</v>
      </c>
      <c r="M1171" s="18">
        <f t="shared" si="76"/>
        <v>0</v>
      </c>
      <c r="O1171" s="15"/>
    </row>
    <row r="1172" spans="1:15" ht="13.5">
      <c r="A1172" s="13">
        <v>203061725</v>
      </c>
      <c r="B1172" s="14" t="s">
        <v>1269</v>
      </c>
      <c r="C1172" s="15">
        <v>0</v>
      </c>
      <c r="D1172" s="15">
        <v>0</v>
      </c>
      <c r="E1172" s="15">
        <v>23831</v>
      </c>
      <c r="F1172" s="15">
        <v>23831</v>
      </c>
      <c r="G1172" s="11">
        <f t="shared" si="74"/>
        <v>0</v>
      </c>
      <c r="H1172" s="12">
        <f t="shared" si="75"/>
        <v>0</v>
      </c>
      <c r="I1172" s="324" t="s">
        <v>159</v>
      </c>
      <c r="J1172" s="17">
        <f>VLOOKUP(A1172,'TB 2023'!B:J,9,0)</f>
        <v>0</v>
      </c>
      <c r="K1172" s="18">
        <f t="shared" si="73"/>
        <v>0</v>
      </c>
      <c r="L1172" s="17">
        <f>VLOOKUP(A1172,'TB 2023'!B:M,12,0)</f>
        <v>23831</v>
      </c>
      <c r="M1172" s="18">
        <f t="shared" si="76"/>
        <v>0</v>
      </c>
      <c r="O1172" s="15"/>
    </row>
    <row r="1173" spans="1:15" ht="13.5">
      <c r="A1173" s="13">
        <v>203061726</v>
      </c>
      <c r="B1173" s="14" t="s">
        <v>1270</v>
      </c>
      <c r="C1173" s="15">
        <v>0</v>
      </c>
      <c r="D1173" s="15">
        <v>0</v>
      </c>
      <c r="E1173" s="15">
        <v>23591</v>
      </c>
      <c r="F1173" s="15">
        <v>23591</v>
      </c>
      <c r="G1173" s="11">
        <f t="shared" si="74"/>
        <v>0</v>
      </c>
      <c r="H1173" s="12">
        <f t="shared" si="75"/>
        <v>0</v>
      </c>
      <c r="I1173" s="324" t="s">
        <v>159</v>
      </c>
      <c r="J1173" s="17">
        <f>VLOOKUP(A1173,'TB 2023'!B:J,9,0)</f>
        <v>0</v>
      </c>
      <c r="K1173" s="18">
        <f t="shared" si="73"/>
        <v>0</v>
      </c>
      <c r="L1173" s="17">
        <f>VLOOKUP(A1173,'TB 2023'!B:M,12,0)</f>
        <v>23591</v>
      </c>
      <c r="M1173" s="18">
        <f t="shared" si="76"/>
        <v>0</v>
      </c>
      <c r="O1173" s="15"/>
    </row>
    <row r="1174" spans="1:15" ht="13.5">
      <c r="A1174" s="13">
        <v>203061727</v>
      </c>
      <c r="B1174" s="14" t="s">
        <v>1271</v>
      </c>
      <c r="C1174" s="15">
        <v>0</v>
      </c>
      <c r="D1174" s="15">
        <v>0</v>
      </c>
      <c r="E1174" s="15">
        <v>0</v>
      </c>
      <c r="F1174" s="15">
        <v>0</v>
      </c>
      <c r="G1174" s="11">
        <f t="shared" si="74"/>
        <v>0</v>
      </c>
      <c r="H1174" s="12">
        <f t="shared" si="75"/>
        <v>0</v>
      </c>
      <c r="I1174" s="324" t="s">
        <v>159</v>
      </c>
      <c r="J1174" s="17">
        <f>VLOOKUP(A1174,'TB 2023'!B:J,9,0)</f>
        <v>0</v>
      </c>
      <c r="K1174" s="18">
        <f t="shared" si="73"/>
        <v>0</v>
      </c>
      <c r="L1174" s="17">
        <f>VLOOKUP(A1174,'TB 2023'!B:M,12,0)</f>
        <v>0</v>
      </c>
      <c r="M1174" s="18">
        <f t="shared" si="76"/>
        <v>0</v>
      </c>
      <c r="O1174" s="15"/>
    </row>
    <row r="1175" spans="1:15" ht="13.5">
      <c r="A1175" s="13">
        <v>203061728</v>
      </c>
      <c r="B1175" s="14" t="s">
        <v>1272</v>
      </c>
      <c r="C1175" s="15">
        <v>0</v>
      </c>
      <c r="D1175" s="15">
        <v>0</v>
      </c>
      <c r="E1175" s="15">
        <v>0</v>
      </c>
      <c r="F1175" s="15">
        <v>0</v>
      </c>
      <c r="G1175" s="11">
        <f t="shared" si="74"/>
        <v>0</v>
      </c>
      <c r="H1175" s="12">
        <f t="shared" si="75"/>
        <v>0</v>
      </c>
      <c r="I1175" s="324" t="s">
        <v>159</v>
      </c>
      <c r="J1175" s="17">
        <f>VLOOKUP(A1175,'TB 2023'!B:J,9,0)</f>
        <v>0</v>
      </c>
      <c r="K1175" s="18">
        <f t="shared" si="73"/>
        <v>0</v>
      </c>
      <c r="L1175" s="17">
        <f>VLOOKUP(A1175,'TB 2023'!B:M,12,0)</f>
        <v>0</v>
      </c>
      <c r="M1175" s="18">
        <f t="shared" si="76"/>
        <v>0</v>
      </c>
      <c r="O1175" s="15"/>
    </row>
    <row r="1176" spans="1:15" ht="13.5">
      <c r="A1176" s="13">
        <v>203061729</v>
      </c>
      <c r="B1176" s="14" t="s">
        <v>1273</v>
      </c>
      <c r="C1176" s="15">
        <v>0</v>
      </c>
      <c r="D1176" s="15">
        <v>0</v>
      </c>
      <c r="E1176" s="15">
        <v>23028</v>
      </c>
      <c r="F1176" s="15">
        <v>23028</v>
      </c>
      <c r="G1176" s="11">
        <f t="shared" si="74"/>
        <v>0</v>
      </c>
      <c r="H1176" s="12">
        <f t="shared" si="75"/>
        <v>0</v>
      </c>
      <c r="I1176" s="324" t="s">
        <v>159</v>
      </c>
      <c r="J1176" s="17">
        <f>VLOOKUP(A1176,'TB 2023'!B:J,9,0)</f>
        <v>0</v>
      </c>
      <c r="K1176" s="18">
        <f t="shared" si="73"/>
        <v>0</v>
      </c>
      <c r="L1176" s="17">
        <f>VLOOKUP(A1176,'TB 2023'!B:M,12,0)</f>
        <v>23028</v>
      </c>
      <c r="M1176" s="18">
        <f t="shared" si="76"/>
        <v>0</v>
      </c>
      <c r="O1176" s="15"/>
    </row>
    <row r="1177" spans="1:15" ht="13.5">
      <c r="A1177" s="13">
        <v>203061730</v>
      </c>
      <c r="B1177" s="14" t="s">
        <v>1274</v>
      </c>
      <c r="C1177" s="15">
        <v>0</v>
      </c>
      <c r="D1177" s="15">
        <v>0</v>
      </c>
      <c r="E1177" s="15">
        <v>25639</v>
      </c>
      <c r="F1177" s="15">
        <v>25639</v>
      </c>
      <c r="G1177" s="11">
        <f t="shared" si="74"/>
        <v>0</v>
      </c>
      <c r="H1177" s="12">
        <f t="shared" si="75"/>
        <v>0</v>
      </c>
      <c r="I1177" s="324" t="s">
        <v>159</v>
      </c>
      <c r="J1177" s="17">
        <f>VLOOKUP(A1177,'TB 2023'!B:J,9,0)</f>
        <v>0</v>
      </c>
      <c r="K1177" s="18">
        <f t="shared" si="73"/>
        <v>0</v>
      </c>
      <c r="L1177" s="17">
        <f>VLOOKUP(A1177,'TB 2023'!B:M,12,0)</f>
        <v>25639</v>
      </c>
      <c r="M1177" s="18">
        <f t="shared" si="76"/>
        <v>0</v>
      </c>
      <c r="O1177" s="15"/>
    </row>
    <row r="1178" spans="1:15" ht="13.5">
      <c r="A1178" s="13">
        <v>203061731</v>
      </c>
      <c r="B1178" s="14" t="s">
        <v>1275</v>
      </c>
      <c r="C1178" s="15">
        <v>0</v>
      </c>
      <c r="D1178" s="15">
        <v>0</v>
      </c>
      <c r="E1178" s="15">
        <v>25518</v>
      </c>
      <c r="F1178" s="15">
        <v>25518</v>
      </c>
      <c r="G1178" s="11">
        <f t="shared" si="74"/>
        <v>0</v>
      </c>
      <c r="H1178" s="12">
        <f t="shared" si="75"/>
        <v>0</v>
      </c>
      <c r="I1178" s="324" t="s">
        <v>159</v>
      </c>
      <c r="J1178" s="17">
        <f>VLOOKUP(A1178,'TB 2023'!B:J,9,0)</f>
        <v>0</v>
      </c>
      <c r="K1178" s="18">
        <f t="shared" si="73"/>
        <v>0</v>
      </c>
      <c r="L1178" s="17">
        <f>VLOOKUP(A1178,'TB 2023'!B:M,12,0)</f>
        <v>25518</v>
      </c>
      <c r="M1178" s="18">
        <f t="shared" si="76"/>
        <v>0</v>
      </c>
      <c r="O1178" s="15"/>
    </row>
    <row r="1179" spans="1:15" ht="13.5">
      <c r="A1179" s="13">
        <v>203061732</v>
      </c>
      <c r="B1179" s="14" t="s">
        <v>1276</v>
      </c>
      <c r="C1179" s="15">
        <v>0</v>
      </c>
      <c r="D1179" s="15">
        <v>0</v>
      </c>
      <c r="E1179" s="15">
        <v>27943</v>
      </c>
      <c r="F1179" s="15">
        <v>27943</v>
      </c>
      <c r="G1179" s="11">
        <f t="shared" si="74"/>
        <v>0</v>
      </c>
      <c r="H1179" s="12">
        <f t="shared" si="75"/>
        <v>0</v>
      </c>
      <c r="I1179" s="324" t="s">
        <v>159</v>
      </c>
      <c r="J1179" s="17">
        <f>VLOOKUP(A1179,'TB 2023'!B:J,9,0)</f>
        <v>0</v>
      </c>
      <c r="K1179" s="18">
        <f t="shared" si="73"/>
        <v>0</v>
      </c>
      <c r="L1179" s="17">
        <f>VLOOKUP(A1179,'TB 2023'!B:M,12,0)</f>
        <v>27943</v>
      </c>
      <c r="M1179" s="18">
        <f t="shared" si="76"/>
        <v>0</v>
      </c>
      <c r="O1179" s="15"/>
    </row>
    <row r="1180" spans="1:15" ht="13.5">
      <c r="A1180" s="13">
        <v>203061733</v>
      </c>
      <c r="B1180" s="14" t="s">
        <v>1277</v>
      </c>
      <c r="C1180" s="15">
        <v>0</v>
      </c>
      <c r="D1180" s="15">
        <v>0</v>
      </c>
      <c r="E1180" s="15">
        <v>0</v>
      </c>
      <c r="F1180" s="15">
        <v>0</v>
      </c>
      <c r="G1180" s="11">
        <f t="shared" si="74"/>
        <v>0</v>
      </c>
      <c r="H1180" s="12">
        <f t="shared" si="75"/>
        <v>0</v>
      </c>
      <c r="I1180" s="324" t="s">
        <v>159</v>
      </c>
      <c r="J1180" s="17">
        <f>VLOOKUP(A1180,'TB 2023'!B:J,9,0)</f>
        <v>0</v>
      </c>
      <c r="K1180" s="18">
        <f t="shared" si="73"/>
        <v>0</v>
      </c>
      <c r="L1180" s="17">
        <f>VLOOKUP(A1180,'TB 2023'!B:M,12,0)</f>
        <v>0</v>
      </c>
      <c r="M1180" s="18">
        <f t="shared" si="76"/>
        <v>0</v>
      </c>
      <c r="O1180" s="15"/>
    </row>
    <row r="1181" spans="1:15" ht="13.5">
      <c r="A1181" s="13">
        <v>203061734</v>
      </c>
      <c r="B1181" s="14" t="s">
        <v>1278</v>
      </c>
      <c r="C1181" s="15">
        <v>0</v>
      </c>
      <c r="D1181" s="15">
        <v>0</v>
      </c>
      <c r="E1181" s="15">
        <v>0</v>
      </c>
      <c r="F1181" s="15">
        <v>0</v>
      </c>
      <c r="G1181" s="11">
        <f t="shared" si="74"/>
        <v>0</v>
      </c>
      <c r="H1181" s="12">
        <f t="shared" si="75"/>
        <v>0</v>
      </c>
      <c r="I1181" s="324" t="s">
        <v>159</v>
      </c>
      <c r="J1181" s="17">
        <f>VLOOKUP(A1181,'TB 2023'!B:J,9,0)</f>
        <v>0</v>
      </c>
      <c r="K1181" s="18">
        <f t="shared" si="73"/>
        <v>0</v>
      </c>
      <c r="L1181" s="17">
        <f>VLOOKUP(A1181,'TB 2023'!B:M,12,0)</f>
        <v>0</v>
      </c>
      <c r="M1181" s="18">
        <f t="shared" si="76"/>
        <v>0</v>
      </c>
      <c r="O1181" s="15"/>
    </row>
    <row r="1182" spans="1:15" ht="13.5">
      <c r="A1182" s="13">
        <v>203061735</v>
      </c>
      <c r="B1182" s="14" t="s">
        <v>1279</v>
      </c>
      <c r="C1182" s="15">
        <v>0</v>
      </c>
      <c r="D1182" s="15">
        <v>0</v>
      </c>
      <c r="E1182" s="15">
        <v>21800</v>
      </c>
      <c r="F1182" s="15">
        <v>21800</v>
      </c>
      <c r="G1182" s="11">
        <f t="shared" si="74"/>
        <v>0</v>
      </c>
      <c r="H1182" s="12">
        <f t="shared" si="75"/>
        <v>0</v>
      </c>
      <c r="I1182" s="324" t="s">
        <v>159</v>
      </c>
      <c r="J1182" s="17">
        <f>VLOOKUP(A1182,'TB 2023'!B:J,9,0)</f>
        <v>0</v>
      </c>
      <c r="K1182" s="18">
        <f t="shared" si="73"/>
        <v>0</v>
      </c>
      <c r="L1182" s="17">
        <f>VLOOKUP(A1182,'TB 2023'!B:M,12,0)</f>
        <v>21800</v>
      </c>
      <c r="M1182" s="18">
        <f t="shared" si="76"/>
        <v>0</v>
      </c>
      <c r="O1182" s="15"/>
    </row>
    <row r="1183" spans="1:15" ht="13.5">
      <c r="A1183" s="13">
        <v>203061736</v>
      </c>
      <c r="B1183" s="14" t="s">
        <v>1280</v>
      </c>
      <c r="C1183" s="15">
        <v>0</v>
      </c>
      <c r="D1183" s="15">
        <v>0</v>
      </c>
      <c r="E1183" s="15">
        <v>25627</v>
      </c>
      <c r="F1183" s="15">
        <v>25627</v>
      </c>
      <c r="G1183" s="11">
        <f t="shared" si="74"/>
        <v>0</v>
      </c>
      <c r="H1183" s="12">
        <f t="shared" si="75"/>
        <v>0</v>
      </c>
      <c r="I1183" s="324" t="s">
        <v>159</v>
      </c>
      <c r="J1183" s="17">
        <f>VLOOKUP(A1183,'TB 2023'!B:J,9,0)</f>
        <v>0</v>
      </c>
      <c r="K1183" s="18">
        <f t="shared" si="73"/>
        <v>0</v>
      </c>
      <c r="L1183" s="17">
        <f>VLOOKUP(A1183,'TB 2023'!B:M,12,0)</f>
        <v>25627</v>
      </c>
      <c r="M1183" s="18">
        <f t="shared" si="76"/>
        <v>0</v>
      </c>
      <c r="O1183" s="15"/>
    </row>
    <row r="1184" spans="1:15" ht="13.5">
      <c r="A1184" s="13">
        <v>203061737</v>
      </c>
      <c r="B1184" s="14" t="s">
        <v>1281</v>
      </c>
      <c r="C1184" s="15">
        <v>0</v>
      </c>
      <c r="D1184" s="15">
        <v>0</v>
      </c>
      <c r="E1184" s="15">
        <v>0</v>
      </c>
      <c r="F1184" s="15">
        <v>0</v>
      </c>
      <c r="G1184" s="11">
        <f t="shared" si="74"/>
        <v>0</v>
      </c>
      <c r="H1184" s="12">
        <f t="shared" si="75"/>
        <v>0</v>
      </c>
      <c r="I1184" s="324" t="s">
        <v>159</v>
      </c>
      <c r="J1184" s="17">
        <f>VLOOKUP(A1184,'TB 2023'!B:J,9,0)</f>
        <v>0</v>
      </c>
      <c r="K1184" s="18">
        <f t="shared" si="73"/>
        <v>0</v>
      </c>
      <c r="L1184" s="17">
        <f>VLOOKUP(A1184,'TB 2023'!B:M,12,0)</f>
        <v>0</v>
      </c>
      <c r="M1184" s="18">
        <f t="shared" si="76"/>
        <v>0</v>
      </c>
      <c r="O1184" s="15"/>
    </row>
    <row r="1185" spans="1:15" ht="13.5">
      <c r="A1185" s="13">
        <v>203061738</v>
      </c>
      <c r="B1185" s="14" t="s">
        <v>1282</v>
      </c>
      <c r="C1185" s="15">
        <v>0</v>
      </c>
      <c r="D1185" s="15">
        <v>0</v>
      </c>
      <c r="E1185" s="15">
        <v>0</v>
      </c>
      <c r="F1185" s="15">
        <v>0</v>
      </c>
      <c r="G1185" s="11">
        <f t="shared" si="74"/>
        <v>0</v>
      </c>
      <c r="H1185" s="12">
        <f t="shared" si="75"/>
        <v>0</v>
      </c>
      <c r="I1185" s="324" t="s">
        <v>159</v>
      </c>
      <c r="J1185" s="17">
        <f>VLOOKUP(A1185,'TB 2023'!B:J,9,0)</f>
        <v>0</v>
      </c>
      <c r="K1185" s="18">
        <f t="shared" si="73"/>
        <v>0</v>
      </c>
      <c r="L1185" s="17">
        <f>VLOOKUP(A1185,'TB 2023'!B:M,12,0)</f>
        <v>0</v>
      </c>
      <c r="M1185" s="18">
        <f t="shared" si="76"/>
        <v>0</v>
      </c>
      <c r="O1185" s="15"/>
    </row>
    <row r="1186" spans="1:15" ht="13.5">
      <c r="A1186" s="13">
        <v>203061739</v>
      </c>
      <c r="B1186" s="14" t="s">
        <v>1283</v>
      </c>
      <c r="C1186" s="15">
        <v>0</v>
      </c>
      <c r="D1186" s="15">
        <v>0</v>
      </c>
      <c r="E1186" s="15">
        <v>22880</v>
      </c>
      <c r="F1186" s="15">
        <v>22880</v>
      </c>
      <c r="G1186" s="11">
        <f t="shared" si="74"/>
        <v>0</v>
      </c>
      <c r="H1186" s="12">
        <f t="shared" si="75"/>
        <v>0</v>
      </c>
      <c r="I1186" s="324" t="s">
        <v>159</v>
      </c>
      <c r="J1186" s="17">
        <f>VLOOKUP(A1186,'TB 2023'!B:J,9,0)</f>
        <v>0</v>
      </c>
      <c r="K1186" s="18">
        <f t="shared" si="73"/>
        <v>0</v>
      </c>
      <c r="L1186" s="17">
        <f>VLOOKUP(A1186,'TB 2023'!B:M,12,0)</f>
        <v>22880</v>
      </c>
      <c r="M1186" s="18">
        <f t="shared" si="76"/>
        <v>0</v>
      </c>
      <c r="O1186" s="15"/>
    </row>
    <row r="1187" spans="1:15" ht="13.5">
      <c r="A1187" s="13">
        <v>203061740</v>
      </c>
      <c r="B1187" s="14" t="s">
        <v>1284</v>
      </c>
      <c r="C1187" s="15">
        <v>0</v>
      </c>
      <c r="D1187" s="15">
        <v>0</v>
      </c>
      <c r="E1187" s="15">
        <v>23640</v>
      </c>
      <c r="F1187" s="15">
        <v>23640</v>
      </c>
      <c r="G1187" s="11">
        <f t="shared" si="74"/>
        <v>0</v>
      </c>
      <c r="H1187" s="12">
        <f t="shared" si="75"/>
        <v>0</v>
      </c>
      <c r="I1187" s="324" t="s">
        <v>159</v>
      </c>
      <c r="J1187" s="17">
        <f>VLOOKUP(A1187,'TB 2023'!B:J,9,0)</f>
        <v>0</v>
      </c>
      <c r="K1187" s="18">
        <f t="shared" si="73"/>
        <v>0</v>
      </c>
      <c r="L1187" s="17">
        <f>VLOOKUP(A1187,'TB 2023'!B:M,12,0)</f>
        <v>23640</v>
      </c>
      <c r="M1187" s="18">
        <f t="shared" si="76"/>
        <v>0</v>
      </c>
      <c r="O1187" s="15"/>
    </row>
    <row r="1188" spans="1:15" ht="13.5">
      <c r="A1188" s="13">
        <v>203061741</v>
      </c>
      <c r="B1188" s="14" t="s">
        <v>1285</v>
      </c>
      <c r="C1188" s="15">
        <v>0</v>
      </c>
      <c r="D1188" s="15">
        <v>0</v>
      </c>
      <c r="E1188" s="15">
        <v>0</v>
      </c>
      <c r="F1188" s="15">
        <v>0</v>
      </c>
      <c r="G1188" s="11">
        <f t="shared" si="74"/>
        <v>0</v>
      </c>
      <c r="H1188" s="12">
        <f t="shared" si="75"/>
        <v>0</v>
      </c>
      <c r="I1188" s="324" t="s">
        <v>159</v>
      </c>
      <c r="J1188" s="17">
        <f>VLOOKUP(A1188,'TB 2023'!B:J,9,0)</f>
        <v>0</v>
      </c>
      <c r="K1188" s="18">
        <f t="shared" si="73"/>
        <v>0</v>
      </c>
      <c r="L1188" s="17">
        <f>VLOOKUP(A1188,'TB 2023'!B:M,12,0)</f>
        <v>0</v>
      </c>
      <c r="M1188" s="18">
        <f t="shared" si="76"/>
        <v>0</v>
      </c>
      <c r="O1188" s="15"/>
    </row>
    <row r="1189" spans="1:15" ht="13.5">
      <c r="A1189" s="13">
        <v>203061742</v>
      </c>
      <c r="B1189" s="14" t="s">
        <v>1286</v>
      </c>
      <c r="C1189" s="15">
        <v>0</v>
      </c>
      <c r="D1189" s="15">
        <v>0</v>
      </c>
      <c r="E1189" s="15">
        <v>22094</v>
      </c>
      <c r="F1189" s="15">
        <v>22094</v>
      </c>
      <c r="G1189" s="11">
        <f t="shared" si="74"/>
        <v>0</v>
      </c>
      <c r="H1189" s="12">
        <f t="shared" si="75"/>
        <v>0</v>
      </c>
      <c r="I1189" s="324" t="s">
        <v>159</v>
      </c>
      <c r="J1189" s="17">
        <f>VLOOKUP(A1189,'TB 2023'!B:J,9,0)</f>
        <v>0</v>
      </c>
      <c r="K1189" s="18">
        <f t="shared" si="73"/>
        <v>0</v>
      </c>
      <c r="L1189" s="17">
        <f>VLOOKUP(A1189,'TB 2023'!B:M,12,0)</f>
        <v>22094</v>
      </c>
      <c r="M1189" s="18">
        <f t="shared" si="76"/>
        <v>0</v>
      </c>
      <c r="O1189" s="15"/>
    </row>
    <row r="1190" spans="1:15" ht="13.5">
      <c r="A1190" s="13">
        <v>203061743</v>
      </c>
      <c r="B1190" s="14" t="s">
        <v>1287</v>
      </c>
      <c r="C1190" s="15">
        <v>0</v>
      </c>
      <c r="D1190" s="15">
        <v>0</v>
      </c>
      <c r="E1190" s="15">
        <v>22814</v>
      </c>
      <c r="F1190" s="15">
        <v>22814</v>
      </c>
      <c r="G1190" s="11">
        <f t="shared" si="74"/>
        <v>0</v>
      </c>
      <c r="H1190" s="12">
        <f t="shared" si="75"/>
        <v>0</v>
      </c>
      <c r="I1190" s="324" t="s">
        <v>159</v>
      </c>
      <c r="J1190" s="17">
        <f>VLOOKUP(A1190,'TB 2023'!B:J,9,0)</f>
        <v>0</v>
      </c>
      <c r="K1190" s="18">
        <f t="shared" si="73"/>
        <v>0</v>
      </c>
      <c r="L1190" s="17">
        <f>VLOOKUP(A1190,'TB 2023'!B:M,12,0)</f>
        <v>22814</v>
      </c>
      <c r="M1190" s="18">
        <f t="shared" si="76"/>
        <v>0</v>
      </c>
      <c r="O1190" s="15"/>
    </row>
    <row r="1191" spans="1:15" ht="13.5">
      <c r="A1191" s="13">
        <v>203061744</v>
      </c>
      <c r="B1191" s="14" t="s">
        <v>1288</v>
      </c>
      <c r="C1191" s="15">
        <v>0</v>
      </c>
      <c r="D1191" s="15">
        <v>0</v>
      </c>
      <c r="E1191" s="15">
        <v>51316</v>
      </c>
      <c r="F1191" s="15">
        <v>51316</v>
      </c>
      <c r="G1191" s="11">
        <f t="shared" si="74"/>
        <v>0</v>
      </c>
      <c r="H1191" s="12">
        <f t="shared" si="75"/>
        <v>0</v>
      </c>
      <c r="I1191" s="324" t="s">
        <v>159</v>
      </c>
      <c r="J1191" s="17">
        <f>VLOOKUP(A1191,'TB 2023'!B:J,9,0)</f>
        <v>0</v>
      </c>
      <c r="K1191" s="18">
        <f t="shared" si="73"/>
        <v>0</v>
      </c>
      <c r="L1191" s="17">
        <f>VLOOKUP(A1191,'TB 2023'!B:M,12,0)</f>
        <v>51316</v>
      </c>
      <c r="M1191" s="18">
        <f t="shared" si="76"/>
        <v>0</v>
      </c>
      <c r="O1191" s="15"/>
    </row>
    <row r="1192" spans="1:15" ht="13.5">
      <c r="A1192" s="13">
        <v>203061745</v>
      </c>
      <c r="B1192" s="14" t="s">
        <v>1289</v>
      </c>
      <c r="C1192" s="15">
        <v>0</v>
      </c>
      <c r="D1192" s="15">
        <v>0</v>
      </c>
      <c r="E1192" s="15">
        <v>0</v>
      </c>
      <c r="F1192" s="15">
        <v>0</v>
      </c>
      <c r="G1192" s="11">
        <f t="shared" si="74"/>
        <v>0</v>
      </c>
      <c r="H1192" s="12">
        <f t="shared" si="75"/>
        <v>0</v>
      </c>
      <c r="I1192" s="324" t="s">
        <v>159</v>
      </c>
      <c r="J1192" s="17">
        <f>VLOOKUP(A1192,'TB 2023'!B:J,9,0)</f>
        <v>0</v>
      </c>
      <c r="K1192" s="18">
        <f t="shared" si="73"/>
        <v>0</v>
      </c>
      <c r="L1192" s="17">
        <f>VLOOKUP(A1192,'TB 2023'!B:M,12,0)</f>
        <v>0</v>
      </c>
      <c r="M1192" s="18">
        <f t="shared" si="76"/>
        <v>0</v>
      </c>
      <c r="O1192" s="15"/>
    </row>
    <row r="1193" spans="1:15" ht="13.5">
      <c r="A1193" s="13">
        <v>203061746</v>
      </c>
      <c r="B1193" s="14" t="s">
        <v>1290</v>
      </c>
      <c r="C1193" s="15">
        <v>0</v>
      </c>
      <c r="D1193" s="15">
        <v>0</v>
      </c>
      <c r="E1193" s="15">
        <v>52680</v>
      </c>
      <c r="F1193" s="15">
        <v>52680</v>
      </c>
      <c r="G1193" s="11">
        <f t="shared" si="74"/>
        <v>0</v>
      </c>
      <c r="H1193" s="12">
        <f t="shared" si="75"/>
        <v>0</v>
      </c>
      <c r="I1193" s="324" t="s">
        <v>159</v>
      </c>
      <c r="J1193" s="17">
        <f>VLOOKUP(A1193,'TB 2023'!B:J,9,0)</f>
        <v>0</v>
      </c>
      <c r="K1193" s="18">
        <f t="shared" si="73"/>
        <v>0</v>
      </c>
      <c r="L1193" s="17">
        <f>VLOOKUP(A1193,'TB 2023'!B:M,12,0)</f>
        <v>52680</v>
      </c>
      <c r="M1193" s="18">
        <f t="shared" si="76"/>
        <v>0</v>
      </c>
      <c r="O1193" s="15"/>
    </row>
    <row r="1194" spans="1:15" ht="13.5">
      <c r="A1194" s="13">
        <v>203061747</v>
      </c>
      <c r="B1194" s="14" t="s">
        <v>1291</v>
      </c>
      <c r="C1194" s="15">
        <v>0</v>
      </c>
      <c r="D1194" s="15">
        <v>0</v>
      </c>
      <c r="E1194" s="15">
        <v>87552</v>
      </c>
      <c r="F1194" s="15">
        <v>87552</v>
      </c>
      <c r="G1194" s="11">
        <f t="shared" si="74"/>
        <v>0</v>
      </c>
      <c r="H1194" s="12">
        <f t="shared" si="75"/>
        <v>0</v>
      </c>
      <c r="I1194" s="324" t="s">
        <v>159</v>
      </c>
      <c r="J1194" s="17">
        <f>VLOOKUP(A1194,'TB 2023'!B:J,9,0)</f>
        <v>0</v>
      </c>
      <c r="K1194" s="18">
        <f t="shared" si="73"/>
        <v>0</v>
      </c>
      <c r="L1194" s="17">
        <f>VLOOKUP(A1194,'TB 2023'!B:M,12,0)</f>
        <v>87552</v>
      </c>
      <c r="M1194" s="18">
        <f t="shared" si="76"/>
        <v>0</v>
      </c>
      <c r="O1194" s="15"/>
    </row>
    <row r="1195" spans="1:15" ht="13.5">
      <c r="A1195" s="13">
        <v>203061748</v>
      </c>
      <c r="B1195" s="14" t="s">
        <v>1292</v>
      </c>
      <c r="C1195" s="15">
        <v>0</v>
      </c>
      <c r="D1195" s="15">
        <v>0</v>
      </c>
      <c r="E1195" s="15">
        <v>27288</v>
      </c>
      <c r="F1195" s="15">
        <v>27288</v>
      </c>
      <c r="G1195" s="11">
        <f t="shared" si="74"/>
        <v>0</v>
      </c>
      <c r="H1195" s="12">
        <f t="shared" si="75"/>
        <v>0</v>
      </c>
      <c r="I1195" s="324" t="s">
        <v>159</v>
      </c>
      <c r="J1195" s="17">
        <f>VLOOKUP(A1195,'TB 2023'!B:J,9,0)</f>
        <v>0</v>
      </c>
      <c r="K1195" s="18">
        <f t="shared" si="73"/>
        <v>0</v>
      </c>
      <c r="L1195" s="17">
        <f>VLOOKUP(A1195,'TB 2023'!B:M,12,0)</f>
        <v>27288</v>
      </c>
      <c r="M1195" s="18">
        <f t="shared" si="76"/>
        <v>0</v>
      </c>
      <c r="O1195" s="15"/>
    </row>
    <row r="1196" spans="1:15" ht="13.5">
      <c r="A1196" s="13">
        <v>203061750</v>
      </c>
      <c r="B1196" s="14" t="s">
        <v>1293</v>
      </c>
      <c r="C1196" s="15">
        <v>0</v>
      </c>
      <c r="D1196" s="15">
        <v>0</v>
      </c>
      <c r="E1196" s="15">
        <v>42725</v>
      </c>
      <c r="F1196" s="15">
        <v>42725</v>
      </c>
      <c r="G1196" s="11">
        <f t="shared" si="74"/>
        <v>0</v>
      </c>
      <c r="H1196" s="12">
        <f t="shared" si="75"/>
        <v>0</v>
      </c>
      <c r="I1196" s="324" t="s">
        <v>159</v>
      </c>
      <c r="J1196" s="17">
        <f>VLOOKUP(A1196,'TB 2023'!B:J,9,0)</f>
        <v>0</v>
      </c>
      <c r="K1196" s="18">
        <f t="shared" si="73"/>
        <v>0</v>
      </c>
      <c r="L1196" s="17">
        <f>VLOOKUP(A1196,'TB 2023'!B:M,12,0)</f>
        <v>42725</v>
      </c>
      <c r="M1196" s="18">
        <f t="shared" si="76"/>
        <v>0</v>
      </c>
      <c r="O1196" s="15"/>
    </row>
    <row r="1197" spans="1:15" ht="13.5">
      <c r="A1197" s="13">
        <v>203061751</v>
      </c>
      <c r="B1197" s="14" t="s">
        <v>1294</v>
      </c>
      <c r="C1197" s="15">
        <v>0</v>
      </c>
      <c r="D1197" s="15">
        <v>0</v>
      </c>
      <c r="E1197" s="15">
        <v>35737</v>
      </c>
      <c r="F1197" s="15">
        <v>35737</v>
      </c>
      <c r="G1197" s="11">
        <f t="shared" si="74"/>
        <v>0</v>
      </c>
      <c r="H1197" s="12">
        <f t="shared" si="75"/>
        <v>0</v>
      </c>
      <c r="I1197" s="324" t="s">
        <v>159</v>
      </c>
      <c r="J1197" s="17">
        <f>VLOOKUP(A1197,'TB 2023'!B:J,9,0)</f>
        <v>0</v>
      </c>
      <c r="K1197" s="18">
        <f t="shared" si="73"/>
        <v>0</v>
      </c>
      <c r="L1197" s="17">
        <f>VLOOKUP(A1197,'TB 2023'!B:M,12,0)</f>
        <v>35737</v>
      </c>
      <c r="M1197" s="18">
        <f t="shared" si="76"/>
        <v>0</v>
      </c>
      <c r="O1197" s="15"/>
    </row>
    <row r="1198" spans="1:15" ht="13.5">
      <c r="A1198" s="13">
        <v>203061752</v>
      </c>
      <c r="B1198" s="14" t="s">
        <v>1295</v>
      </c>
      <c r="C1198" s="15">
        <v>0</v>
      </c>
      <c r="D1198" s="15">
        <v>0</v>
      </c>
      <c r="E1198" s="15">
        <v>0</v>
      </c>
      <c r="F1198" s="15">
        <v>0</v>
      </c>
      <c r="G1198" s="11">
        <f t="shared" si="74"/>
        <v>0</v>
      </c>
      <c r="H1198" s="12">
        <f t="shared" si="75"/>
        <v>0</v>
      </c>
      <c r="I1198" s="324" t="s">
        <v>159</v>
      </c>
      <c r="J1198" s="17">
        <f>VLOOKUP(A1198,'TB 2023'!B:J,9,0)</f>
        <v>0</v>
      </c>
      <c r="K1198" s="18">
        <f t="shared" si="73"/>
        <v>0</v>
      </c>
      <c r="L1198" s="17">
        <f>VLOOKUP(A1198,'TB 2023'!B:M,12,0)</f>
        <v>0</v>
      </c>
      <c r="M1198" s="18">
        <f t="shared" si="76"/>
        <v>0</v>
      </c>
      <c r="O1198" s="15"/>
    </row>
    <row r="1199" spans="1:15" ht="13.5">
      <c r="A1199" s="13">
        <v>203061753</v>
      </c>
      <c r="B1199" s="14" t="s">
        <v>1296</v>
      </c>
      <c r="C1199" s="15">
        <v>0</v>
      </c>
      <c r="D1199" s="15">
        <v>0</v>
      </c>
      <c r="E1199" s="15">
        <v>53111.25</v>
      </c>
      <c r="F1199" s="15">
        <v>53111.25</v>
      </c>
      <c r="G1199" s="11">
        <f t="shared" si="74"/>
        <v>0</v>
      </c>
      <c r="H1199" s="12">
        <f t="shared" si="75"/>
        <v>0</v>
      </c>
      <c r="I1199" s="324" t="s">
        <v>159</v>
      </c>
      <c r="J1199" s="17">
        <f>VLOOKUP(A1199,'TB 2023'!B:J,9,0)</f>
        <v>0</v>
      </c>
      <c r="K1199" s="18">
        <f t="shared" si="73"/>
        <v>0</v>
      </c>
      <c r="L1199" s="17">
        <f>VLOOKUP(A1199,'TB 2023'!B:M,12,0)</f>
        <v>53111.25</v>
      </c>
      <c r="M1199" s="18">
        <f t="shared" si="76"/>
        <v>0</v>
      </c>
      <c r="O1199" s="15"/>
    </row>
    <row r="1200" spans="1:15" ht="13.5">
      <c r="A1200" s="13">
        <v>203061754</v>
      </c>
      <c r="B1200" s="14" t="s">
        <v>1297</v>
      </c>
      <c r="C1200" s="15">
        <v>0</v>
      </c>
      <c r="D1200" s="15">
        <v>0</v>
      </c>
      <c r="E1200" s="15">
        <v>0</v>
      </c>
      <c r="F1200" s="15">
        <v>0</v>
      </c>
      <c r="G1200" s="11">
        <f t="shared" si="74"/>
        <v>0</v>
      </c>
      <c r="H1200" s="12">
        <f t="shared" si="75"/>
        <v>0</v>
      </c>
      <c r="I1200" s="324" t="s">
        <v>159</v>
      </c>
      <c r="J1200" s="17">
        <f>VLOOKUP(A1200,'TB 2023'!B:J,9,0)</f>
        <v>0</v>
      </c>
      <c r="K1200" s="18">
        <f t="shared" si="73"/>
        <v>0</v>
      </c>
      <c r="L1200" s="17">
        <f>VLOOKUP(A1200,'TB 2023'!B:M,12,0)</f>
        <v>0</v>
      </c>
      <c r="M1200" s="18">
        <f t="shared" si="76"/>
        <v>0</v>
      </c>
      <c r="O1200" s="15"/>
    </row>
    <row r="1201" spans="1:15" ht="13.5">
      <c r="A1201" s="13">
        <v>203061755</v>
      </c>
      <c r="B1201" s="14" t="s">
        <v>1298</v>
      </c>
      <c r="C1201" s="15">
        <v>0</v>
      </c>
      <c r="D1201" s="15">
        <v>0</v>
      </c>
      <c r="E1201" s="15">
        <v>0</v>
      </c>
      <c r="F1201" s="15">
        <v>0</v>
      </c>
      <c r="G1201" s="11">
        <f t="shared" si="74"/>
        <v>0</v>
      </c>
      <c r="H1201" s="12">
        <f t="shared" si="75"/>
        <v>0</v>
      </c>
      <c r="I1201" s="324" t="s">
        <v>159</v>
      </c>
      <c r="J1201" s="17">
        <f>VLOOKUP(A1201,'TB 2023'!B:J,9,0)</f>
        <v>0</v>
      </c>
      <c r="K1201" s="18">
        <f t="shared" si="73"/>
        <v>0</v>
      </c>
      <c r="L1201" s="17">
        <f>VLOOKUP(A1201,'TB 2023'!B:M,12,0)</f>
        <v>0</v>
      </c>
      <c r="M1201" s="18">
        <f t="shared" si="76"/>
        <v>0</v>
      </c>
      <c r="O1201" s="15"/>
    </row>
    <row r="1202" spans="1:15" ht="13.5">
      <c r="A1202" s="13">
        <v>203061756</v>
      </c>
      <c r="B1202" s="14" t="s">
        <v>1299</v>
      </c>
      <c r="C1202" s="15">
        <v>0</v>
      </c>
      <c r="D1202" s="15">
        <v>0</v>
      </c>
      <c r="E1202" s="15">
        <v>0</v>
      </c>
      <c r="F1202" s="15">
        <v>0</v>
      </c>
      <c r="G1202" s="11">
        <f t="shared" si="74"/>
        <v>0</v>
      </c>
      <c r="H1202" s="12">
        <f t="shared" si="75"/>
        <v>0</v>
      </c>
      <c r="I1202" s="324" t="s">
        <v>159</v>
      </c>
      <c r="J1202" s="17">
        <f>VLOOKUP(A1202,'TB 2023'!B:J,9,0)</f>
        <v>0</v>
      </c>
      <c r="K1202" s="18">
        <f t="shared" si="73"/>
        <v>0</v>
      </c>
      <c r="L1202" s="17">
        <f>VLOOKUP(A1202,'TB 2023'!B:M,12,0)</f>
        <v>0</v>
      </c>
      <c r="M1202" s="18">
        <f t="shared" si="76"/>
        <v>0</v>
      </c>
      <c r="O1202" s="15"/>
    </row>
    <row r="1203" spans="1:15" ht="13.5">
      <c r="A1203" s="13">
        <v>203061757</v>
      </c>
      <c r="B1203" s="14" t="s">
        <v>1300</v>
      </c>
      <c r="C1203" s="15">
        <v>0</v>
      </c>
      <c r="D1203" s="15">
        <v>0</v>
      </c>
      <c r="E1203" s="15">
        <v>27158</v>
      </c>
      <c r="F1203" s="15">
        <v>27158</v>
      </c>
      <c r="G1203" s="11">
        <f t="shared" si="74"/>
        <v>0</v>
      </c>
      <c r="H1203" s="12">
        <f t="shared" si="75"/>
        <v>0</v>
      </c>
      <c r="I1203" s="324" t="s">
        <v>159</v>
      </c>
      <c r="J1203" s="17">
        <f>VLOOKUP(A1203,'TB 2023'!B:J,9,0)</f>
        <v>0</v>
      </c>
      <c r="K1203" s="18">
        <f t="shared" si="73"/>
        <v>0</v>
      </c>
      <c r="L1203" s="17">
        <f>VLOOKUP(A1203,'TB 2023'!B:M,12,0)</f>
        <v>27158</v>
      </c>
      <c r="M1203" s="18">
        <f t="shared" si="76"/>
        <v>0</v>
      </c>
      <c r="O1203" s="15"/>
    </row>
    <row r="1204" spans="1:15" ht="13.5">
      <c r="A1204" s="13">
        <v>203061758</v>
      </c>
      <c r="B1204" s="14" t="s">
        <v>1301</v>
      </c>
      <c r="C1204" s="15">
        <v>0</v>
      </c>
      <c r="D1204" s="15">
        <v>0</v>
      </c>
      <c r="E1204" s="15">
        <v>36005.75</v>
      </c>
      <c r="F1204" s="15">
        <v>36005.75</v>
      </c>
      <c r="G1204" s="11">
        <f t="shared" si="74"/>
        <v>0</v>
      </c>
      <c r="H1204" s="12">
        <f t="shared" si="75"/>
        <v>0</v>
      </c>
      <c r="I1204" s="324" t="s">
        <v>159</v>
      </c>
      <c r="J1204" s="17">
        <f>VLOOKUP(A1204,'TB 2023'!B:J,9,0)</f>
        <v>0</v>
      </c>
      <c r="K1204" s="18">
        <f t="shared" si="73"/>
        <v>0</v>
      </c>
      <c r="L1204" s="17">
        <f>VLOOKUP(A1204,'TB 2023'!B:M,12,0)</f>
        <v>36005.75</v>
      </c>
      <c r="M1204" s="18">
        <f t="shared" si="76"/>
        <v>0</v>
      </c>
      <c r="O1204" s="15"/>
    </row>
    <row r="1205" spans="1:15" ht="13.5">
      <c r="A1205" s="13">
        <v>203061759</v>
      </c>
      <c r="B1205" s="14" t="s">
        <v>1302</v>
      </c>
      <c r="C1205" s="15">
        <v>0</v>
      </c>
      <c r="D1205" s="15">
        <v>0</v>
      </c>
      <c r="E1205" s="15">
        <v>0</v>
      </c>
      <c r="F1205" s="15">
        <v>0</v>
      </c>
      <c r="G1205" s="11">
        <f t="shared" si="74"/>
        <v>0</v>
      </c>
      <c r="H1205" s="12">
        <f t="shared" si="75"/>
        <v>0</v>
      </c>
      <c r="I1205" s="324" t="s">
        <v>159</v>
      </c>
      <c r="J1205" s="17">
        <f>VLOOKUP(A1205,'TB 2023'!B:J,9,0)</f>
        <v>0</v>
      </c>
      <c r="K1205" s="18">
        <f t="shared" si="73"/>
        <v>0</v>
      </c>
      <c r="L1205" s="17">
        <f>VLOOKUP(A1205,'TB 2023'!B:M,12,0)</f>
        <v>0</v>
      </c>
      <c r="M1205" s="18">
        <f t="shared" si="76"/>
        <v>0</v>
      </c>
      <c r="O1205" s="15"/>
    </row>
    <row r="1206" spans="1:15" ht="13.5">
      <c r="A1206" s="13">
        <v>203061760</v>
      </c>
      <c r="B1206" s="14" t="s">
        <v>1303</v>
      </c>
      <c r="C1206" s="15">
        <v>0</v>
      </c>
      <c r="D1206" s="15">
        <v>0</v>
      </c>
      <c r="E1206" s="15">
        <v>21759</v>
      </c>
      <c r="F1206" s="15">
        <v>21759</v>
      </c>
      <c r="G1206" s="11">
        <f t="shared" si="74"/>
        <v>0</v>
      </c>
      <c r="H1206" s="12">
        <f t="shared" si="75"/>
        <v>0</v>
      </c>
      <c r="I1206" s="324" t="s">
        <v>159</v>
      </c>
      <c r="J1206" s="17">
        <f>VLOOKUP(A1206,'TB 2023'!B:J,9,0)</f>
        <v>0</v>
      </c>
      <c r="K1206" s="18">
        <f t="shared" si="73"/>
        <v>0</v>
      </c>
      <c r="L1206" s="17">
        <f>VLOOKUP(A1206,'TB 2023'!B:M,12,0)</f>
        <v>21759</v>
      </c>
      <c r="M1206" s="18">
        <f t="shared" si="76"/>
        <v>0</v>
      </c>
      <c r="O1206" s="15"/>
    </row>
    <row r="1207" spans="1:15" ht="13.5">
      <c r="A1207" s="13">
        <v>203061761</v>
      </c>
      <c r="B1207" s="14" t="s">
        <v>1304</v>
      </c>
      <c r="C1207" s="15">
        <v>0</v>
      </c>
      <c r="D1207" s="15">
        <v>0</v>
      </c>
      <c r="E1207" s="15">
        <v>0</v>
      </c>
      <c r="F1207" s="15">
        <v>0</v>
      </c>
      <c r="G1207" s="11">
        <f t="shared" si="74"/>
        <v>0</v>
      </c>
      <c r="H1207" s="12">
        <f t="shared" si="75"/>
        <v>0</v>
      </c>
      <c r="I1207" s="324" t="s">
        <v>159</v>
      </c>
      <c r="J1207" s="17">
        <f>VLOOKUP(A1207,'TB 2023'!B:J,9,0)</f>
        <v>0</v>
      </c>
      <c r="K1207" s="18">
        <f t="shared" si="73"/>
        <v>0</v>
      </c>
      <c r="L1207" s="17">
        <f>VLOOKUP(A1207,'TB 2023'!B:M,12,0)</f>
        <v>0</v>
      </c>
      <c r="M1207" s="18">
        <f t="shared" si="76"/>
        <v>0</v>
      </c>
      <c r="O1207" s="15"/>
    </row>
    <row r="1208" spans="1:15" ht="13.5">
      <c r="A1208" s="13">
        <v>203061762</v>
      </c>
      <c r="B1208" s="14" t="s">
        <v>1305</v>
      </c>
      <c r="C1208" s="15">
        <v>0</v>
      </c>
      <c r="D1208" s="15">
        <v>0</v>
      </c>
      <c r="E1208" s="15">
        <v>32671</v>
      </c>
      <c r="F1208" s="15">
        <v>32671</v>
      </c>
      <c r="G1208" s="11">
        <f t="shared" si="74"/>
        <v>0</v>
      </c>
      <c r="H1208" s="12">
        <f t="shared" si="75"/>
        <v>0</v>
      </c>
      <c r="I1208" s="324" t="s">
        <v>159</v>
      </c>
      <c r="J1208" s="17">
        <f>VLOOKUP(A1208,'TB 2023'!B:J,9,0)</f>
        <v>0</v>
      </c>
      <c r="K1208" s="18">
        <f t="shared" si="73"/>
        <v>0</v>
      </c>
      <c r="L1208" s="17">
        <f>VLOOKUP(A1208,'TB 2023'!B:M,12,0)</f>
        <v>32671</v>
      </c>
      <c r="M1208" s="18">
        <f t="shared" si="76"/>
        <v>0</v>
      </c>
      <c r="O1208" s="15"/>
    </row>
    <row r="1209" spans="1:15" ht="13.5">
      <c r="A1209" s="13">
        <v>203061763</v>
      </c>
      <c r="B1209" s="14" t="s">
        <v>1306</v>
      </c>
      <c r="C1209" s="15">
        <v>0</v>
      </c>
      <c r="D1209" s="15">
        <v>0</v>
      </c>
      <c r="E1209" s="15">
        <v>29530</v>
      </c>
      <c r="F1209" s="15">
        <v>29530</v>
      </c>
      <c r="G1209" s="11">
        <f t="shared" si="74"/>
        <v>0</v>
      </c>
      <c r="H1209" s="12">
        <f t="shared" si="75"/>
        <v>0</v>
      </c>
      <c r="I1209" s="324" t="s">
        <v>159</v>
      </c>
      <c r="J1209" s="17">
        <f>VLOOKUP(A1209,'TB 2023'!B:J,9,0)</f>
        <v>0</v>
      </c>
      <c r="K1209" s="18">
        <f t="shared" si="73"/>
        <v>0</v>
      </c>
      <c r="L1209" s="17">
        <f>VLOOKUP(A1209,'TB 2023'!B:M,12,0)</f>
        <v>29530</v>
      </c>
      <c r="M1209" s="18">
        <f t="shared" si="76"/>
        <v>0</v>
      </c>
      <c r="O1209" s="15"/>
    </row>
    <row r="1210" spans="1:15" ht="13.5">
      <c r="A1210" s="13">
        <v>203061764</v>
      </c>
      <c r="B1210" s="14" t="s">
        <v>1307</v>
      </c>
      <c r="C1210" s="15">
        <v>0</v>
      </c>
      <c r="D1210" s="15">
        <v>0</v>
      </c>
      <c r="E1210" s="15">
        <v>22874</v>
      </c>
      <c r="F1210" s="15">
        <v>22874</v>
      </c>
      <c r="G1210" s="11">
        <f t="shared" si="74"/>
        <v>0</v>
      </c>
      <c r="H1210" s="12">
        <f t="shared" si="75"/>
        <v>0</v>
      </c>
      <c r="I1210" s="324" t="s">
        <v>159</v>
      </c>
      <c r="J1210" s="17">
        <f>VLOOKUP(A1210,'TB 2023'!B:J,9,0)</f>
        <v>0</v>
      </c>
      <c r="K1210" s="18">
        <f t="shared" si="73"/>
        <v>0</v>
      </c>
      <c r="L1210" s="17">
        <f>VLOOKUP(A1210,'TB 2023'!B:M,12,0)</f>
        <v>22874</v>
      </c>
      <c r="M1210" s="18">
        <f t="shared" si="76"/>
        <v>0</v>
      </c>
      <c r="O1210" s="15"/>
    </row>
    <row r="1211" spans="1:15" ht="13.5">
      <c r="A1211" s="13">
        <v>203061765</v>
      </c>
      <c r="B1211" s="14" t="s">
        <v>1308</v>
      </c>
      <c r="C1211" s="15">
        <v>0</v>
      </c>
      <c r="D1211" s="15">
        <v>0</v>
      </c>
      <c r="E1211" s="15">
        <v>28937</v>
      </c>
      <c r="F1211" s="15">
        <v>28937</v>
      </c>
      <c r="G1211" s="11">
        <f t="shared" si="74"/>
        <v>0</v>
      </c>
      <c r="H1211" s="12">
        <f t="shared" si="75"/>
        <v>0</v>
      </c>
      <c r="I1211" s="324" t="s">
        <v>159</v>
      </c>
      <c r="J1211" s="17">
        <f>VLOOKUP(A1211,'TB 2023'!B:J,9,0)</f>
        <v>0</v>
      </c>
      <c r="K1211" s="18">
        <f t="shared" si="73"/>
        <v>0</v>
      </c>
      <c r="L1211" s="17">
        <f>VLOOKUP(A1211,'TB 2023'!B:M,12,0)</f>
        <v>28937</v>
      </c>
      <c r="M1211" s="18">
        <f t="shared" si="76"/>
        <v>0</v>
      </c>
      <c r="O1211" s="15"/>
    </row>
    <row r="1212" spans="1:15" ht="13.5">
      <c r="A1212" s="13">
        <v>203061766</v>
      </c>
      <c r="B1212" s="14" t="s">
        <v>1309</v>
      </c>
      <c r="C1212" s="15">
        <v>0</v>
      </c>
      <c r="D1212" s="15">
        <v>0</v>
      </c>
      <c r="E1212" s="15">
        <v>0</v>
      </c>
      <c r="F1212" s="15">
        <v>0</v>
      </c>
      <c r="G1212" s="11">
        <f t="shared" si="74"/>
        <v>0</v>
      </c>
      <c r="H1212" s="12">
        <f t="shared" si="75"/>
        <v>0</v>
      </c>
      <c r="I1212" s="324" t="s">
        <v>159</v>
      </c>
      <c r="J1212" s="17">
        <f>VLOOKUP(A1212,'TB 2023'!B:J,9,0)</f>
        <v>0</v>
      </c>
      <c r="K1212" s="18">
        <f t="shared" si="73"/>
        <v>0</v>
      </c>
      <c r="L1212" s="17">
        <f>VLOOKUP(A1212,'TB 2023'!B:M,12,0)</f>
        <v>0</v>
      </c>
      <c r="M1212" s="18">
        <f t="shared" si="76"/>
        <v>0</v>
      </c>
      <c r="O1212" s="15"/>
    </row>
    <row r="1213" spans="1:15" ht="13.5">
      <c r="A1213" s="13">
        <v>203061767</v>
      </c>
      <c r="B1213" s="14" t="s">
        <v>1310</v>
      </c>
      <c r="C1213" s="15">
        <v>0</v>
      </c>
      <c r="D1213" s="15">
        <v>0</v>
      </c>
      <c r="E1213" s="15">
        <v>363</v>
      </c>
      <c r="F1213" s="15">
        <v>363</v>
      </c>
      <c r="G1213" s="11">
        <f t="shared" si="74"/>
        <v>0</v>
      </c>
      <c r="H1213" s="12">
        <f t="shared" si="75"/>
        <v>0</v>
      </c>
      <c r="I1213" s="324" t="s">
        <v>159</v>
      </c>
      <c r="J1213" s="17">
        <f>VLOOKUP(A1213,'TB 2023'!B:J,9,0)</f>
        <v>0</v>
      </c>
      <c r="K1213" s="18">
        <f t="shared" si="73"/>
        <v>0</v>
      </c>
      <c r="L1213" s="17">
        <f>VLOOKUP(A1213,'TB 2023'!B:M,12,0)</f>
        <v>363</v>
      </c>
      <c r="M1213" s="18">
        <f t="shared" si="76"/>
        <v>0</v>
      </c>
      <c r="O1213" s="15"/>
    </row>
    <row r="1214" spans="1:15" ht="13.5">
      <c r="A1214" s="13">
        <v>203061768</v>
      </c>
      <c r="B1214" s="14" t="s">
        <v>1311</v>
      </c>
      <c r="C1214" s="15">
        <v>0</v>
      </c>
      <c r="D1214" s="15">
        <v>0</v>
      </c>
      <c r="E1214" s="15">
        <v>23534</v>
      </c>
      <c r="F1214" s="15">
        <v>23534</v>
      </c>
      <c r="G1214" s="11">
        <f t="shared" si="74"/>
        <v>0</v>
      </c>
      <c r="H1214" s="12">
        <f t="shared" si="75"/>
        <v>0</v>
      </c>
      <c r="I1214" s="324" t="s">
        <v>159</v>
      </c>
      <c r="J1214" s="17">
        <f>VLOOKUP(A1214,'TB 2023'!B:J,9,0)</f>
        <v>0</v>
      </c>
      <c r="K1214" s="18">
        <f t="shared" si="73"/>
        <v>0</v>
      </c>
      <c r="L1214" s="17">
        <f>VLOOKUP(A1214,'TB 2023'!B:M,12,0)</f>
        <v>23534</v>
      </c>
      <c r="M1214" s="18">
        <f t="shared" si="76"/>
        <v>0</v>
      </c>
      <c r="O1214" s="15"/>
    </row>
    <row r="1215" spans="1:15" ht="13.5">
      <c r="A1215" s="13">
        <v>203061770</v>
      </c>
      <c r="B1215" s="14" t="s">
        <v>1312</v>
      </c>
      <c r="C1215" s="15">
        <v>0</v>
      </c>
      <c r="D1215" s="15">
        <v>0</v>
      </c>
      <c r="E1215" s="15">
        <v>66559</v>
      </c>
      <c r="F1215" s="15">
        <v>66559</v>
      </c>
      <c r="G1215" s="11">
        <f t="shared" si="74"/>
        <v>0</v>
      </c>
      <c r="H1215" s="12">
        <f t="shared" si="75"/>
        <v>0</v>
      </c>
      <c r="I1215" s="324" t="s">
        <v>159</v>
      </c>
      <c r="J1215" s="17">
        <f>VLOOKUP(A1215,'TB 2023'!B:J,9,0)</f>
        <v>0</v>
      </c>
      <c r="K1215" s="18">
        <f t="shared" si="73"/>
        <v>0</v>
      </c>
      <c r="L1215" s="17">
        <f>VLOOKUP(A1215,'TB 2023'!B:M,12,0)</f>
        <v>66559</v>
      </c>
      <c r="M1215" s="18">
        <f t="shared" si="76"/>
        <v>0</v>
      </c>
      <c r="O1215" s="15"/>
    </row>
    <row r="1216" spans="1:15" ht="13.5">
      <c r="A1216" s="13">
        <v>203061771</v>
      </c>
      <c r="B1216" s="14" t="s">
        <v>1313</v>
      </c>
      <c r="C1216" s="15">
        <v>0</v>
      </c>
      <c r="D1216" s="15">
        <v>0</v>
      </c>
      <c r="E1216" s="15">
        <v>158897</v>
      </c>
      <c r="F1216" s="15">
        <v>158897</v>
      </c>
      <c r="G1216" s="11">
        <f t="shared" si="74"/>
        <v>0</v>
      </c>
      <c r="H1216" s="12">
        <f t="shared" si="75"/>
        <v>0</v>
      </c>
      <c r="I1216" s="324" t="s">
        <v>159</v>
      </c>
      <c r="J1216" s="17">
        <f>VLOOKUP(A1216,'TB 2023'!B:J,9,0)</f>
        <v>0</v>
      </c>
      <c r="K1216" s="18">
        <f t="shared" si="73"/>
        <v>0</v>
      </c>
      <c r="L1216" s="17">
        <f>VLOOKUP(A1216,'TB 2023'!B:M,12,0)</f>
        <v>158897</v>
      </c>
      <c r="M1216" s="18">
        <f t="shared" si="76"/>
        <v>0</v>
      </c>
      <c r="O1216" s="15"/>
    </row>
    <row r="1217" spans="1:15" ht="13.5">
      <c r="A1217" s="13">
        <v>203061772</v>
      </c>
      <c r="B1217" s="14" t="s">
        <v>1314</v>
      </c>
      <c r="C1217" s="15">
        <v>0</v>
      </c>
      <c r="D1217" s="15">
        <v>0</v>
      </c>
      <c r="E1217" s="15">
        <v>0</v>
      </c>
      <c r="F1217" s="15">
        <v>0</v>
      </c>
      <c r="G1217" s="11">
        <f t="shared" si="74"/>
        <v>0</v>
      </c>
      <c r="H1217" s="12">
        <f t="shared" si="75"/>
        <v>0</v>
      </c>
      <c r="I1217" s="324" t="s">
        <v>159</v>
      </c>
      <c r="J1217" s="17">
        <f>VLOOKUP(A1217,'TB 2023'!B:J,9,0)</f>
        <v>0</v>
      </c>
      <c r="K1217" s="18">
        <f t="shared" si="73"/>
        <v>0</v>
      </c>
      <c r="L1217" s="17">
        <f>VLOOKUP(A1217,'TB 2023'!B:M,12,0)</f>
        <v>0</v>
      </c>
      <c r="M1217" s="18">
        <f t="shared" si="76"/>
        <v>0</v>
      </c>
      <c r="O1217" s="15"/>
    </row>
    <row r="1218" spans="1:15" ht="13.5">
      <c r="A1218" s="13">
        <v>203061773</v>
      </c>
      <c r="B1218" s="14" t="s">
        <v>1315</v>
      </c>
      <c r="C1218" s="15">
        <v>0</v>
      </c>
      <c r="D1218" s="15">
        <v>0</v>
      </c>
      <c r="E1218" s="15">
        <v>68953</v>
      </c>
      <c r="F1218" s="15">
        <v>68953</v>
      </c>
      <c r="G1218" s="11">
        <f t="shared" si="74"/>
        <v>0</v>
      </c>
      <c r="H1218" s="12">
        <f t="shared" si="75"/>
        <v>0</v>
      </c>
      <c r="I1218" s="324" t="s">
        <v>159</v>
      </c>
      <c r="J1218" s="17">
        <f>VLOOKUP(A1218,'TB 2023'!B:J,9,0)</f>
        <v>0</v>
      </c>
      <c r="K1218" s="18">
        <f t="shared" si="73"/>
        <v>0</v>
      </c>
      <c r="L1218" s="17">
        <f>VLOOKUP(A1218,'TB 2023'!B:M,12,0)</f>
        <v>68953</v>
      </c>
      <c r="M1218" s="18">
        <f t="shared" si="76"/>
        <v>0</v>
      </c>
      <c r="O1218" s="15"/>
    </row>
    <row r="1219" spans="1:15" ht="13.5">
      <c r="A1219" s="13">
        <v>203061779</v>
      </c>
      <c r="B1219" s="14" t="s">
        <v>1316</v>
      </c>
      <c r="C1219" s="15">
        <v>0</v>
      </c>
      <c r="D1219" s="15">
        <v>0</v>
      </c>
      <c r="E1219" s="15">
        <v>389122.45</v>
      </c>
      <c r="F1219" s="15">
        <v>389122.45</v>
      </c>
      <c r="G1219" s="11">
        <f t="shared" si="74"/>
        <v>0</v>
      </c>
      <c r="H1219" s="12">
        <f t="shared" si="75"/>
        <v>0</v>
      </c>
      <c r="I1219" s="324" t="s">
        <v>159</v>
      </c>
      <c r="J1219" s="17">
        <f>VLOOKUP(A1219,'TB 2023'!B:J,9,0)</f>
        <v>0</v>
      </c>
      <c r="K1219" s="18">
        <f t="shared" si="73"/>
        <v>0</v>
      </c>
      <c r="L1219" s="17">
        <f>VLOOKUP(A1219,'TB 2023'!B:M,12,0)</f>
        <v>389122.45</v>
      </c>
      <c r="M1219" s="18">
        <f t="shared" si="76"/>
        <v>0</v>
      </c>
      <c r="O1219" s="15"/>
    </row>
    <row r="1220" spans="1:15" ht="13.5">
      <c r="A1220" s="13">
        <v>203061780</v>
      </c>
      <c r="B1220" s="14" t="s">
        <v>1317</v>
      </c>
      <c r="C1220" s="15">
        <v>0</v>
      </c>
      <c r="D1220" s="15">
        <v>0</v>
      </c>
      <c r="E1220" s="15">
        <v>107611.62</v>
      </c>
      <c r="F1220" s="15">
        <v>107611.62</v>
      </c>
      <c r="G1220" s="11">
        <f t="shared" si="74"/>
        <v>0</v>
      </c>
      <c r="H1220" s="12">
        <f t="shared" si="75"/>
        <v>0</v>
      </c>
      <c r="I1220" s="324" t="s">
        <v>159</v>
      </c>
      <c r="J1220" s="17">
        <f>VLOOKUP(A1220,'TB 2023'!B:J,9,0)</f>
        <v>0</v>
      </c>
      <c r="K1220" s="18">
        <f t="shared" si="73"/>
        <v>0</v>
      </c>
      <c r="L1220" s="17">
        <f>VLOOKUP(A1220,'TB 2023'!B:M,12,0)</f>
        <v>107611.62</v>
      </c>
      <c r="M1220" s="18">
        <f t="shared" si="76"/>
        <v>0</v>
      </c>
      <c r="O1220" s="15"/>
    </row>
    <row r="1221" spans="1:15" ht="13.5">
      <c r="A1221" s="13">
        <v>203061782</v>
      </c>
      <c r="B1221" s="14" t="s">
        <v>1318</v>
      </c>
      <c r="C1221" s="15">
        <v>0</v>
      </c>
      <c r="D1221" s="15">
        <v>0</v>
      </c>
      <c r="E1221" s="15">
        <v>207044</v>
      </c>
      <c r="F1221" s="15">
        <v>207044</v>
      </c>
      <c r="G1221" s="11">
        <f t="shared" si="74"/>
        <v>0</v>
      </c>
      <c r="H1221" s="12">
        <f t="shared" si="75"/>
        <v>0</v>
      </c>
      <c r="I1221" s="324" t="s">
        <v>159</v>
      </c>
      <c r="J1221" s="17">
        <f>VLOOKUP(A1221,'TB 2023'!B:J,9,0)</f>
        <v>0</v>
      </c>
      <c r="K1221" s="18">
        <f t="shared" ref="K1221:K1284" si="77">J1221-C1221</f>
        <v>0</v>
      </c>
      <c r="L1221" s="17">
        <f>VLOOKUP(A1221,'TB 2023'!B:M,12,0)</f>
        <v>207044</v>
      </c>
      <c r="M1221" s="18">
        <f t="shared" si="76"/>
        <v>0</v>
      </c>
      <c r="O1221" s="15"/>
    </row>
    <row r="1222" spans="1:15" ht="13.5">
      <c r="A1222" s="13">
        <v>203061783</v>
      </c>
      <c r="B1222" s="14" t="s">
        <v>1319</v>
      </c>
      <c r="C1222" s="15">
        <v>0</v>
      </c>
      <c r="D1222" s="15">
        <v>0</v>
      </c>
      <c r="E1222" s="15">
        <v>0</v>
      </c>
      <c r="F1222" s="15">
        <v>0</v>
      </c>
      <c r="G1222" s="11">
        <f t="shared" ref="G1222:G1285" si="78">IF((C1222+E1222)-(D1222+F1222)&lt;0,0,(C1222+E1222)-(D1222+F1222))</f>
        <v>0</v>
      </c>
      <c r="H1222" s="12">
        <f t="shared" ref="H1222:H1285" si="79">-IF((C1222+E1222)-(D1222+F1222)&lt;0,(C1222+E1222)-(D1222+F1222),0)</f>
        <v>0</v>
      </c>
      <c r="I1222" s="324" t="s">
        <v>159</v>
      </c>
      <c r="J1222" s="17">
        <f>VLOOKUP(A1222,'TB 2023'!B:J,9,0)</f>
        <v>0</v>
      </c>
      <c r="K1222" s="18">
        <f t="shared" si="77"/>
        <v>0</v>
      </c>
      <c r="L1222" s="17">
        <f>VLOOKUP(A1222,'TB 2023'!B:M,12,0)</f>
        <v>0</v>
      </c>
      <c r="M1222" s="18">
        <f t="shared" ref="M1222:M1285" si="80">L1222-F1222</f>
        <v>0</v>
      </c>
      <c r="O1222" s="15"/>
    </row>
    <row r="1223" spans="1:15" ht="13.5">
      <c r="A1223" s="13">
        <v>203061785</v>
      </c>
      <c r="B1223" s="14" t="s">
        <v>1320</v>
      </c>
      <c r="C1223" s="15">
        <v>0</v>
      </c>
      <c r="D1223" s="15">
        <v>0</v>
      </c>
      <c r="E1223" s="15">
        <v>43575</v>
      </c>
      <c r="F1223" s="15">
        <v>43575</v>
      </c>
      <c r="G1223" s="11">
        <f t="shared" si="78"/>
        <v>0</v>
      </c>
      <c r="H1223" s="12">
        <f t="shared" si="79"/>
        <v>0</v>
      </c>
      <c r="I1223" s="324" t="s">
        <v>159</v>
      </c>
      <c r="J1223" s="17">
        <f>VLOOKUP(A1223,'TB 2023'!B:J,9,0)</f>
        <v>0</v>
      </c>
      <c r="K1223" s="18">
        <f t="shared" si="77"/>
        <v>0</v>
      </c>
      <c r="L1223" s="17">
        <f>VLOOKUP(A1223,'TB 2023'!B:M,12,0)</f>
        <v>43575</v>
      </c>
      <c r="M1223" s="18">
        <f t="shared" si="80"/>
        <v>0</v>
      </c>
      <c r="O1223" s="15"/>
    </row>
    <row r="1224" spans="1:15" ht="13.5">
      <c r="A1224" s="13">
        <v>203061786</v>
      </c>
      <c r="B1224" s="14" t="s">
        <v>1321</v>
      </c>
      <c r="C1224" s="15">
        <v>0</v>
      </c>
      <c r="D1224" s="15">
        <v>0</v>
      </c>
      <c r="E1224" s="15">
        <v>42897</v>
      </c>
      <c r="F1224" s="15">
        <v>42897</v>
      </c>
      <c r="G1224" s="11">
        <f t="shared" si="78"/>
        <v>0</v>
      </c>
      <c r="H1224" s="12">
        <f t="shared" si="79"/>
        <v>0</v>
      </c>
      <c r="I1224" s="324" t="s">
        <v>159</v>
      </c>
      <c r="J1224" s="17">
        <f>VLOOKUP(A1224,'TB 2023'!B:J,9,0)</f>
        <v>0</v>
      </c>
      <c r="K1224" s="18">
        <f t="shared" si="77"/>
        <v>0</v>
      </c>
      <c r="L1224" s="17">
        <f>VLOOKUP(A1224,'TB 2023'!B:M,12,0)</f>
        <v>42897</v>
      </c>
      <c r="M1224" s="18">
        <f t="shared" si="80"/>
        <v>0</v>
      </c>
      <c r="O1224" s="15"/>
    </row>
    <row r="1225" spans="1:15" ht="13.5">
      <c r="A1225" s="13">
        <v>203061787</v>
      </c>
      <c r="B1225" s="14" t="s">
        <v>1322</v>
      </c>
      <c r="C1225" s="15">
        <v>0</v>
      </c>
      <c r="D1225" s="15">
        <v>0</v>
      </c>
      <c r="E1225" s="15">
        <v>108036</v>
      </c>
      <c r="F1225" s="15">
        <v>108036</v>
      </c>
      <c r="G1225" s="11">
        <f t="shared" si="78"/>
        <v>0</v>
      </c>
      <c r="H1225" s="12">
        <f t="shared" si="79"/>
        <v>0</v>
      </c>
      <c r="I1225" s="324" t="s">
        <v>159</v>
      </c>
      <c r="J1225" s="17">
        <f>VLOOKUP(A1225,'TB 2023'!B:J,9,0)</f>
        <v>0</v>
      </c>
      <c r="K1225" s="18">
        <f t="shared" si="77"/>
        <v>0</v>
      </c>
      <c r="L1225" s="17">
        <f>VLOOKUP(A1225,'TB 2023'!B:M,12,0)</f>
        <v>108036</v>
      </c>
      <c r="M1225" s="18">
        <f t="shared" si="80"/>
        <v>0</v>
      </c>
      <c r="O1225" s="15"/>
    </row>
    <row r="1226" spans="1:15" ht="13.5">
      <c r="A1226" s="13">
        <v>203061788</v>
      </c>
      <c r="B1226" s="14" t="s">
        <v>1323</v>
      </c>
      <c r="C1226" s="15">
        <v>0</v>
      </c>
      <c r="D1226" s="15">
        <v>0</v>
      </c>
      <c r="E1226" s="15">
        <v>3932</v>
      </c>
      <c r="F1226" s="15">
        <v>3932</v>
      </c>
      <c r="G1226" s="11">
        <f t="shared" si="78"/>
        <v>0</v>
      </c>
      <c r="H1226" s="12">
        <f t="shared" si="79"/>
        <v>0</v>
      </c>
      <c r="I1226" s="324" t="s">
        <v>159</v>
      </c>
      <c r="J1226" s="17">
        <f>VLOOKUP(A1226,'TB 2023'!B:J,9,0)</f>
        <v>0</v>
      </c>
      <c r="K1226" s="18">
        <f t="shared" si="77"/>
        <v>0</v>
      </c>
      <c r="L1226" s="17">
        <f>VLOOKUP(A1226,'TB 2023'!B:M,12,0)</f>
        <v>3932</v>
      </c>
      <c r="M1226" s="18">
        <f t="shared" si="80"/>
        <v>0</v>
      </c>
      <c r="O1226" s="15"/>
    </row>
    <row r="1227" spans="1:15" ht="13.5">
      <c r="A1227" s="13">
        <v>203061789</v>
      </c>
      <c r="B1227" s="14" t="s">
        <v>1324</v>
      </c>
      <c r="C1227" s="15">
        <v>0</v>
      </c>
      <c r="D1227" s="15">
        <v>0</v>
      </c>
      <c r="E1227" s="15">
        <v>25293</v>
      </c>
      <c r="F1227" s="15">
        <v>25293</v>
      </c>
      <c r="G1227" s="11">
        <f t="shared" si="78"/>
        <v>0</v>
      </c>
      <c r="H1227" s="12">
        <f t="shared" si="79"/>
        <v>0</v>
      </c>
      <c r="I1227" s="324" t="s">
        <v>159</v>
      </c>
      <c r="J1227" s="17">
        <f>VLOOKUP(A1227,'TB 2023'!B:J,9,0)</f>
        <v>0</v>
      </c>
      <c r="K1227" s="18">
        <f t="shared" si="77"/>
        <v>0</v>
      </c>
      <c r="L1227" s="17">
        <f>VLOOKUP(A1227,'TB 2023'!B:M,12,0)</f>
        <v>25293</v>
      </c>
      <c r="M1227" s="18">
        <f t="shared" si="80"/>
        <v>0</v>
      </c>
      <c r="O1227" s="15"/>
    </row>
    <row r="1228" spans="1:15" ht="13.5">
      <c r="A1228" s="13">
        <v>203061790</v>
      </c>
      <c r="B1228" s="14" t="s">
        <v>1325</v>
      </c>
      <c r="C1228" s="15">
        <v>0</v>
      </c>
      <c r="D1228" s="15">
        <v>0</v>
      </c>
      <c r="E1228" s="15">
        <v>0</v>
      </c>
      <c r="F1228" s="15">
        <v>0</v>
      </c>
      <c r="G1228" s="11">
        <f t="shared" si="78"/>
        <v>0</v>
      </c>
      <c r="H1228" s="12">
        <f t="shared" si="79"/>
        <v>0</v>
      </c>
      <c r="I1228" s="324" t="s">
        <v>159</v>
      </c>
      <c r="J1228" s="17">
        <f>VLOOKUP(A1228,'TB 2023'!B:J,9,0)</f>
        <v>0</v>
      </c>
      <c r="K1228" s="18">
        <f t="shared" si="77"/>
        <v>0</v>
      </c>
      <c r="L1228" s="17">
        <f>VLOOKUP(A1228,'TB 2023'!B:M,12,0)</f>
        <v>0</v>
      </c>
      <c r="M1228" s="18">
        <f t="shared" si="80"/>
        <v>0</v>
      </c>
      <c r="O1228" s="15"/>
    </row>
    <row r="1229" spans="1:15" ht="13.5">
      <c r="A1229" s="13">
        <v>203061791</v>
      </c>
      <c r="B1229" s="14" t="s">
        <v>1326</v>
      </c>
      <c r="C1229" s="15">
        <v>0</v>
      </c>
      <c r="D1229" s="15">
        <v>0</v>
      </c>
      <c r="E1229" s="15">
        <v>29131</v>
      </c>
      <c r="F1229" s="15">
        <v>29131</v>
      </c>
      <c r="G1229" s="11">
        <f t="shared" si="78"/>
        <v>0</v>
      </c>
      <c r="H1229" s="12">
        <f t="shared" si="79"/>
        <v>0</v>
      </c>
      <c r="I1229" s="324" t="s">
        <v>159</v>
      </c>
      <c r="J1229" s="17">
        <f>VLOOKUP(A1229,'TB 2023'!B:J,9,0)</f>
        <v>0</v>
      </c>
      <c r="K1229" s="18">
        <f t="shared" si="77"/>
        <v>0</v>
      </c>
      <c r="L1229" s="17">
        <f>VLOOKUP(A1229,'TB 2023'!B:M,12,0)</f>
        <v>29131</v>
      </c>
      <c r="M1229" s="18">
        <f t="shared" si="80"/>
        <v>0</v>
      </c>
      <c r="O1229" s="15"/>
    </row>
    <row r="1230" spans="1:15" ht="13.5">
      <c r="A1230" s="13">
        <v>203061792</v>
      </c>
      <c r="B1230" s="14" t="s">
        <v>1327</v>
      </c>
      <c r="C1230" s="15">
        <v>0</v>
      </c>
      <c r="D1230" s="15">
        <v>0</v>
      </c>
      <c r="E1230" s="15">
        <v>64479</v>
      </c>
      <c r="F1230" s="15">
        <v>64479</v>
      </c>
      <c r="G1230" s="11">
        <f t="shared" si="78"/>
        <v>0</v>
      </c>
      <c r="H1230" s="12">
        <f t="shared" si="79"/>
        <v>0</v>
      </c>
      <c r="I1230" s="324" t="s">
        <v>159</v>
      </c>
      <c r="J1230" s="17">
        <f>VLOOKUP(A1230,'TB 2023'!B:J,9,0)</f>
        <v>0</v>
      </c>
      <c r="K1230" s="18">
        <f t="shared" si="77"/>
        <v>0</v>
      </c>
      <c r="L1230" s="17">
        <f>VLOOKUP(A1230,'TB 2023'!B:M,12,0)</f>
        <v>64479</v>
      </c>
      <c r="M1230" s="18">
        <f t="shared" si="80"/>
        <v>0</v>
      </c>
      <c r="O1230" s="15"/>
    </row>
    <row r="1231" spans="1:15" ht="13.5">
      <c r="A1231" s="13">
        <v>203061793</v>
      </c>
      <c r="B1231" s="14" t="s">
        <v>1328</v>
      </c>
      <c r="C1231" s="15">
        <v>0</v>
      </c>
      <c r="D1231" s="15">
        <v>0</v>
      </c>
      <c r="E1231" s="15">
        <v>26340</v>
      </c>
      <c r="F1231" s="15">
        <v>26340</v>
      </c>
      <c r="G1231" s="11">
        <f t="shared" si="78"/>
        <v>0</v>
      </c>
      <c r="H1231" s="12">
        <f t="shared" si="79"/>
        <v>0</v>
      </c>
      <c r="I1231" s="324" t="s">
        <v>159</v>
      </c>
      <c r="J1231" s="17">
        <f>VLOOKUP(A1231,'TB 2023'!B:J,9,0)</f>
        <v>0</v>
      </c>
      <c r="K1231" s="18">
        <f t="shared" si="77"/>
        <v>0</v>
      </c>
      <c r="L1231" s="17">
        <f>VLOOKUP(A1231,'TB 2023'!B:M,12,0)</f>
        <v>26340</v>
      </c>
      <c r="M1231" s="18">
        <f t="shared" si="80"/>
        <v>0</v>
      </c>
      <c r="O1231" s="15"/>
    </row>
    <row r="1232" spans="1:15" ht="13.5">
      <c r="A1232" s="13">
        <v>203061794</v>
      </c>
      <c r="B1232" s="14" t="s">
        <v>1329</v>
      </c>
      <c r="C1232" s="15">
        <v>0</v>
      </c>
      <c r="D1232" s="15">
        <v>0</v>
      </c>
      <c r="E1232" s="15">
        <v>298</v>
      </c>
      <c r="F1232" s="15">
        <v>298</v>
      </c>
      <c r="G1232" s="11">
        <f t="shared" si="78"/>
        <v>0</v>
      </c>
      <c r="H1232" s="12">
        <f t="shared" si="79"/>
        <v>0</v>
      </c>
      <c r="I1232" s="324" t="s">
        <v>159</v>
      </c>
      <c r="J1232" s="17">
        <f>VLOOKUP(A1232,'TB 2023'!B:J,9,0)</f>
        <v>0</v>
      </c>
      <c r="K1232" s="18">
        <f t="shared" si="77"/>
        <v>0</v>
      </c>
      <c r="L1232" s="17">
        <f>VLOOKUP(A1232,'TB 2023'!B:M,12,0)</f>
        <v>298</v>
      </c>
      <c r="M1232" s="18">
        <f t="shared" si="80"/>
        <v>0</v>
      </c>
      <c r="O1232" s="15"/>
    </row>
    <row r="1233" spans="1:15" ht="13.5">
      <c r="A1233" s="13">
        <v>203061796</v>
      </c>
      <c r="B1233" s="14" t="s">
        <v>1330</v>
      </c>
      <c r="C1233" s="15">
        <v>0</v>
      </c>
      <c r="D1233" s="15">
        <v>0</v>
      </c>
      <c r="E1233" s="15">
        <v>63715</v>
      </c>
      <c r="F1233" s="15">
        <v>63715</v>
      </c>
      <c r="G1233" s="11">
        <f t="shared" si="78"/>
        <v>0</v>
      </c>
      <c r="H1233" s="12">
        <f t="shared" si="79"/>
        <v>0</v>
      </c>
      <c r="I1233" s="324" t="s">
        <v>159</v>
      </c>
      <c r="J1233" s="17">
        <f>VLOOKUP(A1233,'TB 2023'!B:J,9,0)</f>
        <v>0</v>
      </c>
      <c r="K1233" s="18">
        <f t="shared" si="77"/>
        <v>0</v>
      </c>
      <c r="L1233" s="17">
        <f>VLOOKUP(A1233,'TB 2023'!B:M,12,0)</f>
        <v>63715</v>
      </c>
      <c r="M1233" s="18">
        <f t="shared" si="80"/>
        <v>0</v>
      </c>
      <c r="O1233" s="15"/>
    </row>
    <row r="1234" spans="1:15" ht="13.5">
      <c r="A1234" s="13">
        <v>203061797</v>
      </c>
      <c r="B1234" s="14" t="s">
        <v>1331</v>
      </c>
      <c r="C1234" s="15">
        <v>0</v>
      </c>
      <c r="D1234" s="15">
        <v>0</v>
      </c>
      <c r="E1234" s="15">
        <v>40245</v>
      </c>
      <c r="F1234" s="15">
        <v>40245</v>
      </c>
      <c r="G1234" s="11">
        <f t="shared" si="78"/>
        <v>0</v>
      </c>
      <c r="H1234" s="12">
        <f t="shared" si="79"/>
        <v>0</v>
      </c>
      <c r="I1234" s="324" t="s">
        <v>159</v>
      </c>
      <c r="J1234" s="17">
        <f>VLOOKUP(A1234,'TB 2023'!B:J,9,0)</f>
        <v>0</v>
      </c>
      <c r="K1234" s="18">
        <f t="shared" si="77"/>
        <v>0</v>
      </c>
      <c r="L1234" s="17">
        <f>VLOOKUP(A1234,'TB 2023'!B:M,12,0)</f>
        <v>40245</v>
      </c>
      <c r="M1234" s="18">
        <f t="shared" si="80"/>
        <v>0</v>
      </c>
      <c r="O1234" s="15"/>
    </row>
    <row r="1235" spans="1:15" ht="13.5">
      <c r="A1235" s="13">
        <v>203061798</v>
      </c>
      <c r="B1235" s="14" t="s">
        <v>1332</v>
      </c>
      <c r="C1235" s="15">
        <v>0</v>
      </c>
      <c r="D1235" s="15">
        <v>0</v>
      </c>
      <c r="E1235" s="15">
        <v>0</v>
      </c>
      <c r="F1235" s="15">
        <v>0</v>
      </c>
      <c r="G1235" s="11">
        <f t="shared" si="78"/>
        <v>0</v>
      </c>
      <c r="H1235" s="12">
        <f t="shared" si="79"/>
        <v>0</v>
      </c>
      <c r="I1235" s="324" t="s">
        <v>159</v>
      </c>
      <c r="J1235" s="17">
        <f>VLOOKUP(A1235,'TB 2023'!B:J,9,0)</f>
        <v>0</v>
      </c>
      <c r="K1235" s="18">
        <f t="shared" si="77"/>
        <v>0</v>
      </c>
      <c r="L1235" s="17">
        <f>VLOOKUP(A1235,'TB 2023'!B:M,12,0)</f>
        <v>0</v>
      </c>
      <c r="M1235" s="18">
        <f t="shared" si="80"/>
        <v>0</v>
      </c>
      <c r="O1235" s="15"/>
    </row>
    <row r="1236" spans="1:15" ht="13.5">
      <c r="A1236" s="13">
        <v>203061800</v>
      </c>
      <c r="B1236" s="14" t="s">
        <v>1333</v>
      </c>
      <c r="C1236" s="15">
        <v>0</v>
      </c>
      <c r="D1236" s="15">
        <v>0</v>
      </c>
      <c r="E1236" s="15">
        <v>0</v>
      </c>
      <c r="F1236" s="15">
        <v>0</v>
      </c>
      <c r="G1236" s="11">
        <f t="shared" si="78"/>
        <v>0</v>
      </c>
      <c r="H1236" s="12">
        <f t="shared" si="79"/>
        <v>0</v>
      </c>
      <c r="I1236" s="324" t="s">
        <v>159</v>
      </c>
      <c r="J1236" s="17">
        <f>VLOOKUP(A1236,'TB 2023'!B:J,9,0)</f>
        <v>0</v>
      </c>
      <c r="K1236" s="18">
        <f t="shared" si="77"/>
        <v>0</v>
      </c>
      <c r="L1236" s="17">
        <f>VLOOKUP(A1236,'TB 2023'!B:M,12,0)</f>
        <v>0</v>
      </c>
      <c r="M1236" s="18">
        <f t="shared" si="80"/>
        <v>0</v>
      </c>
      <c r="O1236" s="15"/>
    </row>
    <row r="1237" spans="1:15" ht="13.5">
      <c r="A1237" s="13">
        <v>203061801</v>
      </c>
      <c r="B1237" s="14" t="s">
        <v>1334</v>
      </c>
      <c r="C1237" s="15">
        <v>0</v>
      </c>
      <c r="D1237" s="15">
        <v>0</v>
      </c>
      <c r="E1237" s="15">
        <v>0</v>
      </c>
      <c r="F1237" s="15">
        <v>0</v>
      </c>
      <c r="G1237" s="11">
        <f t="shared" si="78"/>
        <v>0</v>
      </c>
      <c r="H1237" s="12">
        <f t="shared" si="79"/>
        <v>0</v>
      </c>
      <c r="I1237" s="324" t="s">
        <v>159</v>
      </c>
      <c r="J1237" s="17">
        <f>VLOOKUP(A1237,'TB 2023'!B:J,9,0)</f>
        <v>0</v>
      </c>
      <c r="K1237" s="18">
        <f t="shared" si="77"/>
        <v>0</v>
      </c>
      <c r="L1237" s="17">
        <f>VLOOKUP(A1237,'TB 2023'!B:M,12,0)</f>
        <v>0</v>
      </c>
      <c r="M1237" s="18">
        <f t="shared" si="80"/>
        <v>0</v>
      </c>
      <c r="O1237" s="15"/>
    </row>
    <row r="1238" spans="1:15" ht="13.5">
      <c r="A1238" s="13">
        <v>203061802</v>
      </c>
      <c r="B1238" s="14" t="s">
        <v>1335</v>
      </c>
      <c r="C1238" s="15">
        <v>0</v>
      </c>
      <c r="D1238" s="15">
        <v>0</v>
      </c>
      <c r="E1238" s="15">
        <v>0</v>
      </c>
      <c r="F1238" s="15">
        <v>0</v>
      </c>
      <c r="G1238" s="11">
        <f t="shared" si="78"/>
        <v>0</v>
      </c>
      <c r="H1238" s="12">
        <f t="shared" si="79"/>
        <v>0</v>
      </c>
      <c r="I1238" s="324" t="s">
        <v>159</v>
      </c>
      <c r="J1238" s="17">
        <f>VLOOKUP(A1238,'TB 2023'!B:J,9,0)</f>
        <v>0</v>
      </c>
      <c r="K1238" s="18">
        <f t="shared" si="77"/>
        <v>0</v>
      </c>
      <c r="L1238" s="17">
        <f>VLOOKUP(A1238,'TB 2023'!B:M,12,0)</f>
        <v>0</v>
      </c>
      <c r="M1238" s="18">
        <f t="shared" si="80"/>
        <v>0</v>
      </c>
      <c r="O1238" s="15"/>
    </row>
    <row r="1239" spans="1:15" ht="13.5">
      <c r="A1239" s="13">
        <v>203061803</v>
      </c>
      <c r="B1239" s="14" t="s">
        <v>1336</v>
      </c>
      <c r="C1239" s="15">
        <v>0</v>
      </c>
      <c r="D1239" s="15">
        <v>0</v>
      </c>
      <c r="E1239" s="15">
        <v>0</v>
      </c>
      <c r="F1239" s="15">
        <v>0</v>
      </c>
      <c r="G1239" s="11">
        <f t="shared" si="78"/>
        <v>0</v>
      </c>
      <c r="H1239" s="12">
        <f t="shared" si="79"/>
        <v>0</v>
      </c>
      <c r="I1239" s="324" t="s">
        <v>159</v>
      </c>
      <c r="J1239" s="17">
        <f>VLOOKUP(A1239,'TB 2023'!B:J,9,0)</f>
        <v>0</v>
      </c>
      <c r="K1239" s="18">
        <f t="shared" si="77"/>
        <v>0</v>
      </c>
      <c r="L1239" s="17">
        <f>VLOOKUP(A1239,'TB 2023'!B:M,12,0)</f>
        <v>0</v>
      </c>
      <c r="M1239" s="18">
        <f t="shared" si="80"/>
        <v>0</v>
      </c>
      <c r="O1239" s="15"/>
    </row>
    <row r="1240" spans="1:15" ht="13.5">
      <c r="A1240" s="13">
        <v>203061804</v>
      </c>
      <c r="B1240" s="14" t="s">
        <v>1337</v>
      </c>
      <c r="C1240" s="15">
        <v>0</v>
      </c>
      <c r="D1240" s="15">
        <v>0</v>
      </c>
      <c r="E1240" s="15">
        <v>19730</v>
      </c>
      <c r="F1240" s="15">
        <v>19730</v>
      </c>
      <c r="G1240" s="11">
        <f t="shared" si="78"/>
        <v>0</v>
      </c>
      <c r="H1240" s="12">
        <f t="shared" si="79"/>
        <v>0</v>
      </c>
      <c r="I1240" s="324" t="s">
        <v>159</v>
      </c>
      <c r="J1240" s="17">
        <f>VLOOKUP(A1240,'TB 2023'!B:J,9,0)</f>
        <v>0</v>
      </c>
      <c r="K1240" s="18">
        <f t="shared" si="77"/>
        <v>0</v>
      </c>
      <c r="L1240" s="17">
        <f>VLOOKUP(A1240,'TB 2023'!B:M,12,0)</f>
        <v>19730</v>
      </c>
      <c r="M1240" s="18">
        <f t="shared" si="80"/>
        <v>0</v>
      </c>
      <c r="O1240" s="15"/>
    </row>
    <row r="1241" spans="1:15" ht="13.5">
      <c r="A1241" s="13">
        <v>203061805</v>
      </c>
      <c r="B1241" s="14" t="s">
        <v>1338</v>
      </c>
      <c r="C1241" s="15">
        <v>0</v>
      </c>
      <c r="D1241" s="15">
        <v>0</v>
      </c>
      <c r="E1241" s="15">
        <v>20760</v>
      </c>
      <c r="F1241" s="15">
        <v>20760</v>
      </c>
      <c r="G1241" s="11">
        <f t="shared" si="78"/>
        <v>0</v>
      </c>
      <c r="H1241" s="12">
        <f t="shared" si="79"/>
        <v>0</v>
      </c>
      <c r="I1241" s="324" t="s">
        <v>159</v>
      </c>
      <c r="J1241" s="17">
        <f>VLOOKUP(A1241,'TB 2023'!B:J,9,0)</f>
        <v>0</v>
      </c>
      <c r="K1241" s="18">
        <f t="shared" si="77"/>
        <v>0</v>
      </c>
      <c r="L1241" s="17">
        <f>VLOOKUP(A1241,'TB 2023'!B:M,12,0)</f>
        <v>20760</v>
      </c>
      <c r="M1241" s="18">
        <f t="shared" si="80"/>
        <v>0</v>
      </c>
      <c r="O1241" s="15"/>
    </row>
    <row r="1242" spans="1:15" ht="13.5">
      <c r="A1242" s="13">
        <v>203061806</v>
      </c>
      <c r="B1242" s="14" t="s">
        <v>1339</v>
      </c>
      <c r="C1242" s="15">
        <v>0</v>
      </c>
      <c r="D1242" s="15">
        <v>0</v>
      </c>
      <c r="E1242" s="15">
        <v>0</v>
      </c>
      <c r="F1242" s="15">
        <v>0</v>
      </c>
      <c r="G1242" s="11">
        <f t="shared" si="78"/>
        <v>0</v>
      </c>
      <c r="H1242" s="12">
        <f t="shared" si="79"/>
        <v>0</v>
      </c>
      <c r="I1242" s="324" t="s">
        <v>159</v>
      </c>
      <c r="J1242" s="17">
        <f>VLOOKUP(A1242,'TB 2023'!B:J,9,0)</f>
        <v>0</v>
      </c>
      <c r="K1242" s="18">
        <f t="shared" si="77"/>
        <v>0</v>
      </c>
      <c r="L1242" s="17">
        <f>VLOOKUP(A1242,'TB 2023'!B:M,12,0)</f>
        <v>0</v>
      </c>
      <c r="M1242" s="18">
        <f t="shared" si="80"/>
        <v>0</v>
      </c>
      <c r="O1242" s="15"/>
    </row>
    <row r="1243" spans="1:15" ht="13.5">
      <c r="A1243" s="13">
        <v>203061808</v>
      </c>
      <c r="B1243" s="14" t="s">
        <v>1340</v>
      </c>
      <c r="C1243" s="15">
        <v>0</v>
      </c>
      <c r="D1243" s="15">
        <v>0</v>
      </c>
      <c r="E1243" s="15">
        <v>415632</v>
      </c>
      <c r="F1243" s="15">
        <v>415632</v>
      </c>
      <c r="G1243" s="11">
        <f t="shared" si="78"/>
        <v>0</v>
      </c>
      <c r="H1243" s="12">
        <f t="shared" si="79"/>
        <v>0</v>
      </c>
      <c r="I1243" s="324" t="s">
        <v>159</v>
      </c>
      <c r="J1243" s="17">
        <f>VLOOKUP(A1243,'TB 2023'!B:J,9,0)</f>
        <v>0</v>
      </c>
      <c r="K1243" s="18">
        <f t="shared" si="77"/>
        <v>0</v>
      </c>
      <c r="L1243" s="17">
        <f>VLOOKUP(A1243,'TB 2023'!B:M,12,0)</f>
        <v>415632</v>
      </c>
      <c r="M1243" s="18">
        <f t="shared" si="80"/>
        <v>0</v>
      </c>
      <c r="O1243" s="15"/>
    </row>
    <row r="1244" spans="1:15" ht="13.5">
      <c r="A1244" s="13">
        <v>203061809</v>
      </c>
      <c r="B1244" s="14" t="s">
        <v>1341</v>
      </c>
      <c r="C1244" s="15">
        <v>0</v>
      </c>
      <c r="D1244" s="15">
        <v>0</v>
      </c>
      <c r="E1244" s="15">
        <v>282365.68</v>
      </c>
      <c r="F1244" s="15">
        <v>282365.68</v>
      </c>
      <c r="G1244" s="11">
        <f t="shared" si="78"/>
        <v>0</v>
      </c>
      <c r="H1244" s="12">
        <f t="shared" si="79"/>
        <v>0</v>
      </c>
      <c r="I1244" s="324" t="s">
        <v>159</v>
      </c>
      <c r="J1244" s="17">
        <f>VLOOKUP(A1244,'TB 2023'!B:J,9,0)</f>
        <v>0</v>
      </c>
      <c r="K1244" s="18">
        <f t="shared" si="77"/>
        <v>0</v>
      </c>
      <c r="L1244" s="17">
        <f>VLOOKUP(A1244,'TB 2023'!B:M,12,0)</f>
        <v>282365.68</v>
      </c>
      <c r="M1244" s="18">
        <f t="shared" si="80"/>
        <v>0</v>
      </c>
      <c r="O1244" s="15"/>
    </row>
    <row r="1245" spans="1:15" ht="13.5">
      <c r="A1245" s="13">
        <v>203061810</v>
      </c>
      <c r="B1245" s="14" t="s">
        <v>1342</v>
      </c>
      <c r="C1245" s="15">
        <v>0</v>
      </c>
      <c r="D1245" s="15">
        <v>0</v>
      </c>
      <c r="E1245" s="15">
        <v>44695</v>
      </c>
      <c r="F1245" s="15">
        <v>44695</v>
      </c>
      <c r="G1245" s="11">
        <f t="shared" si="78"/>
        <v>0</v>
      </c>
      <c r="H1245" s="12">
        <f t="shared" si="79"/>
        <v>0</v>
      </c>
      <c r="I1245" s="324" t="s">
        <v>159</v>
      </c>
      <c r="J1245" s="17">
        <f>VLOOKUP(A1245,'TB 2023'!B:J,9,0)</f>
        <v>0</v>
      </c>
      <c r="K1245" s="18">
        <f t="shared" si="77"/>
        <v>0</v>
      </c>
      <c r="L1245" s="17">
        <f>VLOOKUP(A1245,'TB 2023'!B:M,12,0)</f>
        <v>44695</v>
      </c>
      <c r="M1245" s="18">
        <f t="shared" si="80"/>
        <v>0</v>
      </c>
      <c r="O1245" s="15"/>
    </row>
    <row r="1246" spans="1:15" ht="13.5">
      <c r="A1246" s="13">
        <v>203061811</v>
      </c>
      <c r="B1246" s="14" t="s">
        <v>1343</v>
      </c>
      <c r="C1246" s="15">
        <v>0</v>
      </c>
      <c r="D1246" s="15">
        <v>0</v>
      </c>
      <c r="E1246" s="15">
        <v>44478</v>
      </c>
      <c r="F1246" s="15">
        <v>44478</v>
      </c>
      <c r="G1246" s="11">
        <f t="shared" si="78"/>
        <v>0</v>
      </c>
      <c r="H1246" s="12">
        <f t="shared" si="79"/>
        <v>0</v>
      </c>
      <c r="I1246" s="324" t="s">
        <v>159</v>
      </c>
      <c r="J1246" s="17">
        <f>VLOOKUP(A1246,'TB 2023'!B:J,9,0)</f>
        <v>0</v>
      </c>
      <c r="K1246" s="18">
        <f t="shared" si="77"/>
        <v>0</v>
      </c>
      <c r="L1246" s="17">
        <f>VLOOKUP(A1246,'TB 2023'!B:M,12,0)</f>
        <v>44478</v>
      </c>
      <c r="M1246" s="18">
        <f t="shared" si="80"/>
        <v>0</v>
      </c>
      <c r="O1246" s="15"/>
    </row>
    <row r="1247" spans="1:15" ht="13.5">
      <c r="A1247" s="13">
        <v>203061812</v>
      </c>
      <c r="B1247" s="14" t="s">
        <v>1344</v>
      </c>
      <c r="C1247" s="15">
        <v>0</v>
      </c>
      <c r="D1247" s="15">
        <v>0</v>
      </c>
      <c r="E1247" s="15">
        <v>0</v>
      </c>
      <c r="F1247" s="15">
        <v>0</v>
      </c>
      <c r="G1247" s="11">
        <f t="shared" si="78"/>
        <v>0</v>
      </c>
      <c r="H1247" s="12">
        <f t="shared" si="79"/>
        <v>0</v>
      </c>
      <c r="I1247" s="324" t="s">
        <v>159</v>
      </c>
      <c r="J1247" s="17">
        <f>VLOOKUP(A1247,'TB 2023'!B:J,9,0)</f>
        <v>0</v>
      </c>
      <c r="K1247" s="18">
        <f t="shared" si="77"/>
        <v>0</v>
      </c>
      <c r="L1247" s="17">
        <f>VLOOKUP(A1247,'TB 2023'!B:M,12,0)</f>
        <v>0</v>
      </c>
      <c r="M1247" s="18">
        <f t="shared" si="80"/>
        <v>0</v>
      </c>
      <c r="O1247" s="15"/>
    </row>
    <row r="1248" spans="1:15" ht="13.5">
      <c r="A1248" s="13">
        <v>203061813</v>
      </c>
      <c r="B1248" s="14" t="s">
        <v>1345</v>
      </c>
      <c r="C1248" s="15">
        <v>0</v>
      </c>
      <c r="D1248" s="15">
        <v>0</v>
      </c>
      <c r="E1248" s="15">
        <v>41633</v>
      </c>
      <c r="F1248" s="15">
        <v>41633</v>
      </c>
      <c r="G1248" s="11">
        <f t="shared" si="78"/>
        <v>0</v>
      </c>
      <c r="H1248" s="12">
        <f t="shared" si="79"/>
        <v>0</v>
      </c>
      <c r="I1248" s="324" t="s">
        <v>159</v>
      </c>
      <c r="J1248" s="17">
        <f>VLOOKUP(A1248,'TB 2023'!B:J,9,0)</f>
        <v>0</v>
      </c>
      <c r="K1248" s="18">
        <f t="shared" si="77"/>
        <v>0</v>
      </c>
      <c r="L1248" s="17">
        <f>VLOOKUP(A1248,'TB 2023'!B:M,12,0)</f>
        <v>41633</v>
      </c>
      <c r="M1248" s="18">
        <f t="shared" si="80"/>
        <v>0</v>
      </c>
      <c r="O1248" s="15"/>
    </row>
    <row r="1249" spans="1:15" ht="13.5">
      <c r="A1249" s="13">
        <v>203061814</v>
      </c>
      <c r="B1249" s="14" t="s">
        <v>1346</v>
      </c>
      <c r="C1249" s="15">
        <v>0</v>
      </c>
      <c r="D1249" s="15">
        <v>0</v>
      </c>
      <c r="E1249" s="15">
        <v>0</v>
      </c>
      <c r="F1249" s="15">
        <v>0</v>
      </c>
      <c r="G1249" s="11">
        <f t="shared" si="78"/>
        <v>0</v>
      </c>
      <c r="H1249" s="12">
        <f t="shared" si="79"/>
        <v>0</v>
      </c>
      <c r="I1249" s="324" t="s">
        <v>159</v>
      </c>
      <c r="J1249" s="17">
        <f>VLOOKUP(A1249,'TB 2023'!B:J,9,0)</f>
        <v>0</v>
      </c>
      <c r="K1249" s="18">
        <f t="shared" si="77"/>
        <v>0</v>
      </c>
      <c r="L1249" s="17">
        <f>VLOOKUP(A1249,'TB 2023'!B:M,12,0)</f>
        <v>0</v>
      </c>
      <c r="M1249" s="18">
        <f t="shared" si="80"/>
        <v>0</v>
      </c>
      <c r="O1249" s="15"/>
    </row>
    <row r="1250" spans="1:15" ht="13.5">
      <c r="A1250" s="13">
        <v>203061815</v>
      </c>
      <c r="B1250" s="14" t="s">
        <v>1347</v>
      </c>
      <c r="C1250" s="15">
        <v>0</v>
      </c>
      <c r="D1250" s="15">
        <v>0</v>
      </c>
      <c r="E1250" s="15">
        <v>54342</v>
      </c>
      <c r="F1250" s="15">
        <v>54342</v>
      </c>
      <c r="G1250" s="11">
        <f t="shared" si="78"/>
        <v>0</v>
      </c>
      <c r="H1250" s="12">
        <f t="shared" si="79"/>
        <v>0</v>
      </c>
      <c r="I1250" s="324" t="s">
        <v>159</v>
      </c>
      <c r="J1250" s="17">
        <f>VLOOKUP(A1250,'TB 2023'!B:J,9,0)</f>
        <v>0</v>
      </c>
      <c r="K1250" s="18">
        <f t="shared" si="77"/>
        <v>0</v>
      </c>
      <c r="L1250" s="17">
        <f>VLOOKUP(A1250,'TB 2023'!B:M,12,0)</f>
        <v>54342</v>
      </c>
      <c r="M1250" s="18">
        <f t="shared" si="80"/>
        <v>0</v>
      </c>
      <c r="O1250" s="15"/>
    </row>
    <row r="1251" spans="1:15" ht="13.5">
      <c r="A1251" s="13">
        <v>203061816</v>
      </c>
      <c r="B1251" s="14" t="s">
        <v>1348</v>
      </c>
      <c r="C1251" s="15">
        <v>0</v>
      </c>
      <c r="D1251" s="15">
        <v>0</v>
      </c>
      <c r="E1251" s="15">
        <v>0</v>
      </c>
      <c r="F1251" s="15">
        <v>0</v>
      </c>
      <c r="G1251" s="11">
        <f t="shared" si="78"/>
        <v>0</v>
      </c>
      <c r="H1251" s="12">
        <f t="shared" si="79"/>
        <v>0</v>
      </c>
      <c r="I1251" s="324" t="s">
        <v>159</v>
      </c>
      <c r="J1251" s="17">
        <f>VLOOKUP(A1251,'TB 2023'!B:J,9,0)</f>
        <v>0</v>
      </c>
      <c r="K1251" s="18">
        <f t="shared" si="77"/>
        <v>0</v>
      </c>
      <c r="L1251" s="17">
        <f>VLOOKUP(A1251,'TB 2023'!B:M,12,0)</f>
        <v>0</v>
      </c>
      <c r="M1251" s="18">
        <f t="shared" si="80"/>
        <v>0</v>
      </c>
      <c r="O1251" s="15"/>
    </row>
    <row r="1252" spans="1:15" ht="13.5">
      <c r="A1252" s="13">
        <v>203061817</v>
      </c>
      <c r="B1252" s="14" t="s">
        <v>1349</v>
      </c>
      <c r="C1252" s="15">
        <v>0</v>
      </c>
      <c r="D1252" s="15">
        <v>0</v>
      </c>
      <c r="E1252" s="15">
        <v>54866</v>
      </c>
      <c r="F1252" s="15">
        <v>54866</v>
      </c>
      <c r="G1252" s="11">
        <f t="shared" si="78"/>
        <v>0</v>
      </c>
      <c r="H1252" s="12">
        <f t="shared" si="79"/>
        <v>0</v>
      </c>
      <c r="I1252" s="324" t="s">
        <v>159</v>
      </c>
      <c r="J1252" s="17">
        <f>VLOOKUP(A1252,'TB 2023'!B:J,9,0)</f>
        <v>0</v>
      </c>
      <c r="K1252" s="18">
        <f t="shared" si="77"/>
        <v>0</v>
      </c>
      <c r="L1252" s="17">
        <f>VLOOKUP(A1252,'TB 2023'!B:M,12,0)</f>
        <v>54866</v>
      </c>
      <c r="M1252" s="18">
        <f t="shared" si="80"/>
        <v>0</v>
      </c>
      <c r="O1252" s="15"/>
    </row>
    <row r="1253" spans="1:15" ht="13.5">
      <c r="A1253" s="13">
        <v>203061818</v>
      </c>
      <c r="B1253" s="14" t="s">
        <v>1350</v>
      </c>
      <c r="C1253" s="15">
        <v>0</v>
      </c>
      <c r="D1253" s="15">
        <v>0</v>
      </c>
      <c r="E1253" s="15">
        <v>14483</v>
      </c>
      <c r="F1253" s="15">
        <v>14483</v>
      </c>
      <c r="G1253" s="11">
        <f t="shared" si="78"/>
        <v>0</v>
      </c>
      <c r="H1253" s="12">
        <f t="shared" si="79"/>
        <v>0</v>
      </c>
      <c r="I1253" s="324" t="s">
        <v>159</v>
      </c>
      <c r="J1253" s="17">
        <f>VLOOKUP(A1253,'TB 2023'!B:J,9,0)</f>
        <v>0</v>
      </c>
      <c r="K1253" s="18">
        <f t="shared" si="77"/>
        <v>0</v>
      </c>
      <c r="L1253" s="17">
        <f>VLOOKUP(A1253,'TB 2023'!B:M,12,0)</f>
        <v>14483</v>
      </c>
      <c r="M1253" s="18">
        <f t="shared" si="80"/>
        <v>0</v>
      </c>
      <c r="O1253" s="15"/>
    </row>
    <row r="1254" spans="1:15" ht="13.5">
      <c r="A1254" s="13">
        <v>203061819</v>
      </c>
      <c r="B1254" s="14" t="s">
        <v>1351</v>
      </c>
      <c r="C1254" s="15">
        <v>0</v>
      </c>
      <c r="D1254" s="15">
        <v>0</v>
      </c>
      <c r="E1254" s="15">
        <v>38529</v>
      </c>
      <c r="F1254" s="15">
        <v>38529</v>
      </c>
      <c r="G1254" s="11">
        <f t="shared" si="78"/>
        <v>0</v>
      </c>
      <c r="H1254" s="12">
        <f t="shared" si="79"/>
        <v>0</v>
      </c>
      <c r="I1254" s="324" t="s">
        <v>159</v>
      </c>
      <c r="J1254" s="17">
        <f>VLOOKUP(A1254,'TB 2023'!B:J,9,0)</f>
        <v>0</v>
      </c>
      <c r="K1254" s="18">
        <f t="shared" si="77"/>
        <v>0</v>
      </c>
      <c r="L1254" s="17">
        <f>VLOOKUP(A1254,'TB 2023'!B:M,12,0)</f>
        <v>38529</v>
      </c>
      <c r="M1254" s="18">
        <f t="shared" si="80"/>
        <v>0</v>
      </c>
      <c r="O1254" s="15"/>
    </row>
    <row r="1255" spans="1:15" ht="13.5">
      <c r="A1255" s="13">
        <v>203061820</v>
      </c>
      <c r="B1255" s="14" t="s">
        <v>1352</v>
      </c>
      <c r="C1255" s="15">
        <v>0</v>
      </c>
      <c r="D1255" s="15">
        <v>0</v>
      </c>
      <c r="E1255" s="15">
        <v>0</v>
      </c>
      <c r="F1255" s="15">
        <v>0</v>
      </c>
      <c r="G1255" s="11">
        <f t="shared" si="78"/>
        <v>0</v>
      </c>
      <c r="H1255" s="12">
        <f t="shared" si="79"/>
        <v>0</v>
      </c>
      <c r="I1255" s="324" t="s">
        <v>159</v>
      </c>
      <c r="J1255" s="17">
        <f>VLOOKUP(A1255,'TB 2023'!B:J,9,0)</f>
        <v>0</v>
      </c>
      <c r="K1255" s="18">
        <f t="shared" si="77"/>
        <v>0</v>
      </c>
      <c r="L1255" s="17">
        <f>VLOOKUP(A1255,'TB 2023'!B:M,12,0)</f>
        <v>0</v>
      </c>
      <c r="M1255" s="18">
        <f t="shared" si="80"/>
        <v>0</v>
      </c>
      <c r="O1255" s="15"/>
    </row>
    <row r="1256" spans="1:15" ht="13.5">
      <c r="A1256" s="13">
        <v>203061821</v>
      </c>
      <c r="B1256" s="14" t="s">
        <v>1353</v>
      </c>
      <c r="C1256" s="15">
        <v>0</v>
      </c>
      <c r="D1256" s="15">
        <v>0</v>
      </c>
      <c r="E1256" s="15">
        <v>15451</v>
      </c>
      <c r="F1256" s="15">
        <v>15451</v>
      </c>
      <c r="G1256" s="11">
        <f t="shared" si="78"/>
        <v>0</v>
      </c>
      <c r="H1256" s="12">
        <f t="shared" si="79"/>
        <v>0</v>
      </c>
      <c r="I1256" s="324" t="s">
        <v>159</v>
      </c>
      <c r="J1256" s="17">
        <f>VLOOKUP(A1256,'TB 2023'!B:J,9,0)</f>
        <v>0</v>
      </c>
      <c r="K1256" s="18">
        <f t="shared" si="77"/>
        <v>0</v>
      </c>
      <c r="L1256" s="17">
        <f>VLOOKUP(A1256,'TB 2023'!B:M,12,0)</f>
        <v>15451</v>
      </c>
      <c r="M1256" s="18">
        <f t="shared" si="80"/>
        <v>0</v>
      </c>
      <c r="O1256" s="15"/>
    </row>
    <row r="1257" spans="1:15" ht="13.5">
      <c r="A1257" s="13">
        <v>203061822</v>
      </c>
      <c r="B1257" s="14" t="s">
        <v>1354</v>
      </c>
      <c r="C1257" s="15">
        <v>0</v>
      </c>
      <c r="D1257" s="15">
        <v>0</v>
      </c>
      <c r="E1257" s="15">
        <v>1</v>
      </c>
      <c r="F1257" s="15">
        <v>1</v>
      </c>
      <c r="G1257" s="11">
        <f t="shared" si="78"/>
        <v>0</v>
      </c>
      <c r="H1257" s="12">
        <f t="shared" si="79"/>
        <v>0</v>
      </c>
      <c r="I1257" s="324" t="s">
        <v>159</v>
      </c>
      <c r="J1257" s="17">
        <f>VLOOKUP(A1257,'TB 2023'!B:J,9,0)</f>
        <v>0</v>
      </c>
      <c r="K1257" s="18">
        <f t="shared" si="77"/>
        <v>0</v>
      </c>
      <c r="L1257" s="17">
        <f>VLOOKUP(A1257,'TB 2023'!B:M,12,0)</f>
        <v>1</v>
      </c>
      <c r="M1257" s="18">
        <f t="shared" si="80"/>
        <v>0</v>
      </c>
      <c r="O1257" s="15"/>
    </row>
    <row r="1258" spans="1:15" ht="13.5">
      <c r="A1258" s="13">
        <v>203061823</v>
      </c>
      <c r="B1258" s="14" t="s">
        <v>1355</v>
      </c>
      <c r="C1258" s="15">
        <v>0</v>
      </c>
      <c r="D1258" s="15">
        <v>0</v>
      </c>
      <c r="E1258" s="15">
        <v>24168</v>
      </c>
      <c r="F1258" s="15">
        <v>24168</v>
      </c>
      <c r="G1258" s="11">
        <f t="shared" si="78"/>
        <v>0</v>
      </c>
      <c r="H1258" s="12">
        <f t="shared" si="79"/>
        <v>0</v>
      </c>
      <c r="I1258" s="324" t="s">
        <v>159</v>
      </c>
      <c r="J1258" s="17">
        <f>VLOOKUP(A1258,'TB 2023'!B:J,9,0)</f>
        <v>0</v>
      </c>
      <c r="K1258" s="18">
        <f t="shared" si="77"/>
        <v>0</v>
      </c>
      <c r="L1258" s="17">
        <f>VLOOKUP(A1258,'TB 2023'!B:M,12,0)</f>
        <v>24168</v>
      </c>
      <c r="M1258" s="18">
        <f t="shared" si="80"/>
        <v>0</v>
      </c>
      <c r="O1258" s="15"/>
    </row>
    <row r="1259" spans="1:15" ht="13.5">
      <c r="A1259" s="13">
        <v>203061824</v>
      </c>
      <c r="B1259" s="14" t="s">
        <v>1356</v>
      </c>
      <c r="C1259" s="15">
        <v>0</v>
      </c>
      <c r="D1259" s="15">
        <v>0</v>
      </c>
      <c r="E1259" s="15">
        <v>0</v>
      </c>
      <c r="F1259" s="15">
        <v>0</v>
      </c>
      <c r="G1259" s="11">
        <f t="shared" si="78"/>
        <v>0</v>
      </c>
      <c r="H1259" s="12">
        <f t="shared" si="79"/>
        <v>0</v>
      </c>
      <c r="I1259" s="324" t="s">
        <v>159</v>
      </c>
      <c r="J1259" s="17">
        <f>VLOOKUP(A1259,'TB 2023'!B:J,9,0)</f>
        <v>0</v>
      </c>
      <c r="K1259" s="18">
        <f t="shared" si="77"/>
        <v>0</v>
      </c>
      <c r="L1259" s="17">
        <f>VLOOKUP(A1259,'TB 2023'!B:M,12,0)</f>
        <v>0</v>
      </c>
      <c r="M1259" s="18">
        <f t="shared" si="80"/>
        <v>0</v>
      </c>
      <c r="O1259" s="15"/>
    </row>
    <row r="1260" spans="1:15" ht="13.5">
      <c r="A1260" s="13">
        <v>203061825</v>
      </c>
      <c r="B1260" s="14" t="s">
        <v>1357</v>
      </c>
      <c r="C1260" s="15">
        <v>0</v>
      </c>
      <c r="D1260" s="15">
        <v>0</v>
      </c>
      <c r="E1260" s="15">
        <v>34644</v>
      </c>
      <c r="F1260" s="15">
        <v>34644</v>
      </c>
      <c r="G1260" s="11">
        <f t="shared" si="78"/>
        <v>0</v>
      </c>
      <c r="H1260" s="12">
        <f t="shared" si="79"/>
        <v>0</v>
      </c>
      <c r="I1260" s="324" t="s">
        <v>159</v>
      </c>
      <c r="J1260" s="17">
        <f>VLOOKUP(A1260,'TB 2023'!B:J,9,0)</f>
        <v>0</v>
      </c>
      <c r="K1260" s="18">
        <f t="shared" si="77"/>
        <v>0</v>
      </c>
      <c r="L1260" s="17">
        <f>VLOOKUP(A1260,'TB 2023'!B:M,12,0)</f>
        <v>34644</v>
      </c>
      <c r="M1260" s="18">
        <f t="shared" si="80"/>
        <v>0</v>
      </c>
      <c r="O1260" s="15"/>
    </row>
    <row r="1261" spans="1:15" ht="13.5">
      <c r="A1261" s="13">
        <v>203061826</v>
      </c>
      <c r="B1261" s="14" t="s">
        <v>1358</v>
      </c>
      <c r="C1261" s="15">
        <v>0</v>
      </c>
      <c r="D1261" s="15">
        <v>0</v>
      </c>
      <c r="E1261" s="15">
        <v>25082</v>
      </c>
      <c r="F1261" s="15">
        <v>25082</v>
      </c>
      <c r="G1261" s="11">
        <f t="shared" si="78"/>
        <v>0</v>
      </c>
      <c r="H1261" s="12">
        <f t="shared" si="79"/>
        <v>0</v>
      </c>
      <c r="I1261" s="324" t="s">
        <v>159</v>
      </c>
      <c r="J1261" s="17">
        <f>VLOOKUP(A1261,'TB 2023'!B:J,9,0)</f>
        <v>0</v>
      </c>
      <c r="K1261" s="18">
        <f t="shared" si="77"/>
        <v>0</v>
      </c>
      <c r="L1261" s="17">
        <f>VLOOKUP(A1261,'TB 2023'!B:M,12,0)</f>
        <v>25082</v>
      </c>
      <c r="M1261" s="18">
        <f t="shared" si="80"/>
        <v>0</v>
      </c>
      <c r="O1261" s="15"/>
    </row>
    <row r="1262" spans="1:15" ht="13.5">
      <c r="A1262" s="13">
        <v>203061827</v>
      </c>
      <c r="B1262" s="14" t="s">
        <v>1359</v>
      </c>
      <c r="C1262" s="15">
        <v>0</v>
      </c>
      <c r="D1262" s="15">
        <v>0</v>
      </c>
      <c r="E1262" s="15">
        <v>30568</v>
      </c>
      <c r="F1262" s="15">
        <v>30568</v>
      </c>
      <c r="G1262" s="11">
        <f t="shared" si="78"/>
        <v>0</v>
      </c>
      <c r="H1262" s="12">
        <f t="shared" si="79"/>
        <v>0</v>
      </c>
      <c r="I1262" s="324" t="s">
        <v>159</v>
      </c>
      <c r="J1262" s="17">
        <f>VLOOKUP(A1262,'TB 2023'!B:J,9,0)</f>
        <v>0</v>
      </c>
      <c r="K1262" s="18">
        <f t="shared" si="77"/>
        <v>0</v>
      </c>
      <c r="L1262" s="17">
        <f>VLOOKUP(A1262,'TB 2023'!B:M,12,0)</f>
        <v>30568</v>
      </c>
      <c r="M1262" s="18">
        <f t="shared" si="80"/>
        <v>0</v>
      </c>
      <c r="O1262" s="15"/>
    </row>
    <row r="1263" spans="1:15" ht="13.5">
      <c r="A1263" s="13">
        <v>203061828</v>
      </c>
      <c r="B1263" s="14" t="s">
        <v>1360</v>
      </c>
      <c r="C1263" s="15">
        <v>0</v>
      </c>
      <c r="D1263" s="15">
        <v>0</v>
      </c>
      <c r="E1263" s="15">
        <v>27114</v>
      </c>
      <c r="F1263" s="15">
        <v>27114</v>
      </c>
      <c r="G1263" s="11">
        <f t="shared" si="78"/>
        <v>0</v>
      </c>
      <c r="H1263" s="12">
        <f t="shared" si="79"/>
        <v>0</v>
      </c>
      <c r="I1263" s="324" t="s">
        <v>159</v>
      </c>
      <c r="J1263" s="17">
        <f>VLOOKUP(A1263,'TB 2023'!B:J,9,0)</f>
        <v>0</v>
      </c>
      <c r="K1263" s="18">
        <f t="shared" si="77"/>
        <v>0</v>
      </c>
      <c r="L1263" s="17">
        <f>VLOOKUP(A1263,'TB 2023'!B:M,12,0)</f>
        <v>27114</v>
      </c>
      <c r="M1263" s="18">
        <f t="shared" si="80"/>
        <v>0</v>
      </c>
      <c r="O1263" s="15"/>
    </row>
    <row r="1264" spans="1:15" ht="13.5">
      <c r="A1264" s="13">
        <v>203061829</v>
      </c>
      <c r="B1264" s="14" t="s">
        <v>1361</v>
      </c>
      <c r="C1264" s="15">
        <v>0</v>
      </c>
      <c r="D1264" s="15">
        <v>0</v>
      </c>
      <c r="E1264" s="15">
        <v>0</v>
      </c>
      <c r="F1264" s="15">
        <v>0</v>
      </c>
      <c r="G1264" s="11">
        <f t="shared" si="78"/>
        <v>0</v>
      </c>
      <c r="H1264" s="12">
        <f t="shared" si="79"/>
        <v>0</v>
      </c>
      <c r="I1264" s="324" t="s">
        <v>159</v>
      </c>
      <c r="J1264" s="17">
        <f>VLOOKUP(A1264,'TB 2023'!B:J,9,0)</f>
        <v>0</v>
      </c>
      <c r="K1264" s="18">
        <f t="shared" si="77"/>
        <v>0</v>
      </c>
      <c r="L1264" s="17">
        <f>VLOOKUP(A1264,'TB 2023'!B:M,12,0)</f>
        <v>0</v>
      </c>
      <c r="M1264" s="18">
        <f t="shared" si="80"/>
        <v>0</v>
      </c>
      <c r="O1264" s="15"/>
    </row>
    <row r="1265" spans="1:15" ht="13.5">
      <c r="A1265" s="13">
        <v>203061833</v>
      </c>
      <c r="B1265" s="14" t="s">
        <v>1362</v>
      </c>
      <c r="C1265" s="15">
        <v>0</v>
      </c>
      <c r="D1265" s="15">
        <v>0</v>
      </c>
      <c r="E1265" s="15">
        <v>0</v>
      </c>
      <c r="F1265" s="15">
        <v>0</v>
      </c>
      <c r="G1265" s="11">
        <f t="shared" si="78"/>
        <v>0</v>
      </c>
      <c r="H1265" s="12">
        <f t="shared" si="79"/>
        <v>0</v>
      </c>
      <c r="I1265" s="324" t="s">
        <v>159</v>
      </c>
      <c r="J1265" s="17">
        <f>VLOOKUP(A1265,'TB 2023'!B:J,9,0)</f>
        <v>0</v>
      </c>
      <c r="K1265" s="18">
        <f t="shared" si="77"/>
        <v>0</v>
      </c>
      <c r="L1265" s="17">
        <f>VLOOKUP(A1265,'TB 2023'!B:M,12,0)</f>
        <v>0</v>
      </c>
      <c r="M1265" s="18">
        <f t="shared" si="80"/>
        <v>0</v>
      </c>
      <c r="O1265" s="15"/>
    </row>
    <row r="1266" spans="1:15" ht="13.5">
      <c r="A1266" s="13">
        <v>203061834</v>
      </c>
      <c r="B1266" s="14" t="s">
        <v>1363</v>
      </c>
      <c r="C1266" s="15">
        <v>0</v>
      </c>
      <c r="D1266" s="15">
        <v>0</v>
      </c>
      <c r="E1266" s="15">
        <v>50390</v>
      </c>
      <c r="F1266" s="15">
        <v>50390</v>
      </c>
      <c r="G1266" s="11">
        <f t="shared" si="78"/>
        <v>0</v>
      </c>
      <c r="H1266" s="12">
        <f t="shared" si="79"/>
        <v>0</v>
      </c>
      <c r="I1266" s="324" t="s">
        <v>159</v>
      </c>
      <c r="J1266" s="17">
        <f>VLOOKUP(A1266,'TB 2023'!B:J,9,0)</f>
        <v>0</v>
      </c>
      <c r="K1266" s="18">
        <f t="shared" si="77"/>
        <v>0</v>
      </c>
      <c r="L1266" s="17">
        <f>VLOOKUP(A1266,'TB 2023'!B:M,12,0)</f>
        <v>50390</v>
      </c>
      <c r="M1266" s="18">
        <f t="shared" si="80"/>
        <v>0</v>
      </c>
      <c r="O1266" s="15"/>
    </row>
    <row r="1267" spans="1:15" ht="13.5">
      <c r="A1267" s="13">
        <v>203061835</v>
      </c>
      <c r="B1267" s="14" t="s">
        <v>1364</v>
      </c>
      <c r="C1267" s="15">
        <v>0</v>
      </c>
      <c r="D1267" s="15">
        <v>0</v>
      </c>
      <c r="E1267" s="15">
        <v>23124</v>
      </c>
      <c r="F1267" s="15">
        <v>23124</v>
      </c>
      <c r="G1267" s="11">
        <f t="shared" si="78"/>
        <v>0</v>
      </c>
      <c r="H1267" s="12">
        <f t="shared" si="79"/>
        <v>0</v>
      </c>
      <c r="I1267" s="324" t="s">
        <v>159</v>
      </c>
      <c r="J1267" s="17">
        <f>VLOOKUP(A1267,'TB 2023'!B:J,9,0)</f>
        <v>0</v>
      </c>
      <c r="K1267" s="18">
        <f t="shared" si="77"/>
        <v>0</v>
      </c>
      <c r="L1267" s="17">
        <f>VLOOKUP(A1267,'TB 2023'!B:M,12,0)</f>
        <v>23124</v>
      </c>
      <c r="M1267" s="18">
        <f t="shared" si="80"/>
        <v>0</v>
      </c>
      <c r="O1267" s="15"/>
    </row>
    <row r="1268" spans="1:15" ht="13.5">
      <c r="A1268" s="13">
        <v>203061836</v>
      </c>
      <c r="B1268" s="14" t="s">
        <v>1365</v>
      </c>
      <c r="C1268" s="15">
        <v>0</v>
      </c>
      <c r="D1268" s="15">
        <v>0</v>
      </c>
      <c r="E1268" s="15">
        <v>0</v>
      </c>
      <c r="F1268" s="15">
        <v>0</v>
      </c>
      <c r="G1268" s="11">
        <f t="shared" si="78"/>
        <v>0</v>
      </c>
      <c r="H1268" s="12">
        <f t="shared" si="79"/>
        <v>0</v>
      </c>
      <c r="I1268" s="324" t="s">
        <v>159</v>
      </c>
      <c r="J1268" s="17">
        <f>VLOOKUP(A1268,'TB 2023'!B:J,9,0)</f>
        <v>0</v>
      </c>
      <c r="K1268" s="18">
        <f t="shared" si="77"/>
        <v>0</v>
      </c>
      <c r="L1268" s="17">
        <f>VLOOKUP(A1268,'TB 2023'!B:M,12,0)</f>
        <v>0</v>
      </c>
      <c r="M1268" s="18">
        <f t="shared" si="80"/>
        <v>0</v>
      </c>
      <c r="O1268" s="15"/>
    </row>
    <row r="1269" spans="1:15" ht="13.5">
      <c r="A1269" s="13">
        <v>203061837</v>
      </c>
      <c r="B1269" s="14" t="s">
        <v>1366</v>
      </c>
      <c r="C1269" s="15">
        <v>0</v>
      </c>
      <c r="D1269" s="15">
        <v>0</v>
      </c>
      <c r="E1269" s="15">
        <v>0</v>
      </c>
      <c r="F1269" s="15">
        <v>0</v>
      </c>
      <c r="G1269" s="11">
        <f t="shared" si="78"/>
        <v>0</v>
      </c>
      <c r="H1269" s="12">
        <f t="shared" si="79"/>
        <v>0</v>
      </c>
      <c r="I1269" s="324" t="s">
        <v>159</v>
      </c>
      <c r="J1269" s="17">
        <f>VLOOKUP(A1269,'TB 2023'!B:J,9,0)</f>
        <v>0</v>
      </c>
      <c r="K1269" s="18">
        <f t="shared" si="77"/>
        <v>0</v>
      </c>
      <c r="L1269" s="17">
        <f>VLOOKUP(A1269,'TB 2023'!B:M,12,0)</f>
        <v>0</v>
      </c>
      <c r="M1269" s="18">
        <f t="shared" si="80"/>
        <v>0</v>
      </c>
      <c r="O1269" s="15"/>
    </row>
    <row r="1270" spans="1:15" ht="13.5">
      <c r="A1270" s="13">
        <v>203061838</v>
      </c>
      <c r="B1270" s="14" t="s">
        <v>1367</v>
      </c>
      <c r="C1270" s="15">
        <v>0</v>
      </c>
      <c r="D1270" s="15">
        <v>0</v>
      </c>
      <c r="E1270" s="15">
        <v>0</v>
      </c>
      <c r="F1270" s="15">
        <v>0</v>
      </c>
      <c r="G1270" s="11">
        <f t="shared" si="78"/>
        <v>0</v>
      </c>
      <c r="H1270" s="12">
        <f t="shared" si="79"/>
        <v>0</v>
      </c>
      <c r="I1270" s="324" t="s">
        <v>159</v>
      </c>
      <c r="J1270" s="17">
        <f>VLOOKUP(A1270,'TB 2023'!B:J,9,0)</f>
        <v>0</v>
      </c>
      <c r="K1270" s="18">
        <f t="shared" si="77"/>
        <v>0</v>
      </c>
      <c r="L1270" s="17">
        <f>VLOOKUP(A1270,'TB 2023'!B:M,12,0)</f>
        <v>0</v>
      </c>
      <c r="M1270" s="18">
        <f t="shared" si="80"/>
        <v>0</v>
      </c>
      <c r="O1270" s="15"/>
    </row>
    <row r="1271" spans="1:15" ht="13.5">
      <c r="A1271" s="13">
        <v>203061839</v>
      </c>
      <c r="B1271" s="14" t="s">
        <v>1368</v>
      </c>
      <c r="C1271" s="15">
        <v>0</v>
      </c>
      <c r="D1271" s="15">
        <v>0</v>
      </c>
      <c r="E1271" s="15">
        <v>0</v>
      </c>
      <c r="F1271" s="15">
        <v>0</v>
      </c>
      <c r="G1271" s="11">
        <f t="shared" si="78"/>
        <v>0</v>
      </c>
      <c r="H1271" s="12">
        <f t="shared" si="79"/>
        <v>0</v>
      </c>
      <c r="I1271" s="324" t="s">
        <v>159</v>
      </c>
      <c r="J1271" s="17">
        <f>VLOOKUP(A1271,'TB 2023'!B:J,9,0)</f>
        <v>0</v>
      </c>
      <c r="K1271" s="18">
        <f t="shared" si="77"/>
        <v>0</v>
      </c>
      <c r="L1271" s="17">
        <f>VLOOKUP(A1271,'TB 2023'!B:M,12,0)</f>
        <v>0</v>
      </c>
      <c r="M1271" s="18">
        <f t="shared" si="80"/>
        <v>0</v>
      </c>
      <c r="O1271" s="15"/>
    </row>
    <row r="1272" spans="1:15" ht="13.5">
      <c r="A1272" s="13">
        <v>203061840</v>
      </c>
      <c r="B1272" s="14" t="s">
        <v>1369</v>
      </c>
      <c r="C1272" s="15">
        <v>0</v>
      </c>
      <c r="D1272" s="15">
        <v>0</v>
      </c>
      <c r="E1272" s="15">
        <v>0</v>
      </c>
      <c r="F1272" s="15">
        <v>0</v>
      </c>
      <c r="G1272" s="11">
        <f t="shared" si="78"/>
        <v>0</v>
      </c>
      <c r="H1272" s="12">
        <f t="shared" si="79"/>
        <v>0</v>
      </c>
      <c r="I1272" s="324" t="s">
        <v>159</v>
      </c>
      <c r="J1272" s="17">
        <f>VLOOKUP(A1272,'TB 2023'!B:J,9,0)</f>
        <v>0</v>
      </c>
      <c r="K1272" s="18">
        <f t="shared" si="77"/>
        <v>0</v>
      </c>
      <c r="L1272" s="17">
        <f>VLOOKUP(A1272,'TB 2023'!B:M,12,0)</f>
        <v>0</v>
      </c>
      <c r="M1272" s="18">
        <f t="shared" si="80"/>
        <v>0</v>
      </c>
      <c r="O1272" s="15"/>
    </row>
    <row r="1273" spans="1:15" ht="13.5">
      <c r="A1273" s="13">
        <v>203061842</v>
      </c>
      <c r="B1273" s="14" t="s">
        <v>1370</v>
      </c>
      <c r="C1273" s="15">
        <v>0</v>
      </c>
      <c r="D1273" s="15">
        <v>0</v>
      </c>
      <c r="E1273" s="15">
        <v>0</v>
      </c>
      <c r="F1273" s="15">
        <v>0</v>
      </c>
      <c r="G1273" s="11">
        <f t="shared" si="78"/>
        <v>0</v>
      </c>
      <c r="H1273" s="12">
        <f t="shared" si="79"/>
        <v>0</v>
      </c>
      <c r="I1273" s="324" t="s">
        <v>159</v>
      </c>
      <c r="J1273" s="17">
        <f>VLOOKUP(A1273,'TB 2023'!B:J,9,0)</f>
        <v>0</v>
      </c>
      <c r="K1273" s="18">
        <f t="shared" si="77"/>
        <v>0</v>
      </c>
      <c r="L1273" s="17">
        <f>VLOOKUP(A1273,'TB 2023'!B:M,12,0)</f>
        <v>0</v>
      </c>
      <c r="M1273" s="18">
        <f t="shared" si="80"/>
        <v>0</v>
      </c>
      <c r="O1273" s="15"/>
    </row>
    <row r="1274" spans="1:15" ht="13.5">
      <c r="A1274" s="13">
        <v>203061844</v>
      </c>
      <c r="B1274" s="14" t="s">
        <v>1371</v>
      </c>
      <c r="C1274" s="15">
        <v>0</v>
      </c>
      <c r="D1274" s="15">
        <v>0</v>
      </c>
      <c r="E1274" s="15">
        <v>0</v>
      </c>
      <c r="F1274" s="15">
        <v>0</v>
      </c>
      <c r="G1274" s="11">
        <f t="shared" si="78"/>
        <v>0</v>
      </c>
      <c r="H1274" s="12">
        <f t="shared" si="79"/>
        <v>0</v>
      </c>
      <c r="I1274" s="324" t="s">
        <v>159</v>
      </c>
      <c r="J1274" s="17">
        <f>VLOOKUP(A1274,'TB 2023'!B:J,9,0)</f>
        <v>0</v>
      </c>
      <c r="K1274" s="18">
        <f t="shared" si="77"/>
        <v>0</v>
      </c>
      <c r="L1274" s="17">
        <f>VLOOKUP(A1274,'TB 2023'!B:M,12,0)</f>
        <v>0</v>
      </c>
      <c r="M1274" s="18">
        <f t="shared" si="80"/>
        <v>0</v>
      </c>
      <c r="O1274" s="15"/>
    </row>
    <row r="1275" spans="1:15" ht="13.5">
      <c r="A1275" s="13">
        <v>203061845</v>
      </c>
      <c r="B1275" s="14" t="s">
        <v>1372</v>
      </c>
      <c r="C1275" s="15">
        <v>0</v>
      </c>
      <c r="D1275" s="15">
        <v>0</v>
      </c>
      <c r="E1275" s="15">
        <v>0</v>
      </c>
      <c r="F1275" s="15">
        <v>0</v>
      </c>
      <c r="G1275" s="11">
        <f t="shared" si="78"/>
        <v>0</v>
      </c>
      <c r="H1275" s="12">
        <f t="shared" si="79"/>
        <v>0</v>
      </c>
      <c r="I1275" s="324" t="s">
        <v>159</v>
      </c>
      <c r="J1275" s="17">
        <f>VLOOKUP(A1275,'TB 2023'!B:J,9,0)</f>
        <v>0</v>
      </c>
      <c r="K1275" s="18">
        <f t="shared" si="77"/>
        <v>0</v>
      </c>
      <c r="L1275" s="17">
        <f>VLOOKUP(A1275,'TB 2023'!B:M,12,0)</f>
        <v>0</v>
      </c>
      <c r="M1275" s="18">
        <f t="shared" si="80"/>
        <v>0</v>
      </c>
      <c r="O1275" s="15"/>
    </row>
    <row r="1276" spans="1:15" ht="13.5">
      <c r="A1276" s="13">
        <v>203061846</v>
      </c>
      <c r="B1276" s="14" t="s">
        <v>1373</v>
      </c>
      <c r="C1276" s="15">
        <v>0</v>
      </c>
      <c r="D1276" s="15">
        <v>0</v>
      </c>
      <c r="E1276" s="15">
        <v>39070</v>
      </c>
      <c r="F1276" s="15">
        <v>39070</v>
      </c>
      <c r="G1276" s="11">
        <f t="shared" si="78"/>
        <v>0</v>
      </c>
      <c r="H1276" s="12">
        <f t="shared" si="79"/>
        <v>0</v>
      </c>
      <c r="I1276" s="324" t="s">
        <v>159</v>
      </c>
      <c r="J1276" s="17">
        <f>VLOOKUP(A1276,'TB 2023'!B:J,9,0)</f>
        <v>0</v>
      </c>
      <c r="K1276" s="18">
        <f t="shared" si="77"/>
        <v>0</v>
      </c>
      <c r="L1276" s="17">
        <f>VLOOKUP(A1276,'TB 2023'!B:M,12,0)</f>
        <v>39070</v>
      </c>
      <c r="M1276" s="18">
        <f t="shared" si="80"/>
        <v>0</v>
      </c>
      <c r="O1276" s="15"/>
    </row>
    <row r="1277" spans="1:15" ht="13.5">
      <c r="A1277" s="13">
        <v>203061847</v>
      </c>
      <c r="B1277" s="14" t="s">
        <v>1374</v>
      </c>
      <c r="C1277" s="15">
        <v>0</v>
      </c>
      <c r="D1277" s="15">
        <v>0</v>
      </c>
      <c r="E1277" s="15">
        <v>71912</v>
      </c>
      <c r="F1277" s="15">
        <v>71912</v>
      </c>
      <c r="G1277" s="11">
        <f t="shared" si="78"/>
        <v>0</v>
      </c>
      <c r="H1277" s="12">
        <f t="shared" si="79"/>
        <v>0</v>
      </c>
      <c r="I1277" s="324" t="s">
        <v>159</v>
      </c>
      <c r="J1277" s="17">
        <f>VLOOKUP(A1277,'TB 2023'!B:J,9,0)</f>
        <v>0</v>
      </c>
      <c r="K1277" s="18">
        <f t="shared" si="77"/>
        <v>0</v>
      </c>
      <c r="L1277" s="17">
        <f>VLOOKUP(A1277,'TB 2023'!B:M,12,0)</f>
        <v>71912</v>
      </c>
      <c r="M1277" s="18">
        <f t="shared" si="80"/>
        <v>0</v>
      </c>
      <c r="O1277" s="15"/>
    </row>
    <row r="1278" spans="1:15" ht="13.5">
      <c r="A1278" s="13">
        <v>203061848</v>
      </c>
      <c r="B1278" s="14" t="s">
        <v>1375</v>
      </c>
      <c r="C1278" s="15">
        <v>0</v>
      </c>
      <c r="D1278" s="15">
        <v>0</v>
      </c>
      <c r="E1278" s="15">
        <v>42241</v>
      </c>
      <c r="F1278" s="15">
        <v>42241</v>
      </c>
      <c r="G1278" s="11">
        <f t="shared" si="78"/>
        <v>0</v>
      </c>
      <c r="H1278" s="12">
        <f t="shared" si="79"/>
        <v>0</v>
      </c>
      <c r="I1278" s="324" t="s">
        <v>159</v>
      </c>
      <c r="J1278" s="17">
        <f>VLOOKUP(A1278,'TB 2023'!B:J,9,0)</f>
        <v>0</v>
      </c>
      <c r="K1278" s="18">
        <f t="shared" si="77"/>
        <v>0</v>
      </c>
      <c r="L1278" s="17">
        <f>VLOOKUP(A1278,'TB 2023'!B:M,12,0)</f>
        <v>42241</v>
      </c>
      <c r="M1278" s="18">
        <f t="shared" si="80"/>
        <v>0</v>
      </c>
      <c r="O1278" s="15"/>
    </row>
    <row r="1279" spans="1:15" ht="13.5">
      <c r="A1279" s="13">
        <v>203061849</v>
      </c>
      <c r="B1279" s="14" t="s">
        <v>1376</v>
      </c>
      <c r="C1279" s="15">
        <v>0</v>
      </c>
      <c r="D1279" s="15">
        <v>0</v>
      </c>
      <c r="E1279" s="15">
        <v>0</v>
      </c>
      <c r="F1279" s="15">
        <v>0</v>
      </c>
      <c r="G1279" s="11">
        <f t="shared" si="78"/>
        <v>0</v>
      </c>
      <c r="H1279" s="12">
        <f t="shared" si="79"/>
        <v>0</v>
      </c>
      <c r="I1279" s="324" t="s">
        <v>159</v>
      </c>
      <c r="J1279" s="17">
        <f>VLOOKUP(A1279,'TB 2023'!B:J,9,0)</f>
        <v>0</v>
      </c>
      <c r="K1279" s="18">
        <f t="shared" si="77"/>
        <v>0</v>
      </c>
      <c r="L1279" s="17">
        <f>VLOOKUP(A1279,'TB 2023'!B:M,12,0)</f>
        <v>0</v>
      </c>
      <c r="M1279" s="18">
        <f t="shared" si="80"/>
        <v>0</v>
      </c>
      <c r="O1279" s="15"/>
    </row>
    <row r="1280" spans="1:15" ht="13.5">
      <c r="A1280" s="13">
        <v>203061850</v>
      </c>
      <c r="B1280" s="14" t="s">
        <v>1377</v>
      </c>
      <c r="C1280" s="15">
        <v>0</v>
      </c>
      <c r="D1280" s="15">
        <v>0</v>
      </c>
      <c r="E1280" s="15">
        <v>42519</v>
      </c>
      <c r="F1280" s="15">
        <v>42519</v>
      </c>
      <c r="G1280" s="11">
        <f t="shared" si="78"/>
        <v>0</v>
      </c>
      <c r="H1280" s="12">
        <f t="shared" si="79"/>
        <v>0</v>
      </c>
      <c r="I1280" s="324" t="s">
        <v>159</v>
      </c>
      <c r="J1280" s="17">
        <f>VLOOKUP(A1280,'TB 2023'!B:J,9,0)</f>
        <v>0</v>
      </c>
      <c r="K1280" s="18">
        <f t="shared" si="77"/>
        <v>0</v>
      </c>
      <c r="L1280" s="17">
        <f>VLOOKUP(A1280,'TB 2023'!B:M,12,0)</f>
        <v>42519</v>
      </c>
      <c r="M1280" s="18">
        <f t="shared" si="80"/>
        <v>0</v>
      </c>
      <c r="O1280" s="15"/>
    </row>
    <row r="1281" spans="1:15" ht="13.5">
      <c r="A1281" s="13">
        <v>203061851</v>
      </c>
      <c r="B1281" s="14" t="s">
        <v>1378</v>
      </c>
      <c r="C1281" s="15">
        <v>0</v>
      </c>
      <c r="D1281" s="15">
        <v>0</v>
      </c>
      <c r="E1281" s="15">
        <v>39550</v>
      </c>
      <c r="F1281" s="15">
        <v>39550</v>
      </c>
      <c r="G1281" s="11">
        <f t="shared" si="78"/>
        <v>0</v>
      </c>
      <c r="H1281" s="12">
        <f t="shared" si="79"/>
        <v>0</v>
      </c>
      <c r="I1281" s="324" t="s">
        <v>159</v>
      </c>
      <c r="J1281" s="17">
        <f>VLOOKUP(A1281,'TB 2023'!B:J,9,0)</f>
        <v>0</v>
      </c>
      <c r="K1281" s="18">
        <f t="shared" si="77"/>
        <v>0</v>
      </c>
      <c r="L1281" s="17">
        <f>VLOOKUP(A1281,'TB 2023'!B:M,12,0)</f>
        <v>39550</v>
      </c>
      <c r="M1281" s="18">
        <f t="shared" si="80"/>
        <v>0</v>
      </c>
      <c r="O1281" s="15"/>
    </row>
    <row r="1282" spans="1:15" ht="13.5">
      <c r="A1282" s="13">
        <v>203061852</v>
      </c>
      <c r="B1282" s="14" t="s">
        <v>1379</v>
      </c>
      <c r="C1282" s="15">
        <v>0</v>
      </c>
      <c r="D1282" s="15">
        <v>0</v>
      </c>
      <c r="E1282" s="15">
        <v>90085</v>
      </c>
      <c r="F1282" s="15">
        <v>90085</v>
      </c>
      <c r="G1282" s="11">
        <f t="shared" si="78"/>
        <v>0</v>
      </c>
      <c r="H1282" s="12">
        <f t="shared" si="79"/>
        <v>0</v>
      </c>
      <c r="I1282" s="324" t="s">
        <v>159</v>
      </c>
      <c r="J1282" s="17">
        <f>VLOOKUP(A1282,'TB 2023'!B:J,9,0)</f>
        <v>0</v>
      </c>
      <c r="K1282" s="18">
        <f t="shared" si="77"/>
        <v>0</v>
      </c>
      <c r="L1282" s="17">
        <f>VLOOKUP(A1282,'TB 2023'!B:M,12,0)</f>
        <v>90085</v>
      </c>
      <c r="M1282" s="18">
        <f t="shared" si="80"/>
        <v>0</v>
      </c>
      <c r="O1282" s="15"/>
    </row>
    <row r="1283" spans="1:15" ht="13.5">
      <c r="A1283" s="13">
        <v>203061853</v>
      </c>
      <c r="B1283" s="14" t="s">
        <v>1380</v>
      </c>
      <c r="C1283" s="15">
        <v>0</v>
      </c>
      <c r="D1283" s="15">
        <v>0</v>
      </c>
      <c r="E1283" s="15">
        <v>29904</v>
      </c>
      <c r="F1283" s="15">
        <v>29904</v>
      </c>
      <c r="G1283" s="11">
        <f t="shared" si="78"/>
        <v>0</v>
      </c>
      <c r="H1283" s="12">
        <f t="shared" si="79"/>
        <v>0</v>
      </c>
      <c r="I1283" s="324" t="s">
        <v>159</v>
      </c>
      <c r="J1283" s="17">
        <f>VLOOKUP(A1283,'TB 2023'!B:J,9,0)</f>
        <v>0</v>
      </c>
      <c r="K1283" s="18">
        <f t="shared" si="77"/>
        <v>0</v>
      </c>
      <c r="L1283" s="17">
        <f>VLOOKUP(A1283,'TB 2023'!B:M,12,0)</f>
        <v>29904</v>
      </c>
      <c r="M1283" s="18">
        <f t="shared" si="80"/>
        <v>0</v>
      </c>
      <c r="O1283" s="15"/>
    </row>
    <row r="1284" spans="1:15" ht="13.5">
      <c r="A1284" s="13">
        <v>203061854</v>
      </c>
      <c r="B1284" s="14" t="s">
        <v>1381</v>
      </c>
      <c r="C1284" s="15">
        <v>0</v>
      </c>
      <c r="D1284" s="15">
        <v>0</v>
      </c>
      <c r="E1284" s="15">
        <v>0</v>
      </c>
      <c r="F1284" s="15">
        <v>0</v>
      </c>
      <c r="G1284" s="11">
        <f t="shared" si="78"/>
        <v>0</v>
      </c>
      <c r="H1284" s="12">
        <f t="shared" si="79"/>
        <v>0</v>
      </c>
      <c r="I1284" s="324" t="s">
        <v>159</v>
      </c>
      <c r="J1284" s="17">
        <f>VLOOKUP(A1284,'TB 2023'!B:J,9,0)</f>
        <v>0</v>
      </c>
      <c r="K1284" s="18">
        <f t="shared" si="77"/>
        <v>0</v>
      </c>
      <c r="L1284" s="17">
        <f>VLOOKUP(A1284,'TB 2023'!B:M,12,0)</f>
        <v>0</v>
      </c>
      <c r="M1284" s="18">
        <f t="shared" si="80"/>
        <v>0</v>
      </c>
      <c r="O1284" s="15"/>
    </row>
    <row r="1285" spans="1:15" ht="13.5">
      <c r="A1285" s="13">
        <v>203061855</v>
      </c>
      <c r="B1285" s="14" t="s">
        <v>1382</v>
      </c>
      <c r="C1285" s="15">
        <v>0</v>
      </c>
      <c r="D1285" s="15">
        <v>0</v>
      </c>
      <c r="E1285" s="15">
        <v>0</v>
      </c>
      <c r="F1285" s="15">
        <v>0</v>
      </c>
      <c r="G1285" s="11">
        <f t="shared" si="78"/>
        <v>0</v>
      </c>
      <c r="H1285" s="12">
        <f t="shared" si="79"/>
        <v>0</v>
      </c>
      <c r="I1285" s="324" t="s">
        <v>159</v>
      </c>
      <c r="J1285" s="17">
        <f>VLOOKUP(A1285,'TB 2023'!B:J,9,0)</f>
        <v>0</v>
      </c>
      <c r="K1285" s="18">
        <f t="shared" ref="K1285:K1348" si="81">J1285-C1285</f>
        <v>0</v>
      </c>
      <c r="L1285" s="17">
        <f>VLOOKUP(A1285,'TB 2023'!B:M,12,0)</f>
        <v>0</v>
      </c>
      <c r="M1285" s="18">
        <f t="shared" si="80"/>
        <v>0</v>
      </c>
      <c r="O1285" s="15"/>
    </row>
    <row r="1286" spans="1:15" ht="13.5">
      <c r="A1286" s="13">
        <v>203061856</v>
      </c>
      <c r="B1286" s="14" t="s">
        <v>1383</v>
      </c>
      <c r="C1286" s="15">
        <v>0</v>
      </c>
      <c r="D1286" s="15">
        <v>0</v>
      </c>
      <c r="E1286" s="15">
        <v>20251</v>
      </c>
      <c r="F1286" s="15">
        <v>20251</v>
      </c>
      <c r="G1286" s="11">
        <f t="shared" ref="G1286:G1349" si="82">IF((C1286+E1286)-(D1286+F1286)&lt;0,0,(C1286+E1286)-(D1286+F1286))</f>
        <v>0</v>
      </c>
      <c r="H1286" s="12">
        <f t="shared" ref="H1286:H1349" si="83">-IF((C1286+E1286)-(D1286+F1286)&lt;0,(C1286+E1286)-(D1286+F1286),0)</f>
        <v>0</v>
      </c>
      <c r="I1286" s="324" t="s">
        <v>159</v>
      </c>
      <c r="J1286" s="17">
        <f>VLOOKUP(A1286,'TB 2023'!B:J,9,0)</f>
        <v>0</v>
      </c>
      <c r="K1286" s="18">
        <f t="shared" si="81"/>
        <v>0</v>
      </c>
      <c r="L1286" s="17">
        <f>VLOOKUP(A1286,'TB 2023'!B:M,12,0)</f>
        <v>20251</v>
      </c>
      <c r="M1286" s="18">
        <f t="shared" ref="M1286:M1349" si="84">L1286-F1286</f>
        <v>0</v>
      </c>
      <c r="O1286" s="15"/>
    </row>
    <row r="1287" spans="1:15" ht="13.5">
      <c r="A1287" s="13">
        <v>203061857</v>
      </c>
      <c r="B1287" s="14" t="s">
        <v>1384</v>
      </c>
      <c r="C1287" s="15">
        <v>0</v>
      </c>
      <c r="D1287" s="15">
        <v>0</v>
      </c>
      <c r="E1287" s="15">
        <v>92486</v>
      </c>
      <c r="F1287" s="15">
        <v>92486</v>
      </c>
      <c r="G1287" s="11">
        <f t="shared" si="82"/>
        <v>0</v>
      </c>
      <c r="H1287" s="12">
        <f t="shared" si="83"/>
        <v>0</v>
      </c>
      <c r="I1287" s="324" t="s">
        <v>159</v>
      </c>
      <c r="J1287" s="17">
        <f>VLOOKUP(A1287,'TB 2023'!B:J,9,0)</f>
        <v>0</v>
      </c>
      <c r="K1287" s="18">
        <f t="shared" si="81"/>
        <v>0</v>
      </c>
      <c r="L1287" s="17">
        <f>VLOOKUP(A1287,'TB 2023'!B:M,12,0)</f>
        <v>92486</v>
      </c>
      <c r="M1287" s="18">
        <f t="shared" si="84"/>
        <v>0</v>
      </c>
      <c r="O1287" s="15"/>
    </row>
    <row r="1288" spans="1:15" ht="13.5">
      <c r="A1288" s="13">
        <v>203061858</v>
      </c>
      <c r="B1288" s="14" t="s">
        <v>1385</v>
      </c>
      <c r="C1288" s="15">
        <v>0</v>
      </c>
      <c r="D1288" s="15">
        <v>0</v>
      </c>
      <c r="E1288" s="15">
        <v>0</v>
      </c>
      <c r="F1288" s="15">
        <v>0</v>
      </c>
      <c r="G1288" s="11">
        <f t="shared" si="82"/>
        <v>0</v>
      </c>
      <c r="H1288" s="12">
        <f t="shared" si="83"/>
        <v>0</v>
      </c>
      <c r="I1288" s="324" t="s">
        <v>159</v>
      </c>
      <c r="J1288" s="17">
        <f>VLOOKUP(A1288,'TB 2023'!B:J,9,0)</f>
        <v>0</v>
      </c>
      <c r="K1288" s="18">
        <f t="shared" si="81"/>
        <v>0</v>
      </c>
      <c r="L1288" s="17">
        <f>VLOOKUP(A1288,'TB 2023'!B:M,12,0)</f>
        <v>0</v>
      </c>
      <c r="M1288" s="18">
        <f t="shared" si="84"/>
        <v>0</v>
      </c>
      <c r="O1288" s="15"/>
    </row>
    <row r="1289" spans="1:15" ht="13.5">
      <c r="A1289" s="13">
        <v>203061859</v>
      </c>
      <c r="B1289" s="14" t="s">
        <v>1386</v>
      </c>
      <c r="C1289" s="15">
        <v>0</v>
      </c>
      <c r="D1289" s="15">
        <v>0</v>
      </c>
      <c r="E1289" s="15">
        <v>0</v>
      </c>
      <c r="F1289" s="15">
        <v>0</v>
      </c>
      <c r="G1289" s="11">
        <f t="shared" si="82"/>
        <v>0</v>
      </c>
      <c r="H1289" s="12">
        <f t="shared" si="83"/>
        <v>0</v>
      </c>
      <c r="I1289" s="324" t="s">
        <v>159</v>
      </c>
      <c r="J1289" s="17">
        <f>VLOOKUP(A1289,'TB 2023'!B:J,9,0)</f>
        <v>0</v>
      </c>
      <c r="K1289" s="18">
        <f t="shared" si="81"/>
        <v>0</v>
      </c>
      <c r="L1289" s="17">
        <f>VLOOKUP(A1289,'TB 2023'!B:M,12,0)</f>
        <v>0</v>
      </c>
      <c r="M1289" s="18">
        <f t="shared" si="84"/>
        <v>0</v>
      </c>
      <c r="O1289" s="15"/>
    </row>
    <row r="1290" spans="1:15" ht="13.5">
      <c r="A1290" s="13">
        <v>203061860</v>
      </c>
      <c r="B1290" s="14" t="s">
        <v>1387</v>
      </c>
      <c r="C1290" s="15">
        <v>0</v>
      </c>
      <c r="D1290" s="15">
        <v>0</v>
      </c>
      <c r="E1290" s="15">
        <v>51581</v>
      </c>
      <c r="F1290" s="15">
        <v>51581</v>
      </c>
      <c r="G1290" s="11">
        <f t="shared" si="82"/>
        <v>0</v>
      </c>
      <c r="H1290" s="12">
        <f t="shared" si="83"/>
        <v>0</v>
      </c>
      <c r="I1290" s="324" t="s">
        <v>159</v>
      </c>
      <c r="J1290" s="17">
        <f>VLOOKUP(A1290,'TB 2023'!B:J,9,0)</f>
        <v>0</v>
      </c>
      <c r="K1290" s="18">
        <f t="shared" si="81"/>
        <v>0</v>
      </c>
      <c r="L1290" s="17">
        <f>VLOOKUP(A1290,'TB 2023'!B:M,12,0)</f>
        <v>51581</v>
      </c>
      <c r="M1290" s="18">
        <f t="shared" si="84"/>
        <v>0</v>
      </c>
      <c r="O1290" s="15"/>
    </row>
    <row r="1291" spans="1:15" ht="13.5">
      <c r="A1291" s="13">
        <v>203061861</v>
      </c>
      <c r="B1291" s="14" t="s">
        <v>1388</v>
      </c>
      <c r="C1291" s="15">
        <v>0</v>
      </c>
      <c r="D1291" s="15">
        <v>0</v>
      </c>
      <c r="E1291" s="15">
        <v>0</v>
      </c>
      <c r="F1291" s="15">
        <v>0</v>
      </c>
      <c r="G1291" s="11">
        <f t="shared" si="82"/>
        <v>0</v>
      </c>
      <c r="H1291" s="12">
        <f t="shared" si="83"/>
        <v>0</v>
      </c>
      <c r="I1291" s="324" t="s">
        <v>159</v>
      </c>
      <c r="J1291" s="17">
        <f>VLOOKUP(A1291,'TB 2023'!B:J,9,0)</f>
        <v>0</v>
      </c>
      <c r="K1291" s="18">
        <f t="shared" si="81"/>
        <v>0</v>
      </c>
      <c r="L1291" s="17">
        <f>VLOOKUP(A1291,'TB 2023'!B:M,12,0)</f>
        <v>0</v>
      </c>
      <c r="M1291" s="18">
        <f t="shared" si="84"/>
        <v>0</v>
      </c>
      <c r="O1291" s="15"/>
    </row>
    <row r="1292" spans="1:15" ht="13.5">
      <c r="A1292" s="13">
        <v>203061862</v>
      </c>
      <c r="B1292" s="14" t="s">
        <v>1389</v>
      </c>
      <c r="C1292" s="15">
        <v>0</v>
      </c>
      <c r="D1292" s="15">
        <v>0</v>
      </c>
      <c r="E1292" s="15">
        <v>43697</v>
      </c>
      <c r="F1292" s="15">
        <v>43697</v>
      </c>
      <c r="G1292" s="11">
        <f t="shared" si="82"/>
        <v>0</v>
      </c>
      <c r="H1292" s="12">
        <f t="shared" si="83"/>
        <v>0</v>
      </c>
      <c r="I1292" s="324" t="s">
        <v>159</v>
      </c>
      <c r="J1292" s="17">
        <f>VLOOKUP(A1292,'TB 2023'!B:J,9,0)</f>
        <v>0</v>
      </c>
      <c r="K1292" s="18">
        <f t="shared" si="81"/>
        <v>0</v>
      </c>
      <c r="L1292" s="17">
        <f>VLOOKUP(A1292,'TB 2023'!B:M,12,0)</f>
        <v>43697</v>
      </c>
      <c r="M1292" s="18">
        <f t="shared" si="84"/>
        <v>0</v>
      </c>
      <c r="O1292" s="15"/>
    </row>
    <row r="1293" spans="1:15" ht="13.5">
      <c r="A1293" s="13">
        <v>203061863</v>
      </c>
      <c r="B1293" s="14" t="s">
        <v>1390</v>
      </c>
      <c r="C1293" s="15">
        <v>0</v>
      </c>
      <c r="D1293" s="15">
        <v>0</v>
      </c>
      <c r="E1293" s="15">
        <v>0</v>
      </c>
      <c r="F1293" s="15">
        <v>0</v>
      </c>
      <c r="G1293" s="11">
        <f t="shared" si="82"/>
        <v>0</v>
      </c>
      <c r="H1293" s="12">
        <f t="shared" si="83"/>
        <v>0</v>
      </c>
      <c r="I1293" s="324" t="s">
        <v>159</v>
      </c>
      <c r="J1293" s="17">
        <f>VLOOKUP(A1293,'TB 2023'!B:J,9,0)</f>
        <v>0</v>
      </c>
      <c r="K1293" s="18">
        <f t="shared" si="81"/>
        <v>0</v>
      </c>
      <c r="L1293" s="17">
        <f>VLOOKUP(A1293,'TB 2023'!B:M,12,0)</f>
        <v>0</v>
      </c>
      <c r="M1293" s="18">
        <f t="shared" si="84"/>
        <v>0</v>
      </c>
      <c r="O1293" s="15"/>
    </row>
    <row r="1294" spans="1:15" ht="13.5">
      <c r="A1294" s="13">
        <v>203061864</v>
      </c>
      <c r="B1294" s="14" t="s">
        <v>1391</v>
      </c>
      <c r="C1294" s="15">
        <v>0</v>
      </c>
      <c r="D1294" s="15">
        <v>0</v>
      </c>
      <c r="E1294" s="15">
        <v>54656.67</v>
      </c>
      <c r="F1294" s="15">
        <v>54656.67</v>
      </c>
      <c r="G1294" s="11">
        <f t="shared" si="82"/>
        <v>0</v>
      </c>
      <c r="H1294" s="12">
        <f t="shared" si="83"/>
        <v>0</v>
      </c>
      <c r="I1294" s="324" t="s">
        <v>159</v>
      </c>
      <c r="J1294" s="17">
        <f>VLOOKUP(A1294,'TB 2023'!B:J,9,0)</f>
        <v>0</v>
      </c>
      <c r="K1294" s="18">
        <f t="shared" si="81"/>
        <v>0</v>
      </c>
      <c r="L1294" s="17">
        <f>VLOOKUP(A1294,'TB 2023'!B:M,12,0)</f>
        <v>54656.67</v>
      </c>
      <c r="M1294" s="18">
        <f t="shared" si="84"/>
        <v>0</v>
      </c>
      <c r="O1294" s="15"/>
    </row>
    <row r="1295" spans="1:15" ht="13.5">
      <c r="A1295" s="13">
        <v>203061865</v>
      </c>
      <c r="B1295" s="14" t="s">
        <v>1392</v>
      </c>
      <c r="C1295" s="15">
        <v>0</v>
      </c>
      <c r="D1295" s="15">
        <v>0</v>
      </c>
      <c r="E1295" s="15">
        <v>51474</v>
      </c>
      <c r="F1295" s="15">
        <v>51474</v>
      </c>
      <c r="G1295" s="11">
        <f t="shared" si="82"/>
        <v>0</v>
      </c>
      <c r="H1295" s="12">
        <f t="shared" si="83"/>
        <v>0</v>
      </c>
      <c r="I1295" s="324" t="s">
        <v>159</v>
      </c>
      <c r="J1295" s="17">
        <f>VLOOKUP(A1295,'TB 2023'!B:J,9,0)</f>
        <v>0</v>
      </c>
      <c r="K1295" s="18">
        <f t="shared" si="81"/>
        <v>0</v>
      </c>
      <c r="L1295" s="17">
        <f>VLOOKUP(A1295,'TB 2023'!B:M,12,0)</f>
        <v>51474</v>
      </c>
      <c r="M1295" s="18">
        <f t="shared" si="84"/>
        <v>0</v>
      </c>
      <c r="O1295" s="15"/>
    </row>
    <row r="1296" spans="1:15" ht="13.5">
      <c r="A1296" s="13">
        <v>203061866</v>
      </c>
      <c r="B1296" s="14" t="s">
        <v>1393</v>
      </c>
      <c r="C1296" s="15">
        <v>0</v>
      </c>
      <c r="D1296" s="15">
        <v>0</v>
      </c>
      <c r="E1296" s="15">
        <v>0</v>
      </c>
      <c r="F1296" s="15">
        <v>0</v>
      </c>
      <c r="G1296" s="11">
        <f t="shared" si="82"/>
        <v>0</v>
      </c>
      <c r="H1296" s="12">
        <f t="shared" si="83"/>
        <v>0</v>
      </c>
      <c r="I1296" s="324" t="s">
        <v>159</v>
      </c>
      <c r="J1296" s="17">
        <f>VLOOKUP(A1296,'TB 2023'!B:J,9,0)</f>
        <v>0</v>
      </c>
      <c r="K1296" s="18">
        <f t="shared" si="81"/>
        <v>0</v>
      </c>
      <c r="L1296" s="17">
        <f>VLOOKUP(A1296,'TB 2023'!B:M,12,0)</f>
        <v>0</v>
      </c>
      <c r="M1296" s="18">
        <f t="shared" si="84"/>
        <v>0</v>
      </c>
      <c r="O1296" s="15"/>
    </row>
    <row r="1297" spans="1:15" ht="13.5">
      <c r="A1297" s="13">
        <v>203061867</v>
      </c>
      <c r="B1297" s="14" t="s">
        <v>1394</v>
      </c>
      <c r="C1297" s="15">
        <v>0</v>
      </c>
      <c r="D1297" s="15">
        <v>0</v>
      </c>
      <c r="E1297" s="15">
        <v>0</v>
      </c>
      <c r="F1297" s="15">
        <v>0</v>
      </c>
      <c r="G1297" s="11">
        <f t="shared" si="82"/>
        <v>0</v>
      </c>
      <c r="H1297" s="12">
        <f t="shared" si="83"/>
        <v>0</v>
      </c>
      <c r="I1297" s="324" t="s">
        <v>159</v>
      </c>
      <c r="J1297" s="17">
        <f>VLOOKUP(A1297,'TB 2023'!B:J,9,0)</f>
        <v>0</v>
      </c>
      <c r="K1297" s="18">
        <f t="shared" si="81"/>
        <v>0</v>
      </c>
      <c r="L1297" s="17">
        <f>VLOOKUP(A1297,'TB 2023'!B:M,12,0)</f>
        <v>0</v>
      </c>
      <c r="M1297" s="18">
        <f t="shared" si="84"/>
        <v>0</v>
      </c>
      <c r="O1297" s="15"/>
    </row>
    <row r="1298" spans="1:15" ht="13.5">
      <c r="A1298" s="13">
        <v>203061868</v>
      </c>
      <c r="B1298" s="14" t="s">
        <v>1395</v>
      </c>
      <c r="C1298" s="15">
        <v>0</v>
      </c>
      <c r="D1298" s="15">
        <v>0</v>
      </c>
      <c r="E1298" s="15">
        <v>79170</v>
      </c>
      <c r="F1298" s="15">
        <v>79170</v>
      </c>
      <c r="G1298" s="11">
        <f t="shared" si="82"/>
        <v>0</v>
      </c>
      <c r="H1298" s="12">
        <f t="shared" si="83"/>
        <v>0</v>
      </c>
      <c r="I1298" s="324" t="s">
        <v>159</v>
      </c>
      <c r="J1298" s="17">
        <f>VLOOKUP(A1298,'TB 2023'!B:J,9,0)</f>
        <v>0</v>
      </c>
      <c r="K1298" s="18">
        <f t="shared" si="81"/>
        <v>0</v>
      </c>
      <c r="L1298" s="17">
        <f>VLOOKUP(A1298,'TB 2023'!B:M,12,0)</f>
        <v>79170</v>
      </c>
      <c r="M1298" s="18">
        <f t="shared" si="84"/>
        <v>0</v>
      </c>
      <c r="O1298" s="15"/>
    </row>
    <row r="1299" spans="1:15" ht="13.5">
      <c r="A1299" s="13">
        <v>203061869</v>
      </c>
      <c r="B1299" s="14" t="s">
        <v>1396</v>
      </c>
      <c r="C1299" s="15">
        <v>0</v>
      </c>
      <c r="D1299" s="15">
        <v>0</v>
      </c>
      <c r="E1299" s="15">
        <v>0</v>
      </c>
      <c r="F1299" s="15">
        <v>0</v>
      </c>
      <c r="G1299" s="11">
        <f t="shared" si="82"/>
        <v>0</v>
      </c>
      <c r="H1299" s="12">
        <f t="shared" si="83"/>
        <v>0</v>
      </c>
      <c r="I1299" s="324" t="s">
        <v>159</v>
      </c>
      <c r="J1299" s="17">
        <f>VLOOKUP(A1299,'TB 2023'!B:J,9,0)</f>
        <v>0</v>
      </c>
      <c r="K1299" s="18">
        <f t="shared" si="81"/>
        <v>0</v>
      </c>
      <c r="L1299" s="17">
        <f>VLOOKUP(A1299,'TB 2023'!B:M,12,0)</f>
        <v>0</v>
      </c>
      <c r="M1299" s="18">
        <f t="shared" si="84"/>
        <v>0</v>
      </c>
      <c r="O1299" s="15"/>
    </row>
    <row r="1300" spans="1:15" ht="13.5">
      <c r="A1300" s="13">
        <v>203061870</v>
      </c>
      <c r="B1300" s="14" t="s">
        <v>1397</v>
      </c>
      <c r="C1300" s="15">
        <v>0</v>
      </c>
      <c r="D1300" s="15">
        <v>0</v>
      </c>
      <c r="E1300" s="15">
        <v>0</v>
      </c>
      <c r="F1300" s="15">
        <v>0</v>
      </c>
      <c r="G1300" s="11">
        <f t="shared" si="82"/>
        <v>0</v>
      </c>
      <c r="H1300" s="12">
        <f t="shared" si="83"/>
        <v>0</v>
      </c>
      <c r="I1300" s="324" t="s">
        <v>159</v>
      </c>
      <c r="J1300" s="17">
        <f>VLOOKUP(A1300,'TB 2023'!B:J,9,0)</f>
        <v>0</v>
      </c>
      <c r="K1300" s="18">
        <f t="shared" si="81"/>
        <v>0</v>
      </c>
      <c r="L1300" s="17">
        <f>VLOOKUP(A1300,'TB 2023'!B:M,12,0)</f>
        <v>0</v>
      </c>
      <c r="M1300" s="18">
        <f t="shared" si="84"/>
        <v>0</v>
      </c>
      <c r="O1300" s="15"/>
    </row>
    <row r="1301" spans="1:15" ht="13.5">
      <c r="A1301" s="13">
        <v>203061871</v>
      </c>
      <c r="B1301" s="14" t="s">
        <v>1398</v>
      </c>
      <c r="C1301" s="15">
        <v>0</v>
      </c>
      <c r="D1301" s="15">
        <v>0</v>
      </c>
      <c r="E1301" s="15">
        <v>22886</v>
      </c>
      <c r="F1301" s="15">
        <v>22886</v>
      </c>
      <c r="G1301" s="11">
        <f t="shared" si="82"/>
        <v>0</v>
      </c>
      <c r="H1301" s="12">
        <f t="shared" si="83"/>
        <v>0</v>
      </c>
      <c r="I1301" s="324" t="s">
        <v>159</v>
      </c>
      <c r="J1301" s="17">
        <f>VLOOKUP(A1301,'TB 2023'!B:J,9,0)</f>
        <v>0</v>
      </c>
      <c r="K1301" s="18">
        <f t="shared" si="81"/>
        <v>0</v>
      </c>
      <c r="L1301" s="17">
        <f>VLOOKUP(A1301,'TB 2023'!B:M,12,0)</f>
        <v>22886</v>
      </c>
      <c r="M1301" s="18">
        <f t="shared" si="84"/>
        <v>0</v>
      </c>
      <c r="O1301" s="15"/>
    </row>
    <row r="1302" spans="1:15" ht="13.5">
      <c r="A1302" s="13">
        <v>203061872</v>
      </c>
      <c r="B1302" s="14" t="s">
        <v>1399</v>
      </c>
      <c r="C1302" s="15">
        <v>0</v>
      </c>
      <c r="D1302" s="15">
        <v>0</v>
      </c>
      <c r="E1302" s="15">
        <v>0</v>
      </c>
      <c r="F1302" s="15">
        <v>0</v>
      </c>
      <c r="G1302" s="11">
        <f t="shared" si="82"/>
        <v>0</v>
      </c>
      <c r="H1302" s="12">
        <f t="shared" si="83"/>
        <v>0</v>
      </c>
      <c r="I1302" s="324" t="s">
        <v>159</v>
      </c>
      <c r="J1302" s="17">
        <f>VLOOKUP(A1302,'TB 2023'!B:J,9,0)</f>
        <v>0</v>
      </c>
      <c r="K1302" s="18">
        <f t="shared" si="81"/>
        <v>0</v>
      </c>
      <c r="L1302" s="17">
        <f>VLOOKUP(A1302,'TB 2023'!B:M,12,0)</f>
        <v>0</v>
      </c>
      <c r="M1302" s="18">
        <f t="shared" si="84"/>
        <v>0</v>
      </c>
      <c r="O1302" s="15"/>
    </row>
    <row r="1303" spans="1:15" ht="13.5">
      <c r="A1303" s="13">
        <v>203061873</v>
      </c>
      <c r="B1303" s="14" t="s">
        <v>1400</v>
      </c>
      <c r="C1303" s="15">
        <v>0</v>
      </c>
      <c r="D1303" s="15">
        <v>0</v>
      </c>
      <c r="E1303" s="15">
        <v>26710</v>
      </c>
      <c r="F1303" s="15">
        <v>26710</v>
      </c>
      <c r="G1303" s="11">
        <f t="shared" si="82"/>
        <v>0</v>
      </c>
      <c r="H1303" s="12">
        <f t="shared" si="83"/>
        <v>0</v>
      </c>
      <c r="I1303" s="324" t="s">
        <v>159</v>
      </c>
      <c r="J1303" s="17">
        <f>VLOOKUP(A1303,'TB 2023'!B:J,9,0)</f>
        <v>0</v>
      </c>
      <c r="K1303" s="18">
        <f t="shared" si="81"/>
        <v>0</v>
      </c>
      <c r="L1303" s="17">
        <f>VLOOKUP(A1303,'TB 2023'!B:M,12,0)</f>
        <v>26710</v>
      </c>
      <c r="M1303" s="18">
        <f t="shared" si="84"/>
        <v>0</v>
      </c>
      <c r="O1303" s="15"/>
    </row>
    <row r="1304" spans="1:15" ht="13.5">
      <c r="A1304" s="13">
        <v>203061874</v>
      </c>
      <c r="B1304" s="14" t="s">
        <v>1401</v>
      </c>
      <c r="C1304" s="15">
        <v>0</v>
      </c>
      <c r="D1304" s="15">
        <v>0</v>
      </c>
      <c r="E1304" s="15">
        <v>25337</v>
      </c>
      <c r="F1304" s="15">
        <v>25337</v>
      </c>
      <c r="G1304" s="11">
        <f t="shared" si="82"/>
        <v>0</v>
      </c>
      <c r="H1304" s="12">
        <f t="shared" si="83"/>
        <v>0</v>
      </c>
      <c r="I1304" s="324" t="s">
        <v>159</v>
      </c>
      <c r="J1304" s="17">
        <f>VLOOKUP(A1304,'TB 2023'!B:J,9,0)</f>
        <v>0</v>
      </c>
      <c r="K1304" s="18">
        <f t="shared" si="81"/>
        <v>0</v>
      </c>
      <c r="L1304" s="17">
        <f>VLOOKUP(A1304,'TB 2023'!B:M,12,0)</f>
        <v>25337</v>
      </c>
      <c r="M1304" s="18">
        <f t="shared" si="84"/>
        <v>0</v>
      </c>
      <c r="O1304" s="15"/>
    </row>
    <row r="1305" spans="1:15" ht="13.5">
      <c r="A1305" s="13">
        <v>203061875</v>
      </c>
      <c r="B1305" s="14" t="s">
        <v>1402</v>
      </c>
      <c r="C1305" s="15">
        <v>0</v>
      </c>
      <c r="D1305" s="15">
        <v>0</v>
      </c>
      <c r="E1305" s="15">
        <v>19418</v>
      </c>
      <c r="F1305" s="15">
        <v>19418</v>
      </c>
      <c r="G1305" s="11">
        <f t="shared" si="82"/>
        <v>0</v>
      </c>
      <c r="H1305" s="12">
        <f t="shared" si="83"/>
        <v>0</v>
      </c>
      <c r="I1305" s="324" t="s">
        <v>159</v>
      </c>
      <c r="J1305" s="17">
        <f>VLOOKUP(A1305,'TB 2023'!B:J,9,0)</f>
        <v>0</v>
      </c>
      <c r="K1305" s="18">
        <f t="shared" si="81"/>
        <v>0</v>
      </c>
      <c r="L1305" s="17">
        <f>VLOOKUP(A1305,'TB 2023'!B:M,12,0)</f>
        <v>19418</v>
      </c>
      <c r="M1305" s="18">
        <f t="shared" si="84"/>
        <v>0</v>
      </c>
      <c r="O1305" s="15"/>
    </row>
    <row r="1306" spans="1:15" ht="13.5">
      <c r="A1306" s="13">
        <v>203061876</v>
      </c>
      <c r="B1306" s="14" t="s">
        <v>1403</v>
      </c>
      <c r="C1306" s="15">
        <v>0</v>
      </c>
      <c r="D1306" s="15">
        <v>0</v>
      </c>
      <c r="E1306" s="15">
        <v>24400</v>
      </c>
      <c r="F1306" s="15">
        <v>24400</v>
      </c>
      <c r="G1306" s="11">
        <f t="shared" si="82"/>
        <v>0</v>
      </c>
      <c r="H1306" s="12">
        <f t="shared" si="83"/>
        <v>0</v>
      </c>
      <c r="I1306" s="324" t="s">
        <v>159</v>
      </c>
      <c r="J1306" s="17">
        <f>VLOOKUP(A1306,'TB 2023'!B:J,9,0)</f>
        <v>0</v>
      </c>
      <c r="K1306" s="18">
        <f t="shared" si="81"/>
        <v>0</v>
      </c>
      <c r="L1306" s="17">
        <f>VLOOKUP(A1306,'TB 2023'!B:M,12,0)</f>
        <v>24400</v>
      </c>
      <c r="M1306" s="18">
        <f t="shared" si="84"/>
        <v>0</v>
      </c>
      <c r="O1306" s="15"/>
    </row>
    <row r="1307" spans="1:15" ht="13.5">
      <c r="A1307" s="13">
        <v>203061877</v>
      </c>
      <c r="B1307" s="14" t="s">
        <v>1404</v>
      </c>
      <c r="C1307" s="15">
        <v>0</v>
      </c>
      <c r="D1307" s="15">
        <v>0</v>
      </c>
      <c r="E1307" s="15">
        <v>24720</v>
      </c>
      <c r="F1307" s="15">
        <v>24720</v>
      </c>
      <c r="G1307" s="11">
        <f t="shared" si="82"/>
        <v>0</v>
      </c>
      <c r="H1307" s="12">
        <f t="shared" si="83"/>
        <v>0</v>
      </c>
      <c r="I1307" s="324" t="s">
        <v>159</v>
      </c>
      <c r="J1307" s="17">
        <f>VLOOKUP(A1307,'TB 2023'!B:J,9,0)</f>
        <v>0</v>
      </c>
      <c r="K1307" s="18">
        <f t="shared" si="81"/>
        <v>0</v>
      </c>
      <c r="L1307" s="17">
        <f>VLOOKUP(A1307,'TB 2023'!B:M,12,0)</f>
        <v>24720</v>
      </c>
      <c r="M1307" s="18">
        <f t="shared" si="84"/>
        <v>0</v>
      </c>
      <c r="O1307" s="15"/>
    </row>
    <row r="1308" spans="1:15" ht="13.5">
      <c r="A1308" s="13">
        <v>203061878</v>
      </c>
      <c r="B1308" s="14" t="s">
        <v>1405</v>
      </c>
      <c r="C1308" s="15">
        <v>0</v>
      </c>
      <c r="D1308" s="15">
        <v>0</v>
      </c>
      <c r="E1308" s="15">
        <v>46883</v>
      </c>
      <c r="F1308" s="15">
        <v>46883</v>
      </c>
      <c r="G1308" s="11">
        <f t="shared" si="82"/>
        <v>0</v>
      </c>
      <c r="H1308" s="12">
        <f t="shared" si="83"/>
        <v>0</v>
      </c>
      <c r="I1308" s="324" t="s">
        <v>159</v>
      </c>
      <c r="J1308" s="17">
        <f>VLOOKUP(A1308,'TB 2023'!B:J,9,0)</f>
        <v>0</v>
      </c>
      <c r="K1308" s="18">
        <f t="shared" si="81"/>
        <v>0</v>
      </c>
      <c r="L1308" s="17">
        <f>VLOOKUP(A1308,'TB 2023'!B:M,12,0)</f>
        <v>46883</v>
      </c>
      <c r="M1308" s="18">
        <f t="shared" si="84"/>
        <v>0</v>
      </c>
      <c r="O1308" s="15"/>
    </row>
    <row r="1309" spans="1:15" ht="13.5">
      <c r="A1309" s="13">
        <v>203061879</v>
      </c>
      <c r="B1309" s="14" t="s">
        <v>1406</v>
      </c>
      <c r="C1309" s="15">
        <v>0</v>
      </c>
      <c r="D1309" s="15">
        <v>0</v>
      </c>
      <c r="E1309" s="15">
        <v>40146</v>
      </c>
      <c r="F1309" s="15">
        <v>40146</v>
      </c>
      <c r="G1309" s="11">
        <f t="shared" si="82"/>
        <v>0</v>
      </c>
      <c r="H1309" s="12">
        <f t="shared" si="83"/>
        <v>0</v>
      </c>
      <c r="I1309" s="324" t="s">
        <v>159</v>
      </c>
      <c r="J1309" s="17">
        <f>VLOOKUP(A1309,'TB 2023'!B:J,9,0)</f>
        <v>0</v>
      </c>
      <c r="K1309" s="18">
        <f t="shared" si="81"/>
        <v>0</v>
      </c>
      <c r="L1309" s="17">
        <f>VLOOKUP(A1309,'TB 2023'!B:M,12,0)</f>
        <v>40146</v>
      </c>
      <c r="M1309" s="18">
        <f t="shared" si="84"/>
        <v>0</v>
      </c>
      <c r="O1309" s="15"/>
    </row>
    <row r="1310" spans="1:15" ht="13.5">
      <c r="A1310" s="13">
        <v>203061880</v>
      </c>
      <c r="B1310" s="14" t="s">
        <v>1407</v>
      </c>
      <c r="C1310" s="15">
        <v>0</v>
      </c>
      <c r="D1310" s="15">
        <v>0</v>
      </c>
      <c r="E1310" s="15">
        <v>0</v>
      </c>
      <c r="F1310" s="15">
        <v>0</v>
      </c>
      <c r="G1310" s="11">
        <f t="shared" si="82"/>
        <v>0</v>
      </c>
      <c r="H1310" s="12">
        <f t="shared" si="83"/>
        <v>0</v>
      </c>
      <c r="I1310" s="324" t="s">
        <v>159</v>
      </c>
      <c r="J1310" s="17">
        <f>VLOOKUP(A1310,'TB 2023'!B:J,9,0)</f>
        <v>0</v>
      </c>
      <c r="K1310" s="18">
        <f t="shared" si="81"/>
        <v>0</v>
      </c>
      <c r="L1310" s="17">
        <f>VLOOKUP(A1310,'TB 2023'!B:M,12,0)</f>
        <v>0</v>
      </c>
      <c r="M1310" s="18">
        <f t="shared" si="84"/>
        <v>0</v>
      </c>
      <c r="O1310" s="15"/>
    </row>
    <row r="1311" spans="1:15" ht="13.5">
      <c r="A1311" s="13">
        <v>203061881</v>
      </c>
      <c r="B1311" s="14" t="s">
        <v>1408</v>
      </c>
      <c r="C1311" s="15">
        <v>0</v>
      </c>
      <c r="D1311" s="15">
        <v>0</v>
      </c>
      <c r="E1311" s="15">
        <v>23703</v>
      </c>
      <c r="F1311" s="15">
        <v>23703</v>
      </c>
      <c r="G1311" s="11">
        <f t="shared" si="82"/>
        <v>0</v>
      </c>
      <c r="H1311" s="12">
        <f t="shared" si="83"/>
        <v>0</v>
      </c>
      <c r="I1311" s="324" t="s">
        <v>159</v>
      </c>
      <c r="J1311" s="17">
        <f>VLOOKUP(A1311,'TB 2023'!B:J,9,0)</f>
        <v>0</v>
      </c>
      <c r="K1311" s="18">
        <f t="shared" si="81"/>
        <v>0</v>
      </c>
      <c r="L1311" s="17">
        <f>VLOOKUP(A1311,'TB 2023'!B:M,12,0)</f>
        <v>23703</v>
      </c>
      <c r="M1311" s="18">
        <f t="shared" si="84"/>
        <v>0</v>
      </c>
      <c r="O1311" s="15"/>
    </row>
    <row r="1312" spans="1:15" ht="13.5">
      <c r="A1312" s="13">
        <v>203061882</v>
      </c>
      <c r="B1312" s="14" t="s">
        <v>1409</v>
      </c>
      <c r="C1312" s="15">
        <v>0</v>
      </c>
      <c r="D1312" s="15">
        <v>0</v>
      </c>
      <c r="E1312" s="15">
        <v>0</v>
      </c>
      <c r="F1312" s="15">
        <v>0</v>
      </c>
      <c r="G1312" s="11">
        <f t="shared" si="82"/>
        <v>0</v>
      </c>
      <c r="H1312" s="12">
        <f t="shared" si="83"/>
        <v>0</v>
      </c>
      <c r="I1312" s="324" t="s">
        <v>159</v>
      </c>
      <c r="J1312" s="17">
        <f>VLOOKUP(A1312,'TB 2023'!B:J,9,0)</f>
        <v>0</v>
      </c>
      <c r="K1312" s="18">
        <f t="shared" si="81"/>
        <v>0</v>
      </c>
      <c r="L1312" s="17">
        <f>VLOOKUP(A1312,'TB 2023'!B:M,12,0)</f>
        <v>0</v>
      </c>
      <c r="M1312" s="18">
        <f t="shared" si="84"/>
        <v>0</v>
      </c>
      <c r="O1312" s="15"/>
    </row>
    <row r="1313" spans="1:15" ht="13.5">
      <c r="A1313" s="13">
        <v>203061883</v>
      </c>
      <c r="B1313" s="14" t="s">
        <v>1410</v>
      </c>
      <c r="C1313" s="15">
        <v>0</v>
      </c>
      <c r="D1313" s="15">
        <v>0</v>
      </c>
      <c r="E1313" s="15">
        <v>0</v>
      </c>
      <c r="F1313" s="15">
        <v>0</v>
      </c>
      <c r="G1313" s="11">
        <f t="shared" si="82"/>
        <v>0</v>
      </c>
      <c r="H1313" s="12">
        <f t="shared" si="83"/>
        <v>0</v>
      </c>
      <c r="I1313" s="324" t="s">
        <v>159</v>
      </c>
      <c r="J1313" s="17">
        <f>VLOOKUP(A1313,'TB 2023'!B:J,9,0)</f>
        <v>0</v>
      </c>
      <c r="K1313" s="18">
        <f t="shared" si="81"/>
        <v>0</v>
      </c>
      <c r="L1313" s="17">
        <f>VLOOKUP(A1313,'TB 2023'!B:M,12,0)</f>
        <v>0</v>
      </c>
      <c r="M1313" s="18">
        <f t="shared" si="84"/>
        <v>0</v>
      </c>
      <c r="O1313" s="15"/>
    </row>
    <row r="1314" spans="1:15" ht="13.5">
      <c r="A1314" s="13">
        <v>203061884</v>
      </c>
      <c r="B1314" s="14" t="s">
        <v>1411</v>
      </c>
      <c r="C1314" s="15">
        <v>0</v>
      </c>
      <c r="D1314" s="15">
        <v>0</v>
      </c>
      <c r="E1314" s="15">
        <v>0</v>
      </c>
      <c r="F1314" s="15">
        <v>0</v>
      </c>
      <c r="G1314" s="11">
        <f t="shared" si="82"/>
        <v>0</v>
      </c>
      <c r="H1314" s="12">
        <f t="shared" si="83"/>
        <v>0</v>
      </c>
      <c r="I1314" s="324" t="s">
        <v>159</v>
      </c>
      <c r="J1314" s="17">
        <f>VLOOKUP(A1314,'TB 2023'!B:J,9,0)</f>
        <v>0</v>
      </c>
      <c r="K1314" s="18">
        <f t="shared" si="81"/>
        <v>0</v>
      </c>
      <c r="L1314" s="17">
        <f>VLOOKUP(A1314,'TB 2023'!B:M,12,0)</f>
        <v>0</v>
      </c>
      <c r="M1314" s="18">
        <f t="shared" si="84"/>
        <v>0</v>
      </c>
      <c r="O1314" s="15"/>
    </row>
    <row r="1315" spans="1:15" ht="13.5">
      <c r="A1315" s="13">
        <v>203061885</v>
      </c>
      <c r="B1315" s="14" t="s">
        <v>1412</v>
      </c>
      <c r="C1315" s="15">
        <v>0</v>
      </c>
      <c r="D1315" s="15">
        <v>0</v>
      </c>
      <c r="E1315" s="15">
        <v>23457</v>
      </c>
      <c r="F1315" s="15">
        <v>23457</v>
      </c>
      <c r="G1315" s="11">
        <f t="shared" si="82"/>
        <v>0</v>
      </c>
      <c r="H1315" s="12">
        <f t="shared" si="83"/>
        <v>0</v>
      </c>
      <c r="I1315" s="324" t="s">
        <v>159</v>
      </c>
      <c r="J1315" s="17">
        <f>VLOOKUP(A1315,'TB 2023'!B:J,9,0)</f>
        <v>0</v>
      </c>
      <c r="K1315" s="18">
        <f t="shared" si="81"/>
        <v>0</v>
      </c>
      <c r="L1315" s="17">
        <f>VLOOKUP(A1315,'TB 2023'!B:M,12,0)</f>
        <v>23457</v>
      </c>
      <c r="M1315" s="18">
        <f t="shared" si="84"/>
        <v>0</v>
      </c>
      <c r="O1315" s="15"/>
    </row>
    <row r="1316" spans="1:15" ht="13.5">
      <c r="A1316" s="13">
        <v>203061886</v>
      </c>
      <c r="B1316" s="14" t="s">
        <v>1413</v>
      </c>
      <c r="C1316" s="15">
        <v>0</v>
      </c>
      <c r="D1316" s="15">
        <v>0</v>
      </c>
      <c r="E1316" s="15">
        <v>25050</v>
      </c>
      <c r="F1316" s="15">
        <v>25050</v>
      </c>
      <c r="G1316" s="11">
        <f t="shared" si="82"/>
        <v>0</v>
      </c>
      <c r="H1316" s="12">
        <f t="shared" si="83"/>
        <v>0</v>
      </c>
      <c r="I1316" s="324" t="s">
        <v>159</v>
      </c>
      <c r="J1316" s="17">
        <f>VLOOKUP(A1316,'TB 2023'!B:J,9,0)</f>
        <v>0</v>
      </c>
      <c r="K1316" s="18">
        <f t="shared" si="81"/>
        <v>0</v>
      </c>
      <c r="L1316" s="17">
        <f>VLOOKUP(A1316,'TB 2023'!B:M,12,0)</f>
        <v>25050</v>
      </c>
      <c r="M1316" s="18">
        <f t="shared" si="84"/>
        <v>0</v>
      </c>
      <c r="O1316" s="15"/>
    </row>
    <row r="1317" spans="1:15" ht="13.5">
      <c r="A1317" s="13">
        <v>203061887</v>
      </c>
      <c r="B1317" s="14" t="s">
        <v>1414</v>
      </c>
      <c r="C1317" s="15">
        <v>0</v>
      </c>
      <c r="D1317" s="15">
        <v>0</v>
      </c>
      <c r="E1317" s="15">
        <v>0</v>
      </c>
      <c r="F1317" s="15">
        <v>0</v>
      </c>
      <c r="G1317" s="11">
        <f t="shared" si="82"/>
        <v>0</v>
      </c>
      <c r="H1317" s="12">
        <f t="shared" si="83"/>
        <v>0</v>
      </c>
      <c r="I1317" s="324" t="s">
        <v>159</v>
      </c>
      <c r="J1317" s="17">
        <f>VLOOKUP(A1317,'TB 2023'!B:J,9,0)</f>
        <v>0</v>
      </c>
      <c r="K1317" s="18">
        <f t="shared" si="81"/>
        <v>0</v>
      </c>
      <c r="L1317" s="17">
        <f>VLOOKUP(A1317,'TB 2023'!B:M,12,0)</f>
        <v>0</v>
      </c>
      <c r="M1317" s="18">
        <f t="shared" si="84"/>
        <v>0</v>
      </c>
      <c r="O1317" s="15"/>
    </row>
    <row r="1318" spans="1:15" ht="13.5">
      <c r="A1318" s="13">
        <v>203061888</v>
      </c>
      <c r="B1318" s="14" t="s">
        <v>1415</v>
      </c>
      <c r="C1318" s="15">
        <v>0</v>
      </c>
      <c r="D1318" s="15">
        <v>0</v>
      </c>
      <c r="E1318" s="15">
        <v>0</v>
      </c>
      <c r="F1318" s="15">
        <v>0</v>
      </c>
      <c r="G1318" s="11">
        <f t="shared" si="82"/>
        <v>0</v>
      </c>
      <c r="H1318" s="12">
        <f t="shared" si="83"/>
        <v>0</v>
      </c>
      <c r="I1318" s="324" t="s">
        <v>159</v>
      </c>
      <c r="J1318" s="17">
        <f>VLOOKUP(A1318,'TB 2023'!B:J,9,0)</f>
        <v>0</v>
      </c>
      <c r="K1318" s="18">
        <f t="shared" si="81"/>
        <v>0</v>
      </c>
      <c r="L1318" s="17">
        <f>VLOOKUP(A1318,'TB 2023'!B:M,12,0)</f>
        <v>0</v>
      </c>
      <c r="M1318" s="18">
        <f t="shared" si="84"/>
        <v>0</v>
      </c>
      <c r="O1318" s="15"/>
    </row>
    <row r="1319" spans="1:15" ht="13.5">
      <c r="A1319" s="13">
        <v>203061889</v>
      </c>
      <c r="B1319" s="14" t="s">
        <v>1416</v>
      </c>
      <c r="C1319" s="15">
        <v>0</v>
      </c>
      <c r="D1319" s="15">
        <v>0</v>
      </c>
      <c r="E1319" s="15">
        <v>30743</v>
      </c>
      <c r="F1319" s="15">
        <v>30743</v>
      </c>
      <c r="G1319" s="11">
        <f t="shared" si="82"/>
        <v>0</v>
      </c>
      <c r="H1319" s="12">
        <f t="shared" si="83"/>
        <v>0</v>
      </c>
      <c r="I1319" s="324" t="s">
        <v>159</v>
      </c>
      <c r="J1319" s="17">
        <f>VLOOKUP(A1319,'TB 2023'!B:J,9,0)</f>
        <v>0</v>
      </c>
      <c r="K1319" s="18">
        <f t="shared" si="81"/>
        <v>0</v>
      </c>
      <c r="L1319" s="17">
        <f>VLOOKUP(A1319,'TB 2023'!B:M,12,0)</f>
        <v>30743</v>
      </c>
      <c r="M1319" s="18">
        <f t="shared" si="84"/>
        <v>0</v>
      </c>
      <c r="O1319" s="15"/>
    </row>
    <row r="1320" spans="1:15" ht="13.5">
      <c r="A1320" s="13">
        <v>203061890</v>
      </c>
      <c r="B1320" s="14" t="s">
        <v>1417</v>
      </c>
      <c r="C1320" s="15">
        <v>0</v>
      </c>
      <c r="D1320" s="15">
        <v>0</v>
      </c>
      <c r="E1320" s="15">
        <v>27370</v>
      </c>
      <c r="F1320" s="15">
        <v>27370</v>
      </c>
      <c r="G1320" s="11">
        <f t="shared" si="82"/>
        <v>0</v>
      </c>
      <c r="H1320" s="12">
        <f t="shared" si="83"/>
        <v>0</v>
      </c>
      <c r="I1320" s="324" t="s">
        <v>159</v>
      </c>
      <c r="J1320" s="17">
        <f>VLOOKUP(A1320,'TB 2023'!B:J,9,0)</f>
        <v>0</v>
      </c>
      <c r="K1320" s="18">
        <f t="shared" si="81"/>
        <v>0</v>
      </c>
      <c r="L1320" s="17">
        <f>VLOOKUP(A1320,'TB 2023'!B:M,12,0)</f>
        <v>27370</v>
      </c>
      <c r="M1320" s="18">
        <f t="shared" si="84"/>
        <v>0</v>
      </c>
      <c r="O1320" s="15"/>
    </row>
    <row r="1321" spans="1:15" ht="13.5">
      <c r="A1321" s="13">
        <v>203061891</v>
      </c>
      <c r="B1321" s="14" t="s">
        <v>1418</v>
      </c>
      <c r="C1321" s="15">
        <v>0</v>
      </c>
      <c r="D1321" s="15">
        <v>0</v>
      </c>
      <c r="E1321" s="15">
        <v>28112</v>
      </c>
      <c r="F1321" s="15">
        <v>28112</v>
      </c>
      <c r="G1321" s="11">
        <f t="shared" si="82"/>
        <v>0</v>
      </c>
      <c r="H1321" s="12">
        <f t="shared" si="83"/>
        <v>0</v>
      </c>
      <c r="I1321" s="324" t="s">
        <v>159</v>
      </c>
      <c r="J1321" s="17">
        <f>VLOOKUP(A1321,'TB 2023'!B:J,9,0)</f>
        <v>0</v>
      </c>
      <c r="K1321" s="18">
        <f t="shared" si="81"/>
        <v>0</v>
      </c>
      <c r="L1321" s="17">
        <f>VLOOKUP(A1321,'TB 2023'!B:M,12,0)</f>
        <v>28112</v>
      </c>
      <c r="M1321" s="18">
        <f t="shared" si="84"/>
        <v>0</v>
      </c>
      <c r="O1321" s="15"/>
    </row>
    <row r="1322" spans="1:15" ht="13.5">
      <c r="A1322" s="13">
        <v>203061892</v>
      </c>
      <c r="B1322" s="14" t="s">
        <v>1419</v>
      </c>
      <c r="C1322" s="15">
        <v>0</v>
      </c>
      <c r="D1322" s="15">
        <v>0</v>
      </c>
      <c r="E1322" s="15">
        <v>28835</v>
      </c>
      <c r="F1322" s="15">
        <v>28835</v>
      </c>
      <c r="G1322" s="11">
        <f t="shared" si="82"/>
        <v>0</v>
      </c>
      <c r="H1322" s="12">
        <f t="shared" si="83"/>
        <v>0</v>
      </c>
      <c r="I1322" s="324" t="s">
        <v>159</v>
      </c>
      <c r="J1322" s="17">
        <f>VLOOKUP(A1322,'TB 2023'!B:J,9,0)</f>
        <v>0</v>
      </c>
      <c r="K1322" s="18">
        <f t="shared" si="81"/>
        <v>0</v>
      </c>
      <c r="L1322" s="17">
        <f>VLOOKUP(A1322,'TB 2023'!B:M,12,0)</f>
        <v>28835</v>
      </c>
      <c r="M1322" s="18">
        <f t="shared" si="84"/>
        <v>0</v>
      </c>
      <c r="O1322" s="15"/>
    </row>
    <row r="1323" spans="1:15" ht="13.5">
      <c r="A1323" s="13">
        <v>203061893</v>
      </c>
      <c r="B1323" s="14" t="s">
        <v>1420</v>
      </c>
      <c r="C1323" s="15">
        <v>0</v>
      </c>
      <c r="D1323" s="15">
        <v>0</v>
      </c>
      <c r="E1323" s="15">
        <v>28787</v>
      </c>
      <c r="F1323" s="15">
        <v>28787</v>
      </c>
      <c r="G1323" s="11">
        <f t="shared" si="82"/>
        <v>0</v>
      </c>
      <c r="H1323" s="12">
        <f t="shared" si="83"/>
        <v>0</v>
      </c>
      <c r="I1323" s="324" t="s">
        <v>159</v>
      </c>
      <c r="J1323" s="17">
        <f>VLOOKUP(A1323,'TB 2023'!B:J,9,0)</f>
        <v>0</v>
      </c>
      <c r="K1323" s="18">
        <f t="shared" si="81"/>
        <v>0</v>
      </c>
      <c r="L1323" s="17">
        <f>VLOOKUP(A1323,'TB 2023'!B:M,12,0)</f>
        <v>28787</v>
      </c>
      <c r="M1323" s="18">
        <f t="shared" si="84"/>
        <v>0</v>
      </c>
      <c r="O1323" s="15"/>
    </row>
    <row r="1324" spans="1:15" ht="13.5">
      <c r="A1324" s="13">
        <v>203061894</v>
      </c>
      <c r="B1324" s="14" t="s">
        <v>1421</v>
      </c>
      <c r="C1324" s="15">
        <v>0</v>
      </c>
      <c r="D1324" s="15">
        <v>0</v>
      </c>
      <c r="E1324" s="15">
        <v>21157</v>
      </c>
      <c r="F1324" s="15">
        <v>21157</v>
      </c>
      <c r="G1324" s="11">
        <f t="shared" si="82"/>
        <v>0</v>
      </c>
      <c r="H1324" s="12">
        <f t="shared" si="83"/>
        <v>0</v>
      </c>
      <c r="I1324" s="324" t="s">
        <v>159</v>
      </c>
      <c r="J1324" s="17">
        <f>VLOOKUP(A1324,'TB 2023'!B:J,9,0)</f>
        <v>0</v>
      </c>
      <c r="K1324" s="18">
        <f t="shared" si="81"/>
        <v>0</v>
      </c>
      <c r="L1324" s="17">
        <f>VLOOKUP(A1324,'TB 2023'!B:M,12,0)</f>
        <v>21157</v>
      </c>
      <c r="M1324" s="18">
        <f t="shared" si="84"/>
        <v>0</v>
      </c>
      <c r="O1324" s="15"/>
    </row>
    <row r="1325" spans="1:15" ht="13.5">
      <c r="A1325" s="13">
        <v>203061895</v>
      </c>
      <c r="B1325" s="14" t="s">
        <v>1422</v>
      </c>
      <c r="C1325" s="15">
        <v>0</v>
      </c>
      <c r="D1325" s="15">
        <v>0</v>
      </c>
      <c r="E1325" s="15">
        <v>23835</v>
      </c>
      <c r="F1325" s="15">
        <v>23835</v>
      </c>
      <c r="G1325" s="11">
        <f t="shared" si="82"/>
        <v>0</v>
      </c>
      <c r="H1325" s="12">
        <f t="shared" si="83"/>
        <v>0</v>
      </c>
      <c r="I1325" s="324" t="s">
        <v>159</v>
      </c>
      <c r="J1325" s="17">
        <f>VLOOKUP(A1325,'TB 2023'!B:J,9,0)</f>
        <v>0</v>
      </c>
      <c r="K1325" s="18">
        <f t="shared" si="81"/>
        <v>0</v>
      </c>
      <c r="L1325" s="17">
        <f>VLOOKUP(A1325,'TB 2023'!B:M,12,0)</f>
        <v>23835</v>
      </c>
      <c r="M1325" s="18">
        <f t="shared" si="84"/>
        <v>0</v>
      </c>
      <c r="O1325" s="15"/>
    </row>
    <row r="1326" spans="1:15" ht="13.5">
      <c r="A1326" s="13">
        <v>203061896</v>
      </c>
      <c r="B1326" s="14" t="s">
        <v>1423</v>
      </c>
      <c r="C1326" s="15">
        <v>0</v>
      </c>
      <c r="D1326" s="15">
        <v>0</v>
      </c>
      <c r="E1326" s="15">
        <v>26958</v>
      </c>
      <c r="F1326" s="15">
        <v>26958</v>
      </c>
      <c r="G1326" s="11">
        <f t="shared" si="82"/>
        <v>0</v>
      </c>
      <c r="H1326" s="12">
        <f t="shared" si="83"/>
        <v>0</v>
      </c>
      <c r="I1326" s="324" t="s">
        <v>159</v>
      </c>
      <c r="J1326" s="17">
        <f>VLOOKUP(A1326,'TB 2023'!B:J,9,0)</f>
        <v>0</v>
      </c>
      <c r="K1326" s="18">
        <f t="shared" si="81"/>
        <v>0</v>
      </c>
      <c r="L1326" s="17">
        <f>VLOOKUP(A1326,'TB 2023'!B:M,12,0)</f>
        <v>26958</v>
      </c>
      <c r="M1326" s="18">
        <f t="shared" si="84"/>
        <v>0</v>
      </c>
      <c r="O1326" s="15"/>
    </row>
    <row r="1327" spans="1:15" ht="13.5">
      <c r="A1327" s="13">
        <v>203061897</v>
      </c>
      <c r="B1327" s="14" t="s">
        <v>1424</v>
      </c>
      <c r="C1327" s="15">
        <v>0</v>
      </c>
      <c r="D1327" s="15">
        <v>0</v>
      </c>
      <c r="E1327" s="15">
        <v>26212</v>
      </c>
      <c r="F1327" s="15">
        <v>26212</v>
      </c>
      <c r="G1327" s="11">
        <f t="shared" si="82"/>
        <v>0</v>
      </c>
      <c r="H1327" s="12">
        <f t="shared" si="83"/>
        <v>0</v>
      </c>
      <c r="I1327" s="324" t="s">
        <v>159</v>
      </c>
      <c r="J1327" s="17">
        <f>VLOOKUP(A1327,'TB 2023'!B:J,9,0)</f>
        <v>0</v>
      </c>
      <c r="K1327" s="18">
        <f t="shared" si="81"/>
        <v>0</v>
      </c>
      <c r="L1327" s="17">
        <f>VLOOKUP(A1327,'TB 2023'!B:M,12,0)</f>
        <v>26212</v>
      </c>
      <c r="M1327" s="18">
        <f t="shared" si="84"/>
        <v>0</v>
      </c>
      <c r="O1327" s="15"/>
    </row>
    <row r="1328" spans="1:15" ht="13.5">
      <c r="A1328" s="13">
        <v>203061898</v>
      </c>
      <c r="B1328" s="14" t="s">
        <v>1425</v>
      </c>
      <c r="C1328" s="15">
        <v>0</v>
      </c>
      <c r="D1328" s="15">
        <v>0</v>
      </c>
      <c r="E1328" s="15">
        <v>28395</v>
      </c>
      <c r="F1328" s="15">
        <v>28395</v>
      </c>
      <c r="G1328" s="11">
        <f t="shared" si="82"/>
        <v>0</v>
      </c>
      <c r="H1328" s="12">
        <f t="shared" si="83"/>
        <v>0</v>
      </c>
      <c r="I1328" s="324" t="s">
        <v>159</v>
      </c>
      <c r="J1328" s="17">
        <f>VLOOKUP(A1328,'TB 2023'!B:J,9,0)</f>
        <v>0</v>
      </c>
      <c r="K1328" s="18">
        <f t="shared" si="81"/>
        <v>0</v>
      </c>
      <c r="L1328" s="17">
        <f>VLOOKUP(A1328,'TB 2023'!B:M,12,0)</f>
        <v>28395</v>
      </c>
      <c r="M1328" s="18">
        <f t="shared" si="84"/>
        <v>0</v>
      </c>
      <c r="O1328" s="15"/>
    </row>
    <row r="1329" spans="1:15" ht="13.5">
      <c r="A1329" s="13">
        <v>203061899</v>
      </c>
      <c r="B1329" s="14" t="s">
        <v>1426</v>
      </c>
      <c r="C1329" s="15">
        <v>0</v>
      </c>
      <c r="D1329" s="15">
        <v>0</v>
      </c>
      <c r="E1329" s="15">
        <v>34919</v>
      </c>
      <c r="F1329" s="15">
        <v>34919</v>
      </c>
      <c r="G1329" s="11">
        <f t="shared" si="82"/>
        <v>0</v>
      </c>
      <c r="H1329" s="12">
        <f t="shared" si="83"/>
        <v>0</v>
      </c>
      <c r="I1329" s="324" t="s">
        <v>159</v>
      </c>
      <c r="J1329" s="17">
        <f>VLOOKUP(A1329,'TB 2023'!B:J,9,0)</f>
        <v>0</v>
      </c>
      <c r="K1329" s="18">
        <f t="shared" si="81"/>
        <v>0</v>
      </c>
      <c r="L1329" s="17">
        <f>VLOOKUP(A1329,'TB 2023'!B:M,12,0)</f>
        <v>34919</v>
      </c>
      <c r="M1329" s="18">
        <f t="shared" si="84"/>
        <v>0</v>
      </c>
      <c r="O1329" s="15"/>
    </row>
    <row r="1330" spans="1:15" ht="13.5">
      <c r="A1330" s="13">
        <v>203061900</v>
      </c>
      <c r="B1330" s="14" t="s">
        <v>1427</v>
      </c>
      <c r="C1330" s="15">
        <v>0</v>
      </c>
      <c r="D1330" s="15">
        <v>0</v>
      </c>
      <c r="E1330" s="15">
        <v>20482</v>
      </c>
      <c r="F1330" s="15">
        <v>20482</v>
      </c>
      <c r="G1330" s="11">
        <f t="shared" si="82"/>
        <v>0</v>
      </c>
      <c r="H1330" s="12">
        <f t="shared" si="83"/>
        <v>0</v>
      </c>
      <c r="I1330" s="324" t="s">
        <v>159</v>
      </c>
      <c r="J1330" s="17">
        <f>VLOOKUP(A1330,'TB 2023'!B:J,9,0)</f>
        <v>0</v>
      </c>
      <c r="K1330" s="18">
        <f t="shared" si="81"/>
        <v>0</v>
      </c>
      <c r="L1330" s="17">
        <f>VLOOKUP(A1330,'TB 2023'!B:M,12,0)</f>
        <v>20482</v>
      </c>
      <c r="M1330" s="18">
        <f t="shared" si="84"/>
        <v>0</v>
      </c>
      <c r="O1330" s="15"/>
    </row>
    <row r="1331" spans="1:15" ht="13.5">
      <c r="A1331" s="13">
        <v>203061901</v>
      </c>
      <c r="B1331" s="14" t="s">
        <v>1428</v>
      </c>
      <c r="C1331" s="15">
        <v>0</v>
      </c>
      <c r="D1331" s="15">
        <v>0</v>
      </c>
      <c r="E1331" s="15">
        <v>22818</v>
      </c>
      <c r="F1331" s="15">
        <v>22818</v>
      </c>
      <c r="G1331" s="11">
        <f t="shared" si="82"/>
        <v>0</v>
      </c>
      <c r="H1331" s="12">
        <f t="shared" si="83"/>
        <v>0</v>
      </c>
      <c r="I1331" s="324" t="s">
        <v>159</v>
      </c>
      <c r="J1331" s="17">
        <f>VLOOKUP(A1331,'TB 2023'!B:J,9,0)</f>
        <v>0</v>
      </c>
      <c r="K1331" s="18">
        <f t="shared" si="81"/>
        <v>0</v>
      </c>
      <c r="L1331" s="17">
        <f>VLOOKUP(A1331,'TB 2023'!B:M,12,0)</f>
        <v>22818</v>
      </c>
      <c r="M1331" s="18">
        <f t="shared" si="84"/>
        <v>0</v>
      </c>
      <c r="O1331" s="15"/>
    </row>
    <row r="1332" spans="1:15" ht="13.5">
      <c r="A1332" s="13">
        <v>203061902</v>
      </c>
      <c r="B1332" s="14" t="s">
        <v>1429</v>
      </c>
      <c r="C1332" s="15">
        <v>0</v>
      </c>
      <c r="D1332" s="15">
        <v>0</v>
      </c>
      <c r="E1332" s="15">
        <v>25375</v>
      </c>
      <c r="F1332" s="15">
        <v>25375</v>
      </c>
      <c r="G1332" s="11">
        <f t="shared" si="82"/>
        <v>0</v>
      </c>
      <c r="H1332" s="12">
        <f t="shared" si="83"/>
        <v>0</v>
      </c>
      <c r="I1332" s="324" t="s">
        <v>159</v>
      </c>
      <c r="J1332" s="17">
        <f>VLOOKUP(A1332,'TB 2023'!B:J,9,0)</f>
        <v>0</v>
      </c>
      <c r="K1332" s="18">
        <f t="shared" si="81"/>
        <v>0</v>
      </c>
      <c r="L1332" s="17">
        <f>VLOOKUP(A1332,'TB 2023'!B:M,12,0)</f>
        <v>25375</v>
      </c>
      <c r="M1332" s="18">
        <f t="shared" si="84"/>
        <v>0</v>
      </c>
      <c r="O1332" s="15"/>
    </row>
    <row r="1333" spans="1:15" ht="13.5">
      <c r="A1333" s="13">
        <v>203061903</v>
      </c>
      <c r="B1333" s="14" t="s">
        <v>1430</v>
      </c>
      <c r="C1333" s="15">
        <v>0</v>
      </c>
      <c r="D1333" s="15">
        <v>0</v>
      </c>
      <c r="E1333" s="15">
        <v>18983</v>
      </c>
      <c r="F1333" s="15">
        <v>18983</v>
      </c>
      <c r="G1333" s="11">
        <f t="shared" si="82"/>
        <v>0</v>
      </c>
      <c r="H1333" s="12">
        <f t="shared" si="83"/>
        <v>0</v>
      </c>
      <c r="I1333" s="324" t="s">
        <v>159</v>
      </c>
      <c r="J1333" s="17">
        <f>VLOOKUP(A1333,'TB 2023'!B:J,9,0)</f>
        <v>0</v>
      </c>
      <c r="K1333" s="18">
        <f t="shared" si="81"/>
        <v>0</v>
      </c>
      <c r="L1333" s="17">
        <f>VLOOKUP(A1333,'TB 2023'!B:M,12,0)</f>
        <v>18983</v>
      </c>
      <c r="M1333" s="18">
        <f t="shared" si="84"/>
        <v>0</v>
      </c>
      <c r="O1333" s="15"/>
    </row>
    <row r="1334" spans="1:15" ht="13.5">
      <c r="A1334" s="13">
        <v>203061904</v>
      </c>
      <c r="B1334" s="14" t="s">
        <v>1431</v>
      </c>
      <c r="C1334" s="15">
        <v>0</v>
      </c>
      <c r="D1334" s="15">
        <v>0</v>
      </c>
      <c r="E1334" s="15">
        <v>186477</v>
      </c>
      <c r="F1334" s="15">
        <v>186477</v>
      </c>
      <c r="G1334" s="11">
        <f t="shared" si="82"/>
        <v>0</v>
      </c>
      <c r="H1334" s="12">
        <f t="shared" si="83"/>
        <v>0</v>
      </c>
      <c r="I1334" s="324" t="s">
        <v>159</v>
      </c>
      <c r="J1334" s="17">
        <f>VLOOKUP(A1334,'TB 2023'!B:J,9,0)</f>
        <v>0</v>
      </c>
      <c r="K1334" s="18">
        <f t="shared" si="81"/>
        <v>0</v>
      </c>
      <c r="L1334" s="17">
        <f>VLOOKUP(A1334,'TB 2023'!B:M,12,0)</f>
        <v>186477</v>
      </c>
      <c r="M1334" s="18">
        <f t="shared" si="84"/>
        <v>0</v>
      </c>
      <c r="O1334" s="15"/>
    </row>
    <row r="1335" spans="1:15" ht="13.5">
      <c r="A1335" s="13">
        <v>203061905</v>
      </c>
      <c r="B1335" s="14" t="s">
        <v>1432</v>
      </c>
      <c r="C1335" s="15">
        <v>0</v>
      </c>
      <c r="D1335" s="15">
        <v>0</v>
      </c>
      <c r="E1335" s="15">
        <v>84240</v>
      </c>
      <c r="F1335" s="15">
        <v>84240</v>
      </c>
      <c r="G1335" s="11">
        <f t="shared" si="82"/>
        <v>0</v>
      </c>
      <c r="H1335" s="12">
        <f t="shared" si="83"/>
        <v>0</v>
      </c>
      <c r="I1335" s="324" t="s">
        <v>159</v>
      </c>
      <c r="J1335" s="17">
        <f>VLOOKUP(A1335,'TB 2023'!B:J,9,0)</f>
        <v>0</v>
      </c>
      <c r="K1335" s="18">
        <f t="shared" si="81"/>
        <v>0</v>
      </c>
      <c r="L1335" s="17">
        <f>VLOOKUP(A1335,'TB 2023'!B:M,12,0)</f>
        <v>84240</v>
      </c>
      <c r="M1335" s="18">
        <f t="shared" si="84"/>
        <v>0</v>
      </c>
      <c r="O1335" s="15"/>
    </row>
    <row r="1336" spans="1:15" ht="13.5">
      <c r="A1336" s="13">
        <v>203061906</v>
      </c>
      <c r="B1336" s="14" t="s">
        <v>1433</v>
      </c>
      <c r="C1336" s="15">
        <v>0</v>
      </c>
      <c r="D1336" s="15">
        <v>0</v>
      </c>
      <c r="E1336" s="15">
        <v>0</v>
      </c>
      <c r="F1336" s="15">
        <v>0</v>
      </c>
      <c r="G1336" s="11">
        <f t="shared" si="82"/>
        <v>0</v>
      </c>
      <c r="H1336" s="12">
        <f t="shared" si="83"/>
        <v>0</v>
      </c>
      <c r="I1336" s="324" t="s">
        <v>159</v>
      </c>
      <c r="J1336" s="17">
        <f>VLOOKUP(A1336,'TB 2023'!B:J,9,0)</f>
        <v>0</v>
      </c>
      <c r="K1336" s="18">
        <f t="shared" si="81"/>
        <v>0</v>
      </c>
      <c r="L1336" s="17">
        <f>VLOOKUP(A1336,'TB 2023'!B:M,12,0)</f>
        <v>0</v>
      </c>
      <c r="M1336" s="18">
        <f t="shared" si="84"/>
        <v>0</v>
      </c>
      <c r="O1336" s="15"/>
    </row>
    <row r="1337" spans="1:15" ht="13.5">
      <c r="A1337" s="13">
        <v>203061907</v>
      </c>
      <c r="B1337" s="14" t="s">
        <v>1434</v>
      </c>
      <c r="C1337" s="15">
        <v>0</v>
      </c>
      <c r="D1337" s="15">
        <v>0</v>
      </c>
      <c r="E1337" s="15">
        <v>0</v>
      </c>
      <c r="F1337" s="15">
        <v>0</v>
      </c>
      <c r="G1337" s="11">
        <f t="shared" si="82"/>
        <v>0</v>
      </c>
      <c r="H1337" s="12">
        <f t="shared" si="83"/>
        <v>0</v>
      </c>
      <c r="I1337" s="324" t="s">
        <v>159</v>
      </c>
      <c r="J1337" s="17">
        <f>VLOOKUP(A1337,'TB 2023'!B:J,9,0)</f>
        <v>0</v>
      </c>
      <c r="K1337" s="18">
        <f t="shared" si="81"/>
        <v>0</v>
      </c>
      <c r="L1337" s="17">
        <f>VLOOKUP(A1337,'TB 2023'!B:M,12,0)</f>
        <v>0</v>
      </c>
      <c r="M1337" s="18">
        <f t="shared" si="84"/>
        <v>0</v>
      </c>
      <c r="O1337" s="15"/>
    </row>
    <row r="1338" spans="1:15" ht="13.5">
      <c r="A1338" s="13">
        <v>203061908</v>
      </c>
      <c r="B1338" s="14" t="s">
        <v>1435</v>
      </c>
      <c r="C1338" s="15">
        <v>0</v>
      </c>
      <c r="D1338" s="15">
        <v>0</v>
      </c>
      <c r="E1338" s="15">
        <v>33924</v>
      </c>
      <c r="F1338" s="15">
        <v>33924</v>
      </c>
      <c r="G1338" s="11">
        <f t="shared" si="82"/>
        <v>0</v>
      </c>
      <c r="H1338" s="12">
        <f t="shared" si="83"/>
        <v>0</v>
      </c>
      <c r="I1338" s="324" t="s">
        <v>159</v>
      </c>
      <c r="J1338" s="17">
        <f>VLOOKUP(A1338,'TB 2023'!B:J,9,0)</f>
        <v>0</v>
      </c>
      <c r="K1338" s="18">
        <f t="shared" si="81"/>
        <v>0</v>
      </c>
      <c r="L1338" s="17">
        <f>VLOOKUP(A1338,'TB 2023'!B:M,12,0)</f>
        <v>33924</v>
      </c>
      <c r="M1338" s="18">
        <f t="shared" si="84"/>
        <v>0</v>
      </c>
      <c r="O1338" s="15"/>
    </row>
    <row r="1339" spans="1:15" ht="13.5">
      <c r="A1339" s="13">
        <v>203061909</v>
      </c>
      <c r="B1339" s="14" t="s">
        <v>1436</v>
      </c>
      <c r="C1339" s="15">
        <v>0</v>
      </c>
      <c r="D1339" s="15">
        <v>0</v>
      </c>
      <c r="E1339" s="15">
        <v>0</v>
      </c>
      <c r="F1339" s="15">
        <v>0</v>
      </c>
      <c r="G1339" s="11">
        <f t="shared" si="82"/>
        <v>0</v>
      </c>
      <c r="H1339" s="12">
        <f t="shared" si="83"/>
        <v>0</v>
      </c>
      <c r="I1339" s="324" t="s">
        <v>159</v>
      </c>
      <c r="J1339" s="17">
        <f>VLOOKUP(A1339,'TB 2023'!B:J,9,0)</f>
        <v>0</v>
      </c>
      <c r="K1339" s="18">
        <f t="shared" si="81"/>
        <v>0</v>
      </c>
      <c r="L1339" s="17">
        <f>VLOOKUP(A1339,'TB 2023'!B:M,12,0)</f>
        <v>0</v>
      </c>
      <c r="M1339" s="18">
        <f t="shared" si="84"/>
        <v>0</v>
      </c>
      <c r="O1339" s="15"/>
    </row>
    <row r="1340" spans="1:15" ht="13.5">
      <c r="A1340" s="13">
        <v>203061911</v>
      </c>
      <c r="B1340" s="14" t="s">
        <v>1437</v>
      </c>
      <c r="C1340" s="15">
        <v>0</v>
      </c>
      <c r="D1340" s="15">
        <v>0</v>
      </c>
      <c r="E1340" s="15">
        <v>0</v>
      </c>
      <c r="F1340" s="15">
        <v>0</v>
      </c>
      <c r="G1340" s="11">
        <f t="shared" si="82"/>
        <v>0</v>
      </c>
      <c r="H1340" s="12">
        <f t="shared" si="83"/>
        <v>0</v>
      </c>
      <c r="I1340" s="324" t="s">
        <v>159</v>
      </c>
      <c r="J1340" s="17">
        <f>VLOOKUP(A1340,'TB 2023'!B:J,9,0)</f>
        <v>0</v>
      </c>
      <c r="K1340" s="18">
        <f t="shared" si="81"/>
        <v>0</v>
      </c>
      <c r="L1340" s="17">
        <f>VLOOKUP(A1340,'TB 2023'!B:M,12,0)</f>
        <v>0</v>
      </c>
      <c r="M1340" s="18">
        <f t="shared" si="84"/>
        <v>0</v>
      </c>
      <c r="O1340" s="15"/>
    </row>
    <row r="1341" spans="1:15" ht="13.5">
      <c r="A1341" s="13">
        <v>203061912</v>
      </c>
      <c r="B1341" s="14" t="s">
        <v>1438</v>
      </c>
      <c r="C1341" s="15">
        <v>0</v>
      </c>
      <c r="D1341" s="15">
        <v>0</v>
      </c>
      <c r="E1341" s="15">
        <v>69596</v>
      </c>
      <c r="F1341" s="15">
        <v>69596</v>
      </c>
      <c r="G1341" s="11">
        <f t="shared" si="82"/>
        <v>0</v>
      </c>
      <c r="H1341" s="12">
        <f t="shared" si="83"/>
        <v>0</v>
      </c>
      <c r="I1341" s="324" t="s">
        <v>159</v>
      </c>
      <c r="J1341" s="17">
        <f>VLOOKUP(A1341,'TB 2023'!B:J,9,0)</f>
        <v>0</v>
      </c>
      <c r="K1341" s="18">
        <f t="shared" si="81"/>
        <v>0</v>
      </c>
      <c r="L1341" s="17">
        <f>VLOOKUP(A1341,'TB 2023'!B:M,12,0)</f>
        <v>69596</v>
      </c>
      <c r="M1341" s="18">
        <f t="shared" si="84"/>
        <v>0</v>
      </c>
      <c r="O1341" s="15"/>
    </row>
    <row r="1342" spans="1:15" ht="13.5">
      <c r="A1342" s="13">
        <v>203061913</v>
      </c>
      <c r="B1342" s="14" t="s">
        <v>1439</v>
      </c>
      <c r="C1342" s="15">
        <v>0</v>
      </c>
      <c r="D1342" s="15">
        <v>0</v>
      </c>
      <c r="E1342" s="15">
        <v>55664</v>
      </c>
      <c r="F1342" s="15">
        <v>55664</v>
      </c>
      <c r="G1342" s="11">
        <f t="shared" si="82"/>
        <v>0</v>
      </c>
      <c r="H1342" s="12">
        <f t="shared" si="83"/>
        <v>0</v>
      </c>
      <c r="I1342" s="324" t="s">
        <v>159</v>
      </c>
      <c r="J1342" s="17">
        <f>VLOOKUP(A1342,'TB 2023'!B:J,9,0)</f>
        <v>0</v>
      </c>
      <c r="K1342" s="18">
        <f t="shared" si="81"/>
        <v>0</v>
      </c>
      <c r="L1342" s="17">
        <f>VLOOKUP(A1342,'TB 2023'!B:M,12,0)</f>
        <v>55664</v>
      </c>
      <c r="M1342" s="18">
        <f t="shared" si="84"/>
        <v>0</v>
      </c>
      <c r="O1342" s="15"/>
    </row>
    <row r="1343" spans="1:15" ht="13.5">
      <c r="A1343" s="13">
        <v>203061914</v>
      </c>
      <c r="B1343" s="14" t="s">
        <v>1440</v>
      </c>
      <c r="C1343" s="15">
        <v>0</v>
      </c>
      <c r="D1343" s="15">
        <v>0</v>
      </c>
      <c r="E1343" s="15">
        <v>51080</v>
      </c>
      <c r="F1343" s="15">
        <v>51080</v>
      </c>
      <c r="G1343" s="11">
        <f t="shared" si="82"/>
        <v>0</v>
      </c>
      <c r="H1343" s="12">
        <f t="shared" si="83"/>
        <v>0</v>
      </c>
      <c r="I1343" s="324" t="s">
        <v>159</v>
      </c>
      <c r="J1343" s="17">
        <f>VLOOKUP(A1343,'TB 2023'!B:J,9,0)</f>
        <v>0</v>
      </c>
      <c r="K1343" s="18">
        <f t="shared" si="81"/>
        <v>0</v>
      </c>
      <c r="L1343" s="17">
        <f>VLOOKUP(A1343,'TB 2023'!B:M,12,0)</f>
        <v>51080</v>
      </c>
      <c r="M1343" s="18">
        <f t="shared" si="84"/>
        <v>0</v>
      </c>
      <c r="O1343" s="15"/>
    </row>
    <row r="1344" spans="1:15" ht="13.5">
      <c r="A1344" s="13">
        <v>203061915</v>
      </c>
      <c r="B1344" s="14" t="s">
        <v>1441</v>
      </c>
      <c r="C1344" s="15">
        <v>0</v>
      </c>
      <c r="D1344" s="15">
        <v>0</v>
      </c>
      <c r="E1344" s="15">
        <v>43560</v>
      </c>
      <c r="F1344" s="15">
        <v>43560</v>
      </c>
      <c r="G1344" s="11">
        <f t="shared" si="82"/>
        <v>0</v>
      </c>
      <c r="H1344" s="12">
        <f t="shared" si="83"/>
        <v>0</v>
      </c>
      <c r="I1344" s="324" t="s">
        <v>159</v>
      </c>
      <c r="J1344" s="17">
        <f>VLOOKUP(A1344,'TB 2023'!B:J,9,0)</f>
        <v>0</v>
      </c>
      <c r="K1344" s="18">
        <f t="shared" si="81"/>
        <v>0</v>
      </c>
      <c r="L1344" s="17">
        <f>VLOOKUP(A1344,'TB 2023'!B:M,12,0)</f>
        <v>43560</v>
      </c>
      <c r="M1344" s="18">
        <f t="shared" si="84"/>
        <v>0</v>
      </c>
      <c r="O1344" s="15"/>
    </row>
    <row r="1345" spans="1:15" ht="13.5">
      <c r="A1345" s="13">
        <v>203061916</v>
      </c>
      <c r="B1345" s="14" t="s">
        <v>1442</v>
      </c>
      <c r="C1345" s="15">
        <v>0</v>
      </c>
      <c r="D1345" s="15">
        <v>0</v>
      </c>
      <c r="E1345" s="15">
        <v>120113</v>
      </c>
      <c r="F1345" s="15">
        <v>120113</v>
      </c>
      <c r="G1345" s="11">
        <f t="shared" si="82"/>
        <v>0</v>
      </c>
      <c r="H1345" s="12">
        <f t="shared" si="83"/>
        <v>0</v>
      </c>
      <c r="I1345" s="324" t="s">
        <v>159</v>
      </c>
      <c r="J1345" s="17">
        <f>VLOOKUP(A1345,'TB 2023'!B:J,9,0)</f>
        <v>0</v>
      </c>
      <c r="K1345" s="18">
        <f t="shared" si="81"/>
        <v>0</v>
      </c>
      <c r="L1345" s="17">
        <f>VLOOKUP(A1345,'TB 2023'!B:M,12,0)</f>
        <v>120113</v>
      </c>
      <c r="M1345" s="18">
        <f t="shared" si="84"/>
        <v>0</v>
      </c>
      <c r="O1345" s="15"/>
    </row>
    <row r="1346" spans="1:15" ht="13.5">
      <c r="A1346" s="13">
        <v>203061917</v>
      </c>
      <c r="B1346" s="14" t="s">
        <v>1443</v>
      </c>
      <c r="C1346" s="15">
        <v>0</v>
      </c>
      <c r="D1346" s="15">
        <v>0</v>
      </c>
      <c r="E1346" s="15">
        <v>39160</v>
      </c>
      <c r="F1346" s="15">
        <v>39160</v>
      </c>
      <c r="G1346" s="11">
        <f t="shared" si="82"/>
        <v>0</v>
      </c>
      <c r="H1346" s="12">
        <f t="shared" si="83"/>
        <v>0</v>
      </c>
      <c r="I1346" s="324" t="s">
        <v>159</v>
      </c>
      <c r="J1346" s="17">
        <f>VLOOKUP(A1346,'TB 2023'!B:J,9,0)</f>
        <v>0</v>
      </c>
      <c r="K1346" s="18">
        <f t="shared" si="81"/>
        <v>0</v>
      </c>
      <c r="L1346" s="17">
        <f>VLOOKUP(A1346,'TB 2023'!B:M,12,0)</f>
        <v>39160</v>
      </c>
      <c r="M1346" s="18">
        <f t="shared" si="84"/>
        <v>0</v>
      </c>
      <c r="O1346" s="15"/>
    </row>
    <row r="1347" spans="1:15" ht="13.5">
      <c r="A1347" s="13">
        <v>203061918</v>
      </c>
      <c r="B1347" s="14" t="s">
        <v>1444</v>
      </c>
      <c r="C1347" s="15">
        <v>0</v>
      </c>
      <c r="D1347" s="15">
        <v>0</v>
      </c>
      <c r="E1347" s="15">
        <v>51537</v>
      </c>
      <c r="F1347" s="15">
        <v>51537</v>
      </c>
      <c r="G1347" s="11">
        <f t="shared" si="82"/>
        <v>0</v>
      </c>
      <c r="H1347" s="12">
        <f t="shared" si="83"/>
        <v>0</v>
      </c>
      <c r="I1347" s="324" t="s">
        <v>159</v>
      </c>
      <c r="J1347" s="17">
        <f>VLOOKUP(A1347,'TB 2023'!B:J,9,0)</f>
        <v>0</v>
      </c>
      <c r="K1347" s="18">
        <f t="shared" si="81"/>
        <v>0</v>
      </c>
      <c r="L1347" s="17">
        <f>VLOOKUP(A1347,'TB 2023'!B:M,12,0)</f>
        <v>51537</v>
      </c>
      <c r="M1347" s="18">
        <f t="shared" si="84"/>
        <v>0</v>
      </c>
      <c r="O1347" s="15"/>
    </row>
    <row r="1348" spans="1:15" ht="13.5">
      <c r="A1348" s="13">
        <v>203061919</v>
      </c>
      <c r="B1348" s="14" t="s">
        <v>1445</v>
      </c>
      <c r="C1348" s="15">
        <v>0</v>
      </c>
      <c r="D1348" s="15">
        <v>0</v>
      </c>
      <c r="E1348" s="15">
        <v>55652</v>
      </c>
      <c r="F1348" s="15">
        <v>55652</v>
      </c>
      <c r="G1348" s="11">
        <f t="shared" si="82"/>
        <v>0</v>
      </c>
      <c r="H1348" s="12">
        <f t="shared" si="83"/>
        <v>0</v>
      </c>
      <c r="I1348" s="324" t="s">
        <v>159</v>
      </c>
      <c r="J1348" s="17">
        <f>VLOOKUP(A1348,'TB 2023'!B:J,9,0)</f>
        <v>0</v>
      </c>
      <c r="K1348" s="18">
        <f t="shared" si="81"/>
        <v>0</v>
      </c>
      <c r="L1348" s="17">
        <f>VLOOKUP(A1348,'TB 2023'!B:M,12,0)</f>
        <v>55652</v>
      </c>
      <c r="M1348" s="18">
        <f t="shared" si="84"/>
        <v>0</v>
      </c>
      <c r="O1348" s="15"/>
    </row>
    <row r="1349" spans="1:15" ht="13.5">
      <c r="A1349" s="13">
        <v>203061920</v>
      </c>
      <c r="B1349" s="14" t="s">
        <v>1446</v>
      </c>
      <c r="C1349" s="15">
        <v>0</v>
      </c>
      <c r="D1349" s="15">
        <v>0</v>
      </c>
      <c r="E1349" s="15">
        <v>0</v>
      </c>
      <c r="F1349" s="15">
        <v>0</v>
      </c>
      <c r="G1349" s="11">
        <f t="shared" si="82"/>
        <v>0</v>
      </c>
      <c r="H1349" s="12">
        <f t="shared" si="83"/>
        <v>0</v>
      </c>
      <c r="I1349" s="324" t="s">
        <v>159</v>
      </c>
      <c r="J1349" s="17">
        <f>VLOOKUP(A1349,'TB 2023'!B:J,9,0)</f>
        <v>0</v>
      </c>
      <c r="K1349" s="18">
        <f t="shared" ref="K1349:K1412" si="85">J1349-C1349</f>
        <v>0</v>
      </c>
      <c r="L1349" s="17">
        <f>VLOOKUP(A1349,'TB 2023'!B:M,12,0)</f>
        <v>0</v>
      </c>
      <c r="M1349" s="18">
        <f t="shared" si="84"/>
        <v>0</v>
      </c>
      <c r="O1349" s="15"/>
    </row>
    <row r="1350" spans="1:15" ht="13.5">
      <c r="A1350" s="13">
        <v>203061921</v>
      </c>
      <c r="B1350" s="14" t="s">
        <v>1447</v>
      </c>
      <c r="C1350" s="15">
        <v>0</v>
      </c>
      <c r="D1350" s="15">
        <v>0</v>
      </c>
      <c r="E1350" s="15">
        <v>52779</v>
      </c>
      <c r="F1350" s="15">
        <v>52779</v>
      </c>
      <c r="G1350" s="11">
        <f t="shared" ref="G1350:G1413" si="86">IF((C1350+E1350)-(D1350+F1350)&lt;0,0,(C1350+E1350)-(D1350+F1350))</f>
        <v>0</v>
      </c>
      <c r="H1350" s="12">
        <f t="shared" ref="H1350:H1413" si="87">-IF((C1350+E1350)-(D1350+F1350)&lt;0,(C1350+E1350)-(D1350+F1350),0)</f>
        <v>0</v>
      </c>
      <c r="I1350" s="324" t="s">
        <v>159</v>
      </c>
      <c r="J1350" s="17">
        <f>VLOOKUP(A1350,'TB 2023'!B:J,9,0)</f>
        <v>0</v>
      </c>
      <c r="K1350" s="18">
        <f t="shared" si="85"/>
        <v>0</v>
      </c>
      <c r="L1350" s="17">
        <f>VLOOKUP(A1350,'TB 2023'!B:M,12,0)</f>
        <v>52779</v>
      </c>
      <c r="M1350" s="18">
        <f t="shared" ref="M1350:M1413" si="88">L1350-F1350</f>
        <v>0</v>
      </c>
      <c r="O1350" s="15"/>
    </row>
    <row r="1351" spans="1:15" ht="13.5">
      <c r="A1351" s="13">
        <v>203061922</v>
      </c>
      <c r="B1351" s="14" t="s">
        <v>1448</v>
      </c>
      <c r="C1351" s="15">
        <v>0</v>
      </c>
      <c r="D1351" s="15">
        <v>0</v>
      </c>
      <c r="E1351" s="15">
        <v>53810</v>
      </c>
      <c r="F1351" s="15">
        <v>53810</v>
      </c>
      <c r="G1351" s="11">
        <f t="shared" si="86"/>
        <v>0</v>
      </c>
      <c r="H1351" s="12">
        <f t="shared" si="87"/>
        <v>0</v>
      </c>
      <c r="I1351" s="324" t="s">
        <v>159</v>
      </c>
      <c r="J1351" s="17">
        <f>VLOOKUP(A1351,'TB 2023'!B:J,9,0)</f>
        <v>0</v>
      </c>
      <c r="K1351" s="18">
        <f t="shared" si="85"/>
        <v>0</v>
      </c>
      <c r="L1351" s="17">
        <f>VLOOKUP(A1351,'TB 2023'!B:M,12,0)</f>
        <v>53810</v>
      </c>
      <c r="M1351" s="18">
        <f t="shared" si="88"/>
        <v>0</v>
      </c>
      <c r="O1351" s="15"/>
    </row>
    <row r="1352" spans="1:15" ht="13.5">
      <c r="A1352" s="13">
        <v>203061923</v>
      </c>
      <c r="B1352" s="14" t="s">
        <v>1449</v>
      </c>
      <c r="C1352" s="15">
        <v>0</v>
      </c>
      <c r="D1352" s="15">
        <v>0</v>
      </c>
      <c r="E1352" s="15">
        <v>23874</v>
      </c>
      <c r="F1352" s="15">
        <v>23874</v>
      </c>
      <c r="G1352" s="11">
        <f t="shared" si="86"/>
        <v>0</v>
      </c>
      <c r="H1352" s="12">
        <f t="shared" si="87"/>
        <v>0</v>
      </c>
      <c r="I1352" s="324" t="s">
        <v>159</v>
      </c>
      <c r="J1352" s="17">
        <f>VLOOKUP(A1352,'TB 2023'!B:J,9,0)</f>
        <v>0</v>
      </c>
      <c r="K1352" s="18">
        <f t="shared" si="85"/>
        <v>0</v>
      </c>
      <c r="L1352" s="17">
        <f>VLOOKUP(A1352,'TB 2023'!B:M,12,0)</f>
        <v>23874</v>
      </c>
      <c r="M1352" s="18">
        <f t="shared" si="88"/>
        <v>0</v>
      </c>
      <c r="O1352" s="15"/>
    </row>
    <row r="1353" spans="1:15" ht="13.5">
      <c r="A1353" s="13">
        <v>203061924</v>
      </c>
      <c r="B1353" s="14" t="s">
        <v>1450</v>
      </c>
      <c r="C1353" s="15">
        <v>0</v>
      </c>
      <c r="D1353" s="15">
        <v>0</v>
      </c>
      <c r="E1353" s="15">
        <v>51263</v>
      </c>
      <c r="F1353" s="15">
        <v>51263</v>
      </c>
      <c r="G1353" s="11">
        <f t="shared" si="86"/>
        <v>0</v>
      </c>
      <c r="H1353" s="12">
        <f t="shared" si="87"/>
        <v>0</v>
      </c>
      <c r="I1353" s="324" t="s">
        <v>159</v>
      </c>
      <c r="J1353" s="17">
        <f>VLOOKUP(A1353,'TB 2023'!B:J,9,0)</f>
        <v>0</v>
      </c>
      <c r="K1353" s="18">
        <f t="shared" si="85"/>
        <v>0</v>
      </c>
      <c r="L1353" s="17">
        <f>VLOOKUP(A1353,'TB 2023'!B:M,12,0)</f>
        <v>51263</v>
      </c>
      <c r="M1353" s="18">
        <f t="shared" si="88"/>
        <v>0</v>
      </c>
      <c r="O1353" s="15"/>
    </row>
    <row r="1354" spans="1:15" ht="13.5">
      <c r="A1354" s="13">
        <v>203061925</v>
      </c>
      <c r="B1354" s="14" t="s">
        <v>1451</v>
      </c>
      <c r="C1354" s="15">
        <v>0</v>
      </c>
      <c r="D1354" s="15">
        <v>0</v>
      </c>
      <c r="E1354" s="15">
        <v>0</v>
      </c>
      <c r="F1354" s="15">
        <v>0</v>
      </c>
      <c r="G1354" s="11">
        <f t="shared" si="86"/>
        <v>0</v>
      </c>
      <c r="H1354" s="12">
        <f t="shared" si="87"/>
        <v>0</v>
      </c>
      <c r="I1354" s="324" t="s">
        <v>159</v>
      </c>
      <c r="J1354" s="17">
        <f>VLOOKUP(A1354,'TB 2023'!B:J,9,0)</f>
        <v>0</v>
      </c>
      <c r="K1354" s="18">
        <f t="shared" si="85"/>
        <v>0</v>
      </c>
      <c r="L1354" s="17">
        <f>VLOOKUP(A1354,'TB 2023'!B:M,12,0)</f>
        <v>0</v>
      </c>
      <c r="M1354" s="18">
        <f t="shared" si="88"/>
        <v>0</v>
      </c>
      <c r="O1354" s="15"/>
    </row>
    <row r="1355" spans="1:15" ht="13.5">
      <c r="A1355" s="13">
        <v>203061926</v>
      </c>
      <c r="B1355" s="14" t="s">
        <v>1452</v>
      </c>
      <c r="C1355" s="15">
        <v>0</v>
      </c>
      <c r="D1355" s="15">
        <v>0</v>
      </c>
      <c r="E1355" s="15">
        <v>0</v>
      </c>
      <c r="F1355" s="15">
        <v>0</v>
      </c>
      <c r="G1355" s="11">
        <f t="shared" si="86"/>
        <v>0</v>
      </c>
      <c r="H1355" s="12">
        <f t="shared" si="87"/>
        <v>0</v>
      </c>
      <c r="I1355" s="324" t="s">
        <v>159</v>
      </c>
      <c r="J1355" s="17">
        <f>VLOOKUP(A1355,'TB 2023'!B:J,9,0)</f>
        <v>0</v>
      </c>
      <c r="K1355" s="18">
        <f t="shared" si="85"/>
        <v>0</v>
      </c>
      <c r="L1355" s="17">
        <f>VLOOKUP(A1355,'TB 2023'!B:M,12,0)</f>
        <v>0</v>
      </c>
      <c r="M1355" s="18">
        <f t="shared" si="88"/>
        <v>0</v>
      </c>
      <c r="O1355" s="15"/>
    </row>
    <row r="1356" spans="1:15" ht="13.5">
      <c r="A1356" s="13">
        <v>203061928</v>
      </c>
      <c r="B1356" s="14" t="s">
        <v>1453</v>
      </c>
      <c r="C1356" s="15">
        <v>0</v>
      </c>
      <c r="D1356" s="15">
        <v>0</v>
      </c>
      <c r="E1356" s="15">
        <v>0</v>
      </c>
      <c r="F1356" s="15">
        <v>0</v>
      </c>
      <c r="G1356" s="11">
        <f t="shared" si="86"/>
        <v>0</v>
      </c>
      <c r="H1356" s="12">
        <f t="shared" si="87"/>
        <v>0</v>
      </c>
      <c r="I1356" s="324" t="s">
        <v>159</v>
      </c>
      <c r="J1356" s="17">
        <f>VLOOKUP(A1356,'TB 2023'!B:J,9,0)</f>
        <v>0</v>
      </c>
      <c r="K1356" s="18">
        <f t="shared" si="85"/>
        <v>0</v>
      </c>
      <c r="L1356" s="17">
        <f>VLOOKUP(A1356,'TB 2023'!B:M,12,0)</f>
        <v>0</v>
      </c>
      <c r="M1356" s="18">
        <f t="shared" si="88"/>
        <v>0</v>
      </c>
      <c r="O1356" s="15"/>
    </row>
    <row r="1357" spans="1:15" ht="13.5">
      <c r="A1357" s="13">
        <v>203061929</v>
      </c>
      <c r="B1357" s="14" t="s">
        <v>1454</v>
      </c>
      <c r="C1357" s="15">
        <v>0</v>
      </c>
      <c r="D1357" s="15">
        <v>0</v>
      </c>
      <c r="E1357" s="15">
        <v>65499</v>
      </c>
      <c r="F1357" s="15">
        <v>65499</v>
      </c>
      <c r="G1357" s="11">
        <f t="shared" si="86"/>
        <v>0</v>
      </c>
      <c r="H1357" s="12">
        <f t="shared" si="87"/>
        <v>0</v>
      </c>
      <c r="I1357" s="324" t="s">
        <v>159</v>
      </c>
      <c r="J1357" s="17">
        <f>VLOOKUP(A1357,'TB 2023'!B:J,9,0)</f>
        <v>0</v>
      </c>
      <c r="K1357" s="18">
        <f t="shared" si="85"/>
        <v>0</v>
      </c>
      <c r="L1357" s="17">
        <f>VLOOKUP(A1357,'TB 2023'!B:M,12,0)</f>
        <v>65499</v>
      </c>
      <c r="M1357" s="18">
        <f t="shared" si="88"/>
        <v>0</v>
      </c>
      <c r="O1357" s="15"/>
    </row>
    <row r="1358" spans="1:15" ht="13.5">
      <c r="A1358" s="13">
        <v>203061930</v>
      </c>
      <c r="B1358" s="14" t="s">
        <v>1455</v>
      </c>
      <c r="C1358" s="15">
        <v>0</v>
      </c>
      <c r="D1358" s="15">
        <v>0</v>
      </c>
      <c r="E1358" s="15">
        <v>0</v>
      </c>
      <c r="F1358" s="15">
        <v>0</v>
      </c>
      <c r="G1358" s="11">
        <f t="shared" si="86"/>
        <v>0</v>
      </c>
      <c r="H1358" s="12">
        <f t="shared" si="87"/>
        <v>0</v>
      </c>
      <c r="I1358" s="324" t="s">
        <v>159</v>
      </c>
      <c r="J1358" s="17">
        <f>VLOOKUP(A1358,'TB 2023'!B:J,9,0)</f>
        <v>0</v>
      </c>
      <c r="K1358" s="18">
        <f t="shared" si="85"/>
        <v>0</v>
      </c>
      <c r="L1358" s="17">
        <f>VLOOKUP(A1358,'TB 2023'!B:M,12,0)</f>
        <v>0</v>
      </c>
      <c r="M1358" s="18">
        <f t="shared" si="88"/>
        <v>0</v>
      </c>
      <c r="O1358" s="15"/>
    </row>
    <row r="1359" spans="1:15" ht="13.5">
      <c r="A1359" s="13">
        <v>203061931</v>
      </c>
      <c r="B1359" s="14" t="s">
        <v>1456</v>
      </c>
      <c r="C1359" s="15">
        <v>0</v>
      </c>
      <c r="D1359" s="15">
        <v>0</v>
      </c>
      <c r="E1359" s="15">
        <v>24406</v>
      </c>
      <c r="F1359" s="15">
        <v>24406</v>
      </c>
      <c r="G1359" s="11">
        <f t="shared" si="86"/>
        <v>0</v>
      </c>
      <c r="H1359" s="12">
        <f t="shared" si="87"/>
        <v>0</v>
      </c>
      <c r="I1359" s="324" t="s">
        <v>159</v>
      </c>
      <c r="J1359" s="17">
        <f>VLOOKUP(A1359,'TB 2023'!B:J,9,0)</f>
        <v>0</v>
      </c>
      <c r="K1359" s="18">
        <f t="shared" si="85"/>
        <v>0</v>
      </c>
      <c r="L1359" s="17">
        <f>VLOOKUP(A1359,'TB 2023'!B:M,12,0)</f>
        <v>24406</v>
      </c>
      <c r="M1359" s="18">
        <f t="shared" si="88"/>
        <v>0</v>
      </c>
      <c r="O1359" s="15"/>
    </row>
    <row r="1360" spans="1:15" ht="13.5">
      <c r="A1360" s="13">
        <v>203061932</v>
      </c>
      <c r="B1360" s="14" t="s">
        <v>1457</v>
      </c>
      <c r="C1360" s="15">
        <v>0</v>
      </c>
      <c r="D1360" s="15">
        <v>0</v>
      </c>
      <c r="E1360" s="15">
        <v>25781</v>
      </c>
      <c r="F1360" s="15">
        <v>25781</v>
      </c>
      <c r="G1360" s="11">
        <f t="shared" si="86"/>
        <v>0</v>
      </c>
      <c r="H1360" s="12">
        <f t="shared" si="87"/>
        <v>0</v>
      </c>
      <c r="I1360" s="324" t="s">
        <v>159</v>
      </c>
      <c r="J1360" s="17">
        <f>VLOOKUP(A1360,'TB 2023'!B:J,9,0)</f>
        <v>0</v>
      </c>
      <c r="K1360" s="18">
        <f t="shared" si="85"/>
        <v>0</v>
      </c>
      <c r="L1360" s="17">
        <f>VLOOKUP(A1360,'TB 2023'!B:M,12,0)</f>
        <v>25781</v>
      </c>
      <c r="M1360" s="18">
        <f t="shared" si="88"/>
        <v>0</v>
      </c>
      <c r="O1360" s="15"/>
    </row>
    <row r="1361" spans="1:15" ht="13.5">
      <c r="A1361" s="13">
        <v>203061933</v>
      </c>
      <c r="B1361" s="14" t="s">
        <v>1458</v>
      </c>
      <c r="C1361" s="15">
        <v>0</v>
      </c>
      <c r="D1361" s="15">
        <v>0</v>
      </c>
      <c r="E1361" s="15">
        <v>27026</v>
      </c>
      <c r="F1361" s="15">
        <v>27026</v>
      </c>
      <c r="G1361" s="11">
        <f t="shared" si="86"/>
        <v>0</v>
      </c>
      <c r="H1361" s="12">
        <f t="shared" si="87"/>
        <v>0</v>
      </c>
      <c r="I1361" s="324" t="s">
        <v>159</v>
      </c>
      <c r="J1361" s="17">
        <f>VLOOKUP(A1361,'TB 2023'!B:J,9,0)</f>
        <v>0</v>
      </c>
      <c r="K1361" s="18">
        <f t="shared" si="85"/>
        <v>0</v>
      </c>
      <c r="L1361" s="17">
        <f>VLOOKUP(A1361,'TB 2023'!B:M,12,0)</f>
        <v>27026</v>
      </c>
      <c r="M1361" s="18">
        <f t="shared" si="88"/>
        <v>0</v>
      </c>
      <c r="O1361" s="15"/>
    </row>
    <row r="1362" spans="1:15" ht="13.5">
      <c r="A1362" s="13">
        <v>203061934</v>
      </c>
      <c r="B1362" s="14" t="s">
        <v>1459</v>
      </c>
      <c r="C1362" s="15">
        <v>0</v>
      </c>
      <c r="D1362" s="15">
        <v>0</v>
      </c>
      <c r="E1362" s="15">
        <v>51040.61</v>
      </c>
      <c r="F1362" s="15">
        <v>51040.61</v>
      </c>
      <c r="G1362" s="11">
        <f t="shared" si="86"/>
        <v>0</v>
      </c>
      <c r="H1362" s="12">
        <f t="shared" si="87"/>
        <v>0</v>
      </c>
      <c r="I1362" s="324" t="s">
        <v>159</v>
      </c>
      <c r="J1362" s="17">
        <f>VLOOKUP(A1362,'TB 2023'!B:J,9,0)</f>
        <v>0</v>
      </c>
      <c r="K1362" s="18">
        <f t="shared" si="85"/>
        <v>0</v>
      </c>
      <c r="L1362" s="17">
        <f>VLOOKUP(A1362,'TB 2023'!B:M,12,0)</f>
        <v>51040.61</v>
      </c>
      <c r="M1362" s="18">
        <f t="shared" si="88"/>
        <v>0</v>
      </c>
      <c r="O1362" s="15"/>
    </row>
    <row r="1363" spans="1:15" ht="13.5">
      <c r="A1363" s="13">
        <v>203061935</v>
      </c>
      <c r="B1363" s="14" t="s">
        <v>1460</v>
      </c>
      <c r="C1363" s="15">
        <v>0</v>
      </c>
      <c r="D1363" s="15">
        <v>0</v>
      </c>
      <c r="E1363" s="15">
        <v>70763</v>
      </c>
      <c r="F1363" s="15">
        <v>70763</v>
      </c>
      <c r="G1363" s="11">
        <f t="shared" si="86"/>
        <v>0</v>
      </c>
      <c r="H1363" s="12">
        <f t="shared" si="87"/>
        <v>0</v>
      </c>
      <c r="I1363" s="324" t="s">
        <v>159</v>
      </c>
      <c r="J1363" s="17">
        <f>VLOOKUP(A1363,'TB 2023'!B:J,9,0)</f>
        <v>0</v>
      </c>
      <c r="K1363" s="18">
        <f t="shared" si="85"/>
        <v>0</v>
      </c>
      <c r="L1363" s="17">
        <f>VLOOKUP(A1363,'TB 2023'!B:M,12,0)</f>
        <v>70763</v>
      </c>
      <c r="M1363" s="18">
        <f t="shared" si="88"/>
        <v>0</v>
      </c>
      <c r="O1363" s="15"/>
    </row>
    <row r="1364" spans="1:15" ht="13.5">
      <c r="A1364" s="13">
        <v>203061936</v>
      </c>
      <c r="B1364" s="14" t="s">
        <v>1461</v>
      </c>
      <c r="C1364" s="15">
        <v>0</v>
      </c>
      <c r="D1364" s="15">
        <v>0</v>
      </c>
      <c r="E1364" s="15">
        <v>85862</v>
      </c>
      <c r="F1364" s="15">
        <v>85862</v>
      </c>
      <c r="G1364" s="11">
        <f t="shared" si="86"/>
        <v>0</v>
      </c>
      <c r="H1364" s="12">
        <f t="shared" si="87"/>
        <v>0</v>
      </c>
      <c r="I1364" s="324" t="s">
        <v>159</v>
      </c>
      <c r="J1364" s="17">
        <f>VLOOKUP(A1364,'TB 2023'!B:J,9,0)</f>
        <v>0</v>
      </c>
      <c r="K1364" s="18">
        <f t="shared" si="85"/>
        <v>0</v>
      </c>
      <c r="L1364" s="17">
        <f>VLOOKUP(A1364,'TB 2023'!B:M,12,0)</f>
        <v>85862</v>
      </c>
      <c r="M1364" s="18">
        <f t="shared" si="88"/>
        <v>0</v>
      </c>
      <c r="O1364" s="15"/>
    </row>
    <row r="1365" spans="1:15" ht="13.5">
      <c r="A1365" s="13">
        <v>203061937</v>
      </c>
      <c r="B1365" s="14" t="s">
        <v>1462</v>
      </c>
      <c r="C1365" s="15">
        <v>0</v>
      </c>
      <c r="D1365" s="15">
        <v>0</v>
      </c>
      <c r="E1365" s="15">
        <v>26368</v>
      </c>
      <c r="F1365" s="15">
        <v>26368</v>
      </c>
      <c r="G1365" s="11">
        <f t="shared" si="86"/>
        <v>0</v>
      </c>
      <c r="H1365" s="12">
        <f t="shared" si="87"/>
        <v>0</v>
      </c>
      <c r="I1365" s="324" t="s">
        <v>159</v>
      </c>
      <c r="J1365" s="17">
        <f>VLOOKUP(A1365,'TB 2023'!B:J,9,0)</f>
        <v>0</v>
      </c>
      <c r="K1365" s="18">
        <f t="shared" si="85"/>
        <v>0</v>
      </c>
      <c r="L1365" s="17">
        <f>VLOOKUP(A1365,'TB 2023'!B:M,12,0)</f>
        <v>26368</v>
      </c>
      <c r="M1365" s="18">
        <f t="shared" si="88"/>
        <v>0</v>
      </c>
      <c r="O1365" s="15"/>
    </row>
    <row r="1366" spans="1:15" ht="13.5">
      <c r="A1366" s="13">
        <v>203061938</v>
      </c>
      <c r="B1366" s="14" t="s">
        <v>1463</v>
      </c>
      <c r="C1366" s="15">
        <v>0</v>
      </c>
      <c r="D1366" s="15">
        <v>0</v>
      </c>
      <c r="E1366" s="15">
        <v>25953</v>
      </c>
      <c r="F1366" s="15">
        <v>25953</v>
      </c>
      <c r="G1366" s="11">
        <f t="shared" si="86"/>
        <v>0</v>
      </c>
      <c r="H1366" s="12">
        <f t="shared" si="87"/>
        <v>0</v>
      </c>
      <c r="I1366" s="324" t="s">
        <v>159</v>
      </c>
      <c r="J1366" s="17">
        <f>VLOOKUP(A1366,'TB 2023'!B:J,9,0)</f>
        <v>0</v>
      </c>
      <c r="K1366" s="18">
        <f t="shared" si="85"/>
        <v>0</v>
      </c>
      <c r="L1366" s="17">
        <f>VLOOKUP(A1366,'TB 2023'!B:M,12,0)</f>
        <v>25953</v>
      </c>
      <c r="M1366" s="18">
        <f t="shared" si="88"/>
        <v>0</v>
      </c>
      <c r="O1366" s="15"/>
    </row>
    <row r="1367" spans="1:15" ht="13.5">
      <c r="A1367" s="13">
        <v>203061939</v>
      </c>
      <c r="B1367" s="14" t="s">
        <v>1464</v>
      </c>
      <c r="C1367" s="15">
        <v>0</v>
      </c>
      <c r="D1367" s="15">
        <v>0</v>
      </c>
      <c r="E1367" s="15">
        <v>24839</v>
      </c>
      <c r="F1367" s="15">
        <v>24839</v>
      </c>
      <c r="G1367" s="11">
        <f t="shared" si="86"/>
        <v>0</v>
      </c>
      <c r="H1367" s="12">
        <f t="shared" si="87"/>
        <v>0</v>
      </c>
      <c r="I1367" s="324" t="s">
        <v>159</v>
      </c>
      <c r="J1367" s="17">
        <f>VLOOKUP(A1367,'TB 2023'!B:J,9,0)</f>
        <v>0</v>
      </c>
      <c r="K1367" s="18">
        <f t="shared" si="85"/>
        <v>0</v>
      </c>
      <c r="L1367" s="17">
        <f>VLOOKUP(A1367,'TB 2023'!B:M,12,0)</f>
        <v>24839</v>
      </c>
      <c r="M1367" s="18">
        <f t="shared" si="88"/>
        <v>0</v>
      </c>
      <c r="O1367" s="15"/>
    </row>
    <row r="1368" spans="1:15" ht="13.5">
      <c r="A1368" s="13">
        <v>203061940</v>
      </c>
      <c r="B1368" s="14" t="s">
        <v>1465</v>
      </c>
      <c r="C1368" s="15">
        <v>0</v>
      </c>
      <c r="D1368" s="15">
        <v>0</v>
      </c>
      <c r="E1368" s="15">
        <v>22332</v>
      </c>
      <c r="F1368" s="15">
        <v>22332</v>
      </c>
      <c r="G1368" s="11">
        <f t="shared" si="86"/>
        <v>0</v>
      </c>
      <c r="H1368" s="12">
        <f t="shared" si="87"/>
        <v>0</v>
      </c>
      <c r="I1368" s="324" t="s">
        <v>159</v>
      </c>
      <c r="J1368" s="17">
        <f>VLOOKUP(A1368,'TB 2023'!B:J,9,0)</f>
        <v>0</v>
      </c>
      <c r="K1368" s="18">
        <f t="shared" si="85"/>
        <v>0</v>
      </c>
      <c r="L1368" s="17">
        <f>VLOOKUP(A1368,'TB 2023'!B:M,12,0)</f>
        <v>22332</v>
      </c>
      <c r="M1368" s="18">
        <f t="shared" si="88"/>
        <v>0</v>
      </c>
      <c r="O1368" s="15"/>
    </row>
    <row r="1369" spans="1:15" ht="13.5">
      <c r="A1369" s="13">
        <v>203061941</v>
      </c>
      <c r="B1369" s="14" t="s">
        <v>1466</v>
      </c>
      <c r="C1369" s="15">
        <v>0</v>
      </c>
      <c r="D1369" s="15">
        <v>0</v>
      </c>
      <c r="E1369" s="15">
        <v>0</v>
      </c>
      <c r="F1369" s="15">
        <v>0</v>
      </c>
      <c r="G1369" s="11">
        <f t="shared" si="86"/>
        <v>0</v>
      </c>
      <c r="H1369" s="12">
        <f t="shared" si="87"/>
        <v>0</v>
      </c>
      <c r="I1369" s="324" t="s">
        <v>159</v>
      </c>
      <c r="J1369" s="17">
        <f>VLOOKUP(A1369,'TB 2023'!B:J,9,0)</f>
        <v>0</v>
      </c>
      <c r="K1369" s="18">
        <f t="shared" si="85"/>
        <v>0</v>
      </c>
      <c r="L1369" s="17">
        <f>VLOOKUP(A1369,'TB 2023'!B:M,12,0)</f>
        <v>0</v>
      </c>
      <c r="M1369" s="18">
        <f t="shared" si="88"/>
        <v>0</v>
      </c>
      <c r="O1369" s="15"/>
    </row>
    <row r="1370" spans="1:15" ht="13.5">
      <c r="A1370" s="13">
        <v>203061942</v>
      </c>
      <c r="B1370" s="14" t="s">
        <v>1467</v>
      </c>
      <c r="C1370" s="15">
        <v>0</v>
      </c>
      <c r="D1370" s="15">
        <v>0</v>
      </c>
      <c r="E1370" s="15">
        <v>67157</v>
      </c>
      <c r="F1370" s="15">
        <v>67157</v>
      </c>
      <c r="G1370" s="11">
        <f t="shared" si="86"/>
        <v>0</v>
      </c>
      <c r="H1370" s="12">
        <f t="shared" si="87"/>
        <v>0</v>
      </c>
      <c r="I1370" s="324" t="s">
        <v>159</v>
      </c>
      <c r="J1370" s="17">
        <f>VLOOKUP(A1370,'TB 2023'!B:J,9,0)</f>
        <v>0</v>
      </c>
      <c r="K1370" s="18">
        <f t="shared" si="85"/>
        <v>0</v>
      </c>
      <c r="L1370" s="17">
        <f>VLOOKUP(A1370,'TB 2023'!B:M,12,0)</f>
        <v>67157</v>
      </c>
      <c r="M1370" s="18">
        <f t="shared" si="88"/>
        <v>0</v>
      </c>
      <c r="O1370" s="15"/>
    </row>
    <row r="1371" spans="1:15" ht="13.5">
      <c r="A1371" s="13">
        <v>203061943</v>
      </c>
      <c r="B1371" s="14" t="s">
        <v>1468</v>
      </c>
      <c r="C1371" s="15">
        <v>0</v>
      </c>
      <c r="D1371" s="15">
        <v>0</v>
      </c>
      <c r="E1371" s="15">
        <v>70175</v>
      </c>
      <c r="F1371" s="15">
        <v>70175</v>
      </c>
      <c r="G1371" s="11">
        <f t="shared" si="86"/>
        <v>0</v>
      </c>
      <c r="H1371" s="12">
        <f t="shared" si="87"/>
        <v>0</v>
      </c>
      <c r="I1371" s="324" t="s">
        <v>159</v>
      </c>
      <c r="J1371" s="17">
        <f>VLOOKUP(A1371,'TB 2023'!B:J,9,0)</f>
        <v>0</v>
      </c>
      <c r="K1371" s="18">
        <f t="shared" si="85"/>
        <v>0</v>
      </c>
      <c r="L1371" s="17">
        <f>VLOOKUP(A1371,'TB 2023'!B:M,12,0)</f>
        <v>70175</v>
      </c>
      <c r="M1371" s="18">
        <f t="shared" si="88"/>
        <v>0</v>
      </c>
      <c r="O1371" s="15"/>
    </row>
    <row r="1372" spans="1:15" ht="13.5">
      <c r="A1372" s="13">
        <v>203061944</v>
      </c>
      <c r="B1372" s="14" t="s">
        <v>1469</v>
      </c>
      <c r="C1372" s="15">
        <v>0</v>
      </c>
      <c r="D1372" s="15">
        <v>0</v>
      </c>
      <c r="E1372" s="15">
        <v>71987</v>
      </c>
      <c r="F1372" s="15">
        <v>71987</v>
      </c>
      <c r="G1372" s="11">
        <f t="shared" si="86"/>
        <v>0</v>
      </c>
      <c r="H1372" s="12">
        <f t="shared" si="87"/>
        <v>0</v>
      </c>
      <c r="I1372" s="324" t="s">
        <v>159</v>
      </c>
      <c r="J1372" s="17">
        <f>VLOOKUP(A1372,'TB 2023'!B:J,9,0)</f>
        <v>0</v>
      </c>
      <c r="K1372" s="18">
        <f t="shared" si="85"/>
        <v>0</v>
      </c>
      <c r="L1372" s="17">
        <f>VLOOKUP(A1372,'TB 2023'!B:M,12,0)</f>
        <v>71987</v>
      </c>
      <c r="M1372" s="18">
        <f t="shared" si="88"/>
        <v>0</v>
      </c>
      <c r="O1372" s="15"/>
    </row>
    <row r="1373" spans="1:15" ht="13.5">
      <c r="A1373" s="13">
        <v>203061945</v>
      </c>
      <c r="B1373" s="14" t="s">
        <v>1470</v>
      </c>
      <c r="C1373" s="15">
        <v>0</v>
      </c>
      <c r="D1373" s="15">
        <v>0</v>
      </c>
      <c r="E1373" s="15">
        <v>44122</v>
      </c>
      <c r="F1373" s="15">
        <v>44122</v>
      </c>
      <c r="G1373" s="11">
        <f t="shared" si="86"/>
        <v>0</v>
      </c>
      <c r="H1373" s="12">
        <f t="shared" si="87"/>
        <v>0</v>
      </c>
      <c r="I1373" s="324" t="s">
        <v>159</v>
      </c>
      <c r="J1373" s="17">
        <f>VLOOKUP(A1373,'TB 2023'!B:J,9,0)</f>
        <v>0</v>
      </c>
      <c r="K1373" s="18">
        <f t="shared" si="85"/>
        <v>0</v>
      </c>
      <c r="L1373" s="17">
        <f>VLOOKUP(A1373,'TB 2023'!B:M,12,0)</f>
        <v>44122</v>
      </c>
      <c r="M1373" s="18">
        <f t="shared" si="88"/>
        <v>0</v>
      </c>
      <c r="O1373" s="15"/>
    </row>
    <row r="1374" spans="1:15" ht="13.5">
      <c r="A1374" s="13">
        <v>203061946</v>
      </c>
      <c r="B1374" s="14" t="s">
        <v>1471</v>
      </c>
      <c r="C1374" s="15">
        <v>0</v>
      </c>
      <c r="D1374" s="15">
        <v>0</v>
      </c>
      <c r="E1374" s="15">
        <v>33147</v>
      </c>
      <c r="F1374" s="15">
        <v>33147</v>
      </c>
      <c r="G1374" s="11">
        <f t="shared" si="86"/>
        <v>0</v>
      </c>
      <c r="H1374" s="12">
        <f t="shared" si="87"/>
        <v>0</v>
      </c>
      <c r="I1374" s="324" t="s">
        <v>159</v>
      </c>
      <c r="J1374" s="17">
        <f>VLOOKUP(A1374,'TB 2023'!B:J,9,0)</f>
        <v>0</v>
      </c>
      <c r="K1374" s="18">
        <f t="shared" si="85"/>
        <v>0</v>
      </c>
      <c r="L1374" s="17">
        <f>VLOOKUP(A1374,'TB 2023'!B:M,12,0)</f>
        <v>33147</v>
      </c>
      <c r="M1374" s="18">
        <f t="shared" si="88"/>
        <v>0</v>
      </c>
      <c r="O1374" s="15"/>
    </row>
    <row r="1375" spans="1:15" ht="13.5">
      <c r="A1375" s="13">
        <v>203061947</v>
      </c>
      <c r="B1375" s="14" t="s">
        <v>1472</v>
      </c>
      <c r="C1375" s="15">
        <v>0</v>
      </c>
      <c r="D1375" s="15">
        <v>0</v>
      </c>
      <c r="E1375" s="15">
        <v>0</v>
      </c>
      <c r="F1375" s="15">
        <v>0</v>
      </c>
      <c r="G1375" s="11">
        <f t="shared" si="86"/>
        <v>0</v>
      </c>
      <c r="H1375" s="12">
        <f t="shared" si="87"/>
        <v>0</v>
      </c>
      <c r="I1375" s="324" t="s">
        <v>159</v>
      </c>
      <c r="J1375" s="17">
        <f>VLOOKUP(A1375,'TB 2023'!B:J,9,0)</f>
        <v>0</v>
      </c>
      <c r="K1375" s="18">
        <f t="shared" si="85"/>
        <v>0</v>
      </c>
      <c r="L1375" s="17">
        <f>VLOOKUP(A1375,'TB 2023'!B:M,12,0)</f>
        <v>0</v>
      </c>
      <c r="M1375" s="18">
        <f t="shared" si="88"/>
        <v>0</v>
      </c>
      <c r="O1375" s="15"/>
    </row>
    <row r="1376" spans="1:15" ht="13.5">
      <c r="A1376" s="13">
        <v>203061948</v>
      </c>
      <c r="B1376" s="14" t="s">
        <v>1473</v>
      </c>
      <c r="C1376" s="15">
        <v>0</v>
      </c>
      <c r="D1376" s="15">
        <v>0</v>
      </c>
      <c r="E1376" s="15">
        <v>0</v>
      </c>
      <c r="F1376" s="15">
        <v>0</v>
      </c>
      <c r="G1376" s="11">
        <f t="shared" si="86"/>
        <v>0</v>
      </c>
      <c r="H1376" s="12">
        <f t="shared" si="87"/>
        <v>0</v>
      </c>
      <c r="I1376" s="324" t="s">
        <v>159</v>
      </c>
      <c r="J1376" s="17">
        <f>VLOOKUP(A1376,'TB 2023'!B:J,9,0)</f>
        <v>0</v>
      </c>
      <c r="K1376" s="18">
        <f t="shared" si="85"/>
        <v>0</v>
      </c>
      <c r="L1376" s="17">
        <f>VLOOKUP(A1376,'TB 2023'!B:M,12,0)</f>
        <v>0</v>
      </c>
      <c r="M1376" s="18">
        <f t="shared" si="88"/>
        <v>0</v>
      </c>
      <c r="O1376" s="15"/>
    </row>
    <row r="1377" spans="1:15" ht="13.5">
      <c r="A1377" s="13">
        <v>203061949</v>
      </c>
      <c r="B1377" s="14" t="s">
        <v>1474</v>
      </c>
      <c r="C1377" s="15">
        <v>0</v>
      </c>
      <c r="D1377" s="15">
        <v>0</v>
      </c>
      <c r="E1377" s="15">
        <v>0</v>
      </c>
      <c r="F1377" s="15">
        <v>0</v>
      </c>
      <c r="G1377" s="11">
        <f t="shared" si="86"/>
        <v>0</v>
      </c>
      <c r="H1377" s="12">
        <f t="shared" si="87"/>
        <v>0</v>
      </c>
      <c r="I1377" s="324" t="s">
        <v>159</v>
      </c>
      <c r="J1377" s="17">
        <f>VLOOKUP(A1377,'TB 2023'!B:J,9,0)</f>
        <v>0</v>
      </c>
      <c r="K1377" s="18">
        <f t="shared" si="85"/>
        <v>0</v>
      </c>
      <c r="L1377" s="17">
        <f>VLOOKUP(A1377,'TB 2023'!B:M,12,0)</f>
        <v>0</v>
      </c>
      <c r="M1377" s="18">
        <f t="shared" si="88"/>
        <v>0</v>
      </c>
      <c r="O1377" s="15"/>
    </row>
    <row r="1378" spans="1:15" ht="13.5">
      <c r="A1378" s="13">
        <v>203061950</v>
      </c>
      <c r="B1378" s="14" t="s">
        <v>1475</v>
      </c>
      <c r="C1378" s="15">
        <v>0</v>
      </c>
      <c r="D1378" s="15">
        <v>0</v>
      </c>
      <c r="E1378" s="15">
        <v>0</v>
      </c>
      <c r="F1378" s="15">
        <v>0</v>
      </c>
      <c r="G1378" s="11">
        <f t="shared" si="86"/>
        <v>0</v>
      </c>
      <c r="H1378" s="12">
        <f t="shared" si="87"/>
        <v>0</v>
      </c>
      <c r="I1378" s="324" t="s">
        <v>159</v>
      </c>
      <c r="J1378" s="17">
        <f>VLOOKUP(A1378,'TB 2023'!B:J,9,0)</f>
        <v>0</v>
      </c>
      <c r="K1378" s="18">
        <f t="shared" si="85"/>
        <v>0</v>
      </c>
      <c r="L1378" s="17">
        <f>VLOOKUP(A1378,'TB 2023'!B:M,12,0)</f>
        <v>0</v>
      </c>
      <c r="M1378" s="18">
        <f t="shared" si="88"/>
        <v>0</v>
      </c>
      <c r="O1378" s="15"/>
    </row>
    <row r="1379" spans="1:15" ht="13.5">
      <c r="A1379" s="13">
        <v>203061951</v>
      </c>
      <c r="B1379" s="14" t="s">
        <v>1476</v>
      </c>
      <c r="C1379" s="15">
        <v>0</v>
      </c>
      <c r="D1379" s="15">
        <v>0</v>
      </c>
      <c r="E1379" s="15">
        <v>35440</v>
      </c>
      <c r="F1379" s="15">
        <v>35440</v>
      </c>
      <c r="G1379" s="11">
        <f t="shared" si="86"/>
        <v>0</v>
      </c>
      <c r="H1379" s="12">
        <f t="shared" si="87"/>
        <v>0</v>
      </c>
      <c r="I1379" s="324" t="s">
        <v>159</v>
      </c>
      <c r="J1379" s="17">
        <f>VLOOKUP(A1379,'TB 2023'!B:J,9,0)</f>
        <v>0</v>
      </c>
      <c r="K1379" s="18">
        <f t="shared" si="85"/>
        <v>0</v>
      </c>
      <c r="L1379" s="17">
        <f>VLOOKUP(A1379,'TB 2023'!B:M,12,0)</f>
        <v>35440</v>
      </c>
      <c r="M1379" s="18">
        <f t="shared" si="88"/>
        <v>0</v>
      </c>
      <c r="O1379" s="15"/>
    </row>
    <row r="1380" spans="1:15" ht="13.5">
      <c r="A1380" s="13">
        <v>203061952</v>
      </c>
      <c r="B1380" s="14" t="s">
        <v>1477</v>
      </c>
      <c r="C1380" s="15">
        <v>0</v>
      </c>
      <c r="D1380" s="15">
        <v>0</v>
      </c>
      <c r="E1380" s="15">
        <v>197</v>
      </c>
      <c r="F1380" s="15">
        <v>197</v>
      </c>
      <c r="G1380" s="11">
        <f t="shared" si="86"/>
        <v>0</v>
      </c>
      <c r="H1380" s="12">
        <f t="shared" si="87"/>
        <v>0</v>
      </c>
      <c r="I1380" s="324" t="s">
        <v>159</v>
      </c>
      <c r="J1380" s="17">
        <f>VLOOKUP(A1380,'TB 2023'!B:J,9,0)</f>
        <v>0</v>
      </c>
      <c r="K1380" s="18">
        <f t="shared" si="85"/>
        <v>0</v>
      </c>
      <c r="L1380" s="17">
        <f>VLOOKUP(A1380,'TB 2023'!B:M,12,0)</f>
        <v>197</v>
      </c>
      <c r="M1380" s="18">
        <f t="shared" si="88"/>
        <v>0</v>
      </c>
      <c r="O1380" s="15"/>
    </row>
    <row r="1381" spans="1:15" ht="13.5">
      <c r="A1381" s="13">
        <v>203061953</v>
      </c>
      <c r="B1381" s="14" t="s">
        <v>1478</v>
      </c>
      <c r="C1381" s="15">
        <v>0</v>
      </c>
      <c r="D1381" s="15">
        <v>0</v>
      </c>
      <c r="E1381" s="15">
        <v>51036</v>
      </c>
      <c r="F1381" s="15">
        <v>51036</v>
      </c>
      <c r="G1381" s="11">
        <f t="shared" si="86"/>
        <v>0</v>
      </c>
      <c r="H1381" s="12">
        <f t="shared" si="87"/>
        <v>0</v>
      </c>
      <c r="I1381" s="324" t="s">
        <v>159</v>
      </c>
      <c r="J1381" s="17">
        <f>VLOOKUP(A1381,'TB 2023'!B:J,9,0)</f>
        <v>0</v>
      </c>
      <c r="K1381" s="18">
        <f t="shared" si="85"/>
        <v>0</v>
      </c>
      <c r="L1381" s="17">
        <f>VLOOKUP(A1381,'TB 2023'!B:M,12,0)</f>
        <v>51036</v>
      </c>
      <c r="M1381" s="18">
        <f t="shared" si="88"/>
        <v>0</v>
      </c>
      <c r="O1381" s="15"/>
    </row>
    <row r="1382" spans="1:15" ht="13.5">
      <c r="A1382" s="13">
        <v>203061954</v>
      </c>
      <c r="B1382" s="14" t="s">
        <v>1479</v>
      </c>
      <c r="C1382" s="15">
        <v>0</v>
      </c>
      <c r="D1382" s="15">
        <v>0</v>
      </c>
      <c r="E1382" s="15">
        <v>27841</v>
      </c>
      <c r="F1382" s="15">
        <v>27841</v>
      </c>
      <c r="G1382" s="11">
        <f t="shared" si="86"/>
        <v>0</v>
      </c>
      <c r="H1382" s="12">
        <f t="shared" si="87"/>
        <v>0</v>
      </c>
      <c r="I1382" s="324" t="s">
        <v>159</v>
      </c>
      <c r="J1382" s="17">
        <f>VLOOKUP(A1382,'TB 2023'!B:J,9,0)</f>
        <v>0</v>
      </c>
      <c r="K1382" s="18">
        <f t="shared" si="85"/>
        <v>0</v>
      </c>
      <c r="L1382" s="17">
        <f>VLOOKUP(A1382,'TB 2023'!B:M,12,0)</f>
        <v>27841</v>
      </c>
      <c r="M1382" s="18">
        <f t="shared" si="88"/>
        <v>0</v>
      </c>
      <c r="O1382" s="15"/>
    </row>
    <row r="1383" spans="1:15" ht="13.5">
      <c r="A1383" s="13">
        <v>203061955</v>
      </c>
      <c r="B1383" s="14" t="s">
        <v>1480</v>
      </c>
      <c r="C1383" s="15">
        <v>0</v>
      </c>
      <c r="D1383" s="15">
        <v>0</v>
      </c>
      <c r="E1383" s="15">
        <v>0</v>
      </c>
      <c r="F1383" s="15">
        <v>0</v>
      </c>
      <c r="G1383" s="11">
        <f t="shared" si="86"/>
        <v>0</v>
      </c>
      <c r="H1383" s="12">
        <f t="shared" si="87"/>
        <v>0</v>
      </c>
      <c r="I1383" s="324" t="s">
        <v>159</v>
      </c>
      <c r="J1383" s="17">
        <f>VLOOKUP(A1383,'TB 2023'!B:J,9,0)</f>
        <v>0</v>
      </c>
      <c r="K1383" s="18">
        <f t="shared" si="85"/>
        <v>0</v>
      </c>
      <c r="L1383" s="17">
        <f>VLOOKUP(A1383,'TB 2023'!B:M,12,0)</f>
        <v>0</v>
      </c>
      <c r="M1383" s="18">
        <f t="shared" si="88"/>
        <v>0</v>
      </c>
      <c r="O1383" s="15"/>
    </row>
    <row r="1384" spans="1:15" ht="13.5">
      <c r="A1384" s="13">
        <v>203061956</v>
      </c>
      <c r="B1384" s="14" t="s">
        <v>1481</v>
      </c>
      <c r="C1384" s="15">
        <v>0</v>
      </c>
      <c r="D1384" s="15">
        <v>0</v>
      </c>
      <c r="E1384" s="15">
        <v>29439</v>
      </c>
      <c r="F1384" s="15">
        <v>29439</v>
      </c>
      <c r="G1384" s="11">
        <f t="shared" si="86"/>
        <v>0</v>
      </c>
      <c r="H1384" s="12">
        <f t="shared" si="87"/>
        <v>0</v>
      </c>
      <c r="I1384" s="324" t="s">
        <v>159</v>
      </c>
      <c r="J1384" s="17">
        <f>VLOOKUP(A1384,'TB 2023'!B:J,9,0)</f>
        <v>0</v>
      </c>
      <c r="K1384" s="18">
        <f t="shared" si="85"/>
        <v>0</v>
      </c>
      <c r="L1384" s="17">
        <f>VLOOKUP(A1384,'TB 2023'!B:M,12,0)</f>
        <v>29439</v>
      </c>
      <c r="M1384" s="18">
        <f t="shared" si="88"/>
        <v>0</v>
      </c>
      <c r="O1384" s="15"/>
    </row>
    <row r="1385" spans="1:15" ht="13.5">
      <c r="A1385" s="13">
        <v>203061957</v>
      </c>
      <c r="B1385" s="14" t="s">
        <v>1482</v>
      </c>
      <c r="C1385" s="15">
        <v>0</v>
      </c>
      <c r="D1385" s="15">
        <v>0</v>
      </c>
      <c r="E1385" s="15">
        <v>0</v>
      </c>
      <c r="F1385" s="15">
        <v>0</v>
      </c>
      <c r="G1385" s="11">
        <f t="shared" si="86"/>
        <v>0</v>
      </c>
      <c r="H1385" s="12">
        <f t="shared" si="87"/>
        <v>0</v>
      </c>
      <c r="I1385" s="324" t="s">
        <v>159</v>
      </c>
      <c r="J1385" s="17">
        <f>VLOOKUP(A1385,'TB 2023'!B:J,9,0)</f>
        <v>0</v>
      </c>
      <c r="K1385" s="18">
        <f t="shared" si="85"/>
        <v>0</v>
      </c>
      <c r="L1385" s="17">
        <f>VLOOKUP(A1385,'TB 2023'!B:M,12,0)</f>
        <v>0</v>
      </c>
      <c r="M1385" s="18">
        <f t="shared" si="88"/>
        <v>0</v>
      </c>
      <c r="O1385" s="15"/>
    </row>
    <row r="1386" spans="1:15" ht="13.5">
      <c r="A1386" s="13">
        <v>203061958</v>
      </c>
      <c r="B1386" s="14" t="s">
        <v>1483</v>
      </c>
      <c r="C1386" s="15">
        <v>0</v>
      </c>
      <c r="D1386" s="15">
        <v>0</v>
      </c>
      <c r="E1386" s="15">
        <v>24278</v>
      </c>
      <c r="F1386" s="15">
        <v>24278</v>
      </c>
      <c r="G1386" s="11">
        <f t="shared" si="86"/>
        <v>0</v>
      </c>
      <c r="H1386" s="12">
        <f t="shared" si="87"/>
        <v>0</v>
      </c>
      <c r="I1386" s="324" t="s">
        <v>159</v>
      </c>
      <c r="J1386" s="17">
        <f>VLOOKUP(A1386,'TB 2023'!B:J,9,0)</f>
        <v>0</v>
      </c>
      <c r="K1386" s="18">
        <f t="shared" si="85"/>
        <v>0</v>
      </c>
      <c r="L1386" s="17">
        <f>VLOOKUP(A1386,'TB 2023'!B:M,12,0)</f>
        <v>24278</v>
      </c>
      <c r="M1386" s="18">
        <f t="shared" si="88"/>
        <v>0</v>
      </c>
      <c r="O1386" s="15"/>
    </row>
    <row r="1387" spans="1:15" ht="13.5">
      <c r="A1387" s="13">
        <v>203061959</v>
      </c>
      <c r="B1387" s="14" t="s">
        <v>1484</v>
      </c>
      <c r="C1387" s="15">
        <v>0</v>
      </c>
      <c r="D1387" s="15">
        <v>0</v>
      </c>
      <c r="E1387" s="15">
        <v>24541</v>
      </c>
      <c r="F1387" s="15">
        <v>24541</v>
      </c>
      <c r="G1387" s="11">
        <f t="shared" si="86"/>
        <v>0</v>
      </c>
      <c r="H1387" s="12">
        <f t="shared" si="87"/>
        <v>0</v>
      </c>
      <c r="I1387" s="324" t="s">
        <v>159</v>
      </c>
      <c r="J1387" s="17">
        <f>VLOOKUP(A1387,'TB 2023'!B:J,9,0)</f>
        <v>0</v>
      </c>
      <c r="K1387" s="18">
        <f t="shared" si="85"/>
        <v>0</v>
      </c>
      <c r="L1387" s="17">
        <f>VLOOKUP(A1387,'TB 2023'!B:M,12,0)</f>
        <v>24541</v>
      </c>
      <c r="M1387" s="18">
        <f t="shared" si="88"/>
        <v>0</v>
      </c>
      <c r="O1387" s="15"/>
    </row>
    <row r="1388" spans="1:15" ht="13.5">
      <c r="A1388" s="13">
        <v>203061960</v>
      </c>
      <c r="B1388" s="14" t="s">
        <v>1485</v>
      </c>
      <c r="C1388" s="15">
        <v>0</v>
      </c>
      <c r="D1388" s="15">
        <v>0</v>
      </c>
      <c r="E1388" s="15">
        <v>21983</v>
      </c>
      <c r="F1388" s="15">
        <v>21983</v>
      </c>
      <c r="G1388" s="11">
        <f t="shared" si="86"/>
        <v>0</v>
      </c>
      <c r="H1388" s="12">
        <f t="shared" si="87"/>
        <v>0</v>
      </c>
      <c r="I1388" s="324" t="s">
        <v>159</v>
      </c>
      <c r="J1388" s="17">
        <f>VLOOKUP(A1388,'TB 2023'!B:J,9,0)</f>
        <v>0</v>
      </c>
      <c r="K1388" s="18">
        <f t="shared" si="85"/>
        <v>0</v>
      </c>
      <c r="L1388" s="17">
        <f>VLOOKUP(A1388,'TB 2023'!B:M,12,0)</f>
        <v>21983</v>
      </c>
      <c r="M1388" s="18">
        <f t="shared" si="88"/>
        <v>0</v>
      </c>
      <c r="O1388" s="15"/>
    </row>
    <row r="1389" spans="1:15" ht="13.5">
      <c r="A1389" s="13">
        <v>203061961</v>
      </c>
      <c r="B1389" s="14" t="s">
        <v>1486</v>
      </c>
      <c r="C1389" s="15">
        <v>0</v>
      </c>
      <c r="D1389" s="15">
        <v>0</v>
      </c>
      <c r="E1389" s="15">
        <v>22177</v>
      </c>
      <c r="F1389" s="15">
        <v>22177</v>
      </c>
      <c r="G1389" s="11">
        <f t="shared" si="86"/>
        <v>0</v>
      </c>
      <c r="H1389" s="12">
        <f t="shared" si="87"/>
        <v>0</v>
      </c>
      <c r="I1389" s="324" t="s">
        <v>159</v>
      </c>
      <c r="J1389" s="17">
        <f>VLOOKUP(A1389,'TB 2023'!B:J,9,0)</f>
        <v>0</v>
      </c>
      <c r="K1389" s="18">
        <f t="shared" si="85"/>
        <v>0</v>
      </c>
      <c r="L1389" s="17">
        <f>VLOOKUP(A1389,'TB 2023'!B:M,12,0)</f>
        <v>22177</v>
      </c>
      <c r="M1389" s="18">
        <f t="shared" si="88"/>
        <v>0</v>
      </c>
      <c r="O1389" s="15"/>
    </row>
    <row r="1390" spans="1:15" ht="13.5">
      <c r="A1390" s="13">
        <v>203061962</v>
      </c>
      <c r="B1390" s="14" t="s">
        <v>1487</v>
      </c>
      <c r="C1390" s="15">
        <v>0</v>
      </c>
      <c r="D1390" s="15">
        <v>0</v>
      </c>
      <c r="E1390" s="15">
        <v>25661</v>
      </c>
      <c r="F1390" s="15">
        <v>25661</v>
      </c>
      <c r="G1390" s="11">
        <f t="shared" si="86"/>
        <v>0</v>
      </c>
      <c r="H1390" s="12">
        <f t="shared" si="87"/>
        <v>0</v>
      </c>
      <c r="I1390" s="324" t="s">
        <v>159</v>
      </c>
      <c r="J1390" s="17">
        <f>VLOOKUP(A1390,'TB 2023'!B:J,9,0)</f>
        <v>0</v>
      </c>
      <c r="K1390" s="18">
        <f t="shared" si="85"/>
        <v>0</v>
      </c>
      <c r="L1390" s="17">
        <f>VLOOKUP(A1390,'TB 2023'!B:M,12,0)</f>
        <v>25661</v>
      </c>
      <c r="M1390" s="18">
        <f t="shared" si="88"/>
        <v>0</v>
      </c>
      <c r="O1390" s="15"/>
    </row>
    <row r="1391" spans="1:15" ht="13.5">
      <c r="A1391" s="13">
        <v>203061963</v>
      </c>
      <c r="B1391" s="14" t="s">
        <v>1488</v>
      </c>
      <c r="C1391" s="15">
        <v>0</v>
      </c>
      <c r="D1391" s="15">
        <v>0</v>
      </c>
      <c r="E1391" s="15">
        <v>27672</v>
      </c>
      <c r="F1391" s="15">
        <v>27672</v>
      </c>
      <c r="G1391" s="11">
        <f t="shared" si="86"/>
        <v>0</v>
      </c>
      <c r="H1391" s="12">
        <f t="shared" si="87"/>
        <v>0</v>
      </c>
      <c r="I1391" s="324" t="s">
        <v>159</v>
      </c>
      <c r="J1391" s="17">
        <f>VLOOKUP(A1391,'TB 2023'!B:J,9,0)</f>
        <v>0</v>
      </c>
      <c r="K1391" s="18">
        <f t="shared" si="85"/>
        <v>0</v>
      </c>
      <c r="L1391" s="17">
        <f>VLOOKUP(A1391,'TB 2023'!B:M,12,0)</f>
        <v>27672</v>
      </c>
      <c r="M1391" s="18">
        <f t="shared" si="88"/>
        <v>0</v>
      </c>
      <c r="O1391" s="15"/>
    </row>
    <row r="1392" spans="1:15" ht="13.5">
      <c r="A1392" s="13">
        <v>203061964</v>
      </c>
      <c r="B1392" s="14" t="s">
        <v>1489</v>
      </c>
      <c r="C1392" s="15">
        <v>0</v>
      </c>
      <c r="D1392" s="15">
        <v>0</v>
      </c>
      <c r="E1392" s="15">
        <v>19708</v>
      </c>
      <c r="F1392" s="15">
        <v>19708</v>
      </c>
      <c r="G1392" s="11">
        <f t="shared" si="86"/>
        <v>0</v>
      </c>
      <c r="H1392" s="12">
        <f t="shared" si="87"/>
        <v>0</v>
      </c>
      <c r="I1392" s="324" t="s">
        <v>159</v>
      </c>
      <c r="J1392" s="17">
        <f>VLOOKUP(A1392,'TB 2023'!B:J,9,0)</f>
        <v>0</v>
      </c>
      <c r="K1392" s="18">
        <f t="shared" si="85"/>
        <v>0</v>
      </c>
      <c r="L1392" s="17">
        <f>VLOOKUP(A1392,'TB 2023'!B:M,12,0)</f>
        <v>19708</v>
      </c>
      <c r="M1392" s="18">
        <f t="shared" si="88"/>
        <v>0</v>
      </c>
      <c r="O1392" s="15"/>
    </row>
    <row r="1393" spans="1:15" ht="13.5">
      <c r="A1393" s="13">
        <v>203061965</v>
      </c>
      <c r="B1393" s="14" t="s">
        <v>1490</v>
      </c>
      <c r="C1393" s="15">
        <v>0</v>
      </c>
      <c r="D1393" s="15">
        <v>0</v>
      </c>
      <c r="E1393" s="15">
        <v>22306</v>
      </c>
      <c r="F1393" s="15">
        <v>22306</v>
      </c>
      <c r="G1393" s="11">
        <f t="shared" si="86"/>
        <v>0</v>
      </c>
      <c r="H1393" s="12">
        <f t="shared" si="87"/>
        <v>0</v>
      </c>
      <c r="I1393" s="324" t="s">
        <v>159</v>
      </c>
      <c r="J1393" s="17">
        <f>VLOOKUP(A1393,'TB 2023'!B:J,9,0)</f>
        <v>0</v>
      </c>
      <c r="K1393" s="18">
        <f t="shared" si="85"/>
        <v>0</v>
      </c>
      <c r="L1393" s="17">
        <f>VLOOKUP(A1393,'TB 2023'!B:M,12,0)</f>
        <v>22306</v>
      </c>
      <c r="M1393" s="18">
        <f t="shared" si="88"/>
        <v>0</v>
      </c>
      <c r="O1393" s="15"/>
    </row>
    <row r="1394" spans="1:15" ht="13.5">
      <c r="A1394" s="13">
        <v>203061966</v>
      </c>
      <c r="B1394" s="14" t="s">
        <v>1491</v>
      </c>
      <c r="C1394" s="15">
        <v>0</v>
      </c>
      <c r="D1394" s="15">
        <v>0</v>
      </c>
      <c r="E1394" s="15">
        <v>27945</v>
      </c>
      <c r="F1394" s="15">
        <v>27945</v>
      </c>
      <c r="G1394" s="11">
        <f t="shared" si="86"/>
        <v>0</v>
      </c>
      <c r="H1394" s="12">
        <f t="shared" si="87"/>
        <v>0</v>
      </c>
      <c r="I1394" s="324" t="s">
        <v>159</v>
      </c>
      <c r="J1394" s="17">
        <f>VLOOKUP(A1394,'TB 2023'!B:J,9,0)</f>
        <v>0</v>
      </c>
      <c r="K1394" s="18">
        <f t="shared" si="85"/>
        <v>0</v>
      </c>
      <c r="L1394" s="17">
        <f>VLOOKUP(A1394,'TB 2023'!B:M,12,0)</f>
        <v>27945</v>
      </c>
      <c r="M1394" s="18">
        <f t="shared" si="88"/>
        <v>0</v>
      </c>
      <c r="O1394" s="15"/>
    </row>
    <row r="1395" spans="1:15" ht="13.5">
      <c r="A1395" s="13">
        <v>203061967</v>
      </c>
      <c r="B1395" s="14" t="s">
        <v>1492</v>
      </c>
      <c r="C1395" s="15">
        <v>0</v>
      </c>
      <c r="D1395" s="15">
        <v>0</v>
      </c>
      <c r="E1395" s="15">
        <v>29852</v>
      </c>
      <c r="F1395" s="15">
        <v>29852</v>
      </c>
      <c r="G1395" s="11">
        <f t="shared" si="86"/>
        <v>0</v>
      </c>
      <c r="H1395" s="12">
        <f t="shared" si="87"/>
        <v>0</v>
      </c>
      <c r="I1395" s="324" t="s">
        <v>159</v>
      </c>
      <c r="J1395" s="17">
        <f>VLOOKUP(A1395,'TB 2023'!B:J,9,0)</f>
        <v>0</v>
      </c>
      <c r="K1395" s="18">
        <f t="shared" si="85"/>
        <v>0</v>
      </c>
      <c r="L1395" s="17">
        <f>VLOOKUP(A1395,'TB 2023'!B:M,12,0)</f>
        <v>29852</v>
      </c>
      <c r="M1395" s="18">
        <f t="shared" si="88"/>
        <v>0</v>
      </c>
      <c r="O1395" s="15"/>
    </row>
    <row r="1396" spans="1:15" ht="13.5">
      <c r="A1396" s="13">
        <v>203061968</v>
      </c>
      <c r="B1396" s="14" t="s">
        <v>1493</v>
      </c>
      <c r="C1396" s="15">
        <v>0</v>
      </c>
      <c r="D1396" s="15">
        <v>0</v>
      </c>
      <c r="E1396" s="15">
        <v>0</v>
      </c>
      <c r="F1396" s="15">
        <v>0</v>
      </c>
      <c r="G1396" s="11">
        <f t="shared" si="86"/>
        <v>0</v>
      </c>
      <c r="H1396" s="12">
        <f t="shared" si="87"/>
        <v>0</v>
      </c>
      <c r="I1396" s="324" t="s">
        <v>159</v>
      </c>
      <c r="J1396" s="17">
        <f>VLOOKUP(A1396,'TB 2023'!B:J,9,0)</f>
        <v>0</v>
      </c>
      <c r="K1396" s="18">
        <f t="shared" si="85"/>
        <v>0</v>
      </c>
      <c r="L1396" s="17">
        <f>VLOOKUP(A1396,'TB 2023'!B:M,12,0)</f>
        <v>0</v>
      </c>
      <c r="M1396" s="18">
        <f t="shared" si="88"/>
        <v>0</v>
      </c>
      <c r="O1396" s="15"/>
    </row>
    <row r="1397" spans="1:15" ht="13.5">
      <c r="A1397" s="13">
        <v>203061969</v>
      </c>
      <c r="B1397" s="14" t="s">
        <v>1494</v>
      </c>
      <c r="C1397" s="15">
        <v>0</v>
      </c>
      <c r="D1397" s="15">
        <v>0</v>
      </c>
      <c r="E1397" s="15">
        <v>0</v>
      </c>
      <c r="F1397" s="15">
        <v>0</v>
      </c>
      <c r="G1397" s="11">
        <f t="shared" si="86"/>
        <v>0</v>
      </c>
      <c r="H1397" s="12">
        <f t="shared" si="87"/>
        <v>0</v>
      </c>
      <c r="I1397" s="324" t="s">
        <v>159</v>
      </c>
      <c r="J1397" s="17">
        <f>VLOOKUP(A1397,'TB 2023'!B:J,9,0)</f>
        <v>0</v>
      </c>
      <c r="K1397" s="18">
        <f t="shared" si="85"/>
        <v>0</v>
      </c>
      <c r="L1397" s="17">
        <f>VLOOKUP(A1397,'TB 2023'!B:M,12,0)</f>
        <v>0</v>
      </c>
      <c r="M1397" s="18">
        <f t="shared" si="88"/>
        <v>0</v>
      </c>
      <c r="O1397" s="15"/>
    </row>
    <row r="1398" spans="1:15" ht="13.5">
      <c r="A1398" s="13">
        <v>203061970</v>
      </c>
      <c r="B1398" s="14" t="s">
        <v>1495</v>
      </c>
      <c r="C1398" s="15">
        <v>0</v>
      </c>
      <c r="D1398" s="15">
        <v>0</v>
      </c>
      <c r="E1398" s="15">
        <v>0</v>
      </c>
      <c r="F1398" s="15">
        <v>0</v>
      </c>
      <c r="G1398" s="11">
        <f t="shared" si="86"/>
        <v>0</v>
      </c>
      <c r="H1398" s="12">
        <f t="shared" si="87"/>
        <v>0</v>
      </c>
      <c r="I1398" s="324" t="s">
        <v>159</v>
      </c>
      <c r="J1398" s="17">
        <f>VLOOKUP(A1398,'TB 2023'!B:J,9,0)</f>
        <v>0</v>
      </c>
      <c r="K1398" s="18">
        <f t="shared" si="85"/>
        <v>0</v>
      </c>
      <c r="L1398" s="17">
        <f>VLOOKUP(A1398,'TB 2023'!B:M,12,0)</f>
        <v>0</v>
      </c>
      <c r="M1398" s="18">
        <f t="shared" si="88"/>
        <v>0</v>
      </c>
      <c r="O1398" s="15"/>
    </row>
    <row r="1399" spans="1:15" ht="13.5">
      <c r="A1399" s="13">
        <v>203061971</v>
      </c>
      <c r="B1399" s="14" t="s">
        <v>1496</v>
      </c>
      <c r="C1399" s="15">
        <v>0</v>
      </c>
      <c r="D1399" s="15">
        <v>0</v>
      </c>
      <c r="E1399" s="15">
        <v>26036</v>
      </c>
      <c r="F1399" s="15">
        <v>26036</v>
      </c>
      <c r="G1399" s="11">
        <f t="shared" si="86"/>
        <v>0</v>
      </c>
      <c r="H1399" s="12">
        <f t="shared" si="87"/>
        <v>0</v>
      </c>
      <c r="I1399" s="324" t="s">
        <v>159</v>
      </c>
      <c r="J1399" s="17">
        <f>VLOOKUP(A1399,'TB 2023'!B:J,9,0)</f>
        <v>0</v>
      </c>
      <c r="K1399" s="18">
        <f t="shared" si="85"/>
        <v>0</v>
      </c>
      <c r="L1399" s="17">
        <f>VLOOKUP(A1399,'TB 2023'!B:M,12,0)</f>
        <v>26036</v>
      </c>
      <c r="M1399" s="18">
        <f t="shared" si="88"/>
        <v>0</v>
      </c>
      <c r="O1399" s="15"/>
    </row>
    <row r="1400" spans="1:15" ht="13.5">
      <c r="A1400" s="13">
        <v>203061972</v>
      </c>
      <c r="B1400" s="14" t="s">
        <v>1497</v>
      </c>
      <c r="C1400" s="15">
        <v>0</v>
      </c>
      <c r="D1400" s="15">
        <v>0</v>
      </c>
      <c r="E1400" s="15">
        <v>27973</v>
      </c>
      <c r="F1400" s="15">
        <v>27973</v>
      </c>
      <c r="G1400" s="11">
        <f t="shared" si="86"/>
        <v>0</v>
      </c>
      <c r="H1400" s="12">
        <f t="shared" si="87"/>
        <v>0</v>
      </c>
      <c r="I1400" s="324" t="s">
        <v>159</v>
      </c>
      <c r="J1400" s="17">
        <f>VLOOKUP(A1400,'TB 2023'!B:J,9,0)</f>
        <v>0</v>
      </c>
      <c r="K1400" s="18">
        <f t="shared" si="85"/>
        <v>0</v>
      </c>
      <c r="L1400" s="17">
        <f>VLOOKUP(A1400,'TB 2023'!B:M,12,0)</f>
        <v>27973</v>
      </c>
      <c r="M1400" s="18">
        <f t="shared" si="88"/>
        <v>0</v>
      </c>
      <c r="O1400" s="15"/>
    </row>
    <row r="1401" spans="1:15" ht="13.5">
      <c r="A1401" s="13">
        <v>203061973</v>
      </c>
      <c r="B1401" s="14" t="s">
        <v>1498</v>
      </c>
      <c r="C1401" s="15">
        <v>0</v>
      </c>
      <c r="D1401" s="15">
        <v>0</v>
      </c>
      <c r="E1401" s="15">
        <v>22518</v>
      </c>
      <c r="F1401" s="15">
        <v>22518</v>
      </c>
      <c r="G1401" s="11">
        <f t="shared" si="86"/>
        <v>0</v>
      </c>
      <c r="H1401" s="12">
        <f t="shared" si="87"/>
        <v>0</v>
      </c>
      <c r="I1401" s="324" t="s">
        <v>159</v>
      </c>
      <c r="J1401" s="17">
        <f>VLOOKUP(A1401,'TB 2023'!B:J,9,0)</f>
        <v>0</v>
      </c>
      <c r="K1401" s="18">
        <f t="shared" si="85"/>
        <v>0</v>
      </c>
      <c r="L1401" s="17">
        <f>VLOOKUP(A1401,'TB 2023'!B:M,12,0)</f>
        <v>22518</v>
      </c>
      <c r="M1401" s="18">
        <f t="shared" si="88"/>
        <v>0</v>
      </c>
      <c r="O1401" s="15"/>
    </row>
    <row r="1402" spans="1:15" ht="13.5">
      <c r="A1402" s="13">
        <v>203061974</v>
      </c>
      <c r="B1402" s="14" t="s">
        <v>1499</v>
      </c>
      <c r="C1402" s="15">
        <v>0</v>
      </c>
      <c r="D1402" s="15">
        <v>0</v>
      </c>
      <c r="E1402" s="15">
        <v>23196</v>
      </c>
      <c r="F1402" s="15">
        <v>23196</v>
      </c>
      <c r="G1402" s="11">
        <f t="shared" si="86"/>
        <v>0</v>
      </c>
      <c r="H1402" s="12">
        <f t="shared" si="87"/>
        <v>0</v>
      </c>
      <c r="I1402" s="324" t="s">
        <v>159</v>
      </c>
      <c r="J1402" s="17">
        <f>VLOOKUP(A1402,'TB 2023'!B:J,9,0)</f>
        <v>0</v>
      </c>
      <c r="K1402" s="18">
        <f t="shared" si="85"/>
        <v>0</v>
      </c>
      <c r="L1402" s="17">
        <f>VLOOKUP(A1402,'TB 2023'!B:M,12,0)</f>
        <v>23196</v>
      </c>
      <c r="M1402" s="18">
        <f t="shared" si="88"/>
        <v>0</v>
      </c>
      <c r="O1402" s="15"/>
    </row>
    <row r="1403" spans="1:15" ht="13.5">
      <c r="A1403" s="13">
        <v>203061975</v>
      </c>
      <c r="B1403" s="14" t="s">
        <v>1500</v>
      </c>
      <c r="C1403" s="15">
        <v>0</v>
      </c>
      <c r="D1403" s="15">
        <v>0</v>
      </c>
      <c r="E1403" s="15">
        <v>22726</v>
      </c>
      <c r="F1403" s="15">
        <v>22726</v>
      </c>
      <c r="G1403" s="11">
        <f t="shared" si="86"/>
        <v>0</v>
      </c>
      <c r="H1403" s="12">
        <f t="shared" si="87"/>
        <v>0</v>
      </c>
      <c r="I1403" s="324" t="s">
        <v>159</v>
      </c>
      <c r="J1403" s="17">
        <f>VLOOKUP(A1403,'TB 2023'!B:J,9,0)</f>
        <v>0</v>
      </c>
      <c r="K1403" s="18">
        <f t="shared" si="85"/>
        <v>0</v>
      </c>
      <c r="L1403" s="17">
        <f>VLOOKUP(A1403,'TB 2023'!B:M,12,0)</f>
        <v>22726</v>
      </c>
      <c r="M1403" s="18">
        <f t="shared" si="88"/>
        <v>0</v>
      </c>
      <c r="O1403" s="15"/>
    </row>
    <row r="1404" spans="1:15" ht="13.5">
      <c r="A1404" s="13">
        <v>203061976</v>
      </c>
      <c r="B1404" s="14" t="s">
        <v>1501</v>
      </c>
      <c r="C1404" s="15">
        <v>0</v>
      </c>
      <c r="D1404" s="15">
        <v>0</v>
      </c>
      <c r="E1404" s="15">
        <v>0</v>
      </c>
      <c r="F1404" s="15">
        <v>0</v>
      </c>
      <c r="G1404" s="11">
        <f t="shared" si="86"/>
        <v>0</v>
      </c>
      <c r="H1404" s="12">
        <f t="shared" si="87"/>
        <v>0</v>
      </c>
      <c r="I1404" s="324" t="s">
        <v>159</v>
      </c>
      <c r="J1404" s="17">
        <f>VLOOKUP(A1404,'TB 2023'!B:J,9,0)</f>
        <v>0</v>
      </c>
      <c r="K1404" s="18">
        <f t="shared" si="85"/>
        <v>0</v>
      </c>
      <c r="L1404" s="17">
        <f>VLOOKUP(A1404,'TB 2023'!B:M,12,0)</f>
        <v>0</v>
      </c>
      <c r="M1404" s="18">
        <f t="shared" si="88"/>
        <v>0</v>
      </c>
      <c r="O1404" s="15"/>
    </row>
    <row r="1405" spans="1:15" ht="13.5">
      <c r="A1405" s="13">
        <v>203061977</v>
      </c>
      <c r="B1405" s="14" t="s">
        <v>1502</v>
      </c>
      <c r="C1405" s="15">
        <v>0</v>
      </c>
      <c r="D1405" s="15">
        <v>0</v>
      </c>
      <c r="E1405" s="15">
        <v>18809</v>
      </c>
      <c r="F1405" s="15">
        <v>18809</v>
      </c>
      <c r="G1405" s="11">
        <f t="shared" si="86"/>
        <v>0</v>
      </c>
      <c r="H1405" s="12">
        <f t="shared" si="87"/>
        <v>0</v>
      </c>
      <c r="I1405" s="324" t="s">
        <v>159</v>
      </c>
      <c r="J1405" s="17">
        <f>VLOOKUP(A1405,'TB 2023'!B:J,9,0)</f>
        <v>0</v>
      </c>
      <c r="K1405" s="18">
        <f t="shared" si="85"/>
        <v>0</v>
      </c>
      <c r="L1405" s="17">
        <f>VLOOKUP(A1405,'TB 2023'!B:M,12,0)</f>
        <v>18809</v>
      </c>
      <c r="M1405" s="18">
        <f t="shared" si="88"/>
        <v>0</v>
      </c>
      <c r="O1405" s="15"/>
    </row>
    <row r="1406" spans="1:15" ht="13.5">
      <c r="A1406" s="13">
        <v>203061978</v>
      </c>
      <c r="B1406" s="14" t="s">
        <v>1503</v>
      </c>
      <c r="C1406" s="15">
        <v>0</v>
      </c>
      <c r="D1406" s="15">
        <v>0</v>
      </c>
      <c r="E1406" s="15">
        <v>20685</v>
      </c>
      <c r="F1406" s="15">
        <v>20685</v>
      </c>
      <c r="G1406" s="11">
        <f t="shared" si="86"/>
        <v>0</v>
      </c>
      <c r="H1406" s="12">
        <f t="shared" si="87"/>
        <v>0</v>
      </c>
      <c r="I1406" s="324" t="s">
        <v>159</v>
      </c>
      <c r="J1406" s="17">
        <f>VLOOKUP(A1406,'TB 2023'!B:J,9,0)</f>
        <v>0</v>
      </c>
      <c r="K1406" s="18">
        <f t="shared" si="85"/>
        <v>0</v>
      </c>
      <c r="L1406" s="17">
        <f>VLOOKUP(A1406,'TB 2023'!B:M,12,0)</f>
        <v>20685</v>
      </c>
      <c r="M1406" s="18">
        <f t="shared" si="88"/>
        <v>0</v>
      </c>
      <c r="O1406" s="15"/>
    </row>
    <row r="1407" spans="1:15" ht="13.5">
      <c r="A1407" s="13">
        <v>203061979</v>
      </c>
      <c r="B1407" s="14" t="s">
        <v>1504</v>
      </c>
      <c r="C1407" s="15">
        <v>0</v>
      </c>
      <c r="D1407" s="15">
        <v>0</v>
      </c>
      <c r="E1407" s="15">
        <v>0</v>
      </c>
      <c r="F1407" s="15">
        <v>0</v>
      </c>
      <c r="G1407" s="11">
        <f t="shared" si="86"/>
        <v>0</v>
      </c>
      <c r="H1407" s="12">
        <f t="shared" si="87"/>
        <v>0</v>
      </c>
      <c r="I1407" s="324" t="s">
        <v>159</v>
      </c>
      <c r="J1407" s="17">
        <f>VLOOKUP(A1407,'TB 2023'!B:J,9,0)</f>
        <v>0</v>
      </c>
      <c r="K1407" s="18">
        <f t="shared" si="85"/>
        <v>0</v>
      </c>
      <c r="L1407" s="17">
        <f>VLOOKUP(A1407,'TB 2023'!B:M,12,0)</f>
        <v>0</v>
      </c>
      <c r="M1407" s="18">
        <f t="shared" si="88"/>
        <v>0</v>
      </c>
      <c r="O1407" s="15"/>
    </row>
    <row r="1408" spans="1:15" ht="13.5">
      <c r="A1408" s="13">
        <v>203061980</v>
      </c>
      <c r="B1408" s="14" t="s">
        <v>1505</v>
      </c>
      <c r="C1408" s="15">
        <v>0</v>
      </c>
      <c r="D1408" s="15">
        <v>0</v>
      </c>
      <c r="E1408" s="15">
        <v>0</v>
      </c>
      <c r="F1408" s="15">
        <v>0</v>
      </c>
      <c r="G1408" s="11">
        <f t="shared" si="86"/>
        <v>0</v>
      </c>
      <c r="H1408" s="12">
        <f t="shared" si="87"/>
        <v>0</v>
      </c>
      <c r="I1408" s="324" t="s">
        <v>159</v>
      </c>
      <c r="J1408" s="17">
        <f>VLOOKUP(A1408,'TB 2023'!B:J,9,0)</f>
        <v>0</v>
      </c>
      <c r="K1408" s="18">
        <f t="shared" si="85"/>
        <v>0</v>
      </c>
      <c r="L1408" s="17">
        <f>VLOOKUP(A1408,'TB 2023'!B:M,12,0)</f>
        <v>0</v>
      </c>
      <c r="M1408" s="18">
        <f t="shared" si="88"/>
        <v>0</v>
      </c>
      <c r="O1408" s="15"/>
    </row>
    <row r="1409" spans="1:15" ht="13.5">
      <c r="A1409" s="13">
        <v>203061981</v>
      </c>
      <c r="B1409" s="14" t="s">
        <v>1506</v>
      </c>
      <c r="C1409" s="15">
        <v>0</v>
      </c>
      <c r="D1409" s="15">
        <v>0</v>
      </c>
      <c r="E1409" s="15">
        <v>0</v>
      </c>
      <c r="F1409" s="15">
        <v>0</v>
      </c>
      <c r="G1409" s="11">
        <f t="shared" si="86"/>
        <v>0</v>
      </c>
      <c r="H1409" s="12">
        <f t="shared" si="87"/>
        <v>0</v>
      </c>
      <c r="I1409" s="324" t="s">
        <v>159</v>
      </c>
      <c r="J1409" s="17">
        <f>VLOOKUP(A1409,'TB 2023'!B:J,9,0)</f>
        <v>0</v>
      </c>
      <c r="K1409" s="18">
        <f t="shared" si="85"/>
        <v>0</v>
      </c>
      <c r="L1409" s="17">
        <f>VLOOKUP(A1409,'TB 2023'!B:M,12,0)</f>
        <v>0</v>
      </c>
      <c r="M1409" s="18">
        <f t="shared" si="88"/>
        <v>0</v>
      </c>
      <c r="O1409" s="15"/>
    </row>
    <row r="1410" spans="1:15" ht="13.5">
      <c r="A1410" s="13">
        <v>203061982</v>
      </c>
      <c r="B1410" s="14" t="s">
        <v>1507</v>
      </c>
      <c r="C1410" s="15">
        <v>0</v>
      </c>
      <c r="D1410" s="15">
        <v>0</v>
      </c>
      <c r="E1410" s="15">
        <v>58452</v>
      </c>
      <c r="F1410" s="15">
        <v>58452</v>
      </c>
      <c r="G1410" s="11">
        <f t="shared" si="86"/>
        <v>0</v>
      </c>
      <c r="H1410" s="12">
        <f t="shared" si="87"/>
        <v>0</v>
      </c>
      <c r="I1410" s="324" t="s">
        <v>159</v>
      </c>
      <c r="J1410" s="17">
        <f>VLOOKUP(A1410,'TB 2023'!B:J,9,0)</f>
        <v>0</v>
      </c>
      <c r="K1410" s="18">
        <f t="shared" si="85"/>
        <v>0</v>
      </c>
      <c r="L1410" s="17">
        <f>VLOOKUP(A1410,'TB 2023'!B:M,12,0)</f>
        <v>58452</v>
      </c>
      <c r="M1410" s="18">
        <f t="shared" si="88"/>
        <v>0</v>
      </c>
      <c r="O1410" s="15"/>
    </row>
    <row r="1411" spans="1:15" ht="13.5">
      <c r="A1411" s="13">
        <v>203061983</v>
      </c>
      <c r="B1411" s="14" t="s">
        <v>1508</v>
      </c>
      <c r="C1411" s="15">
        <v>0</v>
      </c>
      <c r="D1411" s="15">
        <v>0</v>
      </c>
      <c r="E1411" s="15">
        <v>68977</v>
      </c>
      <c r="F1411" s="15">
        <v>68977</v>
      </c>
      <c r="G1411" s="11">
        <f t="shared" si="86"/>
        <v>0</v>
      </c>
      <c r="H1411" s="12">
        <f t="shared" si="87"/>
        <v>0</v>
      </c>
      <c r="I1411" s="324" t="s">
        <v>159</v>
      </c>
      <c r="J1411" s="17">
        <f>VLOOKUP(A1411,'TB 2023'!B:J,9,0)</f>
        <v>0</v>
      </c>
      <c r="K1411" s="18">
        <f t="shared" si="85"/>
        <v>0</v>
      </c>
      <c r="L1411" s="17">
        <f>VLOOKUP(A1411,'TB 2023'!B:M,12,0)</f>
        <v>68977</v>
      </c>
      <c r="M1411" s="18">
        <f t="shared" si="88"/>
        <v>0</v>
      </c>
      <c r="O1411" s="15"/>
    </row>
    <row r="1412" spans="1:15" ht="13.5">
      <c r="A1412" s="13">
        <v>203061984</v>
      </c>
      <c r="B1412" s="14" t="s">
        <v>1509</v>
      </c>
      <c r="C1412" s="15">
        <v>0</v>
      </c>
      <c r="D1412" s="15">
        <v>0</v>
      </c>
      <c r="E1412" s="15">
        <v>107245.6</v>
      </c>
      <c r="F1412" s="15">
        <v>107245.6</v>
      </c>
      <c r="G1412" s="11">
        <f t="shared" si="86"/>
        <v>0</v>
      </c>
      <c r="H1412" s="12">
        <f t="shared" si="87"/>
        <v>0</v>
      </c>
      <c r="I1412" s="324" t="s">
        <v>159</v>
      </c>
      <c r="J1412" s="17">
        <f>VLOOKUP(A1412,'TB 2023'!B:J,9,0)</f>
        <v>0</v>
      </c>
      <c r="K1412" s="18">
        <f t="shared" si="85"/>
        <v>0</v>
      </c>
      <c r="L1412" s="17">
        <f>VLOOKUP(A1412,'TB 2023'!B:M,12,0)</f>
        <v>107245.6</v>
      </c>
      <c r="M1412" s="18">
        <f t="shared" si="88"/>
        <v>0</v>
      </c>
      <c r="O1412" s="15"/>
    </row>
    <row r="1413" spans="1:15" ht="13.5">
      <c r="A1413" s="13">
        <v>203061985</v>
      </c>
      <c r="B1413" s="14" t="s">
        <v>1510</v>
      </c>
      <c r="C1413" s="15">
        <v>0</v>
      </c>
      <c r="D1413" s="15">
        <v>0</v>
      </c>
      <c r="E1413" s="15">
        <v>850</v>
      </c>
      <c r="F1413" s="15">
        <v>850</v>
      </c>
      <c r="G1413" s="11">
        <f t="shared" si="86"/>
        <v>0</v>
      </c>
      <c r="H1413" s="12">
        <f t="shared" si="87"/>
        <v>0</v>
      </c>
      <c r="I1413" s="324" t="s">
        <v>159</v>
      </c>
      <c r="J1413" s="17">
        <f>VLOOKUP(A1413,'TB 2023'!B:J,9,0)</f>
        <v>0</v>
      </c>
      <c r="K1413" s="18">
        <f t="shared" ref="K1413:K1476" si="89">J1413-C1413</f>
        <v>0</v>
      </c>
      <c r="L1413" s="17">
        <f>VLOOKUP(A1413,'TB 2023'!B:M,12,0)</f>
        <v>850</v>
      </c>
      <c r="M1413" s="18">
        <f t="shared" si="88"/>
        <v>0</v>
      </c>
      <c r="O1413" s="15"/>
    </row>
    <row r="1414" spans="1:15" ht="13.5">
      <c r="A1414" s="13">
        <v>203061986</v>
      </c>
      <c r="B1414" s="14" t="s">
        <v>1511</v>
      </c>
      <c r="C1414" s="15">
        <v>0</v>
      </c>
      <c r="D1414" s="15">
        <v>0</v>
      </c>
      <c r="E1414" s="15">
        <v>0</v>
      </c>
      <c r="F1414" s="15">
        <v>0</v>
      </c>
      <c r="G1414" s="11">
        <f t="shared" ref="G1414:G1477" si="90">IF((C1414+E1414)-(D1414+F1414)&lt;0,0,(C1414+E1414)-(D1414+F1414))</f>
        <v>0</v>
      </c>
      <c r="H1414" s="12">
        <f t="shared" ref="H1414:H1477" si="91">-IF((C1414+E1414)-(D1414+F1414)&lt;0,(C1414+E1414)-(D1414+F1414),0)</f>
        <v>0</v>
      </c>
      <c r="I1414" s="324" t="s">
        <v>159</v>
      </c>
      <c r="J1414" s="17">
        <f>VLOOKUP(A1414,'TB 2023'!B:J,9,0)</f>
        <v>0</v>
      </c>
      <c r="K1414" s="18">
        <f t="shared" si="89"/>
        <v>0</v>
      </c>
      <c r="L1414" s="17">
        <f>VLOOKUP(A1414,'TB 2023'!B:M,12,0)</f>
        <v>0</v>
      </c>
      <c r="M1414" s="18">
        <f t="shared" ref="M1414:M1477" si="92">L1414-F1414</f>
        <v>0</v>
      </c>
      <c r="O1414" s="15"/>
    </row>
    <row r="1415" spans="1:15" ht="13.5">
      <c r="A1415" s="13">
        <v>203061987</v>
      </c>
      <c r="B1415" s="14" t="s">
        <v>1512</v>
      </c>
      <c r="C1415" s="15">
        <v>0</v>
      </c>
      <c r="D1415" s="15">
        <v>0</v>
      </c>
      <c r="E1415" s="15">
        <v>43245</v>
      </c>
      <c r="F1415" s="15">
        <v>43245</v>
      </c>
      <c r="G1415" s="11">
        <f t="shared" si="90"/>
        <v>0</v>
      </c>
      <c r="H1415" s="12">
        <f t="shared" si="91"/>
        <v>0</v>
      </c>
      <c r="I1415" s="324" t="s">
        <v>159</v>
      </c>
      <c r="J1415" s="17">
        <f>VLOOKUP(A1415,'TB 2023'!B:J,9,0)</f>
        <v>0</v>
      </c>
      <c r="K1415" s="18">
        <f t="shared" si="89"/>
        <v>0</v>
      </c>
      <c r="L1415" s="17">
        <f>VLOOKUP(A1415,'TB 2023'!B:M,12,0)</f>
        <v>43245</v>
      </c>
      <c r="M1415" s="18">
        <f t="shared" si="92"/>
        <v>0</v>
      </c>
      <c r="O1415" s="15"/>
    </row>
    <row r="1416" spans="1:15" ht="13.5">
      <c r="A1416" s="13">
        <v>203061988</v>
      </c>
      <c r="B1416" s="14" t="s">
        <v>1513</v>
      </c>
      <c r="C1416" s="15">
        <v>0</v>
      </c>
      <c r="D1416" s="15">
        <v>0</v>
      </c>
      <c r="E1416" s="15">
        <v>43263</v>
      </c>
      <c r="F1416" s="15">
        <v>43263</v>
      </c>
      <c r="G1416" s="11">
        <f t="shared" si="90"/>
        <v>0</v>
      </c>
      <c r="H1416" s="12">
        <f t="shared" si="91"/>
        <v>0</v>
      </c>
      <c r="I1416" s="324" t="s">
        <v>159</v>
      </c>
      <c r="J1416" s="17">
        <f>VLOOKUP(A1416,'TB 2023'!B:J,9,0)</f>
        <v>0</v>
      </c>
      <c r="K1416" s="18">
        <f t="shared" si="89"/>
        <v>0</v>
      </c>
      <c r="L1416" s="17">
        <f>VLOOKUP(A1416,'TB 2023'!B:M,12,0)</f>
        <v>43263</v>
      </c>
      <c r="M1416" s="18">
        <f t="shared" si="92"/>
        <v>0</v>
      </c>
      <c r="O1416" s="15"/>
    </row>
    <row r="1417" spans="1:15" ht="13.5">
      <c r="A1417" s="13">
        <v>203061989</v>
      </c>
      <c r="B1417" s="14" t="s">
        <v>1514</v>
      </c>
      <c r="C1417" s="15">
        <v>0</v>
      </c>
      <c r="D1417" s="15">
        <v>0</v>
      </c>
      <c r="E1417" s="15">
        <v>24991</v>
      </c>
      <c r="F1417" s="15">
        <v>24991</v>
      </c>
      <c r="G1417" s="11">
        <f t="shared" si="90"/>
        <v>0</v>
      </c>
      <c r="H1417" s="12">
        <f t="shared" si="91"/>
        <v>0</v>
      </c>
      <c r="I1417" s="324" t="s">
        <v>159</v>
      </c>
      <c r="J1417" s="17">
        <f>VLOOKUP(A1417,'TB 2023'!B:J,9,0)</f>
        <v>0</v>
      </c>
      <c r="K1417" s="18">
        <f t="shared" si="89"/>
        <v>0</v>
      </c>
      <c r="L1417" s="17">
        <f>VLOOKUP(A1417,'TB 2023'!B:M,12,0)</f>
        <v>24991</v>
      </c>
      <c r="M1417" s="18">
        <f t="shared" si="92"/>
        <v>0</v>
      </c>
      <c r="O1417" s="15"/>
    </row>
    <row r="1418" spans="1:15" ht="13.5">
      <c r="A1418" s="13">
        <v>203061990</v>
      </c>
      <c r="B1418" s="14" t="s">
        <v>1515</v>
      </c>
      <c r="C1418" s="15">
        <v>0</v>
      </c>
      <c r="D1418" s="15">
        <v>0</v>
      </c>
      <c r="E1418" s="15">
        <v>0</v>
      </c>
      <c r="F1418" s="15">
        <v>0</v>
      </c>
      <c r="G1418" s="11">
        <f t="shared" si="90"/>
        <v>0</v>
      </c>
      <c r="H1418" s="12">
        <f t="shared" si="91"/>
        <v>0</v>
      </c>
      <c r="I1418" s="324" t="s">
        <v>159</v>
      </c>
      <c r="J1418" s="17">
        <f>VLOOKUP(A1418,'TB 2023'!B:J,9,0)</f>
        <v>0</v>
      </c>
      <c r="K1418" s="18">
        <f t="shared" si="89"/>
        <v>0</v>
      </c>
      <c r="L1418" s="17">
        <f>VLOOKUP(A1418,'TB 2023'!B:M,12,0)</f>
        <v>0</v>
      </c>
      <c r="M1418" s="18">
        <f t="shared" si="92"/>
        <v>0</v>
      </c>
      <c r="O1418" s="15"/>
    </row>
    <row r="1419" spans="1:15" ht="13.5">
      <c r="A1419" s="13">
        <v>203061991</v>
      </c>
      <c r="B1419" s="14" t="s">
        <v>1516</v>
      </c>
      <c r="C1419" s="15">
        <v>0</v>
      </c>
      <c r="D1419" s="15">
        <v>0</v>
      </c>
      <c r="E1419" s="15">
        <v>25827</v>
      </c>
      <c r="F1419" s="15">
        <v>25827</v>
      </c>
      <c r="G1419" s="11">
        <f t="shared" si="90"/>
        <v>0</v>
      </c>
      <c r="H1419" s="12">
        <f t="shared" si="91"/>
        <v>0</v>
      </c>
      <c r="I1419" s="324" t="s">
        <v>159</v>
      </c>
      <c r="J1419" s="17">
        <f>VLOOKUP(A1419,'TB 2023'!B:J,9,0)</f>
        <v>0</v>
      </c>
      <c r="K1419" s="18">
        <f t="shared" si="89"/>
        <v>0</v>
      </c>
      <c r="L1419" s="17">
        <f>VLOOKUP(A1419,'TB 2023'!B:M,12,0)</f>
        <v>25827</v>
      </c>
      <c r="M1419" s="18">
        <f t="shared" si="92"/>
        <v>0</v>
      </c>
      <c r="O1419" s="15"/>
    </row>
    <row r="1420" spans="1:15" ht="13.5">
      <c r="A1420" s="13">
        <v>203061994</v>
      </c>
      <c r="B1420" s="14" t="s">
        <v>1517</v>
      </c>
      <c r="C1420" s="15">
        <v>0</v>
      </c>
      <c r="D1420" s="15">
        <v>0</v>
      </c>
      <c r="E1420" s="15">
        <v>0</v>
      </c>
      <c r="F1420" s="15">
        <v>0</v>
      </c>
      <c r="G1420" s="11">
        <f t="shared" si="90"/>
        <v>0</v>
      </c>
      <c r="H1420" s="12">
        <f t="shared" si="91"/>
        <v>0</v>
      </c>
      <c r="I1420" s="324" t="s">
        <v>159</v>
      </c>
      <c r="J1420" s="17">
        <f>VLOOKUP(A1420,'TB 2023'!B:J,9,0)</f>
        <v>0</v>
      </c>
      <c r="K1420" s="18">
        <f t="shared" si="89"/>
        <v>0</v>
      </c>
      <c r="L1420" s="17">
        <f>VLOOKUP(A1420,'TB 2023'!B:M,12,0)</f>
        <v>0</v>
      </c>
      <c r="M1420" s="18">
        <f t="shared" si="92"/>
        <v>0</v>
      </c>
      <c r="O1420" s="15"/>
    </row>
    <row r="1421" spans="1:15" ht="13.5">
      <c r="A1421" s="13">
        <v>203061997</v>
      </c>
      <c r="B1421" s="14" t="s">
        <v>1518</v>
      </c>
      <c r="C1421" s="15">
        <v>0</v>
      </c>
      <c r="D1421" s="15">
        <v>0</v>
      </c>
      <c r="E1421" s="15">
        <v>0</v>
      </c>
      <c r="F1421" s="15">
        <v>0</v>
      </c>
      <c r="G1421" s="11">
        <f t="shared" si="90"/>
        <v>0</v>
      </c>
      <c r="H1421" s="12">
        <f t="shared" si="91"/>
        <v>0</v>
      </c>
      <c r="I1421" s="324" t="s">
        <v>159</v>
      </c>
      <c r="J1421" s="17">
        <f>VLOOKUP(A1421,'TB 2023'!B:J,9,0)</f>
        <v>0</v>
      </c>
      <c r="K1421" s="18">
        <f t="shared" si="89"/>
        <v>0</v>
      </c>
      <c r="L1421" s="17">
        <f>VLOOKUP(A1421,'TB 2023'!B:M,12,0)</f>
        <v>0</v>
      </c>
      <c r="M1421" s="18">
        <f t="shared" si="92"/>
        <v>0</v>
      </c>
      <c r="O1421" s="15"/>
    </row>
    <row r="1422" spans="1:15" ht="13.5">
      <c r="A1422" s="13">
        <v>203061998</v>
      </c>
      <c r="B1422" s="14" t="s">
        <v>1519</v>
      </c>
      <c r="C1422" s="15">
        <v>0</v>
      </c>
      <c r="D1422" s="15">
        <v>0</v>
      </c>
      <c r="E1422" s="15">
        <v>201580</v>
      </c>
      <c r="F1422" s="15">
        <v>201580</v>
      </c>
      <c r="G1422" s="11">
        <f t="shared" si="90"/>
        <v>0</v>
      </c>
      <c r="H1422" s="12">
        <f t="shared" si="91"/>
        <v>0</v>
      </c>
      <c r="I1422" s="324" t="s">
        <v>159</v>
      </c>
      <c r="J1422" s="17">
        <f>VLOOKUP(A1422,'TB 2023'!B:J,9,0)</f>
        <v>0</v>
      </c>
      <c r="K1422" s="18">
        <f t="shared" si="89"/>
        <v>0</v>
      </c>
      <c r="L1422" s="17">
        <f>VLOOKUP(A1422,'TB 2023'!B:M,12,0)</f>
        <v>201580</v>
      </c>
      <c r="M1422" s="18">
        <f t="shared" si="92"/>
        <v>0</v>
      </c>
      <c r="O1422" s="15"/>
    </row>
    <row r="1423" spans="1:15" ht="13.5">
      <c r="A1423" s="13">
        <v>203061999</v>
      </c>
      <c r="B1423" s="14" t="s">
        <v>1520</v>
      </c>
      <c r="C1423" s="15">
        <v>0</v>
      </c>
      <c r="D1423" s="15">
        <v>0</v>
      </c>
      <c r="E1423" s="15">
        <v>80226.400000000009</v>
      </c>
      <c r="F1423" s="15">
        <v>80226.400000000009</v>
      </c>
      <c r="G1423" s="11">
        <f t="shared" si="90"/>
        <v>0</v>
      </c>
      <c r="H1423" s="12">
        <f t="shared" si="91"/>
        <v>0</v>
      </c>
      <c r="I1423" s="324" t="s">
        <v>159</v>
      </c>
      <c r="J1423" s="17">
        <f>VLOOKUP(A1423,'TB 2023'!B:J,9,0)</f>
        <v>0</v>
      </c>
      <c r="K1423" s="18">
        <f t="shared" si="89"/>
        <v>0</v>
      </c>
      <c r="L1423" s="17">
        <f>VLOOKUP(A1423,'TB 2023'!B:M,12,0)</f>
        <v>80226.400000000009</v>
      </c>
      <c r="M1423" s="18">
        <f t="shared" si="92"/>
        <v>0</v>
      </c>
      <c r="O1423" s="15"/>
    </row>
    <row r="1424" spans="1:15" ht="13.5">
      <c r="A1424" s="13">
        <v>203062000</v>
      </c>
      <c r="B1424" s="14" t="s">
        <v>1521</v>
      </c>
      <c r="C1424" s="15">
        <v>0</v>
      </c>
      <c r="D1424" s="15">
        <v>0</v>
      </c>
      <c r="E1424" s="15">
        <v>143342</v>
      </c>
      <c r="F1424" s="15">
        <v>143342</v>
      </c>
      <c r="G1424" s="11">
        <f t="shared" si="90"/>
        <v>0</v>
      </c>
      <c r="H1424" s="12">
        <f t="shared" si="91"/>
        <v>0</v>
      </c>
      <c r="I1424" s="324" t="s">
        <v>159</v>
      </c>
      <c r="J1424" s="17">
        <f>VLOOKUP(A1424,'TB 2023'!B:J,9,0)</f>
        <v>0</v>
      </c>
      <c r="K1424" s="18">
        <f t="shared" si="89"/>
        <v>0</v>
      </c>
      <c r="L1424" s="17">
        <f>VLOOKUP(A1424,'TB 2023'!B:M,12,0)</f>
        <v>143342</v>
      </c>
      <c r="M1424" s="18">
        <f t="shared" si="92"/>
        <v>0</v>
      </c>
      <c r="O1424" s="15"/>
    </row>
    <row r="1425" spans="1:15" ht="13.5">
      <c r="A1425" s="13">
        <v>203062001</v>
      </c>
      <c r="B1425" s="14" t="s">
        <v>1522</v>
      </c>
      <c r="C1425" s="15">
        <v>0</v>
      </c>
      <c r="D1425" s="15">
        <v>0</v>
      </c>
      <c r="E1425" s="15">
        <v>16309</v>
      </c>
      <c r="F1425" s="15">
        <v>16309</v>
      </c>
      <c r="G1425" s="11">
        <f t="shared" si="90"/>
        <v>0</v>
      </c>
      <c r="H1425" s="12">
        <f t="shared" si="91"/>
        <v>0</v>
      </c>
      <c r="I1425" s="324" t="s">
        <v>159</v>
      </c>
      <c r="J1425" s="17">
        <f>VLOOKUP(A1425,'TB 2023'!B:J,9,0)</f>
        <v>0</v>
      </c>
      <c r="K1425" s="18">
        <f t="shared" si="89"/>
        <v>0</v>
      </c>
      <c r="L1425" s="17">
        <f>VLOOKUP(A1425,'TB 2023'!B:M,12,0)</f>
        <v>16309</v>
      </c>
      <c r="M1425" s="18">
        <f t="shared" si="92"/>
        <v>0</v>
      </c>
      <c r="O1425" s="15"/>
    </row>
    <row r="1426" spans="1:15" ht="13.5">
      <c r="A1426" s="13">
        <v>203062002</v>
      </c>
      <c r="B1426" s="14" t="s">
        <v>1523</v>
      </c>
      <c r="C1426" s="15">
        <v>0</v>
      </c>
      <c r="D1426" s="15">
        <v>0</v>
      </c>
      <c r="E1426" s="15">
        <v>51245</v>
      </c>
      <c r="F1426" s="15">
        <v>51245</v>
      </c>
      <c r="G1426" s="11">
        <f t="shared" si="90"/>
        <v>0</v>
      </c>
      <c r="H1426" s="12">
        <f t="shared" si="91"/>
        <v>0</v>
      </c>
      <c r="I1426" s="324" t="s">
        <v>159</v>
      </c>
      <c r="J1426" s="17">
        <f>VLOOKUP(A1426,'TB 2023'!B:J,9,0)</f>
        <v>0</v>
      </c>
      <c r="K1426" s="18">
        <f t="shared" si="89"/>
        <v>0</v>
      </c>
      <c r="L1426" s="17">
        <f>VLOOKUP(A1426,'TB 2023'!B:M,12,0)</f>
        <v>51245</v>
      </c>
      <c r="M1426" s="18">
        <f t="shared" si="92"/>
        <v>0</v>
      </c>
      <c r="O1426" s="15"/>
    </row>
    <row r="1427" spans="1:15" ht="13.5">
      <c r="A1427" s="13">
        <v>203062003</v>
      </c>
      <c r="B1427" s="14" t="s">
        <v>1524</v>
      </c>
      <c r="C1427" s="15">
        <v>0</v>
      </c>
      <c r="D1427" s="15">
        <v>0</v>
      </c>
      <c r="E1427" s="15">
        <v>444729</v>
      </c>
      <c r="F1427" s="15">
        <v>444729</v>
      </c>
      <c r="G1427" s="11">
        <f t="shared" si="90"/>
        <v>0</v>
      </c>
      <c r="H1427" s="12">
        <f t="shared" si="91"/>
        <v>0</v>
      </c>
      <c r="I1427" s="324" t="s">
        <v>159</v>
      </c>
      <c r="J1427" s="17">
        <f>VLOOKUP(A1427,'TB 2023'!B:J,9,0)</f>
        <v>0</v>
      </c>
      <c r="K1427" s="18">
        <f t="shared" si="89"/>
        <v>0</v>
      </c>
      <c r="L1427" s="17">
        <f>VLOOKUP(A1427,'TB 2023'!B:M,12,0)</f>
        <v>444729</v>
      </c>
      <c r="M1427" s="18">
        <f t="shared" si="92"/>
        <v>0</v>
      </c>
      <c r="O1427" s="15"/>
    </row>
    <row r="1428" spans="1:15" ht="13.5">
      <c r="A1428" s="13">
        <v>203062004</v>
      </c>
      <c r="B1428" s="14" t="s">
        <v>1525</v>
      </c>
      <c r="C1428" s="15">
        <v>0</v>
      </c>
      <c r="D1428" s="15">
        <v>0</v>
      </c>
      <c r="E1428" s="15">
        <v>21756</v>
      </c>
      <c r="F1428" s="15">
        <v>21756</v>
      </c>
      <c r="G1428" s="11">
        <f t="shared" si="90"/>
        <v>0</v>
      </c>
      <c r="H1428" s="12">
        <f t="shared" si="91"/>
        <v>0</v>
      </c>
      <c r="I1428" s="324" t="s">
        <v>159</v>
      </c>
      <c r="J1428" s="17">
        <f>VLOOKUP(A1428,'TB 2023'!B:J,9,0)</f>
        <v>0</v>
      </c>
      <c r="K1428" s="18">
        <f t="shared" si="89"/>
        <v>0</v>
      </c>
      <c r="L1428" s="17">
        <f>VLOOKUP(A1428,'TB 2023'!B:M,12,0)</f>
        <v>21756</v>
      </c>
      <c r="M1428" s="18">
        <f t="shared" si="92"/>
        <v>0</v>
      </c>
      <c r="O1428" s="15"/>
    </row>
    <row r="1429" spans="1:15" ht="13.5">
      <c r="A1429" s="13">
        <v>203062005</v>
      </c>
      <c r="B1429" s="14" t="s">
        <v>1526</v>
      </c>
      <c r="C1429" s="15">
        <v>0</v>
      </c>
      <c r="D1429" s="15">
        <v>0</v>
      </c>
      <c r="E1429" s="15">
        <v>1317</v>
      </c>
      <c r="F1429" s="15">
        <v>1317</v>
      </c>
      <c r="G1429" s="11">
        <f t="shared" si="90"/>
        <v>0</v>
      </c>
      <c r="H1429" s="12">
        <f t="shared" si="91"/>
        <v>0</v>
      </c>
      <c r="I1429" s="324" t="s">
        <v>159</v>
      </c>
      <c r="J1429" s="17">
        <f>VLOOKUP(A1429,'TB 2023'!B:J,9,0)</f>
        <v>0</v>
      </c>
      <c r="K1429" s="18">
        <f t="shared" si="89"/>
        <v>0</v>
      </c>
      <c r="L1429" s="17">
        <f>VLOOKUP(A1429,'TB 2023'!B:M,12,0)</f>
        <v>1317</v>
      </c>
      <c r="M1429" s="18">
        <f t="shared" si="92"/>
        <v>0</v>
      </c>
      <c r="O1429" s="15"/>
    </row>
    <row r="1430" spans="1:15" ht="13.5">
      <c r="A1430" s="13">
        <v>203062006</v>
      </c>
      <c r="B1430" s="14" t="s">
        <v>1527</v>
      </c>
      <c r="C1430" s="15">
        <v>0</v>
      </c>
      <c r="D1430" s="15">
        <v>0</v>
      </c>
      <c r="E1430" s="15">
        <v>19148</v>
      </c>
      <c r="F1430" s="15">
        <v>19148</v>
      </c>
      <c r="G1430" s="11">
        <f t="shared" si="90"/>
        <v>0</v>
      </c>
      <c r="H1430" s="12">
        <f t="shared" si="91"/>
        <v>0</v>
      </c>
      <c r="I1430" s="324" t="s">
        <v>159</v>
      </c>
      <c r="J1430" s="17">
        <f>VLOOKUP(A1430,'TB 2023'!B:J,9,0)</f>
        <v>0</v>
      </c>
      <c r="K1430" s="18">
        <f t="shared" si="89"/>
        <v>0</v>
      </c>
      <c r="L1430" s="17">
        <f>VLOOKUP(A1430,'TB 2023'!B:M,12,0)</f>
        <v>19148</v>
      </c>
      <c r="M1430" s="18">
        <f t="shared" si="92"/>
        <v>0</v>
      </c>
      <c r="O1430" s="15"/>
    </row>
    <row r="1431" spans="1:15" ht="13.5">
      <c r="A1431" s="13">
        <v>203062007</v>
      </c>
      <c r="B1431" s="14" t="s">
        <v>1528</v>
      </c>
      <c r="C1431" s="15">
        <v>0</v>
      </c>
      <c r="D1431" s="15">
        <v>0</v>
      </c>
      <c r="E1431" s="15">
        <v>20362</v>
      </c>
      <c r="F1431" s="15">
        <v>20362</v>
      </c>
      <c r="G1431" s="11">
        <f t="shared" si="90"/>
        <v>0</v>
      </c>
      <c r="H1431" s="12">
        <f t="shared" si="91"/>
        <v>0</v>
      </c>
      <c r="I1431" s="324" t="s">
        <v>159</v>
      </c>
      <c r="J1431" s="17">
        <f>VLOOKUP(A1431,'TB 2023'!B:J,9,0)</f>
        <v>0</v>
      </c>
      <c r="K1431" s="18">
        <f t="shared" si="89"/>
        <v>0</v>
      </c>
      <c r="L1431" s="17">
        <f>VLOOKUP(A1431,'TB 2023'!B:M,12,0)</f>
        <v>20362</v>
      </c>
      <c r="M1431" s="18">
        <f t="shared" si="92"/>
        <v>0</v>
      </c>
      <c r="O1431" s="15"/>
    </row>
    <row r="1432" spans="1:15" ht="13.5">
      <c r="A1432" s="13">
        <v>203062008</v>
      </c>
      <c r="B1432" s="14" t="s">
        <v>1529</v>
      </c>
      <c r="C1432" s="15">
        <v>0</v>
      </c>
      <c r="D1432" s="15">
        <v>0</v>
      </c>
      <c r="E1432" s="15">
        <v>20098</v>
      </c>
      <c r="F1432" s="15">
        <v>20098</v>
      </c>
      <c r="G1432" s="11">
        <f t="shared" si="90"/>
        <v>0</v>
      </c>
      <c r="H1432" s="12">
        <f t="shared" si="91"/>
        <v>0</v>
      </c>
      <c r="I1432" s="324" t="s">
        <v>159</v>
      </c>
      <c r="J1432" s="17">
        <f>VLOOKUP(A1432,'TB 2023'!B:J,9,0)</f>
        <v>0</v>
      </c>
      <c r="K1432" s="18">
        <f t="shared" si="89"/>
        <v>0</v>
      </c>
      <c r="L1432" s="17">
        <f>VLOOKUP(A1432,'TB 2023'!B:M,12,0)</f>
        <v>20098</v>
      </c>
      <c r="M1432" s="18">
        <f t="shared" si="92"/>
        <v>0</v>
      </c>
      <c r="O1432" s="15"/>
    </row>
    <row r="1433" spans="1:15" ht="13.5">
      <c r="A1433" s="13">
        <v>203062009</v>
      </c>
      <c r="B1433" s="14" t="s">
        <v>1530</v>
      </c>
      <c r="C1433" s="15">
        <v>0</v>
      </c>
      <c r="D1433" s="15">
        <v>0</v>
      </c>
      <c r="E1433" s="15">
        <v>74441</v>
      </c>
      <c r="F1433" s="15">
        <v>74441</v>
      </c>
      <c r="G1433" s="11">
        <f t="shared" si="90"/>
        <v>0</v>
      </c>
      <c r="H1433" s="12">
        <f t="shared" si="91"/>
        <v>0</v>
      </c>
      <c r="I1433" s="324" t="s">
        <v>159</v>
      </c>
      <c r="J1433" s="17">
        <f>VLOOKUP(A1433,'TB 2023'!B:J,9,0)</f>
        <v>0</v>
      </c>
      <c r="K1433" s="18">
        <f t="shared" si="89"/>
        <v>0</v>
      </c>
      <c r="L1433" s="17">
        <f>VLOOKUP(A1433,'TB 2023'!B:M,12,0)</f>
        <v>74441</v>
      </c>
      <c r="M1433" s="18">
        <f t="shared" si="92"/>
        <v>0</v>
      </c>
      <c r="O1433" s="15"/>
    </row>
    <row r="1434" spans="1:15" ht="13.5">
      <c r="A1434" s="13">
        <v>203062010</v>
      </c>
      <c r="B1434" s="14" t="s">
        <v>1531</v>
      </c>
      <c r="C1434" s="15">
        <v>0</v>
      </c>
      <c r="D1434" s="15">
        <v>0</v>
      </c>
      <c r="E1434" s="15">
        <v>9382.26</v>
      </c>
      <c r="F1434" s="15">
        <v>9382.26</v>
      </c>
      <c r="G1434" s="11">
        <f t="shared" si="90"/>
        <v>0</v>
      </c>
      <c r="H1434" s="12">
        <f t="shared" si="91"/>
        <v>0</v>
      </c>
      <c r="I1434" s="324" t="s">
        <v>159</v>
      </c>
      <c r="J1434" s="17">
        <f>VLOOKUP(A1434,'TB 2023'!B:J,9,0)</f>
        <v>0</v>
      </c>
      <c r="K1434" s="18">
        <f t="shared" si="89"/>
        <v>0</v>
      </c>
      <c r="L1434" s="17">
        <f>VLOOKUP(A1434,'TB 2023'!B:M,12,0)</f>
        <v>9382.26</v>
      </c>
      <c r="M1434" s="18">
        <f t="shared" si="92"/>
        <v>0</v>
      </c>
      <c r="O1434" s="15"/>
    </row>
    <row r="1435" spans="1:15" ht="13.5">
      <c r="A1435" s="13">
        <v>203062011</v>
      </c>
      <c r="B1435" s="14" t="s">
        <v>1532</v>
      </c>
      <c r="C1435" s="15">
        <v>0</v>
      </c>
      <c r="D1435" s="15">
        <v>0</v>
      </c>
      <c r="E1435" s="15">
        <v>24940</v>
      </c>
      <c r="F1435" s="15">
        <v>24940</v>
      </c>
      <c r="G1435" s="11">
        <f t="shared" si="90"/>
        <v>0</v>
      </c>
      <c r="H1435" s="12">
        <f t="shared" si="91"/>
        <v>0</v>
      </c>
      <c r="I1435" s="324" t="s">
        <v>159</v>
      </c>
      <c r="J1435" s="17">
        <f>VLOOKUP(A1435,'TB 2023'!B:J,9,0)</f>
        <v>0</v>
      </c>
      <c r="K1435" s="18">
        <f t="shared" si="89"/>
        <v>0</v>
      </c>
      <c r="L1435" s="17">
        <f>VLOOKUP(A1435,'TB 2023'!B:M,12,0)</f>
        <v>24940</v>
      </c>
      <c r="M1435" s="18">
        <f t="shared" si="92"/>
        <v>0</v>
      </c>
      <c r="O1435" s="15"/>
    </row>
    <row r="1436" spans="1:15" ht="13.5">
      <c r="A1436" s="13">
        <v>203062012</v>
      </c>
      <c r="B1436" s="14" t="s">
        <v>1533</v>
      </c>
      <c r="C1436" s="15">
        <v>0</v>
      </c>
      <c r="D1436" s="15">
        <v>0</v>
      </c>
      <c r="E1436" s="15">
        <v>27157</v>
      </c>
      <c r="F1436" s="15">
        <v>27157</v>
      </c>
      <c r="G1436" s="11">
        <f t="shared" si="90"/>
        <v>0</v>
      </c>
      <c r="H1436" s="12">
        <f t="shared" si="91"/>
        <v>0</v>
      </c>
      <c r="I1436" s="324" t="s">
        <v>159</v>
      </c>
      <c r="J1436" s="17">
        <f>VLOOKUP(A1436,'TB 2023'!B:J,9,0)</f>
        <v>0</v>
      </c>
      <c r="K1436" s="18">
        <f t="shared" si="89"/>
        <v>0</v>
      </c>
      <c r="L1436" s="17">
        <f>VLOOKUP(A1436,'TB 2023'!B:M,12,0)</f>
        <v>27157</v>
      </c>
      <c r="M1436" s="18">
        <f t="shared" si="92"/>
        <v>0</v>
      </c>
      <c r="O1436" s="15"/>
    </row>
    <row r="1437" spans="1:15" ht="13.5">
      <c r="A1437" s="13">
        <v>203062013</v>
      </c>
      <c r="B1437" s="14" t="s">
        <v>1534</v>
      </c>
      <c r="C1437" s="15">
        <v>0</v>
      </c>
      <c r="D1437" s="15">
        <v>0</v>
      </c>
      <c r="E1437" s="15">
        <v>22045</v>
      </c>
      <c r="F1437" s="15">
        <v>22045</v>
      </c>
      <c r="G1437" s="11">
        <f t="shared" si="90"/>
        <v>0</v>
      </c>
      <c r="H1437" s="12">
        <f t="shared" si="91"/>
        <v>0</v>
      </c>
      <c r="I1437" s="324" t="s">
        <v>159</v>
      </c>
      <c r="J1437" s="17">
        <f>VLOOKUP(A1437,'TB 2023'!B:J,9,0)</f>
        <v>0</v>
      </c>
      <c r="K1437" s="18">
        <f t="shared" si="89"/>
        <v>0</v>
      </c>
      <c r="L1437" s="17">
        <f>VLOOKUP(A1437,'TB 2023'!B:M,12,0)</f>
        <v>22045</v>
      </c>
      <c r="M1437" s="18">
        <f t="shared" si="92"/>
        <v>0</v>
      </c>
      <c r="O1437" s="15"/>
    </row>
    <row r="1438" spans="1:15" ht="13.5">
      <c r="A1438" s="13">
        <v>203062014</v>
      </c>
      <c r="B1438" s="14" t="s">
        <v>1535</v>
      </c>
      <c r="C1438" s="15">
        <v>0</v>
      </c>
      <c r="D1438" s="15">
        <v>0</v>
      </c>
      <c r="E1438" s="15">
        <v>25346</v>
      </c>
      <c r="F1438" s="15">
        <v>25346</v>
      </c>
      <c r="G1438" s="11">
        <f t="shared" si="90"/>
        <v>0</v>
      </c>
      <c r="H1438" s="12">
        <f t="shared" si="91"/>
        <v>0</v>
      </c>
      <c r="I1438" s="324" t="s">
        <v>159</v>
      </c>
      <c r="J1438" s="17">
        <f>VLOOKUP(A1438,'TB 2023'!B:J,9,0)</f>
        <v>0</v>
      </c>
      <c r="K1438" s="18">
        <f t="shared" si="89"/>
        <v>0</v>
      </c>
      <c r="L1438" s="17">
        <f>VLOOKUP(A1438,'TB 2023'!B:M,12,0)</f>
        <v>25346</v>
      </c>
      <c r="M1438" s="18">
        <f t="shared" si="92"/>
        <v>0</v>
      </c>
      <c r="O1438" s="15"/>
    </row>
    <row r="1439" spans="1:15" ht="13.5">
      <c r="A1439" s="13">
        <v>203062015</v>
      </c>
      <c r="B1439" s="14" t="s">
        <v>1536</v>
      </c>
      <c r="C1439" s="15">
        <v>0</v>
      </c>
      <c r="D1439" s="15">
        <v>0</v>
      </c>
      <c r="E1439" s="15">
        <v>0</v>
      </c>
      <c r="F1439" s="15">
        <v>0</v>
      </c>
      <c r="G1439" s="11">
        <f t="shared" si="90"/>
        <v>0</v>
      </c>
      <c r="H1439" s="12">
        <f t="shared" si="91"/>
        <v>0</v>
      </c>
      <c r="I1439" s="324" t="s">
        <v>159</v>
      </c>
      <c r="J1439" s="17">
        <f>VLOOKUP(A1439,'TB 2023'!B:J,9,0)</f>
        <v>0</v>
      </c>
      <c r="K1439" s="18">
        <f t="shared" si="89"/>
        <v>0</v>
      </c>
      <c r="L1439" s="17">
        <f>VLOOKUP(A1439,'TB 2023'!B:M,12,0)</f>
        <v>0</v>
      </c>
      <c r="M1439" s="18">
        <f t="shared" si="92"/>
        <v>0</v>
      </c>
      <c r="O1439" s="15"/>
    </row>
    <row r="1440" spans="1:15" ht="13.5">
      <c r="A1440" s="13">
        <v>203062016</v>
      </c>
      <c r="B1440" s="14" t="s">
        <v>1537</v>
      </c>
      <c r="C1440" s="15">
        <v>0</v>
      </c>
      <c r="D1440" s="15">
        <v>0</v>
      </c>
      <c r="E1440" s="15">
        <v>29068</v>
      </c>
      <c r="F1440" s="15">
        <v>29068</v>
      </c>
      <c r="G1440" s="11">
        <f t="shared" si="90"/>
        <v>0</v>
      </c>
      <c r="H1440" s="12">
        <f t="shared" si="91"/>
        <v>0</v>
      </c>
      <c r="I1440" s="324" t="s">
        <v>159</v>
      </c>
      <c r="J1440" s="17">
        <f>VLOOKUP(A1440,'TB 2023'!B:J,9,0)</f>
        <v>0</v>
      </c>
      <c r="K1440" s="18">
        <f t="shared" si="89"/>
        <v>0</v>
      </c>
      <c r="L1440" s="17">
        <f>VLOOKUP(A1440,'TB 2023'!B:M,12,0)</f>
        <v>29068</v>
      </c>
      <c r="M1440" s="18">
        <f t="shared" si="92"/>
        <v>0</v>
      </c>
      <c r="O1440" s="15"/>
    </row>
    <row r="1441" spans="1:15" ht="13.5">
      <c r="A1441" s="13">
        <v>203062017</v>
      </c>
      <c r="B1441" s="14" t="s">
        <v>1538</v>
      </c>
      <c r="C1441" s="15">
        <v>0</v>
      </c>
      <c r="D1441" s="15">
        <v>0</v>
      </c>
      <c r="E1441" s="15">
        <v>21380</v>
      </c>
      <c r="F1441" s="15">
        <v>21380</v>
      </c>
      <c r="G1441" s="11">
        <f t="shared" si="90"/>
        <v>0</v>
      </c>
      <c r="H1441" s="12">
        <f t="shared" si="91"/>
        <v>0</v>
      </c>
      <c r="I1441" s="324" t="s">
        <v>159</v>
      </c>
      <c r="J1441" s="17">
        <f>VLOOKUP(A1441,'TB 2023'!B:J,9,0)</f>
        <v>0</v>
      </c>
      <c r="K1441" s="18">
        <f t="shared" si="89"/>
        <v>0</v>
      </c>
      <c r="L1441" s="17">
        <f>VLOOKUP(A1441,'TB 2023'!B:M,12,0)</f>
        <v>21380</v>
      </c>
      <c r="M1441" s="18">
        <f t="shared" si="92"/>
        <v>0</v>
      </c>
      <c r="O1441" s="15"/>
    </row>
    <row r="1442" spans="1:15" ht="13.5">
      <c r="A1442" s="13">
        <v>203062018</v>
      </c>
      <c r="B1442" s="14" t="s">
        <v>1539</v>
      </c>
      <c r="C1442" s="15">
        <v>0</v>
      </c>
      <c r="D1442" s="15">
        <v>0</v>
      </c>
      <c r="E1442" s="15">
        <v>20244</v>
      </c>
      <c r="F1442" s="15">
        <v>20244</v>
      </c>
      <c r="G1442" s="11">
        <f t="shared" si="90"/>
        <v>0</v>
      </c>
      <c r="H1442" s="12">
        <f t="shared" si="91"/>
        <v>0</v>
      </c>
      <c r="I1442" s="324" t="s">
        <v>159</v>
      </c>
      <c r="J1442" s="17">
        <f>VLOOKUP(A1442,'TB 2023'!B:J,9,0)</f>
        <v>0</v>
      </c>
      <c r="K1442" s="18">
        <f t="shared" si="89"/>
        <v>0</v>
      </c>
      <c r="L1442" s="17">
        <f>VLOOKUP(A1442,'TB 2023'!B:M,12,0)</f>
        <v>20244</v>
      </c>
      <c r="M1442" s="18">
        <f t="shared" si="92"/>
        <v>0</v>
      </c>
      <c r="O1442" s="15"/>
    </row>
    <row r="1443" spans="1:15" ht="13.5">
      <c r="A1443" s="13">
        <v>203062019</v>
      </c>
      <c r="B1443" s="14" t="s">
        <v>1540</v>
      </c>
      <c r="C1443" s="15">
        <v>0</v>
      </c>
      <c r="D1443" s="15">
        <v>0</v>
      </c>
      <c r="E1443" s="15">
        <v>23642</v>
      </c>
      <c r="F1443" s="15">
        <v>23642</v>
      </c>
      <c r="G1443" s="11">
        <f t="shared" si="90"/>
        <v>0</v>
      </c>
      <c r="H1443" s="12">
        <f t="shared" si="91"/>
        <v>0</v>
      </c>
      <c r="I1443" s="324" t="s">
        <v>159</v>
      </c>
      <c r="J1443" s="17">
        <f>VLOOKUP(A1443,'TB 2023'!B:J,9,0)</f>
        <v>0</v>
      </c>
      <c r="K1443" s="18">
        <f t="shared" si="89"/>
        <v>0</v>
      </c>
      <c r="L1443" s="17">
        <f>VLOOKUP(A1443,'TB 2023'!B:M,12,0)</f>
        <v>23642</v>
      </c>
      <c r="M1443" s="18">
        <f t="shared" si="92"/>
        <v>0</v>
      </c>
      <c r="O1443" s="15"/>
    </row>
    <row r="1444" spans="1:15" ht="13.5">
      <c r="A1444" s="13">
        <v>203062020</v>
      </c>
      <c r="B1444" s="14" t="s">
        <v>1541</v>
      </c>
      <c r="C1444" s="15">
        <v>0</v>
      </c>
      <c r="D1444" s="15">
        <v>0</v>
      </c>
      <c r="E1444" s="15">
        <v>20982</v>
      </c>
      <c r="F1444" s="15">
        <v>20982</v>
      </c>
      <c r="G1444" s="11">
        <f t="shared" si="90"/>
        <v>0</v>
      </c>
      <c r="H1444" s="12">
        <f t="shared" si="91"/>
        <v>0</v>
      </c>
      <c r="I1444" s="324" t="s">
        <v>159</v>
      </c>
      <c r="J1444" s="17">
        <f>VLOOKUP(A1444,'TB 2023'!B:J,9,0)</f>
        <v>0</v>
      </c>
      <c r="K1444" s="18">
        <f t="shared" si="89"/>
        <v>0</v>
      </c>
      <c r="L1444" s="17">
        <f>VLOOKUP(A1444,'TB 2023'!B:M,12,0)</f>
        <v>20982</v>
      </c>
      <c r="M1444" s="18">
        <f t="shared" si="92"/>
        <v>0</v>
      </c>
      <c r="O1444" s="15"/>
    </row>
    <row r="1445" spans="1:15" ht="13.5">
      <c r="A1445" s="13">
        <v>203062021</v>
      </c>
      <c r="B1445" s="14" t="s">
        <v>1542</v>
      </c>
      <c r="C1445" s="15">
        <v>0</v>
      </c>
      <c r="D1445" s="15">
        <v>0</v>
      </c>
      <c r="E1445" s="15">
        <v>37959</v>
      </c>
      <c r="F1445" s="15">
        <v>37959</v>
      </c>
      <c r="G1445" s="11">
        <f t="shared" si="90"/>
        <v>0</v>
      </c>
      <c r="H1445" s="12">
        <f t="shared" si="91"/>
        <v>0</v>
      </c>
      <c r="I1445" s="324" t="s">
        <v>159</v>
      </c>
      <c r="J1445" s="17">
        <f>VLOOKUP(A1445,'TB 2023'!B:J,9,0)</f>
        <v>0</v>
      </c>
      <c r="K1445" s="18">
        <f t="shared" si="89"/>
        <v>0</v>
      </c>
      <c r="L1445" s="17">
        <f>VLOOKUP(A1445,'TB 2023'!B:M,12,0)</f>
        <v>37959</v>
      </c>
      <c r="M1445" s="18">
        <f t="shared" si="92"/>
        <v>0</v>
      </c>
      <c r="O1445" s="15"/>
    </row>
    <row r="1446" spans="1:15" ht="13.5">
      <c r="A1446" s="13">
        <v>203062022</v>
      </c>
      <c r="B1446" s="14" t="s">
        <v>1543</v>
      </c>
      <c r="C1446" s="15">
        <v>0</v>
      </c>
      <c r="D1446" s="15">
        <v>0</v>
      </c>
      <c r="E1446" s="15">
        <v>51369</v>
      </c>
      <c r="F1446" s="15">
        <v>51369</v>
      </c>
      <c r="G1446" s="11">
        <f t="shared" si="90"/>
        <v>0</v>
      </c>
      <c r="H1446" s="12">
        <f t="shared" si="91"/>
        <v>0</v>
      </c>
      <c r="I1446" s="324" t="s">
        <v>159</v>
      </c>
      <c r="J1446" s="17">
        <f>VLOOKUP(A1446,'TB 2023'!B:J,9,0)</f>
        <v>0</v>
      </c>
      <c r="K1446" s="18">
        <f t="shared" si="89"/>
        <v>0</v>
      </c>
      <c r="L1446" s="17">
        <f>VLOOKUP(A1446,'TB 2023'!B:M,12,0)</f>
        <v>51369</v>
      </c>
      <c r="M1446" s="18">
        <f t="shared" si="92"/>
        <v>0</v>
      </c>
      <c r="O1446" s="15"/>
    </row>
    <row r="1447" spans="1:15" ht="13.5">
      <c r="A1447" s="13">
        <v>203062023</v>
      </c>
      <c r="B1447" s="14" t="s">
        <v>1544</v>
      </c>
      <c r="C1447" s="15">
        <v>0</v>
      </c>
      <c r="D1447" s="15">
        <v>0</v>
      </c>
      <c r="E1447" s="15">
        <v>54455</v>
      </c>
      <c r="F1447" s="15">
        <v>54455</v>
      </c>
      <c r="G1447" s="11">
        <f t="shared" si="90"/>
        <v>0</v>
      </c>
      <c r="H1447" s="12">
        <f t="shared" si="91"/>
        <v>0</v>
      </c>
      <c r="I1447" s="324" t="s">
        <v>159</v>
      </c>
      <c r="J1447" s="17">
        <f>VLOOKUP(A1447,'TB 2023'!B:J,9,0)</f>
        <v>0</v>
      </c>
      <c r="K1447" s="18">
        <f t="shared" si="89"/>
        <v>0</v>
      </c>
      <c r="L1447" s="17">
        <f>VLOOKUP(A1447,'TB 2023'!B:M,12,0)</f>
        <v>54455</v>
      </c>
      <c r="M1447" s="18">
        <f t="shared" si="92"/>
        <v>0</v>
      </c>
      <c r="O1447" s="15"/>
    </row>
    <row r="1448" spans="1:15" ht="13.5">
      <c r="A1448" s="13">
        <v>203062024</v>
      </c>
      <c r="B1448" s="14" t="s">
        <v>1545</v>
      </c>
      <c r="C1448" s="15">
        <v>0</v>
      </c>
      <c r="D1448" s="15">
        <v>0</v>
      </c>
      <c r="E1448" s="15">
        <v>12834</v>
      </c>
      <c r="F1448" s="15">
        <v>12834</v>
      </c>
      <c r="G1448" s="11">
        <f t="shared" si="90"/>
        <v>0</v>
      </c>
      <c r="H1448" s="12">
        <f t="shared" si="91"/>
        <v>0</v>
      </c>
      <c r="I1448" s="324" t="s">
        <v>159</v>
      </c>
      <c r="J1448" s="17">
        <f>VLOOKUP(A1448,'TB 2023'!B:J,9,0)</f>
        <v>0</v>
      </c>
      <c r="K1448" s="18">
        <f t="shared" si="89"/>
        <v>0</v>
      </c>
      <c r="L1448" s="17">
        <f>VLOOKUP(A1448,'TB 2023'!B:M,12,0)</f>
        <v>12834</v>
      </c>
      <c r="M1448" s="18">
        <f t="shared" si="92"/>
        <v>0</v>
      </c>
      <c r="O1448" s="15"/>
    </row>
    <row r="1449" spans="1:15" ht="13.5">
      <c r="A1449" s="13">
        <v>203062025</v>
      </c>
      <c r="B1449" s="14" t="s">
        <v>1546</v>
      </c>
      <c r="C1449" s="15">
        <v>0</v>
      </c>
      <c r="D1449" s="15">
        <v>0</v>
      </c>
      <c r="E1449" s="15">
        <v>16056</v>
      </c>
      <c r="F1449" s="15">
        <v>16056</v>
      </c>
      <c r="G1449" s="11">
        <f t="shared" si="90"/>
        <v>0</v>
      </c>
      <c r="H1449" s="12">
        <f t="shared" si="91"/>
        <v>0</v>
      </c>
      <c r="I1449" s="324" t="s">
        <v>159</v>
      </c>
      <c r="J1449" s="17">
        <f>VLOOKUP(A1449,'TB 2023'!B:J,9,0)</f>
        <v>0</v>
      </c>
      <c r="K1449" s="18">
        <f t="shared" si="89"/>
        <v>0</v>
      </c>
      <c r="L1449" s="17">
        <f>VLOOKUP(A1449,'TB 2023'!B:M,12,0)</f>
        <v>16056</v>
      </c>
      <c r="M1449" s="18">
        <f t="shared" si="92"/>
        <v>0</v>
      </c>
      <c r="O1449" s="15"/>
    </row>
    <row r="1450" spans="1:15" ht="13.5">
      <c r="A1450" s="13">
        <v>203062026</v>
      </c>
      <c r="B1450" s="14" t="s">
        <v>1547</v>
      </c>
      <c r="C1450" s="15">
        <v>0</v>
      </c>
      <c r="D1450" s="15">
        <v>0</v>
      </c>
      <c r="E1450" s="15">
        <v>303918.67</v>
      </c>
      <c r="F1450" s="15">
        <v>303918.67</v>
      </c>
      <c r="G1450" s="11">
        <f t="shared" si="90"/>
        <v>0</v>
      </c>
      <c r="H1450" s="12">
        <f t="shared" si="91"/>
        <v>0</v>
      </c>
      <c r="I1450" s="324" t="s">
        <v>159</v>
      </c>
      <c r="J1450" s="17">
        <f>VLOOKUP(A1450,'TB 2023'!B:J,9,0)</f>
        <v>0</v>
      </c>
      <c r="K1450" s="18">
        <f t="shared" si="89"/>
        <v>0</v>
      </c>
      <c r="L1450" s="17">
        <f>VLOOKUP(A1450,'TB 2023'!B:M,12,0)</f>
        <v>303918.67</v>
      </c>
      <c r="M1450" s="18">
        <f t="shared" si="92"/>
        <v>0</v>
      </c>
      <c r="O1450" s="15"/>
    </row>
    <row r="1451" spans="1:15" ht="13.5">
      <c r="A1451" s="13">
        <v>203062027</v>
      </c>
      <c r="B1451" s="14" t="s">
        <v>1548</v>
      </c>
      <c r="C1451" s="15">
        <v>0</v>
      </c>
      <c r="D1451" s="15">
        <v>0</v>
      </c>
      <c r="E1451" s="15">
        <v>20973</v>
      </c>
      <c r="F1451" s="15">
        <v>20973</v>
      </c>
      <c r="G1451" s="11">
        <f t="shared" si="90"/>
        <v>0</v>
      </c>
      <c r="H1451" s="12">
        <f t="shared" si="91"/>
        <v>0</v>
      </c>
      <c r="I1451" s="324" t="s">
        <v>159</v>
      </c>
      <c r="J1451" s="17">
        <f>VLOOKUP(A1451,'TB 2023'!B:J,9,0)</f>
        <v>0</v>
      </c>
      <c r="K1451" s="18">
        <f t="shared" si="89"/>
        <v>0</v>
      </c>
      <c r="L1451" s="17">
        <f>VLOOKUP(A1451,'TB 2023'!B:M,12,0)</f>
        <v>20973</v>
      </c>
      <c r="M1451" s="18">
        <f t="shared" si="92"/>
        <v>0</v>
      </c>
      <c r="O1451" s="15"/>
    </row>
    <row r="1452" spans="1:15" ht="13.5">
      <c r="A1452" s="13">
        <v>203062028</v>
      </c>
      <c r="B1452" s="14" t="s">
        <v>1549</v>
      </c>
      <c r="C1452" s="15">
        <v>0</v>
      </c>
      <c r="D1452" s="15">
        <v>0</v>
      </c>
      <c r="E1452" s="15">
        <v>0</v>
      </c>
      <c r="F1452" s="15">
        <v>0</v>
      </c>
      <c r="G1452" s="11">
        <f t="shared" si="90"/>
        <v>0</v>
      </c>
      <c r="H1452" s="12">
        <f t="shared" si="91"/>
        <v>0</v>
      </c>
      <c r="I1452" s="324" t="s">
        <v>159</v>
      </c>
      <c r="J1452" s="17">
        <f>VLOOKUP(A1452,'TB 2023'!B:J,9,0)</f>
        <v>0</v>
      </c>
      <c r="K1452" s="18">
        <f t="shared" si="89"/>
        <v>0</v>
      </c>
      <c r="L1452" s="17">
        <f>VLOOKUP(A1452,'TB 2023'!B:M,12,0)</f>
        <v>0</v>
      </c>
      <c r="M1452" s="18">
        <f t="shared" si="92"/>
        <v>0</v>
      </c>
      <c r="O1452" s="15"/>
    </row>
    <row r="1453" spans="1:15" ht="13.5">
      <c r="A1453" s="13">
        <v>203062029</v>
      </c>
      <c r="B1453" s="14" t="s">
        <v>1550</v>
      </c>
      <c r="C1453" s="15">
        <v>0</v>
      </c>
      <c r="D1453" s="15">
        <v>0</v>
      </c>
      <c r="E1453" s="15">
        <v>79749</v>
      </c>
      <c r="F1453" s="15">
        <v>79749</v>
      </c>
      <c r="G1453" s="11">
        <f t="shared" si="90"/>
        <v>0</v>
      </c>
      <c r="H1453" s="12">
        <f t="shared" si="91"/>
        <v>0</v>
      </c>
      <c r="I1453" s="324" t="s">
        <v>159</v>
      </c>
      <c r="J1453" s="17">
        <f>VLOOKUP(A1453,'TB 2023'!B:J,9,0)</f>
        <v>0</v>
      </c>
      <c r="K1453" s="18">
        <f t="shared" si="89"/>
        <v>0</v>
      </c>
      <c r="L1453" s="17">
        <f>VLOOKUP(A1453,'TB 2023'!B:M,12,0)</f>
        <v>79749</v>
      </c>
      <c r="M1453" s="18">
        <f t="shared" si="92"/>
        <v>0</v>
      </c>
      <c r="O1453" s="15"/>
    </row>
    <row r="1454" spans="1:15" ht="13.5">
      <c r="A1454" s="13">
        <v>203062030</v>
      </c>
      <c r="B1454" s="14" t="s">
        <v>1551</v>
      </c>
      <c r="C1454" s="15">
        <v>0</v>
      </c>
      <c r="D1454" s="15">
        <v>0</v>
      </c>
      <c r="E1454" s="15">
        <v>26506</v>
      </c>
      <c r="F1454" s="15">
        <v>26506</v>
      </c>
      <c r="G1454" s="11">
        <f t="shared" si="90"/>
        <v>0</v>
      </c>
      <c r="H1454" s="12">
        <f t="shared" si="91"/>
        <v>0</v>
      </c>
      <c r="I1454" s="324" t="s">
        <v>159</v>
      </c>
      <c r="J1454" s="17">
        <f>VLOOKUP(A1454,'TB 2023'!B:J,9,0)</f>
        <v>0</v>
      </c>
      <c r="K1454" s="18">
        <f t="shared" si="89"/>
        <v>0</v>
      </c>
      <c r="L1454" s="17">
        <f>VLOOKUP(A1454,'TB 2023'!B:M,12,0)</f>
        <v>26506</v>
      </c>
      <c r="M1454" s="18">
        <f t="shared" si="92"/>
        <v>0</v>
      </c>
      <c r="O1454" s="15"/>
    </row>
    <row r="1455" spans="1:15" ht="13.5">
      <c r="A1455" s="13">
        <v>203062031</v>
      </c>
      <c r="B1455" s="14" t="s">
        <v>1552</v>
      </c>
      <c r="C1455" s="15">
        <v>0</v>
      </c>
      <c r="D1455" s="15">
        <v>0</v>
      </c>
      <c r="E1455" s="15">
        <v>21731</v>
      </c>
      <c r="F1455" s="15">
        <v>21731</v>
      </c>
      <c r="G1455" s="11">
        <f t="shared" si="90"/>
        <v>0</v>
      </c>
      <c r="H1455" s="12">
        <f t="shared" si="91"/>
        <v>0</v>
      </c>
      <c r="I1455" s="324" t="s">
        <v>159</v>
      </c>
      <c r="J1455" s="17">
        <f>VLOOKUP(A1455,'TB 2023'!B:J,9,0)</f>
        <v>0</v>
      </c>
      <c r="K1455" s="18">
        <f t="shared" si="89"/>
        <v>0</v>
      </c>
      <c r="L1455" s="17">
        <f>VLOOKUP(A1455,'TB 2023'!B:M,12,0)</f>
        <v>21731</v>
      </c>
      <c r="M1455" s="18">
        <f t="shared" si="92"/>
        <v>0</v>
      </c>
      <c r="O1455" s="15"/>
    </row>
    <row r="1456" spans="1:15" ht="13.5">
      <c r="A1456" s="13">
        <v>203062032</v>
      </c>
      <c r="B1456" s="14" t="s">
        <v>1553</v>
      </c>
      <c r="C1456" s="15">
        <v>0</v>
      </c>
      <c r="D1456" s="15">
        <v>0</v>
      </c>
      <c r="E1456" s="15">
        <v>24847</v>
      </c>
      <c r="F1456" s="15">
        <v>24847</v>
      </c>
      <c r="G1456" s="11">
        <f t="shared" si="90"/>
        <v>0</v>
      </c>
      <c r="H1456" s="12">
        <f t="shared" si="91"/>
        <v>0</v>
      </c>
      <c r="I1456" s="324" t="s">
        <v>159</v>
      </c>
      <c r="J1456" s="17">
        <f>VLOOKUP(A1456,'TB 2023'!B:J,9,0)</f>
        <v>0</v>
      </c>
      <c r="K1456" s="18">
        <f t="shared" si="89"/>
        <v>0</v>
      </c>
      <c r="L1456" s="17">
        <f>VLOOKUP(A1456,'TB 2023'!B:M,12,0)</f>
        <v>24847</v>
      </c>
      <c r="M1456" s="18">
        <f t="shared" si="92"/>
        <v>0</v>
      </c>
      <c r="O1456" s="15"/>
    </row>
    <row r="1457" spans="1:15" ht="13.5">
      <c r="A1457" s="13">
        <v>203062033</v>
      </c>
      <c r="B1457" s="14" t="s">
        <v>1554</v>
      </c>
      <c r="C1457" s="15">
        <v>0</v>
      </c>
      <c r="D1457" s="15">
        <v>0</v>
      </c>
      <c r="E1457" s="15">
        <v>28245</v>
      </c>
      <c r="F1457" s="15">
        <v>28245</v>
      </c>
      <c r="G1457" s="11">
        <f t="shared" si="90"/>
        <v>0</v>
      </c>
      <c r="H1457" s="12">
        <f t="shared" si="91"/>
        <v>0</v>
      </c>
      <c r="I1457" s="324" t="s">
        <v>159</v>
      </c>
      <c r="J1457" s="17">
        <f>VLOOKUP(A1457,'TB 2023'!B:J,9,0)</f>
        <v>0</v>
      </c>
      <c r="K1457" s="18">
        <f t="shared" si="89"/>
        <v>0</v>
      </c>
      <c r="L1457" s="17">
        <f>VLOOKUP(A1457,'TB 2023'!B:M,12,0)</f>
        <v>28245</v>
      </c>
      <c r="M1457" s="18">
        <f t="shared" si="92"/>
        <v>0</v>
      </c>
      <c r="O1457" s="15"/>
    </row>
    <row r="1458" spans="1:15" ht="13.5">
      <c r="A1458" s="13">
        <v>203062034</v>
      </c>
      <c r="B1458" s="14" t="s">
        <v>1555</v>
      </c>
      <c r="C1458" s="15">
        <v>0</v>
      </c>
      <c r="D1458" s="15">
        <v>0</v>
      </c>
      <c r="E1458" s="15">
        <v>0</v>
      </c>
      <c r="F1458" s="15">
        <v>0</v>
      </c>
      <c r="G1458" s="11">
        <f t="shared" si="90"/>
        <v>0</v>
      </c>
      <c r="H1458" s="12">
        <f t="shared" si="91"/>
        <v>0</v>
      </c>
      <c r="I1458" s="324" t="s">
        <v>159</v>
      </c>
      <c r="J1458" s="17">
        <f>VLOOKUP(A1458,'TB 2023'!B:J,9,0)</f>
        <v>0</v>
      </c>
      <c r="K1458" s="18">
        <f t="shared" si="89"/>
        <v>0</v>
      </c>
      <c r="L1458" s="17">
        <f>VLOOKUP(A1458,'TB 2023'!B:M,12,0)</f>
        <v>0</v>
      </c>
      <c r="M1458" s="18">
        <f t="shared" si="92"/>
        <v>0</v>
      </c>
      <c r="O1458" s="15"/>
    </row>
    <row r="1459" spans="1:15" ht="13.5">
      <c r="A1459" s="13">
        <v>203062035</v>
      </c>
      <c r="B1459" s="14" t="s">
        <v>1556</v>
      </c>
      <c r="C1459" s="15">
        <v>0</v>
      </c>
      <c r="D1459" s="15">
        <v>0</v>
      </c>
      <c r="E1459" s="15">
        <v>0</v>
      </c>
      <c r="F1459" s="15">
        <v>0</v>
      </c>
      <c r="G1459" s="11">
        <f t="shared" si="90"/>
        <v>0</v>
      </c>
      <c r="H1459" s="12">
        <f t="shared" si="91"/>
        <v>0</v>
      </c>
      <c r="I1459" s="324" t="s">
        <v>159</v>
      </c>
      <c r="J1459" s="17">
        <f>VLOOKUP(A1459,'TB 2023'!B:J,9,0)</f>
        <v>0</v>
      </c>
      <c r="K1459" s="18">
        <f t="shared" si="89"/>
        <v>0</v>
      </c>
      <c r="L1459" s="17">
        <f>VLOOKUP(A1459,'TB 2023'!B:M,12,0)</f>
        <v>0</v>
      </c>
      <c r="M1459" s="18">
        <f t="shared" si="92"/>
        <v>0</v>
      </c>
      <c r="O1459" s="15"/>
    </row>
    <row r="1460" spans="1:15" ht="13.5">
      <c r="A1460" s="13">
        <v>203062036</v>
      </c>
      <c r="B1460" s="14" t="s">
        <v>1557</v>
      </c>
      <c r="C1460" s="15">
        <v>0</v>
      </c>
      <c r="D1460" s="15">
        <v>0</v>
      </c>
      <c r="E1460" s="15">
        <v>15255</v>
      </c>
      <c r="F1460" s="15">
        <v>15255</v>
      </c>
      <c r="G1460" s="11">
        <f t="shared" si="90"/>
        <v>0</v>
      </c>
      <c r="H1460" s="12">
        <f t="shared" si="91"/>
        <v>0</v>
      </c>
      <c r="I1460" s="324" t="s">
        <v>159</v>
      </c>
      <c r="J1460" s="17">
        <f>VLOOKUP(A1460,'TB 2023'!B:J,9,0)</f>
        <v>0</v>
      </c>
      <c r="K1460" s="18">
        <f t="shared" si="89"/>
        <v>0</v>
      </c>
      <c r="L1460" s="17">
        <f>VLOOKUP(A1460,'TB 2023'!B:M,12,0)</f>
        <v>15255</v>
      </c>
      <c r="M1460" s="18">
        <f t="shared" si="92"/>
        <v>0</v>
      </c>
      <c r="O1460" s="15"/>
    </row>
    <row r="1461" spans="1:15" ht="13.5">
      <c r="A1461" s="13">
        <v>203062037</v>
      </c>
      <c r="B1461" s="14" t="s">
        <v>1558</v>
      </c>
      <c r="C1461" s="15">
        <v>0</v>
      </c>
      <c r="D1461" s="15">
        <v>0</v>
      </c>
      <c r="E1461" s="15">
        <v>41264</v>
      </c>
      <c r="F1461" s="15">
        <v>41264</v>
      </c>
      <c r="G1461" s="11">
        <f t="shared" si="90"/>
        <v>0</v>
      </c>
      <c r="H1461" s="12">
        <f t="shared" si="91"/>
        <v>0</v>
      </c>
      <c r="I1461" s="324" t="s">
        <v>159</v>
      </c>
      <c r="J1461" s="17">
        <f>VLOOKUP(A1461,'TB 2023'!B:J,9,0)</f>
        <v>0</v>
      </c>
      <c r="K1461" s="18">
        <f t="shared" si="89"/>
        <v>0</v>
      </c>
      <c r="L1461" s="17">
        <f>VLOOKUP(A1461,'TB 2023'!B:M,12,0)</f>
        <v>41264</v>
      </c>
      <c r="M1461" s="18">
        <f t="shared" si="92"/>
        <v>0</v>
      </c>
      <c r="O1461" s="15"/>
    </row>
    <row r="1462" spans="1:15" ht="13.5">
      <c r="A1462" s="13">
        <v>203062038</v>
      </c>
      <c r="B1462" s="14" t="s">
        <v>1559</v>
      </c>
      <c r="C1462" s="15">
        <v>0</v>
      </c>
      <c r="D1462" s="15">
        <v>0</v>
      </c>
      <c r="E1462" s="15">
        <v>146688</v>
      </c>
      <c r="F1462" s="15">
        <v>146688</v>
      </c>
      <c r="G1462" s="11">
        <f t="shared" si="90"/>
        <v>0</v>
      </c>
      <c r="H1462" s="12">
        <f t="shared" si="91"/>
        <v>0</v>
      </c>
      <c r="I1462" s="324" t="s">
        <v>159</v>
      </c>
      <c r="J1462" s="17">
        <f>VLOOKUP(A1462,'TB 2023'!B:J,9,0)</f>
        <v>0</v>
      </c>
      <c r="K1462" s="18">
        <f t="shared" si="89"/>
        <v>0</v>
      </c>
      <c r="L1462" s="17">
        <f>VLOOKUP(A1462,'TB 2023'!B:M,12,0)</f>
        <v>146688</v>
      </c>
      <c r="M1462" s="18">
        <f t="shared" si="92"/>
        <v>0</v>
      </c>
      <c r="O1462" s="15"/>
    </row>
    <row r="1463" spans="1:15" ht="13.5">
      <c r="A1463" s="13">
        <v>203062039</v>
      </c>
      <c r="B1463" s="14" t="s">
        <v>1560</v>
      </c>
      <c r="C1463" s="15">
        <v>0</v>
      </c>
      <c r="D1463" s="15">
        <v>0</v>
      </c>
      <c r="E1463" s="15">
        <v>120608</v>
      </c>
      <c r="F1463" s="15">
        <v>120608</v>
      </c>
      <c r="G1463" s="11">
        <f t="shared" si="90"/>
        <v>0</v>
      </c>
      <c r="H1463" s="12">
        <f t="shared" si="91"/>
        <v>0</v>
      </c>
      <c r="I1463" s="324" t="s">
        <v>159</v>
      </c>
      <c r="J1463" s="17">
        <f>VLOOKUP(A1463,'TB 2023'!B:J,9,0)</f>
        <v>0</v>
      </c>
      <c r="K1463" s="18">
        <f t="shared" si="89"/>
        <v>0</v>
      </c>
      <c r="L1463" s="17">
        <f>VLOOKUP(A1463,'TB 2023'!B:M,12,0)</f>
        <v>120608</v>
      </c>
      <c r="M1463" s="18">
        <f t="shared" si="92"/>
        <v>0</v>
      </c>
      <c r="O1463" s="15"/>
    </row>
    <row r="1464" spans="1:15" ht="13.5">
      <c r="A1464" s="13">
        <v>203062040</v>
      </c>
      <c r="B1464" s="14" t="s">
        <v>1561</v>
      </c>
      <c r="C1464" s="15">
        <v>0</v>
      </c>
      <c r="D1464" s="15">
        <v>0</v>
      </c>
      <c r="E1464" s="15">
        <v>199460</v>
      </c>
      <c r="F1464" s="15">
        <v>199460</v>
      </c>
      <c r="G1464" s="11">
        <f t="shared" si="90"/>
        <v>0</v>
      </c>
      <c r="H1464" s="12">
        <f t="shared" si="91"/>
        <v>0</v>
      </c>
      <c r="I1464" s="324" t="s">
        <v>159</v>
      </c>
      <c r="J1464" s="17">
        <f>VLOOKUP(A1464,'TB 2023'!B:J,9,0)</f>
        <v>0</v>
      </c>
      <c r="K1464" s="18">
        <f t="shared" si="89"/>
        <v>0</v>
      </c>
      <c r="L1464" s="17">
        <f>VLOOKUP(A1464,'TB 2023'!B:M,12,0)</f>
        <v>199460</v>
      </c>
      <c r="M1464" s="18">
        <f t="shared" si="92"/>
        <v>0</v>
      </c>
      <c r="O1464" s="15"/>
    </row>
    <row r="1465" spans="1:15" ht="13.5">
      <c r="A1465" s="13">
        <v>203062041</v>
      </c>
      <c r="B1465" s="14" t="s">
        <v>1562</v>
      </c>
      <c r="C1465" s="15">
        <v>0</v>
      </c>
      <c r="D1465" s="15">
        <v>0</v>
      </c>
      <c r="E1465" s="15">
        <v>905</v>
      </c>
      <c r="F1465" s="15">
        <v>905</v>
      </c>
      <c r="G1465" s="11">
        <f t="shared" si="90"/>
        <v>0</v>
      </c>
      <c r="H1465" s="12">
        <f t="shared" si="91"/>
        <v>0</v>
      </c>
      <c r="I1465" s="324" t="s">
        <v>159</v>
      </c>
      <c r="J1465" s="17">
        <f>VLOOKUP(A1465,'TB 2023'!B:J,9,0)</f>
        <v>0</v>
      </c>
      <c r="K1465" s="18">
        <f t="shared" si="89"/>
        <v>0</v>
      </c>
      <c r="L1465" s="17">
        <f>VLOOKUP(A1465,'TB 2023'!B:M,12,0)</f>
        <v>905</v>
      </c>
      <c r="M1465" s="18">
        <f t="shared" si="92"/>
        <v>0</v>
      </c>
      <c r="O1465" s="15"/>
    </row>
    <row r="1466" spans="1:15" ht="13.5">
      <c r="A1466" s="13">
        <v>203062042</v>
      </c>
      <c r="B1466" s="14" t="s">
        <v>1563</v>
      </c>
      <c r="C1466" s="15">
        <v>0</v>
      </c>
      <c r="D1466" s="15">
        <v>0</v>
      </c>
      <c r="E1466" s="15">
        <v>20702</v>
      </c>
      <c r="F1466" s="15">
        <v>20702</v>
      </c>
      <c r="G1466" s="11">
        <f t="shared" si="90"/>
        <v>0</v>
      </c>
      <c r="H1466" s="12">
        <f t="shared" si="91"/>
        <v>0</v>
      </c>
      <c r="I1466" s="324" t="s">
        <v>159</v>
      </c>
      <c r="J1466" s="17">
        <f>VLOOKUP(A1466,'TB 2023'!B:J,9,0)</f>
        <v>0</v>
      </c>
      <c r="K1466" s="18">
        <f t="shared" si="89"/>
        <v>0</v>
      </c>
      <c r="L1466" s="17">
        <f>VLOOKUP(A1466,'TB 2023'!B:M,12,0)</f>
        <v>20702</v>
      </c>
      <c r="M1466" s="18">
        <f t="shared" si="92"/>
        <v>0</v>
      </c>
      <c r="O1466" s="15"/>
    </row>
    <row r="1467" spans="1:15" ht="13.5">
      <c r="A1467" s="13">
        <v>203062043</v>
      </c>
      <c r="B1467" s="14" t="s">
        <v>3288</v>
      </c>
      <c r="C1467" s="15">
        <v>0</v>
      </c>
      <c r="D1467" s="15">
        <v>0</v>
      </c>
      <c r="E1467" s="15">
        <v>23465</v>
      </c>
      <c r="F1467" s="15">
        <v>23465</v>
      </c>
      <c r="G1467" s="11">
        <f t="shared" si="90"/>
        <v>0</v>
      </c>
      <c r="H1467" s="12">
        <f t="shared" si="91"/>
        <v>0</v>
      </c>
      <c r="I1467" s="324" t="s">
        <v>159</v>
      </c>
      <c r="J1467" s="17">
        <f>VLOOKUP(A1467,'TB 2023'!B:J,9,0)</f>
        <v>0</v>
      </c>
      <c r="K1467" s="18">
        <f t="shared" si="89"/>
        <v>0</v>
      </c>
      <c r="L1467" s="17">
        <f>VLOOKUP(A1467,'TB 2023'!B:M,12,0)</f>
        <v>23465</v>
      </c>
      <c r="M1467" s="18">
        <f t="shared" si="92"/>
        <v>0</v>
      </c>
      <c r="O1467" s="15"/>
    </row>
    <row r="1468" spans="1:15" ht="13.5">
      <c r="A1468" s="13">
        <v>203062044</v>
      </c>
      <c r="B1468" s="14" t="s">
        <v>1565</v>
      </c>
      <c r="C1468" s="15">
        <v>0</v>
      </c>
      <c r="D1468" s="15">
        <v>0</v>
      </c>
      <c r="E1468" s="15">
        <v>21604</v>
      </c>
      <c r="F1468" s="15">
        <v>21604</v>
      </c>
      <c r="G1468" s="11">
        <f t="shared" si="90"/>
        <v>0</v>
      </c>
      <c r="H1468" s="12">
        <f t="shared" si="91"/>
        <v>0</v>
      </c>
      <c r="I1468" s="324" t="s">
        <v>159</v>
      </c>
      <c r="J1468" s="17">
        <f>VLOOKUP(A1468,'TB 2023'!B:J,9,0)</f>
        <v>0</v>
      </c>
      <c r="K1468" s="18">
        <f t="shared" si="89"/>
        <v>0</v>
      </c>
      <c r="L1468" s="17">
        <f>VLOOKUP(A1468,'TB 2023'!B:M,12,0)</f>
        <v>21604</v>
      </c>
      <c r="M1468" s="18">
        <f t="shared" si="92"/>
        <v>0</v>
      </c>
      <c r="O1468" s="15"/>
    </row>
    <row r="1469" spans="1:15" ht="13.5">
      <c r="A1469" s="13">
        <v>203062045</v>
      </c>
      <c r="B1469" s="14" t="s">
        <v>1566</v>
      </c>
      <c r="C1469" s="15">
        <v>0</v>
      </c>
      <c r="D1469" s="15">
        <v>0</v>
      </c>
      <c r="E1469" s="15">
        <v>23120</v>
      </c>
      <c r="F1469" s="15">
        <v>23120</v>
      </c>
      <c r="G1469" s="11">
        <f t="shared" si="90"/>
        <v>0</v>
      </c>
      <c r="H1469" s="12">
        <f t="shared" si="91"/>
        <v>0</v>
      </c>
      <c r="I1469" s="324" t="s">
        <v>159</v>
      </c>
      <c r="J1469" s="17">
        <f>VLOOKUP(A1469,'TB 2023'!B:J,9,0)</f>
        <v>0</v>
      </c>
      <c r="K1469" s="18">
        <f t="shared" si="89"/>
        <v>0</v>
      </c>
      <c r="L1469" s="17">
        <f>VLOOKUP(A1469,'TB 2023'!B:M,12,0)</f>
        <v>23120</v>
      </c>
      <c r="M1469" s="18">
        <f t="shared" si="92"/>
        <v>0</v>
      </c>
      <c r="O1469" s="15"/>
    </row>
    <row r="1470" spans="1:15" ht="13.5">
      <c r="A1470" s="13">
        <v>203062046</v>
      </c>
      <c r="B1470" s="14" t="s">
        <v>1567</v>
      </c>
      <c r="C1470" s="15">
        <v>0</v>
      </c>
      <c r="D1470" s="15">
        <v>0</v>
      </c>
      <c r="E1470" s="15">
        <v>103438</v>
      </c>
      <c r="F1470" s="15">
        <v>103438</v>
      </c>
      <c r="G1470" s="11">
        <f t="shared" si="90"/>
        <v>0</v>
      </c>
      <c r="H1470" s="12">
        <f t="shared" si="91"/>
        <v>0</v>
      </c>
      <c r="I1470" s="324" t="s">
        <v>159</v>
      </c>
      <c r="J1470" s="17">
        <f>VLOOKUP(A1470,'TB 2023'!B:J,9,0)</f>
        <v>0</v>
      </c>
      <c r="K1470" s="18">
        <f t="shared" si="89"/>
        <v>0</v>
      </c>
      <c r="L1470" s="17">
        <f>VLOOKUP(A1470,'TB 2023'!B:M,12,0)</f>
        <v>103438</v>
      </c>
      <c r="M1470" s="18">
        <f t="shared" si="92"/>
        <v>0</v>
      </c>
      <c r="O1470" s="15"/>
    </row>
    <row r="1471" spans="1:15" ht="13.5">
      <c r="A1471" s="13">
        <v>203062047</v>
      </c>
      <c r="B1471" s="14" t="s">
        <v>1568</v>
      </c>
      <c r="C1471" s="15">
        <v>0</v>
      </c>
      <c r="D1471" s="15">
        <v>0</v>
      </c>
      <c r="E1471" s="15">
        <v>14037</v>
      </c>
      <c r="F1471" s="15">
        <v>14037</v>
      </c>
      <c r="G1471" s="11">
        <f t="shared" si="90"/>
        <v>0</v>
      </c>
      <c r="H1471" s="12">
        <f t="shared" si="91"/>
        <v>0</v>
      </c>
      <c r="I1471" s="324" t="s">
        <v>159</v>
      </c>
      <c r="J1471" s="17">
        <f>VLOOKUP(A1471,'TB 2023'!B:J,9,0)</f>
        <v>0</v>
      </c>
      <c r="K1471" s="18">
        <f t="shared" si="89"/>
        <v>0</v>
      </c>
      <c r="L1471" s="17">
        <f>VLOOKUP(A1471,'TB 2023'!B:M,12,0)</f>
        <v>14037</v>
      </c>
      <c r="M1471" s="18">
        <f t="shared" si="92"/>
        <v>0</v>
      </c>
      <c r="O1471" s="15"/>
    </row>
    <row r="1472" spans="1:15" ht="13.5">
      <c r="A1472" s="13">
        <v>203062048</v>
      </c>
      <c r="B1472" s="14" t="s">
        <v>1569</v>
      </c>
      <c r="C1472" s="15">
        <v>0</v>
      </c>
      <c r="D1472" s="15">
        <v>0</v>
      </c>
      <c r="E1472" s="15">
        <v>37449</v>
      </c>
      <c r="F1472" s="15">
        <v>37449</v>
      </c>
      <c r="G1472" s="11">
        <f t="shared" si="90"/>
        <v>0</v>
      </c>
      <c r="H1472" s="12">
        <f t="shared" si="91"/>
        <v>0</v>
      </c>
      <c r="I1472" s="324" t="s">
        <v>159</v>
      </c>
      <c r="J1472" s="17">
        <f>VLOOKUP(A1472,'TB 2023'!B:J,9,0)</f>
        <v>0</v>
      </c>
      <c r="K1472" s="18">
        <f t="shared" si="89"/>
        <v>0</v>
      </c>
      <c r="L1472" s="17">
        <f>VLOOKUP(A1472,'TB 2023'!B:M,12,0)</f>
        <v>37449</v>
      </c>
      <c r="M1472" s="18">
        <f t="shared" si="92"/>
        <v>0</v>
      </c>
      <c r="O1472" s="15"/>
    </row>
    <row r="1473" spans="1:15" ht="13.5">
      <c r="A1473" s="13">
        <v>203062049</v>
      </c>
      <c r="B1473" s="14" t="s">
        <v>1570</v>
      </c>
      <c r="C1473" s="15">
        <v>0</v>
      </c>
      <c r="D1473" s="15">
        <v>0</v>
      </c>
      <c r="E1473" s="15">
        <v>13860</v>
      </c>
      <c r="F1473" s="15">
        <v>13860</v>
      </c>
      <c r="G1473" s="11">
        <f t="shared" si="90"/>
        <v>0</v>
      </c>
      <c r="H1473" s="12">
        <f t="shared" si="91"/>
        <v>0</v>
      </c>
      <c r="I1473" s="324" t="s">
        <v>159</v>
      </c>
      <c r="J1473" s="17">
        <f>VLOOKUP(A1473,'TB 2023'!B:J,9,0)</f>
        <v>0</v>
      </c>
      <c r="K1473" s="18">
        <f t="shared" si="89"/>
        <v>0</v>
      </c>
      <c r="L1473" s="17">
        <f>VLOOKUP(A1473,'TB 2023'!B:M,12,0)</f>
        <v>13860</v>
      </c>
      <c r="M1473" s="18">
        <f t="shared" si="92"/>
        <v>0</v>
      </c>
      <c r="O1473" s="15"/>
    </row>
    <row r="1474" spans="1:15" ht="13.5">
      <c r="A1474" s="13">
        <v>203062050</v>
      </c>
      <c r="B1474" s="14" t="s">
        <v>1571</v>
      </c>
      <c r="C1474" s="15">
        <v>0</v>
      </c>
      <c r="D1474" s="15">
        <v>0</v>
      </c>
      <c r="E1474" s="15">
        <v>37136</v>
      </c>
      <c r="F1474" s="15">
        <v>37136</v>
      </c>
      <c r="G1474" s="11">
        <f t="shared" si="90"/>
        <v>0</v>
      </c>
      <c r="H1474" s="12">
        <f t="shared" si="91"/>
        <v>0</v>
      </c>
      <c r="I1474" s="324" t="s">
        <v>159</v>
      </c>
      <c r="J1474" s="17">
        <f>VLOOKUP(A1474,'TB 2023'!B:J,9,0)</f>
        <v>0</v>
      </c>
      <c r="K1474" s="18">
        <f t="shared" si="89"/>
        <v>0</v>
      </c>
      <c r="L1474" s="17">
        <f>VLOOKUP(A1474,'TB 2023'!B:M,12,0)</f>
        <v>37136</v>
      </c>
      <c r="M1474" s="18">
        <f t="shared" si="92"/>
        <v>0</v>
      </c>
      <c r="O1474" s="15"/>
    </row>
    <row r="1475" spans="1:15" ht="13.5">
      <c r="A1475" s="13">
        <v>203062051</v>
      </c>
      <c r="B1475" s="14" t="s">
        <v>1572</v>
      </c>
      <c r="C1475" s="15">
        <v>0</v>
      </c>
      <c r="D1475" s="15">
        <v>0</v>
      </c>
      <c r="E1475" s="15">
        <v>31734</v>
      </c>
      <c r="F1475" s="15">
        <v>31734</v>
      </c>
      <c r="G1475" s="11">
        <f t="shared" si="90"/>
        <v>0</v>
      </c>
      <c r="H1475" s="12">
        <f t="shared" si="91"/>
        <v>0</v>
      </c>
      <c r="I1475" s="324" t="s">
        <v>159</v>
      </c>
      <c r="J1475" s="17">
        <f>VLOOKUP(A1475,'TB 2023'!B:J,9,0)</f>
        <v>0</v>
      </c>
      <c r="K1475" s="18">
        <f t="shared" si="89"/>
        <v>0</v>
      </c>
      <c r="L1475" s="17">
        <f>VLOOKUP(A1475,'TB 2023'!B:M,12,0)</f>
        <v>31734</v>
      </c>
      <c r="M1475" s="18">
        <f t="shared" si="92"/>
        <v>0</v>
      </c>
      <c r="O1475" s="15"/>
    </row>
    <row r="1476" spans="1:15" ht="13.5">
      <c r="A1476" s="13">
        <v>203062052</v>
      </c>
      <c r="B1476" s="14" t="s">
        <v>1573</v>
      </c>
      <c r="C1476" s="15">
        <v>0</v>
      </c>
      <c r="D1476" s="15">
        <v>0</v>
      </c>
      <c r="E1476" s="15">
        <v>0</v>
      </c>
      <c r="F1476" s="15">
        <v>0</v>
      </c>
      <c r="G1476" s="11">
        <f t="shared" si="90"/>
        <v>0</v>
      </c>
      <c r="H1476" s="12">
        <f t="shared" si="91"/>
        <v>0</v>
      </c>
      <c r="I1476" s="324" t="s">
        <v>159</v>
      </c>
      <c r="J1476" s="17">
        <f>VLOOKUP(A1476,'TB 2023'!B:J,9,0)</f>
        <v>0</v>
      </c>
      <c r="K1476" s="18">
        <f t="shared" si="89"/>
        <v>0</v>
      </c>
      <c r="L1476" s="17">
        <f>VLOOKUP(A1476,'TB 2023'!B:M,12,0)</f>
        <v>0</v>
      </c>
      <c r="M1476" s="18">
        <f t="shared" si="92"/>
        <v>0</v>
      </c>
      <c r="O1476" s="15"/>
    </row>
    <row r="1477" spans="1:15" ht="13.5">
      <c r="A1477" s="13">
        <v>203062053</v>
      </c>
      <c r="B1477" s="14" t="s">
        <v>1574</v>
      </c>
      <c r="C1477" s="15">
        <v>0</v>
      </c>
      <c r="D1477" s="15">
        <v>0</v>
      </c>
      <c r="E1477" s="15">
        <v>42579</v>
      </c>
      <c r="F1477" s="15">
        <v>42579</v>
      </c>
      <c r="G1477" s="11">
        <f t="shared" si="90"/>
        <v>0</v>
      </c>
      <c r="H1477" s="12">
        <f t="shared" si="91"/>
        <v>0</v>
      </c>
      <c r="I1477" s="324" t="s">
        <v>159</v>
      </c>
      <c r="J1477" s="17">
        <f>VLOOKUP(A1477,'TB 2023'!B:J,9,0)</f>
        <v>0</v>
      </c>
      <c r="K1477" s="18">
        <f t="shared" ref="K1477:K1540" si="93">J1477-C1477</f>
        <v>0</v>
      </c>
      <c r="L1477" s="17">
        <f>VLOOKUP(A1477,'TB 2023'!B:M,12,0)</f>
        <v>42579</v>
      </c>
      <c r="M1477" s="18">
        <f t="shared" si="92"/>
        <v>0</v>
      </c>
      <c r="O1477" s="15"/>
    </row>
    <row r="1478" spans="1:15" ht="13.5">
      <c r="A1478" s="13">
        <v>203062054</v>
      </c>
      <c r="B1478" s="14" t="s">
        <v>1575</v>
      </c>
      <c r="C1478" s="15">
        <v>0</v>
      </c>
      <c r="D1478" s="15">
        <v>0</v>
      </c>
      <c r="E1478" s="15">
        <v>20426</v>
      </c>
      <c r="F1478" s="15">
        <v>20426</v>
      </c>
      <c r="G1478" s="11">
        <f t="shared" ref="G1478:G1541" si="94">IF((C1478+E1478)-(D1478+F1478)&lt;0,0,(C1478+E1478)-(D1478+F1478))</f>
        <v>0</v>
      </c>
      <c r="H1478" s="12">
        <f t="shared" ref="H1478:H1541" si="95">-IF((C1478+E1478)-(D1478+F1478)&lt;0,(C1478+E1478)-(D1478+F1478),0)</f>
        <v>0</v>
      </c>
      <c r="I1478" s="324" t="s">
        <v>159</v>
      </c>
      <c r="J1478" s="17">
        <f>VLOOKUP(A1478,'TB 2023'!B:J,9,0)</f>
        <v>0</v>
      </c>
      <c r="K1478" s="18">
        <f t="shared" si="93"/>
        <v>0</v>
      </c>
      <c r="L1478" s="17">
        <f>VLOOKUP(A1478,'TB 2023'!B:M,12,0)</f>
        <v>20426</v>
      </c>
      <c r="M1478" s="18">
        <f t="shared" ref="M1478:M1541" si="96">L1478-F1478</f>
        <v>0</v>
      </c>
      <c r="O1478" s="15"/>
    </row>
    <row r="1479" spans="1:15" ht="13.5">
      <c r="A1479" s="13">
        <v>203062055</v>
      </c>
      <c r="B1479" s="14" t="s">
        <v>1576</v>
      </c>
      <c r="C1479" s="15">
        <v>0</v>
      </c>
      <c r="D1479" s="15">
        <v>0</v>
      </c>
      <c r="E1479" s="15">
        <v>0</v>
      </c>
      <c r="F1479" s="15">
        <v>0</v>
      </c>
      <c r="G1479" s="11">
        <f t="shared" si="94"/>
        <v>0</v>
      </c>
      <c r="H1479" s="12">
        <f t="shared" si="95"/>
        <v>0</v>
      </c>
      <c r="I1479" s="324" t="s">
        <v>159</v>
      </c>
      <c r="J1479" s="17">
        <f>VLOOKUP(A1479,'TB 2023'!B:J,9,0)</f>
        <v>0</v>
      </c>
      <c r="K1479" s="18">
        <f t="shared" si="93"/>
        <v>0</v>
      </c>
      <c r="L1479" s="17">
        <f>VLOOKUP(A1479,'TB 2023'!B:M,12,0)</f>
        <v>0</v>
      </c>
      <c r="M1479" s="18">
        <f t="shared" si="96"/>
        <v>0</v>
      </c>
      <c r="O1479" s="15"/>
    </row>
    <row r="1480" spans="1:15" ht="13.5">
      <c r="A1480" s="13">
        <v>203062056</v>
      </c>
      <c r="B1480" s="14" t="s">
        <v>1577</v>
      </c>
      <c r="C1480" s="15">
        <v>0</v>
      </c>
      <c r="D1480" s="15">
        <v>0</v>
      </c>
      <c r="E1480" s="15">
        <v>0</v>
      </c>
      <c r="F1480" s="15">
        <v>0</v>
      </c>
      <c r="G1480" s="11">
        <f t="shared" si="94"/>
        <v>0</v>
      </c>
      <c r="H1480" s="12">
        <f t="shared" si="95"/>
        <v>0</v>
      </c>
      <c r="I1480" s="324" t="s">
        <v>159</v>
      </c>
      <c r="J1480" s="17">
        <f>VLOOKUP(A1480,'TB 2023'!B:J,9,0)</f>
        <v>0</v>
      </c>
      <c r="K1480" s="18">
        <f t="shared" si="93"/>
        <v>0</v>
      </c>
      <c r="L1480" s="17">
        <f>VLOOKUP(A1480,'TB 2023'!B:M,12,0)</f>
        <v>0</v>
      </c>
      <c r="M1480" s="18">
        <f t="shared" si="96"/>
        <v>0</v>
      </c>
      <c r="O1480" s="15"/>
    </row>
    <row r="1481" spans="1:15" ht="13.5">
      <c r="A1481" s="13">
        <v>203062057</v>
      </c>
      <c r="B1481" s="14" t="s">
        <v>1578</v>
      </c>
      <c r="C1481" s="15">
        <v>0</v>
      </c>
      <c r="D1481" s="15">
        <v>0</v>
      </c>
      <c r="E1481" s="15">
        <v>0</v>
      </c>
      <c r="F1481" s="15">
        <v>0</v>
      </c>
      <c r="G1481" s="11">
        <f t="shared" si="94"/>
        <v>0</v>
      </c>
      <c r="H1481" s="12">
        <f t="shared" si="95"/>
        <v>0</v>
      </c>
      <c r="I1481" s="324" t="s">
        <v>159</v>
      </c>
      <c r="J1481" s="17">
        <f>VLOOKUP(A1481,'TB 2023'!B:J,9,0)</f>
        <v>0</v>
      </c>
      <c r="K1481" s="18">
        <f t="shared" si="93"/>
        <v>0</v>
      </c>
      <c r="L1481" s="17">
        <f>VLOOKUP(A1481,'TB 2023'!B:M,12,0)</f>
        <v>0</v>
      </c>
      <c r="M1481" s="18">
        <f t="shared" si="96"/>
        <v>0</v>
      </c>
      <c r="O1481" s="15"/>
    </row>
    <row r="1482" spans="1:15" ht="13.5">
      <c r="A1482" s="13">
        <v>203062058</v>
      </c>
      <c r="B1482" s="14" t="s">
        <v>1579</v>
      </c>
      <c r="C1482" s="15">
        <v>0</v>
      </c>
      <c r="D1482" s="15">
        <v>0</v>
      </c>
      <c r="E1482" s="15">
        <v>0</v>
      </c>
      <c r="F1482" s="15">
        <v>0</v>
      </c>
      <c r="G1482" s="11">
        <f t="shared" si="94"/>
        <v>0</v>
      </c>
      <c r="H1482" s="12">
        <f t="shared" si="95"/>
        <v>0</v>
      </c>
      <c r="I1482" s="324" t="s">
        <v>159</v>
      </c>
      <c r="J1482" s="17">
        <f>VLOOKUP(A1482,'TB 2023'!B:J,9,0)</f>
        <v>0</v>
      </c>
      <c r="K1482" s="18">
        <f t="shared" si="93"/>
        <v>0</v>
      </c>
      <c r="L1482" s="17">
        <f>VLOOKUP(A1482,'TB 2023'!B:M,12,0)</f>
        <v>0</v>
      </c>
      <c r="M1482" s="18">
        <f t="shared" si="96"/>
        <v>0</v>
      </c>
      <c r="O1482" s="15"/>
    </row>
    <row r="1483" spans="1:15" ht="13.5">
      <c r="A1483" s="13">
        <v>203062060</v>
      </c>
      <c r="B1483" s="14" t="s">
        <v>1580</v>
      </c>
      <c r="C1483" s="15">
        <v>0</v>
      </c>
      <c r="D1483" s="15">
        <v>0</v>
      </c>
      <c r="E1483" s="15">
        <v>106309</v>
      </c>
      <c r="F1483" s="15">
        <v>106309</v>
      </c>
      <c r="G1483" s="11">
        <f t="shared" si="94"/>
        <v>0</v>
      </c>
      <c r="H1483" s="12">
        <f t="shared" si="95"/>
        <v>0</v>
      </c>
      <c r="I1483" s="324" t="s">
        <v>159</v>
      </c>
      <c r="J1483" s="17">
        <f>VLOOKUP(A1483,'TB 2023'!B:J,9,0)</f>
        <v>0</v>
      </c>
      <c r="K1483" s="18">
        <f t="shared" si="93"/>
        <v>0</v>
      </c>
      <c r="L1483" s="17">
        <f>VLOOKUP(A1483,'TB 2023'!B:M,12,0)</f>
        <v>106309</v>
      </c>
      <c r="M1483" s="18">
        <f t="shared" si="96"/>
        <v>0</v>
      </c>
      <c r="O1483" s="15"/>
    </row>
    <row r="1484" spans="1:15" ht="13.5">
      <c r="A1484" s="13">
        <v>203062061</v>
      </c>
      <c r="B1484" s="14" t="s">
        <v>1581</v>
      </c>
      <c r="C1484" s="15">
        <v>0</v>
      </c>
      <c r="D1484" s="15">
        <v>0</v>
      </c>
      <c r="E1484" s="15">
        <v>0.33</v>
      </c>
      <c r="F1484" s="15">
        <v>0.33</v>
      </c>
      <c r="G1484" s="11">
        <f t="shared" si="94"/>
        <v>0</v>
      </c>
      <c r="H1484" s="12">
        <f t="shared" si="95"/>
        <v>0</v>
      </c>
      <c r="I1484" s="324" t="s">
        <v>159</v>
      </c>
      <c r="J1484" s="17">
        <f>VLOOKUP(A1484,'TB 2023'!B:J,9,0)</f>
        <v>0</v>
      </c>
      <c r="K1484" s="18">
        <f t="shared" si="93"/>
        <v>0</v>
      </c>
      <c r="L1484" s="17">
        <f>VLOOKUP(A1484,'TB 2023'!B:M,12,0)</f>
        <v>0.33</v>
      </c>
      <c r="M1484" s="18">
        <f t="shared" si="96"/>
        <v>0</v>
      </c>
      <c r="O1484" s="15"/>
    </row>
    <row r="1485" spans="1:15" ht="13.5">
      <c r="A1485" s="13">
        <v>203062062</v>
      </c>
      <c r="B1485" s="14" t="s">
        <v>1582</v>
      </c>
      <c r="C1485" s="15">
        <v>0</v>
      </c>
      <c r="D1485" s="15">
        <v>0</v>
      </c>
      <c r="E1485" s="15">
        <v>0</v>
      </c>
      <c r="F1485" s="15">
        <v>0</v>
      </c>
      <c r="G1485" s="11">
        <f t="shared" si="94"/>
        <v>0</v>
      </c>
      <c r="H1485" s="12">
        <f t="shared" si="95"/>
        <v>0</v>
      </c>
      <c r="I1485" s="324" t="s">
        <v>159</v>
      </c>
      <c r="J1485" s="17">
        <f>VLOOKUP(A1485,'TB 2023'!B:J,9,0)</f>
        <v>0</v>
      </c>
      <c r="K1485" s="18">
        <f t="shared" si="93"/>
        <v>0</v>
      </c>
      <c r="L1485" s="17">
        <f>VLOOKUP(A1485,'TB 2023'!B:M,12,0)</f>
        <v>0</v>
      </c>
      <c r="M1485" s="18">
        <f t="shared" si="96"/>
        <v>0</v>
      </c>
      <c r="O1485" s="15"/>
    </row>
    <row r="1486" spans="1:15" ht="13.5">
      <c r="A1486" s="13">
        <v>203062063</v>
      </c>
      <c r="B1486" s="14" t="s">
        <v>1583</v>
      </c>
      <c r="C1486" s="15">
        <v>0</v>
      </c>
      <c r="D1486" s="15">
        <v>0</v>
      </c>
      <c r="E1486" s="15">
        <v>50114</v>
      </c>
      <c r="F1486" s="15">
        <v>50114</v>
      </c>
      <c r="G1486" s="11">
        <f t="shared" si="94"/>
        <v>0</v>
      </c>
      <c r="H1486" s="12">
        <f t="shared" si="95"/>
        <v>0</v>
      </c>
      <c r="I1486" s="324" t="s">
        <v>159</v>
      </c>
      <c r="J1486" s="17">
        <f>VLOOKUP(A1486,'TB 2023'!B:J,9,0)</f>
        <v>0</v>
      </c>
      <c r="K1486" s="18">
        <f t="shared" si="93"/>
        <v>0</v>
      </c>
      <c r="L1486" s="17">
        <f>VLOOKUP(A1486,'TB 2023'!B:M,12,0)</f>
        <v>50114</v>
      </c>
      <c r="M1486" s="18">
        <f t="shared" si="96"/>
        <v>0</v>
      </c>
      <c r="O1486" s="15"/>
    </row>
    <row r="1487" spans="1:15" ht="13.5">
      <c r="A1487" s="13">
        <v>203062064</v>
      </c>
      <c r="B1487" s="14" t="s">
        <v>1584</v>
      </c>
      <c r="C1487" s="15">
        <v>0</v>
      </c>
      <c r="D1487" s="15">
        <v>0</v>
      </c>
      <c r="E1487" s="15">
        <v>1017</v>
      </c>
      <c r="F1487" s="15">
        <v>1017</v>
      </c>
      <c r="G1487" s="11">
        <f t="shared" si="94"/>
        <v>0</v>
      </c>
      <c r="H1487" s="12">
        <f t="shared" si="95"/>
        <v>0</v>
      </c>
      <c r="I1487" s="324" t="s">
        <v>159</v>
      </c>
      <c r="J1487" s="17">
        <f>VLOOKUP(A1487,'TB 2023'!B:J,9,0)</f>
        <v>0</v>
      </c>
      <c r="K1487" s="18">
        <f t="shared" si="93"/>
        <v>0</v>
      </c>
      <c r="L1487" s="17">
        <f>VLOOKUP(A1487,'TB 2023'!B:M,12,0)</f>
        <v>1017</v>
      </c>
      <c r="M1487" s="18">
        <f t="shared" si="96"/>
        <v>0</v>
      </c>
      <c r="O1487" s="15"/>
    </row>
    <row r="1488" spans="1:15" ht="13.5">
      <c r="A1488" s="13">
        <v>203062065</v>
      </c>
      <c r="B1488" s="14" t="s">
        <v>1585</v>
      </c>
      <c r="C1488" s="15">
        <v>0</v>
      </c>
      <c r="D1488" s="15">
        <v>0</v>
      </c>
      <c r="E1488" s="15">
        <v>151932</v>
      </c>
      <c r="F1488" s="15">
        <v>151932</v>
      </c>
      <c r="G1488" s="11">
        <f t="shared" si="94"/>
        <v>0</v>
      </c>
      <c r="H1488" s="12">
        <f t="shared" si="95"/>
        <v>0</v>
      </c>
      <c r="I1488" s="324" t="s">
        <v>159</v>
      </c>
      <c r="J1488" s="17">
        <f>VLOOKUP(A1488,'TB 2023'!B:J,9,0)</f>
        <v>0</v>
      </c>
      <c r="K1488" s="18">
        <f t="shared" si="93"/>
        <v>0</v>
      </c>
      <c r="L1488" s="17">
        <f>VLOOKUP(A1488,'TB 2023'!B:M,12,0)</f>
        <v>151932</v>
      </c>
      <c r="M1488" s="18">
        <f t="shared" si="96"/>
        <v>0</v>
      </c>
      <c r="O1488" s="15"/>
    </row>
    <row r="1489" spans="1:15" ht="13.5">
      <c r="A1489" s="13">
        <v>203062066</v>
      </c>
      <c r="B1489" s="14" t="s">
        <v>1586</v>
      </c>
      <c r="C1489" s="15">
        <v>0</v>
      </c>
      <c r="D1489" s="15">
        <v>0</v>
      </c>
      <c r="E1489" s="15">
        <v>0</v>
      </c>
      <c r="F1489" s="15">
        <v>0</v>
      </c>
      <c r="G1489" s="11">
        <f t="shared" si="94"/>
        <v>0</v>
      </c>
      <c r="H1489" s="12">
        <f t="shared" si="95"/>
        <v>0</v>
      </c>
      <c r="I1489" s="324" t="s">
        <v>159</v>
      </c>
      <c r="J1489" s="17">
        <f>VLOOKUP(A1489,'TB 2023'!B:J,9,0)</f>
        <v>0</v>
      </c>
      <c r="K1489" s="18">
        <f t="shared" si="93"/>
        <v>0</v>
      </c>
      <c r="L1489" s="17">
        <f>VLOOKUP(A1489,'TB 2023'!B:M,12,0)</f>
        <v>0</v>
      </c>
      <c r="M1489" s="18">
        <f t="shared" si="96"/>
        <v>0</v>
      </c>
      <c r="O1489" s="15"/>
    </row>
    <row r="1490" spans="1:15" ht="13.5">
      <c r="A1490" s="13">
        <v>203062067</v>
      </c>
      <c r="B1490" s="14" t="s">
        <v>1587</v>
      </c>
      <c r="C1490" s="15">
        <v>0</v>
      </c>
      <c r="D1490" s="15">
        <v>0</v>
      </c>
      <c r="E1490" s="15">
        <v>106426</v>
      </c>
      <c r="F1490" s="15">
        <v>106426</v>
      </c>
      <c r="G1490" s="11">
        <f t="shared" si="94"/>
        <v>0</v>
      </c>
      <c r="H1490" s="12">
        <f t="shared" si="95"/>
        <v>0</v>
      </c>
      <c r="I1490" s="324" t="s">
        <v>159</v>
      </c>
      <c r="J1490" s="17">
        <f>VLOOKUP(A1490,'TB 2023'!B:J,9,0)</f>
        <v>0</v>
      </c>
      <c r="K1490" s="18">
        <f t="shared" si="93"/>
        <v>0</v>
      </c>
      <c r="L1490" s="17">
        <f>VLOOKUP(A1490,'TB 2023'!B:M,12,0)</f>
        <v>106426</v>
      </c>
      <c r="M1490" s="18">
        <f t="shared" si="96"/>
        <v>0</v>
      </c>
      <c r="O1490" s="15"/>
    </row>
    <row r="1491" spans="1:15" ht="13.5">
      <c r="A1491" s="13">
        <v>203062068</v>
      </c>
      <c r="B1491" s="14" t="s">
        <v>1588</v>
      </c>
      <c r="C1491" s="15">
        <v>0</v>
      </c>
      <c r="D1491" s="15">
        <v>0</v>
      </c>
      <c r="E1491" s="15">
        <v>0</v>
      </c>
      <c r="F1491" s="15">
        <v>0</v>
      </c>
      <c r="G1491" s="11">
        <f t="shared" si="94"/>
        <v>0</v>
      </c>
      <c r="H1491" s="12">
        <f t="shared" si="95"/>
        <v>0</v>
      </c>
      <c r="I1491" s="324" t="s">
        <v>159</v>
      </c>
      <c r="J1491" s="17">
        <f>VLOOKUP(A1491,'TB 2023'!B:J,9,0)</f>
        <v>0</v>
      </c>
      <c r="K1491" s="18">
        <f t="shared" si="93"/>
        <v>0</v>
      </c>
      <c r="L1491" s="17">
        <f>VLOOKUP(A1491,'TB 2023'!B:M,12,0)</f>
        <v>0</v>
      </c>
      <c r="M1491" s="18">
        <f t="shared" si="96"/>
        <v>0</v>
      </c>
      <c r="O1491" s="15"/>
    </row>
    <row r="1492" spans="1:15" ht="13.5">
      <c r="A1492" s="13">
        <v>203062069</v>
      </c>
      <c r="B1492" s="14" t="s">
        <v>1589</v>
      </c>
      <c r="C1492" s="15">
        <v>0</v>
      </c>
      <c r="D1492" s="15">
        <v>0</v>
      </c>
      <c r="E1492" s="15">
        <v>9349</v>
      </c>
      <c r="F1492" s="15">
        <v>9349</v>
      </c>
      <c r="G1492" s="11">
        <f t="shared" si="94"/>
        <v>0</v>
      </c>
      <c r="H1492" s="12">
        <f t="shared" si="95"/>
        <v>0</v>
      </c>
      <c r="I1492" s="324" t="s">
        <v>159</v>
      </c>
      <c r="J1492" s="17">
        <f>VLOOKUP(A1492,'TB 2023'!B:J,9,0)</f>
        <v>0</v>
      </c>
      <c r="K1492" s="18">
        <f t="shared" si="93"/>
        <v>0</v>
      </c>
      <c r="L1492" s="17">
        <f>VLOOKUP(A1492,'TB 2023'!B:M,12,0)</f>
        <v>9349</v>
      </c>
      <c r="M1492" s="18">
        <f t="shared" si="96"/>
        <v>0</v>
      </c>
      <c r="O1492" s="15"/>
    </row>
    <row r="1493" spans="1:15" ht="13.5">
      <c r="A1493" s="13">
        <v>203062070</v>
      </c>
      <c r="B1493" s="14" t="s">
        <v>1590</v>
      </c>
      <c r="C1493" s="15">
        <v>0</v>
      </c>
      <c r="D1493" s="15">
        <v>0</v>
      </c>
      <c r="E1493" s="15">
        <v>16429</v>
      </c>
      <c r="F1493" s="15">
        <v>16429</v>
      </c>
      <c r="G1493" s="11">
        <f t="shared" si="94"/>
        <v>0</v>
      </c>
      <c r="H1493" s="12">
        <f t="shared" si="95"/>
        <v>0</v>
      </c>
      <c r="I1493" s="324" t="s">
        <v>159</v>
      </c>
      <c r="J1493" s="17">
        <f>VLOOKUP(A1493,'TB 2023'!B:J,9,0)</f>
        <v>0</v>
      </c>
      <c r="K1493" s="18">
        <f t="shared" si="93"/>
        <v>0</v>
      </c>
      <c r="L1493" s="17">
        <f>VLOOKUP(A1493,'TB 2023'!B:M,12,0)</f>
        <v>16429</v>
      </c>
      <c r="M1493" s="18">
        <f t="shared" si="96"/>
        <v>0</v>
      </c>
      <c r="O1493" s="15"/>
    </row>
    <row r="1494" spans="1:15" ht="13.5">
      <c r="A1494" s="13">
        <v>203062071</v>
      </c>
      <c r="B1494" s="14" t="s">
        <v>1591</v>
      </c>
      <c r="C1494" s="15">
        <v>0</v>
      </c>
      <c r="D1494" s="15">
        <v>0</v>
      </c>
      <c r="E1494" s="15">
        <v>68412</v>
      </c>
      <c r="F1494" s="15">
        <v>68412</v>
      </c>
      <c r="G1494" s="11">
        <f t="shared" si="94"/>
        <v>0</v>
      </c>
      <c r="H1494" s="12">
        <f t="shared" si="95"/>
        <v>0</v>
      </c>
      <c r="I1494" s="324" t="s">
        <v>159</v>
      </c>
      <c r="J1494" s="17">
        <f>VLOOKUP(A1494,'TB 2023'!B:J,9,0)</f>
        <v>0</v>
      </c>
      <c r="K1494" s="18">
        <f t="shared" si="93"/>
        <v>0</v>
      </c>
      <c r="L1494" s="17">
        <f>VLOOKUP(A1494,'TB 2023'!B:M,12,0)</f>
        <v>68412</v>
      </c>
      <c r="M1494" s="18">
        <f t="shared" si="96"/>
        <v>0</v>
      </c>
      <c r="O1494" s="15"/>
    </row>
    <row r="1495" spans="1:15" ht="13.5">
      <c r="A1495" s="13">
        <v>203062072</v>
      </c>
      <c r="B1495" s="14" t="s">
        <v>1592</v>
      </c>
      <c r="C1495" s="15">
        <v>0</v>
      </c>
      <c r="D1495" s="15">
        <v>0</v>
      </c>
      <c r="E1495" s="15">
        <v>0</v>
      </c>
      <c r="F1495" s="15">
        <v>0</v>
      </c>
      <c r="G1495" s="11">
        <f t="shared" si="94"/>
        <v>0</v>
      </c>
      <c r="H1495" s="12">
        <f t="shared" si="95"/>
        <v>0</v>
      </c>
      <c r="I1495" s="324" t="s">
        <v>159</v>
      </c>
      <c r="J1495" s="17">
        <f>VLOOKUP(A1495,'TB 2023'!B:J,9,0)</f>
        <v>0</v>
      </c>
      <c r="K1495" s="18">
        <f t="shared" si="93"/>
        <v>0</v>
      </c>
      <c r="L1495" s="17">
        <f>VLOOKUP(A1495,'TB 2023'!B:M,12,0)</f>
        <v>0</v>
      </c>
      <c r="M1495" s="18">
        <f t="shared" si="96"/>
        <v>0</v>
      </c>
      <c r="O1495" s="15"/>
    </row>
    <row r="1496" spans="1:15" ht="13.5">
      <c r="A1496" s="13">
        <v>203062073</v>
      </c>
      <c r="B1496" s="14" t="s">
        <v>1593</v>
      </c>
      <c r="C1496" s="15">
        <v>0</v>
      </c>
      <c r="D1496" s="15">
        <v>0</v>
      </c>
      <c r="E1496" s="15">
        <v>39130</v>
      </c>
      <c r="F1496" s="15">
        <v>39130</v>
      </c>
      <c r="G1496" s="11">
        <f t="shared" si="94"/>
        <v>0</v>
      </c>
      <c r="H1496" s="12">
        <f t="shared" si="95"/>
        <v>0</v>
      </c>
      <c r="I1496" s="324" t="s">
        <v>159</v>
      </c>
      <c r="J1496" s="17">
        <f>VLOOKUP(A1496,'TB 2023'!B:J,9,0)</f>
        <v>0</v>
      </c>
      <c r="K1496" s="18">
        <f t="shared" si="93"/>
        <v>0</v>
      </c>
      <c r="L1496" s="17">
        <f>VLOOKUP(A1496,'TB 2023'!B:M,12,0)</f>
        <v>39130</v>
      </c>
      <c r="M1496" s="18">
        <f t="shared" si="96"/>
        <v>0</v>
      </c>
      <c r="O1496" s="15"/>
    </row>
    <row r="1497" spans="1:15" ht="13.5">
      <c r="A1497" s="13">
        <v>203062075</v>
      </c>
      <c r="B1497" s="14" t="s">
        <v>1594</v>
      </c>
      <c r="C1497" s="15">
        <v>0</v>
      </c>
      <c r="D1497" s="15">
        <v>0</v>
      </c>
      <c r="E1497" s="15">
        <v>96662</v>
      </c>
      <c r="F1497" s="15">
        <v>96662</v>
      </c>
      <c r="G1497" s="11">
        <f t="shared" si="94"/>
        <v>0</v>
      </c>
      <c r="H1497" s="12">
        <f t="shared" si="95"/>
        <v>0</v>
      </c>
      <c r="I1497" s="324" t="s">
        <v>159</v>
      </c>
      <c r="J1497" s="17">
        <f>VLOOKUP(A1497,'TB 2023'!B:J,9,0)</f>
        <v>0</v>
      </c>
      <c r="K1497" s="18">
        <f t="shared" si="93"/>
        <v>0</v>
      </c>
      <c r="L1497" s="17">
        <f>VLOOKUP(A1497,'TB 2023'!B:M,12,0)</f>
        <v>96662</v>
      </c>
      <c r="M1497" s="18">
        <f t="shared" si="96"/>
        <v>0</v>
      </c>
      <c r="O1497" s="15"/>
    </row>
    <row r="1498" spans="1:15" ht="13.5">
      <c r="A1498" s="13">
        <v>203062076</v>
      </c>
      <c r="B1498" s="14" t="s">
        <v>1595</v>
      </c>
      <c r="C1498" s="15">
        <v>0</v>
      </c>
      <c r="D1498" s="15">
        <v>0</v>
      </c>
      <c r="E1498" s="15">
        <v>0</v>
      </c>
      <c r="F1498" s="15">
        <v>0</v>
      </c>
      <c r="G1498" s="11">
        <f t="shared" si="94"/>
        <v>0</v>
      </c>
      <c r="H1498" s="12">
        <f t="shared" si="95"/>
        <v>0</v>
      </c>
      <c r="I1498" s="324" t="s">
        <v>159</v>
      </c>
      <c r="J1498" s="17">
        <f>VLOOKUP(A1498,'TB 2023'!B:J,9,0)</f>
        <v>0</v>
      </c>
      <c r="K1498" s="18">
        <f t="shared" si="93"/>
        <v>0</v>
      </c>
      <c r="L1498" s="17">
        <f>VLOOKUP(A1498,'TB 2023'!B:M,12,0)</f>
        <v>0</v>
      </c>
      <c r="M1498" s="18">
        <f t="shared" si="96"/>
        <v>0</v>
      </c>
      <c r="O1498" s="15"/>
    </row>
    <row r="1499" spans="1:15" ht="13.5">
      <c r="A1499" s="13">
        <v>203062077</v>
      </c>
      <c r="B1499" s="14" t="s">
        <v>1596</v>
      </c>
      <c r="C1499" s="15">
        <v>0</v>
      </c>
      <c r="D1499" s="15">
        <v>0</v>
      </c>
      <c r="E1499" s="15">
        <v>29530</v>
      </c>
      <c r="F1499" s="15">
        <v>29530</v>
      </c>
      <c r="G1499" s="11">
        <f t="shared" si="94"/>
        <v>0</v>
      </c>
      <c r="H1499" s="12">
        <f t="shared" si="95"/>
        <v>0</v>
      </c>
      <c r="I1499" s="324" t="s">
        <v>159</v>
      </c>
      <c r="J1499" s="17">
        <f>VLOOKUP(A1499,'TB 2023'!B:J,9,0)</f>
        <v>0</v>
      </c>
      <c r="K1499" s="18">
        <f t="shared" si="93"/>
        <v>0</v>
      </c>
      <c r="L1499" s="17">
        <f>VLOOKUP(A1499,'TB 2023'!B:M,12,0)</f>
        <v>29530</v>
      </c>
      <c r="M1499" s="18">
        <f t="shared" si="96"/>
        <v>0</v>
      </c>
      <c r="O1499" s="15"/>
    </row>
    <row r="1500" spans="1:15" ht="13.5">
      <c r="A1500" s="13">
        <v>203062078</v>
      </c>
      <c r="B1500" s="14" t="s">
        <v>1597</v>
      </c>
      <c r="C1500" s="15">
        <v>0</v>
      </c>
      <c r="D1500" s="15">
        <v>0</v>
      </c>
      <c r="E1500" s="15">
        <v>0</v>
      </c>
      <c r="F1500" s="15">
        <v>0</v>
      </c>
      <c r="G1500" s="11">
        <f t="shared" si="94"/>
        <v>0</v>
      </c>
      <c r="H1500" s="12">
        <f t="shared" si="95"/>
        <v>0</v>
      </c>
      <c r="I1500" s="324" t="s">
        <v>159</v>
      </c>
      <c r="J1500" s="17">
        <f>VLOOKUP(A1500,'TB 2023'!B:J,9,0)</f>
        <v>0</v>
      </c>
      <c r="K1500" s="18">
        <f t="shared" si="93"/>
        <v>0</v>
      </c>
      <c r="L1500" s="17">
        <f>VLOOKUP(A1500,'TB 2023'!B:M,12,0)</f>
        <v>0</v>
      </c>
      <c r="M1500" s="18">
        <f t="shared" si="96"/>
        <v>0</v>
      </c>
      <c r="O1500" s="15"/>
    </row>
    <row r="1501" spans="1:15" ht="13.5">
      <c r="A1501" s="13">
        <v>203062079</v>
      </c>
      <c r="B1501" s="14" t="s">
        <v>1598</v>
      </c>
      <c r="C1501" s="15">
        <v>0</v>
      </c>
      <c r="D1501" s="15">
        <v>0</v>
      </c>
      <c r="E1501" s="15">
        <v>58536</v>
      </c>
      <c r="F1501" s="15">
        <v>58536</v>
      </c>
      <c r="G1501" s="11">
        <f t="shared" si="94"/>
        <v>0</v>
      </c>
      <c r="H1501" s="12">
        <f t="shared" si="95"/>
        <v>0</v>
      </c>
      <c r="I1501" s="324" t="s">
        <v>159</v>
      </c>
      <c r="J1501" s="17">
        <f>VLOOKUP(A1501,'TB 2023'!B:J,9,0)</f>
        <v>0</v>
      </c>
      <c r="K1501" s="18">
        <f t="shared" si="93"/>
        <v>0</v>
      </c>
      <c r="L1501" s="17">
        <f>VLOOKUP(A1501,'TB 2023'!B:M,12,0)</f>
        <v>58536</v>
      </c>
      <c r="M1501" s="18">
        <f t="shared" si="96"/>
        <v>0</v>
      </c>
      <c r="O1501" s="15"/>
    </row>
    <row r="1502" spans="1:15" ht="13.5">
      <c r="A1502" s="13">
        <v>203062080</v>
      </c>
      <c r="B1502" s="14" t="s">
        <v>1599</v>
      </c>
      <c r="C1502" s="15">
        <v>0</v>
      </c>
      <c r="D1502" s="15">
        <v>0</v>
      </c>
      <c r="E1502" s="15">
        <v>0</v>
      </c>
      <c r="F1502" s="15">
        <v>0</v>
      </c>
      <c r="G1502" s="11">
        <f t="shared" si="94"/>
        <v>0</v>
      </c>
      <c r="H1502" s="12">
        <f t="shared" si="95"/>
        <v>0</v>
      </c>
      <c r="I1502" s="324" t="s">
        <v>159</v>
      </c>
      <c r="J1502" s="17">
        <f>VLOOKUP(A1502,'TB 2023'!B:J,9,0)</f>
        <v>0</v>
      </c>
      <c r="K1502" s="18">
        <f t="shared" si="93"/>
        <v>0</v>
      </c>
      <c r="L1502" s="17">
        <f>VLOOKUP(A1502,'TB 2023'!B:M,12,0)</f>
        <v>0</v>
      </c>
      <c r="M1502" s="18">
        <f t="shared" si="96"/>
        <v>0</v>
      </c>
      <c r="O1502" s="15"/>
    </row>
    <row r="1503" spans="1:15" ht="13.5">
      <c r="A1503" s="13">
        <v>203062081</v>
      </c>
      <c r="B1503" s="14" t="s">
        <v>1600</v>
      </c>
      <c r="C1503" s="15">
        <v>0</v>
      </c>
      <c r="D1503" s="15">
        <v>0</v>
      </c>
      <c r="E1503" s="15">
        <v>759</v>
      </c>
      <c r="F1503" s="15">
        <v>759</v>
      </c>
      <c r="G1503" s="11">
        <f t="shared" si="94"/>
        <v>0</v>
      </c>
      <c r="H1503" s="12">
        <f t="shared" si="95"/>
        <v>0</v>
      </c>
      <c r="I1503" s="324" t="s">
        <v>159</v>
      </c>
      <c r="J1503" s="17">
        <f>VLOOKUP(A1503,'TB 2023'!B:J,9,0)</f>
        <v>0</v>
      </c>
      <c r="K1503" s="18">
        <f t="shared" si="93"/>
        <v>0</v>
      </c>
      <c r="L1503" s="17">
        <f>VLOOKUP(A1503,'TB 2023'!B:M,12,0)</f>
        <v>759</v>
      </c>
      <c r="M1503" s="18">
        <f t="shared" si="96"/>
        <v>0</v>
      </c>
      <c r="O1503" s="15"/>
    </row>
    <row r="1504" spans="1:15" ht="13.5">
      <c r="A1504" s="13">
        <v>203062082</v>
      </c>
      <c r="B1504" s="14" t="s">
        <v>1601</v>
      </c>
      <c r="C1504" s="15">
        <v>0</v>
      </c>
      <c r="D1504" s="15">
        <v>0</v>
      </c>
      <c r="E1504" s="15">
        <v>99686</v>
      </c>
      <c r="F1504" s="15">
        <v>99686</v>
      </c>
      <c r="G1504" s="11">
        <f t="shared" si="94"/>
        <v>0</v>
      </c>
      <c r="H1504" s="12">
        <f t="shared" si="95"/>
        <v>0</v>
      </c>
      <c r="I1504" s="324" t="s">
        <v>159</v>
      </c>
      <c r="J1504" s="17">
        <f>VLOOKUP(A1504,'TB 2023'!B:J,9,0)</f>
        <v>0</v>
      </c>
      <c r="K1504" s="18">
        <f t="shared" si="93"/>
        <v>0</v>
      </c>
      <c r="L1504" s="17">
        <f>VLOOKUP(A1504,'TB 2023'!B:M,12,0)</f>
        <v>99686</v>
      </c>
      <c r="M1504" s="18">
        <f t="shared" si="96"/>
        <v>0</v>
      </c>
      <c r="O1504" s="15"/>
    </row>
    <row r="1505" spans="1:15" ht="13.5">
      <c r="A1505" s="13">
        <v>203062083</v>
      </c>
      <c r="B1505" s="14" t="s">
        <v>1602</v>
      </c>
      <c r="C1505" s="15">
        <v>0</v>
      </c>
      <c r="D1505" s="15">
        <v>0</v>
      </c>
      <c r="E1505" s="15">
        <v>52124</v>
      </c>
      <c r="F1505" s="15">
        <v>52124</v>
      </c>
      <c r="G1505" s="11">
        <f t="shared" si="94"/>
        <v>0</v>
      </c>
      <c r="H1505" s="12">
        <f t="shared" si="95"/>
        <v>0</v>
      </c>
      <c r="I1505" s="324" t="s">
        <v>159</v>
      </c>
      <c r="J1505" s="17">
        <f>VLOOKUP(A1505,'TB 2023'!B:J,9,0)</f>
        <v>0</v>
      </c>
      <c r="K1505" s="18">
        <f t="shared" si="93"/>
        <v>0</v>
      </c>
      <c r="L1505" s="17">
        <f>VLOOKUP(A1505,'TB 2023'!B:M,12,0)</f>
        <v>52124</v>
      </c>
      <c r="M1505" s="18">
        <f t="shared" si="96"/>
        <v>0</v>
      </c>
      <c r="O1505" s="15"/>
    </row>
    <row r="1506" spans="1:15" ht="13.5">
      <c r="A1506" s="13">
        <v>203062084</v>
      </c>
      <c r="B1506" s="14" t="s">
        <v>1603</v>
      </c>
      <c r="C1506" s="15">
        <v>0</v>
      </c>
      <c r="D1506" s="15">
        <v>0</v>
      </c>
      <c r="E1506" s="15">
        <v>14015</v>
      </c>
      <c r="F1506" s="15">
        <v>14015</v>
      </c>
      <c r="G1506" s="11">
        <f t="shared" si="94"/>
        <v>0</v>
      </c>
      <c r="H1506" s="12">
        <f t="shared" si="95"/>
        <v>0</v>
      </c>
      <c r="I1506" s="324" t="s">
        <v>159</v>
      </c>
      <c r="J1506" s="17">
        <f>VLOOKUP(A1506,'TB 2023'!B:J,9,0)</f>
        <v>0</v>
      </c>
      <c r="K1506" s="18">
        <f t="shared" si="93"/>
        <v>0</v>
      </c>
      <c r="L1506" s="17">
        <f>VLOOKUP(A1506,'TB 2023'!B:M,12,0)</f>
        <v>14015</v>
      </c>
      <c r="M1506" s="18">
        <f t="shared" si="96"/>
        <v>0</v>
      </c>
      <c r="O1506" s="15"/>
    </row>
    <row r="1507" spans="1:15" ht="13.5">
      <c r="A1507" s="13">
        <v>203062085</v>
      </c>
      <c r="B1507" s="14" t="s">
        <v>1604</v>
      </c>
      <c r="C1507" s="15">
        <v>0</v>
      </c>
      <c r="D1507" s="15">
        <v>0</v>
      </c>
      <c r="E1507" s="15">
        <v>40745</v>
      </c>
      <c r="F1507" s="15">
        <v>40745</v>
      </c>
      <c r="G1507" s="11">
        <f t="shared" si="94"/>
        <v>0</v>
      </c>
      <c r="H1507" s="12">
        <f t="shared" si="95"/>
        <v>0</v>
      </c>
      <c r="I1507" s="324" t="s">
        <v>159</v>
      </c>
      <c r="J1507" s="17">
        <f>VLOOKUP(A1507,'TB 2023'!B:J,9,0)</f>
        <v>0</v>
      </c>
      <c r="K1507" s="18">
        <f t="shared" si="93"/>
        <v>0</v>
      </c>
      <c r="L1507" s="17">
        <f>VLOOKUP(A1507,'TB 2023'!B:M,12,0)</f>
        <v>40745</v>
      </c>
      <c r="M1507" s="18">
        <f t="shared" si="96"/>
        <v>0</v>
      </c>
      <c r="O1507" s="15"/>
    </row>
    <row r="1508" spans="1:15" ht="13.5">
      <c r="A1508" s="13">
        <v>203062086</v>
      </c>
      <c r="B1508" s="14" t="s">
        <v>1605</v>
      </c>
      <c r="C1508" s="15">
        <v>0</v>
      </c>
      <c r="D1508" s="15">
        <v>0</v>
      </c>
      <c r="E1508" s="15">
        <v>26386</v>
      </c>
      <c r="F1508" s="15">
        <v>26386</v>
      </c>
      <c r="G1508" s="11">
        <f t="shared" si="94"/>
        <v>0</v>
      </c>
      <c r="H1508" s="12">
        <f t="shared" si="95"/>
        <v>0</v>
      </c>
      <c r="I1508" s="324" t="s">
        <v>159</v>
      </c>
      <c r="J1508" s="17">
        <f>VLOOKUP(A1508,'TB 2023'!B:J,9,0)</f>
        <v>0</v>
      </c>
      <c r="K1508" s="18">
        <f t="shared" si="93"/>
        <v>0</v>
      </c>
      <c r="L1508" s="17">
        <f>VLOOKUP(A1508,'TB 2023'!B:M,12,0)</f>
        <v>26386</v>
      </c>
      <c r="M1508" s="18">
        <f t="shared" si="96"/>
        <v>0</v>
      </c>
      <c r="O1508" s="15"/>
    </row>
    <row r="1509" spans="1:15" ht="13.5">
      <c r="A1509" s="13">
        <v>203062087</v>
      </c>
      <c r="B1509" s="14" t="s">
        <v>1606</v>
      </c>
      <c r="C1509" s="15">
        <v>0</v>
      </c>
      <c r="D1509" s="15">
        <v>0</v>
      </c>
      <c r="E1509" s="15">
        <v>68614</v>
      </c>
      <c r="F1509" s="15">
        <v>68614</v>
      </c>
      <c r="G1509" s="11">
        <f t="shared" si="94"/>
        <v>0</v>
      </c>
      <c r="H1509" s="12">
        <f t="shared" si="95"/>
        <v>0</v>
      </c>
      <c r="I1509" s="324" t="s">
        <v>159</v>
      </c>
      <c r="J1509" s="17">
        <f>VLOOKUP(A1509,'TB 2023'!B:J,9,0)</f>
        <v>0</v>
      </c>
      <c r="K1509" s="18">
        <f t="shared" si="93"/>
        <v>0</v>
      </c>
      <c r="L1509" s="17">
        <f>VLOOKUP(A1509,'TB 2023'!B:M,12,0)</f>
        <v>68614</v>
      </c>
      <c r="M1509" s="18">
        <f t="shared" si="96"/>
        <v>0</v>
      </c>
      <c r="O1509" s="15"/>
    </row>
    <row r="1510" spans="1:15" ht="13.5">
      <c r="A1510" s="13">
        <v>203062088</v>
      </c>
      <c r="B1510" s="14" t="s">
        <v>1607</v>
      </c>
      <c r="C1510" s="15">
        <v>0</v>
      </c>
      <c r="D1510" s="15">
        <v>0</v>
      </c>
      <c r="E1510" s="15">
        <v>36711</v>
      </c>
      <c r="F1510" s="15">
        <v>36711</v>
      </c>
      <c r="G1510" s="11">
        <f t="shared" si="94"/>
        <v>0</v>
      </c>
      <c r="H1510" s="12">
        <f t="shared" si="95"/>
        <v>0</v>
      </c>
      <c r="I1510" s="324" t="s">
        <v>159</v>
      </c>
      <c r="J1510" s="17">
        <f>VLOOKUP(A1510,'TB 2023'!B:J,9,0)</f>
        <v>0</v>
      </c>
      <c r="K1510" s="18">
        <f t="shared" si="93"/>
        <v>0</v>
      </c>
      <c r="L1510" s="17">
        <f>VLOOKUP(A1510,'TB 2023'!B:M,12,0)</f>
        <v>36711</v>
      </c>
      <c r="M1510" s="18">
        <f t="shared" si="96"/>
        <v>0</v>
      </c>
      <c r="O1510" s="15"/>
    </row>
    <row r="1511" spans="1:15" ht="13.5">
      <c r="A1511" s="13">
        <v>203062090</v>
      </c>
      <c r="B1511" s="14" t="s">
        <v>1608</v>
      </c>
      <c r="C1511" s="15">
        <v>0</v>
      </c>
      <c r="D1511" s="15">
        <v>0</v>
      </c>
      <c r="E1511" s="15">
        <v>33981</v>
      </c>
      <c r="F1511" s="15">
        <v>33981</v>
      </c>
      <c r="G1511" s="11">
        <f t="shared" si="94"/>
        <v>0</v>
      </c>
      <c r="H1511" s="12">
        <f t="shared" si="95"/>
        <v>0</v>
      </c>
      <c r="I1511" s="324" t="s">
        <v>159</v>
      </c>
      <c r="J1511" s="17">
        <f>VLOOKUP(A1511,'TB 2023'!B:J,9,0)</f>
        <v>0</v>
      </c>
      <c r="K1511" s="18">
        <f t="shared" si="93"/>
        <v>0</v>
      </c>
      <c r="L1511" s="17">
        <f>VLOOKUP(A1511,'TB 2023'!B:M,12,0)</f>
        <v>33981</v>
      </c>
      <c r="M1511" s="18">
        <f t="shared" si="96"/>
        <v>0</v>
      </c>
      <c r="O1511" s="15"/>
    </row>
    <row r="1512" spans="1:15" ht="13.5">
      <c r="A1512" s="13">
        <v>203062091</v>
      </c>
      <c r="B1512" s="14" t="s">
        <v>1609</v>
      </c>
      <c r="C1512" s="15">
        <v>0</v>
      </c>
      <c r="D1512" s="15">
        <v>0</v>
      </c>
      <c r="E1512" s="15">
        <v>30453</v>
      </c>
      <c r="F1512" s="15">
        <v>30453</v>
      </c>
      <c r="G1512" s="11">
        <f t="shared" si="94"/>
        <v>0</v>
      </c>
      <c r="H1512" s="12">
        <f t="shared" si="95"/>
        <v>0</v>
      </c>
      <c r="I1512" s="324" t="s">
        <v>159</v>
      </c>
      <c r="J1512" s="17">
        <f>VLOOKUP(A1512,'TB 2023'!B:J,9,0)</f>
        <v>0</v>
      </c>
      <c r="K1512" s="18">
        <f t="shared" si="93"/>
        <v>0</v>
      </c>
      <c r="L1512" s="17">
        <f>VLOOKUP(A1512,'TB 2023'!B:M,12,0)</f>
        <v>30453</v>
      </c>
      <c r="M1512" s="18">
        <f t="shared" si="96"/>
        <v>0</v>
      </c>
      <c r="O1512" s="15"/>
    </row>
    <row r="1513" spans="1:15" ht="13.5">
      <c r="A1513" s="13">
        <v>203062092</v>
      </c>
      <c r="B1513" s="14" t="s">
        <v>1610</v>
      </c>
      <c r="C1513" s="15">
        <v>0</v>
      </c>
      <c r="D1513" s="15">
        <v>0</v>
      </c>
      <c r="E1513" s="15">
        <v>89441</v>
      </c>
      <c r="F1513" s="15">
        <v>89441</v>
      </c>
      <c r="G1513" s="11">
        <f t="shared" si="94"/>
        <v>0</v>
      </c>
      <c r="H1513" s="12">
        <f t="shared" si="95"/>
        <v>0</v>
      </c>
      <c r="I1513" s="324" t="s">
        <v>159</v>
      </c>
      <c r="J1513" s="17">
        <f>VLOOKUP(A1513,'TB 2023'!B:J,9,0)</f>
        <v>0</v>
      </c>
      <c r="K1513" s="18">
        <f t="shared" si="93"/>
        <v>0</v>
      </c>
      <c r="L1513" s="17">
        <f>VLOOKUP(A1513,'TB 2023'!B:M,12,0)</f>
        <v>89441</v>
      </c>
      <c r="M1513" s="18">
        <f t="shared" si="96"/>
        <v>0</v>
      </c>
      <c r="O1513" s="15"/>
    </row>
    <row r="1514" spans="1:15" ht="13.5">
      <c r="A1514" s="13">
        <v>203062093</v>
      </c>
      <c r="B1514" s="14" t="s">
        <v>1611</v>
      </c>
      <c r="C1514" s="15">
        <v>0</v>
      </c>
      <c r="D1514" s="15">
        <v>0</v>
      </c>
      <c r="E1514" s="15">
        <v>61755</v>
      </c>
      <c r="F1514" s="15">
        <v>61755</v>
      </c>
      <c r="G1514" s="11">
        <f t="shared" si="94"/>
        <v>0</v>
      </c>
      <c r="H1514" s="12">
        <f t="shared" si="95"/>
        <v>0</v>
      </c>
      <c r="I1514" s="324" t="s">
        <v>159</v>
      </c>
      <c r="J1514" s="17">
        <f>VLOOKUP(A1514,'TB 2023'!B:J,9,0)</f>
        <v>0</v>
      </c>
      <c r="K1514" s="18">
        <f t="shared" si="93"/>
        <v>0</v>
      </c>
      <c r="L1514" s="17">
        <f>VLOOKUP(A1514,'TB 2023'!B:M,12,0)</f>
        <v>61755</v>
      </c>
      <c r="M1514" s="18">
        <f t="shared" si="96"/>
        <v>0</v>
      </c>
      <c r="O1514" s="15"/>
    </row>
    <row r="1515" spans="1:15" ht="13.5">
      <c r="A1515" s="13">
        <v>203062094</v>
      </c>
      <c r="B1515" s="14" t="s">
        <v>1612</v>
      </c>
      <c r="C1515" s="15">
        <v>0</v>
      </c>
      <c r="D1515" s="15">
        <v>0</v>
      </c>
      <c r="E1515" s="15">
        <v>41260</v>
      </c>
      <c r="F1515" s="15">
        <v>41260</v>
      </c>
      <c r="G1515" s="11">
        <f t="shared" si="94"/>
        <v>0</v>
      </c>
      <c r="H1515" s="12">
        <f t="shared" si="95"/>
        <v>0</v>
      </c>
      <c r="I1515" s="324" t="s">
        <v>159</v>
      </c>
      <c r="J1515" s="17">
        <f>VLOOKUP(A1515,'TB 2023'!B:J,9,0)</f>
        <v>0</v>
      </c>
      <c r="K1515" s="18">
        <f t="shared" si="93"/>
        <v>0</v>
      </c>
      <c r="L1515" s="17">
        <f>VLOOKUP(A1515,'TB 2023'!B:M,12,0)</f>
        <v>41260</v>
      </c>
      <c r="M1515" s="18">
        <f t="shared" si="96"/>
        <v>0</v>
      </c>
      <c r="O1515" s="15"/>
    </row>
    <row r="1516" spans="1:15" ht="13.5">
      <c r="A1516" s="13">
        <v>203062095</v>
      </c>
      <c r="B1516" s="14" t="s">
        <v>1613</v>
      </c>
      <c r="C1516" s="15">
        <v>0</v>
      </c>
      <c r="D1516" s="15">
        <v>0</v>
      </c>
      <c r="E1516" s="15">
        <v>0</v>
      </c>
      <c r="F1516" s="15">
        <v>0</v>
      </c>
      <c r="G1516" s="11">
        <f t="shared" si="94"/>
        <v>0</v>
      </c>
      <c r="H1516" s="12">
        <f t="shared" si="95"/>
        <v>0</v>
      </c>
      <c r="I1516" s="324" t="s">
        <v>159</v>
      </c>
      <c r="J1516" s="17">
        <f>VLOOKUP(A1516,'TB 2023'!B:J,9,0)</f>
        <v>0</v>
      </c>
      <c r="K1516" s="18">
        <f t="shared" si="93"/>
        <v>0</v>
      </c>
      <c r="L1516" s="17">
        <f>VLOOKUP(A1516,'TB 2023'!B:M,12,0)</f>
        <v>0</v>
      </c>
      <c r="M1516" s="18">
        <f t="shared" si="96"/>
        <v>0</v>
      </c>
      <c r="O1516" s="15"/>
    </row>
    <row r="1517" spans="1:15" ht="13.5">
      <c r="A1517" s="13">
        <v>203062096</v>
      </c>
      <c r="B1517" s="14" t="s">
        <v>1614</v>
      </c>
      <c r="C1517" s="15">
        <v>0</v>
      </c>
      <c r="D1517" s="15">
        <v>0</v>
      </c>
      <c r="E1517" s="15">
        <v>82519</v>
      </c>
      <c r="F1517" s="15">
        <v>82519</v>
      </c>
      <c r="G1517" s="11">
        <f t="shared" si="94"/>
        <v>0</v>
      </c>
      <c r="H1517" s="12">
        <f t="shared" si="95"/>
        <v>0</v>
      </c>
      <c r="I1517" s="324" t="s">
        <v>159</v>
      </c>
      <c r="J1517" s="17">
        <f>VLOOKUP(A1517,'TB 2023'!B:J,9,0)</f>
        <v>0</v>
      </c>
      <c r="K1517" s="18">
        <f t="shared" si="93"/>
        <v>0</v>
      </c>
      <c r="L1517" s="17">
        <f>VLOOKUP(A1517,'TB 2023'!B:M,12,0)</f>
        <v>82519</v>
      </c>
      <c r="M1517" s="18">
        <f t="shared" si="96"/>
        <v>0</v>
      </c>
      <c r="O1517" s="15"/>
    </row>
    <row r="1518" spans="1:15" ht="13.5">
      <c r="A1518" s="13">
        <v>203062098</v>
      </c>
      <c r="B1518" s="14" t="s">
        <v>1615</v>
      </c>
      <c r="C1518" s="15">
        <v>0</v>
      </c>
      <c r="D1518" s="15">
        <v>0</v>
      </c>
      <c r="E1518" s="15">
        <v>0</v>
      </c>
      <c r="F1518" s="15">
        <v>0</v>
      </c>
      <c r="G1518" s="11">
        <f t="shared" si="94"/>
        <v>0</v>
      </c>
      <c r="H1518" s="12">
        <f t="shared" si="95"/>
        <v>0</v>
      </c>
      <c r="I1518" s="324" t="s">
        <v>159</v>
      </c>
      <c r="J1518" s="17">
        <f>VLOOKUP(A1518,'TB 2023'!B:J,9,0)</f>
        <v>0</v>
      </c>
      <c r="K1518" s="18">
        <f t="shared" si="93"/>
        <v>0</v>
      </c>
      <c r="L1518" s="17">
        <f>VLOOKUP(A1518,'TB 2023'!B:M,12,0)</f>
        <v>0</v>
      </c>
      <c r="M1518" s="18">
        <f t="shared" si="96"/>
        <v>0</v>
      </c>
      <c r="O1518" s="15"/>
    </row>
    <row r="1519" spans="1:15" ht="13.5">
      <c r="A1519" s="13">
        <v>203062099</v>
      </c>
      <c r="B1519" s="14" t="s">
        <v>1616</v>
      </c>
      <c r="C1519" s="15">
        <v>0</v>
      </c>
      <c r="D1519" s="15">
        <v>0</v>
      </c>
      <c r="E1519" s="15">
        <v>80018</v>
      </c>
      <c r="F1519" s="15">
        <v>80018</v>
      </c>
      <c r="G1519" s="11">
        <f t="shared" si="94"/>
        <v>0</v>
      </c>
      <c r="H1519" s="12">
        <f t="shared" si="95"/>
        <v>0</v>
      </c>
      <c r="I1519" s="324" t="s">
        <v>159</v>
      </c>
      <c r="J1519" s="17">
        <f>VLOOKUP(A1519,'TB 2023'!B:J,9,0)</f>
        <v>0</v>
      </c>
      <c r="K1519" s="18">
        <f t="shared" si="93"/>
        <v>0</v>
      </c>
      <c r="L1519" s="17">
        <f>VLOOKUP(A1519,'TB 2023'!B:M,12,0)</f>
        <v>80018</v>
      </c>
      <c r="M1519" s="18">
        <f t="shared" si="96"/>
        <v>0</v>
      </c>
      <c r="O1519" s="15"/>
    </row>
    <row r="1520" spans="1:15" ht="13.5">
      <c r="A1520" s="13">
        <v>203062100</v>
      </c>
      <c r="B1520" s="14" t="s">
        <v>1617</v>
      </c>
      <c r="C1520" s="15">
        <v>0</v>
      </c>
      <c r="D1520" s="15">
        <v>0</v>
      </c>
      <c r="E1520" s="15">
        <v>93965</v>
      </c>
      <c r="F1520" s="15">
        <v>93965</v>
      </c>
      <c r="G1520" s="11">
        <f t="shared" si="94"/>
        <v>0</v>
      </c>
      <c r="H1520" s="12">
        <f t="shared" si="95"/>
        <v>0</v>
      </c>
      <c r="I1520" s="324" t="s">
        <v>159</v>
      </c>
      <c r="J1520" s="17">
        <f>VLOOKUP(A1520,'TB 2023'!B:J,9,0)</f>
        <v>0</v>
      </c>
      <c r="K1520" s="18">
        <f t="shared" si="93"/>
        <v>0</v>
      </c>
      <c r="L1520" s="17">
        <f>VLOOKUP(A1520,'TB 2023'!B:M,12,0)</f>
        <v>93965</v>
      </c>
      <c r="M1520" s="18">
        <f t="shared" si="96"/>
        <v>0</v>
      </c>
      <c r="O1520" s="15"/>
    </row>
    <row r="1521" spans="1:15" ht="13.5">
      <c r="A1521" s="13">
        <v>203062101</v>
      </c>
      <c r="B1521" s="14" t="s">
        <v>1618</v>
      </c>
      <c r="C1521" s="15">
        <v>0</v>
      </c>
      <c r="D1521" s="15">
        <v>0</v>
      </c>
      <c r="E1521" s="15">
        <v>39368</v>
      </c>
      <c r="F1521" s="15">
        <v>39368</v>
      </c>
      <c r="G1521" s="11">
        <f t="shared" si="94"/>
        <v>0</v>
      </c>
      <c r="H1521" s="12">
        <f t="shared" si="95"/>
        <v>0</v>
      </c>
      <c r="I1521" s="324" t="s">
        <v>159</v>
      </c>
      <c r="J1521" s="17">
        <f>VLOOKUP(A1521,'TB 2023'!B:J,9,0)</f>
        <v>0</v>
      </c>
      <c r="K1521" s="18">
        <f t="shared" si="93"/>
        <v>0</v>
      </c>
      <c r="L1521" s="17">
        <f>VLOOKUP(A1521,'TB 2023'!B:M,12,0)</f>
        <v>39368</v>
      </c>
      <c r="M1521" s="18">
        <f t="shared" si="96"/>
        <v>0</v>
      </c>
      <c r="O1521" s="15"/>
    </row>
    <row r="1522" spans="1:15" ht="13.5">
      <c r="A1522" s="13">
        <v>203062103</v>
      </c>
      <c r="B1522" s="14" t="s">
        <v>1619</v>
      </c>
      <c r="C1522" s="15">
        <v>0</v>
      </c>
      <c r="D1522" s="15">
        <v>0</v>
      </c>
      <c r="E1522" s="15">
        <v>1511</v>
      </c>
      <c r="F1522" s="15">
        <v>1511</v>
      </c>
      <c r="G1522" s="11">
        <f t="shared" si="94"/>
        <v>0</v>
      </c>
      <c r="H1522" s="12">
        <f t="shared" si="95"/>
        <v>0</v>
      </c>
      <c r="I1522" s="324" t="s">
        <v>159</v>
      </c>
      <c r="J1522" s="17">
        <f>VLOOKUP(A1522,'TB 2023'!B:J,9,0)</f>
        <v>0</v>
      </c>
      <c r="K1522" s="18">
        <f t="shared" si="93"/>
        <v>0</v>
      </c>
      <c r="L1522" s="17">
        <f>VLOOKUP(A1522,'TB 2023'!B:M,12,0)</f>
        <v>1511</v>
      </c>
      <c r="M1522" s="18">
        <f t="shared" si="96"/>
        <v>0</v>
      </c>
      <c r="O1522" s="15"/>
    </row>
    <row r="1523" spans="1:15" ht="13.5">
      <c r="A1523" s="13">
        <v>203062104</v>
      </c>
      <c r="B1523" s="14" t="s">
        <v>1620</v>
      </c>
      <c r="C1523" s="15">
        <v>0</v>
      </c>
      <c r="D1523" s="15">
        <v>0</v>
      </c>
      <c r="E1523" s="15">
        <v>0</v>
      </c>
      <c r="F1523" s="15">
        <v>0</v>
      </c>
      <c r="G1523" s="11">
        <f t="shared" si="94"/>
        <v>0</v>
      </c>
      <c r="H1523" s="12">
        <f t="shared" si="95"/>
        <v>0</v>
      </c>
      <c r="I1523" s="324" t="s">
        <v>159</v>
      </c>
      <c r="J1523" s="17">
        <f>VLOOKUP(A1523,'TB 2023'!B:J,9,0)</f>
        <v>0</v>
      </c>
      <c r="K1523" s="18">
        <f t="shared" si="93"/>
        <v>0</v>
      </c>
      <c r="L1523" s="17">
        <f>VLOOKUP(A1523,'TB 2023'!B:M,12,0)</f>
        <v>0</v>
      </c>
      <c r="M1523" s="18">
        <f t="shared" si="96"/>
        <v>0</v>
      </c>
      <c r="O1523" s="15"/>
    </row>
    <row r="1524" spans="1:15" ht="13.5">
      <c r="A1524" s="13">
        <v>203062105</v>
      </c>
      <c r="B1524" s="14" t="s">
        <v>1621</v>
      </c>
      <c r="C1524" s="15">
        <v>0</v>
      </c>
      <c r="D1524" s="15">
        <v>0</v>
      </c>
      <c r="E1524" s="15">
        <v>0</v>
      </c>
      <c r="F1524" s="15">
        <v>0</v>
      </c>
      <c r="G1524" s="11">
        <f t="shared" si="94"/>
        <v>0</v>
      </c>
      <c r="H1524" s="12">
        <f t="shared" si="95"/>
        <v>0</v>
      </c>
      <c r="I1524" s="324" t="s">
        <v>159</v>
      </c>
      <c r="J1524" s="17">
        <f>VLOOKUP(A1524,'TB 2023'!B:J,9,0)</f>
        <v>0</v>
      </c>
      <c r="K1524" s="18">
        <f t="shared" si="93"/>
        <v>0</v>
      </c>
      <c r="L1524" s="17">
        <f>VLOOKUP(A1524,'TB 2023'!B:M,12,0)</f>
        <v>0</v>
      </c>
      <c r="M1524" s="18">
        <f t="shared" si="96"/>
        <v>0</v>
      </c>
      <c r="O1524" s="15"/>
    </row>
    <row r="1525" spans="1:15" ht="13.5">
      <c r="A1525" s="13">
        <v>203062106</v>
      </c>
      <c r="B1525" s="14" t="s">
        <v>1622</v>
      </c>
      <c r="C1525" s="15">
        <v>0</v>
      </c>
      <c r="D1525" s="15">
        <v>0</v>
      </c>
      <c r="E1525" s="15">
        <v>24187</v>
      </c>
      <c r="F1525" s="15">
        <v>24187</v>
      </c>
      <c r="G1525" s="11">
        <f t="shared" si="94"/>
        <v>0</v>
      </c>
      <c r="H1525" s="12">
        <f t="shared" si="95"/>
        <v>0</v>
      </c>
      <c r="I1525" s="324" t="s">
        <v>159</v>
      </c>
      <c r="J1525" s="17">
        <f>VLOOKUP(A1525,'TB 2023'!B:J,9,0)</f>
        <v>0</v>
      </c>
      <c r="K1525" s="18">
        <f t="shared" si="93"/>
        <v>0</v>
      </c>
      <c r="L1525" s="17">
        <f>VLOOKUP(A1525,'TB 2023'!B:M,12,0)</f>
        <v>24187</v>
      </c>
      <c r="M1525" s="18">
        <f t="shared" si="96"/>
        <v>0</v>
      </c>
      <c r="O1525" s="15"/>
    </row>
    <row r="1526" spans="1:15" ht="13.5">
      <c r="A1526" s="13">
        <v>203062107</v>
      </c>
      <c r="B1526" s="14" t="s">
        <v>1623</v>
      </c>
      <c r="C1526" s="15">
        <v>0</v>
      </c>
      <c r="D1526" s="15">
        <v>0</v>
      </c>
      <c r="E1526" s="15">
        <v>19716</v>
      </c>
      <c r="F1526" s="15">
        <v>19716</v>
      </c>
      <c r="G1526" s="11">
        <f t="shared" si="94"/>
        <v>0</v>
      </c>
      <c r="H1526" s="12">
        <f t="shared" si="95"/>
        <v>0</v>
      </c>
      <c r="I1526" s="324" t="s">
        <v>159</v>
      </c>
      <c r="J1526" s="17">
        <f>VLOOKUP(A1526,'TB 2023'!B:J,9,0)</f>
        <v>0</v>
      </c>
      <c r="K1526" s="18">
        <f t="shared" si="93"/>
        <v>0</v>
      </c>
      <c r="L1526" s="17">
        <f>VLOOKUP(A1526,'TB 2023'!B:M,12,0)</f>
        <v>19716</v>
      </c>
      <c r="M1526" s="18">
        <f t="shared" si="96"/>
        <v>0</v>
      </c>
      <c r="O1526" s="15"/>
    </row>
    <row r="1527" spans="1:15" ht="13.5">
      <c r="A1527" s="13">
        <v>203062108</v>
      </c>
      <c r="B1527" s="14" t="s">
        <v>1624</v>
      </c>
      <c r="C1527" s="15">
        <v>0</v>
      </c>
      <c r="D1527" s="15">
        <v>0</v>
      </c>
      <c r="E1527" s="15">
        <v>18583</v>
      </c>
      <c r="F1527" s="15">
        <v>18583</v>
      </c>
      <c r="G1527" s="11">
        <f t="shared" si="94"/>
        <v>0</v>
      </c>
      <c r="H1527" s="12">
        <f t="shared" si="95"/>
        <v>0</v>
      </c>
      <c r="I1527" s="324" t="s">
        <v>159</v>
      </c>
      <c r="J1527" s="17">
        <f>VLOOKUP(A1527,'TB 2023'!B:J,9,0)</f>
        <v>0</v>
      </c>
      <c r="K1527" s="18">
        <f t="shared" si="93"/>
        <v>0</v>
      </c>
      <c r="L1527" s="17">
        <f>VLOOKUP(A1527,'TB 2023'!B:M,12,0)</f>
        <v>18583</v>
      </c>
      <c r="M1527" s="18">
        <f t="shared" si="96"/>
        <v>0</v>
      </c>
      <c r="O1527" s="15"/>
    </row>
    <row r="1528" spans="1:15" ht="13.5">
      <c r="A1528" s="13">
        <v>203062109</v>
      </c>
      <c r="B1528" s="14" t="s">
        <v>1625</v>
      </c>
      <c r="C1528" s="15">
        <v>0</v>
      </c>
      <c r="D1528" s="15">
        <v>0</v>
      </c>
      <c r="E1528" s="15">
        <v>27727</v>
      </c>
      <c r="F1528" s="15">
        <v>27727</v>
      </c>
      <c r="G1528" s="11">
        <f t="shared" si="94"/>
        <v>0</v>
      </c>
      <c r="H1528" s="12">
        <f t="shared" si="95"/>
        <v>0</v>
      </c>
      <c r="I1528" s="324" t="s">
        <v>159</v>
      </c>
      <c r="J1528" s="17">
        <f>VLOOKUP(A1528,'TB 2023'!B:J,9,0)</f>
        <v>0</v>
      </c>
      <c r="K1528" s="18">
        <f t="shared" si="93"/>
        <v>0</v>
      </c>
      <c r="L1528" s="17">
        <f>VLOOKUP(A1528,'TB 2023'!B:M,12,0)</f>
        <v>27727</v>
      </c>
      <c r="M1528" s="18">
        <f t="shared" si="96"/>
        <v>0</v>
      </c>
      <c r="O1528" s="15"/>
    </row>
    <row r="1529" spans="1:15" ht="13.5">
      <c r="A1529" s="13">
        <v>203062110</v>
      </c>
      <c r="B1529" s="14" t="s">
        <v>1626</v>
      </c>
      <c r="C1529" s="15">
        <v>0</v>
      </c>
      <c r="D1529" s="15">
        <v>0</v>
      </c>
      <c r="E1529" s="15">
        <v>19572</v>
      </c>
      <c r="F1529" s="15">
        <v>19572</v>
      </c>
      <c r="G1529" s="11">
        <f t="shared" si="94"/>
        <v>0</v>
      </c>
      <c r="H1529" s="12">
        <f t="shared" si="95"/>
        <v>0</v>
      </c>
      <c r="I1529" s="324" t="s">
        <v>159</v>
      </c>
      <c r="J1529" s="17">
        <f>VLOOKUP(A1529,'TB 2023'!B:J,9,0)</f>
        <v>0</v>
      </c>
      <c r="K1529" s="18">
        <f t="shared" si="93"/>
        <v>0</v>
      </c>
      <c r="L1529" s="17">
        <f>VLOOKUP(A1529,'TB 2023'!B:M,12,0)</f>
        <v>19572</v>
      </c>
      <c r="M1529" s="18">
        <f t="shared" si="96"/>
        <v>0</v>
      </c>
      <c r="O1529" s="15"/>
    </row>
    <row r="1530" spans="1:15" ht="13.5">
      <c r="A1530" s="13">
        <v>203062112</v>
      </c>
      <c r="B1530" s="14" t="s">
        <v>1627</v>
      </c>
      <c r="C1530" s="15">
        <v>0</v>
      </c>
      <c r="D1530" s="15">
        <v>0</v>
      </c>
      <c r="E1530" s="15">
        <v>8317</v>
      </c>
      <c r="F1530" s="15">
        <v>8317</v>
      </c>
      <c r="G1530" s="11">
        <f t="shared" si="94"/>
        <v>0</v>
      </c>
      <c r="H1530" s="12">
        <f t="shared" si="95"/>
        <v>0</v>
      </c>
      <c r="I1530" s="324" t="s">
        <v>159</v>
      </c>
      <c r="J1530" s="17">
        <f>VLOOKUP(A1530,'TB 2023'!B:J,9,0)</f>
        <v>0</v>
      </c>
      <c r="K1530" s="18">
        <f t="shared" si="93"/>
        <v>0</v>
      </c>
      <c r="L1530" s="17">
        <f>VLOOKUP(A1530,'TB 2023'!B:M,12,0)</f>
        <v>8317</v>
      </c>
      <c r="M1530" s="18">
        <f t="shared" si="96"/>
        <v>0</v>
      </c>
      <c r="O1530" s="15"/>
    </row>
    <row r="1531" spans="1:15" ht="13.5">
      <c r="A1531" s="13">
        <v>203062113</v>
      </c>
      <c r="B1531" s="14" t="s">
        <v>1628</v>
      </c>
      <c r="C1531" s="15">
        <v>0</v>
      </c>
      <c r="D1531" s="15">
        <v>0</v>
      </c>
      <c r="E1531" s="15">
        <v>0</v>
      </c>
      <c r="F1531" s="15">
        <v>0</v>
      </c>
      <c r="G1531" s="11">
        <f t="shared" si="94"/>
        <v>0</v>
      </c>
      <c r="H1531" s="12">
        <f t="shared" si="95"/>
        <v>0</v>
      </c>
      <c r="I1531" s="324" t="s">
        <v>159</v>
      </c>
      <c r="J1531" s="17">
        <f>VLOOKUP(A1531,'TB 2023'!B:J,9,0)</f>
        <v>0</v>
      </c>
      <c r="K1531" s="18">
        <f t="shared" si="93"/>
        <v>0</v>
      </c>
      <c r="L1531" s="17">
        <f>VLOOKUP(A1531,'TB 2023'!B:M,12,0)</f>
        <v>0</v>
      </c>
      <c r="M1531" s="18">
        <f t="shared" si="96"/>
        <v>0</v>
      </c>
      <c r="O1531" s="15"/>
    </row>
    <row r="1532" spans="1:15" ht="13.5">
      <c r="A1532" s="13">
        <v>203062114</v>
      </c>
      <c r="B1532" s="14" t="s">
        <v>1629</v>
      </c>
      <c r="C1532" s="15">
        <v>0</v>
      </c>
      <c r="D1532" s="15">
        <v>0</v>
      </c>
      <c r="E1532" s="15">
        <v>1675.8400000000001</v>
      </c>
      <c r="F1532" s="15">
        <v>1675.8400000000001</v>
      </c>
      <c r="G1532" s="11">
        <f t="shared" si="94"/>
        <v>0</v>
      </c>
      <c r="H1532" s="12">
        <f t="shared" si="95"/>
        <v>0</v>
      </c>
      <c r="I1532" s="324" t="s">
        <v>159</v>
      </c>
      <c r="J1532" s="17">
        <f>VLOOKUP(A1532,'TB 2023'!B:J,9,0)</f>
        <v>0</v>
      </c>
      <c r="K1532" s="18">
        <f t="shared" si="93"/>
        <v>0</v>
      </c>
      <c r="L1532" s="17">
        <f>VLOOKUP(A1532,'TB 2023'!B:M,12,0)</f>
        <v>1675.8400000000001</v>
      </c>
      <c r="M1532" s="18">
        <f t="shared" si="96"/>
        <v>0</v>
      </c>
      <c r="O1532" s="15"/>
    </row>
    <row r="1533" spans="1:15" ht="13.5">
      <c r="A1533" s="13">
        <v>203062115</v>
      </c>
      <c r="B1533" s="14" t="s">
        <v>1630</v>
      </c>
      <c r="C1533" s="15">
        <v>0</v>
      </c>
      <c r="D1533" s="15">
        <v>0</v>
      </c>
      <c r="E1533" s="15">
        <v>151225</v>
      </c>
      <c r="F1533" s="15">
        <v>151225</v>
      </c>
      <c r="G1533" s="11">
        <f t="shared" si="94"/>
        <v>0</v>
      </c>
      <c r="H1533" s="12">
        <f t="shared" si="95"/>
        <v>0</v>
      </c>
      <c r="I1533" s="324" t="s">
        <v>159</v>
      </c>
      <c r="J1533" s="17">
        <f>VLOOKUP(A1533,'TB 2023'!B:J,9,0)</f>
        <v>0</v>
      </c>
      <c r="K1533" s="18">
        <f t="shared" si="93"/>
        <v>0</v>
      </c>
      <c r="L1533" s="17">
        <f>VLOOKUP(A1533,'TB 2023'!B:M,12,0)</f>
        <v>151225</v>
      </c>
      <c r="M1533" s="18">
        <f t="shared" si="96"/>
        <v>0</v>
      </c>
      <c r="O1533" s="15"/>
    </row>
    <row r="1534" spans="1:15" ht="13.5">
      <c r="A1534" s="13">
        <v>203062117</v>
      </c>
      <c r="B1534" s="14" t="s">
        <v>1631</v>
      </c>
      <c r="C1534" s="15">
        <v>0</v>
      </c>
      <c r="D1534" s="15">
        <v>0</v>
      </c>
      <c r="E1534" s="15">
        <v>0</v>
      </c>
      <c r="F1534" s="15">
        <v>0</v>
      </c>
      <c r="G1534" s="11">
        <f t="shared" si="94"/>
        <v>0</v>
      </c>
      <c r="H1534" s="12">
        <f t="shared" si="95"/>
        <v>0</v>
      </c>
      <c r="I1534" s="324" t="s">
        <v>159</v>
      </c>
      <c r="J1534" s="17">
        <f>VLOOKUP(A1534,'TB 2023'!B:J,9,0)</f>
        <v>0</v>
      </c>
      <c r="K1534" s="18">
        <f t="shared" si="93"/>
        <v>0</v>
      </c>
      <c r="L1534" s="17">
        <f>VLOOKUP(A1534,'TB 2023'!B:M,12,0)</f>
        <v>0</v>
      </c>
      <c r="M1534" s="18">
        <f t="shared" si="96"/>
        <v>0</v>
      </c>
      <c r="O1534" s="15"/>
    </row>
    <row r="1535" spans="1:15" ht="13.5">
      <c r="A1535" s="13">
        <v>203062118</v>
      </c>
      <c r="B1535" s="14" t="s">
        <v>1632</v>
      </c>
      <c r="C1535" s="15">
        <v>0</v>
      </c>
      <c r="D1535" s="15">
        <v>0</v>
      </c>
      <c r="E1535" s="15">
        <v>10366</v>
      </c>
      <c r="F1535" s="15">
        <v>10366</v>
      </c>
      <c r="G1535" s="11">
        <f t="shared" si="94"/>
        <v>0</v>
      </c>
      <c r="H1535" s="12">
        <f t="shared" si="95"/>
        <v>0</v>
      </c>
      <c r="I1535" s="324" t="s">
        <v>159</v>
      </c>
      <c r="J1535" s="17">
        <f>VLOOKUP(A1535,'TB 2023'!B:J,9,0)</f>
        <v>0</v>
      </c>
      <c r="K1535" s="18">
        <f t="shared" si="93"/>
        <v>0</v>
      </c>
      <c r="L1535" s="17">
        <f>VLOOKUP(A1535,'TB 2023'!B:M,12,0)</f>
        <v>10366</v>
      </c>
      <c r="M1535" s="18">
        <f t="shared" si="96"/>
        <v>0</v>
      </c>
      <c r="O1535" s="15"/>
    </row>
    <row r="1536" spans="1:15" ht="13.5">
      <c r="A1536" s="13">
        <v>203062119</v>
      </c>
      <c r="B1536" s="14" t="s">
        <v>1633</v>
      </c>
      <c r="C1536" s="15">
        <v>0</v>
      </c>
      <c r="D1536" s="15">
        <v>0</v>
      </c>
      <c r="E1536" s="15">
        <v>21039</v>
      </c>
      <c r="F1536" s="15">
        <v>21039</v>
      </c>
      <c r="G1536" s="11">
        <f t="shared" si="94"/>
        <v>0</v>
      </c>
      <c r="H1536" s="12">
        <f t="shared" si="95"/>
        <v>0</v>
      </c>
      <c r="I1536" s="324" t="s">
        <v>159</v>
      </c>
      <c r="J1536" s="17">
        <f>VLOOKUP(A1536,'TB 2023'!B:J,9,0)</f>
        <v>0</v>
      </c>
      <c r="K1536" s="18">
        <f t="shared" si="93"/>
        <v>0</v>
      </c>
      <c r="L1536" s="17">
        <f>VLOOKUP(A1536,'TB 2023'!B:M,12,0)</f>
        <v>21039</v>
      </c>
      <c r="M1536" s="18">
        <f t="shared" si="96"/>
        <v>0</v>
      </c>
      <c r="O1536" s="15"/>
    </row>
    <row r="1537" spans="1:15" ht="13.5">
      <c r="A1537" s="13">
        <v>203062120</v>
      </c>
      <c r="B1537" s="14" t="s">
        <v>1634</v>
      </c>
      <c r="C1537" s="15">
        <v>0</v>
      </c>
      <c r="D1537" s="15">
        <v>0</v>
      </c>
      <c r="E1537" s="15">
        <v>46220</v>
      </c>
      <c r="F1537" s="15">
        <v>46220</v>
      </c>
      <c r="G1537" s="11">
        <f t="shared" si="94"/>
        <v>0</v>
      </c>
      <c r="H1537" s="12">
        <f t="shared" si="95"/>
        <v>0</v>
      </c>
      <c r="I1537" s="324" t="s">
        <v>159</v>
      </c>
      <c r="J1537" s="17">
        <f>VLOOKUP(A1537,'TB 2023'!B:J,9,0)</f>
        <v>0</v>
      </c>
      <c r="K1537" s="18">
        <f t="shared" si="93"/>
        <v>0</v>
      </c>
      <c r="L1537" s="17">
        <f>VLOOKUP(A1537,'TB 2023'!B:M,12,0)</f>
        <v>46220</v>
      </c>
      <c r="M1537" s="18">
        <f t="shared" si="96"/>
        <v>0</v>
      </c>
      <c r="O1537" s="15"/>
    </row>
    <row r="1538" spans="1:15" ht="13.5">
      <c r="A1538" s="13">
        <v>203062121</v>
      </c>
      <c r="B1538" s="14" t="s">
        <v>1635</v>
      </c>
      <c r="C1538" s="15">
        <v>0</v>
      </c>
      <c r="D1538" s="15">
        <v>0</v>
      </c>
      <c r="E1538" s="15">
        <v>51282</v>
      </c>
      <c r="F1538" s="15">
        <v>51282</v>
      </c>
      <c r="G1538" s="11">
        <f t="shared" si="94"/>
        <v>0</v>
      </c>
      <c r="H1538" s="12">
        <f t="shared" si="95"/>
        <v>0</v>
      </c>
      <c r="I1538" s="324" t="s">
        <v>159</v>
      </c>
      <c r="J1538" s="17">
        <f>VLOOKUP(A1538,'TB 2023'!B:J,9,0)</f>
        <v>0</v>
      </c>
      <c r="K1538" s="18">
        <f t="shared" si="93"/>
        <v>0</v>
      </c>
      <c r="L1538" s="17">
        <f>VLOOKUP(A1538,'TB 2023'!B:M,12,0)</f>
        <v>51282</v>
      </c>
      <c r="M1538" s="18">
        <f t="shared" si="96"/>
        <v>0</v>
      </c>
      <c r="O1538" s="15"/>
    </row>
    <row r="1539" spans="1:15" ht="13.5">
      <c r="A1539" s="13">
        <v>203062122</v>
      </c>
      <c r="B1539" s="14" t="s">
        <v>1636</v>
      </c>
      <c r="C1539" s="15">
        <v>0</v>
      </c>
      <c r="D1539" s="15">
        <v>0</v>
      </c>
      <c r="E1539" s="15">
        <v>37828</v>
      </c>
      <c r="F1539" s="15">
        <v>37828</v>
      </c>
      <c r="G1539" s="11">
        <f t="shared" si="94"/>
        <v>0</v>
      </c>
      <c r="H1539" s="12">
        <f t="shared" si="95"/>
        <v>0</v>
      </c>
      <c r="I1539" s="324" t="s">
        <v>159</v>
      </c>
      <c r="J1539" s="17">
        <f>VLOOKUP(A1539,'TB 2023'!B:J,9,0)</f>
        <v>0</v>
      </c>
      <c r="K1539" s="18">
        <f t="shared" si="93"/>
        <v>0</v>
      </c>
      <c r="L1539" s="17">
        <f>VLOOKUP(A1539,'TB 2023'!B:M,12,0)</f>
        <v>37828</v>
      </c>
      <c r="M1539" s="18">
        <f t="shared" si="96"/>
        <v>0</v>
      </c>
      <c r="O1539" s="15"/>
    </row>
    <row r="1540" spans="1:15" ht="13.5">
      <c r="A1540" s="13">
        <v>203062123</v>
      </c>
      <c r="B1540" s="14" t="s">
        <v>1637</v>
      </c>
      <c r="C1540" s="15">
        <v>0</v>
      </c>
      <c r="D1540" s="15">
        <v>0</v>
      </c>
      <c r="E1540" s="15">
        <v>5989</v>
      </c>
      <c r="F1540" s="15">
        <v>5989</v>
      </c>
      <c r="G1540" s="11">
        <f t="shared" si="94"/>
        <v>0</v>
      </c>
      <c r="H1540" s="12">
        <f t="shared" si="95"/>
        <v>0</v>
      </c>
      <c r="I1540" s="324" t="s">
        <v>159</v>
      </c>
      <c r="J1540" s="17">
        <f>VLOOKUP(A1540,'TB 2023'!B:J,9,0)</f>
        <v>0</v>
      </c>
      <c r="K1540" s="18">
        <f t="shared" si="93"/>
        <v>0</v>
      </c>
      <c r="L1540" s="17">
        <f>VLOOKUP(A1540,'TB 2023'!B:M,12,0)</f>
        <v>5989</v>
      </c>
      <c r="M1540" s="18">
        <f t="shared" si="96"/>
        <v>0</v>
      </c>
      <c r="O1540" s="15"/>
    </row>
    <row r="1541" spans="1:15" ht="13.5">
      <c r="A1541" s="13">
        <v>203062124</v>
      </c>
      <c r="B1541" s="14" t="s">
        <v>1638</v>
      </c>
      <c r="C1541" s="15">
        <v>0</v>
      </c>
      <c r="D1541" s="15">
        <v>0</v>
      </c>
      <c r="E1541" s="15">
        <v>47790</v>
      </c>
      <c r="F1541" s="15">
        <v>47790</v>
      </c>
      <c r="G1541" s="11">
        <f t="shared" si="94"/>
        <v>0</v>
      </c>
      <c r="H1541" s="12">
        <f t="shared" si="95"/>
        <v>0</v>
      </c>
      <c r="I1541" s="324" t="s">
        <v>159</v>
      </c>
      <c r="J1541" s="17">
        <f>VLOOKUP(A1541,'TB 2023'!B:J,9,0)</f>
        <v>0</v>
      </c>
      <c r="K1541" s="18">
        <f t="shared" ref="K1541:K1604" si="97">J1541-C1541</f>
        <v>0</v>
      </c>
      <c r="L1541" s="17">
        <f>VLOOKUP(A1541,'TB 2023'!B:M,12,0)</f>
        <v>47790</v>
      </c>
      <c r="M1541" s="18">
        <f t="shared" si="96"/>
        <v>0</v>
      </c>
      <c r="O1541" s="15"/>
    </row>
    <row r="1542" spans="1:15" ht="13.5">
      <c r="A1542" s="13">
        <v>203062125</v>
      </c>
      <c r="B1542" s="14" t="s">
        <v>1639</v>
      </c>
      <c r="C1542" s="15">
        <v>0</v>
      </c>
      <c r="D1542" s="15">
        <v>0</v>
      </c>
      <c r="E1542" s="15">
        <v>176205</v>
      </c>
      <c r="F1542" s="15">
        <v>176205</v>
      </c>
      <c r="G1542" s="11">
        <f t="shared" ref="G1542:G1605" si="98">IF((C1542+E1542)-(D1542+F1542)&lt;0,0,(C1542+E1542)-(D1542+F1542))</f>
        <v>0</v>
      </c>
      <c r="H1542" s="12">
        <f t="shared" ref="H1542:H1605" si="99">-IF((C1542+E1542)-(D1542+F1542)&lt;0,(C1542+E1542)-(D1542+F1542),0)</f>
        <v>0</v>
      </c>
      <c r="I1542" s="324" t="s">
        <v>159</v>
      </c>
      <c r="J1542" s="17">
        <f>VLOOKUP(A1542,'TB 2023'!B:J,9,0)</f>
        <v>0</v>
      </c>
      <c r="K1542" s="18">
        <f t="shared" si="97"/>
        <v>0</v>
      </c>
      <c r="L1542" s="17">
        <f>VLOOKUP(A1542,'TB 2023'!B:M,12,0)</f>
        <v>176205</v>
      </c>
      <c r="M1542" s="18">
        <f t="shared" ref="M1542:M1605" si="100">L1542-F1542</f>
        <v>0</v>
      </c>
      <c r="O1542" s="15"/>
    </row>
    <row r="1543" spans="1:15" ht="13.5">
      <c r="A1543" s="13">
        <v>203062126</v>
      </c>
      <c r="B1543" s="14" t="s">
        <v>1640</v>
      </c>
      <c r="C1543" s="15">
        <v>0</v>
      </c>
      <c r="D1543" s="15">
        <v>0</v>
      </c>
      <c r="E1543" s="15">
        <v>21471</v>
      </c>
      <c r="F1543" s="15">
        <v>21471</v>
      </c>
      <c r="G1543" s="11">
        <f t="shared" si="98"/>
        <v>0</v>
      </c>
      <c r="H1543" s="12">
        <f t="shared" si="99"/>
        <v>0</v>
      </c>
      <c r="I1543" s="324" t="s">
        <v>159</v>
      </c>
      <c r="J1543" s="17">
        <f>VLOOKUP(A1543,'TB 2023'!B:J,9,0)</f>
        <v>0</v>
      </c>
      <c r="K1543" s="18">
        <f t="shared" si="97"/>
        <v>0</v>
      </c>
      <c r="L1543" s="17">
        <f>VLOOKUP(A1543,'TB 2023'!B:M,12,0)</f>
        <v>21471</v>
      </c>
      <c r="M1543" s="18">
        <f t="shared" si="100"/>
        <v>0</v>
      </c>
      <c r="O1543" s="15"/>
    </row>
    <row r="1544" spans="1:15" ht="13.5">
      <c r="A1544" s="13">
        <v>203062127</v>
      </c>
      <c r="B1544" s="14" t="s">
        <v>1641</v>
      </c>
      <c r="C1544" s="15">
        <v>0</v>
      </c>
      <c r="D1544" s="15">
        <v>0</v>
      </c>
      <c r="E1544" s="15">
        <v>40020</v>
      </c>
      <c r="F1544" s="15">
        <v>40020</v>
      </c>
      <c r="G1544" s="11">
        <f t="shared" si="98"/>
        <v>0</v>
      </c>
      <c r="H1544" s="12">
        <f t="shared" si="99"/>
        <v>0</v>
      </c>
      <c r="I1544" s="324" t="s">
        <v>159</v>
      </c>
      <c r="J1544" s="17">
        <f>VLOOKUP(A1544,'TB 2023'!B:J,9,0)</f>
        <v>0</v>
      </c>
      <c r="K1544" s="18">
        <f t="shared" si="97"/>
        <v>0</v>
      </c>
      <c r="L1544" s="17">
        <f>VLOOKUP(A1544,'TB 2023'!B:M,12,0)</f>
        <v>40020</v>
      </c>
      <c r="M1544" s="18">
        <f t="shared" si="100"/>
        <v>0</v>
      </c>
      <c r="O1544" s="15"/>
    </row>
    <row r="1545" spans="1:15" ht="13.5">
      <c r="A1545" s="13">
        <v>203062128</v>
      </c>
      <c r="B1545" s="14" t="s">
        <v>1642</v>
      </c>
      <c r="C1545" s="15">
        <v>0</v>
      </c>
      <c r="D1545" s="15">
        <v>0</v>
      </c>
      <c r="E1545" s="15">
        <v>55943</v>
      </c>
      <c r="F1545" s="15">
        <v>55943</v>
      </c>
      <c r="G1545" s="11">
        <f t="shared" si="98"/>
        <v>0</v>
      </c>
      <c r="H1545" s="12">
        <f t="shared" si="99"/>
        <v>0</v>
      </c>
      <c r="I1545" s="324" t="s">
        <v>159</v>
      </c>
      <c r="J1545" s="17">
        <f>VLOOKUP(A1545,'TB 2023'!B:J,9,0)</f>
        <v>0</v>
      </c>
      <c r="K1545" s="18">
        <f t="shared" si="97"/>
        <v>0</v>
      </c>
      <c r="L1545" s="17">
        <f>VLOOKUP(A1545,'TB 2023'!B:M,12,0)</f>
        <v>55943</v>
      </c>
      <c r="M1545" s="18">
        <f t="shared" si="100"/>
        <v>0</v>
      </c>
      <c r="O1545" s="15"/>
    </row>
    <row r="1546" spans="1:15" ht="13.5">
      <c r="A1546" s="13">
        <v>203062130</v>
      </c>
      <c r="B1546" s="14" t="s">
        <v>1643</v>
      </c>
      <c r="C1546" s="15">
        <v>0</v>
      </c>
      <c r="D1546" s="15">
        <v>0</v>
      </c>
      <c r="E1546" s="15">
        <v>21189</v>
      </c>
      <c r="F1546" s="15">
        <v>21189</v>
      </c>
      <c r="G1546" s="11">
        <f t="shared" si="98"/>
        <v>0</v>
      </c>
      <c r="H1546" s="12">
        <f t="shared" si="99"/>
        <v>0</v>
      </c>
      <c r="I1546" s="324" t="s">
        <v>159</v>
      </c>
      <c r="J1546" s="17">
        <f>VLOOKUP(A1546,'TB 2023'!B:J,9,0)</f>
        <v>0</v>
      </c>
      <c r="K1546" s="18">
        <f t="shared" si="97"/>
        <v>0</v>
      </c>
      <c r="L1546" s="17">
        <f>VLOOKUP(A1546,'TB 2023'!B:M,12,0)</f>
        <v>21189</v>
      </c>
      <c r="M1546" s="18">
        <f t="shared" si="100"/>
        <v>0</v>
      </c>
      <c r="O1546" s="15"/>
    </row>
    <row r="1547" spans="1:15" ht="13.5">
      <c r="A1547" s="13">
        <v>203062131</v>
      </c>
      <c r="B1547" s="14" t="s">
        <v>1644</v>
      </c>
      <c r="C1547" s="15">
        <v>0</v>
      </c>
      <c r="D1547" s="15">
        <v>0</v>
      </c>
      <c r="E1547" s="15">
        <v>18222</v>
      </c>
      <c r="F1547" s="15">
        <v>18222</v>
      </c>
      <c r="G1547" s="11">
        <f t="shared" si="98"/>
        <v>0</v>
      </c>
      <c r="H1547" s="12">
        <f t="shared" si="99"/>
        <v>0</v>
      </c>
      <c r="I1547" s="324" t="s">
        <v>159</v>
      </c>
      <c r="J1547" s="17">
        <f>VLOOKUP(A1547,'TB 2023'!B:J,9,0)</f>
        <v>0</v>
      </c>
      <c r="K1547" s="18">
        <f t="shared" si="97"/>
        <v>0</v>
      </c>
      <c r="L1547" s="17">
        <f>VLOOKUP(A1547,'TB 2023'!B:M,12,0)</f>
        <v>18222</v>
      </c>
      <c r="M1547" s="18">
        <f t="shared" si="100"/>
        <v>0</v>
      </c>
      <c r="O1547" s="15"/>
    </row>
    <row r="1548" spans="1:15" ht="13.5">
      <c r="A1548" s="13">
        <v>203062132</v>
      </c>
      <c r="B1548" s="14" t="s">
        <v>1645</v>
      </c>
      <c r="C1548" s="15">
        <v>0</v>
      </c>
      <c r="D1548" s="15">
        <v>0</v>
      </c>
      <c r="E1548" s="15">
        <v>20940</v>
      </c>
      <c r="F1548" s="15">
        <v>20940</v>
      </c>
      <c r="G1548" s="11">
        <f t="shared" si="98"/>
        <v>0</v>
      </c>
      <c r="H1548" s="12">
        <f t="shared" si="99"/>
        <v>0</v>
      </c>
      <c r="I1548" s="324" t="s">
        <v>159</v>
      </c>
      <c r="J1548" s="17">
        <f>VLOOKUP(A1548,'TB 2023'!B:J,9,0)</f>
        <v>0</v>
      </c>
      <c r="K1548" s="18">
        <f t="shared" si="97"/>
        <v>0</v>
      </c>
      <c r="L1548" s="17">
        <f>VLOOKUP(A1548,'TB 2023'!B:M,12,0)</f>
        <v>20940</v>
      </c>
      <c r="M1548" s="18">
        <f t="shared" si="100"/>
        <v>0</v>
      </c>
      <c r="O1548" s="15"/>
    </row>
    <row r="1549" spans="1:15" ht="13.5">
      <c r="A1549" s="13">
        <v>203062133</v>
      </c>
      <c r="B1549" s="14" t="s">
        <v>1646</v>
      </c>
      <c r="C1549" s="15">
        <v>0</v>
      </c>
      <c r="D1549" s="15">
        <v>0</v>
      </c>
      <c r="E1549" s="15">
        <v>61050.68</v>
      </c>
      <c r="F1549" s="15">
        <v>61050.68</v>
      </c>
      <c r="G1549" s="11">
        <f t="shared" si="98"/>
        <v>0</v>
      </c>
      <c r="H1549" s="12">
        <f t="shared" si="99"/>
        <v>0</v>
      </c>
      <c r="I1549" s="324" t="s">
        <v>159</v>
      </c>
      <c r="J1549" s="17">
        <f>VLOOKUP(A1549,'TB 2023'!B:J,9,0)</f>
        <v>0</v>
      </c>
      <c r="K1549" s="18">
        <f t="shared" si="97"/>
        <v>0</v>
      </c>
      <c r="L1549" s="17">
        <f>VLOOKUP(A1549,'TB 2023'!B:M,12,0)</f>
        <v>61050.68</v>
      </c>
      <c r="M1549" s="18">
        <f t="shared" si="100"/>
        <v>0</v>
      </c>
      <c r="O1549" s="15"/>
    </row>
    <row r="1550" spans="1:15" ht="13.5">
      <c r="A1550" s="13">
        <v>203062134</v>
      </c>
      <c r="B1550" s="14" t="s">
        <v>1647</v>
      </c>
      <c r="C1550" s="15">
        <v>0</v>
      </c>
      <c r="D1550" s="15">
        <v>0</v>
      </c>
      <c r="E1550" s="15">
        <v>0</v>
      </c>
      <c r="F1550" s="15">
        <v>0</v>
      </c>
      <c r="G1550" s="11">
        <f t="shared" si="98"/>
        <v>0</v>
      </c>
      <c r="H1550" s="12">
        <f t="shared" si="99"/>
        <v>0</v>
      </c>
      <c r="I1550" s="324" t="s">
        <v>159</v>
      </c>
      <c r="J1550" s="17">
        <f>VLOOKUP(A1550,'TB 2023'!B:J,9,0)</f>
        <v>0</v>
      </c>
      <c r="K1550" s="18">
        <f t="shared" si="97"/>
        <v>0</v>
      </c>
      <c r="L1550" s="17">
        <f>VLOOKUP(A1550,'TB 2023'!B:M,12,0)</f>
        <v>0</v>
      </c>
      <c r="M1550" s="18">
        <f t="shared" si="100"/>
        <v>0</v>
      </c>
      <c r="O1550" s="15"/>
    </row>
    <row r="1551" spans="1:15" ht="13.5">
      <c r="A1551" s="13">
        <v>203062135</v>
      </c>
      <c r="B1551" s="14" t="s">
        <v>1648</v>
      </c>
      <c r="C1551" s="15">
        <v>0</v>
      </c>
      <c r="D1551" s="15">
        <v>0</v>
      </c>
      <c r="E1551" s="15">
        <v>33414</v>
      </c>
      <c r="F1551" s="15">
        <v>33414</v>
      </c>
      <c r="G1551" s="11">
        <f t="shared" si="98"/>
        <v>0</v>
      </c>
      <c r="H1551" s="12">
        <f t="shared" si="99"/>
        <v>0</v>
      </c>
      <c r="I1551" s="324" t="s">
        <v>159</v>
      </c>
      <c r="J1551" s="17">
        <f>VLOOKUP(A1551,'TB 2023'!B:J,9,0)</f>
        <v>0</v>
      </c>
      <c r="K1551" s="18">
        <f t="shared" si="97"/>
        <v>0</v>
      </c>
      <c r="L1551" s="17">
        <f>VLOOKUP(A1551,'TB 2023'!B:M,12,0)</f>
        <v>33414</v>
      </c>
      <c r="M1551" s="18">
        <f t="shared" si="100"/>
        <v>0</v>
      </c>
      <c r="O1551" s="15"/>
    </row>
    <row r="1552" spans="1:15" ht="13.5">
      <c r="A1552" s="13">
        <v>203062136</v>
      </c>
      <c r="B1552" s="14" t="s">
        <v>1649</v>
      </c>
      <c r="C1552" s="15">
        <v>0</v>
      </c>
      <c r="D1552" s="15">
        <v>0</v>
      </c>
      <c r="E1552" s="15">
        <v>23710</v>
      </c>
      <c r="F1552" s="15">
        <v>23710</v>
      </c>
      <c r="G1552" s="11">
        <f t="shared" si="98"/>
        <v>0</v>
      </c>
      <c r="H1552" s="12">
        <f t="shared" si="99"/>
        <v>0</v>
      </c>
      <c r="I1552" s="324" t="s">
        <v>159</v>
      </c>
      <c r="J1552" s="17">
        <f>VLOOKUP(A1552,'TB 2023'!B:J,9,0)</f>
        <v>0</v>
      </c>
      <c r="K1552" s="18">
        <f t="shared" si="97"/>
        <v>0</v>
      </c>
      <c r="L1552" s="17">
        <f>VLOOKUP(A1552,'TB 2023'!B:M,12,0)</f>
        <v>23710</v>
      </c>
      <c r="M1552" s="18">
        <f t="shared" si="100"/>
        <v>0</v>
      </c>
      <c r="O1552" s="15"/>
    </row>
    <row r="1553" spans="1:15" ht="13.5">
      <c r="A1553" s="13">
        <v>203062137</v>
      </c>
      <c r="B1553" s="14" t="s">
        <v>1650</v>
      </c>
      <c r="C1553" s="15">
        <v>0</v>
      </c>
      <c r="D1553" s="15">
        <v>0</v>
      </c>
      <c r="E1553" s="15">
        <v>0</v>
      </c>
      <c r="F1553" s="15">
        <v>0</v>
      </c>
      <c r="G1553" s="11">
        <f t="shared" si="98"/>
        <v>0</v>
      </c>
      <c r="H1553" s="12">
        <f t="shared" si="99"/>
        <v>0</v>
      </c>
      <c r="I1553" s="324" t="s">
        <v>159</v>
      </c>
      <c r="J1553" s="17">
        <f>VLOOKUP(A1553,'TB 2023'!B:J,9,0)</f>
        <v>0</v>
      </c>
      <c r="K1553" s="18">
        <f t="shared" si="97"/>
        <v>0</v>
      </c>
      <c r="L1553" s="17">
        <f>VLOOKUP(A1553,'TB 2023'!B:M,12,0)</f>
        <v>0</v>
      </c>
      <c r="M1553" s="18">
        <f t="shared" si="100"/>
        <v>0</v>
      </c>
      <c r="O1553" s="15"/>
    </row>
    <row r="1554" spans="1:15" ht="13.5">
      <c r="A1554" s="13">
        <v>203062138</v>
      </c>
      <c r="B1554" s="14" t="s">
        <v>1651</v>
      </c>
      <c r="C1554" s="15">
        <v>0</v>
      </c>
      <c r="D1554" s="15">
        <v>0</v>
      </c>
      <c r="E1554" s="15">
        <v>20859</v>
      </c>
      <c r="F1554" s="15">
        <v>20859</v>
      </c>
      <c r="G1554" s="11">
        <f t="shared" si="98"/>
        <v>0</v>
      </c>
      <c r="H1554" s="12">
        <f t="shared" si="99"/>
        <v>0</v>
      </c>
      <c r="I1554" s="324" t="s">
        <v>159</v>
      </c>
      <c r="J1554" s="17">
        <f>VLOOKUP(A1554,'TB 2023'!B:J,9,0)</f>
        <v>0</v>
      </c>
      <c r="K1554" s="18">
        <f t="shared" si="97"/>
        <v>0</v>
      </c>
      <c r="L1554" s="17">
        <f>VLOOKUP(A1554,'TB 2023'!B:M,12,0)</f>
        <v>20859</v>
      </c>
      <c r="M1554" s="18">
        <f t="shared" si="100"/>
        <v>0</v>
      </c>
      <c r="O1554" s="15"/>
    </row>
    <row r="1555" spans="1:15" ht="13.5">
      <c r="A1555" s="13">
        <v>203062139</v>
      </c>
      <c r="B1555" s="14" t="s">
        <v>1652</v>
      </c>
      <c r="C1555" s="15">
        <v>0</v>
      </c>
      <c r="D1555" s="15">
        <v>0</v>
      </c>
      <c r="E1555" s="15">
        <v>22966</v>
      </c>
      <c r="F1555" s="15">
        <v>22966</v>
      </c>
      <c r="G1555" s="11">
        <f t="shared" si="98"/>
        <v>0</v>
      </c>
      <c r="H1555" s="12">
        <f t="shared" si="99"/>
        <v>0</v>
      </c>
      <c r="I1555" s="324" t="s">
        <v>159</v>
      </c>
      <c r="J1555" s="17">
        <f>VLOOKUP(A1555,'TB 2023'!B:J,9,0)</f>
        <v>0</v>
      </c>
      <c r="K1555" s="18">
        <f t="shared" si="97"/>
        <v>0</v>
      </c>
      <c r="L1555" s="17">
        <f>VLOOKUP(A1555,'TB 2023'!B:M,12,0)</f>
        <v>22966</v>
      </c>
      <c r="M1555" s="18">
        <f t="shared" si="100"/>
        <v>0</v>
      </c>
      <c r="O1555" s="15"/>
    </row>
    <row r="1556" spans="1:15" ht="13.5">
      <c r="A1556" s="13">
        <v>203062140</v>
      </c>
      <c r="B1556" s="14" t="s">
        <v>1653</v>
      </c>
      <c r="C1556" s="15">
        <v>0</v>
      </c>
      <c r="D1556" s="15">
        <v>0</v>
      </c>
      <c r="E1556" s="15">
        <v>19951</v>
      </c>
      <c r="F1556" s="15">
        <v>19951</v>
      </c>
      <c r="G1556" s="11">
        <f t="shared" si="98"/>
        <v>0</v>
      </c>
      <c r="H1556" s="12">
        <f t="shared" si="99"/>
        <v>0</v>
      </c>
      <c r="I1556" s="324" t="s">
        <v>159</v>
      </c>
      <c r="J1556" s="17">
        <f>VLOOKUP(A1556,'TB 2023'!B:J,9,0)</f>
        <v>0</v>
      </c>
      <c r="K1556" s="18">
        <f t="shared" si="97"/>
        <v>0</v>
      </c>
      <c r="L1556" s="17">
        <f>VLOOKUP(A1556,'TB 2023'!B:M,12,0)</f>
        <v>19951</v>
      </c>
      <c r="M1556" s="18">
        <f t="shared" si="100"/>
        <v>0</v>
      </c>
      <c r="O1556" s="15"/>
    </row>
    <row r="1557" spans="1:15" ht="13.5">
      <c r="A1557" s="13">
        <v>203062141</v>
      </c>
      <c r="B1557" s="14" t="s">
        <v>1654</v>
      </c>
      <c r="C1557" s="15">
        <v>0</v>
      </c>
      <c r="D1557" s="15">
        <v>0</v>
      </c>
      <c r="E1557" s="15">
        <v>23081</v>
      </c>
      <c r="F1557" s="15">
        <v>23081</v>
      </c>
      <c r="G1557" s="11">
        <f t="shared" si="98"/>
        <v>0</v>
      </c>
      <c r="H1557" s="12">
        <f t="shared" si="99"/>
        <v>0</v>
      </c>
      <c r="I1557" s="324" t="s">
        <v>159</v>
      </c>
      <c r="J1557" s="17">
        <f>VLOOKUP(A1557,'TB 2023'!B:J,9,0)</f>
        <v>0</v>
      </c>
      <c r="K1557" s="18">
        <f t="shared" si="97"/>
        <v>0</v>
      </c>
      <c r="L1557" s="17">
        <f>VLOOKUP(A1557,'TB 2023'!B:M,12,0)</f>
        <v>23081</v>
      </c>
      <c r="M1557" s="18">
        <f t="shared" si="100"/>
        <v>0</v>
      </c>
      <c r="O1557" s="15"/>
    </row>
    <row r="1558" spans="1:15" ht="13.5">
      <c r="A1558" s="13">
        <v>203062142</v>
      </c>
      <c r="B1558" s="14" t="s">
        <v>1655</v>
      </c>
      <c r="C1558" s="15">
        <v>0</v>
      </c>
      <c r="D1558" s="15">
        <v>0</v>
      </c>
      <c r="E1558" s="15">
        <v>18387</v>
      </c>
      <c r="F1558" s="15">
        <v>18387</v>
      </c>
      <c r="G1558" s="11">
        <f t="shared" si="98"/>
        <v>0</v>
      </c>
      <c r="H1558" s="12">
        <f t="shared" si="99"/>
        <v>0</v>
      </c>
      <c r="I1558" s="324" t="s">
        <v>159</v>
      </c>
      <c r="J1558" s="17">
        <f>VLOOKUP(A1558,'TB 2023'!B:J,9,0)</f>
        <v>0</v>
      </c>
      <c r="K1558" s="18">
        <f t="shared" si="97"/>
        <v>0</v>
      </c>
      <c r="L1558" s="17">
        <f>VLOOKUP(A1558,'TB 2023'!B:M,12,0)</f>
        <v>18387</v>
      </c>
      <c r="M1558" s="18">
        <f t="shared" si="100"/>
        <v>0</v>
      </c>
      <c r="O1558" s="15"/>
    </row>
    <row r="1559" spans="1:15" ht="13.5">
      <c r="A1559" s="13">
        <v>203062143</v>
      </c>
      <c r="B1559" s="14" t="s">
        <v>1656</v>
      </c>
      <c r="C1559" s="15">
        <v>0</v>
      </c>
      <c r="D1559" s="15">
        <v>0</v>
      </c>
      <c r="E1559" s="15">
        <v>23244</v>
      </c>
      <c r="F1559" s="15">
        <v>23244</v>
      </c>
      <c r="G1559" s="11">
        <f t="shared" si="98"/>
        <v>0</v>
      </c>
      <c r="H1559" s="12">
        <f t="shared" si="99"/>
        <v>0</v>
      </c>
      <c r="I1559" s="324" t="s">
        <v>159</v>
      </c>
      <c r="J1559" s="17">
        <f>VLOOKUP(A1559,'TB 2023'!B:J,9,0)</f>
        <v>0</v>
      </c>
      <c r="K1559" s="18">
        <f t="shared" si="97"/>
        <v>0</v>
      </c>
      <c r="L1559" s="17">
        <f>VLOOKUP(A1559,'TB 2023'!B:M,12,0)</f>
        <v>23244</v>
      </c>
      <c r="M1559" s="18">
        <f t="shared" si="100"/>
        <v>0</v>
      </c>
      <c r="O1559" s="15"/>
    </row>
    <row r="1560" spans="1:15" ht="13.5">
      <c r="A1560" s="13">
        <v>203062144</v>
      </c>
      <c r="B1560" s="14" t="s">
        <v>1657</v>
      </c>
      <c r="C1560" s="15">
        <v>0</v>
      </c>
      <c r="D1560" s="15">
        <v>0</v>
      </c>
      <c r="E1560" s="15">
        <v>18888</v>
      </c>
      <c r="F1560" s="15">
        <v>18888</v>
      </c>
      <c r="G1560" s="11">
        <f t="shared" si="98"/>
        <v>0</v>
      </c>
      <c r="H1560" s="12">
        <f t="shared" si="99"/>
        <v>0</v>
      </c>
      <c r="I1560" s="324" t="s">
        <v>159</v>
      </c>
      <c r="J1560" s="17">
        <f>VLOOKUP(A1560,'TB 2023'!B:J,9,0)</f>
        <v>0</v>
      </c>
      <c r="K1560" s="18">
        <f t="shared" si="97"/>
        <v>0</v>
      </c>
      <c r="L1560" s="17">
        <f>VLOOKUP(A1560,'TB 2023'!B:M,12,0)</f>
        <v>18888</v>
      </c>
      <c r="M1560" s="18">
        <f t="shared" si="100"/>
        <v>0</v>
      </c>
      <c r="O1560" s="15"/>
    </row>
    <row r="1561" spans="1:15" ht="13.5">
      <c r="A1561" s="13">
        <v>203062145</v>
      </c>
      <c r="B1561" s="14" t="s">
        <v>1658</v>
      </c>
      <c r="C1561" s="15">
        <v>0</v>
      </c>
      <c r="D1561" s="15">
        <v>0</v>
      </c>
      <c r="E1561" s="15">
        <v>19074</v>
      </c>
      <c r="F1561" s="15">
        <v>19074</v>
      </c>
      <c r="G1561" s="11">
        <f t="shared" si="98"/>
        <v>0</v>
      </c>
      <c r="H1561" s="12">
        <f t="shared" si="99"/>
        <v>0</v>
      </c>
      <c r="I1561" s="324" t="s">
        <v>159</v>
      </c>
      <c r="J1561" s="17">
        <f>VLOOKUP(A1561,'TB 2023'!B:J,9,0)</f>
        <v>0</v>
      </c>
      <c r="K1561" s="18">
        <f t="shared" si="97"/>
        <v>0</v>
      </c>
      <c r="L1561" s="17">
        <f>VLOOKUP(A1561,'TB 2023'!B:M,12,0)</f>
        <v>19074</v>
      </c>
      <c r="M1561" s="18">
        <f t="shared" si="100"/>
        <v>0</v>
      </c>
      <c r="O1561" s="15"/>
    </row>
    <row r="1562" spans="1:15" ht="13.5">
      <c r="A1562" s="13">
        <v>203062146</v>
      </c>
      <c r="B1562" s="14" t="s">
        <v>1659</v>
      </c>
      <c r="C1562" s="15">
        <v>0</v>
      </c>
      <c r="D1562" s="15">
        <v>0</v>
      </c>
      <c r="E1562" s="15">
        <v>22437</v>
      </c>
      <c r="F1562" s="15">
        <v>22437</v>
      </c>
      <c r="G1562" s="11">
        <f t="shared" si="98"/>
        <v>0</v>
      </c>
      <c r="H1562" s="12">
        <f t="shared" si="99"/>
        <v>0</v>
      </c>
      <c r="I1562" s="324" t="s">
        <v>159</v>
      </c>
      <c r="J1562" s="17">
        <f>VLOOKUP(A1562,'TB 2023'!B:J,9,0)</f>
        <v>0</v>
      </c>
      <c r="K1562" s="18">
        <f t="shared" si="97"/>
        <v>0</v>
      </c>
      <c r="L1562" s="17">
        <f>VLOOKUP(A1562,'TB 2023'!B:M,12,0)</f>
        <v>22437</v>
      </c>
      <c r="M1562" s="18">
        <f t="shared" si="100"/>
        <v>0</v>
      </c>
      <c r="O1562" s="15"/>
    </row>
    <row r="1563" spans="1:15" ht="13.5">
      <c r="A1563" s="13">
        <v>203062147</v>
      </c>
      <c r="B1563" s="14" t="s">
        <v>1660</v>
      </c>
      <c r="C1563" s="15">
        <v>0</v>
      </c>
      <c r="D1563" s="15">
        <v>0</v>
      </c>
      <c r="E1563" s="15">
        <v>23867</v>
      </c>
      <c r="F1563" s="15">
        <v>23867</v>
      </c>
      <c r="G1563" s="11">
        <f t="shared" si="98"/>
        <v>0</v>
      </c>
      <c r="H1563" s="12">
        <f t="shared" si="99"/>
        <v>0</v>
      </c>
      <c r="I1563" s="324" t="s">
        <v>159</v>
      </c>
      <c r="J1563" s="17">
        <f>VLOOKUP(A1563,'TB 2023'!B:J,9,0)</f>
        <v>0</v>
      </c>
      <c r="K1563" s="18">
        <f t="shared" si="97"/>
        <v>0</v>
      </c>
      <c r="L1563" s="17">
        <f>VLOOKUP(A1563,'TB 2023'!B:M,12,0)</f>
        <v>23867</v>
      </c>
      <c r="M1563" s="18">
        <f t="shared" si="100"/>
        <v>0</v>
      </c>
      <c r="O1563" s="15"/>
    </row>
    <row r="1564" spans="1:15" ht="13.5">
      <c r="A1564" s="13">
        <v>203062148</v>
      </c>
      <c r="B1564" s="14" t="s">
        <v>1661</v>
      </c>
      <c r="C1564" s="15">
        <v>0</v>
      </c>
      <c r="D1564" s="15">
        <v>0</v>
      </c>
      <c r="E1564" s="15">
        <v>23476</v>
      </c>
      <c r="F1564" s="15">
        <v>23476</v>
      </c>
      <c r="G1564" s="11">
        <f t="shared" si="98"/>
        <v>0</v>
      </c>
      <c r="H1564" s="12">
        <f t="shared" si="99"/>
        <v>0</v>
      </c>
      <c r="I1564" s="324" t="s">
        <v>159</v>
      </c>
      <c r="J1564" s="17">
        <f>VLOOKUP(A1564,'TB 2023'!B:J,9,0)</f>
        <v>0</v>
      </c>
      <c r="K1564" s="18">
        <f t="shared" si="97"/>
        <v>0</v>
      </c>
      <c r="L1564" s="17">
        <f>VLOOKUP(A1564,'TB 2023'!B:M,12,0)</f>
        <v>23476</v>
      </c>
      <c r="M1564" s="18">
        <f t="shared" si="100"/>
        <v>0</v>
      </c>
      <c r="O1564" s="15"/>
    </row>
    <row r="1565" spans="1:15" ht="13.5">
      <c r="A1565" s="13">
        <v>203062149</v>
      </c>
      <c r="B1565" s="14" t="s">
        <v>1662</v>
      </c>
      <c r="C1565" s="15">
        <v>0</v>
      </c>
      <c r="D1565" s="15">
        <v>0</v>
      </c>
      <c r="E1565" s="15">
        <v>17579</v>
      </c>
      <c r="F1565" s="15">
        <v>17579</v>
      </c>
      <c r="G1565" s="11">
        <f t="shared" si="98"/>
        <v>0</v>
      </c>
      <c r="H1565" s="12">
        <f t="shared" si="99"/>
        <v>0</v>
      </c>
      <c r="I1565" s="324" t="s">
        <v>159</v>
      </c>
      <c r="J1565" s="17">
        <f>VLOOKUP(A1565,'TB 2023'!B:J,9,0)</f>
        <v>0</v>
      </c>
      <c r="K1565" s="18">
        <f t="shared" si="97"/>
        <v>0</v>
      </c>
      <c r="L1565" s="17">
        <f>VLOOKUP(A1565,'TB 2023'!B:M,12,0)</f>
        <v>17579</v>
      </c>
      <c r="M1565" s="18">
        <f t="shared" si="100"/>
        <v>0</v>
      </c>
      <c r="O1565" s="15"/>
    </row>
    <row r="1566" spans="1:15" ht="13.5">
      <c r="A1566" s="13">
        <v>203062150</v>
      </c>
      <c r="B1566" s="14" t="s">
        <v>1663</v>
      </c>
      <c r="C1566" s="15">
        <v>0</v>
      </c>
      <c r="D1566" s="15">
        <v>0</v>
      </c>
      <c r="E1566" s="15">
        <v>18389</v>
      </c>
      <c r="F1566" s="15">
        <v>18389</v>
      </c>
      <c r="G1566" s="11">
        <f t="shared" si="98"/>
        <v>0</v>
      </c>
      <c r="H1566" s="12">
        <f t="shared" si="99"/>
        <v>0</v>
      </c>
      <c r="I1566" s="324" t="s">
        <v>159</v>
      </c>
      <c r="J1566" s="17">
        <f>VLOOKUP(A1566,'TB 2023'!B:J,9,0)</f>
        <v>0</v>
      </c>
      <c r="K1566" s="18">
        <f t="shared" si="97"/>
        <v>0</v>
      </c>
      <c r="L1566" s="17">
        <f>VLOOKUP(A1566,'TB 2023'!B:M,12,0)</f>
        <v>18389</v>
      </c>
      <c r="M1566" s="18">
        <f t="shared" si="100"/>
        <v>0</v>
      </c>
      <c r="O1566" s="15"/>
    </row>
    <row r="1567" spans="1:15" ht="13.5">
      <c r="A1567" s="13">
        <v>203062151</v>
      </c>
      <c r="B1567" s="14" t="s">
        <v>1664</v>
      </c>
      <c r="C1567" s="15">
        <v>0</v>
      </c>
      <c r="D1567" s="15">
        <v>0</v>
      </c>
      <c r="E1567" s="15">
        <v>19456</v>
      </c>
      <c r="F1567" s="15">
        <v>19456</v>
      </c>
      <c r="G1567" s="11">
        <f t="shared" si="98"/>
        <v>0</v>
      </c>
      <c r="H1567" s="12">
        <f t="shared" si="99"/>
        <v>0</v>
      </c>
      <c r="I1567" s="324" t="s">
        <v>159</v>
      </c>
      <c r="J1567" s="17">
        <f>VLOOKUP(A1567,'TB 2023'!B:J,9,0)</f>
        <v>0</v>
      </c>
      <c r="K1567" s="18">
        <f t="shared" si="97"/>
        <v>0</v>
      </c>
      <c r="L1567" s="17">
        <f>VLOOKUP(A1567,'TB 2023'!B:M,12,0)</f>
        <v>19456</v>
      </c>
      <c r="M1567" s="18">
        <f t="shared" si="100"/>
        <v>0</v>
      </c>
      <c r="O1567" s="15"/>
    </row>
    <row r="1568" spans="1:15" ht="13.5">
      <c r="A1568" s="13">
        <v>203062152</v>
      </c>
      <c r="B1568" s="14" t="s">
        <v>1665</v>
      </c>
      <c r="C1568" s="15">
        <v>0</v>
      </c>
      <c r="D1568" s="15">
        <v>0</v>
      </c>
      <c r="E1568" s="15">
        <v>20109</v>
      </c>
      <c r="F1568" s="15">
        <v>20109</v>
      </c>
      <c r="G1568" s="11">
        <f t="shared" si="98"/>
        <v>0</v>
      </c>
      <c r="H1568" s="12">
        <f t="shared" si="99"/>
        <v>0</v>
      </c>
      <c r="I1568" s="324" t="s">
        <v>159</v>
      </c>
      <c r="J1568" s="17">
        <f>VLOOKUP(A1568,'TB 2023'!B:J,9,0)</f>
        <v>0</v>
      </c>
      <c r="K1568" s="18">
        <f t="shared" si="97"/>
        <v>0</v>
      </c>
      <c r="L1568" s="17">
        <f>VLOOKUP(A1568,'TB 2023'!B:M,12,0)</f>
        <v>20109</v>
      </c>
      <c r="M1568" s="18">
        <f t="shared" si="100"/>
        <v>0</v>
      </c>
      <c r="O1568" s="15"/>
    </row>
    <row r="1569" spans="1:15" ht="13.5">
      <c r="A1569" s="13">
        <v>203062153</v>
      </c>
      <c r="B1569" s="14" t="s">
        <v>1666</v>
      </c>
      <c r="C1569" s="15">
        <v>0</v>
      </c>
      <c r="D1569" s="15">
        <v>0</v>
      </c>
      <c r="E1569" s="15">
        <v>41682</v>
      </c>
      <c r="F1569" s="15">
        <v>41682</v>
      </c>
      <c r="G1569" s="11">
        <f t="shared" si="98"/>
        <v>0</v>
      </c>
      <c r="H1569" s="12">
        <f t="shared" si="99"/>
        <v>0</v>
      </c>
      <c r="I1569" s="324" t="s">
        <v>159</v>
      </c>
      <c r="J1569" s="17">
        <f>VLOOKUP(A1569,'TB 2023'!B:J,9,0)</f>
        <v>0</v>
      </c>
      <c r="K1569" s="18">
        <f t="shared" si="97"/>
        <v>0</v>
      </c>
      <c r="L1569" s="17">
        <f>VLOOKUP(A1569,'TB 2023'!B:M,12,0)</f>
        <v>41682</v>
      </c>
      <c r="M1569" s="18">
        <f t="shared" si="100"/>
        <v>0</v>
      </c>
      <c r="O1569" s="15"/>
    </row>
    <row r="1570" spans="1:15" ht="13.5">
      <c r="A1570" s="13">
        <v>203062154</v>
      </c>
      <c r="B1570" s="14" t="s">
        <v>1667</v>
      </c>
      <c r="C1570" s="15">
        <v>0</v>
      </c>
      <c r="D1570" s="15">
        <v>0</v>
      </c>
      <c r="E1570" s="15">
        <v>123684</v>
      </c>
      <c r="F1570" s="15">
        <v>123684</v>
      </c>
      <c r="G1570" s="11">
        <f t="shared" si="98"/>
        <v>0</v>
      </c>
      <c r="H1570" s="12">
        <f t="shared" si="99"/>
        <v>0</v>
      </c>
      <c r="I1570" s="324" t="s">
        <v>159</v>
      </c>
      <c r="J1570" s="17">
        <f>VLOOKUP(A1570,'TB 2023'!B:J,9,0)</f>
        <v>0</v>
      </c>
      <c r="K1570" s="18">
        <f t="shared" si="97"/>
        <v>0</v>
      </c>
      <c r="L1570" s="17">
        <f>VLOOKUP(A1570,'TB 2023'!B:M,12,0)</f>
        <v>123684</v>
      </c>
      <c r="M1570" s="18">
        <f t="shared" si="100"/>
        <v>0</v>
      </c>
      <c r="O1570" s="15"/>
    </row>
    <row r="1571" spans="1:15" ht="13.5">
      <c r="A1571" s="13">
        <v>203062155</v>
      </c>
      <c r="B1571" s="14" t="s">
        <v>1668</v>
      </c>
      <c r="C1571" s="15">
        <v>0</v>
      </c>
      <c r="D1571" s="15">
        <v>0</v>
      </c>
      <c r="E1571" s="15">
        <v>6317</v>
      </c>
      <c r="F1571" s="15">
        <v>6317</v>
      </c>
      <c r="G1571" s="11">
        <f t="shared" si="98"/>
        <v>0</v>
      </c>
      <c r="H1571" s="12">
        <f t="shared" si="99"/>
        <v>0</v>
      </c>
      <c r="I1571" s="324" t="s">
        <v>159</v>
      </c>
      <c r="J1571" s="17">
        <f>VLOOKUP(A1571,'TB 2023'!B:J,9,0)</f>
        <v>0</v>
      </c>
      <c r="K1571" s="18">
        <f t="shared" si="97"/>
        <v>0</v>
      </c>
      <c r="L1571" s="17">
        <f>VLOOKUP(A1571,'TB 2023'!B:M,12,0)</f>
        <v>6317</v>
      </c>
      <c r="M1571" s="18">
        <f t="shared" si="100"/>
        <v>0</v>
      </c>
      <c r="O1571" s="15"/>
    </row>
    <row r="1572" spans="1:15" ht="13.5">
      <c r="A1572" s="13">
        <v>203062156</v>
      </c>
      <c r="B1572" s="14" t="s">
        <v>1669</v>
      </c>
      <c r="C1572" s="15">
        <v>0</v>
      </c>
      <c r="D1572" s="15">
        <v>0</v>
      </c>
      <c r="E1572" s="15">
        <v>0</v>
      </c>
      <c r="F1572" s="15">
        <v>0</v>
      </c>
      <c r="G1572" s="11">
        <f t="shared" si="98"/>
        <v>0</v>
      </c>
      <c r="H1572" s="12">
        <f t="shared" si="99"/>
        <v>0</v>
      </c>
      <c r="I1572" s="324" t="s">
        <v>159</v>
      </c>
      <c r="J1572" s="17">
        <f>VLOOKUP(A1572,'TB 2023'!B:J,9,0)</f>
        <v>0</v>
      </c>
      <c r="K1572" s="18">
        <f t="shared" si="97"/>
        <v>0</v>
      </c>
      <c r="L1572" s="17">
        <f>VLOOKUP(A1572,'TB 2023'!B:M,12,0)</f>
        <v>0</v>
      </c>
      <c r="M1572" s="18">
        <f t="shared" si="100"/>
        <v>0</v>
      </c>
      <c r="O1572" s="15"/>
    </row>
    <row r="1573" spans="1:15" ht="13.5">
      <c r="A1573" s="13">
        <v>203062157</v>
      </c>
      <c r="B1573" s="14" t="s">
        <v>1670</v>
      </c>
      <c r="C1573" s="15">
        <v>0</v>
      </c>
      <c r="D1573" s="15">
        <v>0</v>
      </c>
      <c r="E1573" s="15">
        <v>57470</v>
      </c>
      <c r="F1573" s="15">
        <v>57470</v>
      </c>
      <c r="G1573" s="11">
        <f t="shared" si="98"/>
        <v>0</v>
      </c>
      <c r="H1573" s="12">
        <f t="shared" si="99"/>
        <v>0</v>
      </c>
      <c r="I1573" s="324" t="s">
        <v>159</v>
      </c>
      <c r="J1573" s="17">
        <f>VLOOKUP(A1573,'TB 2023'!B:J,9,0)</f>
        <v>0</v>
      </c>
      <c r="K1573" s="18">
        <f t="shared" si="97"/>
        <v>0</v>
      </c>
      <c r="L1573" s="17">
        <f>VLOOKUP(A1573,'TB 2023'!B:M,12,0)</f>
        <v>57470</v>
      </c>
      <c r="M1573" s="18">
        <f t="shared" si="100"/>
        <v>0</v>
      </c>
      <c r="O1573" s="15"/>
    </row>
    <row r="1574" spans="1:15" ht="13.5">
      <c r="A1574" s="13">
        <v>203062158</v>
      </c>
      <c r="B1574" s="14" t="s">
        <v>1671</v>
      </c>
      <c r="C1574" s="15">
        <v>0</v>
      </c>
      <c r="D1574" s="15">
        <v>0</v>
      </c>
      <c r="E1574" s="15">
        <v>117927.45</v>
      </c>
      <c r="F1574" s="15">
        <v>117927.45</v>
      </c>
      <c r="G1574" s="11">
        <f t="shared" si="98"/>
        <v>0</v>
      </c>
      <c r="H1574" s="12">
        <f t="shared" si="99"/>
        <v>0</v>
      </c>
      <c r="I1574" s="324" t="s">
        <v>159</v>
      </c>
      <c r="J1574" s="17">
        <f>VLOOKUP(A1574,'TB 2023'!B:J,9,0)</f>
        <v>0</v>
      </c>
      <c r="K1574" s="18">
        <f t="shared" si="97"/>
        <v>0</v>
      </c>
      <c r="L1574" s="17">
        <f>VLOOKUP(A1574,'TB 2023'!B:M,12,0)</f>
        <v>117927.45</v>
      </c>
      <c r="M1574" s="18">
        <f t="shared" si="100"/>
        <v>0</v>
      </c>
      <c r="O1574" s="15"/>
    </row>
    <row r="1575" spans="1:15" ht="13.5">
      <c r="A1575" s="13">
        <v>203062159</v>
      </c>
      <c r="B1575" s="14" t="s">
        <v>1672</v>
      </c>
      <c r="C1575" s="15">
        <v>0</v>
      </c>
      <c r="D1575" s="15">
        <v>0</v>
      </c>
      <c r="E1575" s="15">
        <v>8455</v>
      </c>
      <c r="F1575" s="15">
        <v>8455</v>
      </c>
      <c r="G1575" s="11">
        <f t="shared" si="98"/>
        <v>0</v>
      </c>
      <c r="H1575" s="12">
        <f t="shared" si="99"/>
        <v>0</v>
      </c>
      <c r="I1575" s="324" t="s">
        <v>159</v>
      </c>
      <c r="J1575" s="17">
        <f>VLOOKUP(A1575,'TB 2023'!B:J,9,0)</f>
        <v>0</v>
      </c>
      <c r="K1575" s="18">
        <f t="shared" si="97"/>
        <v>0</v>
      </c>
      <c r="L1575" s="17">
        <f>VLOOKUP(A1575,'TB 2023'!B:M,12,0)</f>
        <v>8455</v>
      </c>
      <c r="M1575" s="18">
        <f t="shared" si="100"/>
        <v>0</v>
      </c>
      <c r="O1575" s="15"/>
    </row>
    <row r="1576" spans="1:15" ht="13.5">
      <c r="A1576" s="13">
        <v>203062160</v>
      </c>
      <c r="B1576" s="14" t="s">
        <v>1673</v>
      </c>
      <c r="C1576" s="15">
        <v>0</v>
      </c>
      <c r="D1576" s="15">
        <v>0</v>
      </c>
      <c r="E1576" s="15">
        <v>346911.95</v>
      </c>
      <c r="F1576" s="15">
        <v>346911.95</v>
      </c>
      <c r="G1576" s="11">
        <f t="shared" si="98"/>
        <v>0</v>
      </c>
      <c r="H1576" s="12">
        <f t="shared" si="99"/>
        <v>0</v>
      </c>
      <c r="I1576" s="324" t="s">
        <v>159</v>
      </c>
      <c r="J1576" s="17">
        <f>VLOOKUP(A1576,'TB 2023'!B:J,9,0)</f>
        <v>0</v>
      </c>
      <c r="K1576" s="18">
        <f t="shared" si="97"/>
        <v>0</v>
      </c>
      <c r="L1576" s="17">
        <f>VLOOKUP(A1576,'TB 2023'!B:M,12,0)</f>
        <v>346911.95</v>
      </c>
      <c r="M1576" s="18">
        <f t="shared" si="100"/>
        <v>0</v>
      </c>
      <c r="O1576" s="15"/>
    </row>
    <row r="1577" spans="1:15" ht="13.5">
      <c r="A1577" s="13">
        <v>203062161</v>
      </c>
      <c r="B1577" s="14" t="s">
        <v>1674</v>
      </c>
      <c r="C1577" s="15">
        <v>0</v>
      </c>
      <c r="D1577" s="15">
        <v>0</v>
      </c>
      <c r="E1577" s="15">
        <v>0</v>
      </c>
      <c r="F1577" s="15">
        <v>0</v>
      </c>
      <c r="G1577" s="11">
        <f t="shared" si="98"/>
        <v>0</v>
      </c>
      <c r="H1577" s="12">
        <f t="shared" si="99"/>
        <v>0</v>
      </c>
      <c r="I1577" s="324" t="s">
        <v>159</v>
      </c>
      <c r="J1577" s="17">
        <f>VLOOKUP(A1577,'TB 2023'!B:J,9,0)</f>
        <v>0</v>
      </c>
      <c r="K1577" s="18">
        <f t="shared" si="97"/>
        <v>0</v>
      </c>
      <c r="L1577" s="17">
        <f>VLOOKUP(A1577,'TB 2023'!B:M,12,0)</f>
        <v>0</v>
      </c>
      <c r="M1577" s="18">
        <f t="shared" si="100"/>
        <v>0</v>
      </c>
      <c r="O1577" s="15"/>
    </row>
    <row r="1578" spans="1:15" ht="13.5">
      <c r="A1578" s="13">
        <v>203062162</v>
      </c>
      <c r="B1578" s="14" t="s">
        <v>1675</v>
      </c>
      <c r="C1578" s="15">
        <v>0</v>
      </c>
      <c r="D1578" s="15">
        <v>0</v>
      </c>
      <c r="E1578" s="15">
        <v>18987</v>
      </c>
      <c r="F1578" s="15">
        <v>18987</v>
      </c>
      <c r="G1578" s="11">
        <f t="shared" si="98"/>
        <v>0</v>
      </c>
      <c r="H1578" s="12">
        <f t="shared" si="99"/>
        <v>0</v>
      </c>
      <c r="I1578" s="324" t="s">
        <v>159</v>
      </c>
      <c r="J1578" s="17">
        <f>VLOOKUP(A1578,'TB 2023'!B:J,9,0)</f>
        <v>0</v>
      </c>
      <c r="K1578" s="18">
        <f t="shared" si="97"/>
        <v>0</v>
      </c>
      <c r="L1578" s="17">
        <f>VLOOKUP(A1578,'TB 2023'!B:M,12,0)</f>
        <v>18987</v>
      </c>
      <c r="M1578" s="18">
        <f t="shared" si="100"/>
        <v>0</v>
      </c>
      <c r="O1578" s="15"/>
    </row>
    <row r="1579" spans="1:15" ht="13.5">
      <c r="A1579" s="13">
        <v>203062163</v>
      </c>
      <c r="B1579" s="14" t="s">
        <v>1676</v>
      </c>
      <c r="C1579" s="15">
        <v>0</v>
      </c>
      <c r="D1579" s="15">
        <v>0</v>
      </c>
      <c r="E1579" s="15">
        <v>0</v>
      </c>
      <c r="F1579" s="15">
        <v>0</v>
      </c>
      <c r="G1579" s="11">
        <f t="shared" si="98"/>
        <v>0</v>
      </c>
      <c r="H1579" s="12">
        <f t="shared" si="99"/>
        <v>0</v>
      </c>
      <c r="I1579" s="324" t="s">
        <v>159</v>
      </c>
      <c r="J1579" s="17">
        <f>VLOOKUP(A1579,'TB 2023'!B:J,9,0)</f>
        <v>0</v>
      </c>
      <c r="K1579" s="18">
        <f t="shared" si="97"/>
        <v>0</v>
      </c>
      <c r="L1579" s="17">
        <f>VLOOKUP(A1579,'TB 2023'!B:M,12,0)</f>
        <v>0</v>
      </c>
      <c r="M1579" s="18">
        <f t="shared" si="100"/>
        <v>0</v>
      </c>
      <c r="O1579" s="15"/>
    </row>
    <row r="1580" spans="1:15" ht="13.5">
      <c r="A1580" s="13">
        <v>203062164</v>
      </c>
      <c r="B1580" s="14" t="s">
        <v>1677</v>
      </c>
      <c r="C1580" s="15">
        <v>0</v>
      </c>
      <c r="D1580" s="15">
        <v>0</v>
      </c>
      <c r="E1580" s="15">
        <v>39436</v>
      </c>
      <c r="F1580" s="15">
        <v>39436</v>
      </c>
      <c r="G1580" s="11">
        <f t="shared" si="98"/>
        <v>0</v>
      </c>
      <c r="H1580" s="12">
        <f t="shared" si="99"/>
        <v>0</v>
      </c>
      <c r="I1580" s="324" t="s">
        <v>159</v>
      </c>
      <c r="J1580" s="17">
        <f>VLOOKUP(A1580,'TB 2023'!B:J,9,0)</f>
        <v>0</v>
      </c>
      <c r="K1580" s="18">
        <f t="shared" si="97"/>
        <v>0</v>
      </c>
      <c r="L1580" s="17">
        <f>VLOOKUP(A1580,'TB 2023'!B:M,12,0)</f>
        <v>39436</v>
      </c>
      <c r="M1580" s="18">
        <f t="shared" si="100"/>
        <v>0</v>
      </c>
      <c r="O1580" s="15"/>
    </row>
    <row r="1581" spans="1:15" ht="13.5">
      <c r="A1581" s="13">
        <v>203062165</v>
      </c>
      <c r="B1581" s="14" t="s">
        <v>1678</v>
      </c>
      <c r="C1581" s="15">
        <v>0</v>
      </c>
      <c r="D1581" s="15">
        <v>0</v>
      </c>
      <c r="E1581" s="15">
        <v>35835</v>
      </c>
      <c r="F1581" s="15">
        <v>35835</v>
      </c>
      <c r="G1581" s="11">
        <f t="shared" si="98"/>
        <v>0</v>
      </c>
      <c r="H1581" s="12">
        <f t="shared" si="99"/>
        <v>0</v>
      </c>
      <c r="I1581" s="324" t="s">
        <v>159</v>
      </c>
      <c r="J1581" s="17">
        <f>VLOOKUP(A1581,'TB 2023'!B:J,9,0)</f>
        <v>0</v>
      </c>
      <c r="K1581" s="18">
        <f t="shared" si="97"/>
        <v>0</v>
      </c>
      <c r="L1581" s="17">
        <f>VLOOKUP(A1581,'TB 2023'!B:M,12,0)</f>
        <v>35835</v>
      </c>
      <c r="M1581" s="18">
        <f t="shared" si="100"/>
        <v>0</v>
      </c>
      <c r="O1581" s="15"/>
    </row>
    <row r="1582" spans="1:15" ht="13.5">
      <c r="A1582" s="13">
        <v>203062166</v>
      </c>
      <c r="B1582" s="14" t="s">
        <v>1679</v>
      </c>
      <c r="C1582" s="15">
        <v>0</v>
      </c>
      <c r="D1582" s="15">
        <v>0</v>
      </c>
      <c r="E1582" s="15">
        <v>26027</v>
      </c>
      <c r="F1582" s="15">
        <v>26027</v>
      </c>
      <c r="G1582" s="11">
        <f t="shared" si="98"/>
        <v>0</v>
      </c>
      <c r="H1582" s="12">
        <f t="shared" si="99"/>
        <v>0</v>
      </c>
      <c r="I1582" s="324" t="s">
        <v>159</v>
      </c>
      <c r="J1582" s="17">
        <f>VLOOKUP(A1582,'TB 2023'!B:J,9,0)</f>
        <v>0</v>
      </c>
      <c r="K1582" s="18">
        <f t="shared" si="97"/>
        <v>0</v>
      </c>
      <c r="L1582" s="17">
        <f>VLOOKUP(A1582,'TB 2023'!B:M,12,0)</f>
        <v>26027</v>
      </c>
      <c r="M1582" s="18">
        <f t="shared" si="100"/>
        <v>0</v>
      </c>
      <c r="O1582" s="15"/>
    </row>
    <row r="1583" spans="1:15" ht="13.5">
      <c r="A1583" s="13">
        <v>203062167</v>
      </c>
      <c r="B1583" s="14" t="s">
        <v>1680</v>
      </c>
      <c r="C1583" s="15">
        <v>0</v>
      </c>
      <c r="D1583" s="15">
        <v>0</v>
      </c>
      <c r="E1583" s="15">
        <v>20941</v>
      </c>
      <c r="F1583" s="15">
        <v>20941</v>
      </c>
      <c r="G1583" s="11">
        <f t="shared" si="98"/>
        <v>0</v>
      </c>
      <c r="H1583" s="12">
        <f t="shared" si="99"/>
        <v>0</v>
      </c>
      <c r="I1583" s="324" t="s">
        <v>159</v>
      </c>
      <c r="J1583" s="17">
        <f>VLOOKUP(A1583,'TB 2023'!B:J,9,0)</f>
        <v>0</v>
      </c>
      <c r="K1583" s="18">
        <f t="shared" si="97"/>
        <v>0</v>
      </c>
      <c r="L1583" s="17">
        <f>VLOOKUP(A1583,'TB 2023'!B:M,12,0)</f>
        <v>20941</v>
      </c>
      <c r="M1583" s="18">
        <f t="shared" si="100"/>
        <v>0</v>
      </c>
      <c r="O1583" s="15"/>
    </row>
    <row r="1584" spans="1:15" ht="13.5">
      <c r="A1584" s="13">
        <v>203062168</v>
      </c>
      <c r="B1584" s="14" t="s">
        <v>1681</v>
      </c>
      <c r="C1584" s="15">
        <v>0</v>
      </c>
      <c r="D1584" s="15">
        <v>0</v>
      </c>
      <c r="E1584" s="15">
        <v>19091</v>
      </c>
      <c r="F1584" s="15">
        <v>19091</v>
      </c>
      <c r="G1584" s="11">
        <f t="shared" si="98"/>
        <v>0</v>
      </c>
      <c r="H1584" s="12">
        <f t="shared" si="99"/>
        <v>0</v>
      </c>
      <c r="I1584" s="324" t="s">
        <v>159</v>
      </c>
      <c r="J1584" s="17">
        <f>VLOOKUP(A1584,'TB 2023'!B:J,9,0)</f>
        <v>0</v>
      </c>
      <c r="K1584" s="18">
        <f t="shared" si="97"/>
        <v>0</v>
      </c>
      <c r="L1584" s="17">
        <f>VLOOKUP(A1584,'TB 2023'!B:M,12,0)</f>
        <v>19091</v>
      </c>
      <c r="M1584" s="18">
        <f t="shared" si="100"/>
        <v>0</v>
      </c>
      <c r="O1584" s="15"/>
    </row>
    <row r="1585" spans="1:15" ht="13.5">
      <c r="A1585" s="13">
        <v>203062169</v>
      </c>
      <c r="B1585" s="14" t="s">
        <v>1682</v>
      </c>
      <c r="C1585" s="15">
        <v>0</v>
      </c>
      <c r="D1585" s="15">
        <v>0</v>
      </c>
      <c r="E1585" s="15">
        <v>18965</v>
      </c>
      <c r="F1585" s="15">
        <v>18965</v>
      </c>
      <c r="G1585" s="11">
        <f t="shared" si="98"/>
        <v>0</v>
      </c>
      <c r="H1585" s="12">
        <f t="shared" si="99"/>
        <v>0</v>
      </c>
      <c r="I1585" s="324" t="s">
        <v>159</v>
      </c>
      <c r="J1585" s="17">
        <f>VLOOKUP(A1585,'TB 2023'!B:J,9,0)</f>
        <v>0</v>
      </c>
      <c r="K1585" s="18">
        <f t="shared" si="97"/>
        <v>0</v>
      </c>
      <c r="L1585" s="17">
        <f>VLOOKUP(A1585,'TB 2023'!B:M,12,0)</f>
        <v>18965</v>
      </c>
      <c r="M1585" s="18">
        <f t="shared" si="100"/>
        <v>0</v>
      </c>
      <c r="O1585" s="15"/>
    </row>
    <row r="1586" spans="1:15" ht="13.5">
      <c r="A1586" s="13">
        <v>203062170</v>
      </c>
      <c r="B1586" s="14" t="s">
        <v>1683</v>
      </c>
      <c r="C1586" s="15">
        <v>0</v>
      </c>
      <c r="D1586" s="15">
        <v>0</v>
      </c>
      <c r="E1586" s="15">
        <v>23060</v>
      </c>
      <c r="F1586" s="15">
        <v>23060</v>
      </c>
      <c r="G1586" s="11">
        <f t="shared" si="98"/>
        <v>0</v>
      </c>
      <c r="H1586" s="12">
        <f t="shared" si="99"/>
        <v>0</v>
      </c>
      <c r="I1586" s="324" t="s">
        <v>159</v>
      </c>
      <c r="J1586" s="17">
        <f>VLOOKUP(A1586,'TB 2023'!B:J,9,0)</f>
        <v>0</v>
      </c>
      <c r="K1586" s="18">
        <f t="shared" si="97"/>
        <v>0</v>
      </c>
      <c r="L1586" s="17">
        <f>VLOOKUP(A1586,'TB 2023'!B:M,12,0)</f>
        <v>23060</v>
      </c>
      <c r="M1586" s="18">
        <f t="shared" si="100"/>
        <v>0</v>
      </c>
      <c r="O1586" s="15"/>
    </row>
    <row r="1587" spans="1:15" ht="13.5">
      <c r="A1587" s="13">
        <v>203062171</v>
      </c>
      <c r="B1587" s="14" t="s">
        <v>1684</v>
      </c>
      <c r="C1587" s="15">
        <v>0</v>
      </c>
      <c r="D1587" s="15">
        <v>0</v>
      </c>
      <c r="E1587" s="15">
        <v>20251</v>
      </c>
      <c r="F1587" s="15">
        <v>20251</v>
      </c>
      <c r="G1587" s="11">
        <f t="shared" si="98"/>
        <v>0</v>
      </c>
      <c r="H1587" s="12">
        <f t="shared" si="99"/>
        <v>0</v>
      </c>
      <c r="I1587" s="324" t="s">
        <v>159</v>
      </c>
      <c r="J1587" s="17">
        <f>VLOOKUP(A1587,'TB 2023'!B:J,9,0)</f>
        <v>0</v>
      </c>
      <c r="K1587" s="18">
        <f t="shared" si="97"/>
        <v>0</v>
      </c>
      <c r="L1587" s="17">
        <f>VLOOKUP(A1587,'TB 2023'!B:M,12,0)</f>
        <v>20251</v>
      </c>
      <c r="M1587" s="18">
        <f t="shared" si="100"/>
        <v>0</v>
      </c>
      <c r="O1587" s="15"/>
    </row>
    <row r="1588" spans="1:15" ht="13.5">
      <c r="A1588" s="13">
        <v>203062172</v>
      </c>
      <c r="B1588" s="14" t="s">
        <v>1685</v>
      </c>
      <c r="C1588" s="15">
        <v>0</v>
      </c>
      <c r="D1588" s="15">
        <v>0</v>
      </c>
      <c r="E1588" s="15">
        <v>54698</v>
      </c>
      <c r="F1588" s="15">
        <v>54698</v>
      </c>
      <c r="G1588" s="11">
        <f t="shared" si="98"/>
        <v>0</v>
      </c>
      <c r="H1588" s="12">
        <f t="shared" si="99"/>
        <v>0</v>
      </c>
      <c r="I1588" s="324" t="s">
        <v>159</v>
      </c>
      <c r="J1588" s="17">
        <f>VLOOKUP(A1588,'TB 2023'!B:J,9,0)</f>
        <v>0</v>
      </c>
      <c r="K1588" s="18">
        <f t="shared" si="97"/>
        <v>0</v>
      </c>
      <c r="L1588" s="17">
        <f>VLOOKUP(A1588,'TB 2023'!B:M,12,0)</f>
        <v>54698</v>
      </c>
      <c r="M1588" s="18">
        <f t="shared" si="100"/>
        <v>0</v>
      </c>
      <c r="O1588" s="15"/>
    </row>
    <row r="1589" spans="1:15" ht="13.5">
      <c r="A1589" s="13">
        <v>203062173</v>
      </c>
      <c r="B1589" s="14" t="s">
        <v>1686</v>
      </c>
      <c r="C1589" s="15">
        <v>0</v>
      </c>
      <c r="D1589" s="15">
        <v>0</v>
      </c>
      <c r="E1589" s="15">
        <v>0</v>
      </c>
      <c r="F1589" s="15">
        <v>0</v>
      </c>
      <c r="G1589" s="11">
        <f t="shared" si="98"/>
        <v>0</v>
      </c>
      <c r="H1589" s="12">
        <f t="shared" si="99"/>
        <v>0</v>
      </c>
      <c r="I1589" s="324" t="s">
        <v>159</v>
      </c>
      <c r="J1589" s="17">
        <f>VLOOKUP(A1589,'TB 2023'!B:J,9,0)</f>
        <v>0</v>
      </c>
      <c r="K1589" s="18">
        <f t="shared" si="97"/>
        <v>0</v>
      </c>
      <c r="L1589" s="17">
        <f>VLOOKUP(A1589,'TB 2023'!B:M,12,0)</f>
        <v>0</v>
      </c>
      <c r="M1589" s="18">
        <f t="shared" si="100"/>
        <v>0</v>
      </c>
      <c r="O1589" s="15"/>
    </row>
    <row r="1590" spans="1:15" ht="13.5">
      <c r="A1590" s="13">
        <v>203062174</v>
      </c>
      <c r="B1590" s="14" t="s">
        <v>1687</v>
      </c>
      <c r="C1590" s="15">
        <v>0</v>
      </c>
      <c r="D1590" s="15">
        <v>0</v>
      </c>
      <c r="E1590" s="15">
        <v>19030</v>
      </c>
      <c r="F1590" s="15">
        <v>19030</v>
      </c>
      <c r="G1590" s="11">
        <f t="shared" si="98"/>
        <v>0</v>
      </c>
      <c r="H1590" s="12">
        <f t="shared" si="99"/>
        <v>0</v>
      </c>
      <c r="I1590" s="324" t="s">
        <v>159</v>
      </c>
      <c r="J1590" s="17">
        <f>VLOOKUP(A1590,'TB 2023'!B:J,9,0)</f>
        <v>0</v>
      </c>
      <c r="K1590" s="18">
        <f t="shared" si="97"/>
        <v>0</v>
      </c>
      <c r="L1590" s="17">
        <f>VLOOKUP(A1590,'TB 2023'!B:M,12,0)</f>
        <v>19030</v>
      </c>
      <c r="M1590" s="18">
        <f t="shared" si="100"/>
        <v>0</v>
      </c>
      <c r="O1590" s="15"/>
    </row>
    <row r="1591" spans="1:15" ht="13.5">
      <c r="A1591" s="13">
        <v>203062175</v>
      </c>
      <c r="B1591" s="14" t="s">
        <v>1688</v>
      </c>
      <c r="C1591" s="15">
        <v>0</v>
      </c>
      <c r="D1591" s="15">
        <v>0</v>
      </c>
      <c r="E1591" s="15">
        <v>53761</v>
      </c>
      <c r="F1591" s="15">
        <v>53761</v>
      </c>
      <c r="G1591" s="11">
        <f t="shared" si="98"/>
        <v>0</v>
      </c>
      <c r="H1591" s="12">
        <f t="shared" si="99"/>
        <v>0</v>
      </c>
      <c r="I1591" s="324" t="s">
        <v>159</v>
      </c>
      <c r="J1591" s="17">
        <f>VLOOKUP(A1591,'TB 2023'!B:J,9,0)</f>
        <v>0</v>
      </c>
      <c r="K1591" s="18">
        <f t="shared" si="97"/>
        <v>0</v>
      </c>
      <c r="L1591" s="17">
        <f>VLOOKUP(A1591,'TB 2023'!B:M,12,0)</f>
        <v>53761</v>
      </c>
      <c r="M1591" s="18">
        <f t="shared" si="100"/>
        <v>0</v>
      </c>
      <c r="O1591" s="15"/>
    </row>
    <row r="1592" spans="1:15" ht="13.5">
      <c r="A1592" s="13">
        <v>203062176</v>
      </c>
      <c r="B1592" s="14" t="s">
        <v>1689</v>
      </c>
      <c r="C1592" s="15">
        <v>0</v>
      </c>
      <c r="D1592" s="15">
        <v>0</v>
      </c>
      <c r="E1592" s="15">
        <v>45040</v>
      </c>
      <c r="F1592" s="15">
        <v>45040</v>
      </c>
      <c r="G1592" s="11">
        <f t="shared" si="98"/>
        <v>0</v>
      </c>
      <c r="H1592" s="12">
        <f t="shared" si="99"/>
        <v>0</v>
      </c>
      <c r="I1592" s="324" t="s">
        <v>159</v>
      </c>
      <c r="J1592" s="17">
        <f>VLOOKUP(A1592,'TB 2023'!B:J,9,0)</f>
        <v>0</v>
      </c>
      <c r="K1592" s="18">
        <f t="shared" si="97"/>
        <v>0</v>
      </c>
      <c r="L1592" s="17">
        <f>VLOOKUP(A1592,'TB 2023'!B:M,12,0)</f>
        <v>45040</v>
      </c>
      <c r="M1592" s="18">
        <f t="shared" si="100"/>
        <v>0</v>
      </c>
      <c r="O1592" s="15"/>
    </row>
    <row r="1593" spans="1:15" ht="13.5">
      <c r="A1593" s="13">
        <v>203062177</v>
      </c>
      <c r="B1593" s="14" t="s">
        <v>1690</v>
      </c>
      <c r="C1593" s="15">
        <v>0</v>
      </c>
      <c r="D1593" s="15">
        <v>0</v>
      </c>
      <c r="E1593" s="15">
        <v>63176</v>
      </c>
      <c r="F1593" s="15">
        <v>63176</v>
      </c>
      <c r="G1593" s="11">
        <f t="shared" si="98"/>
        <v>0</v>
      </c>
      <c r="H1593" s="12">
        <f t="shared" si="99"/>
        <v>0</v>
      </c>
      <c r="I1593" s="324" t="s">
        <v>159</v>
      </c>
      <c r="J1593" s="17">
        <f>VLOOKUP(A1593,'TB 2023'!B:J,9,0)</f>
        <v>0</v>
      </c>
      <c r="K1593" s="18">
        <f t="shared" si="97"/>
        <v>0</v>
      </c>
      <c r="L1593" s="17">
        <f>VLOOKUP(A1593,'TB 2023'!B:M,12,0)</f>
        <v>63176</v>
      </c>
      <c r="M1593" s="18">
        <f t="shared" si="100"/>
        <v>0</v>
      </c>
      <c r="O1593" s="15"/>
    </row>
    <row r="1594" spans="1:15" ht="13.5">
      <c r="A1594" s="13">
        <v>203062178</v>
      </c>
      <c r="B1594" s="14" t="s">
        <v>1691</v>
      </c>
      <c r="C1594" s="15">
        <v>0</v>
      </c>
      <c r="D1594" s="15">
        <v>0</v>
      </c>
      <c r="E1594" s="15">
        <v>19544</v>
      </c>
      <c r="F1594" s="15">
        <v>19544</v>
      </c>
      <c r="G1594" s="11">
        <f t="shared" si="98"/>
        <v>0</v>
      </c>
      <c r="H1594" s="12">
        <f t="shared" si="99"/>
        <v>0</v>
      </c>
      <c r="I1594" s="324" t="s">
        <v>159</v>
      </c>
      <c r="J1594" s="17">
        <f>VLOOKUP(A1594,'TB 2023'!B:J,9,0)</f>
        <v>0</v>
      </c>
      <c r="K1594" s="18">
        <f t="shared" si="97"/>
        <v>0</v>
      </c>
      <c r="L1594" s="17">
        <f>VLOOKUP(A1594,'TB 2023'!B:M,12,0)</f>
        <v>19544</v>
      </c>
      <c r="M1594" s="18">
        <f t="shared" si="100"/>
        <v>0</v>
      </c>
      <c r="O1594" s="15"/>
    </row>
    <row r="1595" spans="1:15" ht="13.5">
      <c r="A1595" s="13">
        <v>203062179</v>
      </c>
      <c r="B1595" s="14" t="s">
        <v>1692</v>
      </c>
      <c r="C1595" s="15">
        <v>0</v>
      </c>
      <c r="D1595" s="15">
        <v>0</v>
      </c>
      <c r="E1595" s="15">
        <v>22604</v>
      </c>
      <c r="F1595" s="15">
        <v>22604</v>
      </c>
      <c r="G1595" s="11">
        <f t="shared" si="98"/>
        <v>0</v>
      </c>
      <c r="H1595" s="12">
        <f t="shared" si="99"/>
        <v>0</v>
      </c>
      <c r="I1595" s="324" t="s">
        <v>159</v>
      </c>
      <c r="J1595" s="17">
        <f>VLOOKUP(A1595,'TB 2023'!B:J,9,0)</f>
        <v>0</v>
      </c>
      <c r="K1595" s="18">
        <f t="shared" si="97"/>
        <v>0</v>
      </c>
      <c r="L1595" s="17">
        <f>VLOOKUP(A1595,'TB 2023'!B:M,12,0)</f>
        <v>22604</v>
      </c>
      <c r="M1595" s="18">
        <f t="shared" si="100"/>
        <v>0</v>
      </c>
      <c r="O1595" s="15"/>
    </row>
    <row r="1596" spans="1:15" ht="13.5">
      <c r="A1596" s="13">
        <v>203062180</v>
      </c>
      <c r="B1596" s="14" t="s">
        <v>1693</v>
      </c>
      <c r="C1596" s="15">
        <v>0</v>
      </c>
      <c r="D1596" s="15">
        <v>0</v>
      </c>
      <c r="E1596" s="15">
        <v>23447</v>
      </c>
      <c r="F1596" s="15">
        <v>23447</v>
      </c>
      <c r="G1596" s="11">
        <f t="shared" si="98"/>
        <v>0</v>
      </c>
      <c r="H1596" s="12">
        <f t="shared" si="99"/>
        <v>0</v>
      </c>
      <c r="I1596" s="324" t="s">
        <v>159</v>
      </c>
      <c r="J1596" s="17">
        <f>VLOOKUP(A1596,'TB 2023'!B:J,9,0)</f>
        <v>0</v>
      </c>
      <c r="K1596" s="18">
        <f t="shared" si="97"/>
        <v>0</v>
      </c>
      <c r="L1596" s="17">
        <f>VLOOKUP(A1596,'TB 2023'!B:M,12,0)</f>
        <v>23447</v>
      </c>
      <c r="M1596" s="18">
        <f t="shared" si="100"/>
        <v>0</v>
      </c>
      <c r="O1596" s="15"/>
    </row>
    <row r="1597" spans="1:15" ht="13.5">
      <c r="A1597" s="13">
        <v>203062181</v>
      </c>
      <c r="B1597" s="14" t="s">
        <v>1694</v>
      </c>
      <c r="C1597" s="15">
        <v>0</v>
      </c>
      <c r="D1597" s="15">
        <v>0</v>
      </c>
      <c r="E1597" s="15">
        <v>20219</v>
      </c>
      <c r="F1597" s="15">
        <v>20219</v>
      </c>
      <c r="G1597" s="11">
        <f t="shared" si="98"/>
        <v>0</v>
      </c>
      <c r="H1597" s="12">
        <f t="shared" si="99"/>
        <v>0</v>
      </c>
      <c r="I1597" s="324" t="s">
        <v>159</v>
      </c>
      <c r="J1597" s="17">
        <f>VLOOKUP(A1597,'TB 2023'!B:J,9,0)</f>
        <v>0</v>
      </c>
      <c r="K1597" s="18">
        <f t="shared" si="97"/>
        <v>0</v>
      </c>
      <c r="L1597" s="17">
        <f>VLOOKUP(A1597,'TB 2023'!B:M,12,0)</f>
        <v>20219</v>
      </c>
      <c r="M1597" s="18">
        <f t="shared" si="100"/>
        <v>0</v>
      </c>
      <c r="O1597" s="15"/>
    </row>
    <row r="1598" spans="1:15" ht="13.5">
      <c r="A1598" s="13">
        <v>203062182</v>
      </c>
      <c r="B1598" s="14" t="s">
        <v>1695</v>
      </c>
      <c r="C1598" s="15">
        <v>0</v>
      </c>
      <c r="D1598" s="15">
        <v>0</v>
      </c>
      <c r="E1598" s="15">
        <v>20165</v>
      </c>
      <c r="F1598" s="15">
        <v>20165</v>
      </c>
      <c r="G1598" s="11">
        <f t="shared" si="98"/>
        <v>0</v>
      </c>
      <c r="H1598" s="12">
        <f t="shared" si="99"/>
        <v>0</v>
      </c>
      <c r="I1598" s="324" t="s">
        <v>159</v>
      </c>
      <c r="J1598" s="17">
        <f>VLOOKUP(A1598,'TB 2023'!B:J,9,0)</f>
        <v>0</v>
      </c>
      <c r="K1598" s="18">
        <f t="shared" si="97"/>
        <v>0</v>
      </c>
      <c r="L1598" s="17">
        <f>VLOOKUP(A1598,'TB 2023'!B:M,12,0)</f>
        <v>20165</v>
      </c>
      <c r="M1598" s="18">
        <f t="shared" si="100"/>
        <v>0</v>
      </c>
      <c r="O1598" s="15"/>
    </row>
    <row r="1599" spans="1:15" ht="13.5">
      <c r="A1599" s="13">
        <v>203062183</v>
      </c>
      <c r="B1599" s="14" t="s">
        <v>1696</v>
      </c>
      <c r="C1599" s="15">
        <v>0</v>
      </c>
      <c r="D1599" s="15">
        <v>0</v>
      </c>
      <c r="E1599" s="15">
        <v>13000</v>
      </c>
      <c r="F1599" s="15">
        <v>13000</v>
      </c>
      <c r="G1599" s="11">
        <f t="shared" si="98"/>
        <v>0</v>
      </c>
      <c r="H1599" s="12">
        <f t="shared" si="99"/>
        <v>0</v>
      </c>
      <c r="I1599" s="324" t="s">
        <v>159</v>
      </c>
      <c r="J1599" s="17">
        <f>VLOOKUP(A1599,'TB 2023'!B:J,9,0)</f>
        <v>0</v>
      </c>
      <c r="K1599" s="18">
        <f t="shared" si="97"/>
        <v>0</v>
      </c>
      <c r="L1599" s="17">
        <f>VLOOKUP(A1599,'TB 2023'!B:M,12,0)</f>
        <v>13000</v>
      </c>
      <c r="M1599" s="18">
        <f t="shared" si="100"/>
        <v>0</v>
      </c>
      <c r="O1599" s="15"/>
    </row>
    <row r="1600" spans="1:15" ht="13.5">
      <c r="A1600" s="13">
        <v>203062184</v>
      </c>
      <c r="B1600" s="14" t="s">
        <v>1697</v>
      </c>
      <c r="C1600" s="15">
        <v>0</v>
      </c>
      <c r="D1600" s="15">
        <v>0</v>
      </c>
      <c r="E1600" s="15">
        <v>13000</v>
      </c>
      <c r="F1600" s="15">
        <v>13000</v>
      </c>
      <c r="G1600" s="11">
        <f t="shared" si="98"/>
        <v>0</v>
      </c>
      <c r="H1600" s="12">
        <f t="shared" si="99"/>
        <v>0</v>
      </c>
      <c r="I1600" s="324" t="s">
        <v>159</v>
      </c>
      <c r="J1600" s="17">
        <f>VLOOKUP(A1600,'TB 2023'!B:J,9,0)</f>
        <v>0</v>
      </c>
      <c r="K1600" s="18">
        <f t="shared" si="97"/>
        <v>0</v>
      </c>
      <c r="L1600" s="17">
        <f>VLOOKUP(A1600,'TB 2023'!B:M,12,0)</f>
        <v>13000</v>
      </c>
      <c r="M1600" s="18">
        <f t="shared" si="100"/>
        <v>0</v>
      </c>
      <c r="O1600" s="15"/>
    </row>
    <row r="1601" spans="1:15" ht="13.5">
      <c r="A1601" s="13">
        <v>203062185</v>
      </c>
      <c r="B1601" s="14" t="s">
        <v>1698</v>
      </c>
      <c r="C1601" s="15">
        <v>0</v>
      </c>
      <c r="D1601" s="15">
        <v>0</v>
      </c>
      <c r="E1601" s="15">
        <v>13000</v>
      </c>
      <c r="F1601" s="15">
        <v>13000</v>
      </c>
      <c r="G1601" s="11">
        <f t="shared" si="98"/>
        <v>0</v>
      </c>
      <c r="H1601" s="12">
        <f t="shared" si="99"/>
        <v>0</v>
      </c>
      <c r="I1601" s="324" t="s">
        <v>159</v>
      </c>
      <c r="J1601" s="17">
        <f>VLOOKUP(A1601,'TB 2023'!B:J,9,0)</f>
        <v>0</v>
      </c>
      <c r="K1601" s="18">
        <f t="shared" si="97"/>
        <v>0</v>
      </c>
      <c r="L1601" s="17">
        <f>VLOOKUP(A1601,'TB 2023'!B:M,12,0)</f>
        <v>13000</v>
      </c>
      <c r="M1601" s="18">
        <f t="shared" si="100"/>
        <v>0</v>
      </c>
      <c r="O1601" s="15"/>
    </row>
    <row r="1602" spans="1:15" ht="13.5">
      <c r="A1602" s="13">
        <v>203062186</v>
      </c>
      <c r="B1602" s="14" t="s">
        <v>1699</v>
      </c>
      <c r="C1602" s="15">
        <v>0</v>
      </c>
      <c r="D1602" s="15">
        <v>0</v>
      </c>
      <c r="E1602" s="15">
        <v>13000</v>
      </c>
      <c r="F1602" s="15">
        <v>13000</v>
      </c>
      <c r="G1602" s="11">
        <f t="shared" si="98"/>
        <v>0</v>
      </c>
      <c r="H1602" s="12">
        <f t="shared" si="99"/>
        <v>0</v>
      </c>
      <c r="I1602" s="324" t="s">
        <v>159</v>
      </c>
      <c r="J1602" s="17">
        <f>VLOOKUP(A1602,'TB 2023'!B:J,9,0)</f>
        <v>0</v>
      </c>
      <c r="K1602" s="18">
        <f t="shared" si="97"/>
        <v>0</v>
      </c>
      <c r="L1602" s="17">
        <f>VLOOKUP(A1602,'TB 2023'!B:M,12,0)</f>
        <v>13000</v>
      </c>
      <c r="M1602" s="18">
        <f t="shared" si="100"/>
        <v>0</v>
      </c>
      <c r="O1602" s="15"/>
    </row>
    <row r="1603" spans="1:15" ht="13.5">
      <c r="A1603" s="13">
        <v>203062187</v>
      </c>
      <c r="B1603" s="14" t="s">
        <v>1700</v>
      </c>
      <c r="C1603" s="15">
        <v>0</v>
      </c>
      <c r="D1603" s="15">
        <v>0</v>
      </c>
      <c r="E1603" s="15">
        <v>13000</v>
      </c>
      <c r="F1603" s="15">
        <v>13000</v>
      </c>
      <c r="G1603" s="11">
        <f t="shared" si="98"/>
        <v>0</v>
      </c>
      <c r="H1603" s="12">
        <f t="shared" si="99"/>
        <v>0</v>
      </c>
      <c r="I1603" s="324" t="s">
        <v>159</v>
      </c>
      <c r="J1603" s="17">
        <f>VLOOKUP(A1603,'TB 2023'!B:J,9,0)</f>
        <v>0</v>
      </c>
      <c r="K1603" s="18">
        <f t="shared" si="97"/>
        <v>0</v>
      </c>
      <c r="L1603" s="17">
        <f>VLOOKUP(A1603,'TB 2023'!B:M,12,0)</f>
        <v>13000</v>
      </c>
      <c r="M1603" s="18">
        <f t="shared" si="100"/>
        <v>0</v>
      </c>
      <c r="O1603" s="15"/>
    </row>
    <row r="1604" spans="1:15" ht="13.5">
      <c r="A1604" s="13">
        <v>203062188</v>
      </c>
      <c r="B1604" s="14" t="s">
        <v>1701</v>
      </c>
      <c r="C1604" s="15">
        <v>0</v>
      </c>
      <c r="D1604" s="15">
        <v>0</v>
      </c>
      <c r="E1604" s="15">
        <v>13000</v>
      </c>
      <c r="F1604" s="15">
        <v>13000</v>
      </c>
      <c r="G1604" s="11">
        <f t="shared" si="98"/>
        <v>0</v>
      </c>
      <c r="H1604" s="12">
        <f t="shared" si="99"/>
        <v>0</v>
      </c>
      <c r="I1604" s="324" t="s">
        <v>159</v>
      </c>
      <c r="J1604" s="17">
        <f>VLOOKUP(A1604,'TB 2023'!B:J,9,0)</f>
        <v>0</v>
      </c>
      <c r="K1604" s="18">
        <f t="shared" si="97"/>
        <v>0</v>
      </c>
      <c r="L1604" s="17">
        <f>VLOOKUP(A1604,'TB 2023'!B:M,12,0)</f>
        <v>13000</v>
      </c>
      <c r="M1604" s="18">
        <f t="shared" si="100"/>
        <v>0</v>
      </c>
      <c r="O1604" s="15"/>
    </row>
    <row r="1605" spans="1:15" ht="13.5">
      <c r="A1605" s="13">
        <v>203062189</v>
      </c>
      <c r="B1605" s="14" t="s">
        <v>1702</v>
      </c>
      <c r="C1605" s="15">
        <v>0</v>
      </c>
      <c r="D1605" s="15">
        <v>0</v>
      </c>
      <c r="E1605" s="15">
        <v>85985.650000000009</v>
      </c>
      <c r="F1605" s="15">
        <v>85985.650000000009</v>
      </c>
      <c r="G1605" s="11">
        <f t="shared" si="98"/>
        <v>0</v>
      </c>
      <c r="H1605" s="12">
        <f t="shared" si="99"/>
        <v>0</v>
      </c>
      <c r="I1605" s="324" t="s">
        <v>159</v>
      </c>
      <c r="J1605" s="17">
        <f>VLOOKUP(A1605,'TB 2023'!B:J,9,0)</f>
        <v>0</v>
      </c>
      <c r="K1605" s="18">
        <f t="shared" ref="K1605:K1668" si="101">J1605-C1605</f>
        <v>0</v>
      </c>
      <c r="L1605" s="17">
        <f>VLOOKUP(A1605,'TB 2023'!B:M,12,0)</f>
        <v>85985.650000000009</v>
      </c>
      <c r="M1605" s="18">
        <f t="shared" si="100"/>
        <v>0</v>
      </c>
      <c r="O1605" s="15"/>
    </row>
    <row r="1606" spans="1:15" ht="13.5">
      <c r="A1606" s="13">
        <v>203062190</v>
      </c>
      <c r="B1606" s="14" t="s">
        <v>1703</v>
      </c>
      <c r="C1606" s="15">
        <v>0</v>
      </c>
      <c r="D1606" s="15">
        <v>0</v>
      </c>
      <c r="E1606" s="15">
        <v>0</v>
      </c>
      <c r="F1606" s="15">
        <v>0</v>
      </c>
      <c r="G1606" s="11">
        <f t="shared" ref="G1606:G1669" si="102">IF((C1606+E1606)-(D1606+F1606)&lt;0,0,(C1606+E1606)-(D1606+F1606))</f>
        <v>0</v>
      </c>
      <c r="H1606" s="12">
        <f t="shared" ref="H1606:H1669" si="103">-IF((C1606+E1606)-(D1606+F1606)&lt;0,(C1606+E1606)-(D1606+F1606),0)</f>
        <v>0</v>
      </c>
      <c r="I1606" s="324" t="s">
        <v>159</v>
      </c>
      <c r="J1606" s="17">
        <f>VLOOKUP(A1606,'TB 2023'!B:J,9,0)</f>
        <v>0</v>
      </c>
      <c r="K1606" s="18">
        <f t="shared" si="101"/>
        <v>0</v>
      </c>
      <c r="L1606" s="17">
        <f>VLOOKUP(A1606,'TB 2023'!B:M,12,0)</f>
        <v>0</v>
      </c>
      <c r="M1606" s="18">
        <f t="shared" ref="M1606:M1669" si="104">L1606-F1606</f>
        <v>0</v>
      </c>
      <c r="O1606" s="15"/>
    </row>
    <row r="1607" spans="1:15" ht="13.5">
      <c r="A1607" s="13">
        <v>203062191</v>
      </c>
      <c r="B1607" s="14" t="s">
        <v>1704</v>
      </c>
      <c r="C1607" s="15">
        <v>0</v>
      </c>
      <c r="D1607" s="15">
        <v>0</v>
      </c>
      <c r="E1607" s="15">
        <v>13000</v>
      </c>
      <c r="F1607" s="15">
        <v>13000</v>
      </c>
      <c r="G1607" s="11">
        <f t="shared" si="102"/>
        <v>0</v>
      </c>
      <c r="H1607" s="12">
        <f t="shared" si="103"/>
        <v>0</v>
      </c>
      <c r="I1607" s="324" t="s">
        <v>159</v>
      </c>
      <c r="J1607" s="17">
        <f>VLOOKUP(A1607,'TB 2023'!B:J,9,0)</f>
        <v>0</v>
      </c>
      <c r="K1607" s="18">
        <f t="shared" si="101"/>
        <v>0</v>
      </c>
      <c r="L1607" s="17">
        <f>VLOOKUP(A1607,'TB 2023'!B:M,12,0)</f>
        <v>13000</v>
      </c>
      <c r="M1607" s="18">
        <f t="shared" si="104"/>
        <v>0</v>
      </c>
      <c r="O1607" s="15"/>
    </row>
    <row r="1608" spans="1:15" ht="13.5">
      <c r="A1608" s="13">
        <v>203062192</v>
      </c>
      <c r="B1608" s="14" t="s">
        <v>1705</v>
      </c>
      <c r="C1608" s="15">
        <v>0</v>
      </c>
      <c r="D1608" s="15">
        <v>0</v>
      </c>
      <c r="E1608" s="15">
        <v>0</v>
      </c>
      <c r="F1608" s="15">
        <v>0</v>
      </c>
      <c r="G1608" s="11">
        <f t="shared" si="102"/>
        <v>0</v>
      </c>
      <c r="H1608" s="12">
        <f t="shared" si="103"/>
        <v>0</v>
      </c>
      <c r="I1608" s="324" t="s">
        <v>159</v>
      </c>
      <c r="J1608" s="17">
        <f>VLOOKUP(A1608,'TB 2023'!B:J,9,0)</f>
        <v>0</v>
      </c>
      <c r="K1608" s="18">
        <f t="shared" si="101"/>
        <v>0</v>
      </c>
      <c r="L1608" s="17">
        <f>VLOOKUP(A1608,'TB 2023'!B:M,12,0)</f>
        <v>0</v>
      </c>
      <c r="M1608" s="18">
        <f t="shared" si="104"/>
        <v>0</v>
      </c>
      <c r="O1608" s="15"/>
    </row>
    <row r="1609" spans="1:15" ht="13.5">
      <c r="A1609" s="13">
        <v>203062193</v>
      </c>
      <c r="B1609" s="14" t="s">
        <v>1706</v>
      </c>
      <c r="C1609" s="15">
        <v>0</v>
      </c>
      <c r="D1609" s="15">
        <v>0</v>
      </c>
      <c r="E1609" s="15">
        <v>3000</v>
      </c>
      <c r="F1609" s="15">
        <v>3000</v>
      </c>
      <c r="G1609" s="11">
        <f t="shared" si="102"/>
        <v>0</v>
      </c>
      <c r="H1609" s="12">
        <f t="shared" si="103"/>
        <v>0</v>
      </c>
      <c r="I1609" s="324" t="s">
        <v>159</v>
      </c>
      <c r="J1609" s="17">
        <f>VLOOKUP(A1609,'TB 2023'!B:J,9,0)</f>
        <v>0</v>
      </c>
      <c r="K1609" s="18">
        <f t="shared" si="101"/>
        <v>0</v>
      </c>
      <c r="L1609" s="17">
        <f>VLOOKUP(A1609,'TB 2023'!B:M,12,0)</f>
        <v>3000</v>
      </c>
      <c r="M1609" s="18">
        <f t="shared" si="104"/>
        <v>0</v>
      </c>
      <c r="O1609" s="15"/>
    </row>
    <row r="1610" spans="1:15" ht="13.5">
      <c r="A1610" s="13">
        <v>203062194</v>
      </c>
      <c r="B1610" s="14" t="s">
        <v>1707</v>
      </c>
      <c r="C1610" s="15">
        <v>0</v>
      </c>
      <c r="D1610" s="15">
        <v>0</v>
      </c>
      <c r="E1610" s="15">
        <v>13000</v>
      </c>
      <c r="F1610" s="15">
        <v>13000</v>
      </c>
      <c r="G1610" s="11">
        <f t="shared" si="102"/>
        <v>0</v>
      </c>
      <c r="H1610" s="12">
        <f t="shared" si="103"/>
        <v>0</v>
      </c>
      <c r="I1610" s="324" t="s">
        <v>159</v>
      </c>
      <c r="J1610" s="17">
        <f>VLOOKUP(A1610,'TB 2023'!B:J,9,0)</f>
        <v>0</v>
      </c>
      <c r="K1610" s="18">
        <f t="shared" si="101"/>
        <v>0</v>
      </c>
      <c r="L1610" s="17">
        <f>VLOOKUP(A1610,'TB 2023'!B:M,12,0)</f>
        <v>13000</v>
      </c>
      <c r="M1610" s="18">
        <f t="shared" si="104"/>
        <v>0</v>
      </c>
      <c r="O1610" s="15"/>
    </row>
    <row r="1611" spans="1:15" ht="13.5">
      <c r="A1611" s="13">
        <v>203062195</v>
      </c>
      <c r="B1611" s="14" t="s">
        <v>1708</v>
      </c>
      <c r="C1611" s="15">
        <v>0</v>
      </c>
      <c r="D1611" s="15">
        <v>0</v>
      </c>
      <c r="E1611" s="15">
        <v>11000</v>
      </c>
      <c r="F1611" s="15">
        <v>11000</v>
      </c>
      <c r="G1611" s="11">
        <f t="shared" si="102"/>
        <v>0</v>
      </c>
      <c r="H1611" s="12">
        <f t="shared" si="103"/>
        <v>0</v>
      </c>
      <c r="I1611" s="324" t="s">
        <v>159</v>
      </c>
      <c r="J1611" s="17">
        <f>VLOOKUP(A1611,'TB 2023'!B:J,9,0)</f>
        <v>0</v>
      </c>
      <c r="K1611" s="18">
        <f t="shared" si="101"/>
        <v>0</v>
      </c>
      <c r="L1611" s="17">
        <f>VLOOKUP(A1611,'TB 2023'!B:M,12,0)</f>
        <v>11000</v>
      </c>
      <c r="M1611" s="18">
        <f t="shared" si="104"/>
        <v>0</v>
      </c>
      <c r="O1611" s="15"/>
    </row>
    <row r="1612" spans="1:15" ht="13.5">
      <c r="A1612" s="13">
        <v>203062196</v>
      </c>
      <c r="B1612" s="14" t="s">
        <v>1709</v>
      </c>
      <c r="C1612" s="15">
        <v>0</v>
      </c>
      <c r="D1612" s="15">
        <v>0</v>
      </c>
      <c r="E1612" s="15">
        <v>13000</v>
      </c>
      <c r="F1612" s="15">
        <v>13000</v>
      </c>
      <c r="G1612" s="11">
        <f t="shared" si="102"/>
        <v>0</v>
      </c>
      <c r="H1612" s="12">
        <f t="shared" si="103"/>
        <v>0</v>
      </c>
      <c r="I1612" s="324" t="s">
        <v>159</v>
      </c>
      <c r="J1612" s="17">
        <f>VLOOKUP(A1612,'TB 2023'!B:J,9,0)</f>
        <v>0</v>
      </c>
      <c r="K1612" s="18">
        <f t="shared" si="101"/>
        <v>0</v>
      </c>
      <c r="L1612" s="17">
        <f>VLOOKUP(A1612,'TB 2023'!B:M,12,0)</f>
        <v>13000</v>
      </c>
      <c r="M1612" s="18">
        <f t="shared" si="104"/>
        <v>0</v>
      </c>
      <c r="O1612" s="15"/>
    </row>
    <row r="1613" spans="1:15" ht="13.5">
      <c r="A1613" s="13">
        <v>203062197</v>
      </c>
      <c r="B1613" s="14" t="s">
        <v>1710</v>
      </c>
      <c r="C1613" s="15">
        <v>0</v>
      </c>
      <c r="D1613" s="15">
        <v>0</v>
      </c>
      <c r="E1613" s="15">
        <v>156500</v>
      </c>
      <c r="F1613" s="15">
        <v>156500</v>
      </c>
      <c r="G1613" s="11">
        <f t="shared" si="102"/>
        <v>0</v>
      </c>
      <c r="H1613" s="12">
        <f t="shared" si="103"/>
        <v>0</v>
      </c>
      <c r="I1613" s="324" t="s">
        <v>159</v>
      </c>
      <c r="J1613" s="17">
        <f>VLOOKUP(A1613,'TB 2023'!B:J,9,0)</f>
        <v>0</v>
      </c>
      <c r="K1613" s="18">
        <f t="shared" si="101"/>
        <v>0</v>
      </c>
      <c r="L1613" s="17">
        <f>VLOOKUP(A1613,'TB 2023'!B:M,12,0)</f>
        <v>156500</v>
      </c>
      <c r="M1613" s="18">
        <f t="shared" si="104"/>
        <v>0</v>
      </c>
      <c r="O1613" s="15"/>
    </row>
    <row r="1614" spans="1:15" ht="13.5">
      <c r="A1614" s="13">
        <v>203062198</v>
      </c>
      <c r="B1614" s="14" t="s">
        <v>1711</v>
      </c>
      <c r="C1614" s="15">
        <v>0</v>
      </c>
      <c r="D1614" s="15">
        <v>0</v>
      </c>
      <c r="E1614" s="15">
        <v>0</v>
      </c>
      <c r="F1614" s="15">
        <v>0</v>
      </c>
      <c r="G1614" s="11">
        <f t="shared" si="102"/>
        <v>0</v>
      </c>
      <c r="H1614" s="12">
        <f t="shared" si="103"/>
        <v>0</v>
      </c>
      <c r="I1614" s="324" t="s">
        <v>159</v>
      </c>
      <c r="J1614" s="17">
        <f>VLOOKUP(A1614,'TB 2023'!B:J,9,0)</f>
        <v>0</v>
      </c>
      <c r="K1614" s="18">
        <f t="shared" si="101"/>
        <v>0</v>
      </c>
      <c r="L1614" s="17">
        <f>VLOOKUP(A1614,'TB 2023'!B:M,12,0)</f>
        <v>0</v>
      </c>
      <c r="M1614" s="18">
        <f t="shared" si="104"/>
        <v>0</v>
      </c>
      <c r="O1614" s="15"/>
    </row>
    <row r="1615" spans="1:15" ht="13.5">
      <c r="A1615" s="13">
        <v>203062199</v>
      </c>
      <c r="B1615" s="14" t="s">
        <v>1712</v>
      </c>
      <c r="C1615" s="15">
        <v>0</v>
      </c>
      <c r="D1615" s="15">
        <v>0</v>
      </c>
      <c r="E1615" s="15">
        <v>13000</v>
      </c>
      <c r="F1615" s="15">
        <v>13000</v>
      </c>
      <c r="G1615" s="11">
        <f t="shared" si="102"/>
        <v>0</v>
      </c>
      <c r="H1615" s="12">
        <f t="shared" si="103"/>
        <v>0</v>
      </c>
      <c r="I1615" s="324" t="s">
        <v>159</v>
      </c>
      <c r="J1615" s="17">
        <f>VLOOKUP(A1615,'TB 2023'!B:J,9,0)</f>
        <v>0</v>
      </c>
      <c r="K1615" s="18">
        <f t="shared" si="101"/>
        <v>0</v>
      </c>
      <c r="L1615" s="17">
        <f>VLOOKUP(A1615,'TB 2023'!B:M,12,0)</f>
        <v>13000</v>
      </c>
      <c r="M1615" s="18">
        <f t="shared" si="104"/>
        <v>0</v>
      </c>
      <c r="O1615" s="15"/>
    </row>
    <row r="1616" spans="1:15" ht="13.5">
      <c r="A1616" s="13">
        <v>203062200</v>
      </c>
      <c r="B1616" s="14" t="s">
        <v>1713</v>
      </c>
      <c r="C1616" s="15">
        <v>0</v>
      </c>
      <c r="D1616" s="15">
        <v>0</v>
      </c>
      <c r="E1616" s="15">
        <v>13000</v>
      </c>
      <c r="F1616" s="15">
        <v>13000</v>
      </c>
      <c r="G1616" s="11">
        <f t="shared" si="102"/>
        <v>0</v>
      </c>
      <c r="H1616" s="12">
        <f t="shared" si="103"/>
        <v>0</v>
      </c>
      <c r="I1616" s="324" t="s">
        <v>159</v>
      </c>
      <c r="J1616" s="17">
        <f>VLOOKUP(A1616,'TB 2023'!B:J,9,0)</f>
        <v>0</v>
      </c>
      <c r="K1616" s="18">
        <f t="shared" si="101"/>
        <v>0</v>
      </c>
      <c r="L1616" s="17">
        <f>VLOOKUP(A1616,'TB 2023'!B:M,12,0)</f>
        <v>13000</v>
      </c>
      <c r="M1616" s="18">
        <f t="shared" si="104"/>
        <v>0</v>
      </c>
      <c r="O1616" s="15"/>
    </row>
    <row r="1617" spans="1:15" ht="13.5">
      <c r="A1617" s="13">
        <v>203062201</v>
      </c>
      <c r="B1617" s="14" t="s">
        <v>1714</v>
      </c>
      <c r="C1617" s="15">
        <v>0</v>
      </c>
      <c r="D1617" s="15">
        <v>0</v>
      </c>
      <c r="E1617" s="15">
        <v>13000</v>
      </c>
      <c r="F1617" s="15">
        <v>13000</v>
      </c>
      <c r="G1617" s="11">
        <f t="shared" si="102"/>
        <v>0</v>
      </c>
      <c r="H1617" s="12">
        <f t="shared" si="103"/>
        <v>0</v>
      </c>
      <c r="I1617" s="324" t="s">
        <v>159</v>
      </c>
      <c r="J1617" s="17">
        <f>VLOOKUP(A1617,'TB 2023'!B:J,9,0)</f>
        <v>0</v>
      </c>
      <c r="K1617" s="18">
        <f t="shared" si="101"/>
        <v>0</v>
      </c>
      <c r="L1617" s="17">
        <f>VLOOKUP(A1617,'TB 2023'!B:M,12,0)</f>
        <v>13000</v>
      </c>
      <c r="M1617" s="18">
        <f t="shared" si="104"/>
        <v>0</v>
      </c>
      <c r="O1617" s="15"/>
    </row>
    <row r="1618" spans="1:15" ht="13.5">
      <c r="A1618" s="13">
        <v>203062202</v>
      </c>
      <c r="B1618" s="14" t="s">
        <v>1715</v>
      </c>
      <c r="C1618" s="15">
        <v>0</v>
      </c>
      <c r="D1618" s="15">
        <v>0</v>
      </c>
      <c r="E1618" s="15">
        <v>1000</v>
      </c>
      <c r="F1618" s="15">
        <v>1000</v>
      </c>
      <c r="G1618" s="11">
        <f t="shared" si="102"/>
        <v>0</v>
      </c>
      <c r="H1618" s="12">
        <f t="shared" si="103"/>
        <v>0</v>
      </c>
      <c r="I1618" s="324" t="s">
        <v>159</v>
      </c>
      <c r="J1618" s="17">
        <f>VLOOKUP(A1618,'TB 2023'!B:J,9,0)</f>
        <v>0</v>
      </c>
      <c r="K1618" s="18">
        <f t="shared" si="101"/>
        <v>0</v>
      </c>
      <c r="L1618" s="17">
        <f>VLOOKUP(A1618,'TB 2023'!B:M,12,0)</f>
        <v>1000</v>
      </c>
      <c r="M1618" s="18">
        <f t="shared" si="104"/>
        <v>0</v>
      </c>
      <c r="O1618" s="15"/>
    </row>
    <row r="1619" spans="1:15" ht="13.5">
      <c r="A1619" s="13">
        <v>203062203</v>
      </c>
      <c r="B1619" s="14" t="s">
        <v>1716</v>
      </c>
      <c r="C1619" s="15">
        <v>0</v>
      </c>
      <c r="D1619" s="15">
        <v>0</v>
      </c>
      <c r="E1619" s="15">
        <v>13000</v>
      </c>
      <c r="F1619" s="15">
        <v>13000</v>
      </c>
      <c r="G1619" s="11">
        <f t="shared" si="102"/>
        <v>0</v>
      </c>
      <c r="H1619" s="12">
        <f t="shared" si="103"/>
        <v>0</v>
      </c>
      <c r="I1619" s="324" t="s">
        <v>159</v>
      </c>
      <c r="J1619" s="17">
        <f>VLOOKUP(A1619,'TB 2023'!B:J,9,0)</f>
        <v>0</v>
      </c>
      <c r="K1619" s="18">
        <f t="shared" si="101"/>
        <v>0</v>
      </c>
      <c r="L1619" s="17">
        <f>VLOOKUP(A1619,'TB 2023'!B:M,12,0)</f>
        <v>13000</v>
      </c>
      <c r="M1619" s="18">
        <f t="shared" si="104"/>
        <v>0</v>
      </c>
      <c r="O1619" s="15"/>
    </row>
    <row r="1620" spans="1:15" ht="13.5">
      <c r="A1620" s="13">
        <v>203062204</v>
      </c>
      <c r="B1620" s="14" t="s">
        <v>1717</v>
      </c>
      <c r="C1620" s="15">
        <v>0</v>
      </c>
      <c r="D1620" s="15">
        <v>0</v>
      </c>
      <c r="E1620" s="15">
        <v>13000</v>
      </c>
      <c r="F1620" s="15">
        <v>13000</v>
      </c>
      <c r="G1620" s="11">
        <f t="shared" si="102"/>
        <v>0</v>
      </c>
      <c r="H1620" s="12">
        <f t="shared" si="103"/>
        <v>0</v>
      </c>
      <c r="I1620" s="324" t="s">
        <v>159</v>
      </c>
      <c r="J1620" s="17">
        <f>VLOOKUP(A1620,'TB 2023'!B:J,9,0)</f>
        <v>0</v>
      </c>
      <c r="K1620" s="18">
        <f t="shared" si="101"/>
        <v>0</v>
      </c>
      <c r="L1620" s="17">
        <f>VLOOKUP(A1620,'TB 2023'!B:M,12,0)</f>
        <v>13000</v>
      </c>
      <c r="M1620" s="18">
        <f t="shared" si="104"/>
        <v>0</v>
      </c>
      <c r="O1620" s="15"/>
    </row>
    <row r="1621" spans="1:15" ht="13.5">
      <c r="A1621" s="13">
        <v>203062205</v>
      </c>
      <c r="B1621" s="14" t="s">
        <v>1718</v>
      </c>
      <c r="C1621" s="15">
        <v>0</v>
      </c>
      <c r="D1621" s="15">
        <v>0</v>
      </c>
      <c r="E1621" s="15">
        <v>13000</v>
      </c>
      <c r="F1621" s="15">
        <v>13000</v>
      </c>
      <c r="G1621" s="11">
        <f t="shared" si="102"/>
        <v>0</v>
      </c>
      <c r="H1621" s="12">
        <f t="shared" si="103"/>
        <v>0</v>
      </c>
      <c r="I1621" s="324" t="s">
        <v>159</v>
      </c>
      <c r="J1621" s="17">
        <f>VLOOKUP(A1621,'TB 2023'!B:J,9,0)</f>
        <v>0</v>
      </c>
      <c r="K1621" s="18">
        <f t="shared" si="101"/>
        <v>0</v>
      </c>
      <c r="L1621" s="17">
        <f>VLOOKUP(A1621,'TB 2023'!B:M,12,0)</f>
        <v>13000</v>
      </c>
      <c r="M1621" s="18">
        <f t="shared" si="104"/>
        <v>0</v>
      </c>
      <c r="O1621" s="15"/>
    </row>
    <row r="1622" spans="1:15" ht="13.5">
      <c r="A1622" s="13">
        <v>203062206</v>
      </c>
      <c r="B1622" s="14" t="s">
        <v>1719</v>
      </c>
      <c r="C1622" s="15">
        <v>0</v>
      </c>
      <c r="D1622" s="15">
        <v>0</v>
      </c>
      <c r="E1622" s="15">
        <v>13000</v>
      </c>
      <c r="F1622" s="15">
        <v>13000</v>
      </c>
      <c r="G1622" s="11">
        <f t="shared" si="102"/>
        <v>0</v>
      </c>
      <c r="H1622" s="12">
        <f t="shared" si="103"/>
        <v>0</v>
      </c>
      <c r="I1622" s="324" t="s">
        <v>159</v>
      </c>
      <c r="J1622" s="17">
        <f>VLOOKUP(A1622,'TB 2023'!B:J,9,0)</f>
        <v>0</v>
      </c>
      <c r="K1622" s="18">
        <f t="shared" si="101"/>
        <v>0</v>
      </c>
      <c r="L1622" s="17">
        <f>VLOOKUP(A1622,'TB 2023'!B:M,12,0)</f>
        <v>13000</v>
      </c>
      <c r="M1622" s="18">
        <f t="shared" si="104"/>
        <v>0</v>
      </c>
      <c r="O1622" s="15"/>
    </row>
    <row r="1623" spans="1:15" ht="13.5">
      <c r="A1623" s="13">
        <v>203062207</v>
      </c>
      <c r="B1623" s="14" t="s">
        <v>1720</v>
      </c>
      <c r="C1623" s="15">
        <v>0</v>
      </c>
      <c r="D1623" s="15">
        <v>0</v>
      </c>
      <c r="E1623" s="15">
        <v>13000</v>
      </c>
      <c r="F1623" s="15">
        <v>13000</v>
      </c>
      <c r="G1623" s="11">
        <f t="shared" si="102"/>
        <v>0</v>
      </c>
      <c r="H1623" s="12">
        <f t="shared" si="103"/>
        <v>0</v>
      </c>
      <c r="I1623" s="324" t="s">
        <v>159</v>
      </c>
      <c r="J1623" s="17">
        <f>VLOOKUP(A1623,'TB 2023'!B:J,9,0)</f>
        <v>0</v>
      </c>
      <c r="K1623" s="18">
        <f t="shared" si="101"/>
        <v>0</v>
      </c>
      <c r="L1623" s="17">
        <f>VLOOKUP(A1623,'TB 2023'!B:M,12,0)</f>
        <v>13000</v>
      </c>
      <c r="M1623" s="18">
        <f t="shared" si="104"/>
        <v>0</v>
      </c>
      <c r="O1623" s="15"/>
    </row>
    <row r="1624" spans="1:15" ht="13.5">
      <c r="A1624" s="13">
        <v>203062208</v>
      </c>
      <c r="B1624" s="14" t="s">
        <v>1721</v>
      </c>
      <c r="C1624" s="15">
        <v>0</v>
      </c>
      <c r="D1624" s="15">
        <v>0</v>
      </c>
      <c r="E1624" s="15">
        <v>13000</v>
      </c>
      <c r="F1624" s="15">
        <v>13000</v>
      </c>
      <c r="G1624" s="11">
        <f t="shared" si="102"/>
        <v>0</v>
      </c>
      <c r="H1624" s="12">
        <f t="shared" si="103"/>
        <v>0</v>
      </c>
      <c r="I1624" s="324" t="s">
        <v>159</v>
      </c>
      <c r="J1624" s="17">
        <f>VLOOKUP(A1624,'TB 2023'!B:J,9,0)</f>
        <v>0</v>
      </c>
      <c r="K1624" s="18">
        <f t="shared" si="101"/>
        <v>0</v>
      </c>
      <c r="L1624" s="17">
        <f>VLOOKUP(A1624,'TB 2023'!B:M,12,0)</f>
        <v>13000</v>
      </c>
      <c r="M1624" s="18">
        <f t="shared" si="104"/>
        <v>0</v>
      </c>
      <c r="O1624" s="15"/>
    </row>
    <row r="1625" spans="1:15" ht="13.5">
      <c r="A1625" s="13">
        <v>203062209</v>
      </c>
      <c r="B1625" s="14" t="s">
        <v>1722</v>
      </c>
      <c r="C1625" s="15">
        <v>0</v>
      </c>
      <c r="D1625" s="15">
        <v>0</v>
      </c>
      <c r="E1625" s="15">
        <v>0</v>
      </c>
      <c r="F1625" s="15">
        <v>0</v>
      </c>
      <c r="G1625" s="11">
        <f t="shared" si="102"/>
        <v>0</v>
      </c>
      <c r="H1625" s="12">
        <f t="shared" si="103"/>
        <v>0</v>
      </c>
      <c r="I1625" s="324" t="s">
        <v>159</v>
      </c>
      <c r="J1625" s="17">
        <f>VLOOKUP(A1625,'TB 2023'!B:J,9,0)</f>
        <v>0</v>
      </c>
      <c r="K1625" s="18">
        <f t="shared" si="101"/>
        <v>0</v>
      </c>
      <c r="L1625" s="17">
        <f>VLOOKUP(A1625,'TB 2023'!B:M,12,0)</f>
        <v>0</v>
      </c>
      <c r="M1625" s="18">
        <f t="shared" si="104"/>
        <v>0</v>
      </c>
      <c r="O1625" s="15"/>
    </row>
    <row r="1626" spans="1:15" ht="13.5">
      <c r="A1626" s="13">
        <v>203062210</v>
      </c>
      <c r="B1626" s="14" t="s">
        <v>1723</v>
      </c>
      <c r="C1626" s="15">
        <v>0</v>
      </c>
      <c r="D1626" s="15">
        <v>0</v>
      </c>
      <c r="E1626" s="15">
        <v>13000</v>
      </c>
      <c r="F1626" s="15">
        <v>13000</v>
      </c>
      <c r="G1626" s="11">
        <f t="shared" si="102"/>
        <v>0</v>
      </c>
      <c r="H1626" s="12">
        <f t="shared" si="103"/>
        <v>0</v>
      </c>
      <c r="I1626" s="324" t="s">
        <v>159</v>
      </c>
      <c r="J1626" s="17">
        <f>VLOOKUP(A1626,'TB 2023'!B:J,9,0)</f>
        <v>0</v>
      </c>
      <c r="K1626" s="18">
        <f t="shared" si="101"/>
        <v>0</v>
      </c>
      <c r="L1626" s="17">
        <f>VLOOKUP(A1626,'TB 2023'!B:M,12,0)</f>
        <v>13000</v>
      </c>
      <c r="M1626" s="18">
        <f t="shared" si="104"/>
        <v>0</v>
      </c>
      <c r="O1626" s="15"/>
    </row>
    <row r="1627" spans="1:15" ht="13.5">
      <c r="A1627" s="13">
        <v>203062211</v>
      </c>
      <c r="B1627" s="14" t="s">
        <v>1724</v>
      </c>
      <c r="C1627" s="15">
        <v>0</v>
      </c>
      <c r="D1627" s="15">
        <v>0</v>
      </c>
      <c r="E1627" s="15">
        <v>13000</v>
      </c>
      <c r="F1627" s="15">
        <v>13000</v>
      </c>
      <c r="G1627" s="11">
        <f t="shared" si="102"/>
        <v>0</v>
      </c>
      <c r="H1627" s="12">
        <f t="shared" si="103"/>
        <v>0</v>
      </c>
      <c r="I1627" s="324" t="s">
        <v>159</v>
      </c>
      <c r="J1627" s="17">
        <f>VLOOKUP(A1627,'TB 2023'!B:J,9,0)</f>
        <v>0</v>
      </c>
      <c r="K1627" s="18">
        <f t="shared" si="101"/>
        <v>0</v>
      </c>
      <c r="L1627" s="17">
        <f>VLOOKUP(A1627,'TB 2023'!B:M,12,0)</f>
        <v>13000</v>
      </c>
      <c r="M1627" s="18">
        <f t="shared" si="104"/>
        <v>0</v>
      </c>
      <c r="O1627" s="15"/>
    </row>
    <row r="1628" spans="1:15" ht="13.5">
      <c r="A1628" s="13">
        <v>203062212</v>
      </c>
      <c r="B1628" s="14" t="s">
        <v>1725</v>
      </c>
      <c r="C1628" s="15">
        <v>0</v>
      </c>
      <c r="D1628" s="15">
        <v>0</v>
      </c>
      <c r="E1628" s="15">
        <v>0</v>
      </c>
      <c r="F1628" s="15">
        <v>0</v>
      </c>
      <c r="G1628" s="11">
        <f t="shared" si="102"/>
        <v>0</v>
      </c>
      <c r="H1628" s="12">
        <f t="shared" si="103"/>
        <v>0</v>
      </c>
      <c r="I1628" s="324" t="s">
        <v>159</v>
      </c>
      <c r="J1628" s="17">
        <f>VLOOKUP(A1628,'TB 2023'!B:J,9,0)</f>
        <v>0</v>
      </c>
      <c r="K1628" s="18">
        <f t="shared" si="101"/>
        <v>0</v>
      </c>
      <c r="L1628" s="17">
        <f>VLOOKUP(A1628,'TB 2023'!B:M,12,0)</f>
        <v>0</v>
      </c>
      <c r="M1628" s="18">
        <f t="shared" si="104"/>
        <v>0</v>
      </c>
      <c r="O1628" s="15"/>
    </row>
    <row r="1629" spans="1:15" ht="13.5">
      <c r="A1629" s="13">
        <v>203062213</v>
      </c>
      <c r="B1629" s="14" t="s">
        <v>1726</v>
      </c>
      <c r="C1629" s="15">
        <v>0</v>
      </c>
      <c r="D1629" s="15">
        <v>0</v>
      </c>
      <c r="E1629" s="15">
        <v>0</v>
      </c>
      <c r="F1629" s="15">
        <v>0</v>
      </c>
      <c r="G1629" s="11">
        <f t="shared" si="102"/>
        <v>0</v>
      </c>
      <c r="H1629" s="12">
        <f t="shared" si="103"/>
        <v>0</v>
      </c>
      <c r="I1629" s="324" t="s">
        <v>159</v>
      </c>
      <c r="J1629" s="17">
        <f>VLOOKUP(A1629,'TB 2023'!B:J,9,0)</f>
        <v>0</v>
      </c>
      <c r="K1629" s="18">
        <f t="shared" si="101"/>
        <v>0</v>
      </c>
      <c r="L1629" s="17">
        <f>VLOOKUP(A1629,'TB 2023'!B:M,12,0)</f>
        <v>0</v>
      </c>
      <c r="M1629" s="18">
        <f t="shared" si="104"/>
        <v>0</v>
      </c>
      <c r="O1629" s="15"/>
    </row>
    <row r="1630" spans="1:15" ht="13.5">
      <c r="A1630" s="13">
        <v>203062214</v>
      </c>
      <c r="B1630" s="14" t="s">
        <v>1727</v>
      </c>
      <c r="C1630" s="15">
        <v>0</v>
      </c>
      <c r="D1630" s="15">
        <v>0</v>
      </c>
      <c r="E1630" s="15">
        <v>13000</v>
      </c>
      <c r="F1630" s="15">
        <v>13000</v>
      </c>
      <c r="G1630" s="11">
        <f t="shared" si="102"/>
        <v>0</v>
      </c>
      <c r="H1630" s="12">
        <f t="shared" si="103"/>
        <v>0</v>
      </c>
      <c r="I1630" s="324" t="s">
        <v>159</v>
      </c>
      <c r="J1630" s="17">
        <f>VLOOKUP(A1630,'TB 2023'!B:J,9,0)</f>
        <v>0</v>
      </c>
      <c r="K1630" s="18">
        <f t="shared" si="101"/>
        <v>0</v>
      </c>
      <c r="L1630" s="17">
        <f>VLOOKUP(A1630,'TB 2023'!B:M,12,0)</f>
        <v>13000</v>
      </c>
      <c r="M1630" s="18">
        <f t="shared" si="104"/>
        <v>0</v>
      </c>
      <c r="O1630" s="15"/>
    </row>
    <row r="1631" spans="1:15" ht="13.5">
      <c r="A1631" s="13">
        <v>203062215</v>
      </c>
      <c r="B1631" s="14" t="s">
        <v>1728</v>
      </c>
      <c r="C1631" s="15">
        <v>0</v>
      </c>
      <c r="D1631" s="15">
        <v>0</v>
      </c>
      <c r="E1631" s="15">
        <v>13000</v>
      </c>
      <c r="F1631" s="15">
        <v>13000</v>
      </c>
      <c r="G1631" s="11">
        <f t="shared" si="102"/>
        <v>0</v>
      </c>
      <c r="H1631" s="12">
        <f t="shared" si="103"/>
        <v>0</v>
      </c>
      <c r="I1631" s="324" t="s">
        <v>159</v>
      </c>
      <c r="J1631" s="17">
        <f>VLOOKUP(A1631,'TB 2023'!B:J,9,0)</f>
        <v>0</v>
      </c>
      <c r="K1631" s="18">
        <f t="shared" si="101"/>
        <v>0</v>
      </c>
      <c r="L1631" s="17">
        <f>VLOOKUP(A1631,'TB 2023'!B:M,12,0)</f>
        <v>13000</v>
      </c>
      <c r="M1631" s="18">
        <f t="shared" si="104"/>
        <v>0</v>
      </c>
      <c r="O1631" s="15"/>
    </row>
    <row r="1632" spans="1:15" ht="13.5">
      <c r="A1632" s="13">
        <v>203062216</v>
      </c>
      <c r="B1632" s="14" t="s">
        <v>1729</v>
      </c>
      <c r="C1632" s="15">
        <v>0</v>
      </c>
      <c r="D1632" s="15">
        <v>0</v>
      </c>
      <c r="E1632" s="15">
        <v>13000</v>
      </c>
      <c r="F1632" s="15">
        <v>13000</v>
      </c>
      <c r="G1632" s="11">
        <f t="shared" si="102"/>
        <v>0</v>
      </c>
      <c r="H1632" s="12">
        <f t="shared" si="103"/>
        <v>0</v>
      </c>
      <c r="I1632" s="324" t="s">
        <v>159</v>
      </c>
      <c r="J1632" s="17">
        <f>VLOOKUP(A1632,'TB 2023'!B:J,9,0)</f>
        <v>0</v>
      </c>
      <c r="K1632" s="18">
        <f t="shared" si="101"/>
        <v>0</v>
      </c>
      <c r="L1632" s="17">
        <f>VLOOKUP(A1632,'TB 2023'!B:M,12,0)</f>
        <v>13000</v>
      </c>
      <c r="M1632" s="18">
        <f t="shared" si="104"/>
        <v>0</v>
      </c>
      <c r="O1632" s="15"/>
    </row>
    <row r="1633" spans="1:15" ht="13.5">
      <c r="A1633" s="13">
        <v>203062217</v>
      </c>
      <c r="B1633" s="14" t="s">
        <v>1730</v>
      </c>
      <c r="C1633" s="15">
        <v>0</v>
      </c>
      <c r="D1633" s="15">
        <v>0</v>
      </c>
      <c r="E1633" s="15">
        <v>13000</v>
      </c>
      <c r="F1633" s="15">
        <v>13000</v>
      </c>
      <c r="G1633" s="11">
        <f t="shared" si="102"/>
        <v>0</v>
      </c>
      <c r="H1633" s="12">
        <f t="shared" si="103"/>
        <v>0</v>
      </c>
      <c r="I1633" s="324" t="s">
        <v>159</v>
      </c>
      <c r="J1633" s="17">
        <f>VLOOKUP(A1633,'TB 2023'!B:J,9,0)</f>
        <v>0</v>
      </c>
      <c r="K1633" s="18">
        <f t="shared" si="101"/>
        <v>0</v>
      </c>
      <c r="L1633" s="17">
        <f>VLOOKUP(A1633,'TB 2023'!B:M,12,0)</f>
        <v>13000</v>
      </c>
      <c r="M1633" s="18">
        <f t="shared" si="104"/>
        <v>0</v>
      </c>
      <c r="O1633" s="15"/>
    </row>
    <row r="1634" spans="1:15" ht="13.5">
      <c r="A1634" s="13">
        <v>203062218</v>
      </c>
      <c r="B1634" s="14" t="s">
        <v>1731</v>
      </c>
      <c r="C1634" s="15">
        <v>0</v>
      </c>
      <c r="D1634" s="15">
        <v>0</v>
      </c>
      <c r="E1634" s="15">
        <v>60500</v>
      </c>
      <c r="F1634" s="15">
        <v>60500</v>
      </c>
      <c r="G1634" s="11">
        <f t="shared" si="102"/>
        <v>0</v>
      </c>
      <c r="H1634" s="12">
        <f t="shared" si="103"/>
        <v>0</v>
      </c>
      <c r="I1634" s="324" t="s">
        <v>159</v>
      </c>
      <c r="J1634" s="17">
        <f>VLOOKUP(A1634,'TB 2023'!B:J,9,0)</f>
        <v>0</v>
      </c>
      <c r="K1634" s="18">
        <f t="shared" si="101"/>
        <v>0</v>
      </c>
      <c r="L1634" s="17">
        <f>VLOOKUP(A1634,'TB 2023'!B:M,12,0)</f>
        <v>60500</v>
      </c>
      <c r="M1634" s="18">
        <f t="shared" si="104"/>
        <v>0</v>
      </c>
      <c r="O1634" s="15"/>
    </row>
    <row r="1635" spans="1:15" ht="13.5">
      <c r="A1635" s="13">
        <v>203062219</v>
      </c>
      <c r="B1635" s="14" t="s">
        <v>1732</v>
      </c>
      <c r="C1635" s="15">
        <v>0</v>
      </c>
      <c r="D1635" s="15">
        <v>0</v>
      </c>
      <c r="E1635" s="15">
        <v>13000</v>
      </c>
      <c r="F1635" s="15">
        <v>13000</v>
      </c>
      <c r="G1635" s="11">
        <f t="shared" si="102"/>
        <v>0</v>
      </c>
      <c r="H1635" s="12">
        <f t="shared" si="103"/>
        <v>0</v>
      </c>
      <c r="I1635" s="324" t="s">
        <v>159</v>
      </c>
      <c r="J1635" s="17">
        <f>VLOOKUP(A1635,'TB 2023'!B:J,9,0)</f>
        <v>0</v>
      </c>
      <c r="K1635" s="18">
        <f t="shared" si="101"/>
        <v>0</v>
      </c>
      <c r="L1635" s="17">
        <f>VLOOKUP(A1635,'TB 2023'!B:M,12,0)</f>
        <v>13000</v>
      </c>
      <c r="M1635" s="18">
        <f t="shared" si="104"/>
        <v>0</v>
      </c>
      <c r="O1635" s="15"/>
    </row>
    <row r="1636" spans="1:15" ht="13.5">
      <c r="A1636" s="13">
        <v>203062220</v>
      </c>
      <c r="B1636" s="14" t="s">
        <v>1733</v>
      </c>
      <c r="C1636" s="15">
        <v>0</v>
      </c>
      <c r="D1636" s="15">
        <v>0</v>
      </c>
      <c r="E1636" s="15">
        <v>0</v>
      </c>
      <c r="F1636" s="15">
        <v>0</v>
      </c>
      <c r="G1636" s="11">
        <f t="shared" si="102"/>
        <v>0</v>
      </c>
      <c r="H1636" s="12">
        <f t="shared" si="103"/>
        <v>0</v>
      </c>
      <c r="I1636" s="324" t="s">
        <v>159</v>
      </c>
      <c r="J1636" s="17">
        <f>VLOOKUP(A1636,'TB 2023'!B:J,9,0)</f>
        <v>0</v>
      </c>
      <c r="K1636" s="18">
        <f t="shared" si="101"/>
        <v>0</v>
      </c>
      <c r="L1636" s="17">
        <f>VLOOKUP(A1636,'TB 2023'!B:M,12,0)</f>
        <v>0</v>
      </c>
      <c r="M1636" s="18">
        <f t="shared" si="104"/>
        <v>0</v>
      </c>
      <c r="O1636" s="15"/>
    </row>
    <row r="1637" spans="1:15" ht="13.5">
      <c r="A1637" s="13">
        <v>203062221</v>
      </c>
      <c r="B1637" s="14" t="s">
        <v>1734</v>
      </c>
      <c r="C1637" s="15">
        <v>0</v>
      </c>
      <c r="D1637" s="15">
        <v>0</v>
      </c>
      <c r="E1637" s="15">
        <v>13000</v>
      </c>
      <c r="F1637" s="15">
        <v>13000</v>
      </c>
      <c r="G1637" s="11">
        <f t="shared" si="102"/>
        <v>0</v>
      </c>
      <c r="H1637" s="12">
        <f t="shared" si="103"/>
        <v>0</v>
      </c>
      <c r="I1637" s="324" t="s">
        <v>159</v>
      </c>
      <c r="J1637" s="17">
        <f>VLOOKUP(A1637,'TB 2023'!B:J,9,0)</f>
        <v>0</v>
      </c>
      <c r="K1637" s="18">
        <f t="shared" si="101"/>
        <v>0</v>
      </c>
      <c r="L1637" s="17">
        <f>VLOOKUP(A1637,'TB 2023'!B:M,12,0)</f>
        <v>13000</v>
      </c>
      <c r="M1637" s="18">
        <f t="shared" si="104"/>
        <v>0</v>
      </c>
      <c r="O1637" s="15"/>
    </row>
    <row r="1638" spans="1:15" ht="13.5">
      <c r="A1638" s="13">
        <v>203062222</v>
      </c>
      <c r="B1638" s="14" t="s">
        <v>1735</v>
      </c>
      <c r="C1638" s="15">
        <v>0</v>
      </c>
      <c r="D1638" s="15">
        <v>0</v>
      </c>
      <c r="E1638" s="15">
        <v>39000</v>
      </c>
      <c r="F1638" s="15">
        <v>39000</v>
      </c>
      <c r="G1638" s="11">
        <f t="shared" si="102"/>
        <v>0</v>
      </c>
      <c r="H1638" s="12">
        <f t="shared" si="103"/>
        <v>0</v>
      </c>
      <c r="I1638" s="324" t="s">
        <v>159</v>
      </c>
      <c r="J1638" s="17">
        <f>VLOOKUP(A1638,'TB 2023'!B:J,9,0)</f>
        <v>0</v>
      </c>
      <c r="K1638" s="18">
        <f t="shared" si="101"/>
        <v>0</v>
      </c>
      <c r="L1638" s="17">
        <f>VLOOKUP(A1638,'TB 2023'!B:M,12,0)</f>
        <v>39000</v>
      </c>
      <c r="M1638" s="18">
        <f t="shared" si="104"/>
        <v>0</v>
      </c>
      <c r="O1638" s="15"/>
    </row>
    <row r="1639" spans="1:15" ht="13.5">
      <c r="A1639" s="13">
        <v>203062223</v>
      </c>
      <c r="B1639" s="14" t="s">
        <v>1736</v>
      </c>
      <c r="C1639" s="15">
        <v>0</v>
      </c>
      <c r="D1639" s="15">
        <v>0</v>
      </c>
      <c r="E1639" s="15">
        <v>0</v>
      </c>
      <c r="F1639" s="15">
        <v>0</v>
      </c>
      <c r="G1639" s="11">
        <f t="shared" si="102"/>
        <v>0</v>
      </c>
      <c r="H1639" s="12">
        <f t="shared" si="103"/>
        <v>0</v>
      </c>
      <c r="I1639" s="324" t="s">
        <v>159</v>
      </c>
      <c r="J1639" s="17">
        <f>VLOOKUP(A1639,'TB 2023'!B:J,9,0)</f>
        <v>0</v>
      </c>
      <c r="K1639" s="18">
        <f t="shared" si="101"/>
        <v>0</v>
      </c>
      <c r="L1639" s="17">
        <f>VLOOKUP(A1639,'TB 2023'!B:M,12,0)</f>
        <v>0</v>
      </c>
      <c r="M1639" s="18">
        <f t="shared" si="104"/>
        <v>0</v>
      </c>
      <c r="O1639" s="15"/>
    </row>
    <row r="1640" spans="1:15" ht="13.5">
      <c r="A1640" s="13">
        <v>203062224</v>
      </c>
      <c r="B1640" s="14" t="s">
        <v>1737</v>
      </c>
      <c r="C1640" s="15">
        <v>0</v>
      </c>
      <c r="D1640" s="15">
        <v>0</v>
      </c>
      <c r="E1640" s="15">
        <v>0</v>
      </c>
      <c r="F1640" s="15">
        <v>0</v>
      </c>
      <c r="G1640" s="11">
        <f t="shared" si="102"/>
        <v>0</v>
      </c>
      <c r="H1640" s="12">
        <f t="shared" si="103"/>
        <v>0</v>
      </c>
      <c r="I1640" s="324" t="s">
        <v>159</v>
      </c>
      <c r="J1640" s="17">
        <f>VLOOKUP(A1640,'TB 2023'!B:J,9,0)</f>
        <v>0</v>
      </c>
      <c r="K1640" s="18">
        <f t="shared" si="101"/>
        <v>0</v>
      </c>
      <c r="L1640" s="17">
        <f>VLOOKUP(A1640,'TB 2023'!B:M,12,0)</f>
        <v>0</v>
      </c>
      <c r="M1640" s="18">
        <f t="shared" si="104"/>
        <v>0</v>
      </c>
      <c r="O1640" s="15"/>
    </row>
    <row r="1641" spans="1:15" ht="13.5">
      <c r="A1641" s="13">
        <v>203062225</v>
      </c>
      <c r="B1641" s="14" t="s">
        <v>1738</v>
      </c>
      <c r="C1641" s="15">
        <v>0</v>
      </c>
      <c r="D1641" s="15">
        <v>0</v>
      </c>
      <c r="E1641" s="15">
        <v>13000</v>
      </c>
      <c r="F1641" s="15">
        <v>13000</v>
      </c>
      <c r="G1641" s="11">
        <f t="shared" si="102"/>
        <v>0</v>
      </c>
      <c r="H1641" s="12">
        <f t="shared" si="103"/>
        <v>0</v>
      </c>
      <c r="I1641" s="324" t="s">
        <v>159</v>
      </c>
      <c r="J1641" s="17">
        <f>VLOOKUP(A1641,'TB 2023'!B:J,9,0)</f>
        <v>0</v>
      </c>
      <c r="K1641" s="18">
        <f t="shared" si="101"/>
        <v>0</v>
      </c>
      <c r="L1641" s="17">
        <f>VLOOKUP(A1641,'TB 2023'!B:M,12,0)</f>
        <v>13000</v>
      </c>
      <c r="M1641" s="18">
        <f t="shared" si="104"/>
        <v>0</v>
      </c>
      <c r="O1641" s="15"/>
    </row>
    <row r="1642" spans="1:15" ht="13.5">
      <c r="A1642" s="13">
        <v>203062226</v>
      </c>
      <c r="B1642" s="14" t="s">
        <v>1739</v>
      </c>
      <c r="C1642" s="15">
        <v>0</v>
      </c>
      <c r="D1642" s="15">
        <v>0</v>
      </c>
      <c r="E1642" s="15">
        <v>13000</v>
      </c>
      <c r="F1642" s="15">
        <v>13000</v>
      </c>
      <c r="G1642" s="11">
        <f t="shared" si="102"/>
        <v>0</v>
      </c>
      <c r="H1642" s="12">
        <f t="shared" si="103"/>
        <v>0</v>
      </c>
      <c r="I1642" s="324" t="s">
        <v>159</v>
      </c>
      <c r="J1642" s="17">
        <f>VLOOKUP(A1642,'TB 2023'!B:J,9,0)</f>
        <v>0</v>
      </c>
      <c r="K1642" s="18">
        <f t="shared" si="101"/>
        <v>0</v>
      </c>
      <c r="L1642" s="17">
        <f>VLOOKUP(A1642,'TB 2023'!B:M,12,0)</f>
        <v>13000</v>
      </c>
      <c r="M1642" s="18">
        <f t="shared" si="104"/>
        <v>0</v>
      </c>
      <c r="O1642" s="15"/>
    </row>
    <row r="1643" spans="1:15" ht="13.5">
      <c r="A1643" s="13">
        <v>203062227</v>
      </c>
      <c r="B1643" s="14" t="s">
        <v>1740</v>
      </c>
      <c r="C1643" s="15">
        <v>0</v>
      </c>
      <c r="D1643" s="15">
        <v>0</v>
      </c>
      <c r="E1643" s="15">
        <v>13000</v>
      </c>
      <c r="F1643" s="15">
        <v>13000</v>
      </c>
      <c r="G1643" s="11">
        <f t="shared" si="102"/>
        <v>0</v>
      </c>
      <c r="H1643" s="12">
        <f t="shared" si="103"/>
        <v>0</v>
      </c>
      <c r="I1643" s="324" t="s">
        <v>159</v>
      </c>
      <c r="J1643" s="17">
        <f>VLOOKUP(A1643,'TB 2023'!B:J,9,0)</f>
        <v>0</v>
      </c>
      <c r="K1643" s="18">
        <f t="shared" si="101"/>
        <v>0</v>
      </c>
      <c r="L1643" s="17">
        <f>VLOOKUP(A1643,'TB 2023'!B:M,12,0)</f>
        <v>13000</v>
      </c>
      <c r="M1643" s="18">
        <f t="shared" si="104"/>
        <v>0</v>
      </c>
      <c r="O1643" s="15"/>
    </row>
    <row r="1644" spans="1:15" ht="13.5">
      <c r="A1644" s="13">
        <v>203062228</v>
      </c>
      <c r="B1644" s="14" t="s">
        <v>1741</v>
      </c>
      <c r="C1644" s="15">
        <v>0</v>
      </c>
      <c r="D1644" s="15">
        <v>0</v>
      </c>
      <c r="E1644" s="15">
        <v>13000</v>
      </c>
      <c r="F1644" s="15">
        <v>13000</v>
      </c>
      <c r="G1644" s="11">
        <f t="shared" si="102"/>
        <v>0</v>
      </c>
      <c r="H1644" s="12">
        <f t="shared" si="103"/>
        <v>0</v>
      </c>
      <c r="I1644" s="324" t="s">
        <v>159</v>
      </c>
      <c r="J1644" s="17">
        <f>VLOOKUP(A1644,'TB 2023'!B:J,9,0)</f>
        <v>0</v>
      </c>
      <c r="K1644" s="18">
        <f t="shared" si="101"/>
        <v>0</v>
      </c>
      <c r="L1644" s="17">
        <f>VLOOKUP(A1644,'TB 2023'!B:M,12,0)</f>
        <v>13000</v>
      </c>
      <c r="M1644" s="18">
        <f t="shared" si="104"/>
        <v>0</v>
      </c>
      <c r="O1644" s="15"/>
    </row>
    <row r="1645" spans="1:15" ht="13.5">
      <c r="A1645" s="13">
        <v>203062229</v>
      </c>
      <c r="B1645" s="14" t="s">
        <v>1742</v>
      </c>
      <c r="C1645" s="15">
        <v>0</v>
      </c>
      <c r="D1645" s="15">
        <v>0</v>
      </c>
      <c r="E1645" s="15">
        <v>13000</v>
      </c>
      <c r="F1645" s="15">
        <v>13000</v>
      </c>
      <c r="G1645" s="11">
        <f t="shared" si="102"/>
        <v>0</v>
      </c>
      <c r="H1645" s="12">
        <f t="shared" si="103"/>
        <v>0</v>
      </c>
      <c r="I1645" s="324" t="s">
        <v>159</v>
      </c>
      <c r="J1645" s="17">
        <f>VLOOKUP(A1645,'TB 2023'!B:J,9,0)</f>
        <v>0</v>
      </c>
      <c r="K1645" s="18">
        <f t="shared" si="101"/>
        <v>0</v>
      </c>
      <c r="L1645" s="17">
        <f>VLOOKUP(A1645,'TB 2023'!B:M,12,0)</f>
        <v>13000</v>
      </c>
      <c r="M1645" s="18">
        <f t="shared" si="104"/>
        <v>0</v>
      </c>
      <c r="O1645" s="15"/>
    </row>
    <row r="1646" spans="1:15" ht="13.5">
      <c r="A1646" s="13">
        <v>203062230</v>
      </c>
      <c r="B1646" s="14" t="s">
        <v>1743</v>
      </c>
      <c r="C1646" s="15">
        <v>0</v>
      </c>
      <c r="D1646" s="15">
        <v>0</v>
      </c>
      <c r="E1646" s="15">
        <v>13000</v>
      </c>
      <c r="F1646" s="15">
        <v>13000</v>
      </c>
      <c r="G1646" s="11">
        <f t="shared" si="102"/>
        <v>0</v>
      </c>
      <c r="H1646" s="12">
        <f t="shared" si="103"/>
        <v>0</v>
      </c>
      <c r="I1646" s="324" t="s">
        <v>159</v>
      </c>
      <c r="J1646" s="17">
        <f>VLOOKUP(A1646,'TB 2023'!B:J,9,0)</f>
        <v>0</v>
      </c>
      <c r="K1646" s="18">
        <f t="shared" si="101"/>
        <v>0</v>
      </c>
      <c r="L1646" s="17">
        <f>VLOOKUP(A1646,'TB 2023'!B:M,12,0)</f>
        <v>13000</v>
      </c>
      <c r="M1646" s="18">
        <f t="shared" si="104"/>
        <v>0</v>
      </c>
      <c r="O1646" s="15"/>
    </row>
    <row r="1647" spans="1:15" ht="13.5">
      <c r="A1647" s="13">
        <v>203062231</v>
      </c>
      <c r="B1647" s="14" t="s">
        <v>1744</v>
      </c>
      <c r="C1647" s="15">
        <v>0</v>
      </c>
      <c r="D1647" s="15">
        <v>0</v>
      </c>
      <c r="E1647" s="15">
        <v>13000</v>
      </c>
      <c r="F1647" s="15">
        <v>13000</v>
      </c>
      <c r="G1647" s="11">
        <f t="shared" si="102"/>
        <v>0</v>
      </c>
      <c r="H1647" s="12">
        <f t="shared" si="103"/>
        <v>0</v>
      </c>
      <c r="I1647" s="324" t="s">
        <v>159</v>
      </c>
      <c r="J1647" s="17">
        <f>VLOOKUP(A1647,'TB 2023'!B:J,9,0)</f>
        <v>0</v>
      </c>
      <c r="K1647" s="18">
        <f t="shared" si="101"/>
        <v>0</v>
      </c>
      <c r="L1647" s="17">
        <f>VLOOKUP(A1647,'TB 2023'!B:M,12,0)</f>
        <v>13000</v>
      </c>
      <c r="M1647" s="18">
        <f t="shared" si="104"/>
        <v>0</v>
      </c>
      <c r="O1647" s="15"/>
    </row>
    <row r="1648" spans="1:15" ht="13.5">
      <c r="A1648" s="13">
        <v>203062232</v>
      </c>
      <c r="B1648" s="14" t="s">
        <v>1745</v>
      </c>
      <c r="C1648" s="15">
        <v>0</v>
      </c>
      <c r="D1648" s="15">
        <v>0</v>
      </c>
      <c r="E1648" s="15">
        <v>13000</v>
      </c>
      <c r="F1648" s="15">
        <v>13000</v>
      </c>
      <c r="G1648" s="11">
        <f t="shared" si="102"/>
        <v>0</v>
      </c>
      <c r="H1648" s="12">
        <f t="shared" si="103"/>
        <v>0</v>
      </c>
      <c r="I1648" s="324" t="s">
        <v>159</v>
      </c>
      <c r="J1648" s="17">
        <f>VLOOKUP(A1648,'TB 2023'!B:J,9,0)</f>
        <v>0</v>
      </c>
      <c r="K1648" s="18">
        <f t="shared" si="101"/>
        <v>0</v>
      </c>
      <c r="L1648" s="17">
        <f>VLOOKUP(A1648,'TB 2023'!B:M,12,0)</f>
        <v>13000</v>
      </c>
      <c r="M1648" s="18">
        <f t="shared" si="104"/>
        <v>0</v>
      </c>
      <c r="O1648" s="15"/>
    </row>
    <row r="1649" spans="1:15" ht="13.5">
      <c r="A1649" s="13">
        <v>203062233</v>
      </c>
      <c r="B1649" s="14" t="s">
        <v>1746</v>
      </c>
      <c r="C1649" s="15">
        <v>0</v>
      </c>
      <c r="D1649" s="15">
        <v>0</v>
      </c>
      <c r="E1649" s="15">
        <v>0</v>
      </c>
      <c r="F1649" s="15">
        <v>0</v>
      </c>
      <c r="G1649" s="11">
        <f t="shared" si="102"/>
        <v>0</v>
      </c>
      <c r="H1649" s="12">
        <f t="shared" si="103"/>
        <v>0</v>
      </c>
      <c r="I1649" s="324" t="s">
        <v>159</v>
      </c>
      <c r="J1649" s="17">
        <f>VLOOKUP(A1649,'TB 2023'!B:J,9,0)</f>
        <v>0</v>
      </c>
      <c r="K1649" s="18">
        <f t="shared" si="101"/>
        <v>0</v>
      </c>
      <c r="L1649" s="17">
        <f>VLOOKUP(A1649,'TB 2023'!B:M,12,0)</f>
        <v>0</v>
      </c>
      <c r="M1649" s="18">
        <f t="shared" si="104"/>
        <v>0</v>
      </c>
      <c r="O1649" s="15"/>
    </row>
    <row r="1650" spans="1:15" ht="13.5">
      <c r="A1650" s="13">
        <v>203062234</v>
      </c>
      <c r="B1650" s="14" t="s">
        <v>1747</v>
      </c>
      <c r="C1650" s="15">
        <v>0</v>
      </c>
      <c r="D1650" s="15">
        <v>0</v>
      </c>
      <c r="E1650" s="15">
        <v>13000</v>
      </c>
      <c r="F1650" s="15">
        <v>13000</v>
      </c>
      <c r="G1650" s="11">
        <f t="shared" si="102"/>
        <v>0</v>
      </c>
      <c r="H1650" s="12">
        <f t="shared" si="103"/>
        <v>0</v>
      </c>
      <c r="I1650" s="324" t="s">
        <v>159</v>
      </c>
      <c r="J1650" s="17">
        <f>VLOOKUP(A1650,'TB 2023'!B:J,9,0)</f>
        <v>0</v>
      </c>
      <c r="K1650" s="18">
        <f t="shared" si="101"/>
        <v>0</v>
      </c>
      <c r="L1650" s="17">
        <f>VLOOKUP(A1650,'TB 2023'!B:M,12,0)</f>
        <v>13000</v>
      </c>
      <c r="M1650" s="18">
        <f t="shared" si="104"/>
        <v>0</v>
      </c>
      <c r="O1650" s="15"/>
    </row>
    <row r="1651" spans="1:15" ht="13.5">
      <c r="A1651" s="13">
        <v>203062235</v>
      </c>
      <c r="B1651" s="14" t="s">
        <v>1748</v>
      </c>
      <c r="C1651" s="15">
        <v>0</v>
      </c>
      <c r="D1651" s="15">
        <v>0</v>
      </c>
      <c r="E1651" s="15">
        <v>9000</v>
      </c>
      <c r="F1651" s="15">
        <v>9000</v>
      </c>
      <c r="G1651" s="11">
        <f t="shared" si="102"/>
        <v>0</v>
      </c>
      <c r="H1651" s="12">
        <f t="shared" si="103"/>
        <v>0</v>
      </c>
      <c r="I1651" s="324" t="s">
        <v>159</v>
      </c>
      <c r="J1651" s="17">
        <f>VLOOKUP(A1651,'TB 2023'!B:J,9,0)</f>
        <v>0</v>
      </c>
      <c r="K1651" s="18">
        <f t="shared" si="101"/>
        <v>0</v>
      </c>
      <c r="L1651" s="17">
        <f>VLOOKUP(A1651,'TB 2023'!B:M,12,0)</f>
        <v>9000</v>
      </c>
      <c r="M1651" s="18">
        <f t="shared" si="104"/>
        <v>0</v>
      </c>
      <c r="O1651" s="15"/>
    </row>
    <row r="1652" spans="1:15" ht="13.5">
      <c r="A1652" s="13">
        <v>203062236</v>
      </c>
      <c r="B1652" s="14" t="s">
        <v>1749</v>
      </c>
      <c r="C1652" s="15">
        <v>0</v>
      </c>
      <c r="D1652" s="15">
        <v>0</v>
      </c>
      <c r="E1652" s="15">
        <v>13000</v>
      </c>
      <c r="F1652" s="15">
        <v>13000</v>
      </c>
      <c r="G1652" s="11">
        <f t="shared" si="102"/>
        <v>0</v>
      </c>
      <c r="H1652" s="12">
        <f t="shared" si="103"/>
        <v>0</v>
      </c>
      <c r="I1652" s="324" t="s">
        <v>159</v>
      </c>
      <c r="J1652" s="17">
        <f>VLOOKUP(A1652,'TB 2023'!B:J,9,0)</f>
        <v>0</v>
      </c>
      <c r="K1652" s="18">
        <f t="shared" si="101"/>
        <v>0</v>
      </c>
      <c r="L1652" s="17">
        <f>VLOOKUP(A1652,'TB 2023'!B:M,12,0)</f>
        <v>13000</v>
      </c>
      <c r="M1652" s="18">
        <f t="shared" si="104"/>
        <v>0</v>
      </c>
      <c r="O1652" s="15"/>
    </row>
    <row r="1653" spans="1:15" ht="13.5">
      <c r="A1653" s="13">
        <v>203062237</v>
      </c>
      <c r="B1653" s="14" t="s">
        <v>1750</v>
      </c>
      <c r="C1653" s="15">
        <v>0</v>
      </c>
      <c r="D1653" s="15">
        <v>0</v>
      </c>
      <c r="E1653" s="15">
        <v>13000</v>
      </c>
      <c r="F1653" s="15">
        <v>13000</v>
      </c>
      <c r="G1653" s="11">
        <f t="shared" si="102"/>
        <v>0</v>
      </c>
      <c r="H1653" s="12">
        <f t="shared" si="103"/>
        <v>0</v>
      </c>
      <c r="I1653" s="324" t="s">
        <v>159</v>
      </c>
      <c r="J1653" s="17">
        <f>VLOOKUP(A1653,'TB 2023'!B:J,9,0)</f>
        <v>0</v>
      </c>
      <c r="K1653" s="18">
        <f t="shared" si="101"/>
        <v>0</v>
      </c>
      <c r="L1653" s="17">
        <f>VLOOKUP(A1653,'TB 2023'!B:M,12,0)</f>
        <v>13000</v>
      </c>
      <c r="M1653" s="18">
        <f t="shared" si="104"/>
        <v>0</v>
      </c>
      <c r="O1653" s="15"/>
    </row>
    <row r="1654" spans="1:15" ht="13.5">
      <c r="A1654" s="13">
        <v>203062238</v>
      </c>
      <c r="B1654" s="14" t="s">
        <v>1751</v>
      </c>
      <c r="C1654" s="15">
        <v>0</v>
      </c>
      <c r="D1654" s="15">
        <v>0</v>
      </c>
      <c r="E1654" s="15">
        <v>13000</v>
      </c>
      <c r="F1654" s="15">
        <v>13000</v>
      </c>
      <c r="G1654" s="11">
        <f t="shared" si="102"/>
        <v>0</v>
      </c>
      <c r="H1654" s="12">
        <f t="shared" si="103"/>
        <v>0</v>
      </c>
      <c r="I1654" s="324" t="s">
        <v>159</v>
      </c>
      <c r="J1654" s="17">
        <f>VLOOKUP(A1654,'TB 2023'!B:J,9,0)</f>
        <v>0</v>
      </c>
      <c r="K1654" s="18">
        <f t="shared" si="101"/>
        <v>0</v>
      </c>
      <c r="L1654" s="17">
        <f>VLOOKUP(A1654,'TB 2023'!B:M,12,0)</f>
        <v>13000</v>
      </c>
      <c r="M1654" s="18">
        <f t="shared" si="104"/>
        <v>0</v>
      </c>
      <c r="O1654" s="15"/>
    </row>
    <row r="1655" spans="1:15" ht="13.5">
      <c r="A1655" s="13">
        <v>203062239</v>
      </c>
      <c r="B1655" s="14" t="s">
        <v>1752</v>
      </c>
      <c r="C1655" s="15">
        <v>0</v>
      </c>
      <c r="D1655" s="15">
        <v>0</v>
      </c>
      <c r="E1655" s="15">
        <v>13000</v>
      </c>
      <c r="F1655" s="15">
        <v>13000</v>
      </c>
      <c r="G1655" s="11">
        <f t="shared" si="102"/>
        <v>0</v>
      </c>
      <c r="H1655" s="12">
        <f t="shared" si="103"/>
        <v>0</v>
      </c>
      <c r="I1655" s="324" t="s">
        <v>159</v>
      </c>
      <c r="J1655" s="17">
        <f>VLOOKUP(A1655,'TB 2023'!B:J,9,0)</f>
        <v>0</v>
      </c>
      <c r="K1655" s="18">
        <f t="shared" si="101"/>
        <v>0</v>
      </c>
      <c r="L1655" s="17">
        <f>VLOOKUP(A1655,'TB 2023'!B:M,12,0)</f>
        <v>13000</v>
      </c>
      <c r="M1655" s="18">
        <f t="shared" si="104"/>
        <v>0</v>
      </c>
      <c r="O1655" s="15"/>
    </row>
    <row r="1656" spans="1:15" ht="13.5">
      <c r="A1656" s="13">
        <v>203062240</v>
      </c>
      <c r="B1656" s="14" t="s">
        <v>1753</v>
      </c>
      <c r="C1656" s="15">
        <v>0</v>
      </c>
      <c r="D1656" s="15">
        <v>0</v>
      </c>
      <c r="E1656" s="15">
        <v>13000</v>
      </c>
      <c r="F1656" s="15">
        <v>13000</v>
      </c>
      <c r="G1656" s="11">
        <f t="shared" si="102"/>
        <v>0</v>
      </c>
      <c r="H1656" s="12">
        <f t="shared" si="103"/>
        <v>0</v>
      </c>
      <c r="I1656" s="324" t="s">
        <v>159</v>
      </c>
      <c r="J1656" s="17">
        <f>VLOOKUP(A1656,'TB 2023'!B:J,9,0)</f>
        <v>0</v>
      </c>
      <c r="K1656" s="18">
        <f t="shared" si="101"/>
        <v>0</v>
      </c>
      <c r="L1656" s="17">
        <f>VLOOKUP(A1656,'TB 2023'!B:M,12,0)</f>
        <v>13000</v>
      </c>
      <c r="M1656" s="18">
        <f t="shared" si="104"/>
        <v>0</v>
      </c>
      <c r="O1656" s="15"/>
    </row>
    <row r="1657" spans="1:15" ht="13.5">
      <c r="A1657" s="13">
        <v>203062241</v>
      </c>
      <c r="B1657" s="14" t="s">
        <v>1754</v>
      </c>
      <c r="C1657" s="15">
        <v>0</v>
      </c>
      <c r="D1657" s="15">
        <v>0</v>
      </c>
      <c r="E1657" s="15">
        <v>13000</v>
      </c>
      <c r="F1657" s="15">
        <v>13000</v>
      </c>
      <c r="G1657" s="11">
        <f t="shared" si="102"/>
        <v>0</v>
      </c>
      <c r="H1657" s="12">
        <f t="shared" si="103"/>
        <v>0</v>
      </c>
      <c r="I1657" s="324" t="s">
        <v>159</v>
      </c>
      <c r="J1657" s="17">
        <f>VLOOKUP(A1657,'TB 2023'!B:J,9,0)</f>
        <v>0</v>
      </c>
      <c r="K1657" s="18">
        <f t="shared" si="101"/>
        <v>0</v>
      </c>
      <c r="L1657" s="17">
        <f>VLOOKUP(A1657,'TB 2023'!B:M,12,0)</f>
        <v>13000</v>
      </c>
      <c r="M1657" s="18">
        <f t="shared" si="104"/>
        <v>0</v>
      </c>
      <c r="O1657" s="15"/>
    </row>
    <row r="1658" spans="1:15" ht="13.5">
      <c r="A1658" s="13">
        <v>203062242</v>
      </c>
      <c r="B1658" s="14" t="s">
        <v>1755</v>
      </c>
      <c r="C1658" s="15">
        <v>0</v>
      </c>
      <c r="D1658" s="15">
        <v>0</v>
      </c>
      <c r="E1658" s="15">
        <v>11000</v>
      </c>
      <c r="F1658" s="15">
        <v>11000</v>
      </c>
      <c r="G1658" s="11">
        <f t="shared" si="102"/>
        <v>0</v>
      </c>
      <c r="H1658" s="12">
        <f t="shared" si="103"/>
        <v>0</v>
      </c>
      <c r="I1658" s="324" t="s">
        <v>159</v>
      </c>
      <c r="J1658" s="17">
        <f>VLOOKUP(A1658,'TB 2023'!B:J,9,0)</f>
        <v>0</v>
      </c>
      <c r="K1658" s="18">
        <f t="shared" si="101"/>
        <v>0</v>
      </c>
      <c r="L1658" s="17">
        <f>VLOOKUP(A1658,'TB 2023'!B:M,12,0)</f>
        <v>11000</v>
      </c>
      <c r="M1658" s="18">
        <f t="shared" si="104"/>
        <v>0</v>
      </c>
      <c r="O1658" s="15"/>
    </row>
    <row r="1659" spans="1:15" ht="13.5">
      <c r="A1659" s="13">
        <v>203062243</v>
      </c>
      <c r="B1659" s="14" t="s">
        <v>1756</v>
      </c>
      <c r="C1659" s="15">
        <v>0</v>
      </c>
      <c r="D1659" s="15">
        <v>0</v>
      </c>
      <c r="E1659" s="15">
        <v>13000</v>
      </c>
      <c r="F1659" s="15">
        <v>13000</v>
      </c>
      <c r="G1659" s="11">
        <f t="shared" si="102"/>
        <v>0</v>
      </c>
      <c r="H1659" s="12">
        <f t="shared" si="103"/>
        <v>0</v>
      </c>
      <c r="I1659" s="324" t="s">
        <v>159</v>
      </c>
      <c r="J1659" s="17">
        <f>VLOOKUP(A1659,'TB 2023'!B:J,9,0)</f>
        <v>0</v>
      </c>
      <c r="K1659" s="18">
        <f t="shared" si="101"/>
        <v>0</v>
      </c>
      <c r="L1659" s="17">
        <f>VLOOKUP(A1659,'TB 2023'!B:M,12,0)</f>
        <v>13000</v>
      </c>
      <c r="M1659" s="18">
        <f t="shared" si="104"/>
        <v>0</v>
      </c>
      <c r="O1659" s="15"/>
    </row>
    <row r="1660" spans="1:15" ht="13.5">
      <c r="A1660" s="13">
        <v>203062244</v>
      </c>
      <c r="B1660" s="14" t="s">
        <v>1757</v>
      </c>
      <c r="C1660" s="15">
        <v>0</v>
      </c>
      <c r="D1660" s="15">
        <v>0</v>
      </c>
      <c r="E1660" s="15">
        <v>103325</v>
      </c>
      <c r="F1660" s="15">
        <v>103325</v>
      </c>
      <c r="G1660" s="11">
        <f t="shared" si="102"/>
        <v>0</v>
      </c>
      <c r="H1660" s="12">
        <f t="shared" si="103"/>
        <v>0</v>
      </c>
      <c r="I1660" s="324" t="s">
        <v>159</v>
      </c>
      <c r="J1660" s="17">
        <f>VLOOKUP(A1660,'TB 2023'!B:J,9,0)</f>
        <v>0</v>
      </c>
      <c r="K1660" s="18">
        <f t="shared" si="101"/>
        <v>0</v>
      </c>
      <c r="L1660" s="17">
        <f>VLOOKUP(A1660,'TB 2023'!B:M,12,0)</f>
        <v>103325</v>
      </c>
      <c r="M1660" s="18">
        <f t="shared" si="104"/>
        <v>0</v>
      </c>
      <c r="O1660" s="15"/>
    </row>
    <row r="1661" spans="1:15" ht="13.5">
      <c r="A1661" s="13">
        <v>203062245</v>
      </c>
      <c r="B1661" s="14" t="s">
        <v>1758</v>
      </c>
      <c r="C1661" s="15">
        <v>0</v>
      </c>
      <c r="D1661" s="15">
        <v>0</v>
      </c>
      <c r="E1661" s="15">
        <v>5000</v>
      </c>
      <c r="F1661" s="15">
        <v>5000</v>
      </c>
      <c r="G1661" s="11">
        <f t="shared" si="102"/>
        <v>0</v>
      </c>
      <c r="H1661" s="12">
        <f t="shared" si="103"/>
        <v>0</v>
      </c>
      <c r="I1661" s="324" t="s">
        <v>159</v>
      </c>
      <c r="J1661" s="17">
        <f>VLOOKUP(A1661,'TB 2023'!B:J,9,0)</f>
        <v>0</v>
      </c>
      <c r="K1661" s="18">
        <f t="shared" si="101"/>
        <v>0</v>
      </c>
      <c r="L1661" s="17">
        <f>VLOOKUP(A1661,'TB 2023'!B:M,12,0)</f>
        <v>5000</v>
      </c>
      <c r="M1661" s="18">
        <f t="shared" si="104"/>
        <v>0</v>
      </c>
      <c r="O1661" s="15"/>
    </row>
    <row r="1662" spans="1:15" ht="13.5">
      <c r="A1662" s="13">
        <v>203062246</v>
      </c>
      <c r="B1662" s="14" t="s">
        <v>1759</v>
      </c>
      <c r="C1662" s="15">
        <v>0</v>
      </c>
      <c r="D1662" s="15">
        <v>0</v>
      </c>
      <c r="E1662" s="15">
        <v>13000</v>
      </c>
      <c r="F1662" s="15">
        <v>13000</v>
      </c>
      <c r="G1662" s="11">
        <f t="shared" si="102"/>
        <v>0</v>
      </c>
      <c r="H1662" s="12">
        <f t="shared" si="103"/>
        <v>0</v>
      </c>
      <c r="I1662" s="324" t="s">
        <v>159</v>
      </c>
      <c r="J1662" s="17">
        <f>VLOOKUP(A1662,'TB 2023'!B:J,9,0)</f>
        <v>0</v>
      </c>
      <c r="K1662" s="18">
        <f t="shared" si="101"/>
        <v>0</v>
      </c>
      <c r="L1662" s="17">
        <f>VLOOKUP(A1662,'TB 2023'!B:M,12,0)</f>
        <v>13000</v>
      </c>
      <c r="M1662" s="18">
        <f t="shared" si="104"/>
        <v>0</v>
      </c>
      <c r="O1662" s="15"/>
    </row>
    <row r="1663" spans="1:15" ht="13.5">
      <c r="A1663" s="13">
        <v>203062247</v>
      </c>
      <c r="B1663" s="14" t="s">
        <v>1760</v>
      </c>
      <c r="C1663" s="15">
        <v>0</v>
      </c>
      <c r="D1663" s="15">
        <v>0</v>
      </c>
      <c r="E1663" s="15">
        <v>13000</v>
      </c>
      <c r="F1663" s="15">
        <v>13000</v>
      </c>
      <c r="G1663" s="11">
        <f t="shared" si="102"/>
        <v>0</v>
      </c>
      <c r="H1663" s="12">
        <f t="shared" si="103"/>
        <v>0</v>
      </c>
      <c r="I1663" s="324" t="s">
        <v>159</v>
      </c>
      <c r="J1663" s="17">
        <f>VLOOKUP(A1663,'TB 2023'!B:J,9,0)</f>
        <v>0</v>
      </c>
      <c r="K1663" s="18">
        <f t="shared" si="101"/>
        <v>0</v>
      </c>
      <c r="L1663" s="17">
        <f>VLOOKUP(A1663,'TB 2023'!B:M,12,0)</f>
        <v>13000</v>
      </c>
      <c r="M1663" s="18">
        <f t="shared" si="104"/>
        <v>0</v>
      </c>
      <c r="O1663" s="15"/>
    </row>
    <row r="1664" spans="1:15" ht="13.5">
      <c r="A1664" s="13">
        <v>203062248</v>
      </c>
      <c r="B1664" s="14" t="s">
        <v>1761</v>
      </c>
      <c r="C1664" s="15">
        <v>0</v>
      </c>
      <c r="D1664" s="15">
        <v>0</v>
      </c>
      <c r="E1664" s="15">
        <v>0</v>
      </c>
      <c r="F1664" s="15">
        <v>0</v>
      </c>
      <c r="G1664" s="11">
        <f t="shared" si="102"/>
        <v>0</v>
      </c>
      <c r="H1664" s="12">
        <f t="shared" si="103"/>
        <v>0</v>
      </c>
      <c r="I1664" s="324" t="s">
        <v>159</v>
      </c>
      <c r="J1664" s="17">
        <f>VLOOKUP(A1664,'TB 2023'!B:J,9,0)</f>
        <v>0</v>
      </c>
      <c r="K1664" s="18">
        <f t="shared" si="101"/>
        <v>0</v>
      </c>
      <c r="L1664" s="17">
        <f>VLOOKUP(A1664,'TB 2023'!B:M,12,0)</f>
        <v>0</v>
      </c>
      <c r="M1664" s="18">
        <f t="shared" si="104"/>
        <v>0</v>
      </c>
      <c r="O1664" s="15"/>
    </row>
    <row r="1665" spans="1:15" ht="13.5">
      <c r="A1665" s="13">
        <v>203062249</v>
      </c>
      <c r="B1665" s="14" t="s">
        <v>1762</v>
      </c>
      <c r="C1665" s="15">
        <v>0</v>
      </c>
      <c r="D1665" s="15">
        <v>0</v>
      </c>
      <c r="E1665" s="15">
        <v>13000</v>
      </c>
      <c r="F1665" s="15">
        <v>13000</v>
      </c>
      <c r="G1665" s="11">
        <f t="shared" si="102"/>
        <v>0</v>
      </c>
      <c r="H1665" s="12">
        <f t="shared" si="103"/>
        <v>0</v>
      </c>
      <c r="I1665" s="324" t="s">
        <v>159</v>
      </c>
      <c r="J1665" s="17">
        <f>VLOOKUP(A1665,'TB 2023'!B:J,9,0)</f>
        <v>0</v>
      </c>
      <c r="K1665" s="18">
        <f t="shared" si="101"/>
        <v>0</v>
      </c>
      <c r="L1665" s="17">
        <f>VLOOKUP(A1665,'TB 2023'!B:M,12,0)</f>
        <v>13000</v>
      </c>
      <c r="M1665" s="18">
        <f t="shared" si="104"/>
        <v>0</v>
      </c>
      <c r="O1665" s="15"/>
    </row>
    <row r="1666" spans="1:15" ht="13.5">
      <c r="A1666" s="13">
        <v>203062250</v>
      </c>
      <c r="B1666" s="14" t="s">
        <v>1763</v>
      </c>
      <c r="C1666" s="15">
        <v>0</v>
      </c>
      <c r="D1666" s="15">
        <v>0</v>
      </c>
      <c r="E1666" s="15">
        <v>13000</v>
      </c>
      <c r="F1666" s="15">
        <v>13000</v>
      </c>
      <c r="G1666" s="11">
        <f t="shared" si="102"/>
        <v>0</v>
      </c>
      <c r="H1666" s="12">
        <f t="shared" si="103"/>
        <v>0</v>
      </c>
      <c r="I1666" s="324" t="s">
        <v>159</v>
      </c>
      <c r="J1666" s="17">
        <f>VLOOKUP(A1666,'TB 2023'!B:J,9,0)</f>
        <v>0</v>
      </c>
      <c r="K1666" s="18">
        <f t="shared" si="101"/>
        <v>0</v>
      </c>
      <c r="L1666" s="17">
        <f>VLOOKUP(A1666,'TB 2023'!B:M,12,0)</f>
        <v>13000</v>
      </c>
      <c r="M1666" s="18">
        <f t="shared" si="104"/>
        <v>0</v>
      </c>
      <c r="O1666" s="15"/>
    </row>
    <row r="1667" spans="1:15" ht="13.5">
      <c r="A1667" s="13">
        <v>203062251</v>
      </c>
      <c r="B1667" s="14" t="s">
        <v>1764</v>
      </c>
      <c r="C1667" s="15">
        <v>0</v>
      </c>
      <c r="D1667" s="15">
        <v>0</v>
      </c>
      <c r="E1667" s="15">
        <v>13000</v>
      </c>
      <c r="F1667" s="15">
        <v>13000</v>
      </c>
      <c r="G1667" s="11">
        <f t="shared" si="102"/>
        <v>0</v>
      </c>
      <c r="H1667" s="12">
        <f t="shared" si="103"/>
        <v>0</v>
      </c>
      <c r="I1667" s="324" t="s">
        <v>159</v>
      </c>
      <c r="J1667" s="17">
        <f>VLOOKUP(A1667,'TB 2023'!B:J,9,0)</f>
        <v>0</v>
      </c>
      <c r="K1667" s="18">
        <f t="shared" si="101"/>
        <v>0</v>
      </c>
      <c r="L1667" s="17">
        <f>VLOOKUP(A1667,'TB 2023'!B:M,12,0)</f>
        <v>13000</v>
      </c>
      <c r="M1667" s="18">
        <f t="shared" si="104"/>
        <v>0</v>
      </c>
      <c r="O1667" s="15"/>
    </row>
    <row r="1668" spans="1:15" ht="13.5">
      <c r="A1668" s="13">
        <v>203062252</v>
      </c>
      <c r="B1668" s="14" t="s">
        <v>1765</v>
      </c>
      <c r="C1668" s="15">
        <v>0</v>
      </c>
      <c r="D1668" s="15">
        <v>0</v>
      </c>
      <c r="E1668" s="15">
        <v>13000</v>
      </c>
      <c r="F1668" s="15">
        <v>13000</v>
      </c>
      <c r="G1668" s="11">
        <f t="shared" si="102"/>
        <v>0</v>
      </c>
      <c r="H1668" s="12">
        <f t="shared" si="103"/>
        <v>0</v>
      </c>
      <c r="I1668" s="324" t="s">
        <v>159</v>
      </c>
      <c r="J1668" s="17">
        <f>VLOOKUP(A1668,'TB 2023'!B:J,9,0)</f>
        <v>0</v>
      </c>
      <c r="K1668" s="18">
        <f t="shared" si="101"/>
        <v>0</v>
      </c>
      <c r="L1668" s="17">
        <f>VLOOKUP(A1668,'TB 2023'!B:M,12,0)</f>
        <v>13000</v>
      </c>
      <c r="M1668" s="18">
        <f t="shared" si="104"/>
        <v>0</v>
      </c>
      <c r="O1668" s="15"/>
    </row>
    <row r="1669" spans="1:15" ht="13.5">
      <c r="A1669" s="13">
        <v>203062253</v>
      </c>
      <c r="B1669" s="14" t="s">
        <v>1766</v>
      </c>
      <c r="C1669" s="15">
        <v>0</v>
      </c>
      <c r="D1669" s="15">
        <v>0</v>
      </c>
      <c r="E1669" s="15">
        <v>13000</v>
      </c>
      <c r="F1669" s="15">
        <v>13000</v>
      </c>
      <c r="G1669" s="11">
        <f t="shared" si="102"/>
        <v>0</v>
      </c>
      <c r="H1669" s="12">
        <f t="shared" si="103"/>
        <v>0</v>
      </c>
      <c r="I1669" s="324" t="s">
        <v>159</v>
      </c>
      <c r="J1669" s="17">
        <f>VLOOKUP(A1669,'TB 2023'!B:J,9,0)</f>
        <v>0</v>
      </c>
      <c r="K1669" s="18">
        <f t="shared" ref="K1669:K1732" si="105">J1669-C1669</f>
        <v>0</v>
      </c>
      <c r="L1669" s="17">
        <f>VLOOKUP(A1669,'TB 2023'!B:M,12,0)</f>
        <v>13000</v>
      </c>
      <c r="M1669" s="18">
        <f t="shared" si="104"/>
        <v>0</v>
      </c>
      <c r="O1669" s="15"/>
    </row>
    <row r="1670" spans="1:15" ht="13.5">
      <c r="A1670" s="13">
        <v>203062254</v>
      </c>
      <c r="B1670" s="14" t="s">
        <v>1767</v>
      </c>
      <c r="C1670" s="15">
        <v>0</v>
      </c>
      <c r="D1670" s="15">
        <v>0</v>
      </c>
      <c r="E1670" s="15">
        <v>0</v>
      </c>
      <c r="F1670" s="15">
        <v>0</v>
      </c>
      <c r="G1670" s="11">
        <f t="shared" ref="G1670:G1733" si="106">IF((C1670+E1670)-(D1670+F1670)&lt;0,0,(C1670+E1670)-(D1670+F1670))</f>
        <v>0</v>
      </c>
      <c r="H1670" s="12">
        <f t="shared" ref="H1670:H1733" si="107">-IF((C1670+E1670)-(D1670+F1670)&lt;0,(C1670+E1670)-(D1670+F1670),0)</f>
        <v>0</v>
      </c>
      <c r="I1670" s="324" t="s">
        <v>159</v>
      </c>
      <c r="J1670" s="17">
        <f>VLOOKUP(A1670,'TB 2023'!B:J,9,0)</f>
        <v>0</v>
      </c>
      <c r="K1670" s="18">
        <f t="shared" si="105"/>
        <v>0</v>
      </c>
      <c r="L1670" s="17">
        <f>VLOOKUP(A1670,'TB 2023'!B:M,12,0)</f>
        <v>0</v>
      </c>
      <c r="M1670" s="18">
        <f t="shared" ref="M1670:M1733" si="108">L1670-F1670</f>
        <v>0</v>
      </c>
      <c r="O1670" s="15"/>
    </row>
    <row r="1671" spans="1:15" ht="13.5">
      <c r="A1671" s="13">
        <v>203062255</v>
      </c>
      <c r="B1671" s="14" t="s">
        <v>1768</v>
      </c>
      <c r="C1671" s="15">
        <v>0</v>
      </c>
      <c r="D1671" s="15">
        <v>0</v>
      </c>
      <c r="E1671" s="15">
        <v>13000</v>
      </c>
      <c r="F1671" s="15">
        <v>13000</v>
      </c>
      <c r="G1671" s="11">
        <f t="shared" si="106"/>
        <v>0</v>
      </c>
      <c r="H1671" s="12">
        <f t="shared" si="107"/>
        <v>0</v>
      </c>
      <c r="I1671" s="324" t="s">
        <v>159</v>
      </c>
      <c r="J1671" s="17">
        <f>VLOOKUP(A1671,'TB 2023'!B:J,9,0)</f>
        <v>0</v>
      </c>
      <c r="K1671" s="18">
        <f t="shared" si="105"/>
        <v>0</v>
      </c>
      <c r="L1671" s="17">
        <f>VLOOKUP(A1671,'TB 2023'!B:M,12,0)</f>
        <v>13000</v>
      </c>
      <c r="M1671" s="18">
        <f t="shared" si="108"/>
        <v>0</v>
      </c>
      <c r="O1671" s="15"/>
    </row>
    <row r="1672" spans="1:15" ht="13.5">
      <c r="A1672" s="13">
        <v>203062256</v>
      </c>
      <c r="B1672" s="14" t="s">
        <v>1769</v>
      </c>
      <c r="C1672" s="15">
        <v>0</v>
      </c>
      <c r="D1672" s="15">
        <v>0</v>
      </c>
      <c r="E1672" s="15">
        <v>0</v>
      </c>
      <c r="F1672" s="15">
        <v>0</v>
      </c>
      <c r="G1672" s="11">
        <f t="shared" si="106"/>
        <v>0</v>
      </c>
      <c r="H1672" s="12">
        <f t="shared" si="107"/>
        <v>0</v>
      </c>
      <c r="I1672" s="324" t="s">
        <v>159</v>
      </c>
      <c r="J1672" s="17">
        <f>VLOOKUP(A1672,'TB 2023'!B:J,9,0)</f>
        <v>0</v>
      </c>
      <c r="K1672" s="18">
        <f t="shared" si="105"/>
        <v>0</v>
      </c>
      <c r="L1672" s="17">
        <f>VLOOKUP(A1672,'TB 2023'!B:M,12,0)</f>
        <v>0</v>
      </c>
      <c r="M1672" s="18">
        <f t="shared" si="108"/>
        <v>0</v>
      </c>
      <c r="O1672" s="15"/>
    </row>
    <row r="1673" spans="1:15" ht="13.5">
      <c r="A1673" s="13">
        <v>203062257</v>
      </c>
      <c r="B1673" s="14" t="s">
        <v>1770</v>
      </c>
      <c r="C1673" s="15">
        <v>0</v>
      </c>
      <c r="D1673" s="15">
        <v>0</v>
      </c>
      <c r="E1673" s="15">
        <v>13000</v>
      </c>
      <c r="F1673" s="15">
        <v>13000</v>
      </c>
      <c r="G1673" s="11">
        <f t="shared" si="106"/>
        <v>0</v>
      </c>
      <c r="H1673" s="12">
        <f t="shared" si="107"/>
        <v>0</v>
      </c>
      <c r="I1673" s="324" t="s">
        <v>159</v>
      </c>
      <c r="J1673" s="17">
        <f>VLOOKUP(A1673,'TB 2023'!B:J,9,0)</f>
        <v>0</v>
      </c>
      <c r="K1673" s="18">
        <f t="shared" si="105"/>
        <v>0</v>
      </c>
      <c r="L1673" s="17">
        <f>VLOOKUP(A1673,'TB 2023'!B:M,12,0)</f>
        <v>13000</v>
      </c>
      <c r="M1673" s="18">
        <f t="shared" si="108"/>
        <v>0</v>
      </c>
      <c r="O1673" s="15"/>
    </row>
    <row r="1674" spans="1:15" ht="13.5">
      <c r="A1674" s="13">
        <v>203062258</v>
      </c>
      <c r="B1674" s="14" t="s">
        <v>1771</v>
      </c>
      <c r="C1674" s="15">
        <v>0</v>
      </c>
      <c r="D1674" s="15">
        <v>0</v>
      </c>
      <c r="E1674" s="15">
        <v>13000</v>
      </c>
      <c r="F1674" s="15">
        <v>13000</v>
      </c>
      <c r="G1674" s="11">
        <f t="shared" si="106"/>
        <v>0</v>
      </c>
      <c r="H1674" s="12">
        <f t="shared" si="107"/>
        <v>0</v>
      </c>
      <c r="I1674" s="324" t="s">
        <v>159</v>
      </c>
      <c r="J1674" s="17">
        <f>VLOOKUP(A1674,'TB 2023'!B:J,9,0)</f>
        <v>0</v>
      </c>
      <c r="K1674" s="18">
        <f t="shared" si="105"/>
        <v>0</v>
      </c>
      <c r="L1674" s="17">
        <f>VLOOKUP(A1674,'TB 2023'!B:M,12,0)</f>
        <v>13000</v>
      </c>
      <c r="M1674" s="18">
        <f t="shared" si="108"/>
        <v>0</v>
      </c>
      <c r="O1674" s="15"/>
    </row>
    <row r="1675" spans="1:15" ht="13.5">
      <c r="A1675" s="13">
        <v>203062259</v>
      </c>
      <c r="B1675" s="14" t="s">
        <v>1772</v>
      </c>
      <c r="C1675" s="15">
        <v>0</v>
      </c>
      <c r="D1675" s="15">
        <v>0</v>
      </c>
      <c r="E1675" s="15">
        <v>0</v>
      </c>
      <c r="F1675" s="15">
        <v>0</v>
      </c>
      <c r="G1675" s="11">
        <f t="shared" si="106"/>
        <v>0</v>
      </c>
      <c r="H1675" s="12">
        <f t="shared" si="107"/>
        <v>0</v>
      </c>
      <c r="I1675" s="324" t="s">
        <v>159</v>
      </c>
      <c r="J1675" s="17">
        <f>VLOOKUP(A1675,'TB 2023'!B:J,9,0)</f>
        <v>0</v>
      </c>
      <c r="K1675" s="18">
        <f t="shared" si="105"/>
        <v>0</v>
      </c>
      <c r="L1675" s="17">
        <f>VLOOKUP(A1675,'TB 2023'!B:M,12,0)</f>
        <v>0</v>
      </c>
      <c r="M1675" s="18">
        <f t="shared" si="108"/>
        <v>0</v>
      </c>
      <c r="O1675" s="15"/>
    </row>
    <row r="1676" spans="1:15" ht="13.5">
      <c r="A1676" s="13">
        <v>203062260</v>
      </c>
      <c r="B1676" s="14" t="s">
        <v>1773</v>
      </c>
      <c r="C1676" s="15">
        <v>0</v>
      </c>
      <c r="D1676" s="15">
        <v>0</v>
      </c>
      <c r="E1676" s="15">
        <v>13000</v>
      </c>
      <c r="F1676" s="15">
        <v>13000</v>
      </c>
      <c r="G1676" s="11">
        <f t="shared" si="106"/>
        <v>0</v>
      </c>
      <c r="H1676" s="12">
        <f t="shared" si="107"/>
        <v>0</v>
      </c>
      <c r="I1676" s="324" t="s">
        <v>159</v>
      </c>
      <c r="J1676" s="17">
        <f>VLOOKUP(A1676,'TB 2023'!B:J,9,0)</f>
        <v>0</v>
      </c>
      <c r="K1676" s="18">
        <f t="shared" si="105"/>
        <v>0</v>
      </c>
      <c r="L1676" s="17">
        <f>VLOOKUP(A1676,'TB 2023'!B:M,12,0)</f>
        <v>13000</v>
      </c>
      <c r="M1676" s="18">
        <f t="shared" si="108"/>
        <v>0</v>
      </c>
      <c r="O1676" s="15"/>
    </row>
    <row r="1677" spans="1:15" ht="13.5">
      <c r="A1677" s="13">
        <v>203062261</v>
      </c>
      <c r="B1677" s="14" t="s">
        <v>1774</v>
      </c>
      <c r="C1677" s="15">
        <v>0</v>
      </c>
      <c r="D1677" s="15">
        <v>0</v>
      </c>
      <c r="E1677" s="15">
        <v>0</v>
      </c>
      <c r="F1677" s="15">
        <v>0</v>
      </c>
      <c r="G1677" s="11">
        <f t="shared" si="106"/>
        <v>0</v>
      </c>
      <c r="H1677" s="12">
        <f t="shared" si="107"/>
        <v>0</v>
      </c>
      <c r="I1677" s="324" t="s">
        <v>159</v>
      </c>
      <c r="J1677" s="17">
        <f>VLOOKUP(A1677,'TB 2023'!B:J,9,0)</f>
        <v>0</v>
      </c>
      <c r="K1677" s="18">
        <f t="shared" si="105"/>
        <v>0</v>
      </c>
      <c r="L1677" s="17">
        <f>VLOOKUP(A1677,'TB 2023'!B:M,12,0)</f>
        <v>0</v>
      </c>
      <c r="M1677" s="18">
        <f t="shared" si="108"/>
        <v>0</v>
      </c>
      <c r="O1677" s="15"/>
    </row>
    <row r="1678" spans="1:15" ht="13.5">
      <c r="A1678" s="13">
        <v>203062262</v>
      </c>
      <c r="B1678" s="14" t="s">
        <v>1775</v>
      </c>
      <c r="C1678" s="15">
        <v>0</v>
      </c>
      <c r="D1678" s="15">
        <v>0</v>
      </c>
      <c r="E1678" s="15">
        <v>13000</v>
      </c>
      <c r="F1678" s="15">
        <v>13000</v>
      </c>
      <c r="G1678" s="11">
        <f t="shared" si="106"/>
        <v>0</v>
      </c>
      <c r="H1678" s="12">
        <f t="shared" si="107"/>
        <v>0</v>
      </c>
      <c r="I1678" s="324" t="s">
        <v>159</v>
      </c>
      <c r="J1678" s="17">
        <f>VLOOKUP(A1678,'TB 2023'!B:J,9,0)</f>
        <v>0</v>
      </c>
      <c r="K1678" s="18">
        <f t="shared" si="105"/>
        <v>0</v>
      </c>
      <c r="L1678" s="17">
        <f>VLOOKUP(A1678,'TB 2023'!B:M,12,0)</f>
        <v>13000</v>
      </c>
      <c r="M1678" s="18">
        <f t="shared" si="108"/>
        <v>0</v>
      </c>
      <c r="O1678" s="15"/>
    </row>
    <row r="1679" spans="1:15" ht="13.5">
      <c r="A1679" s="13">
        <v>203062263</v>
      </c>
      <c r="B1679" s="14" t="s">
        <v>1776</v>
      </c>
      <c r="C1679" s="15">
        <v>0</v>
      </c>
      <c r="D1679" s="15">
        <v>0</v>
      </c>
      <c r="E1679" s="15">
        <v>13000</v>
      </c>
      <c r="F1679" s="15">
        <v>13000</v>
      </c>
      <c r="G1679" s="11">
        <f t="shared" si="106"/>
        <v>0</v>
      </c>
      <c r="H1679" s="12">
        <f t="shared" si="107"/>
        <v>0</v>
      </c>
      <c r="I1679" s="324" t="s">
        <v>159</v>
      </c>
      <c r="J1679" s="17">
        <f>VLOOKUP(A1679,'TB 2023'!B:J,9,0)</f>
        <v>0</v>
      </c>
      <c r="K1679" s="18">
        <f t="shared" si="105"/>
        <v>0</v>
      </c>
      <c r="L1679" s="17">
        <f>VLOOKUP(A1679,'TB 2023'!B:M,12,0)</f>
        <v>13000</v>
      </c>
      <c r="M1679" s="18">
        <f t="shared" si="108"/>
        <v>0</v>
      </c>
      <c r="O1679" s="15"/>
    </row>
    <row r="1680" spans="1:15" ht="13.5">
      <c r="A1680" s="13">
        <v>203062264</v>
      </c>
      <c r="B1680" s="14" t="s">
        <v>1777</v>
      </c>
      <c r="C1680" s="15">
        <v>0</v>
      </c>
      <c r="D1680" s="15">
        <v>0</v>
      </c>
      <c r="E1680" s="15">
        <v>13000</v>
      </c>
      <c r="F1680" s="15">
        <v>13000</v>
      </c>
      <c r="G1680" s="11">
        <f t="shared" si="106"/>
        <v>0</v>
      </c>
      <c r="H1680" s="12">
        <f t="shared" si="107"/>
        <v>0</v>
      </c>
      <c r="I1680" s="324" t="s">
        <v>159</v>
      </c>
      <c r="J1680" s="17">
        <f>VLOOKUP(A1680,'TB 2023'!B:J,9,0)</f>
        <v>0</v>
      </c>
      <c r="K1680" s="18">
        <f t="shared" si="105"/>
        <v>0</v>
      </c>
      <c r="L1680" s="17">
        <f>VLOOKUP(A1680,'TB 2023'!B:M,12,0)</f>
        <v>13000</v>
      </c>
      <c r="M1680" s="18">
        <f t="shared" si="108"/>
        <v>0</v>
      </c>
      <c r="O1680" s="15"/>
    </row>
    <row r="1681" spans="1:15" ht="13.5">
      <c r="A1681" s="13">
        <v>203062265</v>
      </c>
      <c r="B1681" s="14" t="s">
        <v>1778</v>
      </c>
      <c r="C1681" s="15">
        <v>0</v>
      </c>
      <c r="D1681" s="15">
        <v>0</v>
      </c>
      <c r="E1681" s="15">
        <v>0</v>
      </c>
      <c r="F1681" s="15">
        <v>0</v>
      </c>
      <c r="G1681" s="11">
        <f t="shared" si="106"/>
        <v>0</v>
      </c>
      <c r="H1681" s="12">
        <f t="shared" si="107"/>
        <v>0</v>
      </c>
      <c r="I1681" s="324" t="s">
        <v>159</v>
      </c>
      <c r="J1681" s="17">
        <f>VLOOKUP(A1681,'TB 2023'!B:J,9,0)</f>
        <v>0</v>
      </c>
      <c r="K1681" s="18">
        <f t="shared" si="105"/>
        <v>0</v>
      </c>
      <c r="L1681" s="17">
        <f>VLOOKUP(A1681,'TB 2023'!B:M,12,0)</f>
        <v>0</v>
      </c>
      <c r="M1681" s="18">
        <f t="shared" si="108"/>
        <v>0</v>
      </c>
      <c r="O1681" s="15"/>
    </row>
    <row r="1682" spans="1:15" ht="13.5">
      <c r="A1682" s="13">
        <v>203062266</v>
      </c>
      <c r="B1682" s="14" t="s">
        <v>1779</v>
      </c>
      <c r="C1682" s="15">
        <v>0</v>
      </c>
      <c r="D1682" s="15">
        <v>0</v>
      </c>
      <c r="E1682" s="15">
        <v>13000</v>
      </c>
      <c r="F1682" s="15">
        <v>13000</v>
      </c>
      <c r="G1682" s="11">
        <f t="shared" si="106"/>
        <v>0</v>
      </c>
      <c r="H1682" s="12">
        <f t="shared" si="107"/>
        <v>0</v>
      </c>
      <c r="I1682" s="324" t="s">
        <v>159</v>
      </c>
      <c r="J1682" s="17">
        <f>VLOOKUP(A1682,'TB 2023'!B:J,9,0)</f>
        <v>0</v>
      </c>
      <c r="K1682" s="18">
        <f t="shared" si="105"/>
        <v>0</v>
      </c>
      <c r="L1682" s="17">
        <f>VLOOKUP(A1682,'TB 2023'!B:M,12,0)</f>
        <v>13000</v>
      </c>
      <c r="M1682" s="18">
        <f t="shared" si="108"/>
        <v>0</v>
      </c>
      <c r="O1682" s="15"/>
    </row>
    <row r="1683" spans="1:15" ht="13.5">
      <c r="A1683" s="13">
        <v>203062267</v>
      </c>
      <c r="B1683" s="14" t="s">
        <v>1780</v>
      </c>
      <c r="C1683" s="15">
        <v>0</v>
      </c>
      <c r="D1683" s="15">
        <v>0</v>
      </c>
      <c r="E1683" s="15">
        <v>13000</v>
      </c>
      <c r="F1683" s="15">
        <v>13000</v>
      </c>
      <c r="G1683" s="11">
        <f t="shared" si="106"/>
        <v>0</v>
      </c>
      <c r="H1683" s="12">
        <f t="shared" si="107"/>
        <v>0</v>
      </c>
      <c r="I1683" s="324" t="s">
        <v>159</v>
      </c>
      <c r="J1683" s="17">
        <f>VLOOKUP(A1683,'TB 2023'!B:J,9,0)</f>
        <v>0</v>
      </c>
      <c r="K1683" s="18">
        <f t="shared" si="105"/>
        <v>0</v>
      </c>
      <c r="L1683" s="17">
        <f>VLOOKUP(A1683,'TB 2023'!B:M,12,0)</f>
        <v>13000</v>
      </c>
      <c r="M1683" s="18">
        <f t="shared" si="108"/>
        <v>0</v>
      </c>
      <c r="O1683" s="15"/>
    </row>
    <row r="1684" spans="1:15" ht="13.5">
      <c r="A1684" s="13">
        <v>203062268</v>
      </c>
      <c r="B1684" s="14" t="s">
        <v>1781</v>
      </c>
      <c r="C1684" s="15">
        <v>0</v>
      </c>
      <c r="D1684" s="15">
        <v>0</v>
      </c>
      <c r="E1684" s="15">
        <v>13000</v>
      </c>
      <c r="F1684" s="15">
        <v>13000</v>
      </c>
      <c r="G1684" s="11">
        <f t="shared" si="106"/>
        <v>0</v>
      </c>
      <c r="H1684" s="12">
        <f t="shared" si="107"/>
        <v>0</v>
      </c>
      <c r="I1684" s="324" t="s">
        <v>159</v>
      </c>
      <c r="J1684" s="17">
        <f>VLOOKUP(A1684,'TB 2023'!B:J,9,0)</f>
        <v>0</v>
      </c>
      <c r="K1684" s="18">
        <f t="shared" si="105"/>
        <v>0</v>
      </c>
      <c r="L1684" s="17">
        <f>VLOOKUP(A1684,'TB 2023'!B:M,12,0)</f>
        <v>13000</v>
      </c>
      <c r="M1684" s="18">
        <f t="shared" si="108"/>
        <v>0</v>
      </c>
      <c r="O1684" s="15"/>
    </row>
    <row r="1685" spans="1:15" ht="13.5">
      <c r="A1685" s="13">
        <v>203062269</v>
      </c>
      <c r="B1685" s="14" t="s">
        <v>1782</v>
      </c>
      <c r="C1685" s="15">
        <v>0</v>
      </c>
      <c r="D1685" s="15">
        <v>0</v>
      </c>
      <c r="E1685" s="15">
        <v>13000</v>
      </c>
      <c r="F1685" s="15">
        <v>13000</v>
      </c>
      <c r="G1685" s="11">
        <f t="shared" si="106"/>
        <v>0</v>
      </c>
      <c r="H1685" s="12">
        <f t="shared" si="107"/>
        <v>0</v>
      </c>
      <c r="I1685" s="324" t="s">
        <v>159</v>
      </c>
      <c r="J1685" s="17">
        <f>VLOOKUP(A1685,'TB 2023'!B:J,9,0)</f>
        <v>0</v>
      </c>
      <c r="K1685" s="18">
        <f t="shared" si="105"/>
        <v>0</v>
      </c>
      <c r="L1685" s="17">
        <f>VLOOKUP(A1685,'TB 2023'!B:M,12,0)</f>
        <v>13000</v>
      </c>
      <c r="M1685" s="18">
        <f t="shared" si="108"/>
        <v>0</v>
      </c>
      <c r="O1685" s="15"/>
    </row>
    <row r="1686" spans="1:15" ht="13.5">
      <c r="A1686" s="13">
        <v>203062270</v>
      </c>
      <c r="B1686" s="14" t="s">
        <v>1783</v>
      </c>
      <c r="C1686" s="15">
        <v>0</v>
      </c>
      <c r="D1686" s="15">
        <v>0</v>
      </c>
      <c r="E1686" s="15">
        <v>13000</v>
      </c>
      <c r="F1686" s="15">
        <v>13000</v>
      </c>
      <c r="G1686" s="11">
        <f t="shared" si="106"/>
        <v>0</v>
      </c>
      <c r="H1686" s="12">
        <f t="shared" si="107"/>
        <v>0</v>
      </c>
      <c r="I1686" s="324" t="s">
        <v>159</v>
      </c>
      <c r="J1686" s="17">
        <f>VLOOKUP(A1686,'TB 2023'!B:J,9,0)</f>
        <v>0</v>
      </c>
      <c r="K1686" s="18">
        <f t="shared" si="105"/>
        <v>0</v>
      </c>
      <c r="L1686" s="17">
        <f>VLOOKUP(A1686,'TB 2023'!B:M,12,0)</f>
        <v>13000</v>
      </c>
      <c r="M1686" s="18">
        <f t="shared" si="108"/>
        <v>0</v>
      </c>
      <c r="O1686" s="15"/>
    </row>
    <row r="1687" spans="1:15" ht="13.5">
      <c r="A1687" s="13">
        <v>203062271</v>
      </c>
      <c r="B1687" s="14" t="s">
        <v>1784</v>
      </c>
      <c r="C1687" s="15">
        <v>0</v>
      </c>
      <c r="D1687" s="15">
        <v>0</v>
      </c>
      <c r="E1687" s="15">
        <v>0</v>
      </c>
      <c r="F1687" s="15">
        <v>0</v>
      </c>
      <c r="G1687" s="11">
        <f t="shared" si="106"/>
        <v>0</v>
      </c>
      <c r="H1687" s="12">
        <f t="shared" si="107"/>
        <v>0</v>
      </c>
      <c r="I1687" s="324" t="s">
        <v>159</v>
      </c>
      <c r="J1687" s="17">
        <f>VLOOKUP(A1687,'TB 2023'!B:J,9,0)</f>
        <v>0</v>
      </c>
      <c r="K1687" s="18">
        <f t="shared" si="105"/>
        <v>0</v>
      </c>
      <c r="L1687" s="17">
        <f>VLOOKUP(A1687,'TB 2023'!B:M,12,0)</f>
        <v>0</v>
      </c>
      <c r="M1687" s="18">
        <f t="shared" si="108"/>
        <v>0</v>
      </c>
      <c r="O1687" s="15"/>
    </row>
    <row r="1688" spans="1:15" ht="13.5">
      <c r="A1688" s="13">
        <v>203062272</v>
      </c>
      <c r="B1688" s="14" t="s">
        <v>1785</v>
      </c>
      <c r="C1688" s="15">
        <v>0</v>
      </c>
      <c r="D1688" s="15">
        <v>0</v>
      </c>
      <c r="E1688" s="15">
        <v>13000</v>
      </c>
      <c r="F1688" s="15">
        <v>13000</v>
      </c>
      <c r="G1688" s="11">
        <f t="shared" si="106"/>
        <v>0</v>
      </c>
      <c r="H1688" s="12">
        <f t="shared" si="107"/>
        <v>0</v>
      </c>
      <c r="I1688" s="324" t="s">
        <v>159</v>
      </c>
      <c r="J1688" s="17">
        <f>VLOOKUP(A1688,'TB 2023'!B:J,9,0)</f>
        <v>0</v>
      </c>
      <c r="K1688" s="18">
        <f t="shared" si="105"/>
        <v>0</v>
      </c>
      <c r="L1688" s="17">
        <f>VLOOKUP(A1688,'TB 2023'!B:M,12,0)</f>
        <v>13000</v>
      </c>
      <c r="M1688" s="18">
        <f t="shared" si="108"/>
        <v>0</v>
      </c>
      <c r="O1688" s="15"/>
    </row>
    <row r="1689" spans="1:15" ht="13.5">
      <c r="A1689" s="13">
        <v>203062273</v>
      </c>
      <c r="B1689" s="14" t="s">
        <v>1786</v>
      </c>
      <c r="C1689" s="15">
        <v>0</v>
      </c>
      <c r="D1689" s="15">
        <v>0</v>
      </c>
      <c r="E1689" s="15">
        <v>13000</v>
      </c>
      <c r="F1689" s="15">
        <v>13000</v>
      </c>
      <c r="G1689" s="11">
        <f t="shared" si="106"/>
        <v>0</v>
      </c>
      <c r="H1689" s="12">
        <f t="shared" si="107"/>
        <v>0</v>
      </c>
      <c r="I1689" s="324" t="s">
        <v>159</v>
      </c>
      <c r="J1689" s="17">
        <f>VLOOKUP(A1689,'TB 2023'!B:J,9,0)</f>
        <v>0</v>
      </c>
      <c r="K1689" s="18">
        <f t="shared" si="105"/>
        <v>0</v>
      </c>
      <c r="L1689" s="17">
        <f>VLOOKUP(A1689,'TB 2023'!B:M,12,0)</f>
        <v>13000</v>
      </c>
      <c r="M1689" s="18">
        <f t="shared" si="108"/>
        <v>0</v>
      </c>
      <c r="O1689" s="15"/>
    </row>
    <row r="1690" spans="1:15" ht="13.5">
      <c r="A1690" s="13">
        <v>203062274</v>
      </c>
      <c r="B1690" s="14" t="s">
        <v>1787</v>
      </c>
      <c r="C1690" s="15">
        <v>0</v>
      </c>
      <c r="D1690" s="15">
        <v>0</v>
      </c>
      <c r="E1690" s="15">
        <v>0</v>
      </c>
      <c r="F1690" s="15">
        <v>0</v>
      </c>
      <c r="G1690" s="11">
        <f t="shared" si="106"/>
        <v>0</v>
      </c>
      <c r="H1690" s="12">
        <f t="shared" si="107"/>
        <v>0</v>
      </c>
      <c r="I1690" s="324" t="s">
        <v>159</v>
      </c>
      <c r="J1690" s="17">
        <f>VLOOKUP(A1690,'TB 2023'!B:J,9,0)</f>
        <v>0</v>
      </c>
      <c r="K1690" s="18">
        <f t="shared" si="105"/>
        <v>0</v>
      </c>
      <c r="L1690" s="17">
        <f>VLOOKUP(A1690,'TB 2023'!B:M,12,0)</f>
        <v>0</v>
      </c>
      <c r="M1690" s="18">
        <f t="shared" si="108"/>
        <v>0</v>
      </c>
      <c r="O1690" s="15"/>
    </row>
    <row r="1691" spans="1:15" ht="13.5">
      <c r="A1691" s="13">
        <v>203062275</v>
      </c>
      <c r="B1691" s="14" t="s">
        <v>1788</v>
      </c>
      <c r="C1691" s="15">
        <v>0</v>
      </c>
      <c r="D1691" s="15">
        <v>0</v>
      </c>
      <c r="E1691" s="15">
        <v>13000</v>
      </c>
      <c r="F1691" s="15">
        <v>13000</v>
      </c>
      <c r="G1691" s="11">
        <f t="shared" si="106"/>
        <v>0</v>
      </c>
      <c r="H1691" s="12">
        <f t="shared" si="107"/>
        <v>0</v>
      </c>
      <c r="I1691" s="324" t="s">
        <v>159</v>
      </c>
      <c r="J1691" s="17">
        <f>VLOOKUP(A1691,'TB 2023'!B:J,9,0)</f>
        <v>0</v>
      </c>
      <c r="K1691" s="18">
        <f t="shared" si="105"/>
        <v>0</v>
      </c>
      <c r="L1691" s="17">
        <f>VLOOKUP(A1691,'TB 2023'!B:M,12,0)</f>
        <v>13000</v>
      </c>
      <c r="M1691" s="18">
        <f t="shared" si="108"/>
        <v>0</v>
      </c>
      <c r="O1691" s="15"/>
    </row>
    <row r="1692" spans="1:15" ht="13.5">
      <c r="A1692" s="13">
        <v>203062276</v>
      </c>
      <c r="B1692" s="14" t="s">
        <v>1789</v>
      </c>
      <c r="C1692" s="15">
        <v>0</v>
      </c>
      <c r="D1692" s="15">
        <v>0</v>
      </c>
      <c r="E1692" s="15">
        <v>13000</v>
      </c>
      <c r="F1692" s="15">
        <v>13000</v>
      </c>
      <c r="G1692" s="11">
        <f t="shared" si="106"/>
        <v>0</v>
      </c>
      <c r="H1692" s="12">
        <f t="shared" si="107"/>
        <v>0</v>
      </c>
      <c r="I1692" s="324" t="s">
        <v>159</v>
      </c>
      <c r="J1692" s="17">
        <f>VLOOKUP(A1692,'TB 2023'!B:J,9,0)</f>
        <v>0</v>
      </c>
      <c r="K1692" s="18">
        <f t="shared" si="105"/>
        <v>0</v>
      </c>
      <c r="L1692" s="17">
        <f>VLOOKUP(A1692,'TB 2023'!B:M,12,0)</f>
        <v>13000</v>
      </c>
      <c r="M1692" s="18">
        <f t="shared" si="108"/>
        <v>0</v>
      </c>
      <c r="O1692" s="15"/>
    </row>
    <row r="1693" spans="1:15" ht="13.5">
      <c r="A1693" s="13">
        <v>203062277</v>
      </c>
      <c r="B1693" s="14" t="s">
        <v>1790</v>
      </c>
      <c r="C1693" s="15">
        <v>0</v>
      </c>
      <c r="D1693" s="15">
        <v>0</v>
      </c>
      <c r="E1693" s="15">
        <v>13000</v>
      </c>
      <c r="F1693" s="15">
        <v>13000</v>
      </c>
      <c r="G1693" s="11">
        <f t="shared" si="106"/>
        <v>0</v>
      </c>
      <c r="H1693" s="12">
        <f t="shared" si="107"/>
        <v>0</v>
      </c>
      <c r="I1693" s="324" t="s">
        <v>159</v>
      </c>
      <c r="J1693" s="17">
        <f>VLOOKUP(A1693,'TB 2023'!B:J,9,0)</f>
        <v>0</v>
      </c>
      <c r="K1693" s="18">
        <f t="shared" si="105"/>
        <v>0</v>
      </c>
      <c r="L1693" s="17">
        <f>VLOOKUP(A1693,'TB 2023'!B:M,12,0)</f>
        <v>13000</v>
      </c>
      <c r="M1693" s="18">
        <f t="shared" si="108"/>
        <v>0</v>
      </c>
      <c r="O1693" s="15"/>
    </row>
    <row r="1694" spans="1:15" ht="13.5">
      <c r="A1694" s="13">
        <v>203062278</v>
      </c>
      <c r="B1694" s="14" t="s">
        <v>1791</v>
      </c>
      <c r="C1694" s="15">
        <v>0</v>
      </c>
      <c r="D1694" s="15">
        <v>0</v>
      </c>
      <c r="E1694" s="15">
        <v>13000</v>
      </c>
      <c r="F1694" s="15">
        <v>13000</v>
      </c>
      <c r="G1694" s="11">
        <f t="shared" si="106"/>
        <v>0</v>
      </c>
      <c r="H1694" s="12">
        <f t="shared" si="107"/>
        <v>0</v>
      </c>
      <c r="I1694" s="324" t="s">
        <v>159</v>
      </c>
      <c r="J1694" s="17">
        <f>VLOOKUP(A1694,'TB 2023'!B:J,9,0)</f>
        <v>0</v>
      </c>
      <c r="K1694" s="18">
        <f t="shared" si="105"/>
        <v>0</v>
      </c>
      <c r="L1694" s="17">
        <f>VLOOKUP(A1694,'TB 2023'!B:M,12,0)</f>
        <v>13000</v>
      </c>
      <c r="M1694" s="18">
        <f t="shared" si="108"/>
        <v>0</v>
      </c>
      <c r="O1694" s="15"/>
    </row>
    <row r="1695" spans="1:15" ht="13.5">
      <c r="A1695" s="13">
        <v>203062279</v>
      </c>
      <c r="B1695" s="14" t="s">
        <v>1792</v>
      </c>
      <c r="C1695" s="15">
        <v>0</v>
      </c>
      <c r="D1695" s="15">
        <v>0</v>
      </c>
      <c r="E1695" s="15">
        <v>13000</v>
      </c>
      <c r="F1695" s="15">
        <v>13000</v>
      </c>
      <c r="G1695" s="11">
        <f t="shared" si="106"/>
        <v>0</v>
      </c>
      <c r="H1695" s="12">
        <f t="shared" si="107"/>
        <v>0</v>
      </c>
      <c r="I1695" s="324" t="s">
        <v>159</v>
      </c>
      <c r="J1695" s="17">
        <f>VLOOKUP(A1695,'TB 2023'!B:J,9,0)</f>
        <v>0</v>
      </c>
      <c r="K1695" s="18">
        <f t="shared" si="105"/>
        <v>0</v>
      </c>
      <c r="L1695" s="17">
        <f>VLOOKUP(A1695,'TB 2023'!B:M,12,0)</f>
        <v>13000</v>
      </c>
      <c r="M1695" s="18">
        <f t="shared" si="108"/>
        <v>0</v>
      </c>
      <c r="O1695" s="15"/>
    </row>
    <row r="1696" spans="1:15" ht="13.5">
      <c r="A1696" s="13">
        <v>203062280</v>
      </c>
      <c r="B1696" s="14" t="s">
        <v>1793</v>
      </c>
      <c r="C1696" s="15">
        <v>0</v>
      </c>
      <c r="D1696" s="15">
        <v>0</v>
      </c>
      <c r="E1696" s="15">
        <v>13000</v>
      </c>
      <c r="F1696" s="15">
        <v>13000</v>
      </c>
      <c r="G1696" s="11">
        <f t="shared" si="106"/>
        <v>0</v>
      </c>
      <c r="H1696" s="12">
        <f t="shared" si="107"/>
        <v>0</v>
      </c>
      <c r="I1696" s="324" t="s">
        <v>159</v>
      </c>
      <c r="J1696" s="17">
        <f>VLOOKUP(A1696,'TB 2023'!B:J,9,0)</f>
        <v>0</v>
      </c>
      <c r="K1696" s="18">
        <f t="shared" si="105"/>
        <v>0</v>
      </c>
      <c r="L1696" s="17">
        <f>VLOOKUP(A1696,'TB 2023'!B:M,12,0)</f>
        <v>13000</v>
      </c>
      <c r="M1696" s="18">
        <f t="shared" si="108"/>
        <v>0</v>
      </c>
      <c r="O1696" s="15"/>
    </row>
    <row r="1697" spans="1:15" ht="13.5">
      <c r="A1697" s="13">
        <v>203062281</v>
      </c>
      <c r="B1697" s="14" t="s">
        <v>1794</v>
      </c>
      <c r="C1697" s="15">
        <v>0</v>
      </c>
      <c r="D1697" s="15">
        <v>0</v>
      </c>
      <c r="E1697" s="15">
        <v>13000</v>
      </c>
      <c r="F1697" s="15">
        <v>13000</v>
      </c>
      <c r="G1697" s="11">
        <f t="shared" si="106"/>
        <v>0</v>
      </c>
      <c r="H1697" s="12">
        <f t="shared" si="107"/>
        <v>0</v>
      </c>
      <c r="I1697" s="324" t="s">
        <v>159</v>
      </c>
      <c r="J1697" s="17">
        <f>VLOOKUP(A1697,'TB 2023'!B:J,9,0)</f>
        <v>0</v>
      </c>
      <c r="K1697" s="18">
        <f t="shared" si="105"/>
        <v>0</v>
      </c>
      <c r="L1697" s="17">
        <f>VLOOKUP(A1697,'TB 2023'!B:M,12,0)</f>
        <v>13000</v>
      </c>
      <c r="M1697" s="18">
        <f t="shared" si="108"/>
        <v>0</v>
      </c>
      <c r="O1697" s="15"/>
    </row>
    <row r="1698" spans="1:15" ht="13.5">
      <c r="A1698" s="13">
        <v>203062282</v>
      </c>
      <c r="B1698" s="14" t="s">
        <v>1795</v>
      </c>
      <c r="C1698" s="15">
        <v>0</v>
      </c>
      <c r="D1698" s="15">
        <v>0</v>
      </c>
      <c r="E1698" s="15">
        <v>13000</v>
      </c>
      <c r="F1698" s="15">
        <v>13000</v>
      </c>
      <c r="G1698" s="11">
        <f t="shared" si="106"/>
        <v>0</v>
      </c>
      <c r="H1698" s="12">
        <f t="shared" si="107"/>
        <v>0</v>
      </c>
      <c r="I1698" s="324" t="s">
        <v>159</v>
      </c>
      <c r="J1698" s="17">
        <f>VLOOKUP(A1698,'TB 2023'!B:J,9,0)</f>
        <v>0</v>
      </c>
      <c r="K1698" s="18">
        <f t="shared" si="105"/>
        <v>0</v>
      </c>
      <c r="L1698" s="17">
        <f>VLOOKUP(A1698,'TB 2023'!B:M,12,0)</f>
        <v>13000</v>
      </c>
      <c r="M1698" s="18">
        <f t="shared" si="108"/>
        <v>0</v>
      </c>
      <c r="O1698" s="15"/>
    </row>
    <row r="1699" spans="1:15" ht="13.5">
      <c r="A1699" s="13">
        <v>203062283</v>
      </c>
      <c r="B1699" s="14" t="s">
        <v>1796</v>
      </c>
      <c r="C1699" s="15">
        <v>0</v>
      </c>
      <c r="D1699" s="15">
        <v>0</v>
      </c>
      <c r="E1699" s="15">
        <v>0</v>
      </c>
      <c r="F1699" s="15">
        <v>0</v>
      </c>
      <c r="G1699" s="11">
        <f t="shared" si="106"/>
        <v>0</v>
      </c>
      <c r="H1699" s="12">
        <f t="shared" si="107"/>
        <v>0</v>
      </c>
      <c r="I1699" s="324" t="s">
        <v>159</v>
      </c>
      <c r="J1699" s="17">
        <f>VLOOKUP(A1699,'TB 2023'!B:J,9,0)</f>
        <v>0</v>
      </c>
      <c r="K1699" s="18">
        <f t="shared" si="105"/>
        <v>0</v>
      </c>
      <c r="L1699" s="17">
        <f>VLOOKUP(A1699,'TB 2023'!B:M,12,0)</f>
        <v>0</v>
      </c>
      <c r="M1699" s="18">
        <f t="shared" si="108"/>
        <v>0</v>
      </c>
      <c r="O1699" s="15"/>
    </row>
    <row r="1700" spans="1:15" ht="13.5">
      <c r="A1700" s="13">
        <v>203062284</v>
      </c>
      <c r="B1700" s="14" t="s">
        <v>1797</v>
      </c>
      <c r="C1700" s="15">
        <v>0</v>
      </c>
      <c r="D1700" s="15">
        <v>0</v>
      </c>
      <c r="E1700" s="15">
        <v>2000</v>
      </c>
      <c r="F1700" s="15">
        <v>2000</v>
      </c>
      <c r="G1700" s="11">
        <f t="shared" si="106"/>
        <v>0</v>
      </c>
      <c r="H1700" s="12">
        <f t="shared" si="107"/>
        <v>0</v>
      </c>
      <c r="I1700" s="324" t="s">
        <v>159</v>
      </c>
      <c r="J1700" s="17">
        <f>VLOOKUP(A1700,'TB 2023'!B:J,9,0)</f>
        <v>0</v>
      </c>
      <c r="K1700" s="18">
        <f t="shared" si="105"/>
        <v>0</v>
      </c>
      <c r="L1700" s="17">
        <f>VLOOKUP(A1700,'TB 2023'!B:M,12,0)</f>
        <v>2000</v>
      </c>
      <c r="M1700" s="18">
        <f t="shared" si="108"/>
        <v>0</v>
      </c>
      <c r="O1700" s="15"/>
    </row>
    <row r="1701" spans="1:15" ht="13.5">
      <c r="A1701" s="13">
        <v>203062285</v>
      </c>
      <c r="B1701" s="14" t="s">
        <v>1798</v>
      </c>
      <c r="C1701" s="15">
        <v>0</v>
      </c>
      <c r="D1701" s="15">
        <v>0</v>
      </c>
      <c r="E1701" s="15">
        <v>0</v>
      </c>
      <c r="F1701" s="15">
        <v>0</v>
      </c>
      <c r="G1701" s="11">
        <f t="shared" si="106"/>
        <v>0</v>
      </c>
      <c r="H1701" s="12">
        <f t="shared" si="107"/>
        <v>0</v>
      </c>
      <c r="I1701" s="324" t="s">
        <v>159</v>
      </c>
      <c r="J1701" s="17">
        <f>VLOOKUP(A1701,'TB 2023'!B:J,9,0)</f>
        <v>0</v>
      </c>
      <c r="K1701" s="18">
        <f t="shared" si="105"/>
        <v>0</v>
      </c>
      <c r="L1701" s="17">
        <f>VLOOKUP(A1701,'TB 2023'!B:M,12,0)</f>
        <v>0</v>
      </c>
      <c r="M1701" s="18">
        <f t="shared" si="108"/>
        <v>0</v>
      </c>
      <c r="O1701" s="15"/>
    </row>
    <row r="1702" spans="1:15" ht="13.5">
      <c r="A1702" s="13">
        <v>203062286</v>
      </c>
      <c r="B1702" s="14" t="s">
        <v>1799</v>
      </c>
      <c r="C1702" s="15">
        <v>0</v>
      </c>
      <c r="D1702" s="15">
        <v>0</v>
      </c>
      <c r="E1702" s="15">
        <v>13000</v>
      </c>
      <c r="F1702" s="15">
        <v>13000</v>
      </c>
      <c r="G1702" s="11">
        <f t="shared" si="106"/>
        <v>0</v>
      </c>
      <c r="H1702" s="12">
        <f t="shared" si="107"/>
        <v>0</v>
      </c>
      <c r="I1702" s="324" t="s">
        <v>159</v>
      </c>
      <c r="J1702" s="17">
        <f>VLOOKUP(A1702,'TB 2023'!B:J,9,0)</f>
        <v>0</v>
      </c>
      <c r="K1702" s="18">
        <f t="shared" si="105"/>
        <v>0</v>
      </c>
      <c r="L1702" s="17">
        <f>VLOOKUP(A1702,'TB 2023'!B:M,12,0)</f>
        <v>13000</v>
      </c>
      <c r="M1702" s="18">
        <f t="shared" si="108"/>
        <v>0</v>
      </c>
      <c r="O1702" s="15"/>
    </row>
    <row r="1703" spans="1:15" ht="13.5">
      <c r="A1703" s="13">
        <v>203062287</v>
      </c>
      <c r="B1703" s="14" t="s">
        <v>1800</v>
      </c>
      <c r="C1703" s="15">
        <v>0</v>
      </c>
      <c r="D1703" s="15">
        <v>0</v>
      </c>
      <c r="E1703" s="15">
        <v>13000</v>
      </c>
      <c r="F1703" s="15">
        <v>13000</v>
      </c>
      <c r="G1703" s="11">
        <f t="shared" si="106"/>
        <v>0</v>
      </c>
      <c r="H1703" s="12">
        <f t="shared" si="107"/>
        <v>0</v>
      </c>
      <c r="I1703" s="324" t="s">
        <v>159</v>
      </c>
      <c r="J1703" s="17">
        <f>VLOOKUP(A1703,'TB 2023'!B:J,9,0)</f>
        <v>0</v>
      </c>
      <c r="K1703" s="18">
        <f t="shared" si="105"/>
        <v>0</v>
      </c>
      <c r="L1703" s="17">
        <f>VLOOKUP(A1703,'TB 2023'!B:M,12,0)</f>
        <v>13000</v>
      </c>
      <c r="M1703" s="18">
        <f t="shared" si="108"/>
        <v>0</v>
      </c>
      <c r="O1703" s="15"/>
    </row>
    <row r="1704" spans="1:15" ht="13.5">
      <c r="A1704" s="13">
        <v>203062288</v>
      </c>
      <c r="B1704" s="14" t="s">
        <v>1801</v>
      </c>
      <c r="C1704" s="15">
        <v>0</v>
      </c>
      <c r="D1704" s="15">
        <v>0</v>
      </c>
      <c r="E1704" s="15">
        <v>13000</v>
      </c>
      <c r="F1704" s="15">
        <v>13000</v>
      </c>
      <c r="G1704" s="11">
        <f t="shared" si="106"/>
        <v>0</v>
      </c>
      <c r="H1704" s="12">
        <f t="shared" si="107"/>
        <v>0</v>
      </c>
      <c r="I1704" s="324" t="s">
        <v>159</v>
      </c>
      <c r="J1704" s="17">
        <f>VLOOKUP(A1704,'TB 2023'!B:J,9,0)</f>
        <v>0</v>
      </c>
      <c r="K1704" s="18">
        <f t="shared" si="105"/>
        <v>0</v>
      </c>
      <c r="L1704" s="17">
        <f>VLOOKUP(A1704,'TB 2023'!B:M,12,0)</f>
        <v>13000</v>
      </c>
      <c r="M1704" s="18">
        <f t="shared" si="108"/>
        <v>0</v>
      </c>
      <c r="O1704" s="15"/>
    </row>
    <row r="1705" spans="1:15" ht="13.5">
      <c r="A1705" s="13">
        <v>203062289</v>
      </c>
      <c r="B1705" s="14" t="s">
        <v>1802</v>
      </c>
      <c r="C1705" s="15">
        <v>0</v>
      </c>
      <c r="D1705" s="15">
        <v>0</v>
      </c>
      <c r="E1705" s="15">
        <v>13000</v>
      </c>
      <c r="F1705" s="15">
        <v>13000</v>
      </c>
      <c r="G1705" s="11">
        <f t="shared" si="106"/>
        <v>0</v>
      </c>
      <c r="H1705" s="12">
        <f t="shared" si="107"/>
        <v>0</v>
      </c>
      <c r="I1705" s="324" t="s">
        <v>159</v>
      </c>
      <c r="J1705" s="17">
        <f>VLOOKUP(A1705,'TB 2023'!B:J,9,0)</f>
        <v>0</v>
      </c>
      <c r="K1705" s="18">
        <f t="shared" si="105"/>
        <v>0</v>
      </c>
      <c r="L1705" s="17">
        <f>VLOOKUP(A1705,'TB 2023'!B:M,12,0)</f>
        <v>13000</v>
      </c>
      <c r="M1705" s="18">
        <f t="shared" si="108"/>
        <v>0</v>
      </c>
      <c r="O1705" s="15"/>
    </row>
    <row r="1706" spans="1:15" ht="13.5">
      <c r="A1706" s="13">
        <v>203062290</v>
      </c>
      <c r="B1706" s="14" t="s">
        <v>1803</v>
      </c>
      <c r="C1706" s="15">
        <v>0</v>
      </c>
      <c r="D1706" s="15">
        <v>0</v>
      </c>
      <c r="E1706" s="15">
        <v>0</v>
      </c>
      <c r="F1706" s="15">
        <v>0</v>
      </c>
      <c r="G1706" s="11">
        <f t="shared" si="106"/>
        <v>0</v>
      </c>
      <c r="H1706" s="12">
        <f t="shared" si="107"/>
        <v>0</v>
      </c>
      <c r="I1706" s="324" t="s">
        <v>159</v>
      </c>
      <c r="J1706" s="17">
        <f>VLOOKUP(A1706,'TB 2023'!B:J,9,0)</f>
        <v>0</v>
      </c>
      <c r="K1706" s="18">
        <f t="shared" si="105"/>
        <v>0</v>
      </c>
      <c r="L1706" s="17">
        <f>VLOOKUP(A1706,'TB 2023'!B:M,12,0)</f>
        <v>0</v>
      </c>
      <c r="M1706" s="18">
        <f t="shared" si="108"/>
        <v>0</v>
      </c>
      <c r="O1706" s="15"/>
    </row>
    <row r="1707" spans="1:15" ht="13.5">
      <c r="A1707" s="13">
        <v>203062291</v>
      </c>
      <c r="B1707" s="14" t="s">
        <v>1804</v>
      </c>
      <c r="C1707" s="15">
        <v>0</v>
      </c>
      <c r="D1707" s="15">
        <v>0</v>
      </c>
      <c r="E1707" s="15">
        <v>13000</v>
      </c>
      <c r="F1707" s="15">
        <v>13000</v>
      </c>
      <c r="G1707" s="11">
        <f t="shared" si="106"/>
        <v>0</v>
      </c>
      <c r="H1707" s="12">
        <f t="shared" si="107"/>
        <v>0</v>
      </c>
      <c r="I1707" s="324" t="s">
        <v>159</v>
      </c>
      <c r="J1707" s="17">
        <f>VLOOKUP(A1707,'TB 2023'!B:J,9,0)</f>
        <v>0</v>
      </c>
      <c r="K1707" s="18">
        <f t="shared" si="105"/>
        <v>0</v>
      </c>
      <c r="L1707" s="17">
        <f>VLOOKUP(A1707,'TB 2023'!B:M,12,0)</f>
        <v>13000</v>
      </c>
      <c r="M1707" s="18">
        <f t="shared" si="108"/>
        <v>0</v>
      </c>
      <c r="O1707" s="15"/>
    </row>
    <row r="1708" spans="1:15" ht="13.5">
      <c r="A1708" s="13">
        <v>203062292</v>
      </c>
      <c r="B1708" s="14" t="s">
        <v>1805</v>
      </c>
      <c r="C1708" s="15">
        <v>0</v>
      </c>
      <c r="D1708" s="15">
        <v>0</v>
      </c>
      <c r="E1708" s="15">
        <v>13000</v>
      </c>
      <c r="F1708" s="15">
        <v>13000</v>
      </c>
      <c r="G1708" s="11">
        <f t="shared" si="106"/>
        <v>0</v>
      </c>
      <c r="H1708" s="12">
        <f t="shared" si="107"/>
        <v>0</v>
      </c>
      <c r="I1708" s="324" t="s">
        <v>159</v>
      </c>
      <c r="J1708" s="17">
        <f>VLOOKUP(A1708,'TB 2023'!B:J,9,0)</f>
        <v>0</v>
      </c>
      <c r="K1708" s="18">
        <f t="shared" si="105"/>
        <v>0</v>
      </c>
      <c r="L1708" s="17">
        <f>VLOOKUP(A1708,'TB 2023'!B:M,12,0)</f>
        <v>13000</v>
      </c>
      <c r="M1708" s="18">
        <f t="shared" si="108"/>
        <v>0</v>
      </c>
      <c r="O1708" s="15"/>
    </row>
    <row r="1709" spans="1:15" ht="13.5">
      <c r="A1709" s="13">
        <v>203062293</v>
      </c>
      <c r="B1709" s="14" t="s">
        <v>1806</v>
      </c>
      <c r="C1709" s="15">
        <v>0</v>
      </c>
      <c r="D1709" s="15">
        <v>0</v>
      </c>
      <c r="E1709" s="15">
        <v>13000</v>
      </c>
      <c r="F1709" s="15">
        <v>13000</v>
      </c>
      <c r="G1709" s="11">
        <f t="shared" si="106"/>
        <v>0</v>
      </c>
      <c r="H1709" s="12">
        <f t="shared" si="107"/>
        <v>0</v>
      </c>
      <c r="I1709" s="324" t="s">
        <v>159</v>
      </c>
      <c r="J1709" s="17">
        <f>VLOOKUP(A1709,'TB 2023'!B:J,9,0)</f>
        <v>0</v>
      </c>
      <c r="K1709" s="18">
        <f t="shared" si="105"/>
        <v>0</v>
      </c>
      <c r="L1709" s="17">
        <f>VLOOKUP(A1709,'TB 2023'!B:M,12,0)</f>
        <v>13000</v>
      </c>
      <c r="M1709" s="18">
        <f t="shared" si="108"/>
        <v>0</v>
      </c>
      <c r="O1709" s="15"/>
    </row>
    <row r="1710" spans="1:15" ht="13.5">
      <c r="A1710" s="13">
        <v>203062294</v>
      </c>
      <c r="B1710" s="14" t="s">
        <v>1807</v>
      </c>
      <c r="C1710" s="15">
        <v>0</v>
      </c>
      <c r="D1710" s="15">
        <v>0</v>
      </c>
      <c r="E1710" s="15">
        <v>13000</v>
      </c>
      <c r="F1710" s="15">
        <v>13000</v>
      </c>
      <c r="G1710" s="11">
        <f t="shared" si="106"/>
        <v>0</v>
      </c>
      <c r="H1710" s="12">
        <f t="shared" si="107"/>
        <v>0</v>
      </c>
      <c r="I1710" s="324" t="s">
        <v>159</v>
      </c>
      <c r="J1710" s="17">
        <f>VLOOKUP(A1710,'TB 2023'!B:J,9,0)</f>
        <v>0</v>
      </c>
      <c r="K1710" s="18">
        <f t="shared" si="105"/>
        <v>0</v>
      </c>
      <c r="L1710" s="17">
        <f>VLOOKUP(A1710,'TB 2023'!B:M,12,0)</f>
        <v>13000</v>
      </c>
      <c r="M1710" s="18">
        <f t="shared" si="108"/>
        <v>0</v>
      </c>
      <c r="O1710" s="15"/>
    </row>
    <row r="1711" spans="1:15" ht="13.5">
      <c r="A1711" s="13">
        <v>203062295</v>
      </c>
      <c r="B1711" s="14" t="s">
        <v>1808</v>
      </c>
      <c r="C1711" s="15">
        <v>0</v>
      </c>
      <c r="D1711" s="15">
        <v>0</v>
      </c>
      <c r="E1711" s="15">
        <v>13000</v>
      </c>
      <c r="F1711" s="15">
        <v>13000</v>
      </c>
      <c r="G1711" s="11">
        <f t="shared" si="106"/>
        <v>0</v>
      </c>
      <c r="H1711" s="12">
        <f t="shared" si="107"/>
        <v>0</v>
      </c>
      <c r="I1711" s="324" t="s">
        <v>159</v>
      </c>
      <c r="J1711" s="17">
        <f>VLOOKUP(A1711,'TB 2023'!B:J,9,0)</f>
        <v>0</v>
      </c>
      <c r="K1711" s="18">
        <f t="shared" si="105"/>
        <v>0</v>
      </c>
      <c r="L1711" s="17">
        <f>VLOOKUP(A1711,'TB 2023'!B:M,12,0)</f>
        <v>13000</v>
      </c>
      <c r="M1711" s="18">
        <f t="shared" si="108"/>
        <v>0</v>
      </c>
      <c r="O1711" s="15"/>
    </row>
    <row r="1712" spans="1:15" ht="13.5">
      <c r="A1712" s="13">
        <v>203062296</v>
      </c>
      <c r="B1712" s="14" t="s">
        <v>1809</v>
      </c>
      <c r="C1712" s="15">
        <v>0</v>
      </c>
      <c r="D1712" s="15">
        <v>0</v>
      </c>
      <c r="E1712" s="15">
        <v>13000</v>
      </c>
      <c r="F1712" s="15">
        <v>13000</v>
      </c>
      <c r="G1712" s="11">
        <f t="shared" si="106"/>
        <v>0</v>
      </c>
      <c r="H1712" s="12">
        <f t="shared" si="107"/>
        <v>0</v>
      </c>
      <c r="I1712" s="324" t="s">
        <v>159</v>
      </c>
      <c r="J1712" s="17">
        <f>VLOOKUP(A1712,'TB 2023'!B:J,9,0)</f>
        <v>0</v>
      </c>
      <c r="K1712" s="18">
        <f t="shared" si="105"/>
        <v>0</v>
      </c>
      <c r="L1712" s="17">
        <f>VLOOKUP(A1712,'TB 2023'!B:M,12,0)</f>
        <v>13000</v>
      </c>
      <c r="M1712" s="18">
        <f t="shared" si="108"/>
        <v>0</v>
      </c>
      <c r="O1712" s="15"/>
    </row>
    <row r="1713" spans="1:15" ht="13.5">
      <c r="A1713" s="13">
        <v>203062297</v>
      </c>
      <c r="B1713" s="14" t="s">
        <v>1810</v>
      </c>
      <c r="C1713" s="15">
        <v>0</v>
      </c>
      <c r="D1713" s="15">
        <v>0</v>
      </c>
      <c r="E1713" s="15">
        <v>13000</v>
      </c>
      <c r="F1713" s="15">
        <v>13000</v>
      </c>
      <c r="G1713" s="11">
        <f t="shared" si="106"/>
        <v>0</v>
      </c>
      <c r="H1713" s="12">
        <f t="shared" si="107"/>
        <v>0</v>
      </c>
      <c r="I1713" s="324" t="s">
        <v>159</v>
      </c>
      <c r="J1713" s="17">
        <f>VLOOKUP(A1713,'TB 2023'!B:J,9,0)</f>
        <v>0</v>
      </c>
      <c r="K1713" s="18">
        <f t="shared" si="105"/>
        <v>0</v>
      </c>
      <c r="L1713" s="17">
        <f>VLOOKUP(A1713,'TB 2023'!B:M,12,0)</f>
        <v>13000</v>
      </c>
      <c r="M1713" s="18">
        <f t="shared" si="108"/>
        <v>0</v>
      </c>
      <c r="O1713" s="15"/>
    </row>
    <row r="1714" spans="1:15" ht="13.5">
      <c r="A1714" s="13">
        <v>203062298</v>
      </c>
      <c r="B1714" s="14" t="s">
        <v>1811</v>
      </c>
      <c r="C1714" s="15">
        <v>0</v>
      </c>
      <c r="D1714" s="15">
        <v>0</v>
      </c>
      <c r="E1714" s="15">
        <v>13000</v>
      </c>
      <c r="F1714" s="15">
        <v>13000</v>
      </c>
      <c r="G1714" s="11">
        <f t="shared" si="106"/>
        <v>0</v>
      </c>
      <c r="H1714" s="12">
        <f t="shared" si="107"/>
        <v>0</v>
      </c>
      <c r="I1714" s="324" t="s">
        <v>159</v>
      </c>
      <c r="J1714" s="17">
        <f>VLOOKUP(A1714,'TB 2023'!B:J,9,0)</f>
        <v>0</v>
      </c>
      <c r="K1714" s="18">
        <f t="shared" si="105"/>
        <v>0</v>
      </c>
      <c r="L1714" s="17">
        <f>VLOOKUP(A1714,'TB 2023'!B:M,12,0)</f>
        <v>13000</v>
      </c>
      <c r="M1714" s="18">
        <f t="shared" si="108"/>
        <v>0</v>
      </c>
      <c r="O1714" s="15"/>
    </row>
    <row r="1715" spans="1:15" ht="13.5">
      <c r="A1715" s="13">
        <v>203062299</v>
      </c>
      <c r="B1715" s="14" t="s">
        <v>1812</v>
      </c>
      <c r="C1715" s="15">
        <v>0</v>
      </c>
      <c r="D1715" s="15">
        <v>0</v>
      </c>
      <c r="E1715" s="15">
        <v>13000</v>
      </c>
      <c r="F1715" s="15">
        <v>13000</v>
      </c>
      <c r="G1715" s="11">
        <f t="shared" si="106"/>
        <v>0</v>
      </c>
      <c r="H1715" s="12">
        <f t="shared" si="107"/>
        <v>0</v>
      </c>
      <c r="I1715" s="324" t="s">
        <v>159</v>
      </c>
      <c r="J1715" s="17">
        <f>VLOOKUP(A1715,'TB 2023'!B:J,9,0)</f>
        <v>0</v>
      </c>
      <c r="K1715" s="18">
        <f t="shared" si="105"/>
        <v>0</v>
      </c>
      <c r="L1715" s="17">
        <f>VLOOKUP(A1715,'TB 2023'!B:M,12,0)</f>
        <v>13000</v>
      </c>
      <c r="M1715" s="18">
        <f t="shared" si="108"/>
        <v>0</v>
      </c>
      <c r="O1715" s="15"/>
    </row>
    <row r="1716" spans="1:15" ht="13.5">
      <c r="A1716" s="13">
        <v>203062300</v>
      </c>
      <c r="B1716" s="14" t="s">
        <v>1813</v>
      </c>
      <c r="C1716" s="15">
        <v>0</v>
      </c>
      <c r="D1716" s="15">
        <v>0</v>
      </c>
      <c r="E1716" s="15">
        <v>13000</v>
      </c>
      <c r="F1716" s="15">
        <v>13000</v>
      </c>
      <c r="G1716" s="11">
        <f t="shared" si="106"/>
        <v>0</v>
      </c>
      <c r="H1716" s="12">
        <f t="shared" si="107"/>
        <v>0</v>
      </c>
      <c r="I1716" s="324" t="s">
        <v>159</v>
      </c>
      <c r="J1716" s="17">
        <f>VLOOKUP(A1716,'TB 2023'!B:J,9,0)</f>
        <v>0</v>
      </c>
      <c r="K1716" s="18">
        <f t="shared" si="105"/>
        <v>0</v>
      </c>
      <c r="L1716" s="17">
        <f>VLOOKUP(A1716,'TB 2023'!B:M,12,0)</f>
        <v>13000</v>
      </c>
      <c r="M1716" s="18">
        <f t="shared" si="108"/>
        <v>0</v>
      </c>
      <c r="O1716" s="15"/>
    </row>
    <row r="1717" spans="1:15" ht="13.5">
      <c r="A1717" s="13">
        <v>203062301</v>
      </c>
      <c r="B1717" s="14" t="s">
        <v>1814</v>
      </c>
      <c r="C1717" s="15">
        <v>0</v>
      </c>
      <c r="D1717" s="15">
        <v>0</v>
      </c>
      <c r="E1717" s="15">
        <v>13000</v>
      </c>
      <c r="F1717" s="15">
        <v>13000</v>
      </c>
      <c r="G1717" s="11">
        <f t="shared" si="106"/>
        <v>0</v>
      </c>
      <c r="H1717" s="12">
        <f t="shared" si="107"/>
        <v>0</v>
      </c>
      <c r="I1717" s="324" t="s">
        <v>159</v>
      </c>
      <c r="J1717" s="17">
        <f>VLOOKUP(A1717,'TB 2023'!B:J,9,0)</f>
        <v>0</v>
      </c>
      <c r="K1717" s="18">
        <f t="shared" si="105"/>
        <v>0</v>
      </c>
      <c r="L1717" s="17">
        <f>VLOOKUP(A1717,'TB 2023'!B:M,12,0)</f>
        <v>13000</v>
      </c>
      <c r="M1717" s="18">
        <f t="shared" si="108"/>
        <v>0</v>
      </c>
      <c r="O1717" s="15"/>
    </row>
    <row r="1718" spans="1:15" ht="13.5">
      <c r="A1718" s="13">
        <v>203062302</v>
      </c>
      <c r="B1718" s="14" t="s">
        <v>1815</v>
      </c>
      <c r="C1718" s="15">
        <v>0</v>
      </c>
      <c r="D1718" s="15">
        <v>0</v>
      </c>
      <c r="E1718" s="15">
        <v>13000</v>
      </c>
      <c r="F1718" s="15">
        <v>13000</v>
      </c>
      <c r="G1718" s="11">
        <f t="shared" si="106"/>
        <v>0</v>
      </c>
      <c r="H1718" s="12">
        <f t="shared" si="107"/>
        <v>0</v>
      </c>
      <c r="I1718" s="324" t="s">
        <v>159</v>
      </c>
      <c r="J1718" s="17">
        <f>VLOOKUP(A1718,'TB 2023'!B:J,9,0)</f>
        <v>0</v>
      </c>
      <c r="K1718" s="18">
        <f t="shared" si="105"/>
        <v>0</v>
      </c>
      <c r="L1718" s="17">
        <f>VLOOKUP(A1718,'TB 2023'!B:M,12,0)</f>
        <v>13000</v>
      </c>
      <c r="M1718" s="18">
        <f t="shared" si="108"/>
        <v>0</v>
      </c>
      <c r="O1718" s="15"/>
    </row>
    <row r="1719" spans="1:15" ht="13.5">
      <c r="A1719" s="13">
        <v>203062303</v>
      </c>
      <c r="B1719" s="14" t="s">
        <v>1816</v>
      </c>
      <c r="C1719" s="15">
        <v>0</v>
      </c>
      <c r="D1719" s="15">
        <v>0</v>
      </c>
      <c r="E1719" s="15">
        <v>13000</v>
      </c>
      <c r="F1719" s="15">
        <v>13000</v>
      </c>
      <c r="G1719" s="11">
        <f t="shared" si="106"/>
        <v>0</v>
      </c>
      <c r="H1719" s="12">
        <f t="shared" si="107"/>
        <v>0</v>
      </c>
      <c r="I1719" s="324" t="s">
        <v>159</v>
      </c>
      <c r="J1719" s="17">
        <f>VLOOKUP(A1719,'TB 2023'!B:J,9,0)</f>
        <v>0</v>
      </c>
      <c r="K1719" s="18">
        <f t="shared" si="105"/>
        <v>0</v>
      </c>
      <c r="L1719" s="17">
        <f>VLOOKUP(A1719,'TB 2023'!B:M,12,0)</f>
        <v>13000</v>
      </c>
      <c r="M1719" s="18">
        <f t="shared" si="108"/>
        <v>0</v>
      </c>
      <c r="O1719" s="15"/>
    </row>
    <row r="1720" spans="1:15" ht="13.5">
      <c r="A1720" s="13">
        <v>203062304</v>
      </c>
      <c r="B1720" s="14" t="s">
        <v>1817</v>
      </c>
      <c r="C1720" s="15">
        <v>0</v>
      </c>
      <c r="D1720" s="15">
        <v>0</v>
      </c>
      <c r="E1720" s="15">
        <v>13000</v>
      </c>
      <c r="F1720" s="15">
        <v>13000</v>
      </c>
      <c r="G1720" s="11">
        <f t="shared" si="106"/>
        <v>0</v>
      </c>
      <c r="H1720" s="12">
        <f t="shared" si="107"/>
        <v>0</v>
      </c>
      <c r="I1720" s="324" t="s">
        <v>159</v>
      </c>
      <c r="J1720" s="17">
        <f>VLOOKUP(A1720,'TB 2023'!B:J,9,0)</f>
        <v>0</v>
      </c>
      <c r="K1720" s="18">
        <f t="shared" si="105"/>
        <v>0</v>
      </c>
      <c r="L1720" s="17">
        <f>VLOOKUP(A1720,'TB 2023'!B:M,12,0)</f>
        <v>13000</v>
      </c>
      <c r="M1720" s="18">
        <f t="shared" si="108"/>
        <v>0</v>
      </c>
      <c r="O1720" s="15"/>
    </row>
    <row r="1721" spans="1:15" ht="13.5">
      <c r="A1721" s="13">
        <v>203062305</v>
      </c>
      <c r="B1721" s="14" t="s">
        <v>1818</v>
      </c>
      <c r="C1721" s="15">
        <v>0</v>
      </c>
      <c r="D1721" s="15">
        <v>0</v>
      </c>
      <c r="E1721" s="15">
        <v>2000</v>
      </c>
      <c r="F1721" s="15">
        <v>2000</v>
      </c>
      <c r="G1721" s="11">
        <f t="shared" si="106"/>
        <v>0</v>
      </c>
      <c r="H1721" s="12">
        <f t="shared" si="107"/>
        <v>0</v>
      </c>
      <c r="I1721" s="324" t="s">
        <v>159</v>
      </c>
      <c r="J1721" s="17">
        <f>VLOOKUP(A1721,'TB 2023'!B:J,9,0)</f>
        <v>0</v>
      </c>
      <c r="K1721" s="18">
        <f t="shared" si="105"/>
        <v>0</v>
      </c>
      <c r="L1721" s="17">
        <f>VLOOKUP(A1721,'TB 2023'!B:M,12,0)</f>
        <v>2000</v>
      </c>
      <c r="M1721" s="18">
        <f t="shared" si="108"/>
        <v>0</v>
      </c>
      <c r="O1721" s="15"/>
    </row>
    <row r="1722" spans="1:15" ht="13.5">
      <c r="A1722" s="13">
        <v>203062306</v>
      </c>
      <c r="B1722" s="14" t="s">
        <v>1819</v>
      </c>
      <c r="C1722" s="15">
        <v>0</v>
      </c>
      <c r="D1722" s="15">
        <v>0</v>
      </c>
      <c r="E1722" s="15">
        <v>13000</v>
      </c>
      <c r="F1722" s="15">
        <v>13000</v>
      </c>
      <c r="G1722" s="11">
        <f t="shared" si="106"/>
        <v>0</v>
      </c>
      <c r="H1722" s="12">
        <f t="shared" si="107"/>
        <v>0</v>
      </c>
      <c r="I1722" s="324" t="s">
        <v>159</v>
      </c>
      <c r="J1722" s="17">
        <f>VLOOKUP(A1722,'TB 2023'!B:J,9,0)</f>
        <v>0</v>
      </c>
      <c r="K1722" s="18">
        <f t="shared" si="105"/>
        <v>0</v>
      </c>
      <c r="L1722" s="17">
        <f>VLOOKUP(A1722,'TB 2023'!B:M,12,0)</f>
        <v>13000</v>
      </c>
      <c r="M1722" s="18">
        <f t="shared" si="108"/>
        <v>0</v>
      </c>
      <c r="O1722" s="15"/>
    </row>
    <row r="1723" spans="1:15" ht="13.5">
      <c r="A1723" s="13">
        <v>203062307</v>
      </c>
      <c r="B1723" s="14" t="s">
        <v>1820</v>
      </c>
      <c r="C1723" s="15">
        <v>0</v>
      </c>
      <c r="D1723" s="15">
        <v>0</v>
      </c>
      <c r="E1723" s="15">
        <v>4000</v>
      </c>
      <c r="F1723" s="15">
        <v>4000</v>
      </c>
      <c r="G1723" s="11">
        <f t="shared" si="106"/>
        <v>0</v>
      </c>
      <c r="H1723" s="12">
        <f t="shared" si="107"/>
        <v>0</v>
      </c>
      <c r="I1723" s="324" t="s">
        <v>159</v>
      </c>
      <c r="J1723" s="17">
        <f>VLOOKUP(A1723,'TB 2023'!B:J,9,0)</f>
        <v>0</v>
      </c>
      <c r="K1723" s="18">
        <f t="shared" si="105"/>
        <v>0</v>
      </c>
      <c r="L1723" s="17">
        <f>VLOOKUP(A1723,'TB 2023'!B:M,12,0)</f>
        <v>4000</v>
      </c>
      <c r="M1723" s="18">
        <f t="shared" si="108"/>
        <v>0</v>
      </c>
      <c r="O1723" s="15"/>
    </row>
    <row r="1724" spans="1:15" ht="13.5">
      <c r="A1724" s="13">
        <v>203062308</v>
      </c>
      <c r="B1724" s="14" t="s">
        <v>1821</v>
      </c>
      <c r="C1724" s="15">
        <v>0</v>
      </c>
      <c r="D1724" s="15">
        <v>0</v>
      </c>
      <c r="E1724" s="15">
        <v>13000</v>
      </c>
      <c r="F1724" s="15">
        <v>13000</v>
      </c>
      <c r="G1724" s="11">
        <f t="shared" si="106"/>
        <v>0</v>
      </c>
      <c r="H1724" s="12">
        <f t="shared" si="107"/>
        <v>0</v>
      </c>
      <c r="I1724" s="324" t="s">
        <v>159</v>
      </c>
      <c r="J1724" s="17">
        <f>VLOOKUP(A1724,'TB 2023'!B:J,9,0)</f>
        <v>0</v>
      </c>
      <c r="K1724" s="18">
        <f t="shared" si="105"/>
        <v>0</v>
      </c>
      <c r="L1724" s="17">
        <f>VLOOKUP(A1724,'TB 2023'!B:M,12,0)</f>
        <v>13000</v>
      </c>
      <c r="M1724" s="18">
        <f t="shared" si="108"/>
        <v>0</v>
      </c>
      <c r="O1724" s="15"/>
    </row>
    <row r="1725" spans="1:15" ht="13.5">
      <c r="A1725" s="13">
        <v>203062309</v>
      </c>
      <c r="B1725" s="14" t="s">
        <v>1822</v>
      </c>
      <c r="C1725" s="15">
        <v>0</v>
      </c>
      <c r="D1725" s="15">
        <v>0</v>
      </c>
      <c r="E1725" s="15">
        <v>0</v>
      </c>
      <c r="F1725" s="15">
        <v>0</v>
      </c>
      <c r="G1725" s="11">
        <f t="shared" si="106"/>
        <v>0</v>
      </c>
      <c r="H1725" s="12">
        <f t="shared" si="107"/>
        <v>0</v>
      </c>
      <c r="I1725" s="324" t="s">
        <v>159</v>
      </c>
      <c r="J1725" s="17">
        <f>VLOOKUP(A1725,'TB 2023'!B:J,9,0)</f>
        <v>0</v>
      </c>
      <c r="K1725" s="18">
        <f t="shared" si="105"/>
        <v>0</v>
      </c>
      <c r="L1725" s="17">
        <f>VLOOKUP(A1725,'TB 2023'!B:M,12,0)</f>
        <v>0</v>
      </c>
      <c r="M1725" s="18">
        <f t="shared" si="108"/>
        <v>0</v>
      </c>
      <c r="O1725" s="15"/>
    </row>
    <row r="1726" spans="1:15" ht="13.5">
      <c r="A1726" s="13">
        <v>203062310</v>
      </c>
      <c r="B1726" s="14" t="s">
        <v>1823</v>
      </c>
      <c r="C1726" s="15">
        <v>0</v>
      </c>
      <c r="D1726" s="15">
        <v>0</v>
      </c>
      <c r="E1726" s="15">
        <v>13000</v>
      </c>
      <c r="F1726" s="15">
        <v>13000</v>
      </c>
      <c r="G1726" s="11">
        <f t="shared" si="106"/>
        <v>0</v>
      </c>
      <c r="H1726" s="12">
        <f t="shared" si="107"/>
        <v>0</v>
      </c>
      <c r="I1726" s="324" t="s">
        <v>159</v>
      </c>
      <c r="J1726" s="17">
        <f>VLOOKUP(A1726,'TB 2023'!B:J,9,0)</f>
        <v>0</v>
      </c>
      <c r="K1726" s="18">
        <f t="shared" si="105"/>
        <v>0</v>
      </c>
      <c r="L1726" s="17">
        <f>VLOOKUP(A1726,'TB 2023'!B:M,12,0)</f>
        <v>13000</v>
      </c>
      <c r="M1726" s="18">
        <f t="shared" si="108"/>
        <v>0</v>
      </c>
      <c r="O1726" s="15"/>
    </row>
    <row r="1727" spans="1:15" ht="13.5">
      <c r="A1727" s="13">
        <v>203062311</v>
      </c>
      <c r="B1727" s="14" t="s">
        <v>1824</v>
      </c>
      <c r="C1727" s="15">
        <v>0</v>
      </c>
      <c r="D1727" s="15">
        <v>0</v>
      </c>
      <c r="E1727" s="15">
        <v>13000</v>
      </c>
      <c r="F1727" s="15">
        <v>13000</v>
      </c>
      <c r="G1727" s="11">
        <f t="shared" si="106"/>
        <v>0</v>
      </c>
      <c r="H1727" s="12">
        <f t="shared" si="107"/>
        <v>0</v>
      </c>
      <c r="I1727" s="324" t="s">
        <v>159</v>
      </c>
      <c r="J1727" s="17">
        <f>VLOOKUP(A1727,'TB 2023'!B:J,9,0)</f>
        <v>0</v>
      </c>
      <c r="K1727" s="18">
        <f t="shared" si="105"/>
        <v>0</v>
      </c>
      <c r="L1727" s="17">
        <f>VLOOKUP(A1727,'TB 2023'!B:M,12,0)</f>
        <v>13000</v>
      </c>
      <c r="M1727" s="18">
        <f t="shared" si="108"/>
        <v>0</v>
      </c>
      <c r="O1727" s="15"/>
    </row>
    <row r="1728" spans="1:15" ht="13.5">
      <c r="A1728" s="13">
        <v>203062312</v>
      </c>
      <c r="B1728" s="14" t="s">
        <v>1825</v>
      </c>
      <c r="C1728" s="15">
        <v>0</v>
      </c>
      <c r="D1728" s="15">
        <v>0</v>
      </c>
      <c r="E1728" s="15">
        <v>13000</v>
      </c>
      <c r="F1728" s="15">
        <v>13000</v>
      </c>
      <c r="G1728" s="11">
        <f t="shared" si="106"/>
        <v>0</v>
      </c>
      <c r="H1728" s="12">
        <f t="shared" si="107"/>
        <v>0</v>
      </c>
      <c r="I1728" s="324" t="s">
        <v>159</v>
      </c>
      <c r="J1728" s="17">
        <f>VLOOKUP(A1728,'TB 2023'!B:J,9,0)</f>
        <v>0</v>
      </c>
      <c r="K1728" s="18">
        <f t="shared" si="105"/>
        <v>0</v>
      </c>
      <c r="L1728" s="17">
        <f>VLOOKUP(A1728,'TB 2023'!B:M,12,0)</f>
        <v>13000</v>
      </c>
      <c r="M1728" s="18">
        <f t="shared" si="108"/>
        <v>0</v>
      </c>
      <c r="O1728" s="15"/>
    </row>
    <row r="1729" spans="1:15" ht="13.5">
      <c r="A1729" s="13">
        <v>203062313</v>
      </c>
      <c r="B1729" s="14" t="s">
        <v>1826</v>
      </c>
      <c r="C1729" s="15">
        <v>0</v>
      </c>
      <c r="D1729" s="15">
        <v>0</v>
      </c>
      <c r="E1729" s="15">
        <v>0</v>
      </c>
      <c r="F1729" s="15">
        <v>0</v>
      </c>
      <c r="G1729" s="11">
        <f t="shared" si="106"/>
        <v>0</v>
      </c>
      <c r="H1729" s="12">
        <f t="shared" si="107"/>
        <v>0</v>
      </c>
      <c r="I1729" s="324" t="s">
        <v>159</v>
      </c>
      <c r="J1729" s="17">
        <f>VLOOKUP(A1729,'TB 2023'!B:J,9,0)</f>
        <v>0</v>
      </c>
      <c r="K1729" s="18">
        <f t="shared" si="105"/>
        <v>0</v>
      </c>
      <c r="L1729" s="17">
        <f>VLOOKUP(A1729,'TB 2023'!B:M,12,0)</f>
        <v>0</v>
      </c>
      <c r="M1729" s="18">
        <f t="shared" si="108"/>
        <v>0</v>
      </c>
      <c r="O1729" s="15"/>
    </row>
    <row r="1730" spans="1:15" ht="13.5">
      <c r="A1730" s="13">
        <v>203062314</v>
      </c>
      <c r="B1730" s="14" t="s">
        <v>1827</v>
      </c>
      <c r="C1730" s="15">
        <v>0</v>
      </c>
      <c r="D1730" s="15">
        <v>0</v>
      </c>
      <c r="E1730" s="15">
        <v>58500</v>
      </c>
      <c r="F1730" s="15">
        <v>58500</v>
      </c>
      <c r="G1730" s="11">
        <f t="shared" si="106"/>
        <v>0</v>
      </c>
      <c r="H1730" s="12">
        <f t="shared" si="107"/>
        <v>0</v>
      </c>
      <c r="I1730" s="324" t="s">
        <v>159</v>
      </c>
      <c r="J1730" s="17">
        <f>VLOOKUP(A1730,'TB 2023'!B:J,9,0)</f>
        <v>0</v>
      </c>
      <c r="K1730" s="18">
        <f t="shared" si="105"/>
        <v>0</v>
      </c>
      <c r="L1730" s="17">
        <f>VLOOKUP(A1730,'TB 2023'!B:M,12,0)</f>
        <v>58500</v>
      </c>
      <c r="M1730" s="18">
        <f t="shared" si="108"/>
        <v>0</v>
      </c>
      <c r="O1730" s="15"/>
    </row>
    <row r="1731" spans="1:15" ht="13.5">
      <c r="A1731" s="13">
        <v>203062315</v>
      </c>
      <c r="B1731" s="14" t="s">
        <v>1828</v>
      </c>
      <c r="C1731" s="15">
        <v>0</v>
      </c>
      <c r="D1731" s="15">
        <v>0</v>
      </c>
      <c r="E1731" s="15">
        <v>13000</v>
      </c>
      <c r="F1731" s="15">
        <v>13000</v>
      </c>
      <c r="G1731" s="11">
        <f t="shared" si="106"/>
        <v>0</v>
      </c>
      <c r="H1731" s="12">
        <f t="shared" si="107"/>
        <v>0</v>
      </c>
      <c r="I1731" s="324" t="s">
        <v>159</v>
      </c>
      <c r="J1731" s="17">
        <f>VLOOKUP(A1731,'TB 2023'!B:J,9,0)</f>
        <v>0</v>
      </c>
      <c r="K1731" s="18">
        <f t="shared" si="105"/>
        <v>0</v>
      </c>
      <c r="L1731" s="17">
        <f>VLOOKUP(A1731,'TB 2023'!B:M,12,0)</f>
        <v>13000</v>
      </c>
      <c r="M1731" s="18">
        <f t="shared" si="108"/>
        <v>0</v>
      </c>
      <c r="O1731" s="15"/>
    </row>
    <row r="1732" spans="1:15" ht="13.5">
      <c r="A1732" s="13">
        <v>203062316</v>
      </c>
      <c r="B1732" s="14" t="s">
        <v>1829</v>
      </c>
      <c r="C1732" s="15">
        <v>0</v>
      </c>
      <c r="D1732" s="15">
        <v>0</v>
      </c>
      <c r="E1732" s="15">
        <v>13000</v>
      </c>
      <c r="F1732" s="15">
        <v>13000</v>
      </c>
      <c r="G1732" s="11">
        <f t="shared" si="106"/>
        <v>0</v>
      </c>
      <c r="H1732" s="12">
        <f t="shared" si="107"/>
        <v>0</v>
      </c>
      <c r="I1732" s="324" t="s">
        <v>159</v>
      </c>
      <c r="J1732" s="17">
        <f>VLOOKUP(A1732,'TB 2023'!B:J,9,0)</f>
        <v>0</v>
      </c>
      <c r="K1732" s="18">
        <f t="shared" si="105"/>
        <v>0</v>
      </c>
      <c r="L1732" s="17">
        <f>VLOOKUP(A1732,'TB 2023'!B:M,12,0)</f>
        <v>13000</v>
      </c>
      <c r="M1732" s="18">
        <f t="shared" si="108"/>
        <v>0</v>
      </c>
      <c r="O1732" s="15"/>
    </row>
    <row r="1733" spans="1:15" ht="13.5">
      <c r="A1733" s="13">
        <v>203062317</v>
      </c>
      <c r="B1733" s="14" t="s">
        <v>1830</v>
      </c>
      <c r="C1733" s="15">
        <v>0</v>
      </c>
      <c r="D1733" s="15">
        <v>0</v>
      </c>
      <c r="E1733" s="15">
        <v>13000</v>
      </c>
      <c r="F1733" s="15">
        <v>13000</v>
      </c>
      <c r="G1733" s="11">
        <f t="shared" si="106"/>
        <v>0</v>
      </c>
      <c r="H1733" s="12">
        <f t="shared" si="107"/>
        <v>0</v>
      </c>
      <c r="I1733" s="324" t="s">
        <v>159</v>
      </c>
      <c r="J1733" s="17">
        <f>VLOOKUP(A1733,'TB 2023'!B:J,9,0)</f>
        <v>0</v>
      </c>
      <c r="K1733" s="18">
        <f t="shared" ref="K1733:K1796" si="109">J1733-C1733</f>
        <v>0</v>
      </c>
      <c r="L1733" s="17">
        <f>VLOOKUP(A1733,'TB 2023'!B:M,12,0)</f>
        <v>13000</v>
      </c>
      <c r="M1733" s="18">
        <f t="shared" si="108"/>
        <v>0</v>
      </c>
      <c r="O1733" s="15"/>
    </row>
    <row r="1734" spans="1:15" ht="13.5">
      <c r="A1734" s="13">
        <v>203062318</v>
      </c>
      <c r="B1734" s="14" t="s">
        <v>1831</v>
      </c>
      <c r="C1734" s="15">
        <v>0</v>
      </c>
      <c r="D1734" s="15">
        <v>0</v>
      </c>
      <c r="E1734" s="15">
        <v>13000</v>
      </c>
      <c r="F1734" s="15">
        <v>13000</v>
      </c>
      <c r="G1734" s="11">
        <f t="shared" ref="G1734:G1797" si="110">IF((C1734+E1734)-(D1734+F1734)&lt;0,0,(C1734+E1734)-(D1734+F1734))</f>
        <v>0</v>
      </c>
      <c r="H1734" s="12">
        <f t="shared" ref="H1734:H1797" si="111">-IF((C1734+E1734)-(D1734+F1734)&lt;0,(C1734+E1734)-(D1734+F1734),0)</f>
        <v>0</v>
      </c>
      <c r="I1734" s="324" t="s">
        <v>159</v>
      </c>
      <c r="J1734" s="17">
        <f>VLOOKUP(A1734,'TB 2023'!B:J,9,0)</f>
        <v>0</v>
      </c>
      <c r="K1734" s="18">
        <f t="shared" si="109"/>
        <v>0</v>
      </c>
      <c r="L1734" s="17">
        <f>VLOOKUP(A1734,'TB 2023'!B:M,12,0)</f>
        <v>13000</v>
      </c>
      <c r="M1734" s="18">
        <f t="shared" ref="M1734:M1797" si="112">L1734-F1734</f>
        <v>0</v>
      </c>
      <c r="O1734" s="15"/>
    </row>
    <row r="1735" spans="1:15" ht="13.5">
      <c r="A1735" s="13">
        <v>203062319</v>
      </c>
      <c r="B1735" s="14" t="s">
        <v>1832</v>
      </c>
      <c r="C1735" s="15">
        <v>0</v>
      </c>
      <c r="D1735" s="15">
        <v>0</v>
      </c>
      <c r="E1735" s="15">
        <v>13000</v>
      </c>
      <c r="F1735" s="15">
        <v>13000</v>
      </c>
      <c r="G1735" s="11">
        <f t="shared" si="110"/>
        <v>0</v>
      </c>
      <c r="H1735" s="12">
        <f t="shared" si="111"/>
        <v>0</v>
      </c>
      <c r="I1735" s="324" t="s">
        <v>159</v>
      </c>
      <c r="J1735" s="17">
        <f>VLOOKUP(A1735,'TB 2023'!B:J,9,0)</f>
        <v>0</v>
      </c>
      <c r="K1735" s="18">
        <f t="shared" si="109"/>
        <v>0</v>
      </c>
      <c r="L1735" s="17">
        <f>VLOOKUP(A1735,'TB 2023'!B:M,12,0)</f>
        <v>13000</v>
      </c>
      <c r="M1735" s="18">
        <f t="shared" si="112"/>
        <v>0</v>
      </c>
      <c r="O1735" s="15"/>
    </row>
    <row r="1736" spans="1:15" ht="13.5">
      <c r="A1736" s="13">
        <v>203062320</v>
      </c>
      <c r="B1736" s="14" t="s">
        <v>1833</v>
      </c>
      <c r="C1736" s="15">
        <v>0</v>
      </c>
      <c r="D1736" s="15">
        <v>0</v>
      </c>
      <c r="E1736" s="15">
        <v>13000</v>
      </c>
      <c r="F1736" s="15">
        <v>13000</v>
      </c>
      <c r="G1736" s="11">
        <f t="shared" si="110"/>
        <v>0</v>
      </c>
      <c r="H1736" s="12">
        <f t="shared" si="111"/>
        <v>0</v>
      </c>
      <c r="I1736" s="324" t="s">
        <v>159</v>
      </c>
      <c r="J1736" s="17">
        <f>VLOOKUP(A1736,'TB 2023'!B:J,9,0)</f>
        <v>0</v>
      </c>
      <c r="K1736" s="18">
        <f t="shared" si="109"/>
        <v>0</v>
      </c>
      <c r="L1736" s="17">
        <f>VLOOKUP(A1736,'TB 2023'!B:M,12,0)</f>
        <v>13000</v>
      </c>
      <c r="M1736" s="18">
        <f t="shared" si="112"/>
        <v>0</v>
      </c>
      <c r="O1736" s="15"/>
    </row>
    <row r="1737" spans="1:15" ht="13.5">
      <c r="A1737" s="13">
        <v>203062321</v>
      </c>
      <c r="B1737" s="14" t="s">
        <v>1834</v>
      </c>
      <c r="C1737" s="15">
        <v>0</v>
      </c>
      <c r="D1737" s="15">
        <v>0</v>
      </c>
      <c r="E1737" s="15">
        <v>13000</v>
      </c>
      <c r="F1737" s="15">
        <v>13000</v>
      </c>
      <c r="G1737" s="11">
        <f t="shared" si="110"/>
        <v>0</v>
      </c>
      <c r="H1737" s="12">
        <f t="shared" si="111"/>
        <v>0</v>
      </c>
      <c r="I1737" s="324" t="s">
        <v>159</v>
      </c>
      <c r="J1737" s="17">
        <f>VLOOKUP(A1737,'TB 2023'!B:J,9,0)</f>
        <v>0</v>
      </c>
      <c r="K1737" s="18">
        <f t="shared" si="109"/>
        <v>0</v>
      </c>
      <c r="L1737" s="17">
        <f>VLOOKUP(A1737,'TB 2023'!B:M,12,0)</f>
        <v>13000</v>
      </c>
      <c r="M1737" s="18">
        <f t="shared" si="112"/>
        <v>0</v>
      </c>
      <c r="O1737" s="15"/>
    </row>
    <row r="1738" spans="1:15" ht="13.5">
      <c r="A1738" s="13">
        <v>203062322</v>
      </c>
      <c r="B1738" s="14" t="s">
        <v>1835</v>
      </c>
      <c r="C1738" s="15">
        <v>0</v>
      </c>
      <c r="D1738" s="15">
        <v>0</v>
      </c>
      <c r="E1738" s="15">
        <v>0</v>
      </c>
      <c r="F1738" s="15">
        <v>0</v>
      </c>
      <c r="G1738" s="11">
        <f t="shared" si="110"/>
        <v>0</v>
      </c>
      <c r="H1738" s="12">
        <f t="shared" si="111"/>
        <v>0</v>
      </c>
      <c r="I1738" s="324" t="s">
        <v>159</v>
      </c>
      <c r="J1738" s="17">
        <f>VLOOKUP(A1738,'TB 2023'!B:J,9,0)</f>
        <v>0</v>
      </c>
      <c r="K1738" s="18">
        <f t="shared" si="109"/>
        <v>0</v>
      </c>
      <c r="L1738" s="17">
        <f>VLOOKUP(A1738,'TB 2023'!B:M,12,0)</f>
        <v>0</v>
      </c>
      <c r="M1738" s="18">
        <f t="shared" si="112"/>
        <v>0</v>
      </c>
      <c r="O1738" s="15"/>
    </row>
    <row r="1739" spans="1:15" ht="13.5">
      <c r="A1739" s="13">
        <v>203062323</v>
      </c>
      <c r="B1739" s="14" t="s">
        <v>1836</v>
      </c>
      <c r="C1739" s="15">
        <v>0</v>
      </c>
      <c r="D1739" s="15">
        <v>0</v>
      </c>
      <c r="E1739" s="15">
        <v>13000</v>
      </c>
      <c r="F1739" s="15">
        <v>13000</v>
      </c>
      <c r="G1739" s="11">
        <f t="shared" si="110"/>
        <v>0</v>
      </c>
      <c r="H1739" s="12">
        <f t="shared" si="111"/>
        <v>0</v>
      </c>
      <c r="I1739" s="324" t="s">
        <v>159</v>
      </c>
      <c r="J1739" s="17">
        <f>VLOOKUP(A1739,'TB 2023'!B:J,9,0)</f>
        <v>0</v>
      </c>
      <c r="K1739" s="18">
        <f t="shared" si="109"/>
        <v>0</v>
      </c>
      <c r="L1739" s="17">
        <f>VLOOKUP(A1739,'TB 2023'!B:M,12,0)</f>
        <v>13000</v>
      </c>
      <c r="M1739" s="18">
        <f t="shared" si="112"/>
        <v>0</v>
      </c>
      <c r="O1739" s="15"/>
    </row>
    <row r="1740" spans="1:15" ht="13.5">
      <c r="A1740" s="13">
        <v>203062324</v>
      </c>
      <c r="B1740" s="14" t="s">
        <v>1837</v>
      </c>
      <c r="C1740" s="15">
        <v>0</v>
      </c>
      <c r="D1740" s="15">
        <v>0</v>
      </c>
      <c r="E1740" s="15">
        <v>13000</v>
      </c>
      <c r="F1740" s="15">
        <v>13000</v>
      </c>
      <c r="G1740" s="11">
        <f t="shared" si="110"/>
        <v>0</v>
      </c>
      <c r="H1740" s="12">
        <f t="shared" si="111"/>
        <v>0</v>
      </c>
      <c r="I1740" s="324" t="s">
        <v>159</v>
      </c>
      <c r="J1740" s="17">
        <f>VLOOKUP(A1740,'TB 2023'!B:J,9,0)</f>
        <v>0</v>
      </c>
      <c r="K1740" s="18">
        <f t="shared" si="109"/>
        <v>0</v>
      </c>
      <c r="L1740" s="17">
        <f>VLOOKUP(A1740,'TB 2023'!B:M,12,0)</f>
        <v>13000</v>
      </c>
      <c r="M1740" s="18">
        <f t="shared" si="112"/>
        <v>0</v>
      </c>
      <c r="O1740" s="15"/>
    </row>
    <row r="1741" spans="1:15" ht="13.5">
      <c r="A1741" s="13">
        <v>203062325</v>
      </c>
      <c r="B1741" s="14" t="s">
        <v>1838</v>
      </c>
      <c r="C1741" s="15">
        <v>0</v>
      </c>
      <c r="D1741" s="15">
        <v>0</v>
      </c>
      <c r="E1741" s="15">
        <v>148832</v>
      </c>
      <c r="F1741" s="15">
        <v>148832</v>
      </c>
      <c r="G1741" s="11">
        <f t="shared" si="110"/>
        <v>0</v>
      </c>
      <c r="H1741" s="12">
        <f t="shared" si="111"/>
        <v>0</v>
      </c>
      <c r="I1741" s="324" t="s">
        <v>159</v>
      </c>
      <c r="J1741" s="17">
        <f>VLOOKUP(A1741,'TB 2023'!B:J,9,0)</f>
        <v>0</v>
      </c>
      <c r="K1741" s="18">
        <f t="shared" si="109"/>
        <v>0</v>
      </c>
      <c r="L1741" s="17">
        <f>VLOOKUP(A1741,'TB 2023'!B:M,12,0)</f>
        <v>148832</v>
      </c>
      <c r="M1741" s="18">
        <f t="shared" si="112"/>
        <v>0</v>
      </c>
      <c r="O1741" s="15"/>
    </row>
    <row r="1742" spans="1:15" ht="13.5">
      <c r="A1742" s="13">
        <v>203062326</v>
      </c>
      <c r="B1742" s="14" t="s">
        <v>1839</v>
      </c>
      <c r="C1742" s="15">
        <v>0</v>
      </c>
      <c r="D1742" s="15">
        <v>0</v>
      </c>
      <c r="E1742" s="15">
        <v>16145</v>
      </c>
      <c r="F1742" s="15">
        <v>16145</v>
      </c>
      <c r="G1742" s="11">
        <f t="shared" si="110"/>
        <v>0</v>
      </c>
      <c r="H1742" s="12">
        <f t="shared" si="111"/>
        <v>0</v>
      </c>
      <c r="I1742" s="324" t="s">
        <v>159</v>
      </c>
      <c r="J1742" s="17">
        <f>VLOOKUP(A1742,'TB 2023'!B:J,9,0)</f>
        <v>0</v>
      </c>
      <c r="K1742" s="18">
        <f t="shared" si="109"/>
        <v>0</v>
      </c>
      <c r="L1742" s="17">
        <f>VLOOKUP(A1742,'TB 2023'!B:M,12,0)</f>
        <v>16145</v>
      </c>
      <c r="M1742" s="18">
        <f t="shared" si="112"/>
        <v>0</v>
      </c>
      <c r="O1742" s="15"/>
    </row>
    <row r="1743" spans="1:15" ht="13.5">
      <c r="A1743" s="13">
        <v>203062327</v>
      </c>
      <c r="B1743" s="14" t="s">
        <v>1840</v>
      </c>
      <c r="C1743" s="15">
        <v>0</v>
      </c>
      <c r="D1743" s="15">
        <v>0</v>
      </c>
      <c r="E1743" s="15">
        <v>22704</v>
      </c>
      <c r="F1743" s="15">
        <v>22704</v>
      </c>
      <c r="G1743" s="11">
        <f t="shared" si="110"/>
        <v>0</v>
      </c>
      <c r="H1743" s="12">
        <f t="shared" si="111"/>
        <v>0</v>
      </c>
      <c r="I1743" s="324" t="s">
        <v>159</v>
      </c>
      <c r="J1743" s="17">
        <f>VLOOKUP(A1743,'TB 2023'!B:J,9,0)</f>
        <v>0</v>
      </c>
      <c r="K1743" s="18">
        <f t="shared" si="109"/>
        <v>0</v>
      </c>
      <c r="L1743" s="17">
        <f>VLOOKUP(A1743,'TB 2023'!B:M,12,0)</f>
        <v>22704</v>
      </c>
      <c r="M1743" s="18">
        <f t="shared" si="112"/>
        <v>0</v>
      </c>
      <c r="O1743" s="15"/>
    </row>
    <row r="1744" spans="1:15" ht="13.5">
      <c r="A1744" s="13">
        <v>203062328</v>
      </c>
      <c r="B1744" s="14" t="s">
        <v>1841</v>
      </c>
      <c r="C1744" s="15">
        <v>0</v>
      </c>
      <c r="D1744" s="15">
        <v>0</v>
      </c>
      <c r="E1744" s="15">
        <v>39622</v>
      </c>
      <c r="F1744" s="15">
        <v>39622</v>
      </c>
      <c r="G1744" s="11">
        <f t="shared" si="110"/>
        <v>0</v>
      </c>
      <c r="H1744" s="12">
        <f t="shared" si="111"/>
        <v>0</v>
      </c>
      <c r="I1744" s="324" t="s">
        <v>159</v>
      </c>
      <c r="J1744" s="17">
        <f>VLOOKUP(A1744,'TB 2023'!B:J,9,0)</f>
        <v>0</v>
      </c>
      <c r="K1744" s="18">
        <f t="shared" si="109"/>
        <v>0</v>
      </c>
      <c r="L1744" s="17">
        <f>VLOOKUP(A1744,'TB 2023'!B:M,12,0)</f>
        <v>39622</v>
      </c>
      <c r="M1744" s="18">
        <f t="shared" si="112"/>
        <v>0</v>
      </c>
      <c r="O1744" s="15"/>
    </row>
    <row r="1745" spans="1:15" ht="13.5">
      <c r="A1745" s="13">
        <v>203062329</v>
      </c>
      <c r="B1745" s="14" t="s">
        <v>1842</v>
      </c>
      <c r="C1745" s="15">
        <v>0</v>
      </c>
      <c r="D1745" s="15">
        <v>0</v>
      </c>
      <c r="E1745" s="15">
        <v>47165</v>
      </c>
      <c r="F1745" s="15">
        <v>47165</v>
      </c>
      <c r="G1745" s="11">
        <f t="shared" si="110"/>
        <v>0</v>
      </c>
      <c r="H1745" s="12">
        <f t="shared" si="111"/>
        <v>0</v>
      </c>
      <c r="I1745" s="324" t="s">
        <v>159</v>
      </c>
      <c r="J1745" s="17">
        <f>VLOOKUP(A1745,'TB 2023'!B:J,9,0)</f>
        <v>0</v>
      </c>
      <c r="K1745" s="18">
        <f t="shared" si="109"/>
        <v>0</v>
      </c>
      <c r="L1745" s="17">
        <f>VLOOKUP(A1745,'TB 2023'!B:M,12,0)</f>
        <v>47165</v>
      </c>
      <c r="M1745" s="18">
        <f t="shared" si="112"/>
        <v>0</v>
      </c>
      <c r="O1745" s="15"/>
    </row>
    <row r="1746" spans="1:15" ht="13.5">
      <c r="A1746" s="13">
        <v>203062330</v>
      </c>
      <c r="B1746" s="14" t="s">
        <v>1843</v>
      </c>
      <c r="C1746" s="15">
        <v>0</v>
      </c>
      <c r="D1746" s="15">
        <v>0</v>
      </c>
      <c r="E1746" s="15">
        <v>105511</v>
      </c>
      <c r="F1746" s="15">
        <v>105511</v>
      </c>
      <c r="G1746" s="11">
        <f t="shared" si="110"/>
        <v>0</v>
      </c>
      <c r="H1746" s="12">
        <f t="shared" si="111"/>
        <v>0</v>
      </c>
      <c r="I1746" s="324" t="s">
        <v>159</v>
      </c>
      <c r="J1746" s="17">
        <f>VLOOKUP(A1746,'TB 2023'!B:J,9,0)</f>
        <v>0</v>
      </c>
      <c r="K1746" s="18">
        <f t="shared" si="109"/>
        <v>0</v>
      </c>
      <c r="L1746" s="17">
        <f>VLOOKUP(A1746,'TB 2023'!B:M,12,0)</f>
        <v>105511</v>
      </c>
      <c r="M1746" s="18">
        <f t="shared" si="112"/>
        <v>0</v>
      </c>
      <c r="O1746" s="15"/>
    </row>
    <row r="1747" spans="1:15" ht="13.5">
      <c r="A1747" s="13">
        <v>203062331</v>
      </c>
      <c r="B1747" s="14" t="s">
        <v>1844</v>
      </c>
      <c r="C1747" s="15">
        <v>0</v>
      </c>
      <c r="D1747" s="15">
        <v>0</v>
      </c>
      <c r="E1747" s="15">
        <v>0</v>
      </c>
      <c r="F1747" s="15">
        <v>0</v>
      </c>
      <c r="G1747" s="11">
        <f t="shared" si="110"/>
        <v>0</v>
      </c>
      <c r="H1747" s="12">
        <f t="shared" si="111"/>
        <v>0</v>
      </c>
      <c r="I1747" s="324" t="s">
        <v>159</v>
      </c>
      <c r="J1747" s="17">
        <f>VLOOKUP(A1747,'TB 2023'!B:J,9,0)</f>
        <v>0</v>
      </c>
      <c r="K1747" s="18">
        <f t="shared" si="109"/>
        <v>0</v>
      </c>
      <c r="L1747" s="17">
        <f>VLOOKUP(A1747,'TB 2023'!B:M,12,0)</f>
        <v>0</v>
      </c>
      <c r="M1747" s="18">
        <f t="shared" si="112"/>
        <v>0</v>
      </c>
      <c r="O1747" s="15"/>
    </row>
    <row r="1748" spans="1:15" ht="13.5">
      <c r="A1748" s="13">
        <v>203062332</v>
      </c>
      <c r="B1748" s="14" t="s">
        <v>1845</v>
      </c>
      <c r="C1748" s="15">
        <v>0</v>
      </c>
      <c r="D1748" s="15">
        <v>0</v>
      </c>
      <c r="E1748" s="15">
        <v>36239</v>
      </c>
      <c r="F1748" s="15">
        <v>36239</v>
      </c>
      <c r="G1748" s="11">
        <f t="shared" si="110"/>
        <v>0</v>
      </c>
      <c r="H1748" s="12">
        <f t="shared" si="111"/>
        <v>0</v>
      </c>
      <c r="I1748" s="324" t="s">
        <v>159</v>
      </c>
      <c r="J1748" s="17">
        <f>VLOOKUP(A1748,'TB 2023'!B:J,9,0)</f>
        <v>0</v>
      </c>
      <c r="K1748" s="18">
        <f t="shared" si="109"/>
        <v>0</v>
      </c>
      <c r="L1748" s="17">
        <f>VLOOKUP(A1748,'TB 2023'!B:M,12,0)</f>
        <v>36239</v>
      </c>
      <c r="M1748" s="18">
        <f t="shared" si="112"/>
        <v>0</v>
      </c>
      <c r="O1748" s="15"/>
    </row>
    <row r="1749" spans="1:15" ht="13.5">
      <c r="A1749" s="13">
        <v>203062333</v>
      </c>
      <c r="B1749" s="14" t="s">
        <v>1846</v>
      </c>
      <c r="C1749" s="15">
        <v>0</v>
      </c>
      <c r="D1749" s="15">
        <v>0</v>
      </c>
      <c r="E1749" s="15">
        <v>67033</v>
      </c>
      <c r="F1749" s="15">
        <v>67033</v>
      </c>
      <c r="G1749" s="11">
        <f t="shared" si="110"/>
        <v>0</v>
      </c>
      <c r="H1749" s="12">
        <f t="shared" si="111"/>
        <v>0</v>
      </c>
      <c r="I1749" s="324" t="s">
        <v>159</v>
      </c>
      <c r="J1749" s="17">
        <f>VLOOKUP(A1749,'TB 2023'!B:J,9,0)</f>
        <v>0</v>
      </c>
      <c r="K1749" s="18">
        <f t="shared" si="109"/>
        <v>0</v>
      </c>
      <c r="L1749" s="17">
        <f>VLOOKUP(A1749,'TB 2023'!B:M,12,0)</f>
        <v>67033</v>
      </c>
      <c r="M1749" s="18">
        <f t="shared" si="112"/>
        <v>0</v>
      </c>
      <c r="O1749" s="15"/>
    </row>
    <row r="1750" spans="1:15" ht="13.5">
      <c r="A1750" s="13">
        <v>203062334</v>
      </c>
      <c r="B1750" s="14" t="s">
        <v>1847</v>
      </c>
      <c r="C1750" s="15">
        <v>0</v>
      </c>
      <c r="D1750" s="15">
        <v>0</v>
      </c>
      <c r="E1750" s="15">
        <v>46461</v>
      </c>
      <c r="F1750" s="15">
        <v>46461</v>
      </c>
      <c r="G1750" s="11">
        <f t="shared" si="110"/>
        <v>0</v>
      </c>
      <c r="H1750" s="12">
        <f t="shared" si="111"/>
        <v>0</v>
      </c>
      <c r="I1750" s="324" t="s">
        <v>159</v>
      </c>
      <c r="J1750" s="17">
        <f>VLOOKUP(A1750,'TB 2023'!B:J,9,0)</f>
        <v>0</v>
      </c>
      <c r="K1750" s="18">
        <f t="shared" si="109"/>
        <v>0</v>
      </c>
      <c r="L1750" s="17">
        <f>VLOOKUP(A1750,'TB 2023'!B:M,12,0)</f>
        <v>46461</v>
      </c>
      <c r="M1750" s="18">
        <f t="shared" si="112"/>
        <v>0</v>
      </c>
      <c r="O1750" s="15"/>
    </row>
    <row r="1751" spans="1:15" ht="13.5">
      <c r="A1751" s="13">
        <v>203062335</v>
      </c>
      <c r="B1751" s="14" t="s">
        <v>1848</v>
      </c>
      <c r="C1751" s="15">
        <v>0</v>
      </c>
      <c r="D1751" s="15">
        <v>0</v>
      </c>
      <c r="E1751" s="15">
        <v>44946</v>
      </c>
      <c r="F1751" s="15">
        <v>44946</v>
      </c>
      <c r="G1751" s="11">
        <f t="shared" si="110"/>
        <v>0</v>
      </c>
      <c r="H1751" s="12">
        <f t="shared" si="111"/>
        <v>0</v>
      </c>
      <c r="I1751" s="324" t="s">
        <v>159</v>
      </c>
      <c r="J1751" s="17">
        <f>VLOOKUP(A1751,'TB 2023'!B:J,9,0)</f>
        <v>0</v>
      </c>
      <c r="K1751" s="18">
        <f t="shared" si="109"/>
        <v>0</v>
      </c>
      <c r="L1751" s="17">
        <f>VLOOKUP(A1751,'TB 2023'!B:M,12,0)</f>
        <v>44946</v>
      </c>
      <c r="M1751" s="18">
        <f t="shared" si="112"/>
        <v>0</v>
      </c>
      <c r="O1751" s="15"/>
    </row>
    <row r="1752" spans="1:15" ht="13.5">
      <c r="A1752" s="13">
        <v>203062336</v>
      </c>
      <c r="B1752" s="14" t="s">
        <v>1849</v>
      </c>
      <c r="C1752" s="15">
        <v>0</v>
      </c>
      <c r="D1752" s="15">
        <v>0</v>
      </c>
      <c r="E1752" s="15">
        <v>42266</v>
      </c>
      <c r="F1752" s="15">
        <v>42266</v>
      </c>
      <c r="G1752" s="11">
        <f t="shared" si="110"/>
        <v>0</v>
      </c>
      <c r="H1752" s="12">
        <f t="shared" si="111"/>
        <v>0</v>
      </c>
      <c r="I1752" s="324" t="s">
        <v>159</v>
      </c>
      <c r="J1752" s="17">
        <f>VLOOKUP(A1752,'TB 2023'!B:J,9,0)</f>
        <v>0</v>
      </c>
      <c r="K1752" s="18">
        <f t="shared" si="109"/>
        <v>0</v>
      </c>
      <c r="L1752" s="17">
        <f>VLOOKUP(A1752,'TB 2023'!B:M,12,0)</f>
        <v>42266</v>
      </c>
      <c r="M1752" s="18">
        <f t="shared" si="112"/>
        <v>0</v>
      </c>
      <c r="O1752" s="15"/>
    </row>
    <row r="1753" spans="1:15" ht="13.5">
      <c r="A1753" s="13">
        <v>203062337</v>
      </c>
      <c r="B1753" s="14" t="s">
        <v>1850</v>
      </c>
      <c r="C1753" s="15">
        <v>0</v>
      </c>
      <c r="D1753" s="15">
        <v>0</v>
      </c>
      <c r="E1753" s="15">
        <v>46443</v>
      </c>
      <c r="F1753" s="15">
        <v>46443</v>
      </c>
      <c r="G1753" s="11">
        <f t="shared" si="110"/>
        <v>0</v>
      </c>
      <c r="H1753" s="12">
        <f t="shared" si="111"/>
        <v>0</v>
      </c>
      <c r="I1753" s="324" t="s">
        <v>159</v>
      </c>
      <c r="J1753" s="17">
        <f>VLOOKUP(A1753,'TB 2023'!B:J,9,0)</f>
        <v>0</v>
      </c>
      <c r="K1753" s="18">
        <f t="shared" si="109"/>
        <v>0</v>
      </c>
      <c r="L1753" s="17">
        <f>VLOOKUP(A1753,'TB 2023'!B:M,12,0)</f>
        <v>46443</v>
      </c>
      <c r="M1753" s="18">
        <f t="shared" si="112"/>
        <v>0</v>
      </c>
      <c r="O1753" s="15"/>
    </row>
    <row r="1754" spans="1:15" ht="13.5">
      <c r="A1754" s="13">
        <v>203062338</v>
      </c>
      <c r="B1754" s="14" t="s">
        <v>1851</v>
      </c>
      <c r="C1754" s="15">
        <v>0</v>
      </c>
      <c r="D1754" s="15">
        <v>0</v>
      </c>
      <c r="E1754" s="15">
        <v>0</v>
      </c>
      <c r="F1754" s="15">
        <v>0</v>
      </c>
      <c r="G1754" s="11">
        <f t="shared" si="110"/>
        <v>0</v>
      </c>
      <c r="H1754" s="12">
        <f t="shared" si="111"/>
        <v>0</v>
      </c>
      <c r="I1754" s="324" t="s">
        <v>159</v>
      </c>
      <c r="J1754" s="17">
        <f>VLOOKUP(A1754,'TB 2023'!B:J,9,0)</f>
        <v>0</v>
      </c>
      <c r="K1754" s="18">
        <f t="shared" si="109"/>
        <v>0</v>
      </c>
      <c r="L1754" s="17">
        <f>VLOOKUP(A1754,'TB 2023'!B:M,12,0)</f>
        <v>0</v>
      </c>
      <c r="M1754" s="18">
        <f t="shared" si="112"/>
        <v>0</v>
      </c>
      <c r="O1754" s="15"/>
    </row>
    <row r="1755" spans="1:15" ht="13.5">
      <c r="A1755" s="13">
        <v>203062339</v>
      </c>
      <c r="B1755" s="14" t="s">
        <v>1852</v>
      </c>
      <c r="C1755" s="15">
        <v>0</v>
      </c>
      <c r="D1755" s="15">
        <v>0</v>
      </c>
      <c r="E1755" s="15">
        <v>19470</v>
      </c>
      <c r="F1755" s="15">
        <v>19470</v>
      </c>
      <c r="G1755" s="11">
        <f t="shared" si="110"/>
        <v>0</v>
      </c>
      <c r="H1755" s="12">
        <f t="shared" si="111"/>
        <v>0</v>
      </c>
      <c r="I1755" s="324" t="s">
        <v>159</v>
      </c>
      <c r="J1755" s="17">
        <f>VLOOKUP(A1755,'TB 2023'!B:J,9,0)</f>
        <v>0</v>
      </c>
      <c r="K1755" s="18">
        <f t="shared" si="109"/>
        <v>0</v>
      </c>
      <c r="L1755" s="17">
        <f>VLOOKUP(A1755,'TB 2023'!B:M,12,0)</f>
        <v>19470</v>
      </c>
      <c r="M1755" s="18">
        <f t="shared" si="112"/>
        <v>0</v>
      </c>
      <c r="O1755" s="15"/>
    </row>
    <row r="1756" spans="1:15" ht="13.5">
      <c r="A1756" s="13">
        <v>203062340</v>
      </c>
      <c r="B1756" s="14" t="s">
        <v>1853</v>
      </c>
      <c r="C1756" s="15">
        <v>0</v>
      </c>
      <c r="D1756" s="15">
        <v>0</v>
      </c>
      <c r="E1756" s="15">
        <v>20672</v>
      </c>
      <c r="F1756" s="15">
        <v>20672</v>
      </c>
      <c r="G1756" s="11">
        <f t="shared" si="110"/>
        <v>0</v>
      </c>
      <c r="H1756" s="12">
        <f t="shared" si="111"/>
        <v>0</v>
      </c>
      <c r="I1756" s="324" t="s">
        <v>159</v>
      </c>
      <c r="J1756" s="17">
        <f>VLOOKUP(A1756,'TB 2023'!B:J,9,0)</f>
        <v>0</v>
      </c>
      <c r="K1756" s="18">
        <f t="shared" si="109"/>
        <v>0</v>
      </c>
      <c r="L1756" s="17">
        <f>VLOOKUP(A1756,'TB 2023'!B:M,12,0)</f>
        <v>20672</v>
      </c>
      <c r="M1756" s="18">
        <f t="shared" si="112"/>
        <v>0</v>
      </c>
      <c r="O1756" s="15"/>
    </row>
    <row r="1757" spans="1:15" ht="13.5">
      <c r="A1757" s="13">
        <v>203062341</v>
      </c>
      <c r="B1757" s="14" t="s">
        <v>1854</v>
      </c>
      <c r="C1757" s="15">
        <v>0</v>
      </c>
      <c r="D1757" s="15">
        <v>0</v>
      </c>
      <c r="E1757" s="15">
        <v>20144</v>
      </c>
      <c r="F1757" s="15">
        <v>20144</v>
      </c>
      <c r="G1757" s="11">
        <f t="shared" si="110"/>
        <v>0</v>
      </c>
      <c r="H1757" s="12">
        <f t="shared" si="111"/>
        <v>0</v>
      </c>
      <c r="I1757" s="324" t="s">
        <v>159</v>
      </c>
      <c r="J1757" s="17">
        <f>VLOOKUP(A1757,'TB 2023'!B:J,9,0)</f>
        <v>0</v>
      </c>
      <c r="K1757" s="18">
        <f t="shared" si="109"/>
        <v>0</v>
      </c>
      <c r="L1757" s="17">
        <f>VLOOKUP(A1757,'TB 2023'!B:M,12,0)</f>
        <v>20144</v>
      </c>
      <c r="M1757" s="18">
        <f t="shared" si="112"/>
        <v>0</v>
      </c>
      <c r="O1757" s="15"/>
    </row>
    <row r="1758" spans="1:15" ht="13.5">
      <c r="A1758" s="13">
        <v>203062342</v>
      </c>
      <c r="B1758" s="14" t="s">
        <v>1855</v>
      </c>
      <c r="C1758" s="15">
        <v>0</v>
      </c>
      <c r="D1758" s="15">
        <v>0</v>
      </c>
      <c r="E1758" s="15">
        <v>21380</v>
      </c>
      <c r="F1758" s="15">
        <v>21380</v>
      </c>
      <c r="G1758" s="11">
        <f t="shared" si="110"/>
        <v>0</v>
      </c>
      <c r="H1758" s="12">
        <f t="shared" si="111"/>
        <v>0</v>
      </c>
      <c r="I1758" s="324" t="s">
        <v>159</v>
      </c>
      <c r="J1758" s="17">
        <f>VLOOKUP(A1758,'TB 2023'!B:J,9,0)</f>
        <v>0</v>
      </c>
      <c r="K1758" s="18">
        <f t="shared" si="109"/>
        <v>0</v>
      </c>
      <c r="L1758" s="17">
        <f>VLOOKUP(A1758,'TB 2023'!B:M,12,0)</f>
        <v>21380</v>
      </c>
      <c r="M1758" s="18">
        <f t="shared" si="112"/>
        <v>0</v>
      </c>
      <c r="O1758" s="15"/>
    </row>
    <row r="1759" spans="1:15" ht="13.5">
      <c r="A1759" s="13">
        <v>203062343</v>
      </c>
      <c r="B1759" s="14" t="s">
        <v>1856</v>
      </c>
      <c r="C1759" s="15">
        <v>0</v>
      </c>
      <c r="D1759" s="15">
        <v>0</v>
      </c>
      <c r="E1759" s="15">
        <v>20732</v>
      </c>
      <c r="F1759" s="15">
        <v>20732</v>
      </c>
      <c r="G1759" s="11">
        <f t="shared" si="110"/>
        <v>0</v>
      </c>
      <c r="H1759" s="12">
        <f t="shared" si="111"/>
        <v>0</v>
      </c>
      <c r="I1759" s="324" t="s">
        <v>159</v>
      </c>
      <c r="J1759" s="17">
        <f>VLOOKUP(A1759,'TB 2023'!B:J,9,0)</f>
        <v>0</v>
      </c>
      <c r="K1759" s="18">
        <f t="shared" si="109"/>
        <v>0</v>
      </c>
      <c r="L1759" s="17">
        <f>VLOOKUP(A1759,'TB 2023'!B:M,12,0)</f>
        <v>20732</v>
      </c>
      <c r="M1759" s="18">
        <f t="shared" si="112"/>
        <v>0</v>
      </c>
      <c r="O1759" s="15"/>
    </row>
    <row r="1760" spans="1:15" ht="13.5">
      <c r="A1760" s="13">
        <v>203062344</v>
      </c>
      <c r="B1760" s="14" t="s">
        <v>1857</v>
      </c>
      <c r="C1760" s="15">
        <v>0</v>
      </c>
      <c r="D1760" s="15">
        <v>0</v>
      </c>
      <c r="E1760" s="15">
        <v>20277</v>
      </c>
      <c r="F1760" s="15">
        <v>20277</v>
      </c>
      <c r="G1760" s="11">
        <f t="shared" si="110"/>
        <v>0</v>
      </c>
      <c r="H1760" s="12">
        <f t="shared" si="111"/>
        <v>0</v>
      </c>
      <c r="I1760" s="324" t="s">
        <v>159</v>
      </c>
      <c r="J1760" s="17">
        <f>VLOOKUP(A1760,'TB 2023'!B:J,9,0)</f>
        <v>0</v>
      </c>
      <c r="K1760" s="18">
        <f t="shared" si="109"/>
        <v>0</v>
      </c>
      <c r="L1760" s="17">
        <f>VLOOKUP(A1760,'TB 2023'!B:M,12,0)</f>
        <v>20277</v>
      </c>
      <c r="M1760" s="18">
        <f t="shared" si="112"/>
        <v>0</v>
      </c>
      <c r="O1760" s="15"/>
    </row>
    <row r="1761" spans="1:15" ht="13.5">
      <c r="A1761" s="13">
        <v>203062345</v>
      </c>
      <c r="B1761" s="14" t="s">
        <v>1858</v>
      </c>
      <c r="C1761" s="15">
        <v>0</v>
      </c>
      <c r="D1761" s="15">
        <v>0</v>
      </c>
      <c r="E1761" s="15">
        <v>20022</v>
      </c>
      <c r="F1761" s="15">
        <v>20022</v>
      </c>
      <c r="G1761" s="11">
        <f t="shared" si="110"/>
        <v>0</v>
      </c>
      <c r="H1761" s="12">
        <f t="shared" si="111"/>
        <v>0</v>
      </c>
      <c r="I1761" s="324" t="s">
        <v>159</v>
      </c>
      <c r="J1761" s="17">
        <f>VLOOKUP(A1761,'TB 2023'!B:J,9,0)</f>
        <v>0</v>
      </c>
      <c r="K1761" s="18">
        <f t="shared" si="109"/>
        <v>0</v>
      </c>
      <c r="L1761" s="17">
        <f>VLOOKUP(A1761,'TB 2023'!B:M,12,0)</f>
        <v>20022</v>
      </c>
      <c r="M1761" s="18">
        <f t="shared" si="112"/>
        <v>0</v>
      </c>
      <c r="O1761" s="15"/>
    </row>
    <row r="1762" spans="1:15" ht="13.5">
      <c r="A1762" s="13">
        <v>203062346</v>
      </c>
      <c r="B1762" s="14" t="s">
        <v>1859</v>
      </c>
      <c r="C1762" s="15">
        <v>0</v>
      </c>
      <c r="D1762" s="15">
        <v>0</v>
      </c>
      <c r="E1762" s="15">
        <v>48472</v>
      </c>
      <c r="F1762" s="15">
        <v>48472</v>
      </c>
      <c r="G1762" s="11">
        <f t="shared" si="110"/>
        <v>0</v>
      </c>
      <c r="H1762" s="12">
        <f t="shared" si="111"/>
        <v>0</v>
      </c>
      <c r="I1762" s="324" t="s">
        <v>159</v>
      </c>
      <c r="J1762" s="17">
        <f>VLOOKUP(A1762,'TB 2023'!B:J,9,0)</f>
        <v>0</v>
      </c>
      <c r="K1762" s="18">
        <f t="shared" si="109"/>
        <v>0</v>
      </c>
      <c r="L1762" s="17">
        <f>VLOOKUP(A1762,'TB 2023'!B:M,12,0)</f>
        <v>48472</v>
      </c>
      <c r="M1762" s="18">
        <f t="shared" si="112"/>
        <v>0</v>
      </c>
      <c r="O1762" s="15"/>
    </row>
    <row r="1763" spans="1:15" ht="13.5">
      <c r="A1763" s="13">
        <v>203062347</v>
      </c>
      <c r="B1763" s="14" t="s">
        <v>1860</v>
      </c>
      <c r="C1763" s="15">
        <v>0</v>
      </c>
      <c r="D1763" s="15">
        <v>0</v>
      </c>
      <c r="E1763" s="15">
        <v>116196</v>
      </c>
      <c r="F1763" s="15">
        <v>116196</v>
      </c>
      <c r="G1763" s="11">
        <f t="shared" si="110"/>
        <v>0</v>
      </c>
      <c r="H1763" s="12">
        <f t="shared" si="111"/>
        <v>0</v>
      </c>
      <c r="I1763" s="324" t="s">
        <v>159</v>
      </c>
      <c r="J1763" s="17">
        <f>VLOOKUP(A1763,'TB 2023'!B:J,9,0)</f>
        <v>0</v>
      </c>
      <c r="K1763" s="18">
        <f t="shared" si="109"/>
        <v>0</v>
      </c>
      <c r="L1763" s="17">
        <f>VLOOKUP(A1763,'TB 2023'!B:M,12,0)</f>
        <v>116196</v>
      </c>
      <c r="M1763" s="18">
        <f t="shared" si="112"/>
        <v>0</v>
      </c>
      <c r="O1763" s="15"/>
    </row>
    <row r="1764" spans="1:15" ht="13.5">
      <c r="A1764" s="13">
        <v>203062348</v>
      </c>
      <c r="B1764" s="14" t="s">
        <v>1861</v>
      </c>
      <c r="C1764" s="15">
        <v>0</v>
      </c>
      <c r="D1764" s="15">
        <v>0</v>
      </c>
      <c r="E1764" s="15">
        <v>25463</v>
      </c>
      <c r="F1764" s="15">
        <v>25463</v>
      </c>
      <c r="G1764" s="11">
        <f t="shared" si="110"/>
        <v>0</v>
      </c>
      <c r="H1764" s="12">
        <f t="shared" si="111"/>
        <v>0</v>
      </c>
      <c r="I1764" s="324" t="s">
        <v>159</v>
      </c>
      <c r="J1764" s="17">
        <f>VLOOKUP(A1764,'TB 2023'!B:J,9,0)</f>
        <v>0</v>
      </c>
      <c r="K1764" s="18">
        <f t="shared" si="109"/>
        <v>0</v>
      </c>
      <c r="L1764" s="17">
        <f>VLOOKUP(A1764,'TB 2023'!B:M,12,0)</f>
        <v>25463</v>
      </c>
      <c r="M1764" s="18">
        <f t="shared" si="112"/>
        <v>0</v>
      </c>
      <c r="O1764" s="15"/>
    </row>
    <row r="1765" spans="1:15" ht="13.5">
      <c r="A1765" s="13">
        <v>203062349</v>
      </c>
      <c r="B1765" s="14" t="s">
        <v>1862</v>
      </c>
      <c r="C1765" s="15">
        <v>0</v>
      </c>
      <c r="D1765" s="15">
        <v>0</v>
      </c>
      <c r="E1765" s="15">
        <v>38535</v>
      </c>
      <c r="F1765" s="15">
        <v>38535</v>
      </c>
      <c r="G1765" s="11">
        <f t="shared" si="110"/>
        <v>0</v>
      </c>
      <c r="H1765" s="12">
        <f t="shared" si="111"/>
        <v>0</v>
      </c>
      <c r="I1765" s="324" t="s">
        <v>159</v>
      </c>
      <c r="J1765" s="17">
        <f>VLOOKUP(A1765,'TB 2023'!B:J,9,0)</f>
        <v>0</v>
      </c>
      <c r="K1765" s="18">
        <f t="shared" si="109"/>
        <v>0</v>
      </c>
      <c r="L1765" s="17">
        <f>VLOOKUP(A1765,'TB 2023'!B:M,12,0)</f>
        <v>38535</v>
      </c>
      <c r="M1765" s="18">
        <f t="shared" si="112"/>
        <v>0</v>
      </c>
      <c r="O1765" s="15"/>
    </row>
    <row r="1766" spans="1:15" ht="13.5">
      <c r="A1766" s="13">
        <v>203062351</v>
      </c>
      <c r="B1766" s="14" t="s">
        <v>1863</v>
      </c>
      <c r="C1766" s="15">
        <v>0</v>
      </c>
      <c r="D1766" s="15">
        <v>0</v>
      </c>
      <c r="E1766" s="15">
        <v>13000</v>
      </c>
      <c r="F1766" s="15">
        <v>13000</v>
      </c>
      <c r="G1766" s="11">
        <f t="shared" si="110"/>
        <v>0</v>
      </c>
      <c r="H1766" s="12">
        <f t="shared" si="111"/>
        <v>0</v>
      </c>
      <c r="I1766" s="324" t="s">
        <v>159</v>
      </c>
      <c r="J1766" s="17">
        <f>VLOOKUP(A1766,'TB 2023'!B:J,9,0)</f>
        <v>0</v>
      </c>
      <c r="K1766" s="18">
        <f t="shared" si="109"/>
        <v>0</v>
      </c>
      <c r="L1766" s="17">
        <f>VLOOKUP(A1766,'TB 2023'!B:M,12,0)</f>
        <v>13000</v>
      </c>
      <c r="M1766" s="18">
        <f t="shared" si="112"/>
        <v>0</v>
      </c>
      <c r="O1766" s="15"/>
    </row>
    <row r="1767" spans="1:15" ht="13.5">
      <c r="A1767" s="13">
        <v>203062352</v>
      </c>
      <c r="B1767" s="14" t="s">
        <v>1864</v>
      </c>
      <c r="C1767" s="15">
        <v>0</v>
      </c>
      <c r="D1767" s="15">
        <v>0</v>
      </c>
      <c r="E1767" s="15">
        <v>12000</v>
      </c>
      <c r="F1767" s="15">
        <v>12000</v>
      </c>
      <c r="G1767" s="11">
        <f t="shared" si="110"/>
        <v>0</v>
      </c>
      <c r="H1767" s="12">
        <f t="shared" si="111"/>
        <v>0</v>
      </c>
      <c r="I1767" s="324" t="s">
        <v>159</v>
      </c>
      <c r="J1767" s="17">
        <f>VLOOKUP(A1767,'TB 2023'!B:J,9,0)</f>
        <v>0</v>
      </c>
      <c r="K1767" s="18">
        <f t="shared" si="109"/>
        <v>0</v>
      </c>
      <c r="L1767" s="17">
        <f>VLOOKUP(A1767,'TB 2023'!B:M,12,0)</f>
        <v>12000</v>
      </c>
      <c r="M1767" s="18">
        <f t="shared" si="112"/>
        <v>0</v>
      </c>
      <c r="O1767" s="15"/>
    </row>
    <row r="1768" spans="1:15" ht="13.5">
      <c r="A1768" s="13">
        <v>203062353</v>
      </c>
      <c r="B1768" s="14" t="s">
        <v>1865</v>
      </c>
      <c r="C1768" s="15">
        <v>0</v>
      </c>
      <c r="D1768" s="15">
        <v>0</v>
      </c>
      <c r="E1768" s="15">
        <v>19500</v>
      </c>
      <c r="F1768" s="15">
        <v>19500</v>
      </c>
      <c r="G1768" s="11">
        <f t="shared" si="110"/>
        <v>0</v>
      </c>
      <c r="H1768" s="12">
        <f t="shared" si="111"/>
        <v>0</v>
      </c>
      <c r="I1768" s="324" t="s">
        <v>159</v>
      </c>
      <c r="J1768" s="17">
        <f>VLOOKUP(A1768,'TB 2023'!B:J,9,0)</f>
        <v>0</v>
      </c>
      <c r="K1768" s="18">
        <f t="shared" si="109"/>
        <v>0</v>
      </c>
      <c r="L1768" s="17">
        <f>VLOOKUP(A1768,'TB 2023'!B:M,12,0)</f>
        <v>19500</v>
      </c>
      <c r="M1768" s="18">
        <f t="shared" si="112"/>
        <v>0</v>
      </c>
      <c r="O1768" s="15"/>
    </row>
    <row r="1769" spans="1:15" ht="13.5">
      <c r="A1769" s="13">
        <v>203062354</v>
      </c>
      <c r="B1769" s="14" t="s">
        <v>1866</v>
      </c>
      <c r="C1769" s="15">
        <v>0</v>
      </c>
      <c r="D1769" s="15">
        <v>0</v>
      </c>
      <c r="E1769" s="15">
        <v>600</v>
      </c>
      <c r="F1769" s="15">
        <v>600</v>
      </c>
      <c r="G1769" s="11">
        <f t="shared" si="110"/>
        <v>0</v>
      </c>
      <c r="H1769" s="12">
        <f t="shared" si="111"/>
        <v>0</v>
      </c>
      <c r="I1769" s="324" t="s">
        <v>159</v>
      </c>
      <c r="J1769" s="17">
        <f>VLOOKUP(A1769,'TB 2023'!B:J,9,0)</f>
        <v>0</v>
      </c>
      <c r="K1769" s="18">
        <f t="shared" si="109"/>
        <v>0</v>
      </c>
      <c r="L1769" s="17">
        <f>VLOOKUP(A1769,'TB 2023'!B:M,12,0)</f>
        <v>600</v>
      </c>
      <c r="M1769" s="18">
        <f t="shared" si="112"/>
        <v>0</v>
      </c>
      <c r="O1769" s="15"/>
    </row>
    <row r="1770" spans="1:15" ht="13.5">
      <c r="A1770" s="13">
        <v>203062355</v>
      </c>
      <c r="B1770" s="14" t="s">
        <v>1867</v>
      </c>
      <c r="C1770" s="15">
        <v>0</v>
      </c>
      <c r="D1770" s="15">
        <v>0</v>
      </c>
      <c r="E1770" s="15">
        <v>19932</v>
      </c>
      <c r="F1770" s="15">
        <v>19932</v>
      </c>
      <c r="G1770" s="11">
        <f t="shared" si="110"/>
        <v>0</v>
      </c>
      <c r="H1770" s="12">
        <f t="shared" si="111"/>
        <v>0</v>
      </c>
      <c r="I1770" s="324" t="s">
        <v>159</v>
      </c>
      <c r="J1770" s="17">
        <f>VLOOKUP(A1770,'TB 2023'!B:J,9,0)</f>
        <v>0</v>
      </c>
      <c r="K1770" s="18">
        <f t="shared" si="109"/>
        <v>0</v>
      </c>
      <c r="L1770" s="17">
        <f>VLOOKUP(A1770,'TB 2023'!B:M,12,0)</f>
        <v>19932</v>
      </c>
      <c r="M1770" s="18">
        <f t="shared" si="112"/>
        <v>0</v>
      </c>
      <c r="O1770" s="15"/>
    </row>
    <row r="1771" spans="1:15" ht="13.5">
      <c r="A1771" s="13">
        <v>203062356</v>
      </c>
      <c r="B1771" s="14" t="s">
        <v>1868</v>
      </c>
      <c r="C1771" s="15">
        <v>0</v>
      </c>
      <c r="D1771" s="15">
        <v>0</v>
      </c>
      <c r="E1771" s="15">
        <v>310939</v>
      </c>
      <c r="F1771" s="15">
        <v>310939</v>
      </c>
      <c r="G1771" s="11">
        <f t="shared" si="110"/>
        <v>0</v>
      </c>
      <c r="H1771" s="12">
        <f t="shared" si="111"/>
        <v>0</v>
      </c>
      <c r="I1771" s="324" t="s">
        <v>159</v>
      </c>
      <c r="J1771" s="17">
        <f>VLOOKUP(A1771,'TB 2023'!B:J,9,0)</f>
        <v>0</v>
      </c>
      <c r="K1771" s="18">
        <f t="shared" si="109"/>
        <v>0</v>
      </c>
      <c r="L1771" s="17">
        <f>VLOOKUP(A1771,'TB 2023'!B:M,12,0)</f>
        <v>310939</v>
      </c>
      <c r="M1771" s="18">
        <f t="shared" si="112"/>
        <v>0</v>
      </c>
      <c r="O1771" s="15"/>
    </row>
    <row r="1772" spans="1:15" ht="13.5">
      <c r="A1772" s="13">
        <v>203062357</v>
      </c>
      <c r="B1772" s="14" t="s">
        <v>1869</v>
      </c>
      <c r="C1772" s="15">
        <v>0</v>
      </c>
      <c r="D1772" s="15">
        <v>0</v>
      </c>
      <c r="E1772" s="15">
        <v>49268.4</v>
      </c>
      <c r="F1772" s="15">
        <v>49268.4</v>
      </c>
      <c r="G1772" s="11">
        <f t="shared" si="110"/>
        <v>0</v>
      </c>
      <c r="H1772" s="12">
        <f t="shared" si="111"/>
        <v>0</v>
      </c>
      <c r="I1772" s="324" t="s">
        <v>159</v>
      </c>
      <c r="J1772" s="17">
        <f>VLOOKUP(A1772,'TB 2023'!B:J,9,0)</f>
        <v>0</v>
      </c>
      <c r="K1772" s="18">
        <f t="shared" si="109"/>
        <v>0</v>
      </c>
      <c r="L1772" s="17">
        <f>VLOOKUP(A1772,'TB 2023'!B:M,12,0)</f>
        <v>49268.4</v>
      </c>
      <c r="M1772" s="18">
        <f t="shared" si="112"/>
        <v>0</v>
      </c>
      <c r="O1772" s="15"/>
    </row>
    <row r="1773" spans="1:15" ht="13.5">
      <c r="A1773" s="13">
        <v>203062358</v>
      </c>
      <c r="B1773" s="14" t="s">
        <v>1870</v>
      </c>
      <c r="C1773" s="15">
        <v>0</v>
      </c>
      <c r="D1773" s="15">
        <v>0</v>
      </c>
      <c r="E1773" s="15">
        <v>90475</v>
      </c>
      <c r="F1773" s="15">
        <v>90475</v>
      </c>
      <c r="G1773" s="11">
        <f t="shared" si="110"/>
        <v>0</v>
      </c>
      <c r="H1773" s="12">
        <f t="shared" si="111"/>
        <v>0</v>
      </c>
      <c r="I1773" s="324" t="s">
        <v>159</v>
      </c>
      <c r="J1773" s="17">
        <f>VLOOKUP(A1773,'TB 2023'!B:J,9,0)</f>
        <v>0</v>
      </c>
      <c r="K1773" s="18">
        <f t="shared" si="109"/>
        <v>0</v>
      </c>
      <c r="L1773" s="17">
        <f>VLOOKUP(A1773,'TB 2023'!B:M,12,0)</f>
        <v>90475</v>
      </c>
      <c r="M1773" s="18">
        <f t="shared" si="112"/>
        <v>0</v>
      </c>
      <c r="O1773" s="15"/>
    </row>
    <row r="1774" spans="1:15" ht="13.5">
      <c r="A1774" s="13">
        <v>203062359</v>
      </c>
      <c r="B1774" s="14" t="s">
        <v>1871</v>
      </c>
      <c r="C1774" s="15">
        <v>0</v>
      </c>
      <c r="D1774" s="15">
        <v>0</v>
      </c>
      <c r="E1774" s="15">
        <v>186399</v>
      </c>
      <c r="F1774" s="15">
        <v>186399</v>
      </c>
      <c r="G1774" s="11">
        <f t="shared" si="110"/>
        <v>0</v>
      </c>
      <c r="H1774" s="12">
        <f t="shared" si="111"/>
        <v>0</v>
      </c>
      <c r="I1774" s="324" t="s">
        <v>159</v>
      </c>
      <c r="J1774" s="17">
        <f>VLOOKUP(A1774,'TB 2023'!B:J,9,0)</f>
        <v>0</v>
      </c>
      <c r="K1774" s="18">
        <f t="shared" si="109"/>
        <v>0</v>
      </c>
      <c r="L1774" s="17">
        <f>VLOOKUP(A1774,'TB 2023'!B:M,12,0)</f>
        <v>186399</v>
      </c>
      <c r="M1774" s="18">
        <f t="shared" si="112"/>
        <v>0</v>
      </c>
      <c r="O1774" s="15"/>
    </row>
    <row r="1775" spans="1:15" ht="13.5">
      <c r="A1775" s="13">
        <v>203062360</v>
      </c>
      <c r="B1775" s="14" t="s">
        <v>1872</v>
      </c>
      <c r="C1775" s="15">
        <v>0</v>
      </c>
      <c r="D1775" s="15">
        <v>0</v>
      </c>
      <c r="E1775" s="15">
        <v>202918</v>
      </c>
      <c r="F1775" s="15">
        <v>202918</v>
      </c>
      <c r="G1775" s="11">
        <f t="shared" si="110"/>
        <v>0</v>
      </c>
      <c r="H1775" s="12">
        <f t="shared" si="111"/>
        <v>0</v>
      </c>
      <c r="I1775" s="324" t="s">
        <v>159</v>
      </c>
      <c r="J1775" s="17">
        <f>VLOOKUP(A1775,'TB 2023'!B:J,9,0)</f>
        <v>0</v>
      </c>
      <c r="K1775" s="18">
        <f t="shared" si="109"/>
        <v>0</v>
      </c>
      <c r="L1775" s="17">
        <f>VLOOKUP(A1775,'TB 2023'!B:M,12,0)</f>
        <v>202918</v>
      </c>
      <c r="M1775" s="18">
        <f t="shared" si="112"/>
        <v>0</v>
      </c>
      <c r="O1775" s="15"/>
    </row>
    <row r="1776" spans="1:15" ht="13.5">
      <c r="A1776" s="13">
        <v>203062361</v>
      </c>
      <c r="B1776" s="14" t="s">
        <v>1873</v>
      </c>
      <c r="C1776" s="15">
        <v>0</v>
      </c>
      <c r="D1776" s="15">
        <v>0</v>
      </c>
      <c r="E1776" s="15">
        <v>19487</v>
      </c>
      <c r="F1776" s="15">
        <v>19487</v>
      </c>
      <c r="G1776" s="11">
        <f t="shared" si="110"/>
        <v>0</v>
      </c>
      <c r="H1776" s="12">
        <f t="shared" si="111"/>
        <v>0</v>
      </c>
      <c r="I1776" s="324" t="s">
        <v>159</v>
      </c>
      <c r="J1776" s="17">
        <f>VLOOKUP(A1776,'TB 2023'!B:J,9,0)</f>
        <v>0</v>
      </c>
      <c r="K1776" s="18">
        <f t="shared" si="109"/>
        <v>0</v>
      </c>
      <c r="L1776" s="17">
        <f>VLOOKUP(A1776,'TB 2023'!B:M,12,0)</f>
        <v>19487</v>
      </c>
      <c r="M1776" s="18">
        <f t="shared" si="112"/>
        <v>0</v>
      </c>
      <c r="O1776" s="15"/>
    </row>
    <row r="1777" spans="1:15" ht="13.5">
      <c r="A1777" s="13">
        <v>203062362</v>
      </c>
      <c r="B1777" s="14" t="s">
        <v>1874</v>
      </c>
      <c r="C1777" s="15">
        <v>0</v>
      </c>
      <c r="D1777" s="15">
        <v>0</v>
      </c>
      <c r="E1777" s="15">
        <v>121424</v>
      </c>
      <c r="F1777" s="15">
        <v>121424</v>
      </c>
      <c r="G1777" s="11">
        <f t="shared" si="110"/>
        <v>0</v>
      </c>
      <c r="H1777" s="12">
        <f t="shared" si="111"/>
        <v>0</v>
      </c>
      <c r="I1777" s="324" t="s">
        <v>159</v>
      </c>
      <c r="J1777" s="17">
        <f>VLOOKUP(A1777,'TB 2023'!B:J,9,0)</f>
        <v>0</v>
      </c>
      <c r="K1777" s="18">
        <f t="shared" si="109"/>
        <v>0</v>
      </c>
      <c r="L1777" s="17">
        <f>VLOOKUP(A1777,'TB 2023'!B:M,12,0)</f>
        <v>121424</v>
      </c>
      <c r="M1777" s="18">
        <f t="shared" si="112"/>
        <v>0</v>
      </c>
      <c r="O1777" s="15"/>
    </row>
    <row r="1778" spans="1:15" ht="13.5">
      <c r="A1778" s="13">
        <v>203062363</v>
      </c>
      <c r="B1778" s="14" t="s">
        <v>1875</v>
      </c>
      <c r="C1778" s="15">
        <v>0</v>
      </c>
      <c r="D1778" s="15">
        <v>0</v>
      </c>
      <c r="E1778" s="15">
        <v>52249</v>
      </c>
      <c r="F1778" s="15">
        <v>52249</v>
      </c>
      <c r="G1778" s="11">
        <f t="shared" si="110"/>
        <v>0</v>
      </c>
      <c r="H1778" s="12">
        <f t="shared" si="111"/>
        <v>0</v>
      </c>
      <c r="I1778" s="324" t="s">
        <v>159</v>
      </c>
      <c r="J1778" s="17">
        <f>VLOOKUP(A1778,'TB 2023'!B:J,9,0)</f>
        <v>0</v>
      </c>
      <c r="K1778" s="18">
        <f t="shared" si="109"/>
        <v>0</v>
      </c>
      <c r="L1778" s="17">
        <f>VLOOKUP(A1778,'TB 2023'!B:M,12,0)</f>
        <v>52249</v>
      </c>
      <c r="M1778" s="18">
        <f t="shared" si="112"/>
        <v>0</v>
      </c>
      <c r="O1778" s="15"/>
    </row>
    <row r="1779" spans="1:15" ht="13.5">
      <c r="A1779" s="13">
        <v>203062364</v>
      </c>
      <c r="B1779" s="14" t="s">
        <v>1876</v>
      </c>
      <c r="C1779" s="15">
        <v>0</v>
      </c>
      <c r="D1779" s="15">
        <v>0</v>
      </c>
      <c r="E1779" s="15">
        <v>29948</v>
      </c>
      <c r="F1779" s="15">
        <v>29948</v>
      </c>
      <c r="G1779" s="11">
        <f t="shared" si="110"/>
        <v>0</v>
      </c>
      <c r="H1779" s="12">
        <f t="shared" si="111"/>
        <v>0</v>
      </c>
      <c r="I1779" s="324" t="s">
        <v>159</v>
      </c>
      <c r="J1779" s="17">
        <f>VLOOKUP(A1779,'TB 2023'!B:J,9,0)</f>
        <v>0</v>
      </c>
      <c r="K1779" s="18">
        <f t="shared" si="109"/>
        <v>0</v>
      </c>
      <c r="L1779" s="17">
        <f>VLOOKUP(A1779,'TB 2023'!B:M,12,0)</f>
        <v>29948</v>
      </c>
      <c r="M1779" s="18">
        <f t="shared" si="112"/>
        <v>0</v>
      </c>
      <c r="O1779" s="15"/>
    </row>
    <row r="1780" spans="1:15" ht="13.5">
      <c r="A1780" s="13">
        <v>203062365</v>
      </c>
      <c r="B1780" s="14" t="s">
        <v>1877</v>
      </c>
      <c r="C1780" s="15">
        <v>0</v>
      </c>
      <c r="D1780" s="15">
        <v>0</v>
      </c>
      <c r="E1780" s="15">
        <v>35965</v>
      </c>
      <c r="F1780" s="15">
        <v>35965</v>
      </c>
      <c r="G1780" s="11">
        <f t="shared" si="110"/>
        <v>0</v>
      </c>
      <c r="H1780" s="12">
        <f t="shared" si="111"/>
        <v>0</v>
      </c>
      <c r="I1780" s="324" t="s">
        <v>159</v>
      </c>
      <c r="J1780" s="17">
        <f>VLOOKUP(A1780,'TB 2023'!B:J,9,0)</f>
        <v>0</v>
      </c>
      <c r="K1780" s="18">
        <f t="shared" si="109"/>
        <v>0</v>
      </c>
      <c r="L1780" s="17">
        <f>VLOOKUP(A1780,'TB 2023'!B:M,12,0)</f>
        <v>35965</v>
      </c>
      <c r="M1780" s="18">
        <f t="shared" si="112"/>
        <v>0</v>
      </c>
      <c r="O1780" s="15"/>
    </row>
    <row r="1781" spans="1:15" ht="13.5">
      <c r="A1781" s="13">
        <v>203062366</v>
      </c>
      <c r="B1781" s="14" t="s">
        <v>1878</v>
      </c>
      <c r="C1781" s="15">
        <v>0</v>
      </c>
      <c r="D1781" s="15">
        <v>0</v>
      </c>
      <c r="E1781" s="15">
        <v>28715</v>
      </c>
      <c r="F1781" s="15">
        <v>28715</v>
      </c>
      <c r="G1781" s="11">
        <f t="shared" si="110"/>
        <v>0</v>
      </c>
      <c r="H1781" s="12">
        <f t="shared" si="111"/>
        <v>0</v>
      </c>
      <c r="I1781" s="324" t="s">
        <v>159</v>
      </c>
      <c r="J1781" s="17">
        <f>VLOOKUP(A1781,'TB 2023'!B:J,9,0)</f>
        <v>0</v>
      </c>
      <c r="K1781" s="18">
        <f t="shared" si="109"/>
        <v>0</v>
      </c>
      <c r="L1781" s="17">
        <f>VLOOKUP(A1781,'TB 2023'!B:M,12,0)</f>
        <v>28715</v>
      </c>
      <c r="M1781" s="18">
        <f t="shared" si="112"/>
        <v>0</v>
      </c>
      <c r="O1781" s="15"/>
    </row>
    <row r="1782" spans="1:15" ht="13.5">
      <c r="A1782" s="13">
        <v>203062367</v>
      </c>
      <c r="B1782" s="14" t="s">
        <v>1879</v>
      </c>
      <c r="C1782" s="15">
        <v>0</v>
      </c>
      <c r="D1782" s="15">
        <v>0</v>
      </c>
      <c r="E1782" s="15">
        <v>236897</v>
      </c>
      <c r="F1782" s="15">
        <v>236897</v>
      </c>
      <c r="G1782" s="11">
        <f t="shared" si="110"/>
        <v>0</v>
      </c>
      <c r="H1782" s="12">
        <f t="shared" si="111"/>
        <v>0</v>
      </c>
      <c r="I1782" s="324" t="s">
        <v>159</v>
      </c>
      <c r="J1782" s="17">
        <f>VLOOKUP(A1782,'TB 2023'!B:J,9,0)</f>
        <v>0</v>
      </c>
      <c r="K1782" s="18">
        <f t="shared" si="109"/>
        <v>0</v>
      </c>
      <c r="L1782" s="17">
        <f>VLOOKUP(A1782,'TB 2023'!B:M,12,0)</f>
        <v>236897</v>
      </c>
      <c r="M1782" s="18">
        <f t="shared" si="112"/>
        <v>0</v>
      </c>
      <c r="O1782" s="15"/>
    </row>
    <row r="1783" spans="1:15" ht="13.5">
      <c r="A1783" s="13">
        <v>203062368</v>
      </c>
      <c r="B1783" s="14" t="s">
        <v>1880</v>
      </c>
      <c r="C1783" s="15">
        <v>0</v>
      </c>
      <c r="D1783" s="15">
        <v>0</v>
      </c>
      <c r="E1783" s="15">
        <v>0</v>
      </c>
      <c r="F1783" s="15">
        <v>0</v>
      </c>
      <c r="G1783" s="11">
        <f t="shared" si="110"/>
        <v>0</v>
      </c>
      <c r="H1783" s="12">
        <f t="shared" si="111"/>
        <v>0</v>
      </c>
      <c r="I1783" s="324" t="s">
        <v>159</v>
      </c>
      <c r="J1783" s="17">
        <f>VLOOKUP(A1783,'TB 2023'!B:J,9,0)</f>
        <v>0</v>
      </c>
      <c r="K1783" s="18">
        <f t="shared" si="109"/>
        <v>0</v>
      </c>
      <c r="L1783" s="17">
        <f>VLOOKUP(A1783,'TB 2023'!B:M,12,0)</f>
        <v>0</v>
      </c>
      <c r="M1783" s="18">
        <f t="shared" si="112"/>
        <v>0</v>
      </c>
      <c r="O1783" s="15"/>
    </row>
    <row r="1784" spans="1:15" ht="13.5">
      <c r="A1784" s="13">
        <v>203062369</v>
      </c>
      <c r="B1784" s="14" t="s">
        <v>1881</v>
      </c>
      <c r="C1784" s="15">
        <v>0</v>
      </c>
      <c r="D1784" s="15">
        <v>0</v>
      </c>
      <c r="E1784" s="15">
        <v>94689</v>
      </c>
      <c r="F1784" s="15">
        <v>94689</v>
      </c>
      <c r="G1784" s="11">
        <f t="shared" si="110"/>
        <v>0</v>
      </c>
      <c r="H1784" s="12">
        <f t="shared" si="111"/>
        <v>0</v>
      </c>
      <c r="I1784" s="324" t="s">
        <v>159</v>
      </c>
      <c r="J1784" s="17">
        <f>VLOOKUP(A1784,'TB 2023'!B:J,9,0)</f>
        <v>0</v>
      </c>
      <c r="K1784" s="18">
        <f t="shared" si="109"/>
        <v>0</v>
      </c>
      <c r="L1784" s="17">
        <f>VLOOKUP(A1784,'TB 2023'!B:M,12,0)</f>
        <v>94689</v>
      </c>
      <c r="M1784" s="18">
        <f t="shared" si="112"/>
        <v>0</v>
      </c>
      <c r="O1784" s="15"/>
    </row>
    <row r="1785" spans="1:15" ht="13.5">
      <c r="A1785" s="13">
        <v>203062370</v>
      </c>
      <c r="B1785" s="14" t="s">
        <v>1882</v>
      </c>
      <c r="C1785" s="15">
        <v>0</v>
      </c>
      <c r="D1785" s="15">
        <v>0</v>
      </c>
      <c r="E1785" s="15">
        <v>47871</v>
      </c>
      <c r="F1785" s="15">
        <v>47871</v>
      </c>
      <c r="G1785" s="11">
        <f t="shared" si="110"/>
        <v>0</v>
      </c>
      <c r="H1785" s="12">
        <f t="shared" si="111"/>
        <v>0</v>
      </c>
      <c r="I1785" s="324" t="s">
        <v>159</v>
      </c>
      <c r="J1785" s="17">
        <f>VLOOKUP(A1785,'TB 2023'!B:J,9,0)</f>
        <v>0</v>
      </c>
      <c r="K1785" s="18">
        <f t="shared" si="109"/>
        <v>0</v>
      </c>
      <c r="L1785" s="17">
        <f>VLOOKUP(A1785,'TB 2023'!B:M,12,0)</f>
        <v>47871</v>
      </c>
      <c r="M1785" s="18">
        <f t="shared" si="112"/>
        <v>0</v>
      </c>
      <c r="O1785" s="15"/>
    </row>
    <row r="1786" spans="1:15" ht="13.5">
      <c r="A1786" s="13">
        <v>203062371</v>
      </c>
      <c r="B1786" s="14" t="s">
        <v>1883</v>
      </c>
      <c r="C1786" s="15">
        <v>0</v>
      </c>
      <c r="D1786" s="15">
        <v>0</v>
      </c>
      <c r="E1786" s="15">
        <v>27928</v>
      </c>
      <c r="F1786" s="15">
        <v>27928</v>
      </c>
      <c r="G1786" s="11">
        <f t="shared" si="110"/>
        <v>0</v>
      </c>
      <c r="H1786" s="12">
        <f t="shared" si="111"/>
        <v>0</v>
      </c>
      <c r="I1786" s="324" t="s">
        <v>159</v>
      </c>
      <c r="J1786" s="17">
        <f>VLOOKUP(A1786,'TB 2023'!B:J,9,0)</f>
        <v>0</v>
      </c>
      <c r="K1786" s="18">
        <f t="shared" si="109"/>
        <v>0</v>
      </c>
      <c r="L1786" s="17">
        <f>VLOOKUP(A1786,'TB 2023'!B:M,12,0)</f>
        <v>27928</v>
      </c>
      <c r="M1786" s="18">
        <f t="shared" si="112"/>
        <v>0</v>
      </c>
      <c r="O1786" s="15"/>
    </row>
    <row r="1787" spans="1:15" ht="13.5">
      <c r="A1787" s="13">
        <v>203062373</v>
      </c>
      <c r="B1787" s="14" t="s">
        <v>1884</v>
      </c>
      <c r="C1787" s="15">
        <v>0</v>
      </c>
      <c r="D1787" s="15">
        <v>0</v>
      </c>
      <c r="E1787" s="15">
        <v>17868</v>
      </c>
      <c r="F1787" s="15">
        <v>17868</v>
      </c>
      <c r="G1787" s="11">
        <f t="shared" si="110"/>
        <v>0</v>
      </c>
      <c r="H1787" s="12">
        <f t="shared" si="111"/>
        <v>0</v>
      </c>
      <c r="I1787" s="324" t="s">
        <v>159</v>
      </c>
      <c r="J1787" s="17">
        <f>VLOOKUP(A1787,'TB 2023'!B:J,9,0)</f>
        <v>0</v>
      </c>
      <c r="K1787" s="18">
        <f t="shared" si="109"/>
        <v>0</v>
      </c>
      <c r="L1787" s="17">
        <f>VLOOKUP(A1787,'TB 2023'!B:M,12,0)</f>
        <v>17868</v>
      </c>
      <c r="M1787" s="18">
        <f t="shared" si="112"/>
        <v>0</v>
      </c>
      <c r="O1787" s="15"/>
    </row>
    <row r="1788" spans="1:15" ht="13.5">
      <c r="A1788" s="13">
        <v>203062374</v>
      </c>
      <c r="B1788" s="14" t="s">
        <v>1885</v>
      </c>
      <c r="C1788" s="15">
        <v>0</v>
      </c>
      <c r="D1788" s="15">
        <v>0</v>
      </c>
      <c r="E1788" s="15">
        <v>45094</v>
      </c>
      <c r="F1788" s="15">
        <v>45094</v>
      </c>
      <c r="G1788" s="11">
        <f t="shared" si="110"/>
        <v>0</v>
      </c>
      <c r="H1788" s="12">
        <f t="shared" si="111"/>
        <v>0</v>
      </c>
      <c r="I1788" s="324" t="s">
        <v>159</v>
      </c>
      <c r="J1788" s="17">
        <f>VLOOKUP(A1788,'TB 2023'!B:J,9,0)</f>
        <v>0</v>
      </c>
      <c r="K1788" s="18">
        <f t="shared" si="109"/>
        <v>0</v>
      </c>
      <c r="L1788" s="17">
        <f>VLOOKUP(A1788,'TB 2023'!B:M,12,0)</f>
        <v>45094</v>
      </c>
      <c r="M1788" s="18">
        <f t="shared" si="112"/>
        <v>0</v>
      </c>
      <c r="O1788" s="15"/>
    </row>
    <row r="1789" spans="1:15" ht="13.5">
      <c r="A1789" s="13">
        <v>203062375</v>
      </c>
      <c r="B1789" s="14" t="s">
        <v>1886</v>
      </c>
      <c r="C1789" s="15">
        <v>0</v>
      </c>
      <c r="D1789" s="15">
        <v>0</v>
      </c>
      <c r="E1789" s="15">
        <v>37598</v>
      </c>
      <c r="F1789" s="15">
        <v>37598</v>
      </c>
      <c r="G1789" s="11">
        <f t="shared" si="110"/>
        <v>0</v>
      </c>
      <c r="H1789" s="12">
        <f t="shared" si="111"/>
        <v>0</v>
      </c>
      <c r="I1789" s="324" t="s">
        <v>159</v>
      </c>
      <c r="J1789" s="17">
        <f>VLOOKUP(A1789,'TB 2023'!B:J,9,0)</f>
        <v>0</v>
      </c>
      <c r="K1789" s="18">
        <f t="shared" si="109"/>
        <v>0</v>
      </c>
      <c r="L1789" s="17">
        <f>VLOOKUP(A1789,'TB 2023'!B:M,12,0)</f>
        <v>37598</v>
      </c>
      <c r="M1789" s="18">
        <f t="shared" si="112"/>
        <v>0</v>
      </c>
      <c r="O1789" s="15"/>
    </row>
    <row r="1790" spans="1:15" ht="13.5">
      <c r="A1790" s="13">
        <v>203062376</v>
      </c>
      <c r="B1790" s="14" t="s">
        <v>1887</v>
      </c>
      <c r="C1790" s="15">
        <v>0</v>
      </c>
      <c r="D1790" s="15">
        <v>0</v>
      </c>
      <c r="E1790" s="15">
        <v>24777</v>
      </c>
      <c r="F1790" s="15">
        <v>24777</v>
      </c>
      <c r="G1790" s="11">
        <f t="shared" si="110"/>
        <v>0</v>
      </c>
      <c r="H1790" s="12">
        <f t="shared" si="111"/>
        <v>0</v>
      </c>
      <c r="I1790" s="324" t="s">
        <v>159</v>
      </c>
      <c r="J1790" s="17">
        <f>VLOOKUP(A1790,'TB 2023'!B:J,9,0)</f>
        <v>0</v>
      </c>
      <c r="K1790" s="18">
        <f t="shared" si="109"/>
        <v>0</v>
      </c>
      <c r="L1790" s="17">
        <f>VLOOKUP(A1790,'TB 2023'!B:M,12,0)</f>
        <v>24777</v>
      </c>
      <c r="M1790" s="18">
        <f t="shared" si="112"/>
        <v>0</v>
      </c>
      <c r="O1790" s="15"/>
    </row>
    <row r="1791" spans="1:15" ht="13.5">
      <c r="A1791" s="13">
        <v>203062377</v>
      </c>
      <c r="B1791" s="14" t="s">
        <v>1888</v>
      </c>
      <c r="C1791" s="15">
        <v>0</v>
      </c>
      <c r="D1791" s="15">
        <v>0</v>
      </c>
      <c r="E1791" s="15">
        <v>18840</v>
      </c>
      <c r="F1791" s="15">
        <v>18840</v>
      </c>
      <c r="G1791" s="11">
        <f t="shared" si="110"/>
        <v>0</v>
      </c>
      <c r="H1791" s="12">
        <f t="shared" si="111"/>
        <v>0</v>
      </c>
      <c r="I1791" s="324" t="s">
        <v>159</v>
      </c>
      <c r="J1791" s="17">
        <f>VLOOKUP(A1791,'TB 2023'!B:J,9,0)</f>
        <v>0</v>
      </c>
      <c r="K1791" s="18">
        <f t="shared" si="109"/>
        <v>0</v>
      </c>
      <c r="L1791" s="17">
        <f>VLOOKUP(A1791,'TB 2023'!B:M,12,0)</f>
        <v>18840</v>
      </c>
      <c r="M1791" s="18">
        <f t="shared" si="112"/>
        <v>0</v>
      </c>
      <c r="O1791" s="15"/>
    </row>
    <row r="1792" spans="1:15" ht="13.5">
      <c r="A1792" s="13">
        <v>203062378</v>
      </c>
      <c r="B1792" s="14" t="s">
        <v>1889</v>
      </c>
      <c r="C1792" s="15">
        <v>0</v>
      </c>
      <c r="D1792" s="15">
        <v>0</v>
      </c>
      <c r="E1792" s="15">
        <v>21388</v>
      </c>
      <c r="F1792" s="15">
        <v>21388</v>
      </c>
      <c r="G1792" s="11">
        <f t="shared" si="110"/>
        <v>0</v>
      </c>
      <c r="H1792" s="12">
        <f t="shared" si="111"/>
        <v>0</v>
      </c>
      <c r="I1792" s="324" t="s">
        <v>159</v>
      </c>
      <c r="J1792" s="17">
        <f>VLOOKUP(A1792,'TB 2023'!B:J,9,0)</f>
        <v>0</v>
      </c>
      <c r="K1792" s="18">
        <f t="shared" si="109"/>
        <v>0</v>
      </c>
      <c r="L1792" s="17">
        <f>VLOOKUP(A1792,'TB 2023'!B:M,12,0)</f>
        <v>21388</v>
      </c>
      <c r="M1792" s="18">
        <f t="shared" si="112"/>
        <v>0</v>
      </c>
      <c r="O1792" s="15"/>
    </row>
    <row r="1793" spans="1:15" ht="13.5">
      <c r="A1793" s="13">
        <v>203062379</v>
      </c>
      <c r="B1793" s="14" t="s">
        <v>1890</v>
      </c>
      <c r="C1793" s="15">
        <v>0</v>
      </c>
      <c r="D1793" s="15">
        <v>0</v>
      </c>
      <c r="E1793" s="15">
        <v>0</v>
      </c>
      <c r="F1793" s="15">
        <v>0</v>
      </c>
      <c r="G1793" s="11">
        <f t="shared" si="110"/>
        <v>0</v>
      </c>
      <c r="H1793" s="12">
        <f t="shared" si="111"/>
        <v>0</v>
      </c>
      <c r="I1793" s="324" t="s">
        <v>159</v>
      </c>
      <c r="J1793" s="17">
        <f>VLOOKUP(A1793,'TB 2023'!B:J,9,0)</f>
        <v>0</v>
      </c>
      <c r="K1793" s="18">
        <f t="shared" si="109"/>
        <v>0</v>
      </c>
      <c r="L1793" s="17">
        <f>VLOOKUP(A1793,'TB 2023'!B:M,12,0)</f>
        <v>0</v>
      </c>
      <c r="M1793" s="18">
        <f t="shared" si="112"/>
        <v>0</v>
      </c>
      <c r="O1793" s="15"/>
    </row>
    <row r="1794" spans="1:15" ht="13.5">
      <c r="A1794" s="13">
        <v>203062380</v>
      </c>
      <c r="B1794" s="14" t="s">
        <v>1891</v>
      </c>
      <c r="C1794" s="15">
        <v>0</v>
      </c>
      <c r="D1794" s="15">
        <v>0</v>
      </c>
      <c r="E1794" s="15">
        <v>13000</v>
      </c>
      <c r="F1794" s="15">
        <v>13000</v>
      </c>
      <c r="G1794" s="11">
        <f t="shared" si="110"/>
        <v>0</v>
      </c>
      <c r="H1794" s="12">
        <f t="shared" si="111"/>
        <v>0</v>
      </c>
      <c r="I1794" s="324" t="s">
        <v>159</v>
      </c>
      <c r="J1794" s="17">
        <f>VLOOKUP(A1794,'TB 2023'!B:J,9,0)</f>
        <v>0</v>
      </c>
      <c r="K1794" s="18">
        <f t="shared" si="109"/>
        <v>0</v>
      </c>
      <c r="L1794" s="17">
        <f>VLOOKUP(A1794,'TB 2023'!B:M,12,0)</f>
        <v>13000</v>
      </c>
      <c r="M1794" s="18">
        <f t="shared" si="112"/>
        <v>0</v>
      </c>
      <c r="O1794" s="15"/>
    </row>
    <row r="1795" spans="1:15" ht="13.5">
      <c r="A1795" s="13">
        <v>203062381</v>
      </c>
      <c r="B1795" s="14" t="s">
        <v>1892</v>
      </c>
      <c r="C1795" s="15">
        <v>0</v>
      </c>
      <c r="D1795" s="15">
        <v>0</v>
      </c>
      <c r="E1795" s="15">
        <v>46920</v>
      </c>
      <c r="F1795" s="15">
        <v>46920</v>
      </c>
      <c r="G1795" s="11">
        <f t="shared" si="110"/>
        <v>0</v>
      </c>
      <c r="H1795" s="12">
        <f t="shared" si="111"/>
        <v>0</v>
      </c>
      <c r="I1795" s="324" t="s">
        <v>159</v>
      </c>
      <c r="J1795" s="17">
        <f>VLOOKUP(A1795,'TB 2023'!B:J,9,0)</f>
        <v>0</v>
      </c>
      <c r="K1795" s="18">
        <f t="shared" si="109"/>
        <v>0</v>
      </c>
      <c r="L1795" s="17">
        <f>VLOOKUP(A1795,'TB 2023'!B:M,12,0)</f>
        <v>46920</v>
      </c>
      <c r="M1795" s="18">
        <f t="shared" si="112"/>
        <v>0</v>
      </c>
      <c r="O1795" s="15"/>
    </row>
    <row r="1796" spans="1:15" ht="13.5">
      <c r="A1796" s="13">
        <v>203062382</v>
      </c>
      <c r="B1796" s="14" t="s">
        <v>1893</v>
      </c>
      <c r="C1796" s="15">
        <v>0</v>
      </c>
      <c r="D1796" s="15">
        <v>0</v>
      </c>
      <c r="E1796" s="15">
        <v>36735</v>
      </c>
      <c r="F1796" s="15">
        <v>36735</v>
      </c>
      <c r="G1796" s="11">
        <f t="shared" si="110"/>
        <v>0</v>
      </c>
      <c r="H1796" s="12">
        <f t="shared" si="111"/>
        <v>0</v>
      </c>
      <c r="I1796" s="324" t="s">
        <v>159</v>
      </c>
      <c r="J1796" s="17">
        <f>VLOOKUP(A1796,'TB 2023'!B:J,9,0)</f>
        <v>0</v>
      </c>
      <c r="K1796" s="18">
        <f t="shared" si="109"/>
        <v>0</v>
      </c>
      <c r="L1796" s="17">
        <f>VLOOKUP(A1796,'TB 2023'!B:M,12,0)</f>
        <v>36735</v>
      </c>
      <c r="M1796" s="18">
        <f t="shared" si="112"/>
        <v>0</v>
      </c>
      <c r="O1796" s="15"/>
    </row>
    <row r="1797" spans="1:15" ht="13.5">
      <c r="A1797" s="13">
        <v>203062383</v>
      </c>
      <c r="B1797" s="14" t="s">
        <v>1894</v>
      </c>
      <c r="C1797" s="15">
        <v>0</v>
      </c>
      <c r="D1797" s="15">
        <v>0</v>
      </c>
      <c r="E1797" s="15">
        <v>13000</v>
      </c>
      <c r="F1797" s="15">
        <v>13000</v>
      </c>
      <c r="G1797" s="11">
        <f t="shared" si="110"/>
        <v>0</v>
      </c>
      <c r="H1797" s="12">
        <f t="shared" si="111"/>
        <v>0</v>
      </c>
      <c r="I1797" s="324" t="s">
        <v>159</v>
      </c>
      <c r="J1797" s="17">
        <f>VLOOKUP(A1797,'TB 2023'!B:J,9,0)</f>
        <v>0</v>
      </c>
      <c r="K1797" s="18">
        <f t="shared" ref="K1797:K1860" si="113">J1797-C1797</f>
        <v>0</v>
      </c>
      <c r="L1797" s="17">
        <f>VLOOKUP(A1797,'TB 2023'!B:M,12,0)</f>
        <v>13000</v>
      </c>
      <c r="M1797" s="18">
        <f t="shared" si="112"/>
        <v>0</v>
      </c>
      <c r="O1797" s="15"/>
    </row>
    <row r="1798" spans="1:15" ht="13.5">
      <c r="A1798" s="13">
        <v>203062384</v>
      </c>
      <c r="B1798" s="14" t="s">
        <v>1895</v>
      </c>
      <c r="C1798" s="15">
        <v>0</v>
      </c>
      <c r="D1798" s="15">
        <v>0</v>
      </c>
      <c r="E1798" s="15">
        <v>21603</v>
      </c>
      <c r="F1798" s="15">
        <v>21603</v>
      </c>
      <c r="G1798" s="11">
        <f t="shared" ref="G1798:G1861" si="114">IF((C1798+E1798)-(D1798+F1798)&lt;0,0,(C1798+E1798)-(D1798+F1798))</f>
        <v>0</v>
      </c>
      <c r="H1798" s="12">
        <f t="shared" ref="H1798:H1861" si="115">-IF((C1798+E1798)-(D1798+F1798)&lt;0,(C1798+E1798)-(D1798+F1798),0)</f>
        <v>0</v>
      </c>
      <c r="I1798" s="324" t="s">
        <v>159</v>
      </c>
      <c r="J1798" s="17">
        <f>VLOOKUP(A1798,'TB 2023'!B:J,9,0)</f>
        <v>0</v>
      </c>
      <c r="K1798" s="18">
        <f t="shared" si="113"/>
        <v>0</v>
      </c>
      <c r="L1798" s="17">
        <f>VLOOKUP(A1798,'TB 2023'!B:M,12,0)</f>
        <v>21603</v>
      </c>
      <c r="M1798" s="18">
        <f t="shared" ref="M1798:M1861" si="116">L1798-F1798</f>
        <v>0</v>
      </c>
      <c r="O1798" s="15"/>
    </row>
    <row r="1799" spans="1:15" ht="13.5">
      <c r="A1799" s="13">
        <v>203062385</v>
      </c>
      <c r="B1799" s="14" t="s">
        <v>1896</v>
      </c>
      <c r="C1799" s="15">
        <v>0</v>
      </c>
      <c r="D1799" s="15">
        <v>0</v>
      </c>
      <c r="E1799" s="15">
        <v>39609</v>
      </c>
      <c r="F1799" s="15">
        <v>39609</v>
      </c>
      <c r="G1799" s="11">
        <f t="shared" si="114"/>
        <v>0</v>
      </c>
      <c r="H1799" s="12">
        <f t="shared" si="115"/>
        <v>0</v>
      </c>
      <c r="I1799" s="324" t="s">
        <v>159</v>
      </c>
      <c r="J1799" s="17">
        <f>VLOOKUP(A1799,'TB 2023'!B:J,9,0)</f>
        <v>0</v>
      </c>
      <c r="K1799" s="18">
        <f t="shared" si="113"/>
        <v>0</v>
      </c>
      <c r="L1799" s="17">
        <f>VLOOKUP(A1799,'TB 2023'!B:M,12,0)</f>
        <v>39609</v>
      </c>
      <c r="M1799" s="18">
        <f t="shared" si="116"/>
        <v>0</v>
      </c>
      <c r="O1799" s="15"/>
    </row>
    <row r="1800" spans="1:15" ht="13.5">
      <c r="A1800" s="13">
        <v>203062386</v>
      </c>
      <c r="B1800" s="14" t="s">
        <v>1897</v>
      </c>
      <c r="C1800" s="15">
        <v>0</v>
      </c>
      <c r="D1800" s="15">
        <v>0</v>
      </c>
      <c r="E1800" s="15">
        <v>32917</v>
      </c>
      <c r="F1800" s="15">
        <v>32917</v>
      </c>
      <c r="G1800" s="11">
        <f t="shared" si="114"/>
        <v>0</v>
      </c>
      <c r="H1800" s="12">
        <f t="shared" si="115"/>
        <v>0</v>
      </c>
      <c r="I1800" s="324" t="s">
        <v>159</v>
      </c>
      <c r="J1800" s="17">
        <f>VLOOKUP(A1800,'TB 2023'!B:J,9,0)</f>
        <v>0</v>
      </c>
      <c r="K1800" s="18">
        <f t="shared" si="113"/>
        <v>0</v>
      </c>
      <c r="L1800" s="17">
        <f>VLOOKUP(A1800,'TB 2023'!B:M,12,0)</f>
        <v>32917</v>
      </c>
      <c r="M1800" s="18">
        <f t="shared" si="116"/>
        <v>0</v>
      </c>
      <c r="O1800" s="15"/>
    </row>
    <row r="1801" spans="1:15" ht="13.5">
      <c r="A1801" s="13">
        <v>203062387</v>
      </c>
      <c r="B1801" s="14" t="s">
        <v>1898</v>
      </c>
      <c r="C1801" s="15">
        <v>0</v>
      </c>
      <c r="D1801" s="15">
        <v>0</v>
      </c>
      <c r="E1801" s="15">
        <v>0</v>
      </c>
      <c r="F1801" s="15">
        <v>0</v>
      </c>
      <c r="G1801" s="11">
        <f t="shared" si="114"/>
        <v>0</v>
      </c>
      <c r="H1801" s="12">
        <f t="shared" si="115"/>
        <v>0</v>
      </c>
      <c r="I1801" s="324" t="s">
        <v>159</v>
      </c>
      <c r="J1801" s="17">
        <f>VLOOKUP(A1801,'TB 2023'!B:J,9,0)</f>
        <v>0</v>
      </c>
      <c r="K1801" s="18">
        <f t="shared" si="113"/>
        <v>0</v>
      </c>
      <c r="L1801" s="17">
        <f>VLOOKUP(A1801,'TB 2023'!B:M,12,0)</f>
        <v>0</v>
      </c>
      <c r="M1801" s="18">
        <f t="shared" si="116"/>
        <v>0</v>
      </c>
      <c r="O1801" s="15"/>
    </row>
    <row r="1802" spans="1:15" ht="13.5">
      <c r="A1802" s="13">
        <v>203062388</v>
      </c>
      <c r="B1802" s="14" t="s">
        <v>1899</v>
      </c>
      <c r="C1802" s="15">
        <v>0</v>
      </c>
      <c r="D1802" s="15">
        <v>0</v>
      </c>
      <c r="E1802" s="15">
        <v>0</v>
      </c>
      <c r="F1802" s="15">
        <v>0</v>
      </c>
      <c r="G1802" s="11">
        <f t="shared" si="114"/>
        <v>0</v>
      </c>
      <c r="H1802" s="12">
        <f t="shared" si="115"/>
        <v>0</v>
      </c>
      <c r="I1802" s="324" t="s">
        <v>159</v>
      </c>
      <c r="J1802" s="17">
        <f>VLOOKUP(A1802,'TB 2023'!B:J,9,0)</f>
        <v>0</v>
      </c>
      <c r="K1802" s="18">
        <f t="shared" si="113"/>
        <v>0</v>
      </c>
      <c r="L1802" s="17">
        <f>VLOOKUP(A1802,'TB 2023'!B:M,12,0)</f>
        <v>0</v>
      </c>
      <c r="M1802" s="18">
        <f t="shared" si="116"/>
        <v>0</v>
      </c>
      <c r="O1802" s="15"/>
    </row>
    <row r="1803" spans="1:15" ht="13.5">
      <c r="A1803" s="13">
        <v>203062389</v>
      </c>
      <c r="B1803" s="14" t="s">
        <v>1900</v>
      </c>
      <c r="C1803" s="15">
        <v>0</v>
      </c>
      <c r="D1803" s="15">
        <v>0</v>
      </c>
      <c r="E1803" s="15">
        <v>121315</v>
      </c>
      <c r="F1803" s="15">
        <v>121315</v>
      </c>
      <c r="G1803" s="11">
        <f t="shared" si="114"/>
        <v>0</v>
      </c>
      <c r="H1803" s="12">
        <f t="shared" si="115"/>
        <v>0</v>
      </c>
      <c r="I1803" s="324" t="s">
        <v>159</v>
      </c>
      <c r="J1803" s="17">
        <f>VLOOKUP(A1803,'TB 2023'!B:J,9,0)</f>
        <v>0</v>
      </c>
      <c r="K1803" s="18">
        <f t="shared" si="113"/>
        <v>0</v>
      </c>
      <c r="L1803" s="17">
        <f>VLOOKUP(A1803,'TB 2023'!B:M,12,0)</f>
        <v>121315</v>
      </c>
      <c r="M1803" s="18">
        <f t="shared" si="116"/>
        <v>0</v>
      </c>
      <c r="O1803" s="15"/>
    </row>
    <row r="1804" spans="1:15" ht="13.5">
      <c r="A1804" s="13">
        <v>203062390</v>
      </c>
      <c r="B1804" s="14" t="s">
        <v>1901</v>
      </c>
      <c r="C1804" s="15">
        <v>0</v>
      </c>
      <c r="D1804" s="15">
        <v>0</v>
      </c>
      <c r="E1804" s="15">
        <v>60450</v>
      </c>
      <c r="F1804" s="15">
        <v>60450</v>
      </c>
      <c r="G1804" s="11">
        <f t="shared" si="114"/>
        <v>0</v>
      </c>
      <c r="H1804" s="12">
        <f t="shared" si="115"/>
        <v>0</v>
      </c>
      <c r="I1804" s="324" t="s">
        <v>159</v>
      </c>
      <c r="J1804" s="17">
        <f>VLOOKUP(A1804,'TB 2023'!B:J,9,0)</f>
        <v>0</v>
      </c>
      <c r="K1804" s="18">
        <f t="shared" si="113"/>
        <v>0</v>
      </c>
      <c r="L1804" s="17">
        <f>VLOOKUP(A1804,'TB 2023'!B:M,12,0)</f>
        <v>60450</v>
      </c>
      <c r="M1804" s="18">
        <f t="shared" si="116"/>
        <v>0</v>
      </c>
      <c r="O1804" s="15"/>
    </row>
    <row r="1805" spans="1:15" ht="13.5">
      <c r="A1805" s="13">
        <v>203062391</v>
      </c>
      <c r="B1805" s="14" t="s">
        <v>1902</v>
      </c>
      <c r="C1805" s="15">
        <v>0</v>
      </c>
      <c r="D1805" s="15">
        <v>0</v>
      </c>
      <c r="E1805" s="15">
        <v>0</v>
      </c>
      <c r="F1805" s="15">
        <v>0</v>
      </c>
      <c r="G1805" s="11">
        <f t="shared" si="114"/>
        <v>0</v>
      </c>
      <c r="H1805" s="12">
        <f t="shared" si="115"/>
        <v>0</v>
      </c>
      <c r="I1805" s="324" t="s">
        <v>159</v>
      </c>
      <c r="J1805" s="17">
        <f>VLOOKUP(A1805,'TB 2023'!B:J,9,0)</f>
        <v>0</v>
      </c>
      <c r="K1805" s="18">
        <f t="shared" si="113"/>
        <v>0</v>
      </c>
      <c r="L1805" s="17">
        <f>VLOOKUP(A1805,'TB 2023'!B:M,12,0)</f>
        <v>0</v>
      </c>
      <c r="M1805" s="18">
        <f t="shared" si="116"/>
        <v>0</v>
      </c>
      <c r="O1805" s="15"/>
    </row>
    <row r="1806" spans="1:15" ht="13.5">
      <c r="A1806" s="13">
        <v>203062392</v>
      </c>
      <c r="B1806" s="14" t="s">
        <v>1903</v>
      </c>
      <c r="C1806" s="15">
        <v>0</v>
      </c>
      <c r="D1806" s="15">
        <v>0</v>
      </c>
      <c r="E1806" s="15">
        <v>0</v>
      </c>
      <c r="F1806" s="15">
        <v>0</v>
      </c>
      <c r="G1806" s="11">
        <f t="shared" si="114"/>
        <v>0</v>
      </c>
      <c r="H1806" s="12">
        <f t="shared" si="115"/>
        <v>0</v>
      </c>
      <c r="I1806" s="324" t="s">
        <v>159</v>
      </c>
      <c r="J1806" s="17">
        <f>VLOOKUP(A1806,'TB 2023'!B:J,9,0)</f>
        <v>0</v>
      </c>
      <c r="K1806" s="18">
        <f t="shared" si="113"/>
        <v>0</v>
      </c>
      <c r="L1806" s="17">
        <f>VLOOKUP(A1806,'TB 2023'!B:M,12,0)</f>
        <v>0</v>
      </c>
      <c r="M1806" s="18">
        <f t="shared" si="116"/>
        <v>0</v>
      </c>
      <c r="O1806" s="15"/>
    </row>
    <row r="1807" spans="1:15" ht="13.5">
      <c r="A1807" s="13">
        <v>203062393</v>
      </c>
      <c r="B1807" s="14" t="s">
        <v>1904</v>
      </c>
      <c r="C1807" s="15">
        <v>0</v>
      </c>
      <c r="D1807" s="15">
        <v>0</v>
      </c>
      <c r="E1807" s="15">
        <v>69981</v>
      </c>
      <c r="F1807" s="15">
        <v>69981</v>
      </c>
      <c r="G1807" s="11">
        <f t="shared" si="114"/>
        <v>0</v>
      </c>
      <c r="H1807" s="12">
        <f t="shared" si="115"/>
        <v>0</v>
      </c>
      <c r="I1807" s="324" t="s">
        <v>159</v>
      </c>
      <c r="J1807" s="17">
        <f>VLOOKUP(A1807,'TB 2023'!B:J,9,0)</f>
        <v>0</v>
      </c>
      <c r="K1807" s="18">
        <f t="shared" si="113"/>
        <v>0</v>
      </c>
      <c r="L1807" s="17">
        <f>VLOOKUP(A1807,'TB 2023'!B:M,12,0)</f>
        <v>69981</v>
      </c>
      <c r="M1807" s="18">
        <f t="shared" si="116"/>
        <v>0</v>
      </c>
      <c r="O1807" s="15"/>
    </row>
    <row r="1808" spans="1:15" ht="13.5">
      <c r="A1808" s="13">
        <v>203062394</v>
      </c>
      <c r="B1808" s="14" t="s">
        <v>1905</v>
      </c>
      <c r="C1808" s="15">
        <v>0</v>
      </c>
      <c r="D1808" s="15">
        <v>0</v>
      </c>
      <c r="E1808" s="15">
        <v>52727</v>
      </c>
      <c r="F1808" s="15">
        <v>52727</v>
      </c>
      <c r="G1808" s="11">
        <f t="shared" si="114"/>
        <v>0</v>
      </c>
      <c r="H1808" s="12">
        <f t="shared" si="115"/>
        <v>0</v>
      </c>
      <c r="I1808" s="324" t="s">
        <v>159</v>
      </c>
      <c r="J1808" s="17">
        <f>VLOOKUP(A1808,'TB 2023'!B:J,9,0)</f>
        <v>0</v>
      </c>
      <c r="K1808" s="18">
        <f t="shared" si="113"/>
        <v>0</v>
      </c>
      <c r="L1808" s="17">
        <f>VLOOKUP(A1808,'TB 2023'!B:M,12,0)</f>
        <v>52727</v>
      </c>
      <c r="M1808" s="18">
        <f t="shared" si="116"/>
        <v>0</v>
      </c>
      <c r="O1808" s="15"/>
    </row>
    <row r="1809" spans="1:15" ht="13.5">
      <c r="A1809" s="13">
        <v>203062395</v>
      </c>
      <c r="B1809" s="14" t="s">
        <v>1906</v>
      </c>
      <c r="C1809" s="15">
        <v>0</v>
      </c>
      <c r="D1809" s="15">
        <v>0</v>
      </c>
      <c r="E1809" s="15">
        <v>44245.4</v>
      </c>
      <c r="F1809" s="15">
        <v>44245.4</v>
      </c>
      <c r="G1809" s="11">
        <f t="shared" si="114"/>
        <v>0</v>
      </c>
      <c r="H1809" s="12">
        <f t="shared" si="115"/>
        <v>0</v>
      </c>
      <c r="I1809" s="324" t="s">
        <v>159</v>
      </c>
      <c r="J1809" s="17">
        <f>VLOOKUP(A1809,'TB 2023'!B:J,9,0)</f>
        <v>0</v>
      </c>
      <c r="K1809" s="18">
        <f t="shared" si="113"/>
        <v>0</v>
      </c>
      <c r="L1809" s="17">
        <f>VLOOKUP(A1809,'TB 2023'!B:M,12,0)</f>
        <v>44245.4</v>
      </c>
      <c r="M1809" s="18">
        <f t="shared" si="116"/>
        <v>0</v>
      </c>
      <c r="O1809" s="15"/>
    </row>
    <row r="1810" spans="1:15" ht="13.5">
      <c r="A1810" s="13">
        <v>203062396</v>
      </c>
      <c r="B1810" s="14" t="s">
        <v>1907</v>
      </c>
      <c r="C1810" s="15">
        <v>0</v>
      </c>
      <c r="D1810" s="15">
        <v>0</v>
      </c>
      <c r="E1810" s="15">
        <v>102242</v>
      </c>
      <c r="F1810" s="15">
        <v>102242</v>
      </c>
      <c r="G1810" s="11">
        <f t="shared" si="114"/>
        <v>0</v>
      </c>
      <c r="H1810" s="12">
        <f t="shared" si="115"/>
        <v>0</v>
      </c>
      <c r="I1810" s="324" t="s">
        <v>159</v>
      </c>
      <c r="J1810" s="17">
        <f>VLOOKUP(A1810,'TB 2023'!B:J,9,0)</f>
        <v>0</v>
      </c>
      <c r="K1810" s="18">
        <f t="shared" si="113"/>
        <v>0</v>
      </c>
      <c r="L1810" s="17">
        <f>VLOOKUP(A1810,'TB 2023'!B:M,12,0)</f>
        <v>102242</v>
      </c>
      <c r="M1810" s="18">
        <f t="shared" si="116"/>
        <v>0</v>
      </c>
      <c r="O1810" s="15"/>
    </row>
    <row r="1811" spans="1:15" ht="13.5">
      <c r="A1811" s="13">
        <v>203062397</v>
      </c>
      <c r="B1811" s="14" t="s">
        <v>1908</v>
      </c>
      <c r="C1811" s="15">
        <v>0</v>
      </c>
      <c r="D1811" s="15">
        <v>0</v>
      </c>
      <c r="E1811" s="15">
        <v>144747</v>
      </c>
      <c r="F1811" s="15">
        <v>144747</v>
      </c>
      <c r="G1811" s="11">
        <f t="shared" si="114"/>
        <v>0</v>
      </c>
      <c r="H1811" s="12">
        <f t="shared" si="115"/>
        <v>0</v>
      </c>
      <c r="I1811" s="324" t="s">
        <v>159</v>
      </c>
      <c r="J1811" s="17">
        <f>VLOOKUP(A1811,'TB 2023'!B:J,9,0)</f>
        <v>0</v>
      </c>
      <c r="K1811" s="18">
        <f t="shared" si="113"/>
        <v>0</v>
      </c>
      <c r="L1811" s="17">
        <f>VLOOKUP(A1811,'TB 2023'!B:M,12,0)</f>
        <v>144747</v>
      </c>
      <c r="M1811" s="18">
        <f t="shared" si="116"/>
        <v>0</v>
      </c>
      <c r="O1811" s="15"/>
    </row>
    <row r="1812" spans="1:15" ht="13.5">
      <c r="A1812" s="13">
        <v>203062398</v>
      </c>
      <c r="B1812" s="14" t="s">
        <v>1909</v>
      </c>
      <c r="C1812" s="15">
        <v>0</v>
      </c>
      <c r="D1812" s="15">
        <v>0</v>
      </c>
      <c r="E1812" s="15">
        <v>348667</v>
      </c>
      <c r="F1812" s="15">
        <v>348667</v>
      </c>
      <c r="G1812" s="11">
        <f t="shared" si="114"/>
        <v>0</v>
      </c>
      <c r="H1812" s="12">
        <f t="shared" si="115"/>
        <v>0</v>
      </c>
      <c r="I1812" s="324" t="s">
        <v>159</v>
      </c>
      <c r="J1812" s="17">
        <f>VLOOKUP(A1812,'TB 2023'!B:J,9,0)</f>
        <v>0</v>
      </c>
      <c r="K1812" s="18">
        <f t="shared" si="113"/>
        <v>0</v>
      </c>
      <c r="L1812" s="17">
        <f>VLOOKUP(A1812,'TB 2023'!B:M,12,0)</f>
        <v>348667</v>
      </c>
      <c r="M1812" s="18">
        <f t="shared" si="116"/>
        <v>0</v>
      </c>
      <c r="O1812" s="15"/>
    </row>
    <row r="1813" spans="1:15" ht="13.5">
      <c r="A1813" s="13">
        <v>203062399</v>
      </c>
      <c r="B1813" s="14" t="s">
        <v>1910</v>
      </c>
      <c r="C1813" s="15">
        <v>0</v>
      </c>
      <c r="D1813" s="15">
        <v>0</v>
      </c>
      <c r="E1813" s="15">
        <v>123864.22</v>
      </c>
      <c r="F1813" s="15">
        <v>123864.22</v>
      </c>
      <c r="G1813" s="11">
        <f t="shared" si="114"/>
        <v>0</v>
      </c>
      <c r="H1813" s="12">
        <f t="shared" si="115"/>
        <v>0</v>
      </c>
      <c r="I1813" s="324" t="s">
        <v>159</v>
      </c>
      <c r="J1813" s="17">
        <f>VLOOKUP(A1813,'TB 2023'!B:J,9,0)</f>
        <v>0</v>
      </c>
      <c r="K1813" s="18">
        <f t="shared" si="113"/>
        <v>0</v>
      </c>
      <c r="L1813" s="17">
        <f>VLOOKUP(A1813,'TB 2023'!B:M,12,0)</f>
        <v>123864.22</v>
      </c>
      <c r="M1813" s="18">
        <f t="shared" si="116"/>
        <v>0</v>
      </c>
      <c r="O1813" s="15"/>
    </row>
    <row r="1814" spans="1:15" ht="13.5">
      <c r="A1814" s="13">
        <v>203062400</v>
      </c>
      <c r="B1814" s="14" t="s">
        <v>1911</v>
      </c>
      <c r="C1814" s="15">
        <v>0</v>
      </c>
      <c r="D1814" s="15">
        <v>0</v>
      </c>
      <c r="E1814" s="15">
        <v>32165</v>
      </c>
      <c r="F1814" s="15">
        <v>32165</v>
      </c>
      <c r="G1814" s="11">
        <f t="shared" si="114"/>
        <v>0</v>
      </c>
      <c r="H1814" s="12">
        <f t="shared" si="115"/>
        <v>0</v>
      </c>
      <c r="I1814" s="324" t="s">
        <v>159</v>
      </c>
      <c r="J1814" s="17">
        <f>VLOOKUP(A1814,'TB 2023'!B:J,9,0)</f>
        <v>0</v>
      </c>
      <c r="K1814" s="18">
        <f t="shared" si="113"/>
        <v>0</v>
      </c>
      <c r="L1814" s="17">
        <f>VLOOKUP(A1814,'TB 2023'!B:M,12,0)</f>
        <v>32165</v>
      </c>
      <c r="M1814" s="18">
        <f t="shared" si="116"/>
        <v>0</v>
      </c>
      <c r="O1814" s="15"/>
    </row>
    <row r="1815" spans="1:15" ht="13.5">
      <c r="A1815" s="13">
        <v>203062401</v>
      </c>
      <c r="B1815" s="14" t="s">
        <v>1912</v>
      </c>
      <c r="C1815" s="15">
        <v>0</v>
      </c>
      <c r="D1815" s="15">
        <v>0</v>
      </c>
      <c r="E1815" s="15">
        <v>21039</v>
      </c>
      <c r="F1815" s="15">
        <v>21039</v>
      </c>
      <c r="G1815" s="11">
        <f t="shared" si="114"/>
        <v>0</v>
      </c>
      <c r="H1815" s="12">
        <f t="shared" si="115"/>
        <v>0</v>
      </c>
      <c r="I1815" s="324" t="s">
        <v>159</v>
      </c>
      <c r="J1815" s="17">
        <f>VLOOKUP(A1815,'TB 2023'!B:J,9,0)</f>
        <v>0</v>
      </c>
      <c r="K1815" s="18">
        <f t="shared" si="113"/>
        <v>0</v>
      </c>
      <c r="L1815" s="17">
        <f>VLOOKUP(A1815,'TB 2023'!B:M,12,0)</f>
        <v>21039</v>
      </c>
      <c r="M1815" s="18">
        <f t="shared" si="116"/>
        <v>0</v>
      </c>
      <c r="O1815" s="15"/>
    </row>
    <row r="1816" spans="1:15" ht="13.5">
      <c r="A1816" s="13">
        <v>203062402</v>
      </c>
      <c r="B1816" s="14" t="s">
        <v>1913</v>
      </c>
      <c r="C1816" s="15">
        <v>0</v>
      </c>
      <c r="D1816" s="15">
        <v>0</v>
      </c>
      <c r="E1816" s="15">
        <v>20952</v>
      </c>
      <c r="F1816" s="15">
        <v>20952</v>
      </c>
      <c r="G1816" s="11">
        <f t="shared" si="114"/>
        <v>0</v>
      </c>
      <c r="H1816" s="12">
        <f t="shared" si="115"/>
        <v>0</v>
      </c>
      <c r="I1816" s="324" t="s">
        <v>159</v>
      </c>
      <c r="J1816" s="17">
        <f>VLOOKUP(A1816,'TB 2023'!B:J,9,0)</f>
        <v>0</v>
      </c>
      <c r="K1816" s="18">
        <f t="shared" si="113"/>
        <v>0</v>
      </c>
      <c r="L1816" s="17">
        <f>VLOOKUP(A1816,'TB 2023'!B:M,12,0)</f>
        <v>20952</v>
      </c>
      <c r="M1816" s="18">
        <f t="shared" si="116"/>
        <v>0</v>
      </c>
      <c r="O1816" s="15"/>
    </row>
    <row r="1817" spans="1:15" ht="13.5">
      <c r="A1817" s="13">
        <v>203062403</v>
      </c>
      <c r="B1817" s="14" t="s">
        <v>1914</v>
      </c>
      <c r="C1817" s="15">
        <v>0</v>
      </c>
      <c r="D1817" s="15">
        <v>0</v>
      </c>
      <c r="E1817" s="15">
        <v>20414</v>
      </c>
      <c r="F1817" s="15">
        <v>20414</v>
      </c>
      <c r="G1817" s="11">
        <f t="shared" si="114"/>
        <v>0</v>
      </c>
      <c r="H1817" s="12">
        <f t="shared" si="115"/>
        <v>0</v>
      </c>
      <c r="I1817" s="324" t="s">
        <v>159</v>
      </c>
      <c r="J1817" s="17">
        <f>VLOOKUP(A1817,'TB 2023'!B:J,9,0)</f>
        <v>0</v>
      </c>
      <c r="K1817" s="18">
        <f t="shared" si="113"/>
        <v>0</v>
      </c>
      <c r="L1817" s="17">
        <f>VLOOKUP(A1817,'TB 2023'!B:M,12,0)</f>
        <v>20414</v>
      </c>
      <c r="M1817" s="18">
        <f t="shared" si="116"/>
        <v>0</v>
      </c>
      <c r="O1817" s="15"/>
    </row>
    <row r="1818" spans="1:15" ht="13.5">
      <c r="A1818" s="13">
        <v>203062404</v>
      </c>
      <c r="B1818" s="14" t="s">
        <v>1915</v>
      </c>
      <c r="C1818" s="15">
        <v>0</v>
      </c>
      <c r="D1818" s="15">
        <v>0</v>
      </c>
      <c r="E1818" s="15">
        <v>214284.78</v>
      </c>
      <c r="F1818" s="15">
        <v>214284.78</v>
      </c>
      <c r="G1818" s="11">
        <f t="shared" si="114"/>
        <v>0</v>
      </c>
      <c r="H1818" s="12">
        <f t="shared" si="115"/>
        <v>0</v>
      </c>
      <c r="I1818" s="324" t="s">
        <v>159</v>
      </c>
      <c r="J1818" s="17">
        <f>VLOOKUP(A1818,'TB 2023'!B:J,9,0)</f>
        <v>0</v>
      </c>
      <c r="K1818" s="18">
        <f t="shared" si="113"/>
        <v>0</v>
      </c>
      <c r="L1818" s="17">
        <f>VLOOKUP(A1818,'TB 2023'!B:M,12,0)</f>
        <v>214284.78</v>
      </c>
      <c r="M1818" s="18">
        <f t="shared" si="116"/>
        <v>0</v>
      </c>
      <c r="O1818" s="15"/>
    </row>
    <row r="1819" spans="1:15" ht="13.5">
      <c r="A1819" s="13">
        <v>203062405</v>
      </c>
      <c r="B1819" s="14" t="s">
        <v>1916</v>
      </c>
      <c r="C1819" s="15">
        <v>0</v>
      </c>
      <c r="D1819" s="15">
        <v>0</v>
      </c>
      <c r="E1819" s="15">
        <v>151068</v>
      </c>
      <c r="F1819" s="15">
        <v>151068</v>
      </c>
      <c r="G1819" s="11">
        <f t="shared" si="114"/>
        <v>0</v>
      </c>
      <c r="H1819" s="12">
        <f t="shared" si="115"/>
        <v>0</v>
      </c>
      <c r="I1819" s="324" t="s">
        <v>159</v>
      </c>
      <c r="J1819" s="17">
        <f>VLOOKUP(A1819,'TB 2023'!B:J,9,0)</f>
        <v>0</v>
      </c>
      <c r="K1819" s="18">
        <f t="shared" si="113"/>
        <v>0</v>
      </c>
      <c r="L1819" s="17">
        <f>VLOOKUP(A1819,'TB 2023'!B:M,12,0)</f>
        <v>151068</v>
      </c>
      <c r="M1819" s="18">
        <f t="shared" si="116"/>
        <v>0</v>
      </c>
      <c r="O1819" s="15"/>
    </row>
    <row r="1820" spans="1:15" ht="13.5">
      <c r="A1820" s="13">
        <v>203062406</v>
      </c>
      <c r="B1820" s="14" t="s">
        <v>1917</v>
      </c>
      <c r="C1820" s="15">
        <v>0</v>
      </c>
      <c r="D1820" s="15">
        <v>0</v>
      </c>
      <c r="E1820" s="15">
        <v>0</v>
      </c>
      <c r="F1820" s="15">
        <v>0</v>
      </c>
      <c r="G1820" s="11">
        <f t="shared" si="114"/>
        <v>0</v>
      </c>
      <c r="H1820" s="12">
        <f t="shared" si="115"/>
        <v>0</v>
      </c>
      <c r="I1820" s="324" t="s">
        <v>159</v>
      </c>
      <c r="J1820" s="17">
        <f>VLOOKUP(A1820,'TB 2023'!B:J,9,0)</f>
        <v>0</v>
      </c>
      <c r="K1820" s="18">
        <f t="shared" si="113"/>
        <v>0</v>
      </c>
      <c r="L1820" s="17">
        <f>VLOOKUP(A1820,'TB 2023'!B:M,12,0)</f>
        <v>0</v>
      </c>
      <c r="M1820" s="18">
        <f t="shared" si="116"/>
        <v>0</v>
      </c>
      <c r="O1820" s="15"/>
    </row>
    <row r="1821" spans="1:15" ht="13.5">
      <c r="A1821" s="13">
        <v>203062407</v>
      </c>
      <c r="B1821" s="14" t="s">
        <v>1918</v>
      </c>
      <c r="C1821" s="15">
        <v>0</v>
      </c>
      <c r="D1821" s="15">
        <v>0</v>
      </c>
      <c r="E1821" s="15">
        <v>20916</v>
      </c>
      <c r="F1821" s="15">
        <v>20916</v>
      </c>
      <c r="G1821" s="11">
        <f t="shared" si="114"/>
        <v>0</v>
      </c>
      <c r="H1821" s="12">
        <f t="shared" si="115"/>
        <v>0</v>
      </c>
      <c r="I1821" s="324" t="s">
        <v>159</v>
      </c>
      <c r="J1821" s="17">
        <f>VLOOKUP(A1821,'TB 2023'!B:J,9,0)</f>
        <v>0</v>
      </c>
      <c r="K1821" s="18">
        <f t="shared" si="113"/>
        <v>0</v>
      </c>
      <c r="L1821" s="17">
        <f>VLOOKUP(A1821,'TB 2023'!B:M,12,0)</f>
        <v>20916</v>
      </c>
      <c r="M1821" s="18">
        <f t="shared" si="116"/>
        <v>0</v>
      </c>
      <c r="O1821" s="15"/>
    </row>
    <row r="1822" spans="1:15" ht="13.5">
      <c r="A1822" s="13">
        <v>203062408</v>
      </c>
      <c r="B1822" s="14" t="s">
        <v>1919</v>
      </c>
      <c r="C1822" s="15">
        <v>0</v>
      </c>
      <c r="D1822" s="15">
        <v>0</v>
      </c>
      <c r="E1822" s="15">
        <v>17562</v>
      </c>
      <c r="F1822" s="15">
        <v>17562</v>
      </c>
      <c r="G1822" s="11">
        <f t="shared" si="114"/>
        <v>0</v>
      </c>
      <c r="H1822" s="12">
        <f t="shared" si="115"/>
        <v>0</v>
      </c>
      <c r="I1822" s="324" t="s">
        <v>159</v>
      </c>
      <c r="J1822" s="17">
        <f>VLOOKUP(A1822,'TB 2023'!B:J,9,0)</f>
        <v>0</v>
      </c>
      <c r="K1822" s="18">
        <f t="shared" si="113"/>
        <v>0</v>
      </c>
      <c r="L1822" s="17">
        <f>VLOOKUP(A1822,'TB 2023'!B:M,12,0)</f>
        <v>17562</v>
      </c>
      <c r="M1822" s="18">
        <f t="shared" si="116"/>
        <v>0</v>
      </c>
      <c r="O1822" s="15"/>
    </row>
    <row r="1823" spans="1:15" ht="13.5">
      <c r="A1823" s="13">
        <v>203062409</v>
      </c>
      <c r="B1823" s="14" t="s">
        <v>1920</v>
      </c>
      <c r="C1823" s="15">
        <v>0</v>
      </c>
      <c r="D1823" s="15">
        <v>0</v>
      </c>
      <c r="E1823" s="15">
        <v>18990</v>
      </c>
      <c r="F1823" s="15">
        <v>18990</v>
      </c>
      <c r="G1823" s="11">
        <f t="shared" si="114"/>
        <v>0</v>
      </c>
      <c r="H1823" s="12">
        <f t="shared" si="115"/>
        <v>0</v>
      </c>
      <c r="I1823" s="324" t="s">
        <v>159</v>
      </c>
      <c r="J1823" s="17">
        <f>VLOOKUP(A1823,'TB 2023'!B:J,9,0)</f>
        <v>0</v>
      </c>
      <c r="K1823" s="18">
        <f t="shared" si="113"/>
        <v>0</v>
      </c>
      <c r="L1823" s="17">
        <f>VLOOKUP(A1823,'TB 2023'!B:M,12,0)</f>
        <v>18990</v>
      </c>
      <c r="M1823" s="18">
        <f t="shared" si="116"/>
        <v>0</v>
      </c>
      <c r="O1823" s="15"/>
    </row>
    <row r="1824" spans="1:15" ht="13.5">
      <c r="A1824" s="13">
        <v>203062410</v>
      </c>
      <c r="B1824" s="14" t="s">
        <v>1921</v>
      </c>
      <c r="C1824" s="15">
        <v>0</v>
      </c>
      <c r="D1824" s="15">
        <v>0</v>
      </c>
      <c r="E1824" s="15">
        <v>20781.5</v>
      </c>
      <c r="F1824" s="15">
        <v>20781.5</v>
      </c>
      <c r="G1824" s="11">
        <f t="shared" si="114"/>
        <v>0</v>
      </c>
      <c r="H1824" s="12">
        <f t="shared" si="115"/>
        <v>0</v>
      </c>
      <c r="I1824" s="324" t="s">
        <v>159</v>
      </c>
      <c r="J1824" s="17">
        <f>VLOOKUP(A1824,'TB 2023'!B:J,9,0)</f>
        <v>0</v>
      </c>
      <c r="K1824" s="18">
        <f t="shared" si="113"/>
        <v>0</v>
      </c>
      <c r="L1824" s="17">
        <f>VLOOKUP(A1824,'TB 2023'!B:M,12,0)</f>
        <v>20781.5</v>
      </c>
      <c r="M1824" s="18">
        <f t="shared" si="116"/>
        <v>0</v>
      </c>
      <c r="O1824" s="15"/>
    </row>
    <row r="1825" spans="1:15" ht="13.5">
      <c r="A1825" s="13">
        <v>203062411</v>
      </c>
      <c r="B1825" s="14" t="s">
        <v>1922</v>
      </c>
      <c r="C1825" s="15">
        <v>0</v>
      </c>
      <c r="D1825" s="15">
        <v>0</v>
      </c>
      <c r="E1825" s="15">
        <v>15131</v>
      </c>
      <c r="F1825" s="15">
        <v>15131</v>
      </c>
      <c r="G1825" s="11">
        <f t="shared" si="114"/>
        <v>0</v>
      </c>
      <c r="H1825" s="12">
        <f t="shared" si="115"/>
        <v>0</v>
      </c>
      <c r="I1825" s="324" t="s">
        <v>159</v>
      </c>
      <c r="J1825" s="17">
        <f>VLOOKUP(A1825,'TB 2023'!B:J,9,0)</f>
        <v>0</v>
      </c>
      <c r="K1825" s="18">
        <f t="shared" si="113"/>
        <v>0</v>
      </c>
      <c r="L1825" s="17">
        <f>VLOOKUP(A1825,'TB 2023'!B:M,12,0)</f>
        <v>15131</v>
      </c>
      <c r="M1825" s="18">
        <f t="shared" si="116"/>
        <v>0</v>
      </c>
      <c r="O1825" s="15"/>
    </row>
    <row r="1826" spans="1:15" ht="13.5">
      <c r="A1826" s="13">
        <v>203062412</v>
      </c>
      <c r="B1826" s="14" t="s">
        <v>1923</v>
      </c>
      <c r="C1826" s="15">
        <v>0</v>
      </c>
      <c r="D1826" s="15">
        <v>0</v>
      </c>
      <c r="E1826" s="15">
        <v>21018</v>
      </c>
      <c r="F1826" s="15">
        <v>21018</v>
      </c>
      <c r="G1826" s="11">
        <f t="shared" si="114"/>
        <v>0</v>
      </c>
      <c r="H1826" s="12">
        <f t="shared" si="115"/>
        <v>0</v>
      </c>
      <c r="I1826" s="324" t="s">
        <v>159</v>
      </c>
      <c r="J1826" s="17">
        <f>VLOOKUP(A1826,'TB 2023'!B:J,9,0)</f>
        <v>0</v>
      </c>
      <c r="K1826" s="18">
        <f t="shared" si="113"/>
        <v>0</v>
      </c>
      <c r="L1826" s="17">
        <f>VLOOKUP(A1826,'TB 2023'!B:M,12,0)</f>
        <v>21018</v>
      </c>
      <c r="M1826" s="18">
        <f t="shared" si="116"/>
        <v>0</v>
      </c>
      <c r="O1826" s="15"/>
    </row>
    <row r="1827" spans="1:15" ht="13.5">
      <c r="A1827" s="13">
        <v>203062413</v>
      </c>
      <c r="B1827" s="14" t="s">
        <v>1924</v>
      </c>
      <c r="C1827" s="15">
        <v>0</v>
      </c>
      <c r="D1827" s="15">
        <v>0</v>
      </c>
      <c r="E1827" s="15">
        <v>16373</v>
      </c>
      <c r="F1827" s="15">
        <v>16373</v>
      </c>
      <c r="G1827" s="11">
        <f t="shared" si="114"/>
        <v>0</v>
      </c>
      <c r="H1827" s="12">
        <f t="shared" si="115"/>
        <v>0</v>
      </c>
      <c r="I1827" s="324" t="s">
        <v>159</v>
      </c>
      <c r="J1827" s="17">
        <f>VLOOKUP(A1827,'TB 2023'!B:J,9,0)</f>
        <v>0</v>
      </c>
      <c r="K1827" s="18">
        <f t="shared" si="113"/>
        <v>0</v>
      </c>
      <c r="L1827" s="17">
        <f>VLOOKUP(A1827,'TB 2023'!B:M,12,0)</f>
        <v>16373</v>
      </c>
      <c r="M1827" s="18">
        <f t="shared" si="116"/>
        <v>0</v>
      </c>
      <c r="O1827" s="15"/>
    </row>
    <row r="1828" spans="1:15" ht="13.5">
      <c r="A1828" s="13">
        <v>203062414</v>
      </c>
      <c r="B1828" s="14" t="s">
        <v>1925</v>
      </c>
      <c r="C1828" s="15">
        <v>0</v>
      </c>
      <c r="D1828" s="15">
        <v>0</v>
      </c>
      <c r="E1828" s="15">
        <v>22936</v>
      </c>
      <c r="F1828" s="15">
        <v>22936</v>
      </c>
      <c r="G1828" s="11">
        <f t="shared" si="114"/>
        <v>0</v>
      </c>
      <c r="H1828" s="12">
        <f t="shared" si="115"/>
        <v>0</v>
      </c>
      <c r="I1828" s="324" t="s">
        <v>159</v>
      </c>
      <c r="J1828" s="17">
        <f>VLOOKUP(A1828,'TB 2023'!B:J,9,0)</f>
        <v>0</v>
      </c>
      <c r="K1828" s="18">
        <f t="shared" si="113"/>
        <v>0</v>
      </c>
      <c r="L1828" s="17">
        <f>VLOOKUP(A1828,'TB 2023'!B:M,12,0)</f>
        <v>22936</v>
      </c>
      <c r="M1828" s="18">
        <f t="shared" si="116"/>
        <v>0</v>
      </c>
      <c r="O1828" s="15"/>
    </row>
    <row r="1829" spans="1:15" ht="13.5">
      <c r="A1829" s="13">
        <v>203062415</v>
      </c>
      <c r="B1829" s="14" t="s">
        <v>1926</v>
      </c>
      <c r="C1829" s="15">
        <v>0</v>
      </c>
      <c r="D1829" s="15">
        <v>0</v>
      </c>
      <c r="E1829" s="15">
        <v>4405</v>
      </c>
      <c r="F1829" s="15">
        <v>4405</v>
      </c>
      <c r="G1829" s="11">
        <f t="shared" si="114"/>
        <v>0</v>
      </c>
      <c r="H1829" s="12">
        <f t="shared" si="115"/>
        <v>0</v>
      </c>
      <c r="I1829" s="324" t="s">
        <v>159</v>
      </c>
      <c r="J1829" s="17">
        <f>VLOOKUP(A1829,'TB 2023'!B:J,9,0)</f>
        <v>0</v>
      </c>
      <c r="K1829" s="18">
        <f t="shared" si="113"/>
        <v>0</v>
      </c>
      <c r="L1829" s="17">
        <f>VLOOKUP(A1829,'TB 2023'!B:M,12,0)</f>
        <v>4405</v>
      </c>
      <c r="M1829" s="18">
        <f t="shared" si="116"/>
        <v>0</v>
      </c>
      <c r="O1829" s="15"/>
    </row>
    <row r="1830" spans="1:15" ht="13.5">
      <c r="A1830" s="13">
        <v>203062416</v>
      </c>
      <c r="B1830" s="14" t="s">
        <v>1927</v>
      </c>
      <c r="C1830" s="15">
        <v>0</v>
      </c>
      <c r="D1830" s="15">
        <v>0</v>
      </c>
      <c r="E1830" s="15">
        <v>20774</v>
      </c>
      <c r="F1830" s="15">
        <v>20774</v>
      </c>
      <c r="G1830" s="11">
        <f t="shared" si="114"/>
        <v>0</v>
      </c>
      <c r="H1830" s="12">
        <f t="shared" si="115"/>
        <v>0</v>
      </c>
      <c r="I1830" s="324" t="s">
        <v>159</v>
      </c>
      <c r="J1830" s="17">
        <f>VLOOKUP(A1830,'TB 2023'!B:J,9,0)</f>
        <v>0</v>
      </c>
      <c r="K1830" s="18">
        <f t="shared" si="113"/>
        <v>0</v>
      </c>
      <c r="L1830" s="17">
        <f>VLOOKUP(A1830,'TB 2023'!B:M,12,0)</f>
        <v>20774</v>
      </c>
      <c r="M1830" s="18">
        <f t="shared" si="116"/>
        <v>0</v>
      </c>
      <c r="O1830" s="15"/>
    </row>
    <row r="1831" spans="1:15" ht="13.5">
      <c r="A1831" s="13">
        <v>203062417</v>
      </c>
      <c r="B1831" s="14" t="s">
        <v>1928</v>
      </c>
      <c r="C1831" s="15">
        <v>0</v>
      </c>
      <c r="D1831" s="15">
        <v>0</v>
      </c>
      <c r="E1831" s="15">
        <v>22581</v>
      </c>
      <c r="F1831" s="15">
        <v>22581</v>
      </c>
      <c r="G1831" s="11">
        <f t="shared" si="114"/>
        <v>0</v>
      </c>
      <c r="H1831" s="12">
        <f t="shared" si="115"/>
        <v>0</v>
      </c>
      <c r="I1831" s="324" t="s">
        <v>159</v>
      </c>
      <c r="J1831" s="17">
        <f>VLOOKUP(A1831,'TB 2023'!B:J,9,0)</f>
        <v>0</v>
      </c>
      <c r="K1831" s="18">
        <f t="shared" si="113"/>
        <v>0</v>
      </c>
      <c r="L1831" s="17">
        <f>VLOOKUP(A1831,'TB 2023'!B:M,12,0)</f>
        <v>22581</v>
      </c>
      <c r="M1831" s="18">
        <f t="shared" si="116"/>
        <v>0</v>
      </c>
      <c r="O1831" s="15"/>
    </row>
    <row r="1832" spans="1:15" ht="13.5">
      <c r="A1832" s="13">
        <v>203062418</v>
      </c>
      <c r="B1832" s="14" t="s">
        <v>1929</v>
      </c>
      <c r="C1832" s="15">
        <v>0</v>
      </c>
      <c r="D1832" s="15">
        <v>0</v>
      </c>
      <c r="E1832" s="15">
        <v>20152</v>
      </c>
      <c r="F1832" s="15">
        <v>20152</v>
      </c>
      <c r="G1832" s="11">
        <f t="shared" si="114"/>
        <v>0</v>
      </c>
      <c r="H1832" s="12">
        <f t="shared" si="115"/>
        <v>0</v>
      </c>
      <c r="I1832" s="324" t="s">
        <v>159</v>
      </c>
      <c r="J1832" s="17">
        <f>VLOOKUP(A1832,'TB 2023'!B:J,9,0)</f>
        <v>0</v>
      </c>
      <c r="K1832" s="18">
        <f t="shared" si="113"/>
        <v>0</v>
      </c>
      <c r="L1832" s="17">
        <f>VLOOKUP(A1832,'TB 2023'!B:M,12,0)</f>
        <v>20152</v>
      </c>
      <c r="M1832" s="18">
        <f t="shared" si="116"/>
        <v>0</v>
      </c>
      <c r="O1832" s="15"/>
    </row>
    <row r="1833" spans="1:15" ht="13.5">
      <c r="A1833" s="13">
        <v>203062419</v>
      </c>
      <c r="B1833" s="14" t="s">
        <v>1930</v>
      </c>
      <c r="C1833" s="15">
        <v>0</v>
      </c>
      <c r="D1833" s="15">
        <v>0</v>
      </c>
      <c r="E1833" s="15">
        <v>21765</v>
      </c>
      <c r="F1833" s="15">
        <v>21765</v>
      </c>
      <c r="G1833" s="11">
        <f t="shared" si="114"/>
        <v>0</v>
      </c>
      <c r="H1833" s="12">
        <f t="shared" si="115"/>
        <v>0</v>
      </c>
      <c r="I1833" s="324" t="s">
        <v>159</v>
      </c>
      <c r="J1833" s="17">
        <f>VLOOKUP(A1833,'TB 2023'!B:J,9,0)</f>
        <v>0</v>
      </c>
      <c r="K1833" s="18">
        <f t="shared" si="113"/>
        <v>0</v>
      </c>
      <c r="L1833" s="17">
        <f>VLOOKUP(A1833,'TB 2023'!B:M,12,0)</f>
        <v>21765</v>
      </c>
      <c r="M1833" s="18">
        <f t="shared" si="116"/>
        <v>0</v>
      </c>
      <c r="O1833" s="15"/>
    </row>
    <row r="1834" spans="1:15" ht="13.5">
      <c r="A1834" s="13">
        <v>203062420</v>
      </c>
      <c r="B1834" s="14" t="s">
        <v>1931</v>
      </c>
      <c r="C1834" s="15">
        <v>0</v>
      </c>
      <c r="D1834" s="15">
        <v>0</v>
      </c>
      <c r="E1834" s="15">
        <v>23544</v>
      </c>
      <c r="F1834" s="15">
        <v>23544</v>
      </c>
      <c r="G1834" s="11">
        <f t="shared" si="114"/>
        <v>0</v>
      </c>
      <c r="H1834" s="12">
        <f t="shared" si="115"/>
        <v>0</v>
      </c>
      <c r="I1834" s="324" t="s">
        <v>159</v>
      </c>
      <c r="J1834" s="17">
        <f>VLOOKUP(A1834,'TB 2023'!B:J,9,0)</f>
        <v>0</v>
      </c>
      <c r="K1834" s="18">
        <f t="shared" si="113"/>
        <v>0</v>
      </c>
      <c r="L1834" s="17">
        <f>VLOOKUP(A1834,'TB 2023'!B:M,12,0)</f>
        <v>23544</v>
      </c>
      <c r="M1834" s="18">
        <f t="shared" si="116"/>
        <v>0</v>
      </c>
      <c r="O1834" s="15"/>
    </row>
    <row r="1835" spans="1:15" ht="13.5">
      <c r="A1835" s="13">
        <v>203062421</v>
      </c>
      <c r="B1835" s="14" t="s">
        <v>1932</v>
      </c>
      <c r="C1835" s="15">
        <v>0</v>
      </c>
      <c r="D1835" s="15">
        <v>0</v>
      </c>
      <c r="E1835" s="15">
        <v>23798</v>
      </c>
      <c r="F1835" s="15">
        <v>23798</v>
      </c>
      <c r="G1835" s="11">
        <f t="shared" si="114"/>
        <v>0</v>
      </c>
      <c r="H1835" s="12">
        <f t="shared" si="115"/>
        <v>0</v>
      </c>
      <c r="I1835" s="324" t="s">
        <v>159</v>
      </c>
      <c r="J1835" s="17">
        <f>VLOOKUP(A1835,'TB 2023'!B:J,9,0)</f>
        <v>0</v>
      </c>
      <c r="K1835" s="18">
        <f t="shared" si="113"/>
        <v>0</v>
      </c>
      <c r="L1835" s="17">
        <f>VLOOKUP(A1835,'TB 2023'!B:M,12,0)</f>
        <v>23798</v>
      </c>
      <c r="M1835" s="18">
        <f t="shared" si="116"/>
        <v>0</v>
      </c>
      <c r="O1835" s="15"/>
    </row>
    <row r="1836" spans="1:15" ht="13.5">
      <c r="A1836" s="13">
        <v>203062422</v>
      </c>
      <c r="B1836" s="14" t="s">
        <v>1933</v>
      </c>
      <c r="C1836" s="15">
        <v>0</v>
      </c>
      <c r="D1836" s="15">
        <v>0</v>
      </c>
      <c r="E1836" s="15">
        <v>18629</v>
      </c>
      <c r="F1836" s="15">
        <v>18629</v>
      </c>
      <c r="G1836" s="11">
        <f t="shared" si="114"/>
        <v>0</v>
      </c>
      <c r="H1836" s="12">
        <f t="shared" si="115"/>
        <v>0</v>
      </c>
      <c r="I1836" s="324" t="s">
        <v>159</v>
      </c>
      <c r="J1836" s="17">
        <f>VLOOKUP(A1836,'TB 2023'!B:J,9,0)</f>
        <v>0</v>
      </c>
      <c r="K1836" s="18">
        <f t="shared" si="113"/>
        <v>0</v>
      </c>
      <c r="L1836" s="17">
        <f>VLOOKUP(A1836,'TB 2023'!B:M,12,0)</f>
        <v>18629</v>
      </c>
      <c r="M1836" s="18">
        <f t="shared" si="116"/>
        <v>0</v>
      </c>
      <c r="O1836" s="15"/>
    </row>
    <row r="1837" spans="1:15" ht="13.5">
      <c r="A1837" s="13">
        <v>203062423</v>
      </c>
      <c r="B1837" s="14" t="s">
        <v>1934</v>
      </c>
      <c r="C1837" s="15">
        <v>0</v>
      </c>
      <c r="D1837" s="15">
        <v>0</v>
      </c>
      <c r="E1837" s="15">
        <v>23313</v>
      </c>
      <c r="F1837" s="15">
        <v>23313</v>
      </c>
      <c r="G1837" s="11">
        <f t="shared" si="114"/>
        <v>0</v>
      </c>
      <c r="H1837" s="12">
        <f t="shared" si="115"/>
        <v>0</v>
      </c>
      <c r="I1837" s="324" t="s">
        <v>159</v>
      </c>
      <c r="J1837" s="17">
        <f>VLOOKUP(A1837,'TB 2023'!B:J,9,0)</f>
        <v>0</v>
      </c>
      <c r="K1837" s="18">
        <f t="shared" si="113"/>
        <v>0</v>
      </c>
      <c r="L1837" s="17">
        <f>VLOOKUP(A1837,'TB 2023'!B:M,12,0)</f>
        <v>23313</v>
      </c>
      <c r="M1837" s="18">
        <f t="shared" si="116"/>
        <v>0</v>
      </c>
      <c r="O1837" s="15"/>
    </row>
    <row r="1838" spans="1:15" ht="13.5">
      <c r="A1838" s="13">
        <v>203062424</v>
      </c>
      <c r="B1838" s="14" t="s">
        <v>1935</v>
      </c>
      <c r="C1838" s="15">
        <v>0</v>
      </c>
      <c r="D1838" s="15">
        <v>0</v>
      </c>
      <c r="E1838" s="15">
        <v>19541</v>
      </c>
      <c r="F1838" s="15">
        <v>19541</v>
      </c>
      <c r="G1838" s="11">
        <f t="shared" si="114"/>
        <v>0</v>
      </c>
      <c r="H1838" s="12">
        <f t="shared" si="115"/>
        <v>0</v>
      </c>
      <c r="I1838" s="324" t="s">
        <v>159</v>
      </c>
      <c r="J1838" s="17">
        <f>VLOOKUP(A1838,'TB 2023'!B:J,9,0)</f>
        <v>0</v>
      </c>
      <c r="K1838" s="18">
        <f t="shared" si="113"/>
        <v>0</v>
      </c>
      <c r="L1838" s="17">
        <f>VLOOKUP(A1838,'TB 2023'!B:M,12,0)</f>
        <v>19541</v>
      </c>
      <c r="M1838" s="18">
        <f t="shared" si="116"/>
        <v>0</v>
      </c>
      <c r="O1838" s="15"/>
    </row>
    <row r="1839" spans="1:15" ht="13.5">
      <c r="A1839" s="13">
        <v>203062425</v>
      </c>
      <c r="B1839" s="14" t="s">
        <v>1936</v>
      </c>
      <c r="C1839" s="15">
        <v>0</v>
      </c>
      <c r="D1839" s="15">
        <v>0</v>
      </c>
      <c r="E1839" s="15">
        <v>18743</v>
      </c>
      <c r="F1839" s="15">
        <v>18743</v>
      </c>
      <c r="G1839" s="11">
        <f t="shared" si="114"/>
        <v>0</v>
      </c>
      <c r="H1839" s="12">
        <f t="shared" si="115"/>
        <v>0</v>
      </c>
      <c r="I1839" s="324" t="s">
        <v>159</v>
      </c>
      <c r="J1839" s="17">
        <f>VLOOKUP(A1839,'TB 2023'!B:J,9,0)</f>
        <v>0</v>
      </c>
      <c r="K1839" s="18">
        <f t="shared" si="113"/>
        <v>0</v>
      </c>
      <c r="L1839" s="17">
        <f>VLOOKUP(A1839,'TB 2023'!B:M,12,0)</f>
        <v>18743</v>
      </c>
      <c r="M1839" s="18">
        <f t="shared" si="116"/>
        <v>0</v>
      </c>
      <c r="O1839" s="15"/>
    </row>
    <row r="1840" spans="1:15" ht="13.5">
      <c r="A1840" s="13">
        <v>203062426</v>
      </c>
      <c r="B1840" s="14" t="s">
        <v>1937</v>
      </c>
      <c r="C1840" s="15">
        <v>0</v>
      </c>
      <c r="D1840" s="15">
        <v>0</v>
      </c>
      <c r="E1840" s="15">
        <v>20878</v>
      </c>
      <c r="F1840" s="15">
        <v>20878</v>
      </c>
      <c r="G1840" s="11">
        <f t="shared" si="114"/>
        <v>0</v>
      </c>
      <c r="H1840" s="12">
        <f t="shared" si="115"/>
        <v>0</v>
      </c>
      <c r="I1840" s="324" t="s">
        <v>159</v>
      </c>
      <c r="J1840" s="17">
        <f>VLOOKUP(A1840,'TB 2023'!B:J,9,0)</f>
        <v>0</v>
      </c>
      <c r="K1840" s="18">
        <f t="shared" si="113"/>
        <v>0</v>
      </c>
      <c r="L1840" s="17">
        <f>VLOOKUP(A1840,'TB 2023'!B:M,12,0)</f>
        <v>20878</v>
      </c>
      <c r="M1840" s="18">
        <f t="shared" si="116"/>
        <v>0</v>
      </c>
      <c r="O1840" s="15"/>
    </row>
    <row r="1841" spans="1:15" ht="13.5">
      <c r="A1841" s="13">
        <v>203062427</v>
      </c>
      <c r="B1841" s="14" t="s">
        <v>1938</v>
      </c>
      <c r="C1841" s="15">
        <v>0</v>
      </c>
      <c r="D1841" s="15">
        <v>0</v>
      </c>
      <c r="E1841" s="15">
        <v>20238</v>
      </c>
      <c r="F1841" s="15">
        <v>20238</v>
      </c>
      <c r="G1841" s="11">
        <f t="shared" si="114"/>
        <v>0</v>
      </c>
      <c r="H1841" s="12">
        <f t="shared" si="115"/>
        <v>0</v>
      </c>
      <c r="I1841" s="324" t="s">
        <v>159</v>
      </c>
      <c r="J1841" s="17">
        <f>VLOOKUP(A1841,'TB 2023'!B:J,9,0)</f>
        <v>0</v>
      </c>
      <c r="K1841" s="18">
        <f t="shared" si="113"/>
        <v>0</v>
      </c>
      <c r="L1841" s="17">
        <f>VLOOKUP(A1841,'TB 2023'!B:M,12,0)</f>
        <v>20238</v>
      </c>
      <c r="M1841" s="18">
        <f t="shared" si="116"/>
        <v>0</v>
      </c>
      <c r="O1841" s="15"/>
    </row>
    <row r="1842" spans="1:15" ht="13.5">
      <c r="A1842" s="13">
        <v>203062428</v>
      </c>
      <c r="B1842" s="14" t="s">
        <v>1939</v>
      </c>
      <c r="C1842" s="15">
        <v>0</v>
      </c>
      <c r="D1842" s="15">
        <v>0</v>
      </c>
      <c r="E1842" s="15">
        <v>18064</v>
      </c>
      <c r="F1842" s="15">
        <v>18064</v>
      </c>
      <c r="G1842" s="11">
        <f t="shared" si="114"/>
        <v>0</v>
      </c>
      <c r="H1842" s="12">
        <f t="shared" si="115"/>
        <v>0</v>
      </c>
      <c r="I1842" s="324" t="s">
        <v>159</v>
      </c>
      <c r="J1842" s="17">
        <f>VLOOKUP(A1842,'TB 2023'!B:J,9,0)</f>
        <v>0</v>
      </c>
      <c r="K1842" s="18">
        <f t="shared" si="113"/>
        <v>0</v>
      </c>
      <c r="L1842" s="17">
        <f>VLOOKUP(A1842,'TB 2023'!B:M,12,0)</f>
        <v>18064</v>
      </c>
      <c r="M1842" s="18">
        <f t="shared" si="116"/>
        <v>0</v>
      </c>
      <c r="O1842" s="15"/>
    </row>
    <row r="1843" spans="1:15" ht="13.5">
      <c r="A1843" s="13">
        <v>203062429</v>
      </c>
      <c r="B1843" s="14" t="s">
        <v>1940</v>
      </c>
      <c r="C1843" s="15">
        <v>0</v>
      </c>
      <c r="D1843" s="15">
        <v>0</v>
      </c>
      <c r="E1843" s="15">
        <v>18419</v>
      </c>
      <c r="F1843" s="15">
        <v>18419</v>
      </c>
      <c r="G1843" s="11">
        <f t="shared" si="114"/>
        <v>0</v>
      </c>
      <c r="H1843" s="12">
        <f t="shared" si="115"/>
        <v>0</v>
      </c>
      <c r="I1843" s="324" t="s">
        <v>159</v>
      </c>
      <c r="J1843" s="17">
        <f>VLOOKUP(A1843,'TB 2023'!B:J,9,0)</f>
        <v>0</v>
      </c>
      <c r="K1843" s="18">
        <f t="shared" si="113"/>
        <v>0</v>
      </c>
      <c r="L1843" s="17">
        <f>VLOOKUP(A1843,'TB 2023'!B:M,12,0)</f>
        <v>18419</v>
      </c>
      <c r="M1843" s="18">
        <f t="shared" si="116"/>
        <v>0</v>
      </c>
      <c r="O1843" s="15"/>
    </row>
    <row r="1844" spans="1:15" ht="13.5">
      <c r="A1844" s="13">
        <v>203062430</v>
      </c>
      <c r="B1844" s="14" t="s">
        <v>1941</v>
      </c>
      <c r="C1844" s="15">
        <v>0</v>
      </c>
      <c r="D1844" s="15">
        <v>0</v>
      </c>
      <c r="E1844" s="15">
        <v>20808</v>
      </c>
      <c r="F1844" s="15">
        <v>20808</v>
      </c>
      <c r="G1844" s="11">
        <f t="shared" si="114"/>
        <v>0</v>
      </c>
      <c r="H1844" s="12">
        <f t="shared" si="115"/>
        <v>0</v>
      </c>
      <c r="I1844" s="324" t="s">
        <v>159</v>
      </c>
      <c r="J1844" s="17">
        <f>VLOOKUP(A1844,'TB 2023'!B:J,9,0)</f>
        <v>0</v>
      </c>
      <c r="K1844" s="18">
        <f t="shared" si="113"/>
        <v>0</v>
      </c>
      <c r="L1844" s="17">
        <f>VLOOKUP(A1844,'TB 2023'!B:M,12,0)</f>
        <v>20808</v>
      </c>
      <c r="M1844" s="18">
        <f t="shared" si="116"/>
        <v>0</v>
      </c>
      <c r="O1844" s="15"/>
    </row>
    <row r="1845" spans="1:15" ht="13.5">
      <c r="A1845" s="13">
        <v>203062431</v>
      </c>
      <c r="B1845" s="14" t="s">
        <v>1942</v>
      </c>
      <c r="C1845" s="15">
        <v>0</v>
      </c>
      <c r="D1845" s="15">
        <v>0</v>
      </c>
      <c r="E1845" s="15">
        <v>18743</v>
      </c>
      <c r="F1845" s="15">
        <v>18743</v>
      </c>
      <c r="G1845" s="11">
        <f t="shared" si="114"/>
        <v>0</v>
      </c>
      <c r="H1845" s="12">
        <f t="shared" si="115"/>
        <v>0</v>
      </c>
      <c r="I1845" s="324" t="s">
        <v>159</v>
      </c>
      <c r="J1845" s="17">
        <f>VLOOKUP(A1845,'TB 2023'!B:J,9,0)</f>
        <v>0</v>
      </c>
      <c r="K1845" s="18">
        <f t="shared" si="113"/>
        <v>0</v>
      </c>
      <c r="L1845" s="17">
        <f>VLOOKUP(A1845,'TB 2023'!B:M,12,0)</f>
        <v>18743</v>
      </c>
      <c r="M1845" s="18">
        <f t="shared" si="116"/>
        <v>0</v>
      </c>
      <c r="O1845" s="15"/>
    </row>
    <row r="1846" spans="1:15" ht="13.5">
      <c r="A1846" s="13">
        <v>203062432</v>
      </c>
      <c r="B1846" s="14" t="s">
        <v>1943</v>
      </c>
      <c r="C1846" s="15">
        <v>0</v>
      </c>
      <c r="D1846" s="15">
        <v>0</v>
      </c>
      <c r="E1846" s="15">
        <v>23683</v>
      </c>
      <c r="F1846" s="15">
        <v>23683</v>
      </c>
      <c r="G1846" s="11">
        <f t="shared" si="114"/>
        <v>0</v>
      </c>
      <c r="H1846" s="12">
        <f t="shared" si="115"/>
        <v>0</v>
      </c>
      <c r="I1846" s="324" t="s">
        <v>159</v>
      </c>
      <c r="J1846" s="17">
        <f>VLOOKUP(A1846,'TB 2023'!B:J,9,0)</f>
        <v>0</v>
      </c>
      <c r="K1846" s="18">
        <f t="shared" si="113"/>
        <v>0</v>
      </c>
      <c r="L1846" s="17">
        <f>VLOOKUP(A1846,'TB 2023'!B:M,12,0)</f>
        <v>23683</v>
      </c>
      <c r="M1846" s="18">
        <f t="shared" si="116"/>
        <v>0</v>
      </c>
      <c r="O1846" s="15"/>
    </row>
    <row r="1847" spans="1:15" ht="13.5">
      <c r="A1847" s="13">
        <v>203062433</v>
      </c>
      <c r="B1847" s="14" t="s">
        <v>1944</v>
      </c>
      <c r="C1847" s="15">
        <v>0</v>
      </c>
      <c r="D1847" s="15">
        <v>0</v>
      </c>
      <c r="E1847" s="15">
        <v>20091</v>
      </c>
      <c r="F1847" s="15">
        <v>20091</v>
      </c>
      <c r="G1847" s="11">
        <f t="shared" si="114"/>
        <v>0</v>
      </c>
      <c r="H1847" s="12">
        <f t="shared" si="115"/>
        <v>0</v>
      </c>
      <c r="I1847" s="324" t="s">
        <v>159</v>
      </c>
      <c r="J1847" s="17">
        <f>VLOOKUP(A1847,'TB 2023'!B:J,9,0)</f>
        <v>0</v>
      </c>
      <c r="K1847" s="18">
        <f t="shared" si="113"/>
        <v>0</v>
      </c>
      <c r="L1847" s="17">
        <f>VLOOKUP(A1847,'TB 2023'!B:M,12,0)</f>
        <v>20091</v>
      </c>
      <c r="M1847" s="18">
        <f t="shared" si="116"/>
        <v>0</v>
      </c>
      <c r="O1847" s="15"/>
    </row>
    <row r="1848" spans="1:15" ht="13.5">
      <c r="A1848" s="13">
        <v>203062434</v>
      </c>
      <c r="B1848" s="14" t="s">
        <v>1945</v>
      </c>
      <c r="C1848" s="15">
        <v>0</v>
      </c>
      <c r="D1848" s="15">
        <v>0</v>
      </c>
      <c r="E1848" s="15">
        <v>21624</v>
      </c>
      <c r="F1848" s="15">
        <v>21624</v>
      </c>
      <c r="G1848" s="11">
        <f t="shared" si="114"/>
        <v>0</v>
      </c>
      <c r="H1848" s="12">
        <f t="shared" si="115"/>
        <v>0</v>
      </c>
      <c r="I1848" s="324" t="s">
        <v>159</v>
      </c>
      <c r="J1848" s="17">
        <f>VLOOKUP(A1848,'TB 2023'!B:J,9,0)</f>
        <v>0</v>
      </c>
      <c r="K1848" s="18">
        <f t="shared" si="113"/>
        <v>0</v>
      </c>
      <c r="L1848" s="17">
        <f>VLOOKUP(A1848,'TB 2023'!B:M,12,0)</f>
        <v>21624</v>
      </c>
      <c r="M1848" s="18">
        <f t="shared" si="116"/>
        <v>0</v>
      </c>
      <c r="O1848" s="15"/>
    </row>
    <row r="1849" spans="1:15" ht="13.5">
      <c r="A1849" s="13">
        <v>203062435</v>
      </c>
      <c r="B1849" s="14" t="s">
        <v>1946</v>
      </c>
      <c r="C1849" s="15">
        <v>0</v>
      </c>
      <c r="D1849" s="15">
        <v>0</v>
      </c>
      <c r="E1849" s="15">
        <v>22672</v>
      </c>
      <c r="F1849" s="15">
        <v>22672</v>
      </c>
      <c r="G1849" s="11">
        <f t="shared" si="114"/>
        <v>0</v>
      </c>
      <c r="H1849" s="12">
        <f t="shared" si="115"/>
        <v>0</v>
      </c>
      <c r="I1849" s="324" t="s">
        <v>159</v>
      </c>
      <c r="J1849" s="17">
        <f>VLOOKUP(A1849,'TB 2023'!B:J,9,0)</f>
        <v>0</v>
      </c>
      <c r="K1849" s="18">
        <f t="shared" si="113"/>
        <v>0</v>
      </c>
      <c r="L1849" s="17">
        <f>VLOOKUP(A1849,'TB 2023'!B:M,12,0)</f>
        <v>22672</v>
      </c>
      <c r="M1849" s="18">
        <f t="shared" si="116"/>
        <v>0</v>
      </c>
      <c r="O1849" s="15"/>
    </row>
    <row r="1850" spans="1:15" ht="13.5">
      <c r="A1850" s="13">
        <v>203062436</v>
      </c>
      <c r="B1850" s="14" t="s">
        <v>1947</v>
      </c>
      <c r="C1850" s="15">
        <v>0</v>
      </c>
      <c r="D1850" s="15">
        <v>0</v>
      </c>
      <c r="E1850" s="15">
        <v>23960</v>
      </c>
      <c r="F1850" s="15">
        <v>23960</v>
      </c>
      <c r="G1850" s="11">
        <f t="shared" si="114"/>
        <v>0</v>
      </c>
      <c r="H1850" s="12">
        <f t="shared" si="115"/>
        <v>0</v>
      </c>
      <c r="I1850" s="324" t="s">
        <v>159</v>
      </c>
      <c r="J1850" s="17">
        <f>VLOOKUP(A1850,'TB 2023'!B:J,9,0)</f>
        <v>0</v>
      </c>
      <c r="K1850" s="18">
        <f t="shared" si="113"/>
        <v>0</v>
      </c>
      <c r="L1850" s="17">
        <f>VLOOKUP(A1850,'TB 2023'!B:M,12,0)</f>
        <v>23960</v>
      </c>
      <c r="M1850" s="18">
        <f t="shared" si="116"/>
        <v>0</v>
      </c>
      <c r="O1850" s="15"/>
    </row>
    <row r="1851" spans="1:15" ht="13.5">
      <c r="A1851" s="13">
        <v>203062437</v>
      </c>
      <c r="B1851" s="14" t="s">
        <v>1948</v>
      </c>
      <c r="C1851" s="15">
        <v>0</v>
      </c>
      <c r="D1851" s="15">
        <v>0</v>
      </c>
      <c r="E1851" s="15">
        <v>24195</v>
      </c>
      <c r="F1851" s="15">
        <v>24195</v>
      </c>
      <c r="G1851" s="11">
        <f t="shared" si="114"/>
        <v>0</v>
      </c>
      <c r="H1851" s="12">
        <f t="shared" si="115"/>
        <v>0</v>
      </c>
      <c r="I1851" s="324" t="s">
        <v>159</v>
      </c>
      <c r="J1851" s="17">
        <f>VLOOKUP(A1851,'TB 2023'!B:J,9,0)</f>
        <v>0</v>
      </c>
      <c r="K1851" s="18">
        <f t="shared" si="113"/>
        <v>0</v>
      </c>
      <c r="L1851" s="17">
        <f>VLOOKUP(A1851,'TB 2023'!B:M,12,0)</f>
        <v>24195</v>
      </c>
      <c r="M1851" s="18">
        <f t="shared" si="116"/>
        <v>0</v>
      </c>
      <c r="O1851" s="15"/>
    </row>
    <row r="1852" spans="1:15" ht="13.5">
      <c r="A1852" s="13">
        <v>203062438</v>
      </c>
      <c r="B1852" s="14" t="s">
        <v>1949</v>
      </c>
      <c r="C1852" s="15">
        <v>0</v>
      </c>
      <c r="D1852" s="15">
        <v>0</v>
      </c>
      <c r="E1852" s="15">
        <v>22410</v>
      </c>
      <c r="F1852" s="15">
        <v>22410</v>
      </c>
      <c r="G1852" s="11">
        <f t="shared" si="114"/>
        <v>0</v>
      </c>
      <c r="H1852" s="12">
        <f t="shared" si="115"/>
        <v>0</v>
      </c>
      <c r="I1852" s="324" t="s">
        <v>159</v>
      </c>
      <c r="J1852" s="17">
        <f>VLOOKUP(A1852,'TB 2023'!B:J,9,0)</f>
        <v>0</v>
      </c>
      <c r="K1852" s="18">
        <f t="shared" si="113"/>
        <v>0</v>
      </c>
      <c r="L1852" s="17">
        <f>VLOOKUP(A1852,'TB 2023'!B:M,12,0)</f>
        <v>22410</v>
      </c>
      <c r="M1852" s="18">
        <f t="shared" si="116"/>
        <v>0</v>
      </c>
      <c r="O1852" s="15"/>
    </row>
    <row r="1853" spans="1:15" ht="13.5">
      <c r="A1853" s="13">
        <v>203062439</v>
      </c>
      <c r="B1853" s="14" t="s">
        <v>1950</v>
      </c>
      <c r="C1853" s="15">
        <v>0</v>
      </c>
      <c r="D1853" s="15">
        <v>0</v>
      </c>
      <c r="E1853" s="15">
        <v>8000</v>
      </c>
      <c r="F1853" s="15">
        <v>8000</v>
      </c>
      <c r="G1853" s="11">
        <f t="shared" si="114"/>
        <v>0</v>
      </c>
      <c r="H1853" s="12">
        <f t="shared" si="115"/>
        <v>0</v>
      </c>
      <c r="I1853" s="324" t="s">
        <v>159</v>
      </c>
      <c r="J1853" s="17">
        <f>VLOOKUP(A1853,'TB 2023'!B:J,9,0)</f>
        <v>0</v>
      </c>
      <c r="K1853" s="18">
        <f t="shared" si="113"/>
        <v>0</v>
      </c>
      <c r="L1853" s="17">
        <f>VLOOKUP(A1853,'TB 2023'!B:M,12,0)</f>
        <v>8000</v>
      </c>
      <c r="M1853" s="18">
        <f t="shared" si="116"/>
        <v>0</v>
      </c>
      <c r="O1853" s="15"/>
    </row>
    <row r="1854" spans="1:15" ht="13.5">
      <c r="A1854" s="13">
        <v>203062440</v>
      </c>
      <c r="B1854" s="14" t="s">
        <v>1951</v>
      </c>
      <c r="C1854" s="15">
        <v>0</v>
      </c>
      <c r="D1854" s="15">
        <v>0</v>
      </c>
      <c r="E1854" s="15">
        <v>12000</v>
      </c>
      <c r="F1854" s="15">
        <v>12000</v>
      </c>
      <c r="G1854" s="11">
        <f t="shared" si="114"/>
        <v>0</v>
      </c>
      <c r="H1854" s="12">
        <f t="shared" si="115"/>
        <v>0</v>
      </c>
      <c r="I1854" s="324" t="s">
        <v>159</v>
      </c>
      <c r="J1854" s="17">
        <f>VLOOKUP(A1854,'TB 2023'!B:J,9,0)</f>
        <v>0</v>
      </c>
      <c r="K1854" s="18">
        <f t="shared" si="113"/>
        <v>0</v>
      </c>
      <c r="L1854" s="17">
        <f>VLOOKUP(A1854,'TB 2023'!B:M,12,0)</f>
        <v>12000</v>
      </c>
      <c r="M1854" s="18">
        <f t="shared" si="116"/>
        <v>0</v>
      </c>
      <c r="O1854" s="15"/>
    </row>
    <row r="1855" spans="1:15" ht="13.5">
      <c r="A1855" s="13">
        <v>203062441</v>
      </c>
      <c r="B1855" s="14" t="s">
        <v>1952</v>
      </c>
      <c r="C1855" s="15">
        <v>0</v>
      </c>
      <c r="D1855" s="15">
        <v>0</v>
      </c>
      <c r="E1855" s="15">
        <v>7000</v>
      </c>
      <c r="F1855" s="15">
        <v>7000</v>
      </c>
      <c r="G1855" s="11">
        <f t="shared" si="114"/>
        <v>0</v>
      </c>
      <c r="H1855" s="12">
        <f t="shared" si="115"/>
        <v>0</v>
      </c>
      <c r="I1855" s="324" t="s">
        <v>159</v>
      </c>
      <c r="J1855" s="17">
        <f>VLOOKUP(A1855,'TB 2023'!B:J,9,0)</f>
        <v>0</v>
      </c>
      <c r="K1855" s="18">
        <f t="shared" si="113"/>
        <v>0</v>
      </c>
      <c r="L1855" s="17">
        <f>VLOOKUP(A1855,'TB 2023'!B:M,12,0)</f>
        <v>7000</v>
      </c>
      <c r="M1855" s="18">
        <f t="shared" si="116"/>
        <v>0</v>
      </c>
      <c r="O1855" s="15"/>
    </row>
    <row r="1856" spans="1:15" ht="13.5">
      <c r="A1856" s="13">
        <v>203062442</v>
      </c>
      <c r="B1856" s="14" t="s">
        <v>1953</v>
      </c>
      <c r="C1856" s="15">
        <v>0</v>
      </c>
      <c r="D1856" s="15">
        <v>0</v>
      </c>
      <c r="E1856" s="15">
        <v>13000</v>
      </c>
      <c r="F1856" s="15">
        <v>13000</v>
      </c>
      <c r="G1856" s="11">
        <f t="shared" si="114"/>
        <v>0</v>
      </c>
      <c r="H1856" s="12">
        <f t="shared" si="115"/>
        <v>0</v>
      </c>
      <c r="I1856" s="324" t="s">
        <v>159</v>
      </c>
      <c r="J1856" s="17">
        <f>VLOOKUP(A1856,'TB 2023'!B:J,9,0)</f>
        <v>0</v>
      </c>
      <c r="K1856" s="18">
        <f t="shared" si="113"/>
        <v>0</v>
      </c>
      <c r="L1856" s="17">
        <f>VLOOKUP(A1856,'TB 2023'!B:M,12,0)</f>
        <v>13000</v>
      </c>
      <c r="M1856" s="18">
        <f t="shared" si="116"/>
        <v>0</v>
      </c>
      <c r="O1856" s="15"/>
    </row>
    <row r="1857" spans="1:15" ht="13.5">
      <c r="A1857" s="13">
        <v>203062443</v>
      </c>
      <c r="B1857" s="14" t="s">
        <v>1954</v>
      </c>
      <c r="C1857" s="15">
        <v>0</v>
      </c>
      <c r="D1857" s="15">
        <v>0</v>
      </c>
      <c r="E1857" s="15">
        <v>101664.62</v>
      </c>
      <c r="F1857" s="15">
        <v>101664.62</v>
      </c>
      <c r="G1857" s="11">
        <f t="shared" si="114"/>
        <v>0</v>
      </c>
      <c r="H1857" s="12">
        <f t="shared" si="115"/>
        <v>0</v>
      </c>
      <c r="I1857" s="324" t="s">
        <v>159</v>
      </c>
      <c r="J1857" s="17">
        <f>VLOOKUP(A1857,'TB 2023'!B:J,9,0)</f>
        <v>0</v>
      </c>
      <c r="K1857" s="18">
        <f t="shared" si="113"/>
        <v>0</v>
      </c>
      <c r="L1857" s="17">
        <f>VLOOKUP(A1857,'TB 2023'!B:M,12,0)</f>
        <v>101664.62</v>
      </c>
      <c r="M1857" s="18">
        <f t="shared" si="116"/>
        <v>0</v>
      </c>
      <c r="O1857" s="15"/>
    </row>
    <row r="1858" spans="1:15" ht="13.5">
      <c r="A1858" s="13">
        <v>203062444</v>
      </c>
      <c r="B1858" s="14" t="s">
        <v>1955</v>
      </c>
      <c r="C1858" s="15">
        <v>0</v>
      </c>
      <c r="D1858" s="15">
        <v>0</v>
      </c>
      <c r="E1858" s="15">
        <v>19428</v>
      </c>
      <c r="F1858" s="15">
        <v>19428</v>
      </c>
      <c r="G1858" s="11">
        <f t="shared" si="114"/>
        <v>0</v>
      </c>
      <c r="H1858" s="12">
        <f t="shared" si="115"/>
        <v>0</v>
      </c>
      <c r="I1858" s="324" t="s">
        <v>159</v>
      </c>
      <c r="J1858" s="17">
        <f>VLOOKUP(A1858,'TB 2023'!B:J,9,0)</f>
        <v>0</v>
      </c>
      <c r="K1858" s="18">
        <f t="shared" si="113"/>
        <v>0</v>
      </c>
      <c r="L1858" s="17">
        <f>VLOOKUP(A1858,'TB 2023'!B:M,12,0)</f>
        <v>19428</v>
      </c>
      <c r="M1858" s="18">
        <f t="shared" si="116"/>
        <v>0</v>
      </c>
      <c r="O1858" s="15"/>
    </row>
    <row r="1859" spans="1:15" ht="13.5">
      <c r="A1859" s="13">
        <v>203062445</v>
      </c>
      <c r="B1859" s="14" t="s">
        <v>1956</v>
      </c>
      <c r="C1859" s="15">
        <v>0</v>
      </c>
      <c r="D1859" s="15">
        <v>0</v>
      </c>
      <c r="E1859" s="15">
        <v>27528</v>
      </c>
      <c r="F1859" s="15">
        <v>27528</v>
      </c>
      <c r="G1859" s="11">
        <f t="shared" si="114"/>
        <v>0</v>
      </c>
      <c r="H1859" s="12">
        <f t="shared" si="115"/>
        <v>0</v>
      </c>
      <c r="I1859" s="324" t="s">
        <v>159</v>
      </c>
      <c r="J1859" s="17">
        <f>VLOOKUP(A1859,'TB 2023'!B:J,9,0)</f>
        <v>0</v>
      </c>
      <c r="K1859" s="18">
        <f t="shared" si="113"/>
        <v>0</v>
      </c>
      <c r="L1859" s="17">
        <f>VLOOKUP(A1859,'TB 2023'!B:M,12,0)</f>
        <v>27528</v>
      </c>
      <c r="M1859" s="18">
        <f t="shared" si="116"/>
        <v>0</v>
      </c>
      <c r="O1859" s="15"/>
    </row>
    <row r="1860" spans="1:15" ht="13.5">
      <c r="A1860" s="13">
        <v>203062446</v>
      </c>
      <c r="B1860" s="14" t="s">
        <v>1957</v>
      </c>
      <c r="C1860" s="15">
        <v>0</v>
      </c>
      <c r="D1860" s="15">
        <v>0</v>
      </c>
      <c r="E1860" s="15">
        <v>10214</v>
      </c>
      <c r="F1860" s="15">
        <v>10214</v>
      </c>
      <c r="G1860" s="11">
        <f t="shared" si="114"/>
        <v>0</v>
      </c>
      <c r="H1860" s="12">
        <f t="shared" si="115"/>
        <v>0</v>
      </c>
      <c r="I1860" s="324" t="s">
        <v>159</v>
      </c>
      <c r="J1860" s="17">
        <f>VLOOKUP(A1860,'TB 2023'!B:J,9,0)</f>
        <v>0</v>
      </c>
      <c r="K1860" s="18">
        <f t="shared" si="113"/>
        <v>0</v>
      </c>
      <c r="L1860" s="17">
        <f>VLOOKUP(A1860,'TB 2023'!B:M,12,0)</f>
        <v>10214</v>
      </c>
      <c r="M1860" s="18">
        <f t="shared" si="116"/>
        <v>0</v>
      </c>
      <c r="O1860" s="15"/>
    </row>
    <row r="1861" spans="1:15" ht="13.5">
      <c r="A1861" s="13">
        <v>203062447</v>
      </c>
      <c r="B1861" s="14" t="s">
        <v>1958</v>
      </c>
      <c r="C1861" s="15">
        <v>0</v>
      </c>
      <c r="D1861" s="15">
        <v>0</v>
      </c>
      <c r="E1861" s="15">
        <v>20679</v>
      </c>
      <c r="F1861" s="15">
        <v>20679</v>
      </c>
      <c r="G1861" s="11">
        <f t="shared" si="114"/>
        <v>0</v>
      </c>
      <c r="H1861" s="12">
        <f t="shared" si="115"/>
        <v>0</v>
      </c>
      <c r="I1861" s="324" t="s">
        <v>159</v>
      </c>
      <c r="J1861" s="17">
        <f>VLOOKUP(A1861,'TB 2023'!B:J,9,0)</f>
        <v>0</v>
      </c>
      <c r="K1861" s="18">
        <f t="shared" ref="K1861:K1924" si="117">J1861-C1861</f>
        <v>0</v>
      </c>
      <c r="L1861" s="17">
        <f>VLOOKUP(A1861,'TB 2023'!B:M,12,0)</f>
        <v>20679</v>
      </c>
      <c r="M1861" s="18">
        <f t="shared" si="116"/>
        <v>0</v>
      </c>
      <c r="O1861" s="15"/>
    </row>
    <row r="1862" spans="1:15" ht="13.5">
      <c r="A1862" s="13">
        <v>203062448</v>
      </c>
      <c r="B1862" s="14" t="s">
        <v>1959</v>
      </c>
      <c r="C1862" s="15">
        <v>0</v>
      </c>
      <c r="D1862" s="15">
        <v>0</v>
      </c>
      <c r="E1862" s="15">
        <v>42973</v>
      </c>
      <c r="F1862" s="15">
        <v>42973</v>
      </c>
      <c r="G1862" s="11">
        <f t="shared" ref="G1862:G1925" si="118">IF((C1862+E1862)-(D1862+F1862)&lt;0,0,(C1862+E1862)-(D1862+F1862))</f>
        <v>0</v>
      </c>
      <c r="H1862" s="12">
        <f t="shared" ref="H1862:H1925" si="119">-IF((C1862+E1862)-(D1862+F1862)&lt;0,(C1862+E1862)-(D1862+F1862),0)</f>
        <v>0</v>
      </c>
      <c r="I1862" s="324" t="s">
        <v>159</v>
      </c>
      <c r="J1862" s="17">
        <f>VLOOKUP(A1862,'TB 2023'!B:J,9,0)</f>
        <v>0</v>
      </c>
      <c r="K1862" s="18">
        <f t="shared" si="117"/>
        <v>0</v>
      </c>
      <c r="L1862" s="17">
        <f>VLOOKUP(A1862,'TB 2023'!B:M,12,0)</f>
        <v>42973</v>
      </c>
      <c r="M1862" s="18">
        <f t="shared" ref="M1862:M1925" si="120">L1862-F1862</f>
        <v>0</v>
      </c>
      <c r="O1862" s="15"/>
    </row>
    <row r="1863" spans="1:15" ht="13.5">
      <c r="A1863" s="13">
        <v>203062449</v>
      </c>
      <c r="B1863" s="14" t="s">
        <v>1960</v>
      </c>
      <c r="C1863" s="15">
        <v>0</v>
      </c>
      <c r="D1863" s="15">
        <v>0</v>
      </c>
      <c r="E1863" s="15">
        <v>40132.32</v>
      </c>
      <c r="F1863" s="15">
        <v>40132.32</v>
      </c>
      <c r="G1863" s="11">
        <f t="shared" si="118"/>
        <v>0</v>
      </c>
      <c r="H1863" s="12">
        <f t="shared" si="119"/>
        <v>0</v>
      </c>
      <c r="I1863" s="324" t="s">
        <v>159</v>
      </c>
      <c r="J1863" s="17">
        <f>VLOOKUP(A1863,'TB 2023'!B:J,9,0)</f>
        <v>0</v>
      </c>
      <c r="K1863" s="18">
        <f t="shared" si="117"/>
        <v>0</v>
      </c>
      <c r="L1863" s="17">
        <f>VLOOKUP(A1863,'TB 2023'!B:M,12,0)</f>
        <v>40132.32</v>
      </c>
      <c r="M1863" s="18">
        <f t="shared" si="120"/>
        <v>0</v>
      </c>
      <c r="O1863" s="15"/>
    </row>
    <row r="1864" spans="1:15" ht="13.5">
      <c r="A1864" s="13">
        <v>203062450</v>
      </c>
      <c r="B1864" s="14" t="s">
        <v>1961</v>
      </c>
      <c r="C1864" s="15">
        <v>0</v>
      </c>
      <c r="D1864" s="15">
        <v>0</v>
      </c>
      <c r="E1864" s="15">
        <v>25178</v>
      </c>
      <c r="F1864" s="15">
        <v>25178</v>
      </c>
      <c r="G1864" s="11">
        <f t="shared" si="118"/>
        <v>0</v>
      </c>
      <c r="H1864" s="12">
        <f t="shared" si="119"/>
        <v>0</v>
      </c>
      <c r="I1864" s="324" t="s">
        <v>159</v>
      </c>
      <c r="J1864" s="17">
        <f>VLOOKUP(A1864,'TB 2023'!B:J,9,0)</f>
        <v>0</v>
      </c>
      <c r="K1864" s="18">
        <f t="shared" si="117"/>
        <v>0</v>
      </c>
      <c r="L1864" s="17">
        <f>VLOOKUP(A1864,'TB 2023'!B:M,12,0)</f>
        <v>25178</v>
      </c>
      <c r="M1864" s="18">
        <f t="shared" si="120"/>
        <v>0</v>
      </c>
      <c r="O1864" s="15"/>
    </row>
    <row r="1865" spans="1:15" ht="13.5">
      <c r="A1865" s="13">
        <v>203062451</v>
      </c>
      <c r="B1865" s="14" t="s">
        <v>1962</v>
      </c>
      <c r="C1865" s="15">
        <v>0</v>
      </c>
      <c r="D1865" s="15">
        <v>0</v>
      </c>
      <c r="E1865" s="15">
        <v>19930.5</v>
      </c>
      <c r="F1865" s="15">
        <v>19930.5</v>
      </c>
      <c r="G1865" s="11">
        <f t="shared" si="118"/>
        <v>0</v>
      </c>
      <c r="H1865" s="12">
        <f t="shared" si="119"/>
        <v>0</v>
      </c>
      <c r="I1865" s="324" t="s">
        <v>159</v>
      </c>
      <c r="J1865" s="17">
        <f>VLOOKUP(A1865,'TB 2023'!B:J,9,0)</f>
        <v>0</v>
      </c>
      <c r="K1865" s="18">
        <f t="shared" si="117"/>
        <v>0</v>
      </c>
      <c r="L1865" s="17">
        <f>VLOOKUP(A1865,'TB 2023'!B:M,12,0)</f>
        <v>19930.5</v>
      </c>
      <c r="M1865" s="18">
        <f t="shared" si="120"/>
        <v>0</v>
      </c>
      <c r="O1865" s="15"/>
    </row>
    <row r="1866" spans="1:15" ht="13.5">
      <c r="A1866" s="13">
        <v>203062452</v>
      </c>
      <c r="B1866" s="14" t="s">
        <v>1963</v>
      </c>
      <c r="C1866" s="15">
        <v>0</v>
      </c>
      <c r="D1866" s="15">
        <v>0</v>
      </c>
      <c r="E1866" s="15">
        <v>24806.5</v>
      </c>
      <c r="F1866" s="15">
        <v>24806.5</v>
      </c>
      <c r="G1866" s="11">
        <f t="shared" si="118"/>
        <v>0</v>
      </c>
      <c r="H1866" s="12">
        <f t="shared" si="119"/>
        <v>0</v>
      </c>
      <c r="I1866" s="324" t="s">
        <v>159</v>
      </c>
      <c r="J1866" s="17">
        <f>VLOOKUP(A1866,'TB 2023'!B:J,9,0)</f>
        <v>0</v>
      </c>
      <c r="K1866" s="18">
        <f t="shared" si="117"/>
        <v>0</v>
      </c>
      <c r="L1866" s="17">
        <f>VLOOKUP(A1866,'TB 2023'!B:M,12,0)</f>
        <v>24806.5</v>
      </c>
      <c r="M1866" s="18">
        <f t="shared" si="120"/>
        <v>0</v>
      </c>
      <c r="O1866" s="15"/>
    </row>
    <row r="1867" spans="1:15" ht="13.5">
      <c r="A1867" s="13">
        <v>203062453</v>
      </c>
      <c r="B1867" s="14" t="s">
        <v>1964</v>
      </c>
      <c r="C1867" s="15">
        <v>0</v>
      </c>
      <c r="D1867" s="15">
        <v>0</v>
      </c>
      <c r="E1867" s="15">
        <v>20362</v>
      </c>
      <c r="F1867" s="15">
        <v>20362</v>
      </c>
      <c r="G1867" s="11">
        <f t="shared" si="118"/>
        <v>0</v>
      </c>
      <c r="H1867" s="12">
        <f t="shared" si="119"/>
        <v>0</v>
      </c>
      <c r="I1867" s="324" t="s">
        <v>159</v>
      </c>
      <c r="J1867" s="17">
        <f>VLOOKUP(A1867,'TB 2023'!B:J,9,0)</f>
        <v>0</v>
      </c>
      <c r="K1867" s="18">
        <f t="shared" si="117"/>
        <v>0</v>
      </c>
      <c r="L1867" s="17">
        <f>VLOOKUP(A1867,'TB 2023'!B:M,12,0)</f>
        <v>20362</v>
      </c>
      <c r="M1867" s="18">
        <f t="shared" si="120"/>
        <v>0</v>
      </c>
      <c r="O1867" s="15"/>
    </row>
    <row r="1868" spans="1:15" ht="13.5">
      <c r="A1868" s="13">
        <v>203062454</v>
      </c>
      <c r="B1868" s="14" t="s">
        <v>1965</v>
      </c>
      <c r="C1868" s="15">
        <v>0</v>
      </c>
      <c r="D1868" s="15">
        <v>0</v>
      </c>
      <c r="E1868" s="15">
        <v>20977</v>
      </c>
      <c r="F1868" s="15">
        <v>20977</v>
      </c>
      <c r="G1868" s="11">
        <f t="shared" si="118"/>
        <v>0</v>
      </c>
      <c r="H1868" s="12">
        <f t="shared" si="119"/>
        <v>0</v>
      </c>
      <c r="I1868" s="324" t="s">
        <v>159</v>
      </c>
      <c r="J1868" s="17">
        <f>VLOOKUP(A1868,'TB 2023'!B:J,9,0)</f>
        <v>0</v>
      </c>
      <c r="K1868" s="18">
        <f t="shared" si="117"/>
        <v>0</v>
      </c>
      <c r="L1868" s="17">
        <f>VLOOKUP(A1868,'TB 2023'!B:M,12,0)</f>
        <v>20977</v>
      </c>
      <c r="M1868" s="18">
        <f t="shared" si="120"/>
        <v>0</v>
      </c>
      <c r="O1868" s="15"/>
    </row>
    <row r="1869" spans="1:15" ht="13.5">
      <c r="A1869" s="13">
        <v>203062455</v>
      </c>
      <c r="B1869" s="14" t="s">
        <v>1966</v>
      </c>
      <c r="C1869" s="15">
        <v>0</v>
      </c>
      <c r="D1869" s="15">
        <v>0</v>
      </c>
      <c r="E1869" s="15">
        <v>26171</v>
      </c>
      <c r="F1869" s="15">
        <v>26171</v>
      </c>
      <c r="G1869" s="11">
        <f t="shared" si="118"/>
        <v>0</v>
      </c>
      <c r="H1869" s="12">
        <f t="shared" si="119"/>
        <v>0</v>
      </c>
      <c r="I1869" s="324" t="s">
        <v>159</v>
      </c>
      <c r="J1869" s="17">
        <f>VLOOKUP(A1869,'TB 2023'!B:J,9,0)</f>
        <v>0</v>
      </c>
      <c r="K1869" s="18">
        <f t="shared" si="117"/>
        <v>0</v>
      </c>
      <c r="L1869" s="17">
        <f>VLOOKUP(A1869,'TB 2023'!B:M,12,0)</f>
        <v>26171</v>
      </c>
      <c r="M1869" s="18">
        <f t="shared" si="120"/>
        <v>0</v>
      </c>
      <c r="O1869" s="15"/>
    </row>
    <row r="1870" spans="1:15" ht="13.5">
      <c r="A1870" s="13">
        <v>203062456</v>
      </c>
      <c r="B1870" s="14" t="s">
        <v>1967</v>
      </c>
      <c r="C1870" s="15">
        <v>0</v>
      </c>
      <c r="D1870" s="15">
        <v>0</v>
      </c>
      <c r="E1870" s="15">
        <v>25944.5</v>
      </c>
      <c r="F1870" s="15">
        <v>25944.5</v>
      </c>
      <c r="G1870" s="11">
        <f t="shared" si="118"/>
        <v>0</v>
      </c>
      <c r="H1870" s="12">
        <f t="shared" si="119"/>
        <v>0</v>
      </c>
      <c r="I1870" s="324" t="s">
        <v>159</v>
      </c>
      <c r="J1870" s="17">
        <f>VLOOKUP(A1870,'TB 2023'!B:J,9,0)</f>
        <v>0</v>
      </c>
      <c r="K1870" s="18">
        <f t="shared" si="117"/>
        <v>0</v>
      </c>
      <c r="L1870" s="17">
        <f>VLOOKUP(A1870,'TB 2023'!B:M,12,0)</f>
        <v>25944.5</v>
      </c>
      <c r="M1870" s="18">
        <f t="shared" si="120"/>
        <v>0</v>
      </c>
      <c r="O1870" s="15"/>
    </row>
    <row r="1871" spans="1:15" ht="13.5">
      <c r="A1871" s="13">
        <v>203062457</v>
      </c>
      <c r="B1871" s="14" t="s">
        <v>1968</v>
      </c>
      <c r="C1871" s="15">
        <v>0</v>
      </c>
      <c r="D1871" s="15">
        <v>0</v>
      </c>
      <c r="E1871" s="15">
        <v>25660.5</v>
      </c>
      <c r="F1871" s="15">
        <v>25660.5</v>
      </c>
      <c r="G1871" s="11">
        <f t="shared" si="118"/>
        <v>0</v>
      </c>
      <c r="H1871" s="12">
        <f t="shared" si="119"/>
        <v>0</v>
      </c>
      <c r="I1871" s="324" t="s">
        <v>159</v>
      </c>
      <c r="J1871" s="17">
        <f>VLOOKUP(A1871,'TB 2023'!B:J,9,0)</f>
        <v>0</v>
      </c>
      <c r="K1871" s="18">
        <f t="shared" si="117"/>
        <v>0</v>
      </c>
      <c r="L1871" s="17">
        <f>VLOOKUP(A1871,'TB 2023'!B:M,12,0)</f>
        <v>25660.5</v>
      </c>
      <c r="M1871" s="18">
        <f t="shared" si="120"/>
        <v>0</v>
      </c>
      <c r="O1871" s="15"/>
    </row>
    <row r="1872" spans="1:15" ht="13.5">
      <c r="A1872" s="13">
        <v>203062458</v>
      </c>
      <c r="B1872" s="14" t="s">
        <v>1969</v>
      </c>
      <c r="C1872" s="15">
        <v>0</v>
      </c>
      <c r="D1872" s="15">
        <v>0</v>
      </c>
      <c r="E1872" s="15">
        <v>0</v>
      </c>
      <c r="F1872" s="15">
        <v>0</v>
      </c>
      <c r="G1872" s="11">
        <f t="shared" si="118"/>
        <v>0</v>
      </c>
      <c r="H1872" s="12">
        <f t="shared" si="119"/>
        <v>0</v>
      </c>
      <c r="I1872" s="324" t="s">
        <v>159</v>
      </c>
      <c r="J1872" s="17">
        <f>VLOOKUP(A1872,'TB 2023'!B:J,9,0)</f>
        <v>0</v>
      </c>
      <c r="K1872" s="18">
        <f t="shared" si="117"/>
        <v>0</v>
      </c>
      <c r="L1872" s="17">
        <f>VLOOKUP(A1872,'TB 2023'!B:M,12,0)</f>
        <v>0</v>
      </c>
      <c r="M1872" s="18">
        <f t="shared" si="120"/>
        <v>0</v>
      </c>
      <c r="O1872" s="15"/>
    </row>
    <row r="1873" spans="1:15" ht="13.5">
      <c r="A1873" s="13">
        <v>203062459</v>
      </c>
      <c r="B1873" s="14" t="s">
        <v>1970</v>
      </c>
      <c r="C1873" s="15">
        <v>0</v>
      </c>
      <c r="D1873" s="15">
        <v>0</v>
      </c>
      <c r="E1873" s="15">
        <v>65952.430000000008</v>
      </c>
      <c r="F1873" s="15">
        <v>65952.430000000008</v>
      </c>
      <c r="G1873" s="11">
        <f t="shared" si="118"/>
        <v>0</v>
      </c>
      <c r="H1873" s="12">
        <f t="shared" si="119"/>
        <v>0</v>
      </c>
      <c r="I1873" s="324" t="s">
        <v>159</v>
      </c>
      <c r="J1873" s="17">
        <f>VLOOKUP(A1873,'TB 2023'!B:J,9,0)</f>
        <v>0</v>
      </c>
      <c r="K1873" s="18">
        <f t="shared" si="117"/>
        <v>0</v>
      </c>
      <c r="L1873" s="17">
        <f>VLOOKUP(A1873,'TB 2023'!B:M,12,0)</f>
        <v>65952.430000000008</v>
      </c>
      <c r="M1873" s="18">
        <f t="shared" si="120"/>
        <v>0</v>
      </c>
      <c r="O1873" s="15"/>
    </row>
    <row r="1874" spans="1:15" ht="13.5">
      <c r="A1874" s="13">
        <v>203062460</v>
      </c>
      <c r="B1874" s="14" t="s">
        <v>1971</v>
      </c>
      <c r="C1874" s="15">
        <v>0</v>
      </c>
      <c r="D1874" s="15">
        <v>0</v>
      </c>
      <c r="E1874" s="15">
        <v>36792</v>
      </c>
      <c r="F1874" s="15">
        <v>36792</v>
      </c>
      <c r="G1874" s="11">
        <f t="shared" si="118"/>
        <v>0</v>
      </c>
      <c r="H1874" s="12">
        <f t="shared" si="119"/>
        <v>0</v>
      </c>
      <c r="I1874" s="324" t="s">
        <v>159</v>
      </c>
      <c r="J1874" s="17">
        <f>VLOOKUP(A1874,'TB 2023'!B:J,9,0)</f>
        <v>0</v>
      </c>
      <c r="K1874" s="18">
        <f t="shared" si="117"/>
        <v>0</v>
      </c>
      <c r="L1874" s="17">
        <f>VLOOKUP(A1874,'TB 2023'!B:M,12,0)</f>
        <v>36792</v>
      </c>
      <c r="M1874" s="18">
        <f t="shared" si="120"/>
        <v>0</v>
      </c>
      <c r="O1874" s="15"/>
    </row>
    <row r="1875" spans="1:15" ht="13.5">
      <c r="A1875" s="13">
        <v>203062461</v>
      </c>
      <c r="B1875" s="14" t="s">
        <v>1972</v>
      </c>
      <c r="C1875" s="15">
        <v>0</v>
      </c>
      <c r="D1875" s="15">
        <v>0</v>
      </c>
      <c r="E1875" s="15">
        <v>39085</v>
      </c>
      <c r="F1875" s="15">
        <v>39085</v>
      </c>
      <c r="G1875" s="11">
        <f t="shared" si="118"/>
        <v>0</v>
      </c>
      <c r="H1875" s="12">
        <f t="shared" si="119"/>
        <v>0</v>
      </c>
      <c r="I1875" s="324" t="s">
        <v>159</v>
      </c>
      <c r="J1875" s="17">
        <f>VLOOKUP(A1875,'TB 2023'!B:J,9,0)</f>
        <v>0</v>
      </c>
      <c r="K1875" s="18">
        <f t="shared" si="117"/>
        <v>0</v>
      </c>
      <c r="L1875" s="17">
        <f>VLOOKUP(A1875,'TB 2023'!B:M,12,0)</f>
        <v>39085</v>
      </c>
      <c r="M1875" s="18">
        <f t="shared" si="120"/>
        <v>0</v>
      </c>
      <c r="O1875" s="15"/>
    </row>
    <row r="1876" spans="1:15" ht="13.5">
      <c r="A1876" s="13">
        <v>203062462</v>
      </c>
      <c r="B1876" s="14" t="s">
        <v>1973</v>
      </c>
      <c r="C1876" s="15">
        <v>0</v>
      </c>
      <c r="D1876" s="15">
        <v>0</v>
      </c>
      <c r="E1876" s="15">
        <v>22045.5</v>
      </c>
      <c r="F1876" s="15">
        <v>22045.5</v>
      </c>
      <c r="G1876" s="11">
        <f t="shared" si="118"/>
        <v>0</v>
      </c>
      <c r="H1876" s="12">
        <f t="shared" si="119"/>
        <v>0</v>
      </c>
      <c r="I1876" s="324" t="s">
        <v>159</v>
      </c>
      <c r="J1876" s="17">
        <f>VLOOKUP(A1876,'TB 2023'!B:J,9,0)</f>
        <v>0</v>
      </c>
      <c r="K1876" s="18">
        <f t="shared" si="117"/>
        <v>0</v>
      </c>
      <c r="L1876" s="17">
        <f>VLOOKUP(A1876,'TB 2023'!B:M,12,0)</f>
        <v>22045.5</v>
      </c>
      <c r="M1876" s="18">
        <f t="shared" si="120"/>
        <v>0</v>
      </c>
      <c r="O1876" s="15"/>
    </row>
    <row r="1877" spans="1:15" ht="13.5">
      <c r="A1877" s="13">
        <v>203062463</v>
      </c>
      <c r="B1877" s="14" t="s">
        <v>1974</v>
      </c>
      <c r="C1877" s="15">
        <v>0</v>
      </c>
      <c r="D1877" s="15">
        <v>0</v>
      </c>
      <c r="E1877" s="15">
        <v>26467</v>
      </c>
      <c r="F1877" s="15">
        <v>26467</v>
      </c>
      <c r="G1877" s="11">
        <f t="shared" si="118"/>
        <v>0</v>
      </c>
      <c r="H1877" s="12">
        <f t="shared" si="119"/>
        <v>0</v>
      </c>
      <c r="I1877" s="324" t="s">
        <v>159</v>
      </c>
      <c r="J1877" s="17">
        <f>VLOOKUP(A1877,'TB 2023'!B:J,9,0)</f>
        <v>0</v>
      </c>
      <c r="K1877" s="18">
        <f t="shared" si="117"/>
        <v>0</v>
      </c>
      <c r="L1877" s="17">
        <f>VLOOKUP(A1877,'TB 2023'!B:M,12,0)</f>
        <v>26467</v>
      </c>
      <c r="M1877" s="18">
        <f t="shared" si="120"/>
        <v>0</v>
      </c>
      <c r="O1877" s="15"/>
    </row>
    <row r="1878" spans="1:15" ht="13.5">
      <c r="A1878" s="13">
        <v>203062464</v>
      </c>
      <c r="B1878" s="14" t="s">
        <v>1975</v>
      </c>
      <c r="C1878" s="15">
        <v>0</v>
      </c>
      <c r="D1878" s="15">
        <v>0</v>
      </c>
      <c r="E1878" s="15">
        <v>21776</v>
      </c>
      <c r="F1878" s="15">
        <v>21776</v>
      </c>
      <c r="G1878" s="11">
        <f t="shared" si="118"/>
        <v>0</v>
      </c>
      <c r="H1878" s="12">
        <f t="shared" si="119"/>
        <v>0</v>
      </c>
      <c r="I1878" s="324" t="s">
        <v>159</v>
      </c>
      <c r="J1878" s="17">
        <f>VLOOKUP(A1878,'TB 2023'!B:J,9,0)</f>
        <v>0</v>
      </c>
      <c r="K1878" s="18">
        <f t="shared" si="117"/>
        <v>0</v>
      </c>
      <c r="L1878" s="17">
        <f>VLOOKUP(A1878,'TB 2023'!B:M,12,0)</f>
        <v>21776</v>
      </c>
      <c r="M1878" s="18">
        <f t="shared" si="120"/>
        <v>0</v>
      </c>
      <c r="O1878" s="15"/>
    </row>
    <row r="1879" spans="1:15" ht="13.5">
      <c r="A1879" s="13">
        <v>203062465</v>
      </c>
      <c r="B1879" s="14" t="s">
        <v>1976</v>
      </c>
      <c r="C1879" s="15">
        <v>0</v>
      </c>
      <c r="D1879" s="15">
        <v>0</v>
      </c>
      <c r="E1879" s="15">
        <v>23463.5</v>
      </c>
      <c r="F1879" s="15">
        <v>23463.5</v>
      </c>
      <c r="G1879" s="11">
        <f t="shared" si="118"/>
        <v>0</v>
      </c>
      <c r="H1879" s="12">
        <f t="shared" si="119"/>
        <v>0</v>
      </c>
      <c r="I1879" s="324" t="s">
        <v>159</v>
      </c>
      <c r="J1879" s="17">
        <f>VLOOKUP(A1879,'TB 2023'!B:J,9,0)</f>
        <v>0</v>
      </c>
      <c r="K1879" s="18">
        <f t="shared" si="117"/>
        <v>0</v>
      </c>
      <c r="L1879" s="17">
        <f>VLOOKUP(A1879,'TB 2023'!B:M,12,0)</f>
        <v>23463.5</v>
      </c>
      <c r="M1879" s="18">
        <f t="shared" si="120"/>
        <v>0</v>
      </c>
      <c r="O1879" s="15"/>
    </row>
    <row r="1880" spans="1:15" ht="13.5">
      <c r="A1880" s="13">
        <v>203062466</v>
      </c>
      <c r="B1880" s="14" t="s">
        <v>1977</v>
      </c>
      <c r="C1880" s="15">
        <v>0</v>
      </c>
      <c r="D1880" s="15">
        <v>0</v>
      </c>
      <c r="E1880" s="15">
        <v>25196</v>
      </c>
      <c r="F1880" s="15">
        <v>25196</v>
      </c>
      <c r="G1880" s="11">
        <f t="shared" si="118"/>
        <v>0</v>
      </c>
      <c r="H1880" s="12">
        <f t="shared" si="119"/>
        <v>0</v>
      </c>
      <c r="I1880" s="324" t="s">
        <v>159</v>
      </c>
      <c r="J1880" s="17">
        <f>VLOOKUP(A1880,'TB 2023'!B:J,9,0)</f>
        <v>0</v>
      </c>
      <c r="K1880" s="18">
        <f t="shared" si="117"/>
        <v>0</v>
      </c>
      <c r="L1880" s="17">
        <f>VLOOKUP(A1880,'TB 2023'!B:M,12,0)</f>
        <v>25196</v>
      </c>
      <c r="M1880" s="18">
        <f t="shared" si="120"/>
        <v>0</v>
      </c>
      <c r="O1880" s="15"/>
    </row>
    <row r="1881" spans="1:15" ht="13.5">
      <c r="A1881" s="13">
        <v>203062467</v>
      </c>
      <c r="B1881" s="14" t="s">
        <v>1978</v>
      </c>
      <c r="C1881" s="15">
        <v>0</v>
      </c>
      <c r="D1881" s="15">
        <v>0</v>
      </c>
      <c r="E1881" s="15">
        <v>20954</v>
      </c>
      <c r="F1881" s="15">
        <v>20954</v>
      </c>
      <c r="G1881" s="11">
        <f t="shared" si="118"/>
        <v>0</v>
      </c>
      <c r="H1881" s="12">
        <f t="shared" si="119"/>
        <v>0</v>
      </c>
      <c r="I1881" s="324" t="s">
        <v>159</v>
      </c>
      <c r="J1881" s="17">
        <f>VLOOKUP(A1881,'TB 2023'!B:J,9,0)</f>
        <v>0</v>
      </c>
      <c r="K1881" s="18">
        <f t="shared" si="117"/>
        <v>0</v>
      </c>
      <c r="L1881" s="17">
        <f>VLOOKUP(A1881,'TB 2023'!B:M,12,0)</f>
        <v>20954</v>
      </c>
      <c r="M1881" s="18">
        <f t="shared" si="120"/>
        <v>0</v>
      </c>
      <c r="O1881" s="15"/>
    </row>
    <row r="1882" spans="1:15" ht="13.5">
      <c r="A1882" s="13">
        <v>203062468</v>
      </c>
      <c r="B1882" s="14" t="s">
        <v>1979</v>
      </c>
      <c r="C1882" s="15">
        <v>0</v>
      </c>
      <c r="D1882" s="15">
        <v>0</v>
      </c>
      <c r="E1882" s="15">
        <v>20235</v>
      </c>
      <c r="F1882" s="15">
        <v>20235</v>
      </c>
      <c r="G1882" s="11">
        <f t="shared" si="118"/>
        <v>0</v>
      </c>
      <c r="H1882" s="12">
        <f t="shared" si="119"/>
        <v>0</v>
      </c>
      <c r="I1882" s="324" t="s">
        <v>159</v>
      </c>
      <c r="J1882" s="17">
        <f>VLOOKUP(A1882,'TB 2023'!B:J,9,0)</f>
        <v>0</v>
      </c>
      <c r="K1882" s="18">
        <f t="shared" si="117"/>
        <v>0</v>
      </c>
      <c r="L1882" s="17">
        <f>VLOOKUP(A1882,'TB 2023'!B:M,12,0)</f>
        <v>20235</v>
      </c>
      <c r="M1882" s="18">
        <f t="shared" si="120"/>
        <v>0</v>
      </c>
      <c r="O1882" s="15"/>
    </row>
    <row r="1883" spans="1:15" ht="13.5">
      <c r="A1883" s="13">
        <v>203062469</v>
      </c>
      <c r="B1883" s="14" t="s">
        <v>1980</v>
      </c>
      <c r="C1883" s="15">
        <v>0</v>
      </c>
      <c r="D1883" s="15">
        <v>0</v>
      </c>
      <c r="E1883" s="15">
        <v>21875.5</v>
      </c>
      <c r="F1883" s="15">
        <v>21875.5</v>
      </c>
      <c r="G1883" s="11">
        <f t="shared" si="118"/>
        <v>0</v>
      </c>
      <c r="H1883" s="12">
        <f t="shared" si="119"/>
        <v>0</v>
      </c>
      <c r="I1883" s="324" t="s">
        <v>159</v>
      </c>
      <c r="J1883" s="17">
        <f>VLOOKUP(A1883,'TB 2023'!B:J,9,0)</f>
        <v>0</v>
      </c>
      <c r="K1883" s="18">
        <f t="shared" si="117"/>
        <v>0</v>
      </c>
      <c r="L1883" s="17">
        <f>VLOOKUP(A1883,'TB 2023'!B:M,12,0)</f>
        <v>21875.5</v>
      </c>
      <c r="M1883" s="18">
        <f t="shared" si="120"/>
        <v>0</v>
      </c>
      <c r="O1883" s="15"/>
    </row>
    <row r="1884" spans="1:15" ht="13.5">
      <c r="A1884" s="13">
        <v>203062470</v>
      </c>
      <c r="B1884" s="14" t="s">
        <v>1981</v>
      </c>
      <c r="C1884" s="15">
        <v>0</v>
      </c>
      <c r="D1884" s="15">
        <v>0</v>
      </c>
      <c r="E1884" s="15">
        <v>25362</v>
      </c>
      <c r="F1884" s="15">
        <v>25362</v>
      </c>
      <c r="G1884" s="11">
        <f t="shared" si="118"/>
        <v>0</v>
      </c>
      <c r="H1884" s="12">
        <f t="shared" si="119"/>
        <v>0</v>
      </c>
      <c r="I1884" s="324" t="s">
        <v>159</v>
      </c>
      <c r="J1884" s="17">
        <f>VLOOKUP(A1884,'TB 2023'!B:J,9,0)</f>
        <v>0</v>
      </c>
      <c r="K1884" s="18">
        <f t="shared" si="117"/>
        <v>0</v>
      </c>
      <c r="L1884" s="17">
        <f>VLOOKUP(A1884,'TB 2023'!B:M,12,0)</f>
        <v>25362</v>
      </c>
      <c r="M1884" s="18">
        <f t="shared" si="120"/>
        <v>0</v>
      </c>
      <c r="O1884" s="15"/>
    </row>
    <row r="1885" spans="1:15" ht="13.5">
      <c r="A1885" s="13">
        <v>203062471</v>
      </c>
      <c r="B1885" s="14" t="s">
        <v>1982</v>
      </c>
      <c r="C1885" s="15">
        <v>0</v>
      </c>
      <c r="D1885" s="15">
        <v>0</v>
      </c>
      <c r="E1885" s="15">
        <v>24828</v>
      </c>
      <c r="F1885" s="15">
        <v>24828</v>
      </c>
      <c r="G1885" s="11">
        <f t="shared" si="118"/>
        <v>0</v>
      </c>
      <c r="H1885" s="12">
        <f t="shared" si="119"/>
        <v>0</v>
      </c>
      <c r="I1885" s="324" t="s">
        <v>159</v>
      </c>
      <c r="J1885" s="17">
        <f>VLOOKUP(A1885,'TB 2023'!B:J,9,0)</f>
        <v>0</v>
      </c>
      <c r="K1885" s="18">
        <f t="shared" si="117"/>
        <v>0</v>
      </c>
      <c r="L1885" s="17">
        <f>VLOOKUP(A1885,'TB 2023'!B:M,12,0)</f>
        <v>24828</v>
      </c>
      <c r="M1885" s="18">
        <f t="shared" si="120"/>
        <v>0</v>
      </c>
      <c r="O1885" s="15"/>
    </row>
    <row r="1886" spans="1:15" ht="13.5">
      <c r="A1886" s="13">
        <v>203062472</v>
      </c>
      <c r="B1886" s="14" t="s">
        <v>1983</v>
      </c>
      <c r="C1886" s="15">
        <v>0</v>
      </c>
      <c r="D1886" s="15">
        <v>0</v>
      </c>
      <c r="E1886" s="15">
        <v>20327</v>
      </c>
      <c r="F1886" s="15">
        <v>20327</v>
      </c>
      <c r="G1886" s="11">
        <f t="shared" si="118"/>
        <v>0</v>
      </c>
      <c r="H1886" s="12">
        <f t="shared" si="119"/>
        <v>0</v>
      </c>
      <c r="I1886" s="324" t="s">
        <v>159</v>
      </c>
      <c r="J1886" s="17">
        <f>VLOOKUP(A1886,'TB 2023'!B:J,9,0)</f>
        <v>0</v>
      </c>
      <c r="K1886" s="18">
        <f t="shared" si="117"/>
        <v>0</v>
      </c>
      <c r="L1886" s="17">
        <f>VLOOKUP(A1886,'TB 2023'!B:M,12,0)</f>
        <v>20327</v>
      </c>
      <c r="M1886" s="18">
        <f t="shared" si="120"/>
        <v>0</v>
      </c>
      <c r="O1886" s="15"/>
    </row>
    <row r="1887" spans="1:15" ht="13.5">
      <c r="A1887" s="13">
        <v>203062473</v>
      </c>
      <c r="B1887" s="14" t="s">
        <v>1984</v>
      </c>
      <c r="C1887" s="15">
        <v>0</v>
      </c>
      <c r="D1887" s="15">
        <v>0</v>
      </c>
      <c r="E1887" s="15">
        <v>19572</v>
      </c>
      <c r="F1887" s="15">
        <v>19572</v>
      </c>
      <c r="G1887" s="11">
        <f t="shared" si="118"/>
        <v>0</v>
      </c>
      <c r="H1887" s="12">
        <f t="shared" si="119"/>
        <v>0</v>
      </c>
      <c r="I1887" s="324" t="s">
        <v>159</v>
      </c>
      <c r="J1887" s="17">
        <f>VLOOKUP(A1887,'TB 2023'!B:J,9,0)</f>
        <v>0</v>
      </c>
      <c r="K1887" s="18">
        <f t="shared" si="117"/>
        <v>0</v>
      </c>
      <c r="L1887" s="17">
        <f>VLOOKUP(A1887,'TB 2023'!B:M,12,0)</f>
        <v>19572</v>
      </c>
      <c r="M1887" s="18">
        <f t="shared" si="120"/>
        <v>0</v>
      </c>
      <c r="O1887" s="15"/>
    </row>
    <row r="1888" spans="1:15" ht="13.5">
      <c r="A1888" s="13">
        <v>203062474</v>
      </c>
      <c r="B1888" s="14" t="s">
        <v>1985</v>
      </c>
      <c r="C1888" s="15">
        <v>0</v>
      </c>
      <c r="D1888" s="15">
        <v>0</v>
      </c>
      <c r="E1888" s="15">
        <v>19243</v>
      </c>
      <c r="F1888" s="15">
        <v>19243</v>
      </c>
      <c r="G1888" s="11">
        <f t="shared" si="118"/>
        <v>0</v>
      </c>
      <c r="H1888" s="12">
        <f t="shared" si="119"/>
        <v>0</v>
      </c>
      <c r="I1888" s="324" t="s">
        <v>159</v>
      </c>
      <c r="J1888" s="17">
        <f>VLOOKUP(A1888,'TB 2023'!B:J,9,0)</f>
        <v>0</v>
      </c>
      <c r="K1888" s="18">
        <f t="shared" si="117"/>
        <v>0</v>
      </c>
      <c r="L1888" s="17">
        <f>VLOOKUP(A1888,'TB 2023'!B:M,12,0)</f>
        <v>19243</v>
      </c>
      <c r="M1888" s="18">
        <f t="shared" si="120"/>
        <v>0</v>
      </c>
      <c r="O1888" s="15"/>
    </row>
    <row r="1889" spans="1:15" ht="13.5">
      <c r="A1889" s="13">
        <v>203062475</v>
      </c>
      <c r="B1889" s="14" t="s">
        <v>1986</v>
      </c>
      <c r="C1889" s="15">
        <v>0</v>
      </c>
      <c r="D1889" s="15">
        <v>0</v>
      </c>
      <c r="E1889" s="15">
        <v>13000</v>
      </c>
      <c r="F1889" s="15">
        <v>13000</v>
      </c>
      <c r="G1889" s="11">
        <f t="shared" si="118"/>
        <v>0</v>
      </c>
      <c r="H1889" s="12">
        <f t="shared" si="119"/>
        <v>0</v>
      </c>
      <c r="I1889" s="324" t="s">
        <v>159</v>
      </c>
      <c r="J1889" s="17">
        <f>VLOOKUP(A1889,'TB 2023'!B:J,9,0)</f>
        <v>0</v>
      </c>
      <c r="K1889" s="18">
        <f t="shared" si="117"/>
        <v>0</v>
      </c>
      <c r="L1889" s="17">
        <f>VLOOKUP(A1889,'TB 2023'!B:M,12,0)</f>
        <v>13000</v>
      </c>
      <c r="M1889" s="18">
        <f t="shared" si="120"/>
        <v>0</v>
      </c>
      <c r="O1889" s="15"/>
    </row>
    <row r="1890" spans="1:15" ht="13.5">
      <c r="A1890" s="13">
        <v>203062476</v>
      </c>
      <c r="B1890" s="14" t="s">
        <v>1987</v>
      </c>
      <c r="C1890" s="15">
        <v>0</v>
      </c>
      <c r="D1890" s="15">
        <v>0</v>
      </c>
      <c r="E1890" s="15">
        <v>113780</v>
      </c>
      <c r="F1890" s="15">
        <v>113780</v>
      </c>
      <c r="G1890" s="11">
        <f t="shared" si="118"/>
        <v>0</v>
      </c>
      <c r="H1890" s="12">
        <f t="shared" si="119"/>
        <v>0</v>
      </c>
      <c r="I1890" s="324" t="s">
        <v>159</v>
      </c>
      <c r="J1890" s="17">
        <f>VLOOKUP(A1890,'TB 2023'!B:J,9,0)</f>
        <v>0</v>
      </c>
      <c r="K1890" s="18">
        <f t="shared" si="117"/>
        <v>0</v>
      </c>
      <c r="L1890" s="17">
        <f>VLOOKUP(A1890,'TB 2023'!B:M,12,0)</f>
        <v>113780</v>
      </c>
      <c r="M1890" s="18">
        <f t="shared" si="120"/>
        <v>0</v>
      </c>
      <c r="O1890" s="15"/>
    </row>
    <row r="1891" spans="1:15" ht="13.5">
      <c r="A1891" s="13">
        <v>203062477</v>
      </c>
      <c r="B1891" s="14" t="s">
        <v>1988</v>
      </c>
      <c r="C1891" s="15">
        <v>0</v>
      </c>
      <c r="D1891" s="15">
        <v>0</v>
      </c>
      <c r="E1891" s="15">
        <v>44586</v>
      </c>
      <c r="F1891" s="15">
        <v>44586</v>
      </c>
      <c r="G1891" s="11">
        <f t="shared" si="118"/>
        <v>0</v>
      </c>
      <c r="H1891" s="12">
        <f t="shared" si="119"/>
        <v>0</v>
      </c>
      <c r="I1891" s="324" t="s">
        <v>159</v>
      </c>
      <c r="J1891" s="17">
        <f>VLOOKUP(A1891,'TB 2023'!B:J,9,0)</f>
        <v>0</v>
      </c>
      <c r="K1891" s="18">
        <f t="shared" si="117"/>
        <v>0</v>
      </c>
      <c r="L1891" s="17">
        <f>VLOOKUP(A1891,'TB 2023'!B:M,12,0)</f>
        <v>44586</v>
      </c>
      <c r="M1891" s="18">
        <f t="shared" si="120"/>
        <v>0</v>
      </c>
      <c r="O1891" s="15"/>
    </row>
    <row r="1892" spans="1:15" ht="13.5">
      <c r="A1892" s="13">
        <v>203062478</v>
      </c>
      <c r="B1892" s="14" t="s">
        <v>1989</v>
      </c>
      <c r="C1892" s="15">
        <v>0</v>
      </c>
      <c r="D1892" s="15">
        <v>0</v>
      </c>
      <c r="E1892" s="15">
        <v>22325</v>
      </c>
      <c r="F1892" s="15">
        <v>22325</v>
      </c>
      <c r="G1892" s="11">
        <f t="shared" si="118"/>
        <v>0</v>
      </c>
      <c r="H1892" s="12">
        <f t="shared" si="119"/>
        <v>0</v>
      </c>
      <c r="I1892" s="324" t="s">
        <v>159</v>
      </c>
      <c r="J1892" s="17">
        <f>VLOOKUP(A1892,'TB 2023'!B:J,9,0)</f>
        <v>0</v>
      </c>
      <c r="K1892" s="18">
        <f t="shared" si="117"/>
        <v>0</v>
      </c>
      <c r="L1892" s="17">
        <f>VLOOKUP(A1892,'TB 2023'!B:M,12,0)</f>
        <v>22325</v>
      </c>
      <c r="M1892" s="18">
        <f t="shared" si="120"/>
        <v>0</v>
      </c>
      <c r="O1892" s="15"/>
    </row>
    <row r="1893" spans="1:15" ht="13.5">
      <c r="A1893" s="13">
        <v>203062479</v>
      </c>
      <c r="B1893" s="14" t="s">
        <v>1990</v>
      </c>
      <c r="C1893" s="15">
        <v>0</v>
      </c>
      <c r="D1893" s="15">
        <v>0</v>
      </c>
      <c r="E1893" s="15">
        <v>24153</v>
      </c>
      <c r="F1893" s="15">
        <v>24153</v>
      </c>
      <c r="G1893" s="11">
        <f t="shared" si="118"/>
        <v>0</v>
      </c>
      <c r="H1893" s="12">
        <f t="shared" si="119"/>
        <v>0</v>
      </c>
      <c r="I1893" s="324" t="s">
        <v>159</v>
      </c>
      <c r="J1893" s="17">
        <f>VLOOKUP(A1893,'TB 2023'!B:J,9,0)</f>
        <v>0</v>
      </c>
      <c r="K1893" s="18">
        <f t="shared" si="117"/>
        <v>0</v>
      </c>
      <c r="L1893" s="17">
        <f>VLOOKUP(A1893,'TB 2023'!B:M,12,0)</f>
        <v>24153</v>
      </c>
      <c r="M1893" s="18">
        <f t="shared" si="120"/>
        <v>0</v>
      </c>
      <c r="O1893" s="15"/>
    </row>
    <row r="1894" spans="1:15" ht="13.5">
      <c r="A1894" s="13">
        <v>203062480</v>
      </c>
      <c r="B1894" s="14" t="s">
        <v>1991</v>
      </c>
      <c r="C1894" s="15">
        <v>0</v>
      </c>
      <c r="D1894" s="15">
        <v>0</v>
      </c>
      <c r="E1894" s="15">
        <v>125112</v>
      </c>
      <c r="F1894" s="15">
        <v>125112</v>
      </c>
      <c r="G1894" s="11">
        <f t="shared" si="118"/>
        <v>0</v>
      </c>
      <c r="H1894" s="12">
        <f t="shared" si="119"/>
        <v>0</v>
      </c>
      <c r="I1894" s="324" t="s">
        <v>159</v>
      </c>
      <c r="J1894" s="17">
        <f>VLOOKUP(A1894,'TB 2023'!B:J,9,0)</f>
        <v>0</v>
      </c>
      <c r="K1894" s="18">
        <f t="shared" si="117"/>
        <v>0</v>
      </c>
      <c r="L1894" s="17">
        <f>VLOOKUP(A1894,'TB 2023'!B:M,12,0)</f>
        <v>125112</v>
      </c>
      <c r="M1894" s="18">
        <f t="shared" si="120"/>
        <v>0</v>
      </c>
      <c r="O1894" s="15"/>
    </row>
    <row r="1895" spans="1:15" ht="13.5">
      <c r="A1895" s="13">
        <v>203062481</v>
      </c>
      <c r="B1895" s="14" t="s">
        <v>1992</v>
      </c>
      <c r="C1895" s="15">
        <v>0</v>
      </c>
      <c r="D1895" s="15">
        <v>0</v>
      </c>
      <c r="E1895" s="15">
        <v>82138</v>
      </c>
      <c r="F1895" s="15">
        <v>82138</v>
      </c>
      <c r="G1895" s="11">
        <f t="shared" si="118"/>
        <v>0</v>
      </c>
      <c r="H1895" s="12">
        <f t="shared" si="119"/>
        <v>0</v>
      </c>
      <c r="I1895" s="324" t="s">
        <v>159</v>
      </c>
      <c r="J1895" s="17">
        <f>VLOOKUP(A1895,'TB 2023'!B:J,9,0)</f>
        <v>0</v>
      </c>
      <c r="K1895" s="18">
        <f t="shared" si="117"/>
        <v>0</v>
      </c>
      <c r="L1895" s="17">
        <f>VLOOKUP(A1895,'TB 2023'!B:M,12,0)</f>
        <v>82138</v>
      </c>
      <c r="M1895" s="18">
        <f t="shared" si="120"/>
        <v>0</v>
      </c>
      <c r="O1895" s="15"/>
    </row>
    <row r="1896" spans="1:15" ht="13.5">
      <c r="A1896" s="13">
        <v>203062482</v>
      </c>
      <c r="B1896" s="14" t="s">
        <v>1993</v>
      </c>
      <c r="C1896" s="15">
        <v>0</v>
      </c>
      <c r="D1896" s="15">
        <v>0</v>
      </c>
      <c r="E1896" s="15">
        <v>0</v>
      </c>
      <c r="F1896" s="15">
        <v>0</v>
      </c>
      <c r="G1896" s="11">
        <f t="shared" si="118"/>
        <v>0</v>
      </c>
      <c r="H1896" s="12">
        <f t="shared" si="119"/>
        <v>0</v>
      </c>
      <c r="I1896" s="324" t="s">
        <v>159</v>
      </c>
      <c r="J1896" s="17">
        <f>VLOOKUP(A1896,'TB 2023'!B:J,9,0)</f>
        <v>0</v>
      </c>
      <c r="K1896" s="18">
        <f t="shared" si="117"/>
        <v>0</v>
      </c>
      <c r="L1896" s="17">
        <f>VLOOKUP(A1896,'TB 2023'!B:M,12,0)</f>
        <v>0</v>
      </c>
      <c r="M1896" s="18">
        <f t="shared" si="120"/>
        <v>0</v>
      </c>
      <c r="O1896" s="15"/>
    </row>
    <row r="1897" spans="1:15" ht="13.5">
      <c r="A1897" s="13">
        <v>203062483</v>
      </c>
      <c r="B1897" s="14" t="s">
        <v>1994</v>
      </c>
      <c r="C1897" s="15">
        <v>0</v>
      </c>
      <c r="D1897" s="15">
        <v>0</v>
      </c>
      <c r="E1897" s="15">
        <v>137676</v>
      </c>
      <c r="F1897" s="15">
        <v>137676</v>
      </c>
      <c r="G1897" s="11">
        <f t="shared" si="118"/>
        <v>0</v>
      </c>
      <c r="H1897" s="12">
        <f t="shared" si="119"/>
        <v>0</v>
      </c>
      <c r="I1897" s="324" t="s">
        <v>159</v>
      </c>
      <c r="J1897" s="17">
        <f>VLOOKUP(A1897,'TB 2023'!B:J,9,0)</f>
        <v>0</v>
      </c>
      <c r="K1897" s="18">
        <f t="shared" si="117"/>
        <v>0</v>
      </c>
      <c r="L1897" s="17">
        <f>VLOOKUP(A1897,'TB 2023'!B:M,12,0)</f>
        <v>137676</v>
      </c>
      <c r="M1897" s="18">
        <f t="shared" si="120"/>
        <v>0</v>
      </c>
      <c r="O1897" s="15"/>
    </row>
    <row r="1898" spans="1:15" ht="13.5">
      <c r="A1898" s="13">
        <v>203062484</v>
      </c>
      <c r="B1898" s="14" t="s">
        <v>1995</v>
      </c>
      <c r="C1898" s="15">
        <v>0</v>
      </c>
      <c r="D1898" s="15">
        <v>0</v>
      </c>
      <c r="E1898" s="15">
        <v>1</v>
      </c>
      <c r="F1898" s="15">
        <v>1</v>
      </c>
      <c r="G1898" s="11">
        <f t="shared" si="118"/>
        <v>0</v>
      </c>
      <c r="H1898" s="12">
        <f t="shared" si="119"/>
        <v>0</v>
      </c>
      <c r="I1898" s="324" t="s">
        <v>159</v>
      </c>
      <c r="J1898" s="17">
        <f>VLOOKUP(A1898,'TB 2023'!B:J,9,0)</f>
        <v>0</v>
      </c>
      <c r="K1898" s="18">
        <f t="shared" si="117"/>
        <v>0</v>
      </c>
      <c r="L1898" s="17">
        <f>VLOOKUP(A1898,'TB 2023'!B:M,12,0)</f>
        <v>1</v>
      </c>
      <c r="M1898" s="18">
        <f t="shared" si="120"/>
        <v>0</v>
      </c>
      <c r="O1898" s="15"/>
    </row>
    <row r="1899" spans="1:15" ht="13.5">
      <c r="A1899" s="13">
        <v>203062485</v>
      </c>
      <c r="B1899" s="14" t="s">
        <v>1996</v>
      </c>
      <c r="C1899" s="15">
        <v>0</v>
      </c>
      <c r="D1899" s="15">
        <v>0</v>
      </c>
      <c r="E1899" s="15">
        <v>37060</v>
      </c>
      <c r="F1899" s="15">
        <v>37060</v>
      </c>
      <c r="G1899" s="11">
        <f t="shared" si="118"/>
        <v>0</v>
      </c>
      <c r="H1899" s="12">
        <f t="shared" si="119"/>
        <v>0</v>
      </c>
      <c r="I1899" s="324" t="s">
        <v>159</v>
      </c>
      <c r="J1899" s="17">
        <f>VLOOKUP(A1899,'TB 2023'!B:J,9,0)</f>
        <v>0</v>
      </c>
      <c r="K1899" s="18">
        <f t="shared" si="117"/>
        <v>0</v>
      </c>
      <c r="L1899" s="17">
        <f>VLOOKUP(A1899,'TB 2023'!B:M,12,0)</f>
        <v>37060</v>
      </c>
      <c r="M1899" s="18">
        <f t="shared" si="120"/>
        <v>0</v>
      </c>
      <c r="O1899" s="15"/>
    </row>
    <row r="1900" spans="1:15" ht="13.5">
      <c r="A1900" s="13">
        <v>203062486</v>
      </c>
      <c r="B1900" s="14" t="s">
        <v>1997</v>
      </c>
      <c r="C1900" s="15">
        <v>0</v>
      </c>
      <c r="D1900" s="15">
        <v>0</v>
      </c>
      <c r="E1900" s="15">
        <v>0</v>
      </c>
      <c r="F1900" s="15">
        <v>0</v>
      </c>
      <c r="G1900" s="11">
        <f t="shared" si="118"/>
        <v>0</v>
      </c>
      <c r="H1900" s="12">
        <f t="shared" si="119"/>
        <v>0</v>
      </c>
      <c r="I1900" s="324" t="s">
        <v>159</v>
      </c>
      <c r="J1900" s="17">
        <f>VLOOKUP(A1900,'TB 2023'!B:J,9,0)</f>
        <v>0</v>
      </c>
      <c r="K1900" s="18">
        <f t="shared" si="117"/>
        <v>0</v>
      </c>
      <c r="L1900" s="17">
        <f>VLOOKUP(A1900,'TB 2023'!B:M,12,0)</f>
        <v>0</v>
      </c>
      <c r="M1900" s="18">
        <f t="shared" si="120"/>
        <v>0</v>
      </c>
      <c r="O1900" s="15"/>
    </row>
    <row r="1901" spans="1:15" ht="13.5">
      <c r="A1901" s="13">
        <v>203062487</v>
      </c>
      <c r="B1901" s="14" t="s">
        <v>1998</v>
      </c>
      <c r="C1901" s="15">
        <v>0</v>
      </c>
      <c r="D1901" s="15">
        <v>0</v>
      </c>
      <c r="E1901" s="15">
        <v>38838</v>
      </c>
      <c r="F1901" s="15">
        <v>38838</v>
      </c>
      <c r="G1901" s="11">
        <f t="shared" si="118"/>
        <v>0</v>
      </c>
      <c r="H1901" s="12">
        <f t="shared" si="119"/>
        <v>0</v>
      </c>
      <c r="I1901" s="324" t="s">
        <v>159</v>
      </c>
      <c r="J1901" s="17">
        <f>VLOOKUP(A1901,'TB 2023'!B:J,9,0)</f>
        <v>0</v>
      </c>
      <c r="K1901" s="18">
        <f t="shared" si="117"/>
        <v>0</v>
      </c>
      <c r="L1901" s="17">
        <f>VLOOKUP(A1901,'TB 2023'!B:M,12,0)</f>
        <v>38838</v>
      </c>
      <c r="M1901" s="18">
        <f t="shared" si="120"/>
        <v>0</v>
      </c>
      <c r="O1901" s="15"/>
    </row>
    <row r="1902" spans="1:15" ht="13.5">
      <c r="A1902" s="13">
        <v>203062488</v>
      </c>
      <c r="B1902" s="14" t="s">
        <v>1999</v>
      </c>
      <c r="C1902" s="15">
        <v>0</v>
      </c>
      <c r="D1902" s="15">
        <v>0</v>
      </c>
      <c r="E1902" s="15">
        <v>8427</v>
      </c>
      <c r="F1902" s="15">
        <v>8427</v>
      </c>
      <c r="G1902" s="11">
        <f t="shared" si="118"/>
        <v>0</v>
      </c>
      <c r="H1902" s="12">
        <f t="shared" si="119"/>
        <v>0</v>
      </c>
      <c r="I1902" s="324" t="s">
        <v>159</v>
      </c>
      <c r="J1902" s="17">
        <f>VLOOKUP(A1902,'TB 2023'!B:J,9,0)</f>
        <v>0</v>
      </c>
      <c r="K1902" s="18">
        <f t="shared" si="117"/>
        <v>0</v>
      </c>
      <c r="L1902" s="17">
        <f>VLOOKUP(A1902,'TB 2023'!B:M,12,0)</f>
        <v>8427</v>
      </c>
      <c r="M1902" s="18">
        <f t="shared" si="120"/>
        <v>0</v>
      </c>
      <c r="O1902" s="15"/>
    </row>
    <row r="1903" spans="1:15" ht="13.5">
      <c r="A1903" s="13">
        <v>203062489</v>
      </c>
      <c r="B1903" s="14" t="s">
        <v>2000</v>
      </c>
      <c r="C1903" s="15">
        <v>0</v>
      </c>
      <c r="D1903" s="15">
        <v>0</v>
      </c>
      <c r="E1903" s="15">
        <v>13000</v>
      </c>
      <c r="F1903" s="15">
        <v>13000</v>
      </c>
      <c r="G1903" s="11">
        <f t="shared" si="118"/>
        <v>0</v>
      </c>
      <c r="H1903" s="12">
        <f t="shared" si="119"/>
        <v>0</v>
      </c>
      <c r="I1903" s="324" t="s">
        <v>159</v>
      </c>
      <c r="J1903" s="17">
        <f>VLOOKUP(A1903,'TB 2023'!B:J,9,0)</f>
        <v>0</v>
      </c>
      <c r="K1903" s="18">
        <f t="shared" si="117"/>
        <v>0</v>
      </c>
      <c r="L1903" s="17">
        <f>VLOOKUP(A1903,'TB 2023'!B:M,12,0)</f>
        <v>13000</v>
      </c>
      <c r="M1903" s="18">
        <f t="shared" si="120"/>
        <v>0</v>
      </c>
      <c r="O1903" s="15"/>
    </row>
    <row r="1904" spans="1:15" ht="13.5">
      <c r="A1904" s="13">
        <v>203062490</v>
      </c>
      <c r="B1904" s="14" t="s">
        <v>2001</v>
      </c>
      <c r="C1904" s="15">
        <v>0</v>
      </c>
      <c r="D1904" s="15">
        <v>0</v>
      </c>
      <c r="E1904" s="15">
        <v>13000</v>
      </c>
      <c r="F1904" s="15">
        <v>13000</v>
      </c>
      <c r="G1904" s="11">
        <f t="shared" si="118"/>
        <v>0</v>
      </c>
      <c r="H1904" s="12">
        <f t="shared" si="119"/>
        <v>0</v>
      </c>
      <c r="I1904" s="324" t="s">
        <v>159</v>
      </c>
      <c r="J1904" s="17">
        <f>VLOOKUP(A1904,'TB 2023'!B:J,9,0)</f>
        <v>0</v>
      </c>
      <c r="K1904" s="18">
        <f t="shared" si="117"/>
        <v>0</v>
      </c>
      <c r="L1904" s="17">
        <f>VLOOKUP(A1904,'TB 2023'!B:M,12,0)</f>
        <v>13000</v>
      </c>
      <c r="M1904" s="18">
        <f t="shared" si="120"/>
        <v>0</v>
      </c>
      <c r="O1904" s="15"/>
    </row>
    <row r="1905" spans="1:15" ht="13.5">
      <c r="A1905" s="13">
        <v>203062491</v>
      </c>
      <c r="B1905" s="14" t="s">
        <v>2002</v>
      </c>
      <c r="C1905" s="15">
        <v>0</v>
      </c>
      <c r="D1905" s="15">
        <v>0</v>
      </c>
      <c r="E1905" s="15">
        <v>0</v>
      </c>
      <c r="F1905" s="15">
        <v>0</v>
      </c>
      <c r="G1905" s="11">
        <f t="shared" si="118"/>
        <v>0</v>
      </c>
      <c r="H1905" s="12">
        <f t="shared" si="119"/>
        <v>0</v>
      </c>
      <c r="I1905" s="324" t="s">
        <v>159</v>
      </c>
      <c r="J1905" s="17">
        <f>VLOOKUP(A1905,'TB 2023'!B:J,9,0)</f>
        <v>0</v>
      </c>
      <c r="K1905" s="18">
        <f t="shared" si="117"/>
        <v>0</v>
      </c>
      <c r="L1905" s="17">
        <f>VLOOKUP(A1905,'TB 2023'!B:M,12,0)</f>
        <v>0</v>
      </c>
      <c r="M1905" s="18">
        <f t="shared" si="120"/>
        <v>0</v>
      </c>
      <c r="O1905" s="15"/>
    </row>
    <row r="1906" spans="1:15" ht="13.5">
      <c r="A1906" s="13">
        <v>203062492</v>
      </c>
      <c r="B1906" s="14" t="s">
        <v>2003</v>
      </c>
      <c r="C1906" s="15">
        <v>0</v>
      </c>
      <c r="D1906" s="15">
        <v>0</v>
      </c>
      <c r="E1906" s="15">
        <v>0</v>
      </c>
      <c r="F1906" s="15">
        <v>0</v>
      </c>
      <c r="G1906" s="11">
        <f t="shared" si="118"/>
        <v>0</v>
      </c>
      <c r="H1906" s="12">
        <f t="shared" si="119"/>
        <v>0</v>
      </c>
      <c r="I1906" s="324" t="s">
        <v>159</v>
      </c>
      <c r="J1906" s="17">
        <f>VLOOKUP(A1906,'TB 2023'!B:J,9,0)</f>
        <v>0</v>
      </c>
      <c r="K1906" s="18">
        <f t="shared" si="117"/>
        <v>0</v>
      </c>
      <c r="L1906" s="17">
        <f>VLOOKUP(A1906,'TB 2023'!B:M,12,0)</f>
        <v>0</v>
      </c>
      <c r="M1906" s="18">
        <f t="shared" si="120"/>
        <v>0</v>
      </c>
      <c r="O1906" s="15"/>
    </row>
    <row r="1907" spans="1:15" ht="13.5">
      <c r="A1907" s="13">
        <v>203062493</v>
      </c>
      <c r="B1907" s="14" t="s">
        <v>2004</v>
      </c>
      <c r="C1907" s="15">
        <v>0</v>
      </c>
      <c r="D1907" s="15">
        <v>0</v>
      </c>
      <c r="E1907" s="15">
        <v>0</v>
      </c>
      <c r="F1907" s="15">
        <v>0</v>
      </c>
      <c r="G1907" s="11">
        <f t="shared" si="118"/>
        <v>0</v>
      </c>
      <c r="H1907" s="12">
        <f t="shared" si="119"/>
        <v>0</v>
      </c>
      <c r="I1907" s="324" t="s">
        <v>159</v>
      </c>
      <c r="J1907" s="17">
        <f>VLOOKUP(A1907,'TB 2023'!B:J,9,0)</f>
        <v>0</v>
      </c>
      <c r="K1907" s="18">
        <f t="shared" si="117"/>
        <v>0</v>
      </c>
      <c r="L1907" s="17">
        <f>VLOOKUP(A1907,'TB 2023'!B:M,12,0)</f>
        <v>0</v>
      </c>
      <c r="M1907" s="18">
        <f t="shared" si="120"/>
        <v>0</v>
      </c>
      <c r="O1907" s="15"/>
    </row>
    <row r="1908" spans="1:15" ht="13.5">
      <c r="A1908" s="13">
        <v>203062494</v>
      </c>
      <c r="B1908" s="14" t="s">
        <v>2005</v>
      </c>
      <c r="C1908" s="15">
        <v>0</v>
      </c>
      <c r="D1908" s="15">
        <v>0</v>
      </c>
      <c r="E1908" s="15">
        <v>92491</v>
      </c>
      <c r="F1908" s="15">
        <v>92491</v>
      </c>
      <c r="G1908" s="11">
        <f t="shared" si="118"/>
        <v>0</v>
      </c>
      <c r="H1908" s="12">
        <f t="shared" si="119"/>
        <v>0</v>
      </c>
      <c r="I1908" s="324" t="s">
        <v>159</v>
      </c>
      <c r="J1908" s="17">
        <f>VLOOKUP(A1908,'TB 2023'!B:J,9,0)</f>
        <v>0</v>
      </c>
      <c r="K1908" s="18">
        <f t="shared" si="117"/>
        <v>0</v>
      </c>
      <c r="L1908" s="17">
        <f>VLOOKUP(A1908,'TB 2023'!B:M,12,0)</f>
        <v>92491</v>
      </c>
      <c r="M1908" s="18">
        <f t="shared" si="120"/>
        <v>0</v>
      </c>
      <c r="O1908" s="15"/>
    </row>
    <row r="1909" spans="1:15" ht="13.5">
      <c r="A1909" s="13">
        <v>203062495</v>
      </c>
      <c r="B1909" s="14" t="s">
        <v>2006</v>
      </c>
      <c r="C1909" s="15">
        <v>0</v>
      </c>
      <c r="D1909" s="15">
        <v>0</v>
      </c>
      <c r="E1909" s="15">
        <v>13000</v>
      </c>
      <c r="F1909" s="15">
        <v>13000</v>
      </c>
      <c r="G1909" s="11">
        <f t="shared" si="118"/>
        <v>0</v>
      </c>
      <c r="H1909" s="12">
        <f t="shared" si="119"/>
        <v>0</v>
      </c>
      <c r="I1909" s="324" t="s">
        <v>159</v>
      </c>
      <c r="J1909" s="17">
        <f>VLOOKUP(A1909,'TB 2023'!B:J,9,0)</f>
        <v>0</v>
      </c>
      <c r="K1909" s="18">
        <f t="shared" si="117"/>
        <v>0</v>
      </c>
      <c r="L1909" s="17">
        <f>VLOOKUP(A1909,'TB 2023'!B:M,12,0)</f>
        <v>13000</v>
      </c>
      <c r="M1909" s="18">
        <f t="shared" si="120"/>
        <v>0</v>
      </c>
      <c r="O1909" s="15"/>
    </row>
    <row r="1910" spans="1:15" ht="13.5">
      <c r="A1910" s="13">
        <v>203062496</v>
      </c>
      <c r="B1910" s="14" t="s">
        <v>2007</v>
      </c>
      <c r="C1910" s="15">
        <v>0</v>
      </c>
      <c r="D1910" s="15">
        <v>0</v>
      </c>
      <c r="E1910" s="15">
        <v>8864</v>
      </c>
      <c r="F1910" s="15">
        <v>8864</v>
      </c>
      <c r="G1910" s="11">
        <f t="shared" si="118"/>
        <v>0</v>
      </c>
      <c r="H1910" s="12">
        <f t="shared" si="119"/>
        <v>0</v>
      </c>
      <c r="I1910" s="324" t="s">
        <v>159</v>
      </c>
      <c r="J1910" s="17">
        <f>VLOOKUP(A1910,'TB 2023'!B:J,9,0)</f>
        <v>0</v>
      </c>
      <c r="K1910" s="18">
        <f t="shared" si="117"/>
        <v>0</v>
      </c>
      <c r="L1910" s="17">
        <f>VLOOKUP(A1910,'TB 2023'!B:M,12,0)</f>
        <v>8864</v>
      </c>
      <c r="M1910" s="18">
        <f t="shared" si="120"/>
        <v>0</v>
      </c>
      <c r="O1910" s="15"/>
    </row>
    <row r="1911" spans="1:15" ht="13.5">
      <c r="A1911" s="13">
        <v>203062497</v>
      </c>
      <c r="B1911" s="14" t="s">
        <v>2008</v>
      </c>
      <c r="C1911" s="15">
        <v>0</v>
      </c>
      <c r="D1911" s="15">
        <v>0</v>
      </c>
      <c r="E1911" s="15">
        <v>150</v>
      </c>
      <c r="F1911" s="15">
        <v>150</v>
      </c>
      <c r="G1911" s="11">
        <f t="shared" si="118"/>
        <v>0</v>
      </c>
      <c r="H1911" s="12">
        <f t="shared" si="119"/>
        <v>0</v>
      </c>
      <c r="I1911" s="324" t="s">
        <v>159</v>
      </c>
      <c r="J1911" s="17">
        <f>VLOOKUP(A1911,'TB 2023'!B:J,9,0)</f>
        <v>0</v>
      </c>
      <c r="K1911" s="18">
        <f t="shared" si="117"/>
        <v>0</v>
      </c>
      <c r="L1911" s="17">
        <f>VLOOKUP(A1911,'TB 2023'!B:M,12,0)</f>
        <v>150</v>
      </c>
      <c r="M1911" s="18">
        <f t="shared" si="120"/>
        <v>0</v>
      </c>
      <c r="O1911" s="15"/>
    </row>
    <row r="1912" spans="1:15" ht="13.5">
      <c r="A1912" s="13">
        <v>203062498</v>
      </c>
      <c r="B1912" s="14" t="s">
        <v>2009</v>
      </c>
      <c r="C1912" s="15">
        <v>0</v>
      </c>
      <c r="D1912" s="15">
        <v>0</v>
      </c>
      <c r="E1912" s="15">
        <v>111390</v>
      </c>
      <c r="F1912" s="15">
        <v>111390</v>
      </c>
      <c r="G1912" s="11">
        <f t="shared" si="118"/>
        <v>0</v>
      </c>
      <c r="H1912" s="12">
        <f t="shared" si="119"/>
        <v>0</v>
      </c>
      <c r="I1912" s="324" t="s">
        <v>159</v>
      </c>
      <c r="J1912" s="17">
        <f>VLOOKUP(A1912,'TB 2023'!B:J,9,0)</f>
        <v>0</v>
      </c>
      <c r="K1912" s="18">
        <f t="shared" si="117"/>
        <v>0</v>
      </c>
      <c r="L1912" s="17">
        <f>VLOOKUP(A1912,'TB 2023'!B:M,12,0)</f>
        <v>111390</v>
      </c>
      <c r="M1912" s="18">
        <f t="shared" si="120"/>
        <v>0</v>
      </c>
      <c r="O1912" s="15"/>
    </row>
    <row r="1913" spans="1:15" ht="13.5">
      <c r="A1913" s="13">
        <v>203062499</v>
      </c>
      <c r="B1913" s="14" t="s">
        <v>2010</v>
      </c>
      <c r="C1913" s="15">
        <v>0</v>
      </c>
      <c r="D1913" s="15">
        <v>0</v>
      </c>
      <c r="E1913" s="15">
        <v>22260</v>
      </c>
      <c r="F1913" s="15">
        <v>22260</v>
      </c>
      <c r="G1913" s="11">
        <f t="shared" si="118"/>
        <v>0</v>
      </c>
      <c r="H1913" s="12">
        <f t="shared" si="119"/>
        <v>0</v>
      </c>
      <c r="I1913" s="324" t="s">
        <v>159</v>
      </c>
      <c r="J1913" s="17">
        <f>VLOOKUP(A1913,'TB 2023'!B:J,9,0)</f>
        <v>0</v>
      </c>
      <c r="K1913" s="18">
        <f t="shared" si="117"/>
        <v>0</v>
      </c>
      <c r="L1913" s="17">
        <f>VLOOKUP(A1913,'TB 2023'!B:M,12,0)</f>
        <v>22260</v>
      </c>
      <c r="M1913" s="18">
        <f t="shared" si="120"/>
        <v>0</v>
      </c>
      <c r="O1913" s="15"/>
    </row>
    <row r="1914" spans="1:15" ht="13.5">
      <c r="A1914" s="13">
        <v>203062500</v>
      </c>
      <c r="B1914" s="14" t="s">
        <v>2011</v>
      </c>
      <c r="C1914" s="15">
        <v>0</v>
      </c>
      <c r="D1914" s="15">
        <v>0</v>
      </c>
      <c r="E1914" s="15">
        <v>46935.999989999997</v>
      </c>
      <c r="F1914" s="15">
        <v>46936</v>
      </c>
      <c r="G1914" s="11">
        <f t="shared" si="118"/>
        <v>0</v>
      </c>
      <c r="H1914" s="12">
        <f t="shared" si="119"/>
        <v>1.0000003385357559E-5</v>
      </c>
      <c r="I1914" s="324" t="s">
        <v>159</v>
      </c>
      <c r="J1914" s="17">
        <f>VLOOKUP(A1914,'TB 2023'!B:J,9,0)</f>
        <v>0</v>
      </c>
      <c r="K1914" s="18">
        <f t="shared" si="117"/>
        <v>0</v>
      </c>
      <c r="L1914" s="17">
        <f>VLOOKUP(A1914,'TB 2023'!B:M,12,0)</f>
        <v>46936</v>
      </c>
      <c r="M1914" s="18">
        <f t="shared" si="120"/>
        <v>0</v>
      </c>
      <c r="O1914" s="15"/>
    </row>
    <row r="1915" spans="1:15" ht="13.5">
      <c r="A1915" s="13">
        <v>203062501</v>
      </c>
      <c r="B1915" s="14" t="s">
        <v>2012</v>
      </c>
      <c r="C1915" s="15">
        <v>0</v>
      </c>
      <c r="D1915" s="15">
        <v>0</v>
      </c>
      <c r="E1915" s="15">
        <v>46249</v>
      </c>
      <c r="F1915" s="15">
        <v>46249</v>
      </c>
      <c r="G1915" s="11">
        <f t="shared" si="118"/>
        <v>0</v>
      </c>
      <c r="H1915" s="12">
        <f t="shared" si="119"/>
        <v>0</v>
      </c>
      <c r="I1915" s="324" t="s">
        <v>159</v>
      </c>
      <c r="J1915" s="17">
        <f>VLOOKUP(A1915,'TB 2023'!B:J,9,0)</f>
        <v>0</v>
      </c>
      <c r="K1915" s="18">
        <f t="shared" si="117"/>
        <v>0</v>
      </c>
      <c r="L1915" s="17">
        <f>VLOOKUP(A1915,'TB 2023'!B:M,12,0)</f>
        <v>46249</v>
      </c>
      <c r="M1915" s="18">
        <f t="shared" si="120"/>
        <v>0</v>
      </c>
      <c r="O1915" s="15"/>
    </row>
    <row r="1916" spans="1:15" ht="13.5">
      <c r="A1916" s="13">
        <v>203062502</v>
      </c>
      <c r="B1916" s="14" t="s">
        <v>2013</v>
      </c>
      <c r="C1916" s="15">
        <v>0</v>
      </c>
      <c r="D1916" s="15">
        <v>0</v>
      </c>
      <c r="E1916" s="15">
        <v>20458</v>
      </c>
      <c r="F1916" s="15">
        <v>20458</v>
      </c>
      <c r="G1916" s="11">
        <f t="shared" si="118"/>
        <v>0</v>
      </c>
      <c r="H1916" s="12">
        <f t="shared" si="119"/>
        <v>0</v>
      </c>
      <c r="I1916" s="324" t="s">
        <v>159</v>
      </c>
      <c r="J1916" s="17">
        <f>VLOOKUP(A1916,'TB 2023'!B:J,9,0)</f>
        <v>0</v>
      </c>
      <c r="K1916" s="18">
        <f t="shared" si="117"/>
        <v>0</v>
      </c>
      <c r="L1916" s="17">
        <f>VLOOKUP(A1916,'TB 2023'!B:M,12,0)</f>
        <v>20458</v>
      </c>
      <c r="M1916" s="18">
        <f t="shared" si="120"/>
        <v>0</v>
      </c>
      <c r="O1916" s="15"/>
    </row>
    <row r="1917" spans="1:15" ht="13.5">
      <c r="A1917" s="13">
        <v>203062503</v>
      </c>
      <c r="B1917" s="14" t="s">
        <v>2014</v>
      </c>
      <c r="C1917" s="15">
        <v>0</v>
      </c>
      <c r="D1917" s="15">
        <v>0</v>
      </c>
      <c r="E1917" s="15">
        <v>21328</v>
      </c>
      <c r="F1917" s="15">
        <v>21328</v>
      </c>
      <c r="G1917" s="11">
        <f t="shared" si="118"/>
        <v>0</v>
      </c>
      <c r="H1917" s="12">
        <f t="shared" si="119"/>
        <v>0</v>
      </c>
      <c r="I1917" s="324" t="s">
        <v>159</v>
      </c>
      <c r="J1917" s="17">
        <f>VLOOKUP(A1917,'TB 2023'!B:J,9,0)</f>
        <v>0</v>
      </c>
      <c r="K1917" s="18">
        <f t="shared" si="117"/>
        <v>0</v>
      </c>
      <c r="L1917" s="17">
        <f>VLOOKUP(A1917,'TB 2023'!B:M,12,0)</f>
        <v>21328</v>
      </c>
      <c r="M1917" s="18">
        <f t="shared" si="120"/>
        <v>0</v>
      </c>
      <c r="O1917" s="15"/>
    </row>
    <row r="1918" spans="1:15" ht="13.5">
      <c r="A1918" s="13">
        <v>203062504</v>
      </c>
      <c r="B1918" s="14" t="s">
        <v>2015</v>
      </c>
      <c r="C1918" s="15">
        <v>0</v>
      </c>
      <c r="D1918" s="15">
        <v>0</v>
      </c>
      <c r="E1918" s="15">
        <v>88553</v>
      </c>
      <c r="F1918" s="15">
        <v>88553</v>
      </c>
      <c r="G1918" s="11">
        <f t="shared" si="118"/>
        <v>0</v>
      </c>
      <c r="H1918" s="12">
        <f t="shared" si="119"/>
        <v>0</v>
      </c>
      <c r="I1918" s="324" t="s">
        <v>159</v>
      </c>
      <c r="J1918" s="17">
        <f>VLOOKUP(A1918,'TB 2023'!B:J,9,0)</f>
        <v>0</v>
      </c>
      <c r="K1918" s="18">
        <f t="shared" si="117"/>
        <v>0</v>
      </c>
      <c r="L1918" s="17">
        <f>VLOOKUP(A1918,'TB 2023'!B:M,12,0)</f>
        <v>88553</v>
      </c>
      <c r="M1918" s="18">
        <f t="shared" si="120"/>
        <v>0</v>
      </c>
      <c r="O1918" s="15"/>
    </row>
    <row r="1919" spans="1:15" ht="13.5">
      <c r="A1919" s="13">
        <v>203062505</v>
      </c>
      <c r="B1919" s="14" t="s">
        <v>2016</v>
      </c>
      <c r="C1919" s="15">
        <v>0</v>
      </c>
      <c r="D1919" s="15">
        <v>0</v>
      </c>
      <c r="E1919" s="15">
        <v>92815</v>
      </c>
      <c r="F1919" s="15">
        <v>92815</v>
      </c>
      <c r="G1919" s="11">
        <f t="shared" si="118"/>
        <v>0</v>
      </c>
      <c r="H1919" s="12">
        <f t="shared" si="119"/>
        <v>0</v>
      </c>
      <c r="I1919" s="324" t="s">
        <v>159</v>
      </c>
      <c r="J1919" s="17">
        <f>VLOOKUP(A1919,'TB 2023'!B:J,9,0)</f>
        <v>0</v>
      </c>
      <c r="K1919" s="18">
        <f t="shared" si="117"/>
        <v>0</v>
      </c>
      <c r="L1919" s="17">
        <f>VLOOKUP(A1919,'TB 2023'!B:M,12,0)</f>
        <v>92815</v>
      </c>
      <c r="M1919" s="18">
        <f t="shared" si="120"/>
        <v>0</v>
      </c>
      <c r="O1919" s="15"/>
    </row>
    <row r="1920" spans="1:15" ht="13.5">
      <c r="A1920" s="13">
        <v>203062506</v>
      </c>
      <c r="B1920" s="14" t="s">
        <v>2017</v>
      </c>
      <c r="C1920" s="15">
        <v>0</v>
      </c>
      <c r="D1920" s="15">
        <v>0</v>
      </c>
      <c r="E1920" s="15">
        <v>9652</v>
      </c>
      <c r="F1920" s="15">
        <v>9652</v>
      </c>
      <c r="G1920" s="11">
        <f t="shared" si="118"/>
        <v>0</v>
      </c>
      <c r="H1920" s="12">
        <f t="shared" si="119"/>
        <v>0</v>
      </c>
      <c r="I1920" s="324" t="s">
        <v>159</v>
      </c>
      <c r="J1920" s="17">
        <f>VLOOKUP(A1920,'TB 2023'!B:J,9,0)</f>
        <v>0</v>
      </c>
      <c r="K1920" s="18">
        <f t="shared" si="117"/>
        <v>0</v>
      </c>
      <c r="L1920" s="17">
        <f>VLOOKUP(A1920,'TB 2023'!B:M,12,0)</f>
        <v>9652</v>
      </c>
      <c r="M1920" s="18">
        <f t="shared" si="120"/>
        <v>0</v>
      </c>
      <c r="O1920" s="15"/>
    </row>
    <row r="1921" spans="1:15" ht="13.5">
      <c r="A1921" s="13">
        <v>203062507</v>
      </c>
      <c r="B1921" s="14" t="s">
        <v>2018</v>
      </c>
      <c r="C1921" s="15">
        <v>0</v>
      </c>
      <c r="D1921" s="15">
        <v>0</v>
      </c>
      <c r="E1921" s="15">
        <v>8406</v>
      </c>
      <c r="F1921" s="15">
        <v>8406</v>
      </c>
      <c r="G1921" s="11">
        <f t="shared" si="118"/>
        <v>0</v>
      </c>
      <c r="H1921" s="12">
        <f t="shared" si="119"/>
        <v>0</v>
      </c>
      <c r="I1921" s="324" t="s">
        <v>159</v>
      </c>
      <c r="J1921" s="17">
        <f>VLOOKUP(A1921,'TB 2023'!B:J,9,0)</f>
        <v>0</v>
      </c>
      <c r="K1921" s="18">
        <f t="shared" si="117"/>
        <v>0</v>
      </c>
      <c r="L1921" s="17">
        <f>VLOOKUP(A1921,'TB 2023'!B:M,12,0)</f>
        <v>8406</v>
      </c>
      <c r="M1921" s="18">
        <f t="shared" si="120"/>
        <v>0</v>
      </c>
      <c r="O1921" s="15"/>
    </row>
    <row r="1922" spans="1:15" ht="13.5">
      <c r="A1922" s="13">
        <v>203062508</v>
      </c>
      <c r="B1922" s="14" t="s">
        <v>2019</v>
      </c>
      <c r="C1922" s="15">
        <v>0</v>
      </c>
      <c r="D1922" s="15">
        <v>0</v>
      </c>
      <c r="E1922" s="15">
        <v>43269</v>
      </c>
      <c r="F1922" s="15">
        <v>43269</v>
      </c>
      <c r="G1922" s="11">
        <f t="shared" si="118"/>
        <v>0</v>
      </c>
      <c r="H1922" s="12">
        <f t="shared" si="119"/>
        <v>0</v>
      </c>
      <c r="I1922" s="324" t="s">
        <v>159</v>
      </c>
      <c r="J1922" s="17">
        <f>VLOOKUP(A1922,'TB 2023'!B:J,9,0)</f>
        <v>0</v>
      </c>
      <c r="K1922" s="18">
        <f t="shared" si="117"/>
        <v>0</v>
      </c>
      <c r="L1922" s="17">
        <f>VLOOKUP(A1922,'TB 2023'!B:M,12,0)</f>
        <v>43269</v>
      </c>
      <c r="M1922" s="18">
        <f t="shared" si="120"/>
        <v>0</v>
      </c>
      <c r="O1922" s="15"/>
    </row>
    <row r="1923" spans="1:15" ht="13.5">
      <c r="A1923" s="13">
        <v>203062509</v>
      </c>
      <c r="B1923" s="14" t="s">
        <v>2020</v>
      </c>
      <c r="C1923" s="15">
        <v>0</v>
      </c>
      <c r="D1923" s="15">
        <v>0</v>
      </c>
      <c r="E1923" s="15">
        <v>21428</v>
      </c>
      <c r="F1923" s="15">
        <v>21428</v>
      </c>
      <c r="G1923" s="11">
        <f t="shared" si="118"/>
        <v>0</v>
      </c>
      <c r="H1923" s="12">
        <f t="shared" si="119"/>
        <v>0</v>
      </c>
      <c r="I1923" s="324" t="s">
        <v>159</v>
      </c>
      <c r="J1923" s="17">
        <f>VLOOKUP(A1923,'TB 2023'!B:J,9,0)</f>
        <v>0</v>
      </c>
      <c r="K1923" s="18">
        <f t="shared" si="117"/>
        <v>0</v>
      </c>
      <c r="L1923" s="17">
        <f>VLOOKUP(A1923,'TB 2023'!B:M,12,0)</f>
        <v>21428</v>
      </c>
      <c r="M1923" s="18">
        <f t="shared" si="120"/>
        <v>0</v>
      </c>
      <c r="O1923" s="15"/>
    </row>
    <row r="1924" spans="1:15" ht="13.5">
      <c r="A1924" s="13">
        <v>203062510</v>
      </c>
      <c r="B1924" s="14" t="s">
        <v>2021</v>
      </c>
      <c r="C1924" s="15">
        <v>0</v>
      </c>
      <c r="D1924" s="15">
        <v>0</v>
      </c>
      <c r="E1924" s="15">
        <v>21190</v>
      </c>
      <c r="F1924" s="15">
        <v>21190</v>
      </c>
      <c r="G1924" s="11">
        <f t="shared" si="118"/>
        <v>0</v>
      </c>
      <c r="H1924" s="12">
        <f t="shared" si="119"/>
        <v>0</v>
      </c>
      <c r="I1924" s="324" t="s">
        <v>159</v>
      </c>
      <c r="J1924" s="17">
        <f>VLOOKUP(A1924,'TB 2023'!B:J,9,0)</f>
        <v>0</v>
      </c>
      <c r="K1924" s="18">
        <f t="shared" si="117"/>
        <v>0</v>
      </c>
      <c r="L1924" s="17">
        <f>VLOOKUP(A1924,'TB 2023'!B:M,12,0)</f>
        <v>21190</v>
      </c>
      <c r="M1924" s="18">
        <f t="shared" si="120"/>
        <v>0</v>
      </c>
      <c r="O1924" s="15"/>
    </row>
    <row r="1925" spans="1:15" ht="13.5">
      <c r="A1925" s="13">
        <v>203062511</v>
      </c>
      <c r="B1925" s="14" t="s">
        <v>2022</v>
      </c>
      <c r="C1925" s="15">
        <v>0</v>
      </c>
      <c r="D1925" s="15">
        <v>0</v>
      </c>
      <c r="E1925" s="15">
        <v>8462</v>
      </c>
      <c r="F1925" s="15">
        <v>8462</v>
      </c>
      <c r="G1925" s="11">
        <f t="shared" si="118"/>
        <v>0</v>
      </c>
      <c r="H1925" s="12">
        <f t="shared" si="119"/>
        <v>0</v>
      </c>
      <c r="I1925" s="324" t="s">
        <v>159</v>
      </c>
      <c r="J1925" s="17">
        <f>VLOOKUP(A1925,'TB 2023'!B:J,9,0)</f>
        <v>0</v>
      </c>
      <c r="K1925" s="18">
        <f t="shared" ref="K1925:K1988" si="121">J1925-C1925</f>
        <v>0</v>
      </c>
      <c r="L1925" s="17">
        <f>VLOOKUP(A1925,'TB 2023'!B:M,12,0)</f>
        <v>8462</v>
      </c>
      <c r="M1925" s="18">
        <f t="shared" si="120"/>
        <v>0</v>
      </c>
      <c r="O1925" s="15"/>
    </row>
    <row r="1926" spans="1:15" ht="13.5">
      <c r="A1926" s="13">
        <v>203062512</v>
      </c>
      <c r="B1926" s="14" t="s">
        <v>2023</v>
      </c>
      <c r="C1926" s="15">
        <v>0</v>
      </c>
      <c r="D1926" s="15">
        <v>0</v>
      </c>
      <c r="E1926" s="15">
        <v>0</v>
      </c>
      <c r="F1926" s="15">
        <v>0</v>
      </c>
      <c r="G1926" s="11">
        <f t="shared" ref="G1926:G1989" si="122">IF((C1926+E1926)-(D1926+F1926)&lt;0,0,(C1926+E1926)-(D1926+F1926))</f>
        <v>0</v>
      </c>
      <c r="H1926" s="12">
        <f t="shared" ref="H1926:H1989" si="123">-IF((C1926+E1926)-(D1926+F1926)&lt;0,(C1926+E1926)-(D1926+F1926),0)</f>
        <v>0</v>
      </c>
      <c r="I1926" s="324" t="s">
        <v>159</v>
      </c>
      <c r="J1926" s="17">
        <f>VLOOKUP(A1926,'TB 2023'!B:J,9,0)</f>
        <v>0</v>
      </c>
      <c r="K1926" s="18">
        <f t="shared" si="121"/>
        <v>0</v>
      </c>
      <c r="L1926" s="17">
        <f>VLOOKUP(A1926,'TB 2023'!B:M,12,0)</f>
        <v>0</v>
      </c>
      <c r="M1926" s="18">
        <f t="shared" ref="M1926:M1989" si="124">L1926-F1926</f>
        <v>0</v>
      </c>
      <c r="O1926" s="15"/>
    </row>
    <row r="1927" spans="1:15" ht="13.5">
      <c r="A1927" s="13">
        <v>203062513</v>
      </c>
      <c r="B1927" s="14" t="s">
        <v>2024</v>
      </c>
      <c r="C1927" s="15">
        <v>0</v>
      </c>
      <c r="D1927" s="15">
        <v>0</v>
      </c>
      <c r="E1927" s="15">
        <v>22196</v>
      </c>
      <c r="F1927" s="15">
        <v>22196</v>
      </c>
      <c r="G1927" s="11">
        <f t="shared" si="122"/>
        <v>0</v>
      </c>
      <c r="H1927" s="12">
        <f t="shared" si="123"/>
        <v>0</v>
      </c>
      <c r="I1927" s="324" t="s">
        <v>159</v>
      </c>
      <c r="J1927" s="17">
        <f>VLOOKUP(A1927,'TB 2023'!B:J,9,0)</f>
        <v>0</v>
      </c>
      <c r="K1927" s="18">
        <f t="shared" si="121"/>
        <v>0</v>
      </c>
      <c r="L1927" s="17">
        <f>VLOOKUP(A1927,'TB 2023'!B:M,12,0)</f>
        <v>22196</v>
      </c>
      <c r="M1927" s="18">
        <f t="shared" si="124"/>
        <v>0</v>
      </c>
      <c r="O1927" s="15"/>
    </row>
    <row r="1928" spans="1:15" ht="13.5">
      <c r="A1928" s="13">
        <v>203062514</v>
      </c>
      <c r="B1928" s="14" t="s">
        <v>2025</v>
      </c>
      <c r="C1928" s="15">
        <v>0</v>
      </c>
      <c r="D1928" s="15">
        <v>0</v>
      </c>
      <c r="E1928" s="15">
        <v>19264</v>
      </c>
      <c r="F1928" s="15">
        <v>19264</v>
      </c>
      <c r="G1928" s="11">
        <f t="shared" si="122"/>
        <v>0</v>
      </c>
      <c r="H1928" s="12">
        <f t="shared" si="123"/>
        <v>0</v>
      </c>
      <c r="I1928" s="324" t="s">
        <v>159</v>
      </c>
      <c r="J1928" s="17">
        <f>VLOOKUP(A1928,'TB 2023'!B:J,9,0)</f>
        <v>0</v>
      </c>
      <c r="K1928" s="18">
        <f t="shared" si="121"/>
        <v>0</v>
      </c>
      <c r="L1928" s="17">
        <f>VLOOKUP(A1928,'TB 2023'!B:M,12,0)</f>
        <v>19264</v>
      </c>
      <c r="M1928" s="18">
        <f t="shared" si="124"/>
        <v>0</v>
      </c>
      <c r="O1928" s="15"/>
    </row>
    <row r="1929" spans="1:15" ht="13.5">
      <c r="A1929" s="13">
        <v>203062515</v>
      </c>
      <c r="B1929" s="14" t="s">
        <v>2026</v>
      </c>
      <c r="C1929" s="15">
        <v>0</v>
      </c>
      <c r="D1929" s="15">
        <v>0</v>
      </c>
      <c r="E1929" s="15">
        <v>22663.5</v>
      </c>
      <c r="F1929" s="15">
        <v>22663.5</v>
      </c>
      <c r="G1929" s="11">
        <f t="shared" si="122"/>
        <v>0</v>
      </c>
      <c r="H1929" s="12">
        <f t="shared" si="123"/>
        <v>0</v>
      </c>
      <c r="I1929" s="324" t="s">
        <v>159</v>
      </c>
      <c r="J1929" s="17">
        <f>VLOOKUP(A1929,'TB 2023'!B:J,9,0)</f>
        <v>0</v>
      </c>
      <c r="K1929" s="18">
        <f t="shared" si="121"/>
        <v>0</v>
      </c>
      <c r="L1929" s="17">
        <f>VLOOKUP(A1929,'TB 2023'!B:M,12,0)</f>
        <v>22663.5</v>
      </c>
      <c r="M1929" s="18">
        <f t="shared" si="124"/>
        <v>0</v>
      </c>
      <c r="O1929" s="15"/>
    </row>
    <row r="1930" spans="1:15" ht="13.5">
      <c r="A1930" s="13">
        <v>203062516</v>
      </c>
      <c r="B1930" s="14" t="s">
        <v>2027</v>
      </c>
      <c r="C1930" s="15">
        <v>0</v>
      </c>
      <c r="D1930" s="15">
        <v>0</v>
      </c>
      <c r="E1930" s="15">
        <v>36794</v>
      </c>
      <c r="F1930" s="15">
        <v>36794</v>
      </c>
      <c r="G1930" s="11">
        <f t="shared" si="122"/>
        <v>0</v>
      </c>
      <c r="H1930" s="12">
        <f t="shared" si="123"/>
        <v>0</v>
      </c>
      <c r="I1930" s="324" t="s">
        <v>159</v>
      </c>
      <c r="J1930" s="17">
        <f>VLOOKUP(A1930,'TB 2023'!B:J,9,0)</f>
        <v>0</v>
      </c>
      <c r="K1930" s="18">
        <f t="shared" si="121"/>
        <v>0</v>
      </c>
      <c r="L1930" s="17">
        <f>VLOOKUP(A1930,'TB 2023'!B:M,12,0)</f>
        <v>36794</v>
      </c>
      <c r="M1930" s="18">
        <f t="shared" si="124"/>
        <v>0</v>
      </c>
      <c r="O1930" s="15"/>
    </row>
    <row r="1931" spans="1:15" ht="13.5">
      <c r="A1931" s="13">
        <v>203062517</v>
      </c>
      <c r="B1931" s="14" t="s">
        <v>2028</v>
      </c>
      <c r="C1931" s="15">
        <v>0</v>
      </c>
      <c r="D1931" s="15">
        <v>0</v>
      </c>
      <c r="E1931" s="15">
        <v>36344</v>
      </c>
      <c r="F1931" s="15">
        <v>36344</v>
      </c>
      <c r="G1931" s="11">
        <f t="shared" si="122"/>
        <v>0</v>
      </c>
      <c r="H1931" s="12">
        <f t="shared" si="123"/>
        <v>0</v>
      </c>
      <c r="I1931" s="324" t="s">
        <v>159</v>
      </c>
      <c r="J1931" s="17">
        <f>VLOOKUP(A1931,'TB 2023'!B:J,9,0)</f>
        <v>0</v>
      </c>
      <c r="K1931" s="18">
        <f t="shared" si="121"/>
        <v>0</v>
      </c>
      <c r="L1931" s="17">
        <f>VLOOKUP(A1931,'TB 2023'!B:M,12,0)</f>
        <v>36344</v>
      </c>
      <c r="M1931" s="18">
        <f t="shared" si="124"/>
        <v>0</v>
      </c>
      <c r="O1931" s="15"/>
    </row>
    <row r="1932" spans="1:15" ht="13.5">
      <c r="A1932" s="13">
        <v>203062518</v>
      </c>
      <c r="B1932" s="14" t="s">
        <v>2029</v>
      </c>
      <c r="C1932" s="15">
        <v>0</v>
      </c>
      <c r="D1932" s="15">
        <v>0</v>
      </c>
      <c r="E1932" s="15">
        <v>138817</v>
      </c>
      <c r="F1932" s="15">
        <v>138817</v>
      </c>
      <c r="G1932" s="11">
        <f t="shared" si="122"/>
        <v>0</v>
      </c>
      <c r="H1932" s="12">
        <f t="shared" si="123"/>
        <v>0</v>
      </c>
      <c r="I1932" s="324" t="s">
        <v>159</v>
      </c>
      <c r="J1932" s="17">
        <f>VLOOKUP(A1932,'TB 2023'!B:J,9,0)</f>
        <v>0</v>
      </c>
      <c r="K1932" s="18">
        <f t="shared" si="121"/>
        <v>0</v>
      </c>
      <c r="L1932" s="17">
        <f>VLOOKUP(A1932,'TB 2023'!B:M,12,0)</f>
        <v>138817</v>
      </c>
      <c r="M1932" s="18">
        <f t="shared" si="124"/>
        <v>0</v>
      </c>
      <c r="O1932" s="15"/>
    </row>
    <row r="1933" spans="1:15" ht="13.5">
      <c r="A1933" s="13">
        <v>203062519</v>
      </c>
      <c r="B1933" s="14" t="s">
        <v>2030</v>
      </c>
      <c r="C1933" s="15">
        <v>0</v>
      </c>
      <c r="D1933" s="15">
        <v>0</v>
      </c>
      <c r="E1933" s="15">
        <v>35031</v>
      </c>
      <c r="F1933" s="15">
        <v>35031</v>
      </c>
      <c r="G1933" s="11">
        <f t="shared" si="122"/>
        <v>0</v>
      </c>
      <c r="H1933" s="12">
        <f t="shared" si="123"/>
        <v>0</v>
      </c>
      <c r="I1933" s="324" t="s">
        <v>159</v>
      </c>
      <c r="J1933" s="17">
        <f>VLOOKUP(A1933,'TB 2023'!B:J,9,0)</f>
        <v>0</v>
      </c>
      <c r="K1933" s="18">
        <f t="shared" si="121"/>
        <v>0</v>
      </c>
      <c r="L1933" s="17">
        <f>VLOOKUP(A1933,'TB 2023'!B:M,12,0)</f>
        <v>35031</v>
      </c>
      <c r="M1933" s="18">
        <f t="shared" si="124"/>
        <v>0</v>
      </c>
      <c r="O1933" s="15"/>
    </row>
    <row r="1934" spans="1:15" ht="13.5">
      <c r="A1934" s="13">
        <v>203062520</v>
      </c>
      <c r="B1934" s="14" t="s">
        <v>2031</v>
      </c>
      <c r="C1934" s="15">
        <v>0</v>
      </c>
      <c r="D1934" s="15">
        <v>0</v>
      </c>
      <c r="E1934" s="15">
        <v>284395</v>
      </c>
      <c r="F1934" s="15">
        <v>284395</v>
      </c>
      <c r="G1934" s="11">
        <f t="shared" si="122"/>
        <v>0</v>
      </c>
      <c r="H1934" s="12">
        <f t="shared" si="123"/>
        <v>0</v>
      </c>
      <c r="I1934" s="324" t="s">
        <v>159</v>
      </c>
      <c r="J1934" s="17">
        <f>VLOOKUP(A1934,'TB 2023'!B:J,9,0)</f>
        <v>0</v>
      </c>
      <c r="K1934" s="18">
        <f t="shared" si="121"/>
        <v>0</v>
      </c>
      <c r="L1934" s="17">
        <f>VLOOKUP(A1934,'TB 2023'!B:M,12,0)</f>
        <v>284395</v>
      </c>
      <c r="M1934" s="18">
        <f t="shared" si="124"/>
        <v>0</v>
      </c>
      <c r="O1934" s="15"/>
    </row>
    <row r="1935" spans="1:15" ht="13.5">
      <c r="A1935" s="13">
        <v>203062521</v>
      </c>
      <c r="B1935" s="14" t="s">
        <v>2032</v>
      </c>
      <c r="C1935" s="15">
        <v>0</v>
      </c>
      <c r="D1935" s="15">
        <v>0</v>
      </c>
      <c r="E1935" s="15">
        <v>41432</v>
      </c>
      <c r="F1935" s="15">
        <v>41432</v>
      </c>
      <c r="G1935" s="11">
        <f t="shared" si="122"/>
        <v>0</v>
      </c>
      <c r="H1935" s="12">
        <f t="shared" si="123"/>
        <v>0</v>
      </c>
      <c r="I1935" s="324" t="s">
        <v>159</v>
      </c>
      <c r="J1935" s="17">
        <f>VLOOKUP(A1935,'TB 2023'!B:J,9,0)</f>
        <v>0</v>
      </c>
      <c r="K1935" s="18">
        <f t="shared" si="121"/>
        <v>0</v>
      </c>
      <c r="L1935" s="17">
        <f>VLOOKUP(A1935,'TB 2023'!B:M,12,0)</f>
        <v>41432</v>
      </c>
      <c r="M1935" s="18">
        <f t="shared" si="124"/>
        <v>0</v>
      </c>
      <c r="O1935" s="15"/>
    </row>
    <row r="1936" spans="1:15" ht="13.5">
      <c r="A1936" s="13">
        <v>203062522</v>
      </c>
      <c r="B1936" s="14" t="s">
        <v>2033</v>
      </c>
      <c r="C1936" s="15">
        <v>0</v>
      </c>
      <c r="D1936" s="15">
        <v>0</v>
      </c>
      <c r="E1936" s="15">
        <v>23289</v>
      </c>
      <c r="F1936" s="15">
        <v>23289</v>
      </c>
      <c r="G1936" s="11">
        <f t="shared" si="122"/>
        <v>0</v>
      </c>
      <c r="H1936" s="12">
        <f t="shared" si="123"/>
        <v>0</v>
      </c>
      <c r="I1936" s="324" t="s">
        <v>159</v>
      </c>
      <c r="J1936" s="17">
        <f>VLOOKUP(A1936,'TB 2023'!B:J,9,0)</f>
        <v>0</v>
      </c>
      <c r="K1936" s="18">
        <f t="shared" si="121"/>
        <v>0</v>
      </c>
      <c r="L1936" s="17">
        <f>VLOOKUP(A1936,'TB 2023'!B:M,12,0)</f>
        <v>23289</v>
      </c>
      <c r="M1936" s="18">
        <f t="shared" si="124"/>
        <v>0</v>
      </c>
      <c r="O1936" s="15"/>
    </row>
    <row r="1937" spans="1:15" ht="13.5">
      <c r="A1937" s="13">
        <v>203062523</v>
      </c>
      <c r="B1937" s="14" t="s">
        <v>2034</v>
      </c>
      <c r="C1937" s="15">
        <v>0</v>
      </c>
      <c r="D1937" s="15">
        <v>0</v>
      </c>
      <c r="E1937" s="15">
        <v>1657</v>
      </c>
      <c r="F1937" s="15">
        <v>1657</v>
      </c>
      <c r="G1937" s="11">
        <f t="shared" si="122"/>
        <v>0</v>
      </c>
      <c r="H1937" s="12">
        <f t="shared" si="123"/>
        <v>0</v>
      </c>
      <c r="I1937" s="324" t="s">
        <v>159</v>
      </c>
      <c r="J1937" s="17">
        <f>VLOOKUP(A1937,'TB 2023'!B:J,9,0)</f>
        <v>0</v>
      </c>
      <c r="K1937" s="18">
        <f t="shared" si="121"/>
        <v>0</v>
      </c>
      <c r="L1937" s="17">
        <f>VLOOKUP(A1937,'TB 2023'!B:M,12,0)</f>
        <v>1657</v>
      </c>
      <c r="M1937" s="18">
        <f t="shared" si="124"/>
        <v>0</v>
      </c>
      <c r="O1937" s="15"/>
    </row>
    <row r="1938" spans="1:15" ht="13.5">
      <c r="A1938" s="13">
        <v>203062524</v>
      </c>
      <c r="B1938" s="14" t="s">
        <v>2035</v>
      </c>
      <c r="C1938" s="15">
        <v>0</v>
      </c>
      <c r="D1938" s="15">
        <v>0</v>
      </c>
      <c r="E1938" s="15">
        <v>22091</v>
      </c>
      <c r="F1938" s="15">
        <v>22091</v>
      </c>
      <c r="G1938" s="11">
        <f t="shared" si="122"/>
        <v>0</v>
      </c>
      <c r="H1938" s="12">
        <f t="shared" si="123"/>
        <v>0</v>
      </c>
      <c r="I1938" s="324" t="s">
        <v>159</v>
      </c>
      <c r="J1938" s="17">
        <f>VLOOKUP(A1938,'TB 2023'!B:J,9,0)</f>
        <v>0</v>
      </c>
      <c r="K1938" s="18">
        <f t="shared" si="121"/>
        <v>0</v>
      </c>
      <c r="L1938" s="17">
        <f>VLOOKUP(A1938,'TB 2023'!B:M,12,0)</f>
        <v>22091</v>
      </c>
      <c r="M1938" s="18">
        <f t="shared" si="124"/>
        <v>0</v>
      </c>
      <c r="O1938" s="15"/>
    </row>
    <row r="1939" spans="1:15" ht="13.5">
      <c r="A1939" s="13">
        <v>203062525</v>
      </c>
      <c r="B1939" s="14" t="s">
        <v>2036</v>
      </c>
      <c r="C1939" s="15">
        <v>0</v>
      </c>
      <c r="D1939" s="15">
        <v>0</v>
      </c>
      <c r="E1939" s="15">
        <v>1567</v>
      </c>
      <c r="F1939" s="15">
        <v>1567</v>
      </c>
      <c r="G1939" s="11">
        <f t="shared" si="122"/>
        <v>0</v>
      </c>
      <c r="H1939" s="12">
        <f t="shared" si="123"/>
        <v>0</v>
      </c>
      <c r="I1939" s="324" t="s">
        <v>159</v>
      </c>
      <c r="J1939" s="17">
        <f>VLOOKUP(A1939,'TB 2023'!B:J,9,0)</f>
        <v>0</v>
      </c>
      <c r="K1939" s="18">
        <f t="shared" si="121"/>
        <v>0</v>
      </c>
      <c r="L1939" s="17">
        <f>VLOOKUP(A1939,'TB 2023'!B:M,12,0)</f>
        <v>1567</v>
      </c>
      <c r="M1939" s="18">
        <f t="shared" si="124"/>
        <v>0</v>
      </c>
      <c r="O1939" s="15"/>
    </row>
    <row r="1940" spans="1:15" ht="13.5">
      <c r="A1940" s="13">
        <v>203062526</v>
      </c>
      <c r="B1940" s="14" t="s">
        <v>2037</v>
      </c>
      <c r="C1940" s="15">
        <v>0</v>
      </c>
      <c r="D1940" s="15">
        <v>0</v>
      </c>
      <c r="E1940" s="15">
        <v>54867</v>
      </c>
      <c r="F1940" s="15">
        <v>54867</v>
      </c>
      <c r="G1940" s="11">
        <f t="shared" si="122"/>
        <v>0</v>
      </c>
      <c r="H1940" s="12">
        <f t="shared" si="123"/>
        <v>0</v>
      </c>
      <c r="I1940" s="324" t="s">
        <v>159</v>
      </c>
      <c r="J1940" s="17">
        <f>VLOOKUP(A1940,'TB 2023'!B:J,9,0)</f>
        <v>0</v>
      </c>
      <c r="K1940" s="18">
        <f t="shared" si="121"/>
        <v>0</v>
      </c>
      <c r="L1940" s="17">
        <f>VLOOKUP(A1940,'TB 2023'!B:M,12,0)</f>
        <v>54867</v>
      </c>
      <c r="M1940" s="18">
        <f t="shared" si="124"/>
        <v>0</v>
      </c>
      <c r="O1940" s="15"/>
    </row>
    <row r="1941" spans="1:15" ht="13.5">
      <c r="A1941" s="13">
        <v>203062527</v>
      </c>
      <c r="B1941" s="14" t="s">
        <v>2038</v>
      </c>
      <c r="C1941" s="15">
        <v>0</v>
      </c>
      <c r="D1941" s="15">
        <v>0</v>
      </c>
      <c r="E1941" s="15">
        <v>20368</v>
      </c>
      <c r="F1941" s="15">
        <v>20368</v>
      </c>
      <c r="G1941" s="11">
        <f t="shared" si="122"/>
        <v>0</v>
      </c>
      <c r="H1941" s="12">
        <f t="shared" si="123"/>
        <v>0</v>
      </c>
      <c r="I1941" s="324" t="s">
        <v>159</v>
      </c>
      <c r="J1941" s="17">
        <f>VLOOKUP(A1941,'TB 2023'!B:J,9,0)</f>
        <v>0</v>
      </c>
      <c r="K1941" s="18">
        <f t="shared" si="121"/>
        <v>0</v>
      </c>
      <c r="L1941" s="17">
        <f>VLOOKUP(A1941,'TB 2023'!B:M,12,0)</f>
        <v>20368</v>
      </c>
      <c r="M1941" s="18">
        <f t="shared" si="124"/>
        <v>0</v>
      </c>
      <c r="O1941" s="15"/>
    </row>
    <row r="1942" spans="1:15" ht="13.5">
      <c r="A1942" s="13">
        <v>203062528</v>
      </c>
      <c r="B1942" s="14" t="s">
        <v>2039</v>
      </c>
      <c r="C1942" s="15">
        <v>0</v>
      </c>
      <c r="D1942" s="15">
        <v>0</v>
      </c>
      <c r="E1942" s="15">
        <v>22813</v>
      </c>
      <c r="F1942" s="15">
        <v>22813</v>
      </c>
      <c r="G1942" s="11">
        <f t="shared" si="122"/>
        <v>0</v>
      </c>
      <c r="H1942" s="12">
        <f t="shared" si="123"/>
        <v>0</v>
      </c>
      <c r="I1942" s="324" t="s">
        <v>159</v>
      </c>
      <c r="J1942" s="17">
        <f>VLOOKUP(A1942,'TB 2023'!B:J,9,0)</f>
        <v>0</v>
      </c>
      <c r="K1942" s="18">
        <f t="shared" si="121"/>
        <v>0</v>
      </c>
      <c r="L1942" s="17">
        <f>VLOOKUP(A1942,'TB 2023'!B:M,12,0)</f>
        <v>22813</v>
      </c>
      <c r="M1942" s="18">
        <f t="shared" si="124"/>
        <v>0</v>
      </c>
      <c r="O1942" s="15"/>
    </row>
    <row r="1943" spans="1:15" ht="13.5">
      <c r="A1943" s="13">
        <v>203062529</v>
      </c>
      <c r="B1943" s="14" t="s">
        <v>2040</v>
      </c>
      <c r="C1943" s="15">
        <v>0</v>
      </c>
      <c r="D1943" s="15">
        <v>0</v>
      </c>
      <c r="E1943" s="15">
        <v>21885</v>
      </c>
      <c r="F1943" s="15">
        <v>21885</v>
      </c>
      <c r="G1943" s="11">
        <f t="shared" si="122"/>
        <v>0</v>
      </c>
      <c r="H1943" s="12">
        <f t="shared" si="123"/>
        <v>0</v>
      </c>
      <c r="I1943" s="324" t="s">
        <v>159</v>
      </c>
      <c r="J1943" s="17">
        <f>VLOOKUP(A1943,'TB 2023'!B:J,9,0)</f>
        <v>0</v>
      </c>
      <c r="K1943" s="18">
        <f t="shared" si="121"/>
        <v>0</v>
      </c>
      <c r="L1943" s="17">
        <f>VLOOKUP(A1943,'TB 2023'!B:M,12,0)</f>
        <v>21885</v>
      </c>
      <c r="M1943" s="18">
        <f t="shared" si="124"/>
        <v>0</v>
      </c>
      <c r="O1943" s="15"/>
    </row>
    <row r="1944" spans="1:15" ht="13.5">
      <c r="A1944" s="13">
        <v>203062530</v>
      </c>
      <c r="B1944" s="14" t="s">
        <v>2041</v>
      </c>
      <c r="C1944" s="15">
        <v>0</v>
      </c>
      <c r="D1944" s="15">
        <v>0</v>
      </c>
      <c r="E1944" s="15">
        <v>6780</v>
      </c>
      <c r="F1944" s="15">
        <v>6780</v>
      </c>
      <c r="G1944" s="11">
        <f t="shared" si="122"/>
        <v>0</v>
      </c>
      <c r="H1944" s="12">
        <f t="shared" si="123"/>
        <v>0</v>
      </c>
      <c r="I1944" s="324" t="s">
        <v>159</v>
      </c>
      <c r="J1944" s="17">
        <f>VLOOKUP(A1944,'TB 2023'!B:J,9,0)</f>
        <v>0</v>
      </c>
      <c r="K1944" s="18">
        <f t="shared" si="121"/>
        <v>0</v>
      </c>
      <c r="L1944" s="17">
        <f>VLOOKUP(A1944,'TB 2023'!B:M,12,0)</f>
        <v>6780</v>
      </c>
      <c r="M1944" s="18">
        <f t="shared" si="124"/>
        <v>0</v>
      </c>
      <c r="O1944" s="15"/>
    </row>
    <row r="1945" spans="1:15" ht="13.5">
      <c r="A1945" s="13">
        <v>203062531</v>
      </c>
      <c r="B1945" s="14" t="s">
        <v>2042</v>
      </c>
      <c r="C1945" s="15">
        <v>0</v>
      </c>
      <c r="D1945" s="15">
        <v>0</v>
      </c>
      <c r="E1945" s="15">
        <v>51521</v>
      </c>
      <c r="F1945" s="15">
        <v>51521</v>
      </c>
      <c r="G1945" s="11">
        <f t="shared" si="122"/>
        <v>0</v>
      </c>
      <c r="H1945" s="12">
        <f t="shared" si="123"/>
        <v>0</v>
      </c>
      <c r="I1945" s="324" t="s">
        <v>159</v>
      </c>
      <c r="J1945" s="17">
        <f>VLOOKUP(A1945,'TB 2023'!B:J,9,0)</f>
        <v>0</v>
      </c>
      <c r="K1945" s="18">
        <f t="shared" si="121"/>
        <v>0</v>
      </c>
      <c r="L1945" s="17">
        <f>VLOOKUP(A1945,'TB 2023'!B:M,12,0)</f>
        <v>51521</v>
      </c>
      <c r="M1945" s="18">
        <f t="shared" si="124"/>
        <v>0</v>
      </c>
      <c r="O1945" s="15"/>
    </row>
    <row r="1946" spans="1:15" ht="13.5">
      <c r="A1946" s="13">
        <v>203062532</v>
      </c>
      <c r="B1946" s="14" t="s">
        <v>2043</v>
      </c>
      <c r="C1946" s="15">
        <v>0</v>
      </c>
      <c r="D1946" s="15">
        <v>0</v>
      </c>
      <c r="E1946" s="15">
        <v>24529.5</v>
      </c>
      <c r="F1946" s="15">
        <v>24529.5</v>
      </c>
      <c r="G1946" s="11">
        <f t="shared" si="122"/>
        <v>0</v>
      </c>
      <c r="H1946" s="12">
        <f t="shared" si="123"/>
        <v>0</v>
      </c>
      <c r="I1946" s="324" t="s">
        <v>159</v>
      </c>
      <c r="J1946" s="17">
        <f>VLOOKUP(A1946,'TB 2023'!B:J,9,0)</f>
        <v>0</v>
      </c>
      <c r="K1946" s="18">
        <f t="shared" si="121"/>
        <v>0</v>
      </c>
      <c r="L1946" s="17">
        <f>VLOOKUP(A1946,'TB 2023'!B:M,12,0)</f>
        <v>24529.5</v>
      </c>
      <c r="M1946" s="18">
        <f t="shared" si="124"/>
        <v>0</v>
      </c>
      <c r="O1946" s="15"/>
    </row>
    <row r="1947" spans="1:15" ht="13.5">
      <c r="A1947" s="13">
        <v>203062533</v>
      </c>
      <c r="B1947" s="14" t="s">
        <v>2044</v>
      </c>
      <c r="C1947" s="15">
        <v>0</v>
      </c>
      <c r="D1947" s="15">
        <v>0</v>
      </c>
      <c r="E1947" s="15">
        <v>25904</v>
      </c>
      <c r="F1947" s="15">
        <v>25904</v>
      </c>
      <c r="G1947" s="11">
        <f t="shared" si="122"/>
        <v>0</v>
      </c>
      <c r="H1947" s="12">
        <f t="shared" si="123"/>
        <v>0</v>
      </c>
      <c r="I1947" s="324" t="s">
        <v>159</v>
      </c>
      <c r="J1947" s="17">
        <f>VLOOKUP(A1947,'TB 2023'!B:J,9,0)</f>
        <v>0</v>
      </c>
      <c r="K1947" s="18">
        <f t="shared" si="121"/>
        <v>0</v>
      </c>
      <c r="L1947" s="17">
        <f>VLOOKUP(A1947,'TB 2023'!B:M,12,0)</f>
        <v>25904</v>
      </c>
      <c r="M1947" s="18">
        <f t="shared" si="124"/>
        <v>0</v>
      </c>
      <c r="O1947" s="15"/>
    </row>
    <row r="1948" spans="1:15" ht="13.5">
      <c r="A1948" s="13">
        <v>203062534</v>
      </c>
      <c r="B1948" s="14" t="s">
        <v>2045</v>
      </c>
      <c r="C1948" s="15">
        <v>0</v>
      </c>
      <c r="D1948" s="15">
        <v>0</v>
      </c>
      <c r="E1948" s="15">
        <v>38675</v>
      </c>
      <c r="F1948" s="15">
        <v>38675</v>
      </c>
      <c r="G1948" s="11">
        <f t="shared" si="122"/>
        <v>0</v>
      </c>
      <c r="H1948" s="12">
        <f t="shared" si="123"/>
        <v>0</v>
      </c>
      <c r="I1948" s="324" t="s">
        <v>159</v>
      </c>
      <c r="J1948" s="17">
        <f>VLOOKUP(A1948,'TB 2023'!B:J,9,0)</f>
        <v>0</v>
      </c>
      <c r="K1948" s="18">
        <f t="shared" si="121"/>
        <v>0</v>
      </c>
      <c r="L1948" s="17">
        <f>VLOOKUP(A1948,'TB 2023'!B:M,12,0)</f>
        <v>38675</v>
      </c>
      <c r="M1948" s="18">
        <f t="shared" si="124"/>
        <v>0</v>
      </c>
      <c r="O1948" s="15"/>
    </row>
    <row r="1949" spans="1:15" ht="13.5">
      <c r="A1949" s="13">
        <v>203062535</v>
      </c>
      <c r="B1949" s="14" t="s">
        <v>2046</v>
      </c>
      <c r="C1949" s="15">
        <v>0</v>
      </c>
      <c r="D1949" s="15">
        <v>0</v>
      </c>
      <c r="E1949" s="15">
        <v>22705</v>
      </c>
      <c r="F1949" s="15">
        <v>22705</v>
      </c>
      <c r="G1949" s="11">
        <f t="shared" si="122"/>
        <v>0</v>
      </c>
      <c r="H1949" s="12">
        <f t="shared" si="123"/>
        <v>0</v>
      </c>
      <c r="I1949" s="324" t="s">
        <v>159</v>
      </c>
      <c r="J1949" s="17">
        <f>VLOOKUP(A1949,'TB 2023'!B:J,9,0)</f>
        <v>0</v>
      </c>
      <c r="K1949" s="18">
        <f t="shared" si="121"/>
        <v>0</v>
      </c>
      <c r="L1949" s="17">
        <f>VLOOKUP(A1949,'TB 2023'!B:M,12,0)</f>
        <v>22705</v>
      </c>
      <c r="M1949" s="18">
        <f t="shared" si="124"/>
        <v>0</v>
      </c>
      <c r="O1949" s="15"/>
    </row>
    <row r="1950" spans="1:15" ht="13.5">
      <c r="A1950" s="13">
        <v>203062536</v>
      </c>
      <c r="B1950" s="14" t="s">
        <v>2047</v>
      </c>
      <c r="C1950" s="15">
        <v>0</v>
      </c>
      <c r="D1950" s="15">
        <v>0</v>
      </c>
      <c r="E1950" s="15">
        <v>20767</v>
      </c>
      <c r="F1950" s="15">
        <v>20767</v>
      </c>
      <c r="G1950" s="11">
        <f t="shared" si="122"/>
        <v>0</v>
      </c>
      <c r="H1950" s="12">
        <f t="shared" si="123"/>
        <v>0</v>
      </c>
      <c r="I1950" s="324" t="s">
        <v>159</v>
      </c>
      <c r="J1950" s="17">
        <f>VLOOKUP(A1950,'TB 2023'!B:J,9,0)</f>
        <v>0</v>
      </c>
      <c r="K1950" s="18">
        <f t="shared" si="121"/>
        <v>0</v>
      </c>
      <c r="L1950" s="17">
        <f>VLOOKUP(A1950,'TB 2023'!B:M,12,0)</f>
        <v>20767</v>
      </c>
      <c r="M1950" s="18">
        <f t="shared" si="124"/>
        <v>0</v>
      </c>
      <c r="O1950" s="15"/>
    </row>
    <row r="1951" spans="1:15" ht="13.5">
      <c r="A1951" s="13">
        <v>203062537</v>
      </c>
      <c r="B1951" s="14" t="s">
        <v>2048</v>
      </c>
      <c r="C1951" s="15">
        <v>0</v>
      </c>
      <c r="D1951" s="15">
        <v>0</v>
      </c>
      <c r="E1951" s="15">
        <v>45638</v>
      </c>
      <c r="F1951" s="15">
        <v>45638</v>
      </c>
      <c r="G1951" s="11">
        <f t="shared" si="122"/>
        <v>0</v>
      </c>
      <c r="H1951" s="12">
        <f t="shared" si="123"/>
        <v>0</v>
      </c>
      <c r="I1951" s="324" t="s">
        <v>159</v>
      </c>
      <c r="J1951" s="17">
        <f>VLOOKUP(A1951,'TB 2023'!B:J,9,0)</f>
        <v>0</v>
      </c>
      <c r="K1951" s="18">
        <f t="shared" si="121"/>
        <v>0</v>
      </c>
      <c r="L1951" s="17">
        <f>VLOOKUP(A1951,'TB 2023'!B:M,12,0)</f>
        <v>45638</v>
      </c>
      <c r="M1951" s="18">
        <f t="shared" si="124"/>
        <v>0</v>
      </c>
      <c r="O1951" s="15"/>
    </row>
    <row r="1952" spans="1:15" ht="13.5">
      <c r="A1952" s="13">
        <v>203062538</v>
      </c>
      <c r="B1952" s="14" t="s">
        <v>2049</v>
      </c>
      <c r="C1952" s="15">
        <v>0</v>
      </c>
      <c r="D1952" s="15">
        <v>0</v>
      </c>
      <c r="E1952" s="15">
        <v>43137</v>
      </c>
      <c r="F1952" s="15">
        <v>43137</v>
      </c>
      <c r="G1952" s="11">
        <f t="shared" si="122"/>
        <v>0</v>
      </c>
      <c r="H1952" s="12">
        <f t="shared" si="123"/>
        <v>0</v>
      </c>
      <c r="I1952" s="324" t="s">
        <v>159</v>
      </c>
      <c r="J1952" s="17">
        <f>VLOOKUP(A1952,'TB 2023'!B:J,9,0)</f>
        <v>0</v>
      </c>
      <c r="K1952" s="18">
        <f t="shared" si="121"/>
        <v>0</v>
      </c>
      <c r="L1952" s="17">
        <f>VLOOKUP(A1952,'TB 2023'!B:M,12,0)</f>
        <v>43137</v>
      </c>
      <c r="M1952" s="18">
        <f t="shared" si="124"/>
        <v>0</v>
      </c>
      <c r="O1952" s="15"/>
    </row>
    <row r="1953" spans="1:15" ht="13.5">
      <c r="A1953" s="13">
        <v>203062539</v>
      </c>
      <c r="B1953" s="14" t="s">
        <v>2050</v>
      </c>
      <c r="C1953" s="15">
        <v>0</v>
      </c>
      <c r="D1953" s="15">
        <v>0</v>
      </c>
      <c r="E1953" s="15">
        <v>44579</v>
      </c>
      <c r="F1953" s="15">
        <v>44579</v>
      </c>
      <c r="G1953" s="11">
        <f t="shared" si="122"/>
        <v>0</v>
      </c>
      <c r="H1953" s="12">
        <f t="shared" si="123"/>
        <v>0</v>
      </c>
      <c r="I1953" s="324" t="s">
        <v>159</v>
      </c>
      <c r="J1953" s="17">
        <f>VLOOKUP(A1953,'TB 2023'!B:J,9,0)</f>
        <v>0</v>
      </c>
      <c r="K1953" s="18">
        <f t="shared" si="121"/>
        <v>0</v>
      </c>
      <c r="L1953" s="17">
        <f>VLOOKUP(A1953,'TB 2023'!B:M,12,0)</f>
        <v>44579</v>
      </c>
      <c r="M1953" s="18">
        <f t="shared" si="124"/>
        <v>0</v>
      </c>
      <c r="O1953" s="15"/>
    </row>
    <row r="1954" spans="1:15" ht="13.5">
      <c r="A1954" s="13">
        <v>203062540</v>
      </c>
      <c r="B1954" s="14" t="s">
        <v>2051</v>
      </c>
      <c r="C1954" s="15">
        <v>0</v>
      </c>
      <c r="D1954" s="15">
        <v>0</v>
      </c>
      <c r="E1954" s="15">
        <v>41700</v>
      </c>
      <c r="F1954" s="15">
        <v>41700</v>
      </c>
      <c r="G1954" s="11">
        <f t="shared" si="122"/>
        <v>0</v>
      </c>
      <c r="H1954" s="12">
        <f t="shared" si="123"/>
        <v>0</v>
      </c>
      <c r="I1954" s="324" t="s">
        <v>159</v>
      </c>
      <c r="J1954" s="17">
        <f>VLOOKUP(A1954,'TB 2023'!B:J,9,0)</f>
        <v>0</v>
      </c>
      <c r="K1954" s="18">
        <f t="shared" si="121"/>
        <v>0</v>
      </c>
      <c r="L1954" s="17">
        <f>VLOOKUP(A1954,'TB 2023'!B:M,12,0)</f>
        <v>41700</v>
      </c>
      <c r="M1954" s="18">
        <f t="shared" si="124"/>
        <v>0</v>
      </c>
      <c r="O1954" s="15"/>
    </row>
    <row r="1955" spans="1:15" ht="13.5">
      <c r="A1955" s="13">
        <v>203062541</v>
      </c>
      <c r="B1955" s="14" t="s">
        <v>2052</v>
      </c>
      <c r="C1955" s="15">
        <v>0</v>
      </c>
      <c r="D1955" s="15">
        <v>0</v>
      </c>
      <c r="E1955" s="15">
        <v>44229</v>
      </c>
      <c r="F1955" s="15">
        <v>44229</v>
      </c>
      <c r="G1955" s="11">
        <f t="shared" si="122"/>
        <v>0</v>
      </c>
      <c r="H1955" s="12">
        <f t="shared" si="123"/>
        <v>0</v>
      </c>
      <c r="I1955" s="324" t="s">
        <v>159</v>
      </c>
      <c r="J1955" s="17">
        <f>VLOOKUP(A1955,'TB 2023'!B:J,9,0)</f>
        <v>0</v>
      </c>
      <c r="K1955" s="18">
        <f t="shared" si="121"/>
        <v>0</v>
      </c>
      <c r="L1955" s="17">
        <f>VLOOKUP(A1955,'TB 2023'!B:M,12,0)</f>
        <v>44229</v>
      </c>
      <c r="M1955" s="18">
        <f t="shared" si="124"/>
        <v>0</v>
      </c>
      <c r="O1955" s="15"/>
    </row>
    <row r="1956" spans="1:15" ht="13.5">
      <c r="A1956" s="13">
        <v>203062542</v>
      </c>
      <c r="B1956" s="14" t="s">
        <v>2053</v>
      </c>
      <c r="C1956" s="15">
        <v>0</v>
      </c>
      <c r="D1956" s="15">
        <v>0</v>
      </c>
      <c r="E1956" s="15">
        <v>38824</v>
      </c>
      <c r="F1956" s="15">
        <v>38824</v>
      </c>
      <c r="G1956" s="11">
        <f t="shared" si="122"/>
        <v>0</v>
      </c>
      <c r="H1956" s="12">
        <f t="shared" si="123"/>
        <v>0</v>
      </c>
      <c r="I1956" s="324" t="s">
        <v>159</v>
      </c>
      <c r="J1956" s="17">
        <f>VLOOKUP(A1956,'TB 2023'!B:J,9,0)</f>
        <v>0</v>
      </c>
      <c r="K1956" s="18">
        <f t="shared" si="121"/>
        <v>0</v>
      </c>
      <c r="L1956" s="17">
        <f>VLOOKUP(A1956,'TB 2023'!B:M,12,0)</f>
        <v>38824</v>
      </c>
      <c r="M1956" s="18">
        <f t="shared" si="124"/>
        <v>0</v>
      </c>
      <c r="O1956" s="15"/>
    </row>
    <row r="1957" spans="1:15" ht="13.5">
      <c r="A1957" s="13">
        <v>203062543</v>
      </c>
      <c r="B1957" s="14" t="s">
        <v>2054</v>
      </c>
      <c r="C1957" s="15">
        <v>0</v>
      </c>
      <c r="D1957" s="15">
        <v>0</v>
      </c>
      <c r="E1957" s="15">
        <v>43112</v>
      </c>
      <c r="F1957" s="15">
        <v>43112</v>
      </c>
      <c r="G1957" s="11">
        <f t="shared" si="122"/>
        <v>0</v>
      </c>
      <c r="H1957" s="12">
        <f t="shared" si="123"/>
        <v>0</v>
      </c>
      <c r="I1957" s="324" t="s">
        <v>159</v>
      </c>
      <c r="J1957" s="17">
        <f>VLOOKUP(A1957,'TB 2023'!B:J,9,0)</f>
        <v>0</v>
      </c>
      <c r="K1957" s="18">
        <f t="shared" si="121"/>
        <v>0</v>
      </c>
      <c r="L1957" s="17">
        <f>VLOOKUP(A1957,'TB 2023'!B:M,12,0)</f>
        <v>43112</v>
      </c>
      <c r="M1957" s="18">
        <f t="shared" si="124"/>
        <v>0</v>
      </c>
      <c r="O1957" s="15"/>
    </row>
    <row r="1958" spans="1:15" ht="13.5">
      <c r="A1958" s="13">
        <v>203062544</v>
      </c>
      <c r="B1958" s="14" t="s">
        <v>2055</v>
      </c>
      <c r="C1958" s="15">
        <v>0</v>
      </c>
      <c r="D1958" s="15">
        <v>0</v>
      </c>
      <c r="E1958" s="15">
        <v>55441</v>
      </c>
      <c r="F1958" s="15">
        <v>55441</v>
      </c>
      <c r="G1958" s="11">
        <f t="shared" si="122"/>
        <v>0</v>
      </c>
      <c r="H1958" s="12">
        <f t="shared" si="123"/>
        <v>0</v>
      </c>
      <c r="I1958" s="324" t="s">
        <v>159</v>
      </c>
      <c r="J1958" s="17">
        <f>VLOOKUP(A1958,'TB 2023'!B:J,9,0)</f>
        <v>0</v>
      </c>
      <c r="K1958" s="18">
        <f t="shared" si="121"/>
        <v>0</v>
      </c>
      <c r="L1958" s="17">
        <f>VLOOKUP(A1958,'TB 2023'!B:M,12,0)</f>
        <v>55441</v>
      </c>
      <c r="M1958" s="18">
        <f t="shared" si="124"/>
        <v>0</v>
      </c>
      <c r="O1958" s="15"/>
    </row>
    <row r="1959" spans="1:15" ht="13.5">
      <c r="A1959" s="13">
        <v>203062545</v>
      </c>
      <c r="B1959" s="14" t="s">
        <v>2056</v>
      </c>
      <c r="C1959" s="15">
        <v>0</v>
      </c>
      <c r="D1959" s="15">
        <v>0</v>
      </c>
      <c r="E1959" s="15">
        <v>36689</v>
      </c>
      <c r="F1959" s="15">
        <v>36689</v>
      </c>
      <c r="G1959" s="11">
        <f t="shared" si="122"/>
        <v>0</v>
      </c>
      <c r="H1959" s="12">
        <f t="shared" si="123"/>
        <v>0</v>
      </c>
      <c r="I1959" s="324" t="s">
        <v>159</v>
      </c>
      <c r="J1959" s="17">
        <f>VLOOKUP(A1959,'TB 2023'!B:J,9,0)</f>
        <v>0</v>
      </c>
      <c r="K1959" s="18">
        <f t="shared" si="121"/>
        <v>0</v>
      </c>
      <c r="L1959" s="17">
        <f>VLOOKUP(A1959,'TB 2023'!B:M,12,0)</f>
        <v>36689</v>
      </c>
      <c r="M1959" s="18">
        <f t="shared" si="124"/>
        <v>0</v>
      </c>
      <c r="O1959" s="15"/>
    </row>
    <row r="1960" spans="1:15" ht="13.5">
      <c r="A1960" s="13">
        <v>203062546</v>
      </c>
      <c r="B1960" s="14" t="s">
        <v>2057</v>
      </c>
      <c r="C1960" s="15">
        <v>0</v>
      </c>
      <c r="D1960" s="15">
        <v>0</v>
      </c>
      <c r="E1960" s="15">
        <v>42705</v>
      </c>
      <c r="F1960" s="15">
        <v>42705</v>
      </c>
      <c r="G1960" s="11">
        <f t="shared" si="122"/>
        <v>0</v>
      </c>
      <c r="H1960" s="12">
        <f t="shared" si="123"/>
        <v>0</v>
      </c>
      <c r="I1960" s="324" t="s">
        <v>159</v>
      </c>
      <c r="J1960" s="17">
        <f>VLOOKUP(A1960,'TB 2023'!B:J,9,0)</f>
        <v>0</v>
      </c>
      <c r="K1960" s="18">
        <f t="shared" si="121"/>
        <v>0</v>
      </c>
      <c r="L1960" s="17">
        <f>VLOOKUP(A1960,'TB 2023'!B:M,12,0)</f>
        <v>42705</v>
      </c>
      <c r="M1960" s="18">
        <f t="shared" si="124"/>
        <v>0</v>
      </c>
      <c r="O1960" s="15"/>
    </row>
    <row r="1961" spans="1:15" ht="13.5">
      <c r="A1961" s="13">
        <v>203062547</v>
      </c>
      <c r="B1961" s="14" t="s">
        <v>2058</v>
      </c>
      <c r="C1961" s="15">
        <v>0</v>
      </c>
      <c r="D1961" s="15">
        <v>0</v>
      </c>
      <c r="E1961" s="15">
        <v>47507</v>
      </c>
      <c r="F1961" s="15">
        <v>47507</v>
      </c>
      <c r="G1961" s="11">
        <f t="shared" si="122"/>
        <v>0</v>
      </c>
      <c r="H1961" s="12">
        <f t="shared" si="123"/>
        <v>0</v>
      </c>
      <c r="I1961" s="324" t="s">
        <v>159</v>
      </c>
      <c r="J1961" s="17">
        <f>VLOOKUP(A1961,'TB 2023'!B:J,9,0)</f>
        <v>0</v>
      </c>
      <c r="K1961" s="18">
        <f t="shared" si="121"/>
        <v>0</v>
      </c>
      <c r="L1961" s="17">
        <f>VLOOKUP(A1961,'TB 2023'!B:M,12,0)</f>
        <v>47507</v>
      </c>
      <c r="M1961" s="18">
        <f t="shared" si="124"/>
        <v>0</v>
      </c>
      <c r="O1961" s="15"/>
    </row>
    <row r="1962" spans="1:15" ht="13.5">
      <c r="A1962" s="13">
        <v>203062548</v>
      </c>
      <c r="B1962" s="14" t="s">
        <v>2059</v>
      </c>
      <c r="C1962" s="15">
        <v>0</v>
      </c>
      <c r="D1962" s="15">
        <v>0</v>
      </c>
      <c r="E1962" s="15">
        <v>33553</v>
      </c>
      <c r="F1962" s="15">
        <v>33553</v>
      </c>
      <c r="G1962" s="11">
        <f t="shared" si="122"/>
        <v>0</v>
      </c>
      <c r="H1962" s="12">
        <f t="shared" si="123"/>
        <v>0</v>
      </c>
      <c r="I1962" s="324" t="s">
        <v>159</v>
      </c>
      <c r="J1962" s="17">
        <f>VLOOKUP(A1962,'TB 2023'!B:J,9,0)</f>
        <v>0</v>
      </c>
      <c r="K1962" s="18">
        <f t="shared" si="121"/>
        <v>0</v>
      </c>
      <c r="L1962" s="17">
        <f>VLOOKUP(A1962,'TB 2023'!B:M,12,0)</f>
        <v>33553</v>
      </c>
      <c r="M1962" s="18">
        <f t="shared" si="124"/>
        <v>0</v>
      </c>
      <c r="O1962" s="15"/>
    </row>
    <row r="1963" spans="1:15" ht="13.5">
      <c r="A1963" s="13">
        <v>203062549</v>
      </c>
      <c r="B1963" s="14" t="s">
        <v>2060</v>
      </c>
      <c r="C1963" s="15">
        <v>0</v>
      </c>
      <c r="D1963" s="15">
        <v>0</v>
      </c>
      <c r="E1963" s="15">
        <v>6000</v>
      </c>
      <c r="F1963" s="15">
        <v>6000</v>
      </c>
      <c r="G1963" s="11">
        <f t="shared" si="122"/>
        <v>0</v>
      </c>
      <c r="H1963" s="12">
        <f t="shared" si="123"/>
        <v>0</v>
      </c>
      <c r="I1963" s="324" t="s">
        <v>159</v>
      </c>
      <c r="J1963" s="17">
        <f>VLOOKUP(A1963,'TB 2023'!B:J,9,0)</f>
        <v>0</v>
      </c>
      <c r="K1963" s="18">
        <f t="shared" si="121"/>
        <v>0</v>
      </c>
      <c r="L1963" s="17">
        <f>VLOOKUP(A1963,'TB 2023'!B:M,12,0)</f>
        <v>6000</v>
      </c>
      <c r="M1963" s="18">
        <f t="shared" si="124"/>
        <v>0</v>
      </c>
      <c r="O1963" s="15"/>
    </row>
    <row r="1964" spans="1:15" ht="13.5">
      <c r="A1964" s="13">
        <v>203062550</v>
      </c>
      <c r="B1964" s="14" t="s">
        <v>2061</v>
      </c>
      <c r="C1964" s="15">
        <v>0</v>
      </c>
      <c r="D1964" s="15">
        <v>0</v>
      </c>
      <c r="E1964" s="15">
        <v>6000</v>
      </c>
      <c r="F1964" s="15">
        <v>6000</v>
      </c>
      <c r="G1964" s="11">
        <f t="shared" si="122"/>
        <v>0</v>
      </c>
      <c r="H1964" s="12">
        <f t="shared" si="123"/>
        <v>0</v>
      </c>
      <c r="I1964" s="324" t="s">
        <v>159</v>
      </c>
      <c r="J1964" s="17">
        <f>VLOOKUP(A1964,'TB 2023'!B:J,9,0)</f>
        <v>0</v>
      </c>
      <c r="K1964" s="18">
        <f t="shared" si="121"/>
        <v>0</v>
      </c>
      <c r="L1964" s="17">
        <f>VLOOKUP(A1964,'TB 2023'!B:M,12,0)</f>
        <v>6000</v>
      </c>
      <c r="M1964" s="18">
        <f t="shared" si="124"/>
        <v>0</v>
      </c>
      <c r="O1964" s="15"/>
    </row>
    <row r="1965" spans="1:15" ht="13.5">
      <c r="A1965" s="13">
        <v>203062551</v>
      </c>
      <c r="B1965" s="14" t="s">
        <v>2062</v>
      </c>
      <c r="C1965" s="15">
        <v>0</v>
      </c>
      <c r="D1965" s="15">
        <v>0</v>
      </c>
      <c r="E1965" s="15">
        <v>61848</v>
      </c>
      <c r="F1965" s="15">
        <v>61848</v>
      </c>
      <c r="G1965" s="11">
        <f t="shared" si="122"/>
        <v>0</v>
      </c>
      <c r="H1965" s="12">
        <f t="shared" si="123"/>
        <v>0</v>
      </c>
      <c r="I1965" s="324" t="s">
        <v>159</v>
      </c>
      <c r="J1965" s="17">
        <f>VLOOKUP(A1965,'TB 2023'!B:J,9,0)</f>
        <v>0</v>
      </c>
      <c r="K1965" s="18">
        <f t="shared" si="121"/>
        <v>0</v>
      </c>
      <c r="L1965" s="17">
        <f>VLOOKUP(A1965,'TB 2023'!B:M,12,0)</f>
        <v>61848</v>
      </c>
      <c r="M1965" s="18">
        <f t="shared" si="124"/>
        <v>0</v>
      </c>
      <c r="O1965" s="15"/>
    </row>
    <row r="1966" spans="1:15" ht="13.5">
      <c r="A1966" s="13">
        <v>203062552</v>
      </c>
      <c r="B1966" s="14" t="s">
        <v>2063</v>
      </c>
      <c r="C1966" s="15">
        <v>0</v>
      </c>
      <c r="D1966" s="15">
        <v>0</v>
      </c>
      <c r="E1966" s="15">
        <v>23667</v>
      </c>
      <c r="F1966" s="15">
        <v>23667</v>
      </c>
      <c r="G1966" s="11">
        <f t="shared" si="122"/>
        <v>0</v>
      </c>
      <c r="H1966" s="12">
        <f t="shared" si="123"/>
        <v>0</v>
      </c>
      <c r="I1966" s="324" t="s">
        <v>159</v>
      </c>
      <c r="J1966" s="17">
        <f>VLOOKUP(A1966,'TB 2023'!B:J,9,0)</f>
        <v>0</v>
      </c>
      <c r="K1966" s="18">
        <f t="shared" si="121"/>
        <v>0</v>
      </c>
      <c r="L1966" s="17">
        <f>VLOOKUP(A1966,'TB 2023'!B:M,12,0)</f>
        <v>23667</v>
      </c>
      <c r="M1966" s="18">
        <f t="shared" si="124"/>
        <v>0</v>
      </c>
      <c r="O1966" s="15"/>
    </row>
    <row r="1967" spans="1:15" ht="13.5">
      <c r="A1967" s="13">
        <v>203062553</v>
      </c>
      <c r="B1967" s="14" t="s">
        <v>2064</v>
      </c>
      <c r="C1967" s="15">
        <v>0</v>
      </c>
      <c r="D1967" s="15">
        <v>0</v>
      </c>
      <c r="E1967" s="15">
        <v>35416</v>
      </c>
      <c r="F1967" s="15">
        <v>35416</v>
      </c>
      <c r="G1967" s="11">
        <f t="shared" si="122"/>
        <v>0</v>
      </c>
      <c r="H1967" s="12">
        <f t="shared" si="123"/>
        <v>0</v>
      </c>
      <c r="I1967" s="324" t="s">
        <v>159</v>
      </c>
      <c r="J1967" s="17">
        <f>VLOOKUP(A1967,'TB 2023'!B:J,9,0)</f>
        <v>0</v>
      </c>
      <c r="K1967" s="18">
        <f t="shared" si="121"/>
        <v>0</v>
      </c>
      <c r="L1967" s="17">
        <f>VLOOKUP(A1967,'TB 2023'!B:M,12,0)</f>
        <v>35416</v>
      </c>
      <c r="M1967" s="18">
        <f t="shared" si="124"/>
        <v>0</v>
      </c>
      <c r="O1967" s="15"/>
    </row>
    <row r="1968" spans="1:15" ht="13.5">
      <c r="A1968" s="13">
        <v>203062554</v>
      </c>
      <c r="B1968" s="14" t="s">
        <v>2065</v>
      </c>
      <c r="C1968" s="15">
        <v>0</v>
      </c>
      <c r="D1968" s="15">
        <v>0</v>
      </c>
      <c r="E1968" s="15">
        <v>39847</v>
      </c>
      <c r="F1968" s="15">
        <v>39847</v>
      </c>
      <c r="G1968" s="11">
        <f t="shared" si="122"/>
        <v>0</v>
      </c>
      <c r="H1968" s="12">
        <f t="shared" si="123"/>
        <v>0</v>
      </c>
      <c r="I1968" s="324" t="s">
        <v>159</v>
      </c>
      <c r="J1968" s="17">
        <f>VLOOKUP(A1968,'TB 2023'!B:J,9,0)</f>
        <v>0</v>
      </c>
      <c r="K1968" s="18">
        <f t="shared" si="121"/>
        <v>0</v>
      </c>
      <c r="L1968" s="17">
        <f>VLOOKUP(A1968,'TB 2023'!B:M,12,0)</f>
        <v>39847</v>
      </c>
      <c r="M1968" s="18">
        <f t="shared" si="124"/>
        <v>0</v>
      </c>
      <c r="O1968" s="15"/>
    </row>
    <row r="1969" spans="1:15" ht="13.5">
      <c r="A1969" s="13">
        <v>203062555</v>
      </c>
      <c r="B1969" s="14" t="s">
        <v>2066</v>
      </c>
      <c r="C1969" s="15">
        <v>0</v>
      </c>
      <c r="D1969" s="15">
        <v>0</v>
      </c>
      <c r="E1969" s="15">
        <v>40856</v>
      </c>
      <c r="F1969" s="15">
        <v>40856</v>
      </c>
      <c r="G1969" s="11">
        <f t="shared" si="122"/>
        <v>0</v>
      </c>
      <c r="H1969" s="12">
        <f t="shared" si="123"/>
        <v>0</v>
      </c>
      <c r="I1969" s="324" t="s">
        <v>159</v>
      </c>
      <c r="J1969" s="17">
        <f>VLOOKUP(A1969,'TB 2023'!B:J,9,0)</f>
        <v>0</v>
      </c>
      <c r="K1969" s="18">
        <f t="shared" si="121"/>
        <v>0</v>
      </c>
      <c r="L1969" s="17">
        <f>VLOOKUP(A1969,'TB 2023'!B:M,12,0)</f>
        <v>40856</v>
      </c>
      <c r="M1969" s="18">
        <f t="shared" si="124"/>
        <v>0</v>
      </c>
      <c r="O1969" s="15"/>
    </row>
    <row r="1970" spans="1:15" ht="13.5">
      <c r="A1970" s="13">
        <v>203062556</v>
      </c>
      <c r="B1970" s="14" t="s">
        <v>2067</v>
      </c>
      <c r="C1970" s="15">
        <v>0</v>
      </c>
      <c r="D1970" s="15">
        <v>0</v>
      </c>
      <c r="E1970" s="15">
        <v>51662</v>
      </c>
      <c r="F1970" s="15">
        <v>51662</v>
      </c>
      <c r="G1970" s="11">
        <f t="shared" si="122"/>
        <v>0</v>
      </c>
      <c r="H1970" s="12">
        <f t="shared" si="123"/>
        <v>0</v>
      </c>
      <c r="I1970" s="324" t="s">
        <v>159</v>
      </c>
      <c r="J1970" s="17">
        <f>VLOOKUP(A1970,'TB 2023'!B:J,9,0)</f>
        <v>0</v>
      </c>
      <c r="K1970" s="18">
        <f t="shared" si="121"/>
        <v>0</v>
      </c>
      <c r="L1970" s="17">
        <f>VLOOKUP(A1970,'TB 2023'!B:M,12,0)</f>
        <v>51662</v>
      </c>
      <c r="M1970" s="18">
        <f t="shared" si="124"/>
        <v>0</v>
      </c>
      <c r="O1970" s="15"/>
    </row>
    <row r="1971" spans="1:15" ht="13.5">
      <c r="A1971" s="13">
        <v>203062557</v>
      </c>
      <c r="B1971" s="14" t="s">
        <v>2068</v>
      </c>
      <c r="C1971" s="15">
        <v>0</v>
      </c>
      <c r="D1971" s="15">
        <v>0</v>
      </c>
      <c r="E1971" s="15">
        <v>44082</v>
      </c>
      <c r="F1971" s="15">
        <v>44082</v>
      </c>
      <c r="G1971" s="11">
        <f t="shared" si="122"/>
        <v>0</v>
      </c>
      <c r="H1971" s="12">
        <f t="shared" si="123"/>
        <v>0</v>
      </c>
      <c r="I1971" s="324" t="s">
        <v>159</v>
      </c>
      <c r="J1971" s="17">
        <f>VLOOKUP(A1971,'TB 2023'!B:J,9,0)</f>
        <v>0</v>
      </c>
      <c r="K1971" s="18">
        <f t="shared" si="121"/>
        <v>0</v>
      </c>
      <c r="L1971" s="17">
        <f>VLOOKUP(A1971,'TB 2023'!B:M,12,0)</f>
        <v>44082</v>
      </c>
      <c r="M1971" s="18">
        <f t="shared" si="124"/>
        <v>0</v>
      </c>
      <c r="O1971" s="15"/>
    </row>
    <row r="1972" spans="1:15" ht="13.5">
      <c r="A1972" s="13">
        <v>203062558</v>
      </c>
      <c r="B1972" s="14" t="s">
        <v>2069</v>
      </c>
      <c r="C1972" s="15">
        <v>0</v>
      </c>
      <c r="D1972" s="15">
        <v>0</v>
      </c>
      <c r="E1972" s="15">
        <v>48357</v>
      </c>
      <c r="F1972" s="15">
        <v>48357</v>
      </c>
      <c r="G1972" s="11">
        <f t="shared" si="122"/>
        <v>0</v>
      </c>
      <c r="H1972" s="12">
        <f t="shared" si="123"/>
        <v>0</v>
      </c>
      <c r="I1972" s="324" t="s">
        <v>159</v>
      </c>
      <c r="J1972" s="17">
        <f>VLOOKUP(A1972,'TB 2023'!B:J,9,0)</f>
        <v>0</v>
      </c>
      <c r="K1972" s="18">
        <f t="shared" si="121"/>
        <v>0</v>
      </c>
      <c r="L1972" s="17">
        <f>VLOOKUP(A1972,'TB 2023'!B:M,12,0)</f>
        <v>48357</v>
      </c>
      <c r="M1972" s="18">
        <f t="shared" si="124"/>
        <v>0</v>
      </c>
      <c r="O1972" s="15"/>
    </row>
    <row r="1973" spans="1:15" ht="13.5">
      <c r="A1973" s="13">
        <v>203062559</v>
      </c>
      <c r="B1973" s="14" t="s">
        <v>2070</v>
      </c>
      <c r="C1973" s="15">
        <v>0</v>
      </c>
      <c r="D1973" s="15">
        <v>0</v>
      </c>
      <c r="E1973" s="15">
        <v>40170</v>
      </c>
      <c r="F1973" s="15">
        <v>40170</v>
      </c>
      <c r="G1973" s="11">
        <f t="shared" si="122"/>
        <v>0</v>
      </c>
      <c r="H1973" s="12">
        <f t="shared" si="123"/>
        <v>0</v>
      </c>
      <c r="I1973" s="324" t="s">
        <v>159</v>
      </c>
      <c r="J1973" s="17">
        <f>VLOOKUP(A1973,'TB 2023'!B:J,9,0)</f>
        <v>0</v>
      </c>
      <c r="K1973" s="18">
        <f t="shared" si="121"/>
        <v>0</v>
      </c>
      <c r="L1973" s="17">
        <f>VLOOKUP(A1973,'TB 2023'!B:M,12,0)</f>
        <v>40170</v>
      </c>
      <c r="M1973" s="18">
        <f t="shared" si="124"/>
        <v>0</v>
      </c>
      <c r="O1973" s="15"/>
    </row>
    <row r="1974" spans="1:15" ht="13.5">
      <c r="A1974" s="13">
        <v>203062560</v>
      </c>
      <c r="B1974" s="14" t="s">
        <v>2071</v>
      </c>
      <c r="C1974" s="15">
        <v>0</v>
      </c>
      <c r="D1974" s="15">
        <v>0</v>
      </c>
      <c r="E1974" s="15">
        <v>66402</v>
      </c>
      <c r="F1974" s="15">
        <v>66402</v>
      </c>
      <c r="G1974" s="11">
        <f t="shared" si="122"/>
        <v>0</v>
      </c>
      <c r="H1974" s="12">
        <f t="shared" si="123"/>
        <v>0</v>
      </c>
      <c r="I1974" s="324" t="s">
        <v>159</v>
      </c>
      <c r="J1974" s="17">
        <f>VLOOKUP(A1974,'TB 2023'!B:J,9,0)</f>
        <v>0</v>
      </c>
      <c r="K1974" s="18">
        <f t="shared" si="121"/>
        <v>0</v>
      </c>
      <c r="L1974" s="17">
        <f>VLOOKUP(A1974,'TB 2023'!B:M,12,0)</f>
        <v>66402</v>
      </c>
      <c r="M1974" s="18">
        <f t="shared" si="124"/>
        <v>0</v>
      </c>
      <c r="O1974" s="15"/>
    </row>
    <row r="1975" spans="1:15" ht="13.5">
      <c r="A1975" s="13">
        <v>203062561</v>
      </c>
      <c r="B1975" s="14" t="s">
        <v>2072</v>
      </c>
      <c r="C1975" s="15">
        <v>0</v>
      </c>
      <c r="D1975" s="15">
        <v>0</v>
      </c>
      <c r="E1975" s="15">
        <v>79602.69</v>
      </c>
      <c r="F1975" s="15">
        <v>79602.69</v>
      </c>
      <c r="G1975" s="11">
        <f t="shared" si="122"/>
        <v>0</v>
      </c>
      <c r="H1975" s="12">
        <f t="shared" si="123"/>
        <v>0</v>
      </c>
      <c r="I1975" s="324" t="s">
        <v>159</v>
      </c>
      <c r="J1975" s="17">
        <f>VLOOKUP(A1975,'TB 2023'!B:J,9,0)</f>
        <v>0</v>
      </c>
      <c r="K1975" s="18">
        <f t="shared" si="121"/>
        <v>0</v>
      </c>
      <c r="L1975" s="17">
        <f>VLOOKUP(A1975,'TB 2023'!B:M,12,0)</f>
        <v>79602.69</v>
      </c>
      <c r="M1975" s="18">
        <f t="shared" si="124"/>
        <v>0</v>
      </c>
      <c r="O1975" s="15"/>
    </row>
    <row r="1976" spans="1:15" ht="13.5">
      <c r="A1976" s="13">
        <v>203062562</v>
      </c>
      <c r="B1976" s="14" t="s">
        <v>2073</v>
      </c>
      <c r="C1976" s="15">
        <v>0</v>
      </c>
      <c r="D1976" s="15">
        <v>0</v>
      </c>
      <c r="E1976" s="15">
        <v>0</v>
      </c>
      <c r="F1976" s="15">
        <v>0</v>
      </c>
      <c r="G1976" s="11">
        <f t="shared" si="122"/>
        <v>0</v>
      </c>
      <c r="H1976" s="12">
        <f t="shared" si="123"/>
        <v>0</v>
      </c>
      <c r="I1976" s="324" t="s">
        <v>159</v>
      </c>
      <c r="J1976" s="17">
        <f>VLOOKUP(A1976,'TB 2023'!B:J,9,0)</f>
        <v>0</v>
      </c>
      <c r="K1976" s="18">
        <f t="shared" si="121"/>
        <v>0</v>
      </c>
      <c r="L1976" s="17">
        <f>VLOOKUP(A1976,'TB 2023'!B:M,12,0)</f>
        <v>0</v>
      </c>
      <c r="M1976" s="18">
        <f t="shared" si="124"/>
        <v>0</v>
      </c>
      <c r="O1976" s="15"/>
    </row>
    <row r="1977" spans="1:15" ht="13.5">
      <c r="A1977" s="13">
        <v>203062563</v>
      </c>
      <c r="B1977" s="14" t="s">
        <v>2074</v>
      </c>
      <c r="C1977" s="15">
        <v>0</v>
      </c>
      <c r="D1977" s="15">
        <v>0</v>
      </c>
      <c r="E1977" s="15">
        <v>111927</v>
      </c>
      <c r="F1977" s="15">
        <v>111927</v>
      </c>
      <c r="G1977" s="11">
        <f t="shared" si="122"/>
        <v>0</v>
      </c>
      <c r="H1977" s="12">
        <f t="shared" si="123"/>
        <v>0</v>
      </c>
      <c r="I1977" s="324" t="s">
        <v>159</v>
      </c>
      <c r="J1977" s="17">
        <f>VLOOKUP(A1977,'TB 2023'!B:J,9,0)</f>
        <v>0</v>
      </c>
      <c r="K1977" s="18">
        <f t="shared" si="121"/>
        <v>0</v>
      </c>
      <c r="L1977" s="17">
        <f>VLOOKUP(A1977,'TB 2023'!B:M,12,0)</f>
        <v>111927</v>
      </c>
      <c r="M1977" s="18">
        <f t="shared" si="124"/>
        <v>0</v>
      </c>
      <c r="O1977" s="15"/>
    </row>
    <row r="1978" spans="1:15" ht="13.5">
      <c r="A1978" s="13">
        <v>203062564</v>
      </c>
      <c r="B1978" s="14" t="s">
        <v>2075</v>
      </c>
      <c r="C1978" s="15">
        <v>0</v>
      </c>
      <c r="D1978" s="15">
        <v>0</v>
      </c>
      <c r="E1978" s="15">
        <v>40342</v>
      </c>
      <c r="F1978" s="15">
        <v>40342</v>
      </c>
      <c r="G1978" s="11">
        <f t="shared" si="122"/>
        <v>0</v>
      </c>
      <c r="H1978" s="12">
        <f t="shared" si="123"/>
        <v>0</v>
      </c>
      <c r="I1978" s="324" t="s">
        <v>159</v>
      </c>
      <c r="J1978" s="17">
        <f>VLOOKUP(A1978,'TB 2023'!B:J,9,0)</f>
        <v>0</v>
      </c>
      <c r="K1978" s="18">
        <f t="shared" si="121"/>
        <v>0</v>
      </c>
      <c r="L1978" s="17">
        <f>VLOOKUP(A1978,'TB 2023'!B:M,12,0)</f>
        <v>40342</v>
      </c>
      <c r="M1978" s="18">
        <f t="shared" si="124"/>
        <v>0</v>
      </c>
      <c r="O1978" s="15"/>
    </row>
    <row r="1979" spans="1:15" ht="13.5">
      <c r="A1979" s="13">
        <v>203062565</v>
      </c>
      <c r="B1979" s="14" t="s">
        <v>2076</v>
      </c>
      <c r="C1979" s="15">
        <v>0</v>
      </c>
      <c r="D1979" s="15">
        <v>0</v>
      </c>
      <c r="E1979" s="15">
        <v>0</v>
      </c>
      <c r="F1979" s="15">
        <v>0</v>
      </c>
      <c r="G1979" s="11">
        <f t="shared" si="122"/>
        <v>0</v>
      </c>
      <c r="H1979" s="12">
        <f t="shared" si="123"/>
        <v>0</v>
      </c>
      <c r="I1979" s="324" t="s">
        <v>159</v>
      </c>
      <c r="J1979" s="17">
        <f>VLOOKUP(A1979,'TB 2023'!B:J,9,0)</f>
        <v>0</v>
      </c>
      <c r="K1979" s="18">
        <f t="shared" si="121"/>
        <v>0</v>
      </c>
      <c r="L1979" s="17">
        <f>VLOOKUP(A1979,'TB 2023'!B:M,12,0)</f>
        <v>0</v>
      </c>
      <c r="M1979" s="18">
        <f t="shared" si="124"/>
        <v>0</v>
      </c>
      <c r="O1979" s="15"/>
    </row>
    <row r="1980" spans="1:15" ht="13.5">
      <c r="A1980" s="13">
        <v>203062566</v>
      </c>
      <c r="B1980" s="14" t="s">
        <v>2077</v>
      </c>
      <c r="C1980" s="15">
        <v>0</v>
      </c>
      <c r="D1980" s="15">
        <v>0</v>
      </c>
      <c r="E1980" s="15">
        <v>54562</v>
      </c>
      <c r="F1980" s="15">
        <v>54562</v>
      </c>
      <c r="G1980" s="11">
        <f t="shared" si="122"/>
        <v>0</v>
      </c>
      <c r="H1980" s="12">
        <f t="shared" si="123"/>
        <v>0</v>
      </c>
      <c r="I1980" s="324" t="s">
        <v>159</v>
      </c>
      <c r="J1980" s="17">
        <f>VLOOKUP(A1980,'TB 2023'!B:J,9,0)</f>
        <v>0</v>
      </c>
      <c r="K1980" s="18">
        <f t="shared" si="121"/>
        <v>0</v>
      </c>
      <c r="L1980" s="17">
        <f>VLOOKUP(A1980,'TB 2023'!B:M,12,0)</f>
        <v>54562</v>
      </c>
      <c r="M1980" s="18">
        <f t="shared" si="124"/>
        <v>0</v>
      </c>
      <c r="O1980" s="15"/>
    </row>
    <row r="1981" spans="1:15" ht="13.5">
      <c r="A1981" s="13">
        <v>203062567</v>
      </c>
      <c r="B1981" s="14" t="s">
        <v>2078</v>
      </c>
      <c r="C1981" s="15">
        <v>0</v>
      </c>
      <c r="D1981" s="15">
        <v>0</v>
      </c>
      <c r="E1981" s="15">
        <v>36962</v>
      </c>
      <c r="F1981" s="15">
        <v>36962</v>
      </c>
      <c r="G1981" s="11">
        <f t="shared" si="122"/>
        <v>0</v>
      </c>
      <c r="H1981" s="12">
        <f t="shared" si="123"/>
        <v>0</v>
      </c>
      <c r="I1981" s="324" t="s">
        <v>159</v>
      </c>
      <c r="J1981" s="17">
        <f>VLOOKUP(A1981,'TB 2023'!B:J,9,0)</f>
        <v>0</v>
      </c>
      <c r="K1981" s="18">
        <f t="shared" si="121"/>
        <v>0</v>
      </c>
      <c r="L1981" s="17">
        <f>VLOOKUP(A1981,'TB 2023'!B:M,12,0)</f>
        <v>36962</v>
      </c>
      <c r="M1981" s="18">
        <f t="shared" si="124"/>
        <v>0</v>
      </c>
      <c r="O1981" s="15"/>
    </row>
    <row r="1982" spans="1:15" ht="13.5">
      <c r="A1982" s="13">
        <v>203062568</v>
      </c>
      <c r="B1982" s="14" t="s">
        <v>2079</v>
      </c>
      <c r="C1982" s="15">
        <v>0</v>
      </c>
      <c r="D1982" s="15">
        <v>0</v>
      </c>
      <c r="E1982" s="15">
        <v>28295</v>
      </c>
      <c r="F1982" s="15">
        <v>28295</v>
      </c>
      <c r="G1982" s="11">
        <f t="shared" si="122"/>
        <v>0</v>
      </c>
      <c r="H1982" s="12">
        <f t="shared" si="123"/>
        <v>0</v>
      </c>
      <c r="I1982" s="324" t="s">
        <v>159</v>
      </c>
      <c r="J1982" s="17">
        <f>VLOOKUP(A1982,'TB 2023'!B:J,9,0)</f>
        <v>0</v>
      </c>
      <c r="K1982" s="18">
        <f t="shared" si="121"/>
        <v>0</v>
      </c>
      <c r="L1982" s="17">
        <f>VLOOKUP(A1982,'TB 2023'!B:M,12,0)</f>
        <v>28295</v>
      </c>
      <c r="M1982" s="18">
        <f t="shared" si="124"/>
        <v>0</v>
      </c>
      <c r="O1982" s="15"/>
    </row>
    <row r="1983" spans="1:15" ht="13.5">
      <c r="A1983" s="13">
        <v>203062569</v>
      </c>
      <c r="B1983" s="14" t="s">
        <v>2080</v>
      </c>
      <c r="C1983" s="15">
        <v>0</v>
      </c>
      <c r="D1983" s="15">
        <v>0</v>
      </c>
      <c r="E1983" s="15">
        <v>46406</v>
      </c>
      <c r="F1983" s="15">
        <v>46406</v>
      </c>
      <c r="G1983" s="11">
        <f t="shared" si="122"/>
        <v>0</v>
      </c>
      <c r="H1983" s="12">
        <f t="shared" si="123"/>
        <v>0</v>
      </c>
      <c r="I1983" s="324" t="s">
        <v>159</v>
      </c>
      <c r="J1983" s="17">
        <f>VLOOKUP(A1983,'TB 2023'!B:J,9,0)</f>
        <v>0</v>
      </c>
      <c r="K1983" s="18">
        <f t="shared" si="121"/>
        <v>0</v>
      </c>
      <c r="L1983" s="17">
        <f>VLOOKUP(A1983,'TB 2023'!B:M,12,0)</f>
        <v>46406</v>
      </c>
      <c r="M1983" s="18">
        <f t="shared" si="124"/>
        <v>0</v>
      </c>
      <c r="O1983" s="15"/>
    </row>
    <row r="1984" spans="1:15" ht="13.5">
      <c r="A1984" s="13">
        <v>203062570</v>
      </c>
      <c r="B1984" s="14" t="s">
        <v>2081</v>
      </c>
      <c r="C1984" s="15">
        <v>0</v>
      </c>
      <c r="D1984" s="15">
        <v>0</v>
      </c>
      <c r="E1984" s="15">
        <v>369000</v>
      </c>
      <c r="F1984" s="15">
        <v>369000</v>
      </c>
      <c r="G1984" s="11">
        <f t="shared" si="122"/>
        <v>0</v>
      </c>
      <c r="H1984" s="12">
        <f t="shared" si="123"/>
        <v>0</v>
      </c>
      <c r="I1984" s="324" t="s">
        <v>159</v>
      </c>
      <c r="J1984" s="17">
        <f>VLOOKUP(A1984,'TB 2023'!B:J,9,0)</f>
        <v>0</v>
      </c>
      <c r="K1984" s="18">
        <f t="shared" si="121"/>
        <v>0</v>
      </c>
      <c r="L1984" s="17">
        <f>VLOOKUP(A1984,'TB 2023'!B:M,12,0)</f>
        <v>369000</v>
      </c>
      <c r="M1984" s="18">
        <f t="shared" si="124"/>
        <v>0</v>
      </c>
      <c r="O1984" s="15"/>
    </row>
    <row r="1985" spans="1:15" ht="13.5">
      <c r="A1985" s="13">
        <v>203062571</v>
      </c>
      <c r="B1985" s="14" t="s">
        <v>2082</v>
      </c>
      <c r="C1985" s="15">
        <v>0</v>
      </c>
      <c r="D1985" s="15">
        <v>0</v>
      </c>
      <c r="E1985" s="15">
        <v>59053.75</v>
      </c>
      <c r="F1985" s="15">
        <v>59053.75</v>
      </c>
      <c r="G1985" s="11">
        <f t="shared" si="122"/>
        <v>0</v>
      </c>
      <c r="H1985" s="12">
        <f t="shared" si="123"/>
        <v>0</v>
      </c>
      <c r="I1985" s="324" t="s">
        <v>159</v>
      </c>
      <c r="J1985" s="17">
        <f>VLOOKUP(A1985,'TB 2023'!B:J,9,0)</f>
        <v>0</v>
      </c>
      <c r="K1985" s="18">
        <f t="shared" si="121"/>
        <v>0</v>
      </c>
      <c r="L1985" s="17">
        <f>VLOOKUP(A1985,'TB 2023'!B:M,12,0)</f>
        <v>59053.75</v>
      </c>
      <c r="M1985" s="18">
        <f t="shared" si="124"/>
        <v>0</v>
      </c>
      <c r="O1985" s="15"/>
    </row>
    <row r="1986" spans="1:15" ht="13.5">
      <c r="A1986" s="13">
        <v>203062572</v>
      </c>
      <c r="B1986" s="14" t="s">
        <v>2083</v>
      </c>
      <c r="C1986" s="15">
        <v>0</v>
      </c>
      <c r="D1986" s="15">
        <v>0</v>
      </c>
      <c r="E1986" s="15">
        <v>61615</v>
      </c>
      <c r="F1986" s="15">
        <v>61615</v>
      </c>
      <c r="G1986" s="11">
        <f t="shared" si="122"/>
        <v>0</v>
      </c>
      <c r="H1986" s="12">
        <f t="shared" si="123"/>
        <v>0</v>
      </c>
      <c r="I1986" s="324" t="s">
        <v>159</v>
      </c>
      <c r="J1986" s="17">
        <f>VLOOKUP(A1986,'TB 2023'!B:J,9,0)</f>
        <v>0</v>
      </c>
      <c r="K1986" s="18">
        <f t="shared" si="121"/>
        <v>0</v>
      </c>
      <c r="L1986" s="17">
        <f>VLOOKUP(A1986,'TB 2023'!B:M,12,0)</f>
        <v>61615</v>
      </c>
      <c r="M1986" s="18">
        <f t="shared" si="124"/>
        <v>0</v>
      </c>
      <c r="O1986" s="15"/>
    </row>
    <row r="1987" spans="1:15" ht="13.5">
      <c r="A1987" s="13">
        <v>203062573</v>
      </c>
      <c r="B1987" s="14" t="s">
        <v>2084</v>
      </c>
      <c r="C1987" s="15">
        <v>0</v>
      </c>
      <c r="D1987" s="15">
        <v>0</v>
      </c>
      <c r="E1987" s="15">
        <v>161000</v>
      </c>
      <c r="F1987" s="15">
        <v>161000</v>
      </c>
      <c r="G1987" s="11">
        <f t="shared" si="122"/>
        <v>0</v>
      </c>
      <c r="H1987" s="12">
        <f t="shared" si="123"/>
        <v>0</v>
      </c>
      <c r="I1987" s="324" t="s">
        <v>159</v>
      </c>
      <c r="J1987" s="17">
        <f>VLOOKUP(A1987,'TB 2023'!B:J,9,0)</f>
        <v>0</v>
      </c>
      <c r="K1987" s="18">
        <f t="shared" si="121"/>
        <v>0</v>
      </c>
      <c r="L1987" s="17">
        <f>VLOOKUP(A1987,'TB 2023'!B:M,12,0)</f>
        <v>161000</v>
      </c>
      <c r="M1987" s="18">
        <f t="shared" si="124"/>
        <v>0</v>
      </c>
      <c r="O1987" s="15"/>
    </row>
    <row r="1988" spans="1:15" ht="13.5">
      <c r="A1988" s="13">
        <v>203062574</v>
      </c>
      <c r="B1988" s="14" t="s">
        <v>2085</v>
      </c>
      <c r="C1988" s="15">
        <v>0</v>
      </c>
      <c r="D1988" s="15">
        <v>0</v>
      </c>
      <c r="E1988" s="15">
        <v>54992</v>
      </c>
      <c r="F1988" s="15">
        <v>54992</v>
      </c>
      <c r="G1988" s="11">
        <f t="shared" si="122"/>
        <v>0</v>
      </c>
      <c r="H1988" s="12">
        <f t="shared" si="123"/>
        <v>0</v>
      </c>
      <c r="I1988" s="324" t="s">
        <v>159</v>
      </c>
      <c r="J1988" s="17">
        <f>VLOOKUP(A1988,'TB 2023'!B:J,9,0)</f>
        <v>0</v>
      </c>
      <c r="K1988" s="18">
        <f t="shared" si="121"/>
        <v>0</v>
      </c>
      <c r="L1988" s="17">
        <f>VLOOKUP(A1988,'TB 2023'!B:M,12,0)</f>
        <v>54992</v>
      </c>
      <c r="M1988" s="18">
        <f t="shared" si="124"/>
        <v>0</v>
      </c>
      <c r="O1988" s="15"/>
    </row>
    <row r="1989" spans="1:15" ht="13.5">
      <c r="A1989" s="13">
        <v>203062575</v>
      </c>
      <c r="B1989" s="14" t="s">
        <v>2086</v>
      </c>
      <c r="C1989" s="15">
        <v>0</v>
      </c>
      <c r="D1989" s="15">
        <v>0</v>
      </c>
      <c r="E1989" s="15">
        <v>54966</v>
      </c>
      <c r="F1989" s="15">
        <v>54966</v>
      </c>
      <c r="G1989" s="11">
        <f t="shared" si="122"/>
        <v>0</v>
      </c>
      <c r="H1989" s="12">
        <f t="shared" si="123"/>
        <v>0</v>
      </c>
      <c r="I1989" s="324" t="s">
        <v>159</v>
      </c>
      <c r="J1989" s="17">
        <f>VLOOKUP(A1989,'TB 2023'!B:J,9,0)</f>
        <v>0</v>
      </c>
      <c r="K1989" s="18">
        <f t="shared" ref="K1989:K2052" si="125">J1989-C1989</f>
        <v>0</v>
      </c>
      <c r="L1989" s="17">
        <f>VLOOKUP(A1989,'TB 2023'!B:M,12,0)</f>
        <v>54966</v>
      </c>
      <c r="M1989" s="18">
        <f t="shared" si="124"/>
        <v>0</v>
      </c>
      <c r="O1989" s="15"/>
    </row>
    <row r="1990" spans="1:15" ht="13.5">
      <c r="A1990" s="13">
        <v>203062576</v>
      </c>
      <c r="B1990" s="14" t="s">
        <v>2087</v>
      </c>
      <c r="C1990" s="15">
        <v>0</v>
      </c>
      <c r="D1990" s="15">
        <v>0</v>
      </c>
      <c r="E1990" s="15">
        <v>46615</v>
      </c>
      <c r="F1990" s="15">
        <v>46615</v>
      </c>
      <c r="G1990" s="11">
        <f t="shared" ref="G1990:G2053" si="126">IF((C1990+E1990)-(D1990+F1990)&lt;0,0,(C1990+E1990)-(D1990+F1990))</f>
        <v>0</v>
      </c>
      <c r="H1990" s="12">
        <f t="shared" ref="H1990:H2053" si="127">-IF((C1990+E1990)-(D1990+F1990)&lt;0,(C1990+E1990)-(D1990+F1990),0)</f>
        <v>0</v>
      </c>
      <c r="I1990" s="324" t="s">
        <v>159</v>
      </c>
      <c r="J1990" s="17">
        <f>VLOOKUP(A1990,'TB 2023'!B:J,9,0)</f>
        <v>0</v>
      </c>
      <c r="K1990" s="18">
        <f t="shared" si="125"/>
        <v>0</v>
      </c>
      <c r="L1990" s="17">
        <f>VLOOKUP(A1990,'TB 2023'!B:M,12,0)</f>
        <v>46615</v>
      </c>
      <c r="M1990" s="18">
        <f t="shared" ref="M1990:M2053" si="128">L1990-F1990</f>
        <v>0</v>
      </c>
      <c r="O1990" s="15"/>
    </row>
    <row r="1991" spans="1:15" ht="13.5">
      <c r="A1991" s="13">
        <v>203062577</v>
      </c>
      <c r="B1991" s="14" t="s">
        <v>2088</v>
      </c>
      <c r="C1991" s="15">
        <v>0</v>
      </c>
      <c r="D1991" s="15">
        <v>0</v>
      </c>
      <c r="E1991" s="15">
        <v>0</v>
      </c>
      <c r="F1991" s="15">
        <v>0</v>
      </c>
      <c r="G1991" s="11">
        <f t="shared" si="126"/>
        <v>0</v>
      </c>
      <c r="H1991" s="12">
        <f t="shared" si="127"/>
        <v>0</v>
      </c>
      <c r="I1991" s="324" t="s">
        <v>159</v>
      </c>
      <c r="J1991" s="17">
        <f>VLOOKUP(A1991,'TB 2023'!B:J,9,0)</f>
        <v>0</v>
      </c>
      <c r="K1991" s="18">
        <f t="shared" si="125"/>
        <v>0</v>
      </c>
      <c r="L1991" s="17">
        <f>VLOOKUP(A1991,'TB 2023'!B:M,12,0)</f>
        <v>0</v>
      </c>
      <c r="M1991" s="18">
        <f t="shared" si="128"/>
        <v>0</v>
      </c>
      <c r="O1991" s="15"/>
    </row>
    <row r="1992" spans="1:15" ht="13.5">
      <c r="A1992" s="13">
        <v>203062578</v>
      </c>
      <c r="B1992" s="14" t="s">
        <v>2089</v>
      </c>
      <c r="C1992" s="15">
        <v>0</v>
      </c>
      <c r="D1992" s="15">
        <v>0</v>
      </c>
      <c r="E1992" s="15">
        <v>0</v>
      </c>
      <c r="F1992" s="15">
        <v>0</v>
      </c>
      <c r="G1992" s="11">
        <f t="shared" si="126"/>
        <v>0</v>
      </c>
      <c r="H1992" s="12">
        <f t="shared" si="127"/>
        <v>0</v>
      </c>
      <c r="I1992" s="324" t="s">
        <v>159</v>
      </c>
      <c r="J1992" s="17">
        <f>VLOOKUP(A1992,'TB 2023'!B:J,9,0)</f>
        <v>0</v>
      </c>
      <c r="K1992" s="18">
        <f t="shared" si="125"/>
        <v>0</v>
      </c>
      <c r="L1992" s="17">
        <f>VLOOKUP(A1992,'TB 2023'!B:M,12,0)</f>
        <v>0</v>
      </c>
      <c r="M1992" s="18">
        <f t="shared" si="128"/>
        <v>0</v>
      </c>
      <c r="O1992" s="15"/>
    </row>
    <row r="1993" spans="1:15" ht="13.5">
      <c r="A1993" s="13">
        <v>203062579</v>
      </c>
      <c r="B1993" s="14" t="s">
        <v>2090</v>
      </c>
      <c r="C1993" s="15">
        <v>0</v>
      </c>
      <c r="D1993" s="15">
        <v>0</v>
      </c>
      <c r="E1993" s="15">
        <v>0</v>
      </c>
      <c r="F1993" s="15">
        <v>0</v>
      </c>
      <c r="G1993" s="11">
        <f t="shared" si="126"/>
        <v>0</v>
      </c>
      <c r="H1993" s="12">
        <f t="shared" si="127"/>
        <v>0</v>
      </c>
      <c r="I1993" s="324" t="s">
        <v>159</v>
      </c>
      <c r="J1993" s="17">
        <f>VLOOKUP(A1993,'TB 2023'!B:J,9,0)</f>
        <v>0</v>
      </c>
      <c r="K1993" s="18">
        <f t="shared" si="125"/>
        <v>0</v>
      </c>
      <c r="L1993" s="17">
        <f>VLOOKUP(A1993,'TB 2023'!B:M,12,0)</f>
        <v>0</v>
      </c>
      <c r="M1993" s="18">
        <f t="shared" si="128"/>
        <v>0</v>
      </c>
      <c r="O1993" s="15"/>
    </row>
    <row r="1994" spans="1:15" ht="13.5">
      <c r="A1994" s="13">
        <v>203062580</v>
      </c>
      <c r="B1994" s="14" t="s">
        <v>2091</v>
      </c>
      <c r="C1994" s="15">
        <v>0</v>
      </c>
      <c r="D1994" s="15">
        <v>0</v>
      </c>
      <c r="E1994" s="15">
        <v>0</v>
      </c>
      <c r="F1994" s="15">
        <v>0</v>
      </c>
      <c r="G1994" s="11">
        <f t="shared" si="126"/>
        <v>0</v>
      </c>
      <c r="H1994" s="12">
        <f t="shared" si="127"/>
        <v>0</v>
      </c>
      <c r="I1994" s="324" t="s">
        <v>159</v>
      </c>
      <c r="J1994" s="17">
        <f>VLOOKUP(A1994,'TB 2023'!B:J,9,0)</f>
        <v>0</v>
      </c>
      <c r="K1994" s="18">
        <f t="shared" si="125"/>
        <v>0</v>
      </c>
      <c r="L1994" s="17">
        <f>VLOOKUP(A1994,'TB 2023'!B:M,12,0)</f>
        <v>0</v>
      </c>
      <c r="M1994" s="18">
        <f t="shared" si="128"/>
        <v>0</v>
      </c>
      <c r="O1994" s="15"/>
    </row>
    <row r="1995" spans="1:15" ht="13.5">
      <c r="A1995" s="13">
        <v>203062581</v>
      </c>
      <c r="B1995" s="14" t="s">
        <v>2092</v>
      </c>
      <c r="C1995" s="15">
        <v>0</v>
      </c>
      <c r="D1995" s="15">
        <v>0</v>
      </c>
      <c r="E1995" s="15">
        <v>47137.5</v>
      </c>
      <c r="F1995" s="15">
        <v>47137.5</v>
      </c>
      <c r="G1995" s="11">
        <f t="shared" si="126"/>
        <v>0</v>
      </c>
      <c r="H1995" s="12">
        <f t="shared" si="127"/>
        <v>0</v>
      </c>
      <c r="I1995" s="324" t="s">
        <v>159</v>
      </c>
      <c r="J1995" s="17">
        <f>VLOOKUP(A1995,'TB 2023'!B:J,9,0)</f>
        <v>0</v>
      </c>
      <c r="K1995" s="18">
        <f t="shared" si="125"/>
        <v>0</v>
      </c>
      <c r="L1995" s="17">
        <f>VLOOKUP(A1995,'TB 2023'!B:M,12,0)</f>
        <v>47137.5</v>
      </c>
      <c r="M1995" s="18">
        <f t="shared" si="128"/>
        <v>0</v>
      </c>
      <c r="O1995" s="15"/>
    </row>
    <row r="1996" spans="1:15" ht="13.5">
      <c r="A1996" s="13">
        <v>203063200</v>
      </c>
      <c r="B1996" s="14" t="s">
        <v>2093</v>
      </c>
      <c r="C1996" s="15">
        <v>0</v>
      </c>
      <c r="D1996" s="15">
        <v>0</v>
      </c>
      <c r="E1996" s="15">
        <v>13000</v>
      </c>
      <c r="F1996" s="15">
        <v>13000</v>
      </c>
      <c r="G1996" s="11">
        <f t="shared" si="126"/>
        <v>0</v>
      </c>
      <c r="H1996" s="12">
        <f t="shared" si="127"/>
        <v>0</v>
      </c>
      <c r="I1996" s="324" t="s">
        <v>159</v>
      </c>
      <c r="J1996" s="17">
        <f>VLOOKUP(A1996,'TB 2023'!B:J,9,0)</f>
        <v>0</v>
      </c>
      <c r="K1996" s="18">
        <f t="shared" si="125"/>
        <v>0</v>
      </c>
      <c r="L1996" s="17">
        <f>VLOOKUP(A1996,'TB 2023'!B:M,12,0)</f>
        <v>13000</v>
      </c>
      <c r="M1996" s="18">
        <f t="shared" si="128"/>
        <v>0</v>
      </c>
      <c r="O1996" s="15"/>
    </row>
    <row r="1997" spans="1:15" ht="13.5">
      <c r="A1997" s="13">
        <v>203063201</v>
      </c>
      <c r="B1997" s="14" t="s">
        <v>2094</v>
      </c>
      <c r="C1997" s="15">
        <v>0</v>
      </c>
      <c r="D1997" s="15">
        <v>0</v>
      </c>
      <c r="E1997" s="15">
        <v>13000</v>
      </c>
      <c r="F1997" s="15">
        <v>13000</v>
      </c>
      <c r="G1997" s="11">
        <f t="shared" si="126"/>
        <v>0</v>
      </c>
      <c r="H1997" s="12">
        <f t="shared" si="127"/>
        <v>0</v>
      </c>
      <c r="I1997" s="324" t="s">
        <v>159</v>
      </c>
      <c r="J1997" s="17">
        <f>VLOOKUP(A1997,'TB 2023'!B:J,9,0)</f>
        <v>0</v>
      </c>
      <c r="K1997" s="18">
        <f t="shared" si="125"/>
        <v>0</v>
      </c>
      <c r="L1997" s="17">
        <f>VLOOKUP(A1997,'TB 2023'!B:M,12,0)</f>
        <v>13000</v>
      </c>
      <c r="M1997" s="18">
        <f t="shared" si="128"/>
        <v>0</v>
      </c>
      <c r="O1997" s="15"/>
    </row>
    <row r="1998" spans="1:15" ht="13.5">
      <c r="A1998" s="13">
        <v>203063202</v>
      </c>
      <c r="B1998" s="14" t="s">
        <v>2095</v>
      </c>
      <c r="C1998" s="15">
        <v>0</v>
      </c>
      <c r="D1998" s="15">
        <v>0</v>
      </c>
      <c r="E1998" s="15">
        <v>13000</v>
      </c>
      <c r="F1998" s="15">
        <v>13000</v>
      </c>
      <c r="G1998" s="11">
        <f t="shared" si="126"/>
        <v>0</v>
      </c>
      <c r="H1998" s="12">
        <f t="shared" si="127"/>
        <v>0</v>
      </c>
      <c r="I1998" s="324" t="s">
        <v>159</v>
      </c>
      <c r="J1998" s="17">
        <f>VLOOKUP(A1998,'TB 2023'!B:J,9,0)</f>
        <v>0</v>
      </c>
      <c r="K1998" s="18">
        <f t="shared" si="125"/>
        <v>0</v>
      </c>
      <c r="L1998" s="17">
        <f>VLOOKUP(A1998,'TB 2023'!B:M,12,0)</f>
        <v>13000</v>
      </c>
      <c r="M1998" s="18">
        <f t="shared" si="128"/>
        <v>0</v>
      </c>
      <c r="O1998" s="15"/>
    </row>
    <row r="1999" spans="1:15" ht="13.5">
      <c r="A1999" s="13">
        <v>203063203</v>
      </c>
      <c r="B1999" s="14" t="s">
        <v>2096</v>
      </c>
      <c r="C1999" s="15">
        <v>0</v>
      </c>
      <c r="D1999" s="15">
        <v>0</v>
      </c>
      <c r="E1999" s="15">
        <v>13000</v>
      </c>
      <c r="F1999" s="15">
        <v>13000</v>
      </c>
      <c r="G1999" s="11">
        <f t="shared" si="126"/>
        <v>0</v>
      </c>
      <c r="H1999" s="12">
        <f t="shared" si="127"/>
        <v>0</v>
      </c>
      <c r="I1999" s="324" t="s">
        <v>159</v>
      </c>
      <c r="J1999" s="17">
        <f>VLOOKUP(A1999,'TB 2023'!B:J,9,0)</f>
        <v>0</v>
      </c>
      <c r="K1999" s="18">
        <f t="shared" si="125"/>
        <v>0</v>
      </c>
      <c r="L1999" s="17">
        <f>VLOOKUP(A1999,'TB 2023'!B:M,12,0)</f>
        <v>13000</v>
      </c>
      <c r="M1999" s="18">
        <f t="shared" si="128"/>
        <v>0</v>
      </c>
      <c r="O1999" s="15"/>
    </row>
    <row r="2000" spans="1:15" ht="13.5">
      <c r="A2000" s="13">
        <v>203063204</v>
      </c>
      <c r="B2000" s="14" t="s">
        <v>2097</v>
      </c>
      <c r="C2000" s="15">
        <v>0</v>
      </c>
      <c r="D2000" s="15">
        <v>0</v>
      </c>
      <c r="E2000" s="15">
        <v>13000</v>
      </c>
      <c r="F2000" s="15">
        <v>13000</v>
      </c>
      <c r="G2000" s="11">
        <f t="shared" si="126"/>
        <v>0</v>
      </c>
      <c r="H2000" s="12">
        <f t="shared" si="127"/>
        <v>0</v>
      </c>
      <c r="I2000" s="324" t="s">
        <v>159</v>
      </c>
      <c r="J2000" s="17">
        <f>VLOOKUP(A2000,'TB 2023'!B:J,9,0)</f>
        <v>0</v>
      </c>
      <c r="K2000" s="18">
        <f t="shared" si="125"/>
        <v>0</v>
      </c>
      <c r="L2000" s="17">
        <f>VLOOKUP(A2000,'TB 2023'!B:M,12,0)</f>
        <v>13000</v>
      </c>
      <c r="M2000" s="18">
        <f t="shared" si="128"/>
        <v>0</v>
      </c>
      <c r="O2000" s="15"/>
    </row>
    <row r="2001" spans="1:15" ht="13.5">
      <c r="A2001" s="13">
        <v>203063205</v>
      </c>
      <c r="B2001" s="14" t="s">
        <v>2098</v>
      </c>
      <c r="C2001" s="15">
        <v>0</v>
      </c>
      <c r="D2001" s="15">
        <v>0</v>
      </c>
      <c r="E2001" s="15">
        <v>13000</v>
      </c>
      <c r="F2001" s="15">
        <v>13000</v>
      </c>
      <c r="G2001" s="11">
        <f t="shared" si="126"/>
        <v>0</v>
      </c>
      <c r="H2001" s="12">
        <f t="shared" si="127"/>
        <v>0</v>
      </c>
      <c r="I2001" s="324" t="s">
        <v>159</v>
      </c>
      <c r="J2001" s="17">
        <f>VLOOKUP(A2001,'TB 2023'!B:J,9,0)</f>
        <v>0</v>
      </c>
      <c r="K2001" s="18">
        <f t="shared" si="125"/>
        <v>0</v>
      </c>
      <c r="L2001" s="17">
        <f>VLOOKUP(A2001,'TB 2023'!B:M,12,0)</f>
        <v>13000</v>
      </c>
      <c r="M2001" s="18">
        <f t="shared" si="128"/>
        <v>0</v>
      </c>
      <c r="O2001" s="15"/>
    </row>
    <row r="2002" spans="1:15" ht="13.5">
      <c r="A2002" s="13">
        <v>203063206</v>
      </c>
      <c r="B2002" s="14" t="s">
        <v>2099</v>
      </c>
      <c r="C2002" s="15">
        <v>0</v>
      </c>
      <c r="D2002" s="15">
        <v>0</v>
      </c>
      <c r="E2002" s="15">
        <v>13000</v>
      </c>
      <c r="F2002" s="15">
        <v>13000</v>
      </c>
      <c r="G2002" s="11">
        <f t="shared" si="126"/>
        <v>0</v>
      </c>
      <c r="H2002" s="12">
        <f t="shared" si="127"/>
        <v>0</v>
      </c>
      <c r="I2002" s="324" t="s">
        <v>159</v>
      </c>
      <c r="J2002" s="17">
        <f>VLOOKUP(A2002,'TB 2023'!B:J,9,0)</f>
        <v>0</v>
      </c>
      <c r="K2002" s="18">
        <f t="shared" si="125"/>
        <v>0</v>
      </c>
      <c r="L2002" s="17">
        <f>VLOOKUP(A2002,'TB 2023'!B:M,12,0)</f>
        <v>13000</v>
      </c>
      <c r="M2002" s="18">
        <f t="shared" si="128"/>
        <v>0</v>
      </c>
      <c r="O2002" s="15"/>
    </row>
    <row r="2003" spans="1:15" ht="13.5">
      <c r="A2003" s="13">
        <v>203063207</v>
      </c>
      <c r="B2003" s="14" t="s">
        <v>2100</v>
      </c>
      <c r="C2003" s="15">
        <v>0</v>
      </c>
      <c r="D2003" s="15">
        <v>0</v>
      </c>
      <c r="E2003" s="15">
        <v>6000</v>
      </c>
      <c r="F2003" s="15">
        <v>6000</v>
      </c>
      <c r="G2003" s="11">
        <f t="shared" si="126"/>
        <v>0</v>
      </c>
      <c r="H2003" s="12">
        <f t="shared" si="127"/>
        <v>0</v>
      </c>
      <c r="I2003" s="324" t="s">
        <v>159</v>
      </c>
      <c r="J2003" s="17">
        <f>VLOOKUP(A2003,'TB 2023'!B:J,9,0)</f>
        <v>0</v>
      </c>
      <c r="K2003" s="18">
        <f t="shared" si="125"/>
        <v>0</v>
      </c>
      <c r="L2003" s="17">
        <f>VLOOKUP(A2003,'TB 2023'!B:M,12,0)</f>
        <v>6000</v>
      </c>
      <c r="M2003" s="18">
        <f t="shared" si="128"/>
        <v>0</v>
      </c>
      <c r="O2003" s="15"/>
    </row>
    <row r="2004" spans="1:15" ht="13.5">
      <c r="A2004" s="13">
        <v>203063208</v>
      </c>
      <c r="B2004" s="14" t="s">
        <v>2101</v>
      </c>
      <c r="C2004" s="15">
        <v>0</v>
      </c>
      <c r="D2004" s="15">
        <v>0</v>
      </c>
      <c r="E2004" s="15">
        <v>0</v>
      </c>
      <c r="F2004" s="15">
        <v>0</v>
      </c>
      <c r="G2004" s="11">
        <f t="shared" si="126"/>
        <v>0</v>
      </c>
      <c r="H2004" s="12">
        <f t="shared" si="127"/>
        <v>0</v>
      </c>
      <c r="I2004" s="324" t="s">
        <v>159</v>
      </c>
      <c r="J2004" s="17">
        <f>VLOOKUP(A2004,'TB 2023'!B:J,9,0)</f>
        <v>0</v>
      </c>
      <c r="K2004" s="18">
        <f t="shared" si="125"/>
        <v>0</v>
      </c>
      <c r="L2004" s="17">
        <f>VLOOKUP(A2004,'TB 2023'!B:M,12,0)</f>
        <v>0</v>
      </c>
      <c r="M2004" s="18">
        <f t="shared" si="128"/>
        <v>0</v>
      </c>
      <c r="O2004" s="15"/>
    </row>
    <row r="2005" spans="1:15" ht="13.5">
      <c r="A2005" s="13">
        <v>203063209</v>
      </c>
      <c r="B2005" s="14" t="s">
        <v>2102</v>
      </c>
      <c r="C2005" s="15">
        <v>0</v>
      </c>
      <c r="D2005" s="15">
        <v>0</v>
      </c>
      <c r="E2005" s="15">
        <v>13000</v>
      </c>
      <c r="F2005" s="15">
        <v>13000</v>
      </c>
      <c r="G2005" s="11">
        <f t="shared" si="126"/>
        <v>0</v>
      </c>
      <c r="H2005" s="12">
        <f t="shared" si="127"/>
        <v>0</v>
      </c>
      <c r="I2005" s="324" t="s">
        <v>159</v>
      </c>
      <c r="J2005" s="17">
        <f>VLOOKUP(A2005,'TB 2023'!B:J,9,0)</f>
        <v>0</v>
      </c>
      <c r="K2005" s="18">
        <f t="shared" si="125"/>
        <v>0</v>
      </c>
      <c r="L2005" s="17">
        <f>VLOOKUP(A2005,'TB 2023'!B:M,12,0)</f>
        <v>13000</v>
      </c>
      <c r="M2005" s="18">
        <f t="shared" si="128"/>
        <v>0</v>
      </c>
      <c r="O2005" s="15"/>
    </row>
    <row r="2006" spans="1:15" ht="13.5">
      <c r="A2006" s="13">
        <v>203063210</v>
      </c>
      <c r="B2006" s="14" t="s">
        <v>2103</v>
      </c>
      <c r="C2006" s="15">
        <v>0</v>
      </c>
      <c r="D2006" s="15">
        <v>0</v>
      </c>
      <c r="E2006" s="15">
        <v>24061.5</v>
      </c>
      <c r="F2006" s="15">
        <v>24061.5</v>
      </c>
      <c r="G2006" s="11">
        <f t="shared" si="126"/>
        <v>0</v>
      </c>
      <c r="H2006" s="12">
        <f t="shared" si="127"/>
        <v>0</v>
      </c>
      <c r="I2006" s="324" t="s">
        <v>159</v>
      </c>
      <c r="J2006" s="17">
        <f>VLOOKUP(A2006,'TB 2023'!B:J,9,0)</f>
        <v>0</v>
      </c>
      <c r="K2006" s="18">
        <f t="shared" si="125"/>
        <v>0</v>
      </c>
      <c r="L2006" s="17">
        <f>VLOOKUP(A2006,'TB 2023'!B:M,12,0)</f>
        <v>24061.5</v>
      </c>
      <c r="M2006" s="18">
        <f t="shared" si="128"/>
        <v>0</v>
      </c>
      <c r="O2006" s="15"/>
    </row>
    <row r="2007" spans="1:15" ht="13.5">
      <c r="A2007" s="13">
        <v>203063211</v>
      </c>
      <c r="B2007" s="14" t="s">
        <v>2104</v>
      </c>
      <c r="C2007" s="15">
        <v>0</v>
      </c>
      <c r="D2007" s="15">
        <v>0</v>
      </c>
      <c r="E2007" s="15">
        <v>21751</v>
      </c>
      <c r="F2007" s="15">
        <v>21751</v>
      </c>
      <c r="G2007" s="11">
        <f t="shared" si="126"/>
        <v>0</v>
      </c>
      <c r="H2007" s="12">
        <f t="shared" si="127"/>
        <v>0</v>
      </c>
      <c r="I2007" s="324" t="s">
        <v>159</v>
      </c>
      <c r="J2007" s="17">
        <f>VLOOKUP(A2007,'TB 2023'!B:J,9,0)</f>
        <v>0</v>
      </c>
      <c r="K2007" s="18">
        <f t="shared" si="125"/>
        <v>0</v>
      </c>
      <c r="L2007" s="17">
        <f>VLOOKUP(A2007,'TB 2023'!B:M,12,0)</f>
        <v>21751</v>
      </c>
      <c r="M2007" s="18">
        <f t="shared" si="128"/>
        <v>0</v>
      </c>
      <c r="O2007" s="15"/>
    </row>
    <row r="2008" spans="1:15" ht="13.5">
      <c r="A2008" s="13">
        <v>203063212</v>
      </c>
      <c r="B2008" s="14" t="s">
        <v>2105</v>
      </c>
      <c r="C2008" s="15">
        <v>0</v>
      </c>
      <c r="D2008" s="15">
        <v>0</v>
      </c>
      <c r="E2008" s="15">
        <v>36038</v>
      </c>
      <c r="F2008" s="15">
        <v>36038</v>
      </c>
      <c r="G2008" s="11">
        <f t="shared" si="126"/>
        <v>0</v>
      </c>
      <c r="H2008" s="12">
        <f t="shared" si="127"/>
        <v>0</v>
      </c>
      <c r="I2008" s="324" t="s">
        <v>159</v>
      </c>
      <c r="J2008" s="17">
        <f>VLOOKUP(A2008,'TB 2023'!B:J,9,0)</f>
        <v>0</v>
      </c>
      <c r="K2008" s="18">
        <f t="shared" si="125"/>
        <v>0</v>
      </c>
      <c r="L2008" s="17">
        <f>VLOOKUP(A2008,'TB 2023'!B:M,12,0)</f>
        <v>36038</v>
      </c>
      <c r="M2008" s="18">
        <f t="shared" si="128"/>
        <v>0</v>
      </c>
      <c r="O2008" s="15"/>
    </row>
    <row r="2009" spans="1:15" ht="13.5">
      <c r="A2009" s="13">
        <v>203063213</v>
      </c>
      <c r="B2009" s="14" t="s">
        <v>2106</v>
      </c>
      <c r="C2009" s="15">
        <v>0</v>
      </c>
      <c r="D2009" s="15">
        <v>0</v>
      </c>
      <c r="E2009" s="15">
        <v>37965</v>
      </c>
      <c r="F2009" s="15">
        <v>37965</v>
      </c>
      <c r="G2009" s="11">
        <f t="shared" si="126"/>
        <v>0</v>
      </c>
      <c r="H2009" s="12">
        <f t="shared" si="127"/>
        <v>0</v>
      </c>
      <c r="I2009" s="324" t="s">
        <v>159</v>
      </c>
      <c r="J2009" s="17">
        <f>VLOOKUP(A2009,'TB 2023'!B:J,9,0)</f>
        <v>0</v>
      </c>
      <c r="K2009" s="18">
        <f t="shared" si="125"/>
        <v>0</v>
      </c>
      <c r="L2009" s="17">
        <f>VLOOKUP(A2009,'TB 2023'!B:M,12,0)</f>
        <v>37965</v>
      </c>
      <c r="M2009" s="18">
        <f t="shared" si="128"/>
        <v>0</v>
      </c>
      <c r="O2009" s="15"/>
    </row>
    <row r="2010" spans="1:15" ht="13.5">
      <c r="A2010" s="13">
        <v>203063214</v>
      </c>
      <c r="B2010" s="14" t="s">
        <v>2107</v>
      </c>
      <c r="C2010" s="15">
        <v>0</v>
      </c>
      <c r="D2010" s="15">
        <v>0</v>
      </c>
      <c r="E2010" s="15">
        <v>47000</v>
      </c>
      <c r="F2010" s="15">
        <v>47000</v>
      </c>
      <c r="G2010" s="11">
        <f t="shared" si="126"/>
        <v>0</v>
      </c>
      <c r="H2010" s="12">
        <f t="shared" si="127"/>
        <v>0</v>
      </c>
      <c r="I2010" s="324" t="s">
        <v>159</v>
      </c>
      <c r="J2010" s="17">
        <f>VLOOKUP(A2010,'TB 2023'!B:J,9,0)</f>
        <v>0</v>
      </c>
      <c r="K2010" s="18">
        <f t="shared" si="125"/>
        <v>0</v>
      </c>
      <c r="L2010" s="17">
        <f>VLOOKUP(A2010,'TB 2023'!B:M,12,0)</f>
        <v>47000</v>
      </c>
      <c r="M2010" s="18">
        <f t="shared" si="128"/>
        <v>0</v>
      </c>
      <c r="O2010" s="15"/>
    </row>
    <row r="2011" spans="1:15" ht="13.5">
      <c r="A2011" s="13">
        <v>203063215</v>
      </c>
      <c r="B2011" s="14" t="s">
        <v>2108</v>
      </c>
      <c r="C2011" s="15">
        <v>0</v>
      </c>
      <c r="D2011" s="15">
        <v>0</v>
      </c>
      <c r="E2011" s="15">
        <v>21634</v>
      </c>
      <c r="F2011" s="15">
        <v>21634</v>
      </c>
      <c r="G2011" s="11">
        <f t="shared" si="126"/>
        <v>0</v>
      </c>
      <c r="H2011" s="12">
        <f t="shared" si="127"/>
        <v>0</v>
      </c>
      <c r="I2011" s="324" t="s">
        <v>159</v>
      </c>
      <c r="J2011" s="17">
        <f>VLOOKUP(A2011,'TB 2023'!B:J,9,0)</f>
        <v>0</v>
      </c>
      <c r="K2011" s="18">
        <f t="shared" si="125"/>
        <v>0</v>
      </c>
      <c r="L2011" s="17">
        <f>VLOOKUP(A2011,'TB 2023'!B:M,12,0)</f>
        <v>21634</v>
      </c>
      <c r="M2011" s="18">
        <f t="shared" si="128"/>
        <v>0</v>
      </c>
      <c r="O2011" s="15"/>
    </row>
    <row r="2012" spans="1:15" ht="13.5">
      <c r="A2012" s="13">
        <v>203063216</v>
      </c>
      <c r="B2012" s="14" t="s">
        <v>2109</v>
      </c>
      <c r="C2012" s="15">
        <v>0</v>
      </c>
      <c r="D2012" s="15">
        <v>0</v>
      </c>
      <c r="E2012" s="15">
        <v>21797</v>
      </c>
      <c r="F2012" s="15">
        <v>21797</v>
      </c>
      <c r="G2012" s="11">
        <f t="shared" si="126"/>
        <v>0</v>
      </c>
      <c r="H2012" s="12">
        <f t="shared" si="127"/>
        <v>0</v>
      </c>
      <c r="I2012" s="324" t="s">
        <v>159</v>
      </c>
      <c r="J2012" s="17">
        <f>VLOOKUP(A2012,'TB 2023'!B:J,9,0)</f>
        <v>0</v>
      </c>
      <c r="K2012" s="18">
        <f t="shared" si="125"/>
        <v>0</v>
      </c>
      <c r="L2012" s="17">
        <f>VLOOKUP(A2012,'TB 2023'!B:M,12,0)</f>
        <v>21797</v>
      </c>
      <c r="M2012" s="18">
        <f t="shared" si="128"/>
        <v>0</v>
      </c>
      <c r="O2012" s="15"/>
    </row>
    <row r="2013" spans="1:15" ht="13.5">
      <c r="A2013" s="13">
        <v>203063217</v>
      </c>
      <c r="B2013" s="14" t="s">
        <v>2110</v>
      </c>
      <c r="C2013" s="15">
        <v>0</v>
      </c>
      <c r="D2013" s="15">
        <v>0</v>
      </c>
      <c r="E2013" s="15">
        <v>35684</v>
      </c>
      <c r="F2013" s="15">
        <v>35684</v>
      </c>
      <c r="G2013" s="11">
        <f t="shared" si="126"/>
        <v>0</v>
      </c>
      <c r="H2013" s="12">
        <f t="shared" si="127"/>
        <v>0</v>
      </c>
      <c r="I2013" s="324" t="s">
        <v>159</v>
      </c>
      <c r="J2013" s="17">
        <f>VLOOKUP(A2013,'TB 2023'!B:J,9,0)</f>
        <v>0</v>
      </c>
      <c r="K2013" s="18">
        <f t="shared" si="125"/>
        <v>0</v>
      </c>
      <c r="L2013" s="17">
        <f>VLOOKUP(A2013,'TB 2023'!B:M,12,0)</f>
        <v>35684</v>
      </c>
      <c r="M2013" s="18">
        <f t="shared" si="128"/>
        <v>0</v>
      </c>
      <c r="O2013" s="15"/>
    </row>
    <row r="2014" spans="1:15" ht="13.5">
      <c r="A2014" s="13">
        <v>203063218</v>
      </c>
      <c r="B2014" s="14" t="s">
        <v>2111</v>
      </c>
      <c r="C2014" s="15">
        <v>0</v>
      </c>
      <c r="D2014" s="15">
        <v>0</v>
      </c>
      <c r="E2014" s="15">
        <v>33366</v>
      </c>
      <c r="F2014" s="15">
        <v>33366</v>
      </c>
      <c r="G2014" s="11">
        <f t="shared" si="126"/>
        <v>0</v>
      </c>
      <c r="H2014" s="12">
        <f t="shared" si="127"/>
        <v>0</v>
      </c>
      <c r="I2014" s="324" t="s">
        <v>159</v>
      </c>
      <c r="J2014" s="17">
        <f>VLOOKUP(A2014,'TB 2023'!B:J,9,0)</f>
        <v>0</v>
      </c>
      <c r="K2014" s="18">
        <f t="shared" si="125"/>
        <v>0</v>
      </c>
      <c r="L2014" s="17">
        <f>VLOOKUP(A2014,'TB 2023'!B:M,12,0)</f>
        <v>33366</v>
      </c>
      <c r="M2014" s="18">
        <f t="shared" si="128"/>
        <v>0</v>
      </c>
      <c r="O2014" s="15"/>
    </row>
    <row r="2015" spans="1:15" ht="13.5">
      <c r="A2015" s="13">
        <v>203063219</v>
      </c>
      <c r="B2015" s="14" t="s">
        <v>2112</v>
      </c>
      <c r="C2015" s="15">
        <v>0</v>
      </c>
      <c r="D2015" s="15">
        <v>0</v>
      </c>
      <c r="E2015" s="15">
        <v>33101</v>
      </c>
      <c r="F2015" s="15">
        <v>33101</v>
      </c>
      <c r="G2015" s="11">
        <f t="shared" si="126"/>
        <v>0</v>
      </c>
      <c r="H2015" s="12">
        <f t="shared" si="127"/>
        <v>0</v>
      </c>
      <c r="I2015" s="324" t="s">
        <v>159</v>
      </c>
      <c r="J2015" s="17">
        <f>VLOOKUP(A2015,'TB 2023'!B:J,9,0)</f>
        <v>0</v>
      </c>
      <c r="K2015" s="18">
        <f t="shared" si="125"/>
        <v>0</v>
      </c>
      <c r="L2015" s="17">
        <f>VLOOKUP(A2015,'TB 2023'!B:M,12,0)</f>
        <v>33101</v>
      </c>
      <c r="M2015" s="18">
        <f t="shared" si="128"/>
        <v>0</v>
      </c>
      <c r="O2015" s="15"/>
    </row>
    <row r="2016" spans="1:15" ht="13.5">
      <c r="A2016" s="13">
        <v>203063220</v>
      </c>
      <c r="B2016" s="14" t="s">
        <v>2113</v>
      </c>
      <c r="C2016" s="15">
        <v>0</v>
      </c>
      <c r="D2016" s="15">
        <v>0</v>
      </c>
      <c r="E2016" s="15">
        <v>34734</v>
      </c>
      <c r="F2016" s="15">
        <v>34734</v>
      </c>
      <c r="G2016" s="11">
        <f t="shared" si="126"/>
        <v>0</v>
      </c>
      <c r="H2016" s="12">
        <f t="shared" si="127"/>
        <v>0</v>
      </c>
      <c r="I2016" s="324" t="s">
        <v>159</v>
      </c>
      <c r="J2016" s="17">
        <f>VLOOKUP(A2016,'TB 2023'!B:J,9,0)</f>
        <v>0</v>
      </c>
      <c r="K2016" s="18">
        <f t="shared" si="125"/>
        <v>0</v>
      </c>
      <c r="L2016" s="17">
        <f>VLOOKUP(A2016,'TB 2023'!B:M,12,0)</f>
        <v>34734</v>
      </c>
      <c r="M2016" s="18">
        <f t="shared" si="128"/>
        <v>0</v>
      </c>
      <c r="O2016" s="15"/>
    </row>
    <row r="2017" spans="1:15" ht="13.5">
      <c r="A2017" s="13">
        <v>203063221</v>
      </c>
      <c r="B2017" s="14" t="s">
        <v>2114</v>
      </c>
      <c r="C2017" s="15">
        <v>0</v>
      </c>
      <c r="D2017" s="15">
        <v>0</v>
      </c>
      <c r="E2017" s="15">
        <v>37862</v>
      </c>
      <c r="F2017" s="15">
        <v>37862</v>
      </c>
      <c r="G2017" s="11">
        <f t="shared" si="126"/>
        <v>0</v>
      </c>
      <c r="H2017" s="12">
        <f t="shared" si="127"/>
        <v>0</v>
      </c>
      <c r="I2017" s="324" t="s">
        <v>159</v>
      </c>
      <c r="J2017" s="17">
        <f>VLOOKUP(A2017,'TB 2023'!B:J,9,0)</f>
        <v>0</v>
      </c>
      <c r="K2017" s="18">
        <f t="shared" si="125"/>
        <v>0</v>
      </c>
      <c r="L2017" s="17">
        <f>VLOOKUP(A2017,'TB 2023'!B:M,12,0)</f>
        <v>37862</v>
      </c>
      <c r="M2017" s="18">
        <f t="shared" si="128"/>
        <v>0</v>
      </c>
      <c r="O2017" s="15"/>
    </row>
    <row r="2018" spans="1:15" ht="13.5">
      <c r="A2018" s="13">
        <v>203063222</v>
      </c>
      <c r="B2018" s="14" t="s">
        <v>2115</v>
      </c>
      <c r="C2018" s="15">
        <v>0</v>
      </c>
      <c r="D2018" s="15">
        <v>0</v>
      </c>
      <c r="E2018" s="15">
        <v>29691</v>
      </c>
      <c r="F2018" s="15">
        <v>29691</v>
      </c>
      <c r="G2018" s="11">
        <f t="shared" si="126"/>
        <v>0</v>
      </c>
      <c r="H2018" s="12">
        <f t="shared" si="127"/>
        <v>0</v>
      </c>
      <c r="I2018" s="324" t="s">
        <v>159</v>
      </c>
      <c r="J2018" s="17">
        <f>VLOOKUP(A2018,'TB 2023'!B:J,9,0)</f>
        <v>0</v>
      </c>
      <c r="K2018" s="18">
        <f t="shared" si="125"/>
        <v>0</v>
      </c>
      <c r="L2018" s="17">
        <f>VLOOKUP(A2018,'TB 2023'!B:M,12,0)</f>
        <v>29691</v>
      </c>
      <c r="M2018" s="18">
        <f t="shared" si="128"/>
        <v>0</v>
      </c>
      <c r="O2018" s="15"/>
    </row>
    <row r="2019" spans="1:15" ht="13.5">
      <c r="A2019" s="13">
        <v>203063223</v>
      </c>
      <c r="B2019" s="14" t="s">
        <v>2116</v>
      </c>
      <c r="C2019" s="15">
        <v>0</v>
      </c>
      <c r="D2019" s="15">
        <v>0</v>
      </c>
      <c r="E2019" s="15">
        <v>44034</v>
      </c>
      <c r="F2019" s="15">
        <v>44034</v>
      </c>
      <c r="G2019" s="11">
        <f t="shared" si="126"/>
        <v>0</v>
      </c>
      <c r="H2019" s="12">
        <f t="shared" si="127"/>
        <v>0</v>
      </c>
      <c r="I2019" s="324" t="s">
        <v>159</v>
      </c>
      <c r="J2019" s="17">
        <f>VLOOKUP(A2019,'TB 2023'!B:J,9,0)</f>
        <v>0</v>
      </c>
      <c r="K2019" s="18">
        <f t="shared" si="125"/>
        <v>0</v>
      </c>
      <c r="L2019" s="17">
        <f>VLOOKUP(A2019,'TB 2023'!B:M,12,0)</f>
        <v>44034</v>
      </c>
      <c r="M2019" s="18">
        <f t="shared" si="128"/>
        <v>0</v>
      </c>
      <c r="O2019" s="15"/>
    </row>
    <row r="2020" spans="1:15" ht="13.5">
      <c r="A2020" s="13">
        <v>203063224</v>
      </c>
      <c r="B2020" s="14" t="s">
        <v>2117</v>
      </c>
      <c r="C2020" s="15">
        <v>0</v>
      </c>
      <c r="D2020" s="15">
        <v>0</v>
      </c>
      <c r="E2020" s="15">
        <v>42284</v>
      </c>
      <c r="F2020" s="15">
        <v>42284</v>
      </c>
      <c r="G2020" s="11">
        <f t="shared" si="126"/>
        <v>0</v>
      </c>
      <c r="H2020" s="12">
        <f t="shared" si="127"/>
        <v>0</v>
      </c>
      <c r="I2020" s="324" t="s">
        <v>159</v>
      </c>
      <c r="J2020" s="17">
        <f>VLOOKUP(A2020,'TB 2023'!B:J,9,0)</f>
        <v>0</v>
      </c>
      <c r="K2020" s="18">
        <f t="shared" si="125"/>
        <v>0</v>
      </c>
      <c r="L2020" s="17">
        <f>VLOOKUP(A2020,'TB 2023'!B:M,12,0)</f>
        <v>42284</v>
      </c>
      <c r="M2020" s="18">
        <f t="shared" si="128"/>
        <v>0</v>
      </c>
      <c r="O2020" s="15"/>
    </row>
    <row r="2021" spans="1:15" ht="13.5">
      <c r="A2021" s="13">
        <v>203063225</v>
      </c>
      <c r="B2021" s="14" t="s">
        <v>2118</v>
      </c>
      <c r="C2021" s="15">
        <v>0</v>
      </c>
      <c r="D2021" s="15">
        <v>0</v>
      </c>
      <c r="E2021" s="15">
        <v>0</v>
      </c>
      <c r="F2021" s="15">
        <v>0</v>
      </c>
      <c r="G2021" s="11">
        <f t="shared" si="126"/>
        <v>0</v>
      </c>
      <c r="H2021" s="12">
        <f t="shared" si="127"/>
        <v>0</v>
      </c>
      <c r="I2021" s="324" t="s">
        <v>159</v>
      </c>
      <c r="J2021" s="17">
        <f>VLOOKUP(A2021,'TB 2023'!B:J,9,0)</f>
        <v>0</v>
      </c>
      <c r="K2021" s="18">
        <f t="shared" si="125"/>
        <v>0</v>
      </c>
      <c r="L2021" s="17">
        <f>VLOOKUP(A2021,'TB 2023'!B:M,12,0)</f>
        <v>0</v>
      </c>
      <c r="M2021" s="18">
        <f t="shared" si="128"/>
        <v>0</v>
      </c>
      <c r="O2021" s="15"/>
    </row>
    <row r="2022" spans="1:15" ht="13.5">
      <c r="A2022" s="13">
        <v>203063226</v>
      </c>
      <c r="B2022" s="14" t="s">
        <v>2119</v>
      </c>
      <c r="C2022" s="15">
        <v>0</v>
      </c>
      <c r="D2022" s="15">
        <v>0</v>
      </c>
      <c r="E2022" s="15">
        <v>44352</v>
      </c>
      <c r="F2022" s="15">
        <v>44352</v>
      </c>
      <c r="G2022" s="11">
        <f t="shared" si="126"/>
        <v>0</v>
      </c>
      <c r="H2022" s="12">
        <f t="shared" si="127"/>
        <v>0</v>
      </c>
      <c r="I2022" s="324" t="s">
        <v>159</v>
      </c>
      <c r="J2022" s="17">
        <f>VLOOKUP(A2022,'TB 2023'!B:J,9,0)</f>
        <v>0</v>
      </c>
      <c r="K2022" s="18">
        <f t="shared" si="125"/>
        <v>0</v>
      </c>
      <c r="L2022" s="17">
        <f>VLOOKUP(A2022,'TB 2023'!B:M,12,0)</f>
        <v>44352</v>
      </c>
      <c r="M2022" s="18">
        <f t="shared" si="128"/>
        <v>0</v>
      </c>
      <c r="O2022" s="15"/>
    </row>
    <row r="2023" spans="1:15" ht="13.5">
      <c r="A2023" s="13">
        <v>203063227</v>
      </c>
      <c r="B2023" s="14" t="s">
        <v>2120</v>
      </c>
      <c r="C2023" s="15">
        <v>0</v>
      </c>
      <c r="D2023" s="15">
        <v>0</v>
      </c>
      <c r="E2023" s="15">
        <v>0</v>
      </c>
      <c r="F2023" s="15">
        <v>0</v>
      </c>
      <c r="G2023" s="11">
        <f t="shared" si="126"/>
        <v>0</v>
      </c>
      <c r="H2023" s="12">
        <f t="shared" si="127"/>
        <v>0</v>
      </c>
      <c r="I2023" s="324" t="s">
        <v>159</v>
      </c>
      <c r="J2023" s="17">
        <f>VLOOKUP(A2023,'TB 2023'!B:J,9,0)</f>
        <v>0</v>
      </c>
      <c r="K2023" s="18">
        <f t="shared" si="125"/>
        <v>0</v>
      </c>
      <c r="L2023" s="17">
        <f>VLOOKUP(A2023,'TB 2023'!B:M,12,0)</f>
        <v>0</v>
      </c>
      <c r="M2023" s="18">
        <f t="shared" si="128"/>
        <v>0</v>
      </c>
      <c r="O2023" s="15"/>
    </row>
    <row r="2024" spans="1:15" ht="13.5">
      <c r="A2024" s="13">
        <v>203063228</v>
      </c>
      <c r="B2024" s="14" t="s">
        <v>2121</v>
      </c>
      <c r="C2024" s="15">
        <v>0</v>
      </c>
      <c r="D2024" s="15">
        <v>0</v>
      </c>
      <c r="E2024" s="15">
        <v>0</v>
      </c>
      <c r="F2024" s="15">
        <v>0</v>
      </c>
      <c r="G2024" s="11">
        <f t="shared" si="126"/>
        <v>0</v>
      </c>
      <c r="H2024" s="12">
        <f t="shared" si="127"/>
        <v>0</v>
      </c>
      <c r="I2024" s="324" t="s">
        <v>159</v>
      </c>
      <c r="J2024" s="17">
        <f>VLOOKUP(A2024,'TB 2023'!B:J,9,0)</f>
        <v>0</v>
      </c>
      <c r="K2024" s="18">
        <f t="shared" si="125"/>
        <v>0</v>
      </c>
      <c r="L2024" s="17">
        <f>VLOOKUP(A2024,'TB 2023'!B:M,12,0)</f>
        <v>0</v>
      </c>
      <c r="M2024" s="18">
        <f t="shared" si="128"/>
        <v>0</v>
      </c>
      <c r="O2024" s="15"/>
    </row>
    <row r="2025" spans="1:15" ht="13.5">
      <c r="A2025" s="13">
        <v>203063229</v>
      </c>
      <c r="B2025" s="14" t="s">
        <v>2122</v>
      </c>
      <c r="C2025" s="15">
        <v>0</v>
      </c>
      <c r="D2025" s="15">
        <v>0</v>
      </c>
      <c r="E2025" s="15">
        <v>13000</v>
      </c>
      <c r="F2025" s="15">
        <v>13000</v>
      </c>
      <c r="G2025" s="11">
        <f t="shared" si="126"/>
        <v>0</v>
      </c>
      <c r="H2025" s="12">
        <f t="shared" si="127"/>
        <v>0</v>
      </c>
      <c r="I2025" s="324" t="s">
        <v>159</v>
      </c>
      <c r="J2025" s="17">
        <f>VLOOKUP(A2025,'TB 2023'!B:J,9,0)</f>
        <v>0</v>
      </c>
      <c r="K2025" s="18">
        <f t="shared" si="125"/>
        <v>0</v>
      </c>
      <c r="L2025" s="17">
        <f>VLOOKUP(A2025,'TB 2023'!B:M,12,0)</f>
        <v>13000</v>
      </c>
      <c r="M2025" s="18">
        <f t="shared" si="128"/>
        <v>0</v>
      </c>
      <c r="O2025" s="15"/>
    </row>
    <row r="2026" spans="1:15" ht="13.5">
      <c r="A2026" s="13">
        <v>203063230</v>
      </c>
      <c r="B2026" s="14" t="s">
        <v>2123</v>
      </c>
      <c r="C2026" s="15">
        <v>0</v>
      </c>
      <c r="D2026" s="15">
        <v>0</v>
      </c>
      <c r="E2026" s="15">
        <v>0</v>
      </c>
      <c r="F2026" s="15">
        <v>0</v>
      </c>
      <c r="G2026" s="11">
        <f t="shared" si="126"/>
        <v>0</v>
      </c>
      <c r="H2026" s="12">
        <f t="shared" si="127"/>
        <v>0</v>
      </c>
      <c r="I2026" s="324" t="s">
        <v>159</v>
      </c>
      <c r="J2026" s="17">
        <f>VLOOKUP(A2026,'TB 2023'!B:J,9,0)</f>
        <v>0</v>
      </c>
      <c r="K2026" s="18">
        <f t="shared" si="125"/>
        <v>0</v>
      </c>
      <c r="L2026" s="17">
        <f>VLOOKUP(A2026,'TB 2023'!B:M,12,0)</f>
        <v>0</v>
      </c>
      <c r="M2026" s="18">
        <f t="shared" si="128"/>
        <v>0</v>
      </c>
      <c r="O2026" s="15"/>
    </row>
    <row r="2027" spans="1:15" ht="13.5">
      <c r="A2027" s="13">
        <v>203063231</v>
      </c>
      <c r="B2027" s="14" t="s">
        <v>2124</v>
      </c>
      <c r="C2027" s="15">
        <v>0</v>
      </c>
      <c r="D2027" s="15">
        <v>0</v>
      </c>
      <c r="E2027" s="15">
        <v>13000</v>
      </c>
      <c r="F2027" s="15">
        <v>13000</v>
      </c>
      <c r="G2027" s="11">
        <f t="shared" si="126"/>
        <v>0</v>
      </c>
      <c r="H2027" s="12">
        <f t="shared" si="127"/>
        <v>0</v>
      </c>
      <c r="I2027" s="324" t="s">
        <v>159</v>
      </c>
      <c r="J2027" s="17">
        <f>VLOOKUP(A2027,'TB 2023'!B:J,9,0)</f>
        <v>0</v>
      </c>
      <c r="K2027" s="18">
        <f t="shared" si="125"/>
        <v>0</v>
      </c>
      <c r="L2027" s="17">
        <f>VLOOKUP(A2027,'TB 2023'!B:M,12,0)</f>
        <v>13000</v>
      </c>
      <c r="M2027" s="18">
        <f t="shared" si="128"/>
        <v>0</v>
      </c>
      <c r="O2027" s="15"/>
    </row>
    <row r="2028" spans="1:15" ht="13.5">
      <c r="A2028" s="13">
        <v>203063232</v>
      </c>
      <c r="B2028" s="14" t="s">
        <v>2125</v>
      </c>
      <c r="C2028" s="15">
        <v>0</v>
      </c>
      <c r="D2028" s="15">
        <v>0</v>
      </c>
      <c r="E2028" s="15">
        <v>13000</v>
      </c>
      <c r="F2028" s="15">
        <v>13000</v>
      </c>
      <c r="G2028" s="11">
        <f t="shared" si="126"/>
        <v>0</v>
      </c>
      <c r="H2028" s="12">
        <f t="shared" si="127"/>
        <v>0</v>
      </c>
      <c r="I2028" s="324" t="s">
        <v>159</v>
      </c>
      <c r="J2028" s="17">
        <f>VLOOKUP(A2028,'TB 2023'!B:J,9,0)</f>
        <v>0</v>
      </c>
      <c r="K2028" s="18">
        <f t="shared" si="125"/>
        <v>0</v>
      </c>
      <c r="L2028" s="17">
        <f>VLOOKUP(A2028,'TB 2023'!B:M,12,0)</f>
        <v>13000</v>
      </c>
      <c r="M2028" s="18">
        <f t="shared" si="128"/>
        <v>0</v>
      </c>
      <c r="O2028" s="15"/>
    </row>
    <row r="2029" spans="1:15" ht="13.5">
      <c r="A2029" s="13">
        <v>203063233</v>
      </c>
      <c r="B2029" s="14" t="s">
        <v>2126</v>
      </c>
      <c r="C2029" s="15">
        <v>0</v>
      </c>
      <c r="D2029" s="15">
        <v>0</v>
      </c>
      <c r="E2029" s="15">
        <v>6000</v>
      </c>
      <c r="F2029" s="15">
        <v>6000</v>
      </c>
      <c r="G2029" s="11">
        <f t="shared" si="126"/>
        <v>0</v>
      </c>
      <c r="H2029" s="12">
        <f t="shared" si="127"/>
        <v>0</v>
      </c>
      <c r="I2029" s="324" t="s">
        <v>159</v>
      </c>
      <c r="J2029" s="17">
        <f>VLOOKUP(A2029,'TB 2023'!B:J,9,0)</f>
        <v>0</v>
      </c>
      <c r="K2029" s="18">
        <f t="shared" si="125"/>
        <v>0</v>
      </c>
      <c r="L2029" s="17">
        <f>VLOOKUP(A2029,'TB 2023'!B:M,12,0)</f>
        <v>6000</v>
      </c>
      <c r="M2029" s="18">
        <f t="shared" si="128"/>
        <v>0</v>
      </c>
      <c r="O2029" s="15"/>
    </row>
    <row r="2030" spans="1:15" ht="13.5">
      <c r="A2030" s="13">
        <v>203063234</v>
      </c>
      <c r="B2030" s="14" t="s">
        <v>2127</v>
      </c>
      <c r="C2030" s="15">
        <v>0</v>
      </c>
      <c r="D2030" s="15">
        <v>0</v>
      </c>
      <c r="E2030" s="15">
        <v>13000</v>
      </c>
      <c r="F2030" s="15">
        <v>13000</v>
      </c>
      <c r="G2030" s="11">
        <f t="shared" si="126"/>
        <v>0</v>
      </c>
      <c r="H2030" s="12">
        <f t="shared" si="127"/>
        <v>0</v>
      </c>
      <c r="I2030" s="324" t="s">
        <v>159</v>
      </c>
      <c r="J2030" s="17">
        <f>VLOOKUP(A2030,'TB 2023'!B:J,9,0)</f>
        <v>0</v>
      </c>
      <c r="K2030" s="18">
        <f t="shared" si="125"/>
        <v>0</v>
      </c>
      <c r="L2030" s="17">
        <f>VLOOKUP(A2030,'TB 2023'!B:M,12,0)</f>
        <v>13000</v>
      </c>
      <c r="M2030" s="18">
        <f t="shared" si="128"/>
        <v>0</v>
      </c>
      <c r="O2030" s="15"/>
    </row>
    <row r="2031" spans="1:15" ht="13.5">
      <c r="A2031" s="13">
        <v>203063235</v>
      </c>
      <c r="B2031" s="14" t="s">
        <v>2128</v>
      </c>
      <c r="C2031" s="15">
        <v>0</v>
      </c>
      <c r="D2031" s="15">
        <v>0</v>
      </c>
      <c r="E2031" s="15">
        <v>5000</v>
      </c>
      <c r="F2031" s="15">
        <v>5000</v>
      </c>
      <c r="G2031" s="11">
        <f t="shared" si="126"/>
        <v>0</v>
      </c>
      <c r="H2031" s="12">
        <f t="shared" si="127"/>
        <v>0</v>
      </c>
      <c r="I2031" s="324" t="s">
        <v>159</v>
      </c>
      <c r="J2031" s="17">
        <f>VLOOKUP(A2031,'TB 2023'!B:J,9,0)</f>
        <v>0</v>
      </c>
      <c r="K2031" s="18">
        <f t="shared" si="125"/>
        <v>0</v>
      </c>
      <c r="L2031" s="17">
        <f>VLOOKUP(A2031,'TB 2023'!B:M,12,0)</f>
        <v>5000</v>
      </c>
      <c r="M2031" s="18">
        <f t="shared" si="128"/>
        <v>0</v>
      </c>
      <c r="O2031" s="15"/>
    </row>
    <row r="2032" spans="1:15" ht="13.5">
      <c r="A2032" s="13">
        <v>203063236</v>
      </c>
      <c r="B2032" s="14" t="s">
        <v>2129</v>
      </c>
      <c r="C2032" s="15">
        <v>0</v>
      </c>
      <c r="D2032" s="15">
        <v>0</v>
      </c>
      <c r="E2032" s="15">
        <v>8000</v>
      </c>
      <c r="F2032" s="15">
        <v>8000</v>
      </c>
      <c r="G2032" s="11">
        <f t="shared" si="126"/>
        <v>0</v>
      </c>
      <c r="H2032" s="12">
        <f t="shared" si="127"/>
        <v>0</v>
      </c>
      <c r="I2032" s="324" t="s">
        <v>159</v>
      </c>
      <c r="J2032" s="17">
        <f>VLOOKUP(A2032,'TB 2023'!B:J,9,0)</f>
        <v>0</v>
      </c>
      <c r="K2032" s="18">
        <f t="shared" si="125"/>
        <v>0</v>
      </c>
      <c r="L2032" s="17">
        <f>VLOOKUP(A2032,'TB 2023'!B:M,12,0)</f>
        <v>8000</v>
      </c>
      <c r="M2032" s="18">
        <f t="shared" si="128"/>
        <v>0</v>
      </c>
      <c r="O2032" s="15"/>
    </row>
    <row r="2033" spans="1:15" ht="13.5">
      <c r="A2033" s="13">
        <v>203063237</v>
      </c>
      <c r="B2033" s="14" t="s">
        <v>2130</v>
      </c>
      <c r="C2033" s="15">
        <v>0</v>
      </c>
      <c r="D2033" s="15">
        <v>0</v>
      </c>
      <c r="E2033" s="15">
        <v>13000</v>
      </c>
      <c r="F2033" s="15">
        <v>13000</v>
      </c>
      <c r="G2033" s="11">
        <f t="shared" si="126"/>
        <v>0</v>
      </c>
      <c r="H2033" s="12">
        <f t="shared" si="127"/>
        <v>0</v>
      </c>
      <c r="I2033" s="324" t="s">
        <v>159</v>
      </c>
      <c r="J2033" s="17">
        <f>VLOOKUP(A2033,'TB 2023'!B:J,9,0)</f>
        <v>0</v>
      </c>
      <c r="K2033" s="18">
        <f t="shared" si="125"/>
        <v>0</v>
      </c>
      <c r="L2033" s="17">
        <f>VLOOKUP(A2033,'TB 2023'!B:M,12,0)</f>
        <v>13000</v>
      </c>
      <c r="M2033" s="18">
        <f t="shared" si="128"/>
        <v>0</v>
      </c>
      <c r="O2033" s="15"/>
    </row>
    <row r="2034" spans="1:15" ht="13.5">
      <c r="A2034" s="13">
        <v>203063238</v>
      </c>
      <c r="B2034" s="14" t="s">
        <v>2131</v>
      </c>
      <c r="C2034" s="15">
        <v>0</v>
      </c>
      <c r="D2034" s="15">
        <v>0</v>
      </c>
      <c r="E2034" s="15">
        <v>13000</v>
      </c>
      <c r="F2034" s="15">
        <v>13000</v>
      </c>
      <c r="G2034" s="11">
        <f t="shared" si="126"/>
        <v>0</v>
      </c>
      <c r="H2034" s="12">
        <f t="shared" si="127"/>
        <v>0</v>
      </c>
      <c r="I2034" s="324" t="s">
        <v>159</v>
      </c>
      <c r="J2034" s="17">
        <f>VLOOKUP(A2034,'TB 2023'!B:J,9,0)</f>
        <v>0</v>
      </c>
      <c r="K2034" s="18">
        <f t="shared" si="125"/>
        <v>0</v>
      </c>
      <c r="L2034" s="17">
        <f>VLOOKUP(A2034,'TB 2023'!B:M,12,0)</f>
        <v>13000</v>
      </c>
      <c r="M2034" s="18">
        <f t="shared" si="128"/>
        <v>0</v>
      </c>
      <c r="O2034" s="15"/>
    </row>
    <row r="2035" spans="1:15" ht="13.5">
      <c r="A2035" s="13">
        <v>203063239</v>
      </c>
      <c r="B2035" s="14" t="s">
        <v>2132</v>
      </c>
      <c r="C2035" s="15">
        <v>0</v>
      </c>
      <c r="D2035" s="15">
        <v>0</v>
      </c>
      <c r="E2035" s="15">
        <v>13000</v>
      </c>
      <c r="F2035" s="15">
        <v>13000</v>
      </c>
      <c r="G2035" s="11">
        <f t="shared" si="126"/>
        <v>0</v>
      </c>
      <c r="H2035" s="12">
        <f t="shared" si="127"/>
        <v>0</v>
      </c>
      <c r="I2035" s="324" t="s">
        <v>159</v>
      </c>
      <c r="J2035" s="17">
        <f>VLOOKUP(A2035,'TB 2023'!B:J,9,0)</f>
        <v>0</v>
      </c>
      <c r="K2035" s="18">
        <f t="shared" si="125"/>
        <v>0</v>
      </c>
      <c r="L2035" s="17">
        <f>VLOOKUP(A2035,'TB 2023'!B:M,12,0)</f>
        <v>13000</v>
      </c>
      <c r="M2035" s="18">
        <f t="shared" si="128"/>
        <v>0</v>
      </c>
      <c r="O2035" s="15"/>
    </row>
    <row r="2036" spans="1:15" ht="13.5">
      <c r="A2036" s="13">
        <v>203063240</v>
      </c>
      <c r="B2036" s="14" t="s">
        <v>2133</v>
      </c>
      <c r="C2036" s="15">
        <v>0</v>
      </c>
      <c r="D2036" s="15">
        <v>0</v>
      </c>
      <c r="E2036" s="15">
        <v>13000</v>
      </c>
      <c r="F2036" s="15">
        <v>13000</v>
      </c>
      <c r="G2036" s="11">
        <f t="shared" si="126"/>
        <v>0</v>
      </c>
      <c r="H2036" s="12">
        <f t="shared" si="127"/>
        <v>0</v>
      </c>
      <c r="I2036" s="324" t="s">
        <v>159</v>
      </c>
      <c r="J2036" s="17">
        <f>VLOOKUP(A2036,'TB 2023'!B:J,9,0)</f>
        <v>0</v>
      </c>
      <c r="K2036" s="18">
        <f t="shared" si="125"/>
        <v>0</v>
      </c>
      <c r="L2036" s="17">
        <f>VLOOKUP(A2036,'TB 2023'!B:M,12,0)</f>
        <v>13000</v>
      </c>
      <c r="M2036" s="18">
        <f t="shared" si="128"/>
        <v>0</v>
      </c>
      <c r="O2036" s="15"/>
    </row>
    <row r="2037" spans="1:15" ht="13.5">
      <c r="A2037" s="13">
        <v>203063241</v>
      </c>
      <c r="B2037" s="14" t="s">
        <v>2134</v>
      </c>
      <c r="C2037" s="15">
        <v>0</v>
      </c>
      <c r="D2037" s="15">
        <v>0</v>
      </c>
      <c r="E2037" s="15">
        <v>13000</v>
      </c>
      <c r="F2037" s="15">
        <v>13000</v>
      </c>
      <c r="G2037" s="11">
        <f t="shared" si="126"/>
        <v>0</v>
      </c>
      <c r="H2037" s="12">
        <f t="shared" si="127"/>
        <v>0</v>
      </c>
      <c r="I2037" s="324" t="s">
        <v>159</v>
      </c>
      <c r="J2037" s="17">
        <f>VLOOKUP(A2037,'TB 2023'!B:J,9,0)</f>
        <v>0</v>
      </c>
      <c r="K2037" s="18">
        <f t="shared" si="125"/>
        <v>0</v>
      </c>
      <c r="L2037" s="17">
        <f>VLOOKUP(A2037,'TB 2023'!B:M,12,0)</f>
        <v>13000</v>
      </c>
      <c r="M2037" s="18">
        <f t="shared" si="128"/>
        <v>0</v>
      </c>
      <c r="O2037" s="15"/>
    </row>
    <row r="2038" spans="1:15" ht="13.5">
      <c r="A2038" s="13">
        <v>203063242</v>
      </c>
      <c r="B2038" s="14" t="s">
        <v>2135</v>
      </c>
      <c r="C2038" s="15">
        <v>0</v>
      </c>
      <c r="D2038" s="15">
        <v>0</v>
      </c>
      <c r="E2038" s="15">
        <v>48143</v>
      </c>
      <c r="F2038" s="15">
        <v>48143</v>
      </c>
      <c r="G2038" s="11">
        <f t="shared" si="126"/>
        <v>0</v>
      </c>
      <c r="H2038" s="12">
        <f t="shared" si="127"/>
        <v>0</v>
      </c>
      <c r="I2038" s="324" t="s">
        <v>159</v>
      </c>
      <c r="J2038" s="17">
        <f>VLOOKUP(A2038,'TB 2023'!B:J,9,0)</f>
        <v>0</v>
      </c>
      <c r="K2038" s="18">
        <f t="shared" si="125"/>
        <v>0</v>
      </c>
      <c r="L2038" s="17">
        <f>VLOOKUP(A2038,'TB 2023'!B:M,12,0)</f>
        <v>48143</v>
      </c>
      <c r="M2038" s="18">
        <f t="shared" si="128"/>
        <v>0</v>
      </c>
      <c r="O2038" s="15"/>
    </row>
    <row r="2039" spans="1:15" ht="13.5">
      <c r="A2039" s="13">
        <v>203063243</v>
      </c>
      <c r="B2039" s="14" t="s">
        <v>2136</v>
      </c>
      <c r="C2039" s="15">
        <v>0</v>
      </c>
      <c r="D2039" s="15">
        <v>0</v>
      </c>
      <c r="E2039" s="15">
        <v>51456</v>
      </c>
      <c r="F2039" s="15">
        <v>51456</v>
      </c>
      <c r="G2039" s="11">
        <f t="shared" si="126"/>
        <v>0</v>
      </c>
      <c r="H2039" s="12">
        <f t="shared" si="127"/>
        <v>0</v>
      </c>
      <c r="I2039" s="324" t="s">
        <v>159</v>
      </c>
      <c r="J2039" s="17">
        <f>VLOOKUP(A2039,'TB 2023'!B:J,9,0)</f>
        <v>0</v>
      </c>
      <c r="K2039" s="18">
        <f t="shared" si="125"/>
        <v>0</v>
      </c>
      <c r="L2039" s="17">
        <f>VLOOKUP(A2039,'TB 2023'!B:M,12,0)</f>
        <v>51456</v>
      </c>
      <c r="M2039" s="18">
        <f t="shared" si="128"/>
        <v>0</v>
      </c>
      <c r="O2039" s="15"/>
    </row>
    <row r="2040" spans="1:15" ht="13.5">
      <c r="A2040" s="13">
        <v>203063244</v>
      </c>
      <c r="B2040" s="14" t="s">
        <v>2137</v>
      </c>
      <c r="C2040" s="15">
        <v>0</v>
      </c>
      <c r="D2040" s="15">
        <v>0</v>
      </c>
      <c r="E2040" s="15">
        <v>13000</v>
      </c>
      <c r="F2040" s="15">
        <v>13000</v>
      </c>
      <c r="G2040" s="11">
        <f t="shared" si="126"/>
        <v>0</v>
      </c>
      <c r="H2040" s="12">
        <f t="shared" si="127"/>
        <v>0</v>
      </c>
      <c r="I2040" s="324" t="s">
        <v>159</v>
      </c>
      <c r="J2040" s="17">
        <f>VLOOKUP(A2040,'TB 2023'!B:J,9,0)</f>
        <v>0</v>
      </c>
      <c r="K2040" s="18">
        <f t="shared" si="125"/>
        <v>0</v>
      </c>
      <c r="L2040" s="17">
        <f>VLOOKUP(A2040,'TB 2023'!B:M,12,0)</f>
        <v>13000</v>
      </c>
      <c r="M2040" s="18">
        <f t="shared" si="128"/>
        <v>0</v>
      </c>
      <c r="O2040" s="15"/>
    </row>
    <row r="2041" spans="1:15" ht="13.5">
      <c r="A2041" s="13">
        <v>203063245</v>
      </c>
      <c r="B2041" s="14" t="s">
        <v>2138</v>
      </c>
      <c r="C2041" s="15">
        <v>0</v>
      </c>
      <c r="D2041" s="15">
        <v>0</v>
      </c>
      <c r="E2041" s="15">
        <v>11000</v>
      </c>
      <c r="F2041" s="15">
        <v>11000</v>
      </c>
      <c r="G2041" s="11">
        <f t="shared" si="126"/>
        <v>0</v>
      </c>
      <c r="H2041" s="12">
        <f t="shared" si="127"/>
        <v>0</v>
      </c>
      <c r="I2041" s="324" t="s">
        <v>159</v>
      </c>
      <c r="J2041" s="17">
        <f>VLOOKUP(A2041,'TB 2023'!B:J,9,0)</f>
        <v>0</v>
      </c>
      <c r="K2041" s="18">
        <f t="shared" si="125"/>
        <v>0</v>
      </c>
      <c r="L2041" s="17">
        <f>VLOOKUP(A2041,'TB 2023'!B:M,12,0)</f>
        <v>11000</v>
      </c>
      <c r="M2041" s="18">
        <f t="shared" si="128"/>
        <v>0</v>
      </c>
      <c r="O2041" s="15"/>
    </row>
    <row r="2042" spans="1:15" ht="13.5">
      <c r="A2042" s="13">
        <v>203063246</v>
      </c>
      <c r="B2042" s="14" t="s">
        <v>2139</v>
      </c>
      <c r="C2042" s="15">
        <v>0</v>
      </c>
      <c r="D2042" s="15">
        <v>0</v>
      </c>
      <c r="E2042" s="15">
        <v>13000</v>
      </c>
      <c r="F2042" s="15">
        <v>13000</v>
      </c>
      <c r="G2042" s="11">
        <f t="shared" si="126"/>
        <v>0</v>
      </c>
      <c r="H2042" s="12">
        <f t="shared" si="127"/>
        <v>0</v>
      </c>
      <c r="I2042" s="324" t="s">
        <v>159</v>
      </c>
      <c r="J2042" s="17">
        <f>VLOOKUP(A2042,'TB 2023'!B:J,9,0)</f>
        <v>0</v>
      </c>
      <c r="K2042" s="18">
        <f t="shared" si="125"/>
        <v>0</v>
      </c>
      <c r="L2042" s="17">
        <f>VLOOKUP(A2042,'TB 2023'!B:M,12,0)</f>
        <v>13000</v>
      </c>
      <c r="M2042" s="18">
        <f t="shared" si="128"/>
        <v>0</v>
      </c>
      <c r="O2042" s="15"/>
    </row>
    <row r="2043" spans="1:15" ht="13.5">
      <c r="A2043" s="13">
        <v>203063247</v>
      </c>
      <c r="B2043" s="14" t="s">
        <v>2140</v>
      </c>
      <c r="C2043" s="15">
        <v>0</v>
      </c>
      <c r="D2043" s="15">
        <v>0</v>
      </c>
      <c r="E2043" s="15">
        <v>13000</v>
      </c>
      <c r="F2043" s="15">
        <v>13000</v>
      </c>
      <c r="G2043" s="11">
        <f t="shared" si="126"/>
        <v>0</v>
      </c>
      <c r="H2043" s="12">
        <f t="shared" si="127"/>
        <v>0</v>
      </c>
      <c r="I2043" s="324" t="s">
        <v>159</v>
      </c>
      <c r="J2043" s="17">
        <f>VLOOKUP(A2043,'TB 2023'!B:J,9,0)</f>
        <v>0</v>
      </c>
      <c r="K2043" s="18">
        <f t="shared" si="125"/>
        <v>0</v>
      </c>
      <c r="L2043" s="17">
        <f>VLOOKUP(A2043,'TB 2023'!B:M,12,0)</f>
        <v>13000</v>
      </c>
      <c r="M2043" s="18">
        <f t="shared" si="128"/>
        <v>0</v>
      </c>
      <c r="O2043" s="15"/>
    </row>
    <row r="2044" spans="1:15" ht="13.5">
      <c r="A2044" s="13">
        <v>203063248</v>
      </c>
      <c r="B2044" s="14" t="s">
        <v>2141</v>
      </c>
      <c r="C2044" s="15">
        <v>0</v>
      </c>
      <c r="D2044" s="15">
        <v>0</v>
      </c>
      <c r="E2044" s="15">
        <v>13000</v>
      </c>
      <c r="F2044" s="15">
        <v>13000</v>
      </c>
      <c r="G2044" s="11">
        <f t="shared" si="126"/>
        <v>0</v>
      </c>
      <c r="H2044" s="12">
        <f t="shared" si="127"/>
        <v>0</v>
      </c>
      <c r="I2044" s="324" t="s">
        <v>159</v>
      </c>
      <c r="J2044" s="17">
        <f>VLOOKUP(A2044,'TB 2023'!B:J,9,0)</f>
        <v>0</v>
      </c>
      <c r="K2044" s="18">
        <f t="shared" si="125"/>
        <v>0</v>
      </c>
      <c r="L2044" s="17">
        <f>VLOOKUP(A2044,'TB 2023'!B:M,12,0)</f>
        <v>13000</v>
      </c>
      <c r="M2044" s="18">
        <f t="shared" si="128"/>
        <v>0</v>
      </c>
      <c r="O2044" s="15"/>
    </row>
    <row r="2045" spans="1:15" ht="13.5">
      <c r="A2045" s="13">
        <v>203063249</v>
      </c>
      <c r="B2045" s="14" t="s">
        <v>2142</v>
      </c>
      <c r="C2045" s="15">
        <v>0</v>
      </c>
      <c r="D2045" s="15">
        <v>0</v>
      </c>
      <c r="E2045" s="15">
        <v>13000</v>
      </c>
      <c r="F2045" s="15">
        <v>13000</v>
      </c>
      <c r="G2045" s="11">
        <f t="shared" si="126"/>
        <v>0</v>
      </c>
      <c r="H2045" s="12">
        <f t="shared" si="127"/>
        <v>0</v>
      </c>
      <c r="I2045" s="324" t="s">
        <v>159</v>
      </c>
      <c r="J2045" s="17">
        <f>VLOOKUP(A2045,'TB 2023'!B:J,9,0)</f>
        <v>0</v>
      </c>
      <c r="K2045" s="18">
        <f t="shared" si="125"/>
        <v>0</v>
      </c>
      <c r="L2045" s="17">
        <f>VLOOKUP(A2045,'TB 2023'!B:M,12,0)</f>
        <v>13000</v>
      </c>
      <c r="M2045" s="18">
        <f t="shared" si="128"/>
        <v>0</v>
      </c>
      <c r="O2045" s="15"/>
    </row>
    <row r="2046" spans="1:15" ht="13.5">
      <c r="A2046" s="13">
        <v>203063250</v>
      </c>
      <c r="B2046" s="14" t="s">
        <v>2143</v>
      </c>
      <c r="C2046" s="15">
        <v>0</v>
      </c>
      <c r="D2046" s="15">
        <v>0</v>
      </c>
      <c r="E2046" s="15">
        <v>13000</v>
      </c>
      <c r="F2046" s="15">
        <v>13000</v>
      </c>
      <c r="G2046" s="11">
        <f t="shared" si="126"/>
        <v>0</v>
      </c>
      <c r="H2046" s="12">
        <f t="shared" si="127"/>
        <v>0</v>
      </c>
      <c r="I2046" s="324" t="s">
        <v>159</v>
      </c>
      <c r="J2046" s="17">
        <f>VLOOKUP(A2046,'TB 2023'!B:J,9,0)</f>
        <v>0</v>
      </c>
      <c r="K2046" s="18">
        <f t="shared" si="125"/>
        <v>0</v>
      </c>
      <c r="L2046" s="17">
        <f>VLOOKUP(A2046,'TB 2023'!B:M,12,0)</f>
        <v>13000</v>
      </c>
      <c r="M2046" s="18">
        <f t="shared" si="128"/>
        <v>0</v>
      </c>
      <c r="O2046" s="15"/>
    </row>
    <row r="2047" spans="1:15" ht="13.5">
      <c r="A2047" s="13">
        <v>203063251</v>
      </c>
      <c r="B2047" s="14" t="s">
        <v>2144</v>
      </c>
      <c r="C2047" s="15">
        <v>0</v>
      </c>
      <c r="D2047" s="15">
        <v>0</v>
      </c>
      <c r="E2047" s="15">
        <v>13000</v>
      </c>
      <c r="F2047" s="15">
        <v>13000</v>
      </c>
      <c r="G2047" s="11">
        <f t="shared" si="126"/>
        <v>0</v>
      </c>
      <c r="H2047" s="12">
        <f t="shared" si="127"/>
        <v>0</v>
      </c>
      <c r="I2047" s="324" t="s">
        <v>159</v>
      </c>
      <c r="J2047" s="17">
        <f>VLOOKUP(A2047,'TB 2023'!B:J,9,0)</f>
        <v>0</v>
      </c>
      <c r="K2047" s="18">
        <f t="shared" si="125"/>
        <v>0</v>
      </c>
      <c r="L2047" s="17">
        <f>VLOOKUP(A2047,'TB 2023'!B:M,12,0)</f>
        <v>13000</v>
      </c>
      <c r="M2047" s="18">
        <f t="shared" si="128"/>
        <v>0</v>
      </c>
      <c r="O2047" s="15"/>
    </row>
    <row r="2048" spans="1:15" ht="13.5">
      <c r="A2048" s="13">
        <v>203063252</v>
      </c>
      <c r="B2048" s="14" t="s">
        <v>2145</v>
      </c>
      <c r="C2048" s="15">
        <v>0</v>
      </c>
      <c r="D2048" s="15">
        <v>0</v>
      </c>
      <c r="E2048" s="15">
        <v>13000</v>
      </c>
      <c r="F2048" s="15">
        <v>13000</v>
      </c>
      <c r="G2048" s="11">
        <f t="shared" si="126"/>
        <v>0</v>
      </c>
      <c r="H2048" s="12">
        <f t="shared" si="127"/>
        <v>0</v>
      </c>
      <c r="I2048" s="324" t="s">
        <v>159</v>
      </c>
      <c r="J2048" s="17">
        <f>VLOOKUP(A2048,'TB 2023'!B:J,9,0)</f>
        <v>0</v>
      </c>
      <c r="K2048" s="18">
        <f t="shared" si="125"/>
        <v>0</v>
      </c>
      <c r="L2048" s="17">
        <f>VLOOKUP(A2048,'TB 2023'!B:M,12,0)</f>
        <v>13000</v>
      </c>
      <c r="M2048" s="18">
        <f t="shared" si="128"/>
        <v>0</v>
      </c>
      <c r="O2048" s="15"/>
    </row>
    <row r="2049" spans="1:15" ht="13.5">
      <c r="A2049" s="13">
        <v>203063253</v>
      </c>
      <c r="B2049" s="14" t="s">
        <v>2146</v>
      </c>
      <c r="C2049" s="15">
        <v>0</v>
      </c>
      <c r="D2049" s="15">
        <v>0</v>
      </c>
      <c r="E2049" s="15">
        <v>13000</v>
      </c>
      <c r="F2049" s="15">
        <v>13000</v>
      </c>
      <c r="G2049" s="11">
        <f t="shared" si="126"/>
        <v>0</v>
      </c>
      <c r="H2049" s="12">
        <f t="shared" si="127"/>
        <v>0</v>
      </c>
      <c r="I2049" s="324" t="s">
        <v>159</v>
      </c>
      <c r="J2049" s="17">
        <f>VLOOKUP(A2049,'TB 2023'!B:J,9,0)</f>
        <v>0</v>
      </c>
      <c r="K2049" s="18">
        <f t="shared" si="125"/>
        <v>0</v>
      </c>
      <c r="L2049" s="17">
        <f>VLOOKUP(A2049,'TB 2023'!B:M,12,0)</f>
        <v>13000</v>
      </c>
      <c r="M2049" s="18">
        <f t="shared" si="128"/>
        <v>0</v>
      </c>
      <c r="O2049" s="15"/>
    </row>
    <row r="2050" spans="1:15" ht="13.5">
      <c r="A2050" s="13">
        <v>203063254</v>
      </c>
      <c r="B2050" s="14" t="s">
        <v>2147</v>
      </c>
      <c r="C2050" s="15">
        <v>0</v>
      </c>
      <c r="D2050" s="15">
        <v>0</v>
      </c>
      <c r="E2050" s="15">
        <v>13000</v>
      </c>
      <c r="F2050" s="15">
        <v>13000</v>
      </c>
      <c r="G2050" s="11">
        <f t="shared" si="126"/>
        <v>0</v>
      </c>
      <c r="H2050" s="12">
        <f t="shared" si="127"/>
        <v>0</v>
      </c>
      <c r="I2050" s="324" t="s">
        <v>159</v>
      </c>
      <c r="J2050" s="17">
        <f>VLOOKUP(A2050,'TB 2023'!B:J,9,0)</f>
        <v>0</v>
      </c>
      <c r="K2050" s="18">
        <f t="shared" si="125"/>
        <v>0</v>
      </c>
      <c r="L2050" s="17">
        <f>VLOOKUP(A2050,'TB 2023'!B:M,12,0)</f>
        <v>13000</v>
      </c>
      <c r="M2050" s="18">
        <f t="shared" si="128"/>
        <v>0</v>
      </c>
      <c r="O2050" s="15"/>
    </row>
    <row r="2051" spans="1:15" ht="13.5">
      <c r="A2051" s="13">
        <v>203063255</v>
      </c>
      <c r="B2051" s="14" t="s">
        <v>2148</v>
      </c>
      <c r="C2051" s="15">
        <v>0</v>
      </c>
      <c r="D2051" s="15">
        <v>0</v>
      </c>
      <c r="E2051" s="15">
        <v>13000</v>
      </c>
      <c r="F2051" s="15">
        <v>13000</v>
      </c>
      <c r="G2051" s="11">
        <f t="shared" si="126"/>
        <v>0</v>
      </c>
      <c r="H2051" s="12">
        <f t="shared" si="127"/>
        <v>0</v>
      </c>
      <c r="I2051" s="324" t="s">
        <v>159</v>
      </c>
      <c r="J2051" s="17">
        <f>VLOOKUP(A2051,'TB 2023'!B:J,9,0)</f>
        <v>0</v>
      </c>
      <c r="K2051" s="18">
        <f t="shared" si="125"/>
        <v>0</v>
      </c>
      <c r="L2051" s="17">
        <f>VLOOKUP(A2051,'TB 2023'!B:M,12,0)</f>
        <v>13000</v>
      </c>
      <c r="M2051" s="18">
        <f t="shared" si="128"/>
        <v>0</v>
      </c>
      <c r="O2051" s="15"/>
    </row>
    <row r="2052" spans="1:15" ht="13.5">
      <c r="A2052" s="13">
        <v>203063256</v>
      </c>
      <c r="B2052" s="14" t="s">
        <v>2149</v>
      </c>
      <c r="C2052" s="15">
        <v>0</v>
      </c>
      <c r="D2052" s="15">
        <v>0</v>
      </c>
      <c r="E2052" s="15">
        <v>13000</v>
      </c>
      <c r="F2052" s="15">
        <v>13000</v>
      </c>
      <c r="G2052" s="11">
        <f t="shared" si="126"/>
        <v>0</v>
      </c>
      <c r="H2052" s="12">
        <f t="shared" si="127"/>
        <v>0</v>
      </c>
      <c r="I2052" s="324" t="s">
        <v>159</v>
      </c>
      <c r="J2052" s="17">
        <f>VLOOKUP(A2052,'TB 2023'!B:J,9,0)</f>
        <v>0</v>
      </c>
      <c r="K2052" s="18">
        <f t="shared" si="125"/>
        <v>0</v>
      </c>
      <c r="L2052" s="17">
        <f>VLOOKUP(A2052,'TB 2023'!B:M,12,0)</f>
        <v>13000</v>
      </c>
      <c r="M2052" s="18">
        <f t="shared" si="128"/>
        <v>0</v>
      </c>
      <c r="O2052" s="15"/>
    </row>
    <row r="2053" spans="1:15" ht="13.5">
      <c r="A2053" s="13">
        <v>203063257</v>
      </c>
      <c r="B2053" s="14" t="s">
        <v>2150</v>
      </c>
      <c r="C2053" s="15">
        <v>0</v>
      </c>
      <c r="D2053" s="15">
        <v>0</v>
      </c>
      <c r="E2053" s="15">
        <v>115701</v>
      </c>
      <c r="F2053" s="15">
        <v>115701</v>
      </c>
      <c r="G2053" s="11">
        <f t="shared" si="126"/>
        <v>0</v>
      </c>
      <c r="H2053" s="12">
        <f t="shared" si="127"/>
        <v>0</v>
      </c>
      <c r="I2053" s="324" t="s">
        <v>159</v>
      </c>
      <c r="J2053" s="17">
        <f>VLOOKUP(A2053,'TB 2023'!B:J,9,0)</f>
        <v>0</v>
      </c>
      <c r="K2053" s="18">
        <f t="shared" ref="K2053:K2116" si="129">J2053-C2053</f>
        <v>0</v>
      </c>
      <c r="L2053" s="17">
        <f>VLOOKUP(A2053,'TB 2023'!B:M,12,0)</f>
        <v>115701</v>
      </c>
      <c r="M2053" s="18">
        <f t="shared" si="128"/>
        <v>0</v>
      </c>
      <c r="O2053" s="15"/>
    </row>
    <row r="2054" spans="1:15" ht="13.5">
      <c r="A2054" s="13">
        <v>203063258</v>
      </c>
      <c r="B2054" s="14" t="s">
        <v>2151</v>
      </c>
      <c r="C2054" s="15">
        <v>0</v>
      </c>
      <c r="D2054" s="15">
        <v>0</v>
      </c>
      <c r="E2054" s="15">
        <v>6000</v>
      </c>
      <c r="F2054" s="15">
        <v>6000</v>
      </c>
      <c r="G2054" s="11">
        <f t="shared" ref="G2054:G2117" si="130">IF((C2054+E2054)-(D2054+F2054)&lt;0,0,(C2054+E2054)-(D2054+F2054))</f>
        <v>0</v>
      </c>
      <c r="H2054" s="12">
        <f t="shared" ref="H2054:H2117" si="131">-IF((C2054+E2054)-(D2054+F2054)&lt;0,(C2054+E2054)-(D2054+F2054),0)</f>
        <v>0</v>
      </c>
      <c r="I2054" s="324" t="s">
        <v>159</v>
      </c>
      <c r="J2054" s="17">
        <f>VLOOKUP(A2054,'TB 2023'!B:J,9,0)</f>
        <v>0</v>
      </c>
      <c r="K2054" s="18">
        <f t="shared" si="129"/>
        <v>0</v>
      </c>
      <c r="L2054" s="17">
        <f>VLOOKUP(A2054,'TB 2023'!B:M,12,0)</f>
        <v>6000</v>
      </c>
      <c r="M2054" s="18">
        <f t="shared" ref="M2054:M2117" si="132">L2054-F2054</f>
        <v>0</v>
      </c>
      <c r="O2054" s="15"/>
    </row>
    <row r="2055" spans="1:15" ht="13.5">
      <c r="A2055" s="13">
        <v>203063259</v>
      </c>
      <c r="B2055" s="14" t="s">
        <v>2152</v>
      </c>
      <c r="C2055" s="15">
        <v>0</v>
      </c>
      <c r="D2055" s="15">
        <v>0</v>
      </c>
      <c r="E2055" s="15">
        <v>58300</v>
      </c>
      <c r="F2055" s="15">
        <v>58300</v>
      </c>
      <c r="G2055" s="11">
        <f t="shared" si="130"/>
        <v>0</v>
      </c>
      <c r="H2055" s="12">
        <f t="shared" si="131"/>
        <v>0</v>
      </c>
      <c r="I2055" s="324" t="s">
        <v>159</v>
      </c>
      <c r="J2055" s="17">
        <f>VLOOKUP(A2055,'TB 2023'!B:J,9,0)</f>
        <v>0</v>
      </c>
      <c r="K2055" s="18">
        <f t="shared" si="129"/>
        <v>0</v>
      </c>
      <c r="L2055" s="17">
        <f>VLOOKUP(A2055,'TB 2023'!B:M,12,0)</f>
        <v>58300</v>
      </c>
      <c r="M2055" s="18">
        <f t="shared" si="132"/>
        <v>0</v>
      </c>
      <c r="O2055" s="15"/>
    </row>
    <row r="2056" spans="1:15" ht="13.5">
      <c r="A2056" s="13">
        <v>203063260</v>
      </c>
      <c r="B2056" s="14" t="s">
        <v>2153</v>
      </c>
      <c r="C2056" s="15">
        <v>0</v>
      </c>
      <c r="D2056" s="15">
        <v>0</v>
      </c>
      <c r="E2056" s="15">
        <v>13000</v>
      </c>
      <c r="F2056" s="15">
        <v>13000</v>
      </c>
      <c r="G2056" s="11">
        <f t="shared" si="130"/>
        <v>0</v>
      </c>
      <c r="H2056" s="12">
        <f t="shared" si="131"/>
        <v>0</v>
      </c>
      <c r="I2056" s="324" t="s">
        <v>159</v>
      </c>
      <c r="J2056" s="17">
        <f>VLOOKUP(A2056,'TB 2023'!B:J,9,0)</f>
        <v>0</v>
      </c>
      <c r="K2056" s="18">
        <f t="shared" si="129"/>
        <v>0</v>
      </c>
      <c r="L2056" s="17">
        <f>VLOOKUP(A2056,'TB 2023'!B:M,12,0)</f>
        <v>13000</v>
      </c>
      <c r="M2056" s="18">
        <f t="shared" si="132"/>
        <v>0</v>
      </c>
      <c r="O2056" s="15"/>
    </row>
    <row r="2057" spans="1:15" ht="13.5">
      <c r="A2057" s="13">
        <v>203063261</v>
      </c>
      <c r="B2057" s="14" t="s">
        <v>2154</v>
      </c>
      <c r="C2057" s="15">
        <v>0</v>
      </c>
      <c r="D2057" s="15">
        <v>0</v>
      </c>
      <c r="E2057" s="15">
        <v>13000</v>
      </c>
      <c r="F2057" s="15">
        <v>13000</v>
      </c>
      <c r="G2057" s="11">
        <f t="shared" si="130"/>
        <v>0</v>
      </c>
      <c r="H2057" s="12">
        <f t="shared" si="131"/>
        <v>0</v>
      </c>
      <c r="I2057" s="324" t="s">
        <v>159</v>
      </c>
      <c r="J2057" s="17">
        <f>VLOOKUP(A2057,'TB 2023'!B:J,9,0)</f>
        <v>0</v>
      </c>
      <c r="K2057" s="18">
        <f t="shared" si="129"/>
        <v>0</v>
      </c>
      <c r="L2057" s="17">
        <f>VLOOKUP(A2057,'TB 2023'!B:M,12,0)</f>
        <v>13000</v>
      </c>
      <c r="M2057" s="18">
        <f t="shared" si="132"/>
        <v>0</v>
      </c>
      <c r="O2057" s="15"/>
    </row>
    <row r="2058" spans="1:15" ht="13.5">
      <c r="A2058" s="13">
        <v>203063262</v>
      </c>
      <c r="B2058" s="14" t="s">
        <v>2155</v>
      </c>
      <c r="C2058" s="15">
        <v>0</v>
      </c>
      <c r="D2058" s="15">
        <v>0</v>
      </c>
      <c r="E2058" s="15">
        <v>13000</v>
      </c>
      <c r="F2058" s="15">
        <v>13000</v>
      </c>
      <c r="G2058" s="11">
        <f t="shared" si="130"/>
        <v>0</v>
      </c>
      <c r="H2058" s="12">
        <f t="shared" si="131"/>
        <v>0</v>
      </c>
      <c r="I2058" s="324" t="s">
        <v>159</v>
      </c>
      <c r="J2058" s="17">
        <f>VLOOKUP(A2058,'TB 2023'!B:J,9,0)</f>
        <v>0</v>
      </c>
      <c r="K2058" s="18">
        <f t="shared" si="129"/>
        <v>0</v>
      </c>
      <c r="L2058" s="17">
        <f>VLOOKUP(A2058,'TB 2023'!B:M,12,0)</f>
        <v>13000</v>
      </c>
      <c r="M2058" s="18">
        <f t="shared" si="132"/>
        <v>0</v>
      </c>
      <c r="O2058" s="15"/>
    </row>
    <row r="2059" spans="1:15" ht="13.5">
      <c r="A2059" s="13">
        <v>203063263</v>
      </c>
      <c r="B2059" s="14" t="s">
        <v>2156</v>
      </c>
      <c r="C2059" s="15">
        <v>0</v>
      </c>
      <c r="D2059" s="15">
        <v>0</v>
      </c>
      <c r="E2059" s="15">
        <v>13000</v>
      </c>
      <c r="F2059" s="15">
        <v>13000</v>
      </c>
      <c r="G2059" s="11">
        <f t="shared" si="130"/>
        <v>0</v>
      </c>
      <c r="H2059" s="12">
        <f t="shared" si="131"/>
        <v>0</v>
      </c>
      <c r="I2059" s="324" t="s">
        <v>159</v>
      </c>
      <c r="J2059" s="17">
        <f>VLOOKUP(A2059,'TB 2023'!B:J,9,0)</f>
        <v>0</v>
      </c>
      <c r="K2059" s="18">
        <f t="shared" si="129"/>
        <v>0</v>
      </c>
      <c r="L2059" s="17">
        <f>VLOOKUP(A2059,'TB 2023'!B:M,12,0)</f>
        <v>13000</v>
      </c>
      <c r="M2059" s="18">
        <f t="shared" si="132"/>
        <v>0</v>
      </c>
      <c r="O2059" s="15"/>
    </row>
    <row r="2060" spans="1:15" ht="13.5">
      <c r="A2060" s="13">
        <v>203063264</v>
      </c>
      <c r="B2060" s="14" t="s">
        <v>2157</v>
      </c>
      <c r="C2060" s="15">
        <v>0</v>
      </c>
      <c r="D2060" s="15">
        <v>0</v>
      </c>
      <c r="E2060" s="15">
        <v>13000</v>
      </c>
      <c r="F2060" s="15">
        <v>13000</v>
      </c>
      <c r="G2060" s="11">
        <f t="shared" si="130"/>
        <v>0</v>
      </c>
      <c r="H2060" s="12">
        <f t="shared" si="131"/>
        <v>0</v>
      </c>
      <c r="I2060" s="324" t="s">
        <v>159</v>
      </c>
      <c r="J2060" s="17">
        <f>VLOOKUP(A2060,'TB 2023'!B:J,9,0)</f>
        <v>0</v>
      </c>
      <c r="K2060" s="18">
        <f t="shared" si="129"/>
        <v>0</v>
      </c>
      <c r="L2060" s="17">
        <f>VLOOKUP(A2060,'TB 2023'!B:M,12,0)</f>
        <v>13000</v>
      </c>
      <c r="M2060" s="18">
        <f t="shared" si="132"/>
        <v>0</v>
      </c>
      <c r="O2060" s="15"/>
    </row>
    <row r="2061" spans="1:15" ht="13.5">
      <c r="A2061" s="13">
        <v>203063265</v>
      </c>
      <c r="B2061" s="14" t="s">
        <v>2158</v>
      </c>
      <c r="C2061" s="15">
        <v>0</v>
      </c>
      <c r="D2061" s="15">
        <v>0</v>
      </c>
      <c r="E2061" s="15">
        <v>13000</v>
      </c>
      <c r="F2061" s="15">
        <v>13000</v>
      </c>
      <c r="G2061" s="11">
        <f t="shared" si="130"/>
        <v>0</v>
      </c>
      <c r="H2061" s="12">
        <f t="shared" si="131"/>
        <v>0</v>
      </c>
      <c r="I2061" s="324" t="s">
        <v>159</v>
      </c>
      <c r="J2061" s="17">
        <f>VLOOKUP(A2061,'TB 2023'!B:J,9,0)</f>
        <v>0</v>
      </c>
      <c r="K2061" s="18">
        <f t="shared" si="129"/>
        <v>0</v>
      </c>
      <c r="L2061" s="17">
        <f>VLOOKUP(A2061,'TB 2023'!B:M,12,0)</f>
        <v>13000</v>
      </c>
      <c r="M2061" s="18">
        <f t="shared" si="132"/>
        <v>0</v>
      </c>
      <c r="O2061" s="15"/>
    </row>
    <row r="2062" spans="1:15" ht="13.5">
      <c r="A2062" s="13">
        <v>203063266</v>
      </c>
      <c r="B2062" s="14" t="s">
        <v>2159</v>
      </c>
      <c r="C2062" s="15">
        <v>0</v>
      </c>
      <c r="D2062" s="15">
        <v>0</v>
      </c>
      <c r="E2062" s="15">
        <v>13000</v>
      </c>
      <c r="F2062" s="15">
        <v>13000</v>
      </c>
      <c r="G2062" s="11">
        <f t="shared" si="130"/>
        <v>0</v>
      </c>
      <c r="H2062" s="12">
        <f t="shared" si="131"/>
        <v>0</v>
      </c>
      <c r="I2062" s="324" t="s">
        <v>159</v>
      </c>
      <c r="J2062" s="17">
        <f>VLOOKUP(A2062,'TB 2023'!B:J,9,0)</f>
        <v>0</v>
      </c>
      <c r="K2062" s="18">
        <f t="shared" si="129"/>
        <v>0</v>
      </c>
      <c r="L2062" s="17">
        <f>VLOOKUP(A2062,'TB 2023'!B:M,12,0)</f>
        <v>13000</v>
      </c>
      <c r="M2062" s="18">
        <f t="shared" si="132"/>
        <v>0</v>
      </c>
      <c r="O2062" s="15"/>
    </row>
    <row r="2063" spans="1:15" ht="13.5">
      <c r="A2063" s="13">
        <v>203063267</v>
      </c>
      <c r="B2063" s="14" t="s">
        <v>2160</v>
      </c>
      <c r="C2063" s="15">
        <v>0</v>
      </c>
      <c r="D2063" s="15">
        <v>0</v>
      </c>
      <c r="E2063" s="15">
        <v>13000</v>
      </c>
      <c r="F2063" s="15">
        <v>13000</v>
      </c>
      <c r="G2063" s="11">
        <f t="shared" si="130"/>
        <v>0</v>
      </c>
      <c r="H2063" s="12">
        <f t="shared" si="131"/>
        <v>0</v>
      </c>
      <c r="I2063" s="324" t="s">
        <v>159</v>
      </c>
      <c r="J2063" s="17">
        <f>VLOOKUP(A2063,'TB 2023'!B:J,9,0)</f>
        <v>0</v>
      </c>
      <c r="K2063" s="18">
        <f t="shared" si="129"/>
        <v>0</v>
      </c>
      <c r="L2063" s="17">
        <f>VLOOKUP(A2063,'TB 2023'!B:M,12,0)</f>
        <v>13000</v>
      </c>
      <c r="M2063" s="18">
        <f t="shared" si="132"/>
        <v>0</v>
      </c>
      <c r="O2063" s="15"/>
    </row>
    <row r="2064" spans="1:15" ht="13.5">
      <c r="A2064" s="13">
        <v>203063268</v>
      </c>
      <c r="B2064" s="14" t="s">
        <v>2161</v>
      </c>
      <c r="C2064" s="15">
        <v>0</v>
      </c>
      <c r="D2064" s="15">
        <v>0</v>
      </c>
      <c r="E2064" s="15">
        <v>13000</v>
      </c>
      <c r="F2064" s="15">
        <v>13000</v>
      </c>
      <c r="G2064" s="11">
        <f t="shared" si="130"/>
        <v>0</v>
      </c>
      <c r="H2064" s="12">
        <f t="shared" si="131"/>
        <v>0</v>
      </c>
      <c r="I2064" s="324" t="s">
        <v>159</v>
      </c>
      <c r="J2064" s="17">
        <f>VLOOKUP(A2064,'TB 2023'!B:J,9,0)</f>
        <v>0</v>
      </c>
      <c r="K2064" s="18">
        <f t="shared" si="129"/>
        <v>0</v>
      </c>
      <c r="L2064" s="17">
        <f>VLOOKUP(A2064,'TB 2023'!B:M,12,0)</f>
        <v>13000</v>
      </c>
      <c r="M2064" s="18">
        <f t="shared" si="132"/>
        <v>0</v>
      </c>
      <c r="O2064" s="15"/>
    </row>
    <row r="2065" spans="1:15" ht="13.5">
      <c r="A2065" s="13">
        <v>203063269</v>
      </c>
      <c r="B2065" s="14" t="s">
        <v>2162</v>
      </c>
      <c r="C2065" s="15">
        <v>0</v>
      </c>
      <c r="D2065" s="15">
        <v>0</v>
      </c>
      <c r="E2065" s="15">
        <v>13000</v>
      </c>
      <c r="F2065" s="15">
        <v>13000</v>
      </c>
      <c r="G2065" s="11">
        <f t="shared" si="130"/>
        <v>0</v>
      </c>
      <c r="H2065" s="12">
        <f t="shared" si="131"/>
        <v>0</v>
      </c>
      <c r="I2065" s="324" t="s">
        <v>159</v>
      </c>
      <c r="J2065" s="17">
        <f>VLOOKUP(A2065,'TB 2023'!B:J,9,0)</f>
        <v>0</v>
      </c>
      <c r="K2065" s="18">
        <f t="shared" si="129"/>
        <v>0</v>
      </c>
      <c r="L2065" s="17">
        <f>VLOOKUP(A2065,'TB 2023'!B:M,12,0)</f>
        <v>13000</v>
      </c>
      <c r="M2065" s="18">
        <f t="shared" si="132"/>
        <v>0</v>
      </c>
      <c r="O2065" s="15"/>
    </row>
    <row r="2066" spans="1:15" ht="13.5">
      <c r="A2066" s="13">
        <v>203063270</v>
      </c>
      <c r="B2066" s="14" t="s">
        <v>2163</v>
      </c>
      <c r="C2066" s="15">
        <v>0</v>
      </c>
      <c r="D2066" s="15">
        <v>0</v>
      </c>
      <c r="E2066" s="15">
        <v>13000</v>
      </c>
      <c r="F2066" s="15">
        <v>13000</v>
      </c>
      <c r="G2066" s="11">
        <f t="shared" si="130"/>
        <v>0</v>
      </c>
      <c r="H2066" s="12">
        <f t="shared" si="131"/>
        <v>0</v>
      </c>
      <c r="I2066" s="324" t="s">
        <v>159</v>
      </c>
      <c r="J2066" s="17">
        <f>VLOOKUP(A2066,'TB 2023'!B:J,9,0)</f>
        <v>0</v>
      </c>
      <c r="K2066" s="18">
        <f t="shared" si="129"/>
        <v>0</v>
      </c>
      <c r="L2066" s="17">
        <f>VLOOKUP(A2066,'TB 2023'!B:M,12,0)</f>
        <v>13000</v>
      </c>
      <c r="M2066" s="18">
        <f t="shared" si="132"/>
        <v>0</v>
      </c>
      <c r="O2066" s="15"/>
    </row>
    <row r="2067" spans="1:15" ht="13.5">
      <c r="A2067" s="13">
        <v>203063271</v>
      </c>
      <c r="B2067" s="14" t="s">
        <v>2164</v>
      </c>
      <c r="C2067" s="15">
        <v>0</v>
      </c>
      <c r="D2067" s="15">
        <v>0</v>
      </c>
      <c r="E2067" s="15">
        <v>13000</v>
      </c>
      <c r="F2067" s="15">
        <v>13000</v>
      </c>
      <c r="G2067" s="11">
        <f t="shared" si="130"/>
        <v>0</v>
      </c>
      <c r="H2067" s="12">
        <f t="shared" si="131"/>
        <v>0</v>
      </c>
      <c r="I2067" s="324" t="s">
        <v>159</v>
      </c>
      <c r="J2067" s="17">
        <f>VLOOKUP(A2067,'TB 2023'!B:J,9,0)</f>
        <v>0</v>
      </c>
      <c r="K2067" s="18">
        <f t="shared" si="129"/>
        <v>0</v>
      </c>
      <c r="L2067" s="17">
        <f>VLOOKUP(A2067,'TB 2023'!B:M,12,0)</f>
        <v>13000</v>
      </c>
      <c r="M2067" s="18">
        <f t="shared" si="132"/>
        <v>0</v>
      </c>
      <c r="O2067" s="15"/>
    </row>
    <row r="2068" spans="1:15" ht="13.5">
      <c r="A2068" s="13">
        <v>203063272</v>
      </c>
      <c r="B2068" s="14" t="s">
        <v>2165</v>
      </c>
      <c r="C2068" s="15">
        <v>0</v>
      </c>
      <c r="D2068" s="15">
        <v>0</v>
      </c>
      <c r="E2068" s="15">
        <v>47814</v>
      </c>
      <c r="F2068" s="15">
        <v>47814</v>
      </c>
      <c r="G2068" s="11">
        <f t="shared" si="130"/>
        <v>0</v>
      </c>
      <c r="H2068" s="12">
        <f t="shared" si="131"/>
        <v>0</v>
      </c>
      <c r="I2068" s="324" t="s">
        <v>159</v>
      </c>
      <c r="J2068" s="17">
        <f>VLOOKUP(A2068,'TB 2023'!B:J,9,0)</f>
        <v>0</v>
      </c>
      <c r="K2068" s="18">
        <f t="shared" si="129"/>
        <v>0</v>
      </c>
      <c r="L2068" s="17">
        <f>VLOOKUP(A2068,'TB 2023'!B:M,12,0)</f>
        <v>47814</v>
      </c>
      <c r="M2068" s="18">
        <f t="shared" si="132"/>
        <v>0</v>
      </c>
      <c r="O2068" s="15"/>
    </row>
    <row r="2069" spans="1:15" ht="13.5">
      <c r="A2069" s="13">
        <v>203063273</v>
      </c>
      <c r="B2069" s="14" t="s">
        <v>2166</v>
      </c>
      <c r="C2069" s="15">
        <v>0</v>
      </c>
      <c r="D2069" s="15">
        <v>0</v>
      </c>
      <c r="E2069" s="15">
        <v>16426</v>
      </c>
      <c r="F2069" s="15">
        <v>16426</v>
      </c>
      <c r="G2069" s="11">
        <f t="shared" si="130"/>
        <v>0</v>
      </c>
      <c r="H2069" s="12">
        <f t="shared" si="131"/>
        <v>0</v>
      </c>
      <c r="I2069" s="324" t="s">
        <v>159</v>
      </c>
      <c r="J2069" s="17">
        <f>VLOOKUP(A2069,'TB 2023'!B:J,9,0)</f>
        <v>0</v>
      </c>
      <c r="K2069" s="18">
        <f t="shared" si="129"/>
        <v>0</v>
      </c>
      <c r="L2069" s="17">
        <f>VLOOKUP(A2069,'TB 2023'!B:M,12,0)</f>
        <v>16426</v>
      </c>
      <c r="M2069" s="18">
        <f t="shared" si="132"/>
        <v>0</v>
      </c>
      <c r="O2069" s="15"/>
    </row>
    <row r="2070" spans="1:15" ht="13.5">
      <c r="A2070" s="13">
        <v>203063274</v>
      </c>
      <c r="B2070" s="14" t="s">
        <v>2167</v>
      </c>
      <c r="C2070" s="15">
        <v>0</v>
      </c>
      <c r="D2070" s="15">
        <v>0</v>
      </c>
      <c r="E2070" s="15">
        <v>29670</v>
      </c>
      <c r="F2070" s="15">
        <v>29670</v>
      </c>
      <c r="G2070" s="11">
        <f t="shared" si="130"/>
        <v>0</v>
      </c>
      <c r="H2070" s="12">
        <f t="shared" si="131"/>
        <v>0</v>
      </c>
      <c r="I2070" s="324" t="s">
        <v>159</v>
      </c>
      <c r="J2070" s="17">
        <f>VLOOKUP(A2070,'TB 2023'!B:J,9,0)</f>
        <v>0</v>
      </c>
      <c r="K2070" s="18">
        <f t="shared" si="129"/>
        <v>0</v>
      </c>
      <c r="L2070" s="17">
        <f>VLOOKUP(A2070,'TB 2023'!B:M,12,0)</f>
        <v>29670</v>
      </c>
      <c r="M2070" s="18">
        <f t="shared" si="132"/>
        <v>0</v>
      </c>
      <c r="O2070" s="15"/>
    </row>
    <row r="2071" spans="1:15" ht="13.5">
      <c r="A2071" s="13">
        <v>203063275</v>
      </c>
      <c r="B2071" s="14" t="s">
        <v>2168</v>
      </c>
      <c r="C2071" s="15">
        <v>0</v>
      </c>
      <c r="D2071" s="15">
        <v>0</v>
      </c>
      <c r="E2071" s="15">
        <v>31391</v>
      </c>
      <c r="F2071" s="15">
        <v>31391</v>
      </c>
      <c r="G2071" s="11">
        <f t="shared" si="130"/>
        <v>0</v>
      </c>
      <c r="H2071" s="12">
        <f t="shared" si="131"/>
        <v>0</v>
      </c>
      <c r="I2071" s="324" t="s">
        <v>159</v>
      </c>
      <c r="J2071" s="17">
        <f>VLOOKUP(A2071,'TB 2023'!B:J,9,0)</f>
        <v>0</v>
      </c>
      <c r="K2071" s="18">
        <f t="shared" si="129"/>
        <v>0</v>
      </c>
      <c r="L2071" s="17">
        <f>VLOOKUP(A2071,'TB 2023'!B:M,12,0)</f>
        <v>31391</v>
      </c>
      <c r="M2071" s="18">
        <f t="shared" si="132"/>
        <v>0</v>
      </c>
      <c r="O2071" s="15"/>
    </row>
    <row r="2072" spans="1:15" ht="13.5">
      <c r="A2072" s="13">
        <v>203063276</v>
      </c>
      <c r="B2072" s="14" t="s">
        <v>2169</v>
      </c>
      <c r="C2072" s="15">
        <v>0</v>
      </c>
      <c r="D2072" s="15">
        <v>0</v>
      </c>
      <c r="E2072" s="15">
        <v>34782</v>
      </c>
      <c r="F2072" s="15">
        <v>34782</v>
      </c>
      <c r="G2072" s="11">
        <f t="shared" si="130"/>
        <v>0</v>
      </c>
      <c r="H2072" s="12">
        <f t="shared" si="131"/>
        <v>0</v>
      </c>
      <c r="I2072" s="324" t="s">
        <v>159</v>
      </c>
      <c r="J2072" s="17">
        <f>VLOOKUP(A2072,'TB 2023'!B:J,9,0)</f>
        <v>0</v>
      </c>
      <c r="K2072" s="18">
        <f t="shared" si="129"/>
        <v>0</v>
      </c>
      <c r="L2072" s="17">
        <f>VLOOKUP(A2072,'TB 2023'!B:M,12,0)</f>
        <v>34782</v>
      </c>
      <c r="M2072" s="18">
        <f t="shared" si="132"/>
        <v>0</v>
      </c>
      <c r="O2072" s="15"/>
    </row>
    <row r="2073" spans="1:15" ht="13.5">
      <c r="A2073" s="13">
        <v>203063277</v>
      </c>
      <c r="B2073" s="14" t="s">
        <v>2170</v>
      </c>
      <c r="C2073" s="15">
        <v>0</v>
      </c>
      <c r="D2073" s="15">
        <v>0</v>
      </c>
      <c r="E2073" s="15">
        <v>40936</v>
      </c>
      <c r="F2073" s="15">
        <v>40936</v>
      </c>
      <c r="G2073" s="11">
        <f t="shared" si="130"/>
        <v>0</v>
      </c>
      <c r="H2073" s="12">
        <f t="shared" si="131"/>
        <v>0</v>
      </c>
      <c r="I2073" s="324" t="s">
        <v>159</v>
      </c>
      <c r="J2073" s="17">
        <f>VLOOKUP(A2073,'TB 2023'!B:J,9,0)</f>
        <v>0</v>
      </c>
      <c r="K2073" s="18">
        <f t="shared" si="129"/>
        <v>0</v>
      </c>
      <c r="L2073" s="17">
        <f>VLOOKUP(A2073,'TB 2023'!B:M,12,0)</f>
        <v>40936</v>
      </c>
      <c r="M2073" s="18">
        <f t="shared" si="132"/>
        <v>0</v>
      </c>
      <c r="O2073" s="15"/>
    </row>
    <row r="2074" spans="1:15" ht="13.5">
      <c r="A2074" s="13">
        <v>203063278</v>
      </c>
      <c r="B2074" s="14" t="s">
        <v>2171</v>
      </c>
      <c r="C2074" s="15">
        <v>0</v>
      </c>
      <c r="D2074" s="15">
        <v>0</v>
      </c>
      <c r="E2074" s="15">
        <v>12000</v>
      </c>
      <c r="F2074" s="15">
        <v>12000</v>
      </c>
      <c r="G2074" s="11">
        <f t="shared" si="130"/>
        <v>0</v>
      </c>
      <c r="H2074" s="12">
        <f t="shared" si="131"/>
        <v>0</v>
      </c>
      <c r="I2074" s="324" t="s">
        <v>159</v>
      </c>
      <c r="J2074" s="17">
        <f>VLOOKUP(A2074,'TB 2023'!B:J,9,0)</f>
        <v>0</v>
      </c>
      <c r="K2074" s="18">
        <f t="shared" si="129"/>
        <v>0</v>
      </c>
      <c r="L2074" s="17">
        <f>VLOOKUP(A2074,'TB 2023'!B:M,12,0)</f>
        <v>12000</v>
      </c>
      <c r="M2074" s="18">
        <f t="shared" si="132"/>
        <v>0</v>
      </c>
      <c r="O2074" s="15"/>
    </row>
    <row r="2075" spans="1:15" ht="13.5">
      <c r="A2075" s="13">
        <v>203063279</v>
      </c>
      <c r="B2075" s="14" t="s">
        <v>2172</v>
      </c>
      <c r="C2075" s="15">
        <v>0</v>
      </c>
      <c r="D2075" s="15">
        <v>0</v>
      </c>
      <c r="E2075" s="15">
        <v>12000</v>
      </c>
      <c r="F2075" s="15">
        <v>12000</v>
      </c>
      <c r="G2075" s="11">
        <f t="shared" si="130"/>
        <v>0</v>
      </c>
      <c r="H2075" s="12">
        <f t="shared" si="131"/>
        <v>0</v>
      </c>
      <c r="I2075" s="324" t="s">
        <v>159</v>
      </c>
      <c r="J2075" s="17">
        <f>VLOOKUP(A2075,'TB 2023'!B:J,9,0)</f>
        <v>0</v>
      </c>
      <c r="K2075" s="18">
        <f t="shared" si="129"/>
        <v>0</v>
      </c>
      <c r="L2075" s="17">
        <f>VLOOKUP(A2075,'TB 2023'!B:M,12,0)</f>
        <v>12000</v>
      </c>
      <c r="M2075" s="18">
        <f t="shared" si="132"/>
        <v>0</v>
      </c>
      <c r="O2075" s="15"/>
    </row>
    <row r="2076" spans="1:15" ht="13.5">
      <c r="A2076" s="13">
        <v>203063280</v>
      </c>
      <c r="B2076" s="14" t="s">
        <v>2173</v>
      </c>
      <c r="C2076" s="15">
        <v>0</v>
      </c>
      <c r="D2076" s="15">
        <v>0</v>
      </c>
      <c r="E2076" s="15">
        <v>12000</v>
      </c>
      <c r="F2076" s="15">
        <v>12000</v>
      </c>
      <c r="G2076" s="11">
        <f t="shared" si="130"/>
        <v>0</v>
      </c>
      <c r="H2076" s="12">
        <f t="shared" si="131"/>
        <v>0</v>
      </c>
      <c r="I2076" s="324" t="s">
        <v>159</v>
      </c>
      <c r="J2076" s="17">
        <f>VLOOKUP(A2076,'TB 2023'!B:J,9,0)</f>
        <v>0</v>
      </c>
      <c r="K2076" s="18">
        <f t="shared" si="129"/>
        <v>0</v>
      </c>
      <c r="L2076" s="17">
        <f>VLOOKUP(A2076,'TB 2023'!B:M,12,0)</f>
        <v>12000</v>
      </c>
      <c r="M2076" s="18">
        <f t="shared" si="132"/>
        <v>0</v>
      </c>
      <c r="O2076" s="15"/>
    </row>
    <row r="2077" spans="1:15" ht="13.5">
      <c r="A2077" s="13">
        <v>203063281</v>
      </c>
      <c r="B2077" s="14" t="s">
        <v>2174</v>
      </c>
      <c r="C2077" s="15">
        <v>0</v>
      </c>
      <c r="D2077" s="15">
        <v>0</v>
      </c>
      <c r="E2077" s="15">
        <v>29262</v>
      </c>
      <c r="F2077" s="15">
        <v>29262</v>
      </c>
      <c r="G2077" s="11">
        <f t="shared" si="130"/>
        <v>0</v>
      </c>
      <c r="H2077" s="12">
        <f t="shared" si="131"/>
        <v>0</v>
      </c>
      <c r="I2077" s="324" t="s">
        <v>159</v>
      </c>
      <c r="J2077" s="17">
        <f>VLOOKUP(A2077,'TB 2023'!B:J,9,0)</f>
        <v>0</v>
      </c>
      <c r="K2077" s="18">
        <f t="shared" si="129"/>
        <v>0</v>
      </c>
      <c r="L2077" s="17">
        <f>VLOOKUP(A2077,'TB 2023'!B:M,12,0)</f>
        <v>29262</v>
      </c>
      <c r="M2077" s="18">
        <f t="shared" si="132"/>
        <v>0</v>
      </c>
      <c r="O2077" s="15"/>
    </row>
    <row r="2078" spans="1:15" ht="13.5">
      <c r="A2078" s="13">
        <v>203063282</v>
      </c>
      <c r="B2078" s="14" t="s">
        <v>2175</v>
      </c>
      <c r="C2078" s="15">
        <v>0</v>
      </c>
      <c r="D2078" s="15">
        <v>0</v>
      </c>
      <c r="E2078" s="15">
        <v>26976</v>
      </c>
      <c r="F2078" s="15">
        <v>26976</v>
      </c>
      <c r="G2078" s="11">
        <f t="shared" si="130"/>
        <v>0</v>
      </c>
      <c r="H2078" s="12">
        <f t="shared" si="131"/>
        <v>0</v>
      </c>
      <c r="I2078" s="324" t="s">
        <v>159</v>
      </c>
      <c r="J2078" s="17">
        <f>VLOOKUP(A2078,'TB 2023'!B:J,9,0)</f>
        <v>0</v>
      </c>
      <c r="K2078" s="18">
        <f t="shared" si="129"/>
        <v>0</v>
      </c>
      <c r="L2078" s="17">
        <f>VLOOKUP(A2078,'TB 2023'!B:M,12,0)</f>
        <v>26976</v>
      </c>
      <c r="M2078" s="18">
        <f t="shared" si="132"/>
        <v>0</v>
      </c>
      <c r="O2078" s="15"/>
    </row>
    <row r="2079" spans="1:15" ht="13.5">
      <c r="A2079" s="13">
        <v>203063283</v>
      </c>
      <c r="B2079" s="14" t="s">
        <v>2176</v>
      </c>
      <c r="C2079" s="15">
        <v>0</v>
      </c>
      <c r="D2079" s="15">
        <v>0</v>
      </c>
      <c r="E2079" s="15">
        <v>0</v>
      </c>
      <c r="F2079" s="15">
        <v>0</v>
      </c>
      <c r="G2079" s="11">
        <f t="shared" si="130"/>
        <v>0</v>
      </c>
      <c r="H2079" s="12">
        <f t="shared" si="131"/>
        <v>0</v>
      </c>
      <c r="I2079" s="324" t="s">
        <v>159</v>
      </c>
      <c r="J2079" s="17">
        <f>VLOOKUP(A2079,'TB 2023'!B:J,9,0)</f>
        <v>0</v>
      </c>
      <c r="K2079" s="18">
        <f t="shared" si="129"/>
        <v>0</v>
      </c>
      <c r="L2079" s="17">
        <f>VLOOKUP(A2079,'TB 2023'!B:M,12,0)</f>
        <v>0</v>
      </c>
      <c r="M2079" s="18">
        <f t="shared" si="132"/>
        <v>0</v>
      </c>
      <c r="O2079" s="15"/>
    </row>
    <row r="2080" spans="1:15" ht="13.5">
      <c r="A2080" s="13">
        <v>203063284</v>
      </c>
      <c r="B2080" s="14" t="s">
        <v>2177</v>
      </c>
      <c r="C2080" s="15">
        <v>0</v>
      </c>
      <c r="D2080" s="15">
        <v>0</v>
      </c>
      <c r="E2080" s="15">
        <v>27362</v>
      </c>
      <c r="F2080" s="15">
        <v>27362</v>
      </c>
      <c r="G2080" s="11">
        <f t="shared" si="130"/>
        <v>0</v>
      </c>
      <c r="H2080" s="12">
        <f t="shared" si="131"/>
        <v>0</v>
      </c>
      <c r="I2080" s="324" t="s">
        <v>159</v>
      </c>
      <c r="J2080" s="17">
        <f>VLOOKUP(A2080,'TB 2023'!B:J,9,0)</f>
        <v>0</v>
      </c>
      <c r="K2080" s="18">
        <f t="shared" si="129"/>
        <v>0</v>
      </c>
      <c r="L2080" s="17">
        <f>VLOOKUP(A2080,'TB 2023'!B:M,12,0)</f>
        <v>27362</v>
      </c>
      <c r="M2080" s="18">
        <f t="shared" si="132"/>
        <v>0</v>
      </c>
      <c r="O2080" s="15"/>
    </row>
    <row r="2081" spans="1:15" ht="13.5">
      <c r="A2081" s="13">
        <v>203063285</v>
      </c>
      <c r="B2081" s="14" t="s">
        <v>2178</v>
      </c>
      <c r="C2081" s="15">
        <v>0</v>
      </c>
      <c r="D2081" s="15">
        <v>0</v>
      </c>
      <c r="E2081" s="15">
        <v>41919</v>
      </c>
      <c r="F2081" s="15">
        <v>41919</v>
      </c>
      <c r="G2081" s="11">
        <f t="shared" si="130"/>
        <v>0</v>
      </c>
      <c r="H2081" s="12">
        <f t="shared" si="131"/>
        <v>0</v>
      </c>
      <c r="I2081" s="324" t="s">
        <v>159</v>
      </c>
      <c r="J2081" s="17">
        <f>VLOOKUP(A2081,'TB 2023'!B:J,9,0)</f>
        <v>0</v>
      </c>
      <c r="K2081" s="18">
        <f t="shared" si="129"/>
        <v>0</v>
      </c>
      <c r="L2081" s="17">
        <f>VLOOKUP(A2081,'TB 2023'!B:M,12,0)</f>
        <v>41919</v>
      </c>
      <c r="M2081" s="18">
        <f t="shared" si="132"/>
        <v>0</v>
      </c>
      <c r="O2081" s="15"/>
    </row>
    <row r="2082" spans="1:15" ht="13.5">
      <c r="A2082" s="13">
        <v>203063286</v>
      </c>
      <c r="B2082" s="14" t="s">
        <v>2179</v>
      </c>
      <c r="C2082" s="15">
        <v>0</v>
      </c>
      <c r="D2082" s="15">
        <v>0</v>
      </c>
      <c r="E2082" s="15">
        <v>31756</v>
      </c>
      <c r="F2082" s="15">
        <v>31756</v>
      </c>
      <c r="G2082" s="11">
        <f t="shared" si="130"/>
        <v>0</v>
      </c>
      <c r="H2082" s="12">
        <f t="shared" si="131"/>
        <v>0</v>
      </c>
      <c r="I2082" s="324" t="s">
        <v>159</v>
      </c>
      <c r="J2082" s="17">
        <f>VLOOKUP(A2082,'TB 2023'!B:J,9,0)</f>
        <v>0</v>
      </c>
      <c r="K2082" s="18">
        <f t="shared" si="129"/>
        <v>0</v>
      </c>
      <c r="L2082" s="17">
        <f>VLOOKUP(A2082,'TB 2023'!B:M,12,0)</f>
        <v>31756</v>
      </c>
      <c r="M2082" s="18">
        <f t="shared" si="132"/>
        <v>0</v>
      </c>
      <c r="O2082" s="15"/>
    </row>
    <row r="2083" spans="1:15" ht="13.5">
      <c r="A2083" s="13">
        <v>203063288</v>
      </c>
      <c r="B2083" s="14" t="s">
        <v>2180</v>
      </c>
      <c r="C2083" s="15">
        <v>0</v>
      </c>
      <c r="D2083" s="15">
        <v>0</v>
      </c>
      <c r="E2083" s="15">
        <v>182302</v>
      </c>
      <c r="F2083" s="15">
        <v>182302</v>
      </c>
      <c r="G2083" s="11">
        <f t="shared" si="130"/>
        <v>0</v>
      </c>
      <c r="H2083" s="12">
        <f t="shared" si="131"/>
        <v>0</v>
      </c>
      <c r="I2083" s="324" t="s">
        <v>159</v>
      </c>
      <c r="J2083" s="17">
        <f>VLOOKUP(A2083,'TB 2023'!B:J,9,0)</f>
        <v>0</v>
      </c>
      <c r="K2083" s="18">
        <f t="shared" si="129"/>
        <v>0</v>
      </c>
      <c r="L2083" s="17">
        <f>VLOOKUP(A2083,'TB 2023'!B:M,12,0)</f>
        <v>182302</v>
      </c>
      <c r="M2083" s="18">
        <f t="shared" si="132"/>
        <v>0</v>
      </c>
      <c r="O2083" s="15"/>
    </row>
    <row r="2084" spans="1:15" ht="13.5">
      <c r="A2084" s="13">
        <v>203063289</v>
      </c>
      <c r="B2084" s="14" t="s">
        <v>2181</v>
      </c>
      <c r="C2084" s="15">
        <v>0</v>
      </c>
      <c r="D2084" s="15">
        <v>0</v>
      </c>
      <c r="E2084" s="15">
        <v>36525</v>
      </c>
      <c r="F2084" s="15">
        <v>36525</v>
      </c>
      <c r="G2084" s="11">
        <f t="shared" si="130"/>
        <v>0</v>
      </c>
      <c r="H2084" s="12">
        <f t="shared" si="131"/>
        <v>0</v>
      </c>
      <c r="I2084" s="324" t="s">
        <v>159</v>
      </c>
      <c r="J2084" s="17">
        <f>VLOOKUP(A2084,'TB 2023'!B:J,9,0)</f>
        <v>0</v>
      </c>
      <c r="K2084" s="18">
        <f t="shared" si="129"/>
        <v>0</v>
      </c>
      <c r="L2084" s="17">
        <f>VLOOKUP(A2084,'TB 2023'!B:M,12,0)</f>
        <v>36525</v>
      </c>
      <c r="M2084" s="18">
        <f t="shared" si="132"/>
        <v>0</v>
      </c>
      <c r="O2084" s="15"/>
    </row>
    <row r="2085" spans="1:15" ht="13.5">
      <c r="A2085" s="13">
        <v>203063290</v>
      </c>
      <c r="B2085" s="14" t="s">
        <v>2182</v>
      </c>
      <c r="C2085" s="15">
        <v>0</v>
      </c>
      <c r="D2085" s="15">
        <v>0</v>
      </c>
      <c r="E2085" s="15">
        <v>23691</v>
      </c>
      <c r="F2085" s="15">
        <v>23691</v>
      </c>
      <c r="G2085" s="11">
        <f t="shared" si="130"/>
        <v>0</v>
      </c>
      <c r="H2085" s="12">
        <f t="shared" si="131"/>
        <v>0</v>
      </c>
      <c r="I2085" s="324" t="s">
        <v>159</v>
      </c>
      <c r="J2085" s="17">
        <f>VLOOKUP(A2085,'TB 2023'!B:J,9,0)</f>
        <v>0</v>
      </c>
      <c r="K2085" s="18">
        <f t="shared" si="129"/>
        <v>0</v>
      </c>
      <c r="L2085" s="17">
        <f>VLOOKUP(A2085,'TB 2023'!B:M,12,0)</f>
        <v>23691</v>
      </c>
      <c r="M2085" s="18">
        <f t="shared" si="132"/>
        <v>0</v>
      </c>
      <c r="O2085" s="15"/>
    </row>
    <row r="2086" spans="1:15" ht="13.5">
      <c r="A2086" s="13">
        <v>203063291</v>
      </c>
      <c r="B2086" s="14" t="s">
        <v>2183</v>
      </c>
      <c r="C2086" s="15">
        <v>0</v>
      </c>
      <c r="D2086" s="15">
        <v>0</v>
      </c>
      <c r="E2086" s="15">
        <v>11000</v>
      </c>
      <c r="F2086" s="15">
        <v>11000</v>
      </c>
      <c r="G2086" s="11">
        <f t="shared" si="130"/>
        <v>0</v>
      </c>
      <c r="H2086" s="12">
        <f t="shared" si="131"/>
        <v>0</v>
      </c>
      <c r="I2086" s="324" t="s">
        <v>159</v>
      </c>
      <c r="J2086" s="17">
        <f>VLOOKUP(A2086,'TB 2023'!B:J,9,0)</f>
        <v>0</v>
      </c>
      <c r="K2086" s="18">
        <f t="shared" si="129"/>
        <v>0</v>
      </c>
      <c r="L2086" s="17">
        <f>VLOOKUP(A2086,'TB 2023'!B:M,12,0)</f>
        <v>11000</v>
      </c>
      <c r="M2086" s="18">
        <f t="shared" si="132"/>
        <v>0</v>
      </c>
      <c r="O2086" s="15"/>
    </row>
    <row r="2087" spans="1:15" ht="13.5">
      <c r="A2087" s="13">
        <v>203063292</v>
      </c>
      <c r="B2087" s="14" t="s">
        <v>2184</v>
      </c>
      <c r="C2087" s="15">
        <v>0</v>
      </c>
      <c r="D2087" s="15">
        <v>0</v>
      </c>
      <c r="E2087" s="15">
        <v>11000</v>
      </c>
      <c r="F2087" s="15">
        <v>11000</v>
      </c>
      <c r="G2087" s="11">
        <f t="shared" si="130"/>
        <v>0</v>
      </c>
      <c r="H2087" s="12">
        <f t="shared" si="131"/>
        <v>0</v>
      </c>
      <c r="I2087" s="324" t="s">
        <v>159</v>
      </c>
      <c r="J2087" s="17">
        <f>VLOOKUP(A2087,'TB 2023'!B:J,9,0)</f>
        <v>0</v>
      </c>
      <c r="K2087" s="18">
        <f t="shared" si="129"/>
        <v>0</v>
      </c>
      <c r="L2087" s="17">
        <f>VLOOKUP(A2087,'TB 2023'!B:M,12,0)</f>
        <v>11000</v>
      </c>
      <c r="M2087" s="18">
        <f t="shared" si="132"/>
        <v>0</v>
      </c>
      <c r="O2087" s="15"/>
    </row>
    <row r="2088" spans="1:15" ht="13.5">
      <c r="A2088" s="13">
        <v>203063293</v>
      </c>
      <c r="B2088" s="14" t="s">
        <v>2185</v>
      </c>
      <c r="C2088" s="15">
        <v>0</v>
      </c>
      <c r="D2088" s="15">
        <v>0</v>
      </c>
      <c r="E2088" s="15">
        <v>11000</v>
      </c>
      <c r="F2088" s="15">
        <v>11000</v>
      </c>
      <c r="G2088" s="11">
        <f t="shared" si="130"/>
        <v>0</v>
      </c>
      <c r="H2088" s="12">
        <f t="shared" si="131"/>
        <v>0</v>
      </c>
      <c r="I2088" s="324" t="s">
        <v>159</v>
      </c>
      <c r="J2088" s="17">
        <f>VLOOKUP(A2088,'TB 2023'!B:J,9,0)</f>
        <v>0</v>
      </c>
      <c r="K2088" s="18">
        <f t="shared" si="129"/>
        <v>0</v>
      </c>
      <c r="L2088" s="17">
        <f>VLOOKUP(A2088,'TB 2023'!B:M,12,0)</f>
        <v>11000</v>
      </c>
      <c r="M2088" s="18">
        <f t="shared" si="132"/>
        <v>0</v>
      </c>
      <c r="O2088" s="15"/>
    </row>
    <row r="2089" spans="1:15" ht="13.5">
      <c r="A2089" s="13">
        <v>203063294</v>
      </c>
      <c r="B2089" s="14" t="s">
        <v>2186</v>
      </c>
      <c r="C2089" s="15">
        <v>0</v>
      </c>
      <c r="D2089" s="15">
        <v>0</v>
      </c>
      <c r="E2089" s="15">
        <v>11000</v>
      </c>
      <c r="F2089" s="15">
        <v>11000</v>
      </c>
      <c r="G2089" s="11">
        <f t="shared" si="130"/>
        <v>0</v>
      </c>
      <c r="H2089" s="12">
        <f t="shared" si="131"/>
        <v>0</v>
      </c>
      <c r="I2089" s="324" t="s">
        <v>159</v>
      </c>
      <c r="J2089" s="17">
        <f>VLOOKUP(A2089,'TB 2023'!B:J,9,0)</f>
        <v>0</v>
      </c>
      <c r="K2089" s="18">
        <f t="shared" si="129"/>
        <v>0</v>
      </c>
      <c r="L2089" s="17">
        <f>VLOOKUP(A2089,'TB 2023'!B:M,12,0)</f>
        <v>11000</v>
      </c>
      <c r="M2089" s="18">
        <f t="shared" si="132"/>
        <v>0</v>
      </c>
      <c r="O2089" s="15"/>
    </row>
    <row r="2090" spans="1:15" ht="13.5">
      <c r="A2090" s="13">
        <v>203063295</v>
      </c>
      <c r="B2090" s="14" t="s">
        <v>2187</v>
      </c>
      <c r="C2090" s="15">
        <v>0</v>
      </c>
      <c r="D2090" s="15">
        <v>0</v>
      </c>
      <c r="E2090" s="15">
        <v>11000</v>
      </c>
      <c r="F2090" s="15">
        <v>11000</v>
      </c>
      <c r="G2090" s="11">
        <f t="shared" si="130"/>
        <v>0</v>
      </c>
      <c r="H2090" s="12">
        <f t="shared" si="131"/>
        <v>0</v>
      </c>
      <c r="I2090" s="324" t="s">
        <v>159</v>
      </c>
      <c r="J2090" s="17">
        <f>VLOOKUP(A2090,'TB 2023'!B:J,9,0)</f>
        <v>0</v>
      </c>
      <c r="K2090" s="18">
        <f t="shared" si="129"/>
        <v>0</v>
      </c>
      <c r="L2090" s="17">
        <f>VLOOKUP(A2090,'TB 2023'!B:M,12,0)</f>
        <v>11000</v>
      </c>
      <c r="M2090" s="18">
        <f t="shared" si="132"/>
        <v>0</v>
      </c>
      <c r="O2090" s="15"/>
    </row>
    <row r="2091" spans="1:15" ht="13.5">
      <c r="A2091" s="13">
        <v>203063296</v>
      </c>
      <c r="B2091" s="14" t="s">
        <v>2188</v>
      </c>
      <c r="C2091" s="15">
        <v>0</v>
      </c>
      <c r="D2091" s="15">
        <v>0</v>
      </c>
      <c r="E2091" s="15">
        <v>11000</v>
      </c>
      <c r="F2091" s="15">
        <v>11000</v>
      </c>
      <c r="G2091" s="11">
        <f t="shared" si="130"/>
        <v>0</v>
      </c>
      <c r="H2091" s="12">
        <f t="shared" si="131"/>
        <v>0</v>
      </c>
      <c r="I2091" s="324" t="s">
        <v>159</v>
      </c>
      <c r="J2091" s="17">
        <f>VLOOKUP(A2091,'TB 2023'!B:J,9,0)</f>
        <v>0</v>
      </c>
      <c r="K2091" s="18">
        <f t="shared" si="129"/>
        <v>0</v>
      </c>
      <c r="L2091" s="17">
        <f>VLOOKUP(A2091,'TB 2023'!B:M,12,0)</f>
        <v>11000</v>
      </c>
      <c r="M2091" s="18">
        <f t="shared" si="132"/>
        <v>0</v>
      </c>
      <c r="O2091" s="15"/>
    </row>
    <row r="2092" spans="1:15" ht="13.5">
      <c r="A2092" s="13">
        <v>203063297</v>
      </c>
      <c r="B2092" s="14" t="s">
        <v>2189</v>
      </c>
      <c r="C2092" s="15">
        <v>0</v>
      </c>
      <c r="D2092" s="15">
        <v>0</v>
      </c>
      <c r="E2092" s="15">
        <v>11000</v>
      </c>
      <c r="F2092" s="15">
        <v>11000</v>
      </c>
      <c r="G2092" s="11">
        <f t="shared" si="130"/>
        <v>0</v>
      </c>
      <c r="H2092" s="12">
        <f t="shared" si="131"/>
        <v>0</v>
      </c>
      <c r="I2092" s="324" t="s">
        <v>159</v>
      </c>
      <c r="J2092" s="17">
        <f>VLOOKUP(A2092,'TB 2023'!B:J,9,0)</f>
        <v>0</v>
      </c>
      <c r="K2092" s="18">
        <f t="shared" si="129"/>
        <v>0</v>
      </c>
      <c r="L2092" s="17">
        <f>VLOOKUP(A2092,'TB 2023'!B:M,12,0)</f>
        <v>11000</v>
      </c>
      <c r="M2092" s="18">
        <f t="shared" si="132"/>
        <v>0</v>
      </c>
      <c r="O2092" s="15"/>
    </row>
    <row r="2093" spans="1:15" ht="13.5">
      <c r="A2093" s="13">
        <v>203063298</v>
      </c>
      <c r="B2093" s="14" t="s">
        <v>2190</v>
      </c>
      <c r="C2093" s="15">
        <v>0</v>
      </c>
      <c r="D2093" s="15">
        <v>0</v>
      </c>
      <c r="E2093" s="15">
        <v>11000</v>
      </c>
      <c r="F2093" s="15">
        <v>11000</v>
      </c>
      <c r="G2093" s="11">
        <f t="shared" si="130"/>
        <v>0</v>
      </c>
      <c r="H2093" s="12">
        <f t="shared" si="131"/>
        <v>0</v>
      </c>
      <c r="I2093" s="324" t="s">
        <v>159</v>
      </c>
      <c r="J2093" s="17">
        <f>VLOOKUP(A2093,'TB 2023'!B:J,9,0)</f>
        <v>0</v>
      </c>
      <c r="K2093" s="18">
        <f t="shared" si="129"/>
        <v>0</v>
      </c>
      <c r="L2093" s="17">
        <f>VLOOKUP(A2093,'TB 2023'!B:M,12,0)</f>
        <v>11000</v>
      </c>
      <c r="M2093" s="18">
        <f t="shared" si="132"/>
        <v>0</v>
      </c>
      <c r="O2093" s="15"/>
    </row>
    <row r="2094" spans="1:15" ht="13.5">
      <c r="A2094" s="13">
        <v>203063299</v>
      </c>
      <c r="B2094" s="14" t="s">
        <v>2191</v>
      </c>
      <c r="C2094" s="15">
        <v>0</v>
      </c>
      <c r="D2094" s="15">
        <v>0</v>
      </c>
      <c r="E2094" s="15">
        <v>11000</v>
      </c>
      <c r="F2094" s="15">
        <v>11000</v>
      </c>
      <c r="G2094" s="11">
        <f t="shared" si="130"/>
        <v>0</v>
      </c>
      <c r="H2094" s="12">
        <f t="shared" si="131"/>
        <v>0</v>
      </c>
      <c r="I2094" s="324" t="s">
        <v>159</v>
      </c>
      <c r="J2094" s="17">
        <f>VLOOKUP(A2094,'TB 2023'!B:J,9,0)</f>
        <v>0</v>
      </c>
      <c r="K2094" s="18">
        <f t="shared" si="129"/>
        <v>0</v>
      </c>
      <c r="L2094" s="17">
        <f>VLOOKUP(A2094,'TB 2023'!B:M,12,0)</f>
        <v>11000</v>
      </c>
      <c r="M2094" s="18">
        <f t="shared" si="132"/>
        <v>0</v>
      </c>
      <c r="O2094" s="15"/>
    </row>
    <row r="2095" spans="1:15" ht="13.5">
      <c r="A2095" s="13">
        <v>203063300</v>
      </c>
      <c r="B2095" s="14" t="s">
        <v>2192</v>
      </c>
      <c r="C2095" s="15">
        <v>0</v>
      </c>
      <c r="D2095" s="15">
        <v>0</v>
      </c>
      <c r="E2095" s="15">
        <v>11000</v>
      </c>
      <c r="F2095" s="15">
        <v>11000</v>
      </c>
      <c r="G2095" s="11">
        <f t="shared" si="130"/>
        <v>0</v>
      </c>
      <c r="H2095" s="12">
        <f t="shared" si="131"/>
        <v>0</v>
      </c>
      <c r="I2095" s="324" t="s">
        <v>159</v>
      </c>
      <c r="J2095" s="17">
        <f>VLOOKUP(A2095,'TB 2023'!B:J,9,0)</f>
        <v>0</v>
      </c>
      <c r="K2095" s="18">
        <f t="shared" si="129"/>
        <v>0</v>
      </c>
      <c r="L2095" s="17">
        <f>VLOOKUP(A2095,'TB 2023'!B:M,12,0)</f>
        <v>11000</v>
      </c>
      <c r="M2095" s="18">
        <f t="shared" si="132"/>
        <v>0</v>
      </c>
      <c r="O2095" s="15"/>
    </row>
    <row r="2096" spans="1:15" ht="13.5">
      <c r="A2096" s="13">
        <v>203063301</v>
      </c>
      <c r="B2096" s="14" t="s">
        <v>2193</v>
      </c>
      <c r="C2096" s="15">
        <v>0</v>
      </c>
      <c r="D2096" s="15">
        <v>0</v>
      </c>
      <c r="E2096" s="15">
        <v>11000</v>
      </c>
      <c r="F2096" s="15">
        <v>11000</v>
      </c>
      <c r="G2096" s="11">
        <f t="shared" si="130"/>
        <v>0</v>
      </c>
      <c r="H2096" s="12">
        <f t="shared" si="131"/>
        <v>0</v>
      </c>
      <c r="I2096" s="324" t="s">
        <v>159</v>
      </c>
      <c r="J2096" s="17">
        <f>VLOOKUP(A2096,'TB 2023'!B:J,9,0)</f>
        <v>0</v>
      </c>
      <c r="K2096" s="18">
        <f t="shared" si="129"/>
        <v>0</v>
      </c>
      <c r="L2096" s="17">
        <f>VLOOKUP(A2096,'TB 2023'!B:M,12,0)</f>
        <v>11000</v>
      </c>
      <c r="M2096" s="18">
        <f t="shared" si="132"/>
        <v>0</v>
      </c>
      <c r="O2096" s="15"/>
    </row>
    <row r="2097" spans="1:15" ht="13.5">
      <c r="A2097" s="13">
        <v>203063302</v>
      </c>
      <c r="B2097" s="14" t="s">
        <v>2194</v>
      </c>
      <c r="C2097" s="15">
        <v>0</v>
      </c>
      <c r="D2097" s="15">
        <v>0</v>
      </c>
      <c r="E2097" s="15">
        <v>11000</v>
      </c>
      <c r="F2097" s="15">
        <v>11000</v>
      </c>
      <c r="G2097" s="11">
        <f t="shared" si="130"/>
        <v>0</v>
      </c>
      <c r="H2097" s="12">
        <f t="shared" si="131"/>
        <v>0</v>
      </c>
      <c r="I2097" s="324" t="s">
        <v>159</v>
      </c>
      <c r="J2097" s="17">
        <f>VLOOKUP(A2097,'TB 2023'!B:J,9,0)</f>
        <v>0</v>
      </c>
      <c r="K2097" s="18">
        <f t="shared" si="129"/>
        <v>0</v>
      </c>
      <c r="L2097" s="17">
        <f>VLOOKUP(A2097,'TB 2023'!B:M,12,0)</f>
        <v>11000</v>
      </c>
      <c r="M2097" s="18">
        <f t="shared" si="132"/>
        <v>0</v>
      </c>
      <c r="O2097" s="15"/>
    </row>
    <row r="2098" spans="1:15" ht="13.5">
      <c r="A2098" s="13">
        <v>203063303</v>
      </c>
      <c r="B2098" s="14" t="s">
        <v>2195</v>
      </c>
      <c r="C2098" s="15">
        <v>0</v>
      </c>
      <c r="D2098" s="15">
        <v>0</v>
      </c>
      <c r="E2098" s="15">
        <v>11000</v>
      </c>
      <c r="F2098" s="15">
        <v>11000</v>
      </c>
      <c r="G2098" s="11">
        <f t="shared" si="130"/>
        <v>0</v>
      </c>
      <c r="H2098" s="12">
        <f t="shared" si="131"/>
        <v>0</v>
      </c>
      <c r="I2098" s="324" t="s">
        <v>159</v>
      </c>
      <c r="J2098" s="17">
        <f>VLOOKUP(A2098,'TB 2023'!B:J,9,0)</f>
        <v>0</v>
      </c>
      <c r="K2098" s="18">
        <f t="shared" si="129"/>
        <v>0</v>
      </c>
      <c r="L2098" s="17">
        <f>VLOOKUP(A2098,'TB 2023'!B:M,12,0)</f>
        <v>11000</v>
      </c>
      <c r="M2098" s="18">
        <f t="shared" si="132"/>
        <v>0</v>
      </c>
      <c r="O2098" s="15"/>
    </row>
    <row r="2099" spans="1:15" ht="13.5">
      <c r="A2099" s="13">
        <v>203063304</v>
      </c>
      <c r="B2099" s="14" t="s">
        <v>2196</v>
      </c>
      <c r="C2099" s="15">
        <v>0</v>
      </c>
      <c r="D2099" s="15">
        <v>0</v>
      </c>
      <c r="E2099" s="15">
        <v>11000</v>
      </c>
      <c r="F2099" s="15">
        <v>11000</v>
      </c>
      <c r="G2099" s="11">
        <f t="shared" si="130"/>
        <v>0</v>
      </c>
      <c r="H2099" s="12">
        <f t="shared" si="131"/>
        <v>0</v>
      </c>
      <c r="I2099" s="324" t="s">
        <v>159</v>
      </c>
      <c r="J2099" s="17">
        <f>VLOOKUP(A2099,'TB 2023'!B:J,9,0)</f>
        <v>0</v>
      </c>
      <c r="K2099" s="18">
        <f t="shared" si="129"/>
        <v>0</v>
      </c>
      <c r="L2099" s="17">
        <f>VLOOKUP(A2099,'TB 2023'!B:M,12,0)</f>
        <v>11000</v>
      </c>
      <c r="M2099" s="18">
        <f t="shared" si="132"/>
        <v>0</v>
      </c>
      <c r="O2099" s="15"/>
    </row>
    <row r="2100" spans="1:15" ht="13.5">
      <c r="A2100" s="13">
        <v>203063305</v>
      </c>
      <c r="B2100" s="14" t="s">
        <v>2197</v>
      </c>
      <c r="C2100" s="15">
        <v>0</v>
      </c>
      <c r="D2100" s="15">
        <v>0</v>
      </c>
      <c r="E2100" s="15">
        <v>39600</v>
      </c>
      <c r="F2100" s="15">
        <v>39600</v>
      </c>
      <c r="G2100" s="11">
        <f t="shared" si="130"/>
        <v>0</v>
      </c>
      <c r="H2100" s="12">
        <f t="shared" si="131"/>
        <v>0</v>
      </c>
      <c r="I2100" s="324" t="s">
        <v>159</v>
      </c>
      <c r="J2100" s="17">
        <f>VLOOKUP(A2100,'TB 2023'!B:J,9,0)</f>
        <v>0</v>
      </c>
      <c r="K2100" s="18">
        <f t="shared" si="129"/>
        <v>0</v>
      </c>
      <c r="L2100" s="17">
        <f>VLOOKUP(A2100,'TB 2023'!B:M,12,0)</f>
        <v>39600</v>
      </c>
      <c r="M2100" s="18">
        <f t="shared" si="132"/>
        <v>0</v>
      </c>
      <c r="O2100" s="15"/>
    </row>
    <row r="2101" spans="1:15" ht="13.5">
      <c r="A2101" s="13">
        <v>203063306</v>
      </c>
      <c r="B2101" s="14" t="s">
        <v>2198</v>
      </c>
      <c r="C2101" s="15">
        <v>0</v>
      </c>
      <c r="D2101" s="15">
        <v>0</v>
      </c>
      <c r="E2101" s="15">
        <v>10000</v>
      </c>
      <c r="F2101" s="15">
        <v>10000</v>
      </c>
      <c r="G2101" s="11">
        <f t="shared" si="130"/>
        <v>0</v>
      </c>
      <c r="H2101" s="12">
        <f t="shared" si="131"/>
        <v>0</v>
      </c>
      <c r="I2101" s="324" t="s">
        <v>159</v>
      </c>
      <c r="J2101" s="17">
        <f>VLOOKUP(A2101,'TB 2023'!B:J,9,0)</f>
        <v>0</v>
      </c>
      <c r="K2101" s="18">
        <f t="shared" si="129"/>
        <v>0</v>
      </c>
      <c r="L2101" s="17">
        <f>VLOOKUP(A2101,'TB 2023'!B:M,12,0)</f>
        <v>10000</v>
      </c>
      <c r="M2101" s="18">
        <f t="shared" si="132"/>
        <v>0</v>
      </c>
      <c r="O2101" s="15"/>
    </row>
    <row r="2102" spans="1:15" ht="13.5">
      <c r="A2102" s="13">
        <v>203063307</v>
      </c>
      <c r="B2102" s="14" t="s">
        <v>2199</v>
      </c>
      <c r="C2102" s="15">
        <v>0</v>
      </c>
      <c r="D2102" s="15">
        <v>0</v>
      </c>
      <c r="E2102" s="15">
        <v>11000</v>
      </c>
      <c r="F2102" s="15">
        <v>11000</v>
      </c>
      <c r="G2102" s="11">
        <f t="shared" si="130"/>
        <v>0</v>
      </c>
      <c r="H2102" s="12">
        <f t="shared" si="131"/>
        <v>0</v>
      </c>
      <c r="I2102" s="324" t="s">
        <v>159</v>
      </c>
      <c r="J2102" s="17">
        <f>VLOOKUP(A2102,'TB 2023'!B:J,9,0)</f>
        <v>0</v>
      </c>
      <c r="K2102" s="18">
        <f t="shared" si="129"/>
        <v>0</v>
      </c>
      <c r="L2102" s="17">
        <f>VLOOKUP(A2102,'TB 2023'!B:M,12,0)</f>
        <v>11000</v>
      </c>
      <c r="M2102" s="18">
        <f t="shared" si="132"/>
        <v>0</v>
      </c>
      <c r="O2102" s="15"/>
    </row>
    <row r="2103" spans="1:15" ht="13.5">
      <c r="A2103" s="13">
        <v>203063308</v>
      </c>
      <c r="B2103" s="14" t="s">
        <v>2200</v>
      </c>
      <c r="C2103" s="15">
        <v>0</v>
      </c>
      <c r="D2103" s="15">
        <v>0</v>
      </c>
      <c r="E2103" s="15">
        <v>11000</v>
      </c>
      <c r="F2103" s="15">
        <v>11000</v>
      </c>
      <c r="G2103" s="11">
        <f t="shared" si="130"/>
        <v>0</v>
      </c>
      <c r="H2103" s="12">
        <f t="shared" si="131"/>
        <v>0</v>
      </c>
      <c r="I2103" s="324" t="s">
        <v>159</v>
      </c>
      <c r="J2103" s="17">
        <f>VLOOKUP(A2103,'TB 2023'!B:J,9,0)</f>
        <v>0</v>
      </c>
      <c r="K2103" s="18">
        <f t="shared" si="129"/>
        <v>0</v>
      </c>
      <c r="L2103" s="17">
        <f>VLOOKUP(A2103,'TB 2023'!B:M,12,0)</f>
        <v>11000</v>
      </c>
      <c r="M2103" s="18">
        <f t="shared" si="132"/>
        <v>0</v>
      </c>
      <c r="O2103" s="15"/>
    </row>
    <row r="2104" spans="1:15" ht="13.5">
      <c r="A2104" s="13">
        <v>203063309</v>
      </c>
      <c r="B2104" s="14" t="s">
        <v>2201</v>
      </c>
      <c r="C2104" s="15">
        <v>0</v>
      </c>
      <c r="D2104" s="15">
        <v>0</v>
      </c>
      <c r="E2104" s="15">
        <v>39600</v>
      </c>
      <c r="F2104" s="15">
        <v>39600</v>
      </c>
      <c r="G2104" s="11">
        <f t="shared" si="130"/>
        <v>0</v>
      </c>
      <c r="H2104" s="12">
        <f t="shared" si="131"/>
        <v>0</v>
      </c>
      <c r="I2104" s="324" t="s">
        <v>159</v>
      </c>
      <c r="J2104" s="17">
        <f>VLOOKUP(A2104,'TB 2023'!B:J,9,0)</f>
        <v>0</v>
      </c>
      <c r="K2104" s="18">
        <f t="shared" si="129"/>
        <v>0</v>
      </c>
      <c r="L2104" s="17">
        <f>VLOOKUP(A2104,'TB 2023'!B:M,12,0)</f>
        <v>39600</v>
      </c>
      <c r="M2104" s="18">
        <f t="shared" si="132"/>
        <v>0</v>
      </c>
      <c r="O2104" s="15"/>
    </row>
    <row r="2105" spans="1:15" ht="13.5">
      <c r="A2105" s="13">
        <v>203063310</v>
      </c>
      <c r="B2105" s="14" t="s">
        <v>2202</v>
      </c>
      <c r="C2105" s="15">
        <v>0</v>
      </c>
      <c r="D2105" s="15">
        <v>0</v>
      </c>
      <c r="E2105" s="15">
        <v>39600</v>
      </c>
      <c r="F2105" s="15">
        <v>39600</v>
      </c>
      <c r="G2105" s="11">
        <f t="shared" si="130"/>
        <v>0</v>
      </c>
      <c r="H2105" s="12">
        <f t="shared" si="131"/>
        <v>0</v>
      </c>
      <c r="I2105" s="324" t="s">
        <v>159</v>
      </c>
      <c r="J2105" s="17">
        <f>VLOOKUP(A2105,'TB 2023'!B:J,9,0)</f>
        <v>0</v>
      </c>
      <c r="K2105" s="18">
        <f t="shared" si="129"/>
        <v>0</v>
      </c>
      <c r="L2105" s="17">
        <f>VLOOKUP(A2105,'TB 2023'!B:M,12,0)</f>
        <v>39600</v>
      </c>
      <c r="M2105" s="18">
        <f t="shared" si="132"/>
        <v>0</v>
      </c>
      <c r="O2105" s="15"/>
    </row>
    <row r="2106" spans="1:15" ht="13.5">
      <c r="A2106" s="13">
        <v>203063311</v>
      </c>
      <c r="B2106" s="14" t="s">
        <v>2203</v>
      </c>
      <c r="C2106" s="15">
        <v>0</v>
      </c>
      <c r="D2106" s="15">
        <v>0</v>
      </c>
      <c r="E2106" s="15">
        <v>11000</v>
      </c>
      <c r="F2106" s="15">
        <v>11000</v>
      </c>
      <c r="G2106" s="11">
        <f t="shared" si="130"/>
        <v>0</v>
      </c>
      <c r="H2106" s="12">
        <f t="shared" si="131"/>
        <v>0</v>
      </c>
      <c r="I2106" s="324" t="s">
        <v>159</v>
      </c>
      <c r="J2106" s="17">
        <f>VLOOKUP(A2106,'TB 2023'!B:J,9,0)</f>
        <v>0</v>
      </c>
      <c r="K2106" s="18">
        <f t="shared" si="129"/>
        <v>0</v>
      </c>
      <c r="L2106" s="17">
        <f>VLOOKUP(A2106,'TB 2023'!B:M,12,0)</f>
        <v>11000</v>
      </c>
      <c r="M2106" s="18">
        <f t="shared" si="132"/>
        <v>0</v>
      </c>
      <c r="O2106" s="15"/>
    </row>
    <row r="2107" spans="1:15" ht="13.5">
      <c r="A2107" s="13">
        <v>203063312</v>
      </c>
      <c r="B2107" s="14" t="s">
        <v>2204</v>
      </c>
      <c r="C2107" s="15">
        <v>0</v>
      </c>
      <c r="D2107" s="15">
        <v>0</v>
      </c>
      <c r="E2107" s="15">
        <v>23754</v>
      </c>
      <c r="F2107" s="15">
        <v>23754</v>
      </c>
      <c r="G2107" s="11">
        <f t="shared" si="130"/>
        <v>0</v>
      </c>
      <c r="H2107" s="12">
        <f t="shared" si="131"/>
        <v>0</v>
      </c>
      <c r="I2107" s="324" t="s">
        <v>159</v>
      </c>
      <c r="J2107" s="17">
        <f>VLOOKUP(A2107,'TB 2023'!B:J,9,0)</f>
        <v>0</v>
      </c>
      <c r="K2107" s="18">
        <f t="shared" si="129"/>
        <v>0</v>
      </c>
      <c r="L2107" s="17">
        <f>VLOOKUP(A2107,'TB 2023'!B:M,12,0)</f>
        <v>23754</v>
      </c>
      <c r="M2107" s="18">
        <f t="shared" si="132"/>
        <v>0</v>
      </c>
      <c r="O2107" s="15"/>
    </row>
    <row r="2108" spans="1:15" ht="13.5">
      <c r="A2108" s="13">
        <v>203063313</v>
      </c>
      <c r="B2108" s="14" t="s">
        <v>2205</v>
      </c>
      <c r="C2108" s="15">
        <v>0</v>
      </c>
      <c r="D2108" s="15">
        <v>0</v>
      </c>
      <c r="E2108" s="15">
        <v>10000</v>
      </c>
      <c r="F2108" s="15">
        <v>10000</v>
      </c>
      <c r="G2108" s="11">
        <f t="shared" si="130"/>
        <v>0</v>
      </c>
      <c r="H2108" s="12">
        <f t="shared" si="131"/>
        <v>0</v>
      </c>
      <c r="I2108" s="324" t="s">
        <v>159</v>
      </c>
      <c r="J2108" s="17">
        <f>VLOOKUP(A2108,'TB 2023'!B:J,9,0)</f>
        <v>0</v>
      </c>
      <c r="K2108" s="18">
        <f t="shared" si="129"/>
        <v>0</v>
      </c>
      <c r="L2108" s="17">
        <f>VLOOKUP(A2108,'TB 2023'!B:M,12,0)</f>
        <v>10000</v>
      </c>
      <c r="M2108" s="18">
        <f t="shared" si="132"/>
        <v>0</v>
      </c>
      <c r="O2108" s="15"/>
    </row>
    <row r="2109" spans="1:15" ht="13.5">
      <c r="A2109" s="13">
        <v>203063314</v>
      </c>
      <c r="B2109" s="14" t="s">
        <v>2206</v>
      </c>
      <c r="C2109" s="15">
        <v>0</v>
      </c>
      <c r="D2109" s="15">
        <v>0</v>
      </c>
      <c r="E2109" s="15">
        <v>10000</v>
      </c>
      <c r="F2109" s="15">
        <v>10000</v>
      </c>
      <c r="G2109" s="11">
        <f t="shared" si="130"/>
        <v>0</v>
      </c>
      <c r="H2109" s="12">
        <f t="shared" si="131"/>
        <v>0</v>
      </c>
      <c r="I2109" s="324" t="s">
        <v>159</v>
      </c>
      <c r="J2109" s="17">
        <f>VLOOKUP(A2109,'TB 2023'!B:J,9,0)</f>
        <v>0</v>
      </c>
      <c r="K2109" s="18">
        <f t="shared" si="129"/>
        <v>0</v>
      </c>
      <c r="L2109" s="17">
        <f>VLOOKUP(A2109,'TB 2023'!B:M,12,0)</f>
        <v>10000</v>
      </c>
      <c r="M2109" s="18">
        <f t="shared" si="132"/>
        <v>0</v>
      </c>
      <c r="O2109" s="15"/>
    </row>
    <row r="2110" spans="1:15" ht="13.5">
      <c r="A2110" s="13">
        <v>203063315</v>
      </c>
      <c r="B2110" s="14" t="s">
        <v>2207</v>
      </c>
      <c r="C2110" s="15">
        <v>0</v>
      </c>
      <c r="D2110" s="15">
        <v>0</v>
      </c>
      <c r="E2110" s="15">
        <v>2000</v>
      </c>
      <c r="F2110" s="15">
        <v>2000</v>
      </c>
      <c r="G2110" s="11">
        <f t="shared" si="130"/>
        <v>0</v>
      </c>
      <c r="H2110" s="12">
        <f t="shared" si="131"/>
        <v>0</v>
      </c>
      <c r="I2110" s="324" t="s">
        <v>159</v>
      </c>
      <c r="J2110" s="17">
        <f>VLOOKUP(A2110,'TB 2023'!B:J,9,0)</f>
        <v>0</v>
      </c>
      <c r="K2110" s="18">
        <f t="shared" si="129"/>
        <v>0</v>
      </c>
      <c r="L2110" s="17">
        <f>VLOOKUP(A2110,'TB 2023'!B:M,12,0)</f>
        <v>2000</v>
      </c>
      <c r="M2110" s="18">
        <f t="shared" si="132"/>
        <v>0</v>
      </c>
      <c r="O2110" s="15"/>
    </row>
    <row r="2111" spans="1:15" ht="13.5">
      <c r="A2111" s="13">
        <v>203063316</v>
      </c>
      <c r="B2111" s="14" t="s">
        <v>2208</v>
      </c>
      <c r="C2111" s="15">
        <v>0</v>
      </c>
      <c r="D2111" s="15">
        <v>0</v>
      </c>
      <c r="E2111" s="15">
        <v>10000</v>
      </c>
      <c r="F2111" s="15">
        <v>10000</v>
      </c>
      <c r="G2111" s="11">
        <f t="shared" si="130"/>
        <v>0</v>
      </c>
      <c r="H2111" s="12">
        <f t="shared" si="131"/>
        <v>0</v>
      </c>
      <c r="I2111" s="324" t="s">
        <v>159</v>
      </c>
      <c r="J2111" s="17">
        <f>VLOOKUP(A2111,'TB 2023'!B:J,9,0)</f>
        <v>0</v>
      </c>
      <c r="K2111" s="18">
        <f t="shared" si="129"/>
        <v>0</v>
      </c>
      <c r="L2111" s="17">
        <f>VLOOKUP(A2111,'TB 2023'!B:M,12,0)</f>
        <v>10000</v>
      </c>
      <c r="M2111" s="18">
        <f t="shared" si="132"/>
        <v>0</v>
      </c>
      <c r="O2111" s="15"/>
    </row>
    <row r="2112" spans="1:15" ht="13.5">
      <c r="A2112" s="13">
        <v>203063317</v>
      </c>
      <c r="B2112" s="14" t="s">
        <v>2209</v>
      </c>
      <c r="C2112" s="15">
        <v>0</v>
      </c>
      <c r="D2112" s="15">
        <v>0</v>
      </c>
      <c r="E2112" s="15">
        <v>36000</v>
      </c>
      <c r="F2112" s="15">
        <v>36000</v>
      </c>
      <c r="G2112" s="11">
        <f t="shared" si="130"/>
        <v>0</v>
      </c>
      <c r="H2112" s="12">
        <f t="shared" si="131"/>
        <v>0</v>
      </c>
      <c r="I2112" s="324" t="s">
        <v>159</v>
      </c>
      <c r="J2112" s="17">
        <f>VLOOKUP(A2112,'TB 2023'!B:J,9,0)</f>
        <v>0</v>
      </c>
      <c r="K2112" s="18">
        <f t="shared" si="129"/>
        <v>0</v>
      </c>
      <c r="L2112" s="17">
        <f>VLOOKUP(A2112,'TB 2023'!B:M,12,0)</f>
        <v>36000</v>
      </c>
      <c r="M2112" s="18">
        <f t="shared" si="132"/>
        <v>0</v>
      </c>
      <c r="O2112" s="15"/>
    </row>
    <row r="2113" spans="1:15" ht="13.5">
      <c r="A2113" s="13">
        <v>203063318</v>
      </c>
      <c r="B2113" s="14" t="s">
        <v>2210</v>
      </c>
      <c r="C2113" s="15">
        <v>0</v>
      </c>
      <c r="D2113" s="15">
        <v>0</v>
      </c>
      <c r="E2113" s="15">
        <v>36000</v>
      </c>
      <c r="F2113" s="15">
        <v>36000</v>
      </c>
      <c r="G2113" s="11">
        <f t="shared" si="130"/>
        <v>0</v>
      </c>
      <c r="H2113" s="12">
        <f t="shared" si="131"/>
        <v>0</v>
      </c>
      <c r="I2113" s="324" t="s">
        <v>159</v>
      </c>
      <c r="J2113" s="17">
        <f>VLOOKUP(A2113,'TB 2023'!B:J,9,0)</f>
        <v>0</v>
      </c>
      <c r="K2113" s="18">
        <f t="shared" si="129"/>
        <v>0</v>
      </c>
      <c r="L2113" s="17">
        <f>VLOOKUP(A2113,'TB 2023'!B:M,12,0)</f>
        <v>36000</v>
      </c>
      <c r="M2113" s="18">
        <f t="shared" si="132"/>
        <v>0</v>
      </c>
      <c r="O2113" s="15"/>
    </row>
    <row r="2114" spans="1:15" ht="13.5">
      <c r="A2114" s="13">
        <v>203063319</v>
      </c>
      <c r="B2114" s="14" t="s">
        <v>2211</v>
      </c>
      <c r="C2114" s="15">
        <v>0</v>
      </c>
      <c r="D2114" s="15">
        <v>0</v>
      </c>
      <c r="E2114" s="15">
        <v>36000</v>
      </c>
      <c r="F2114" s="15">
        <v>36000</v>
      </c>
      <c r="G2114" s="11">
        <f t="shared" si="130"/>
        <v>0</v>
      </c>
      <c r="H2114" s="12">
        <f t="shared" si="131"/>
        <v>0</v>
      </c>
      <c r="I2114" s="324" t="s">
        <v>159</v>
      </c>
      <c r="J2114" s="17">
        <f>VLOOKUP(A2114,'TB 2023'!B:J,9,0)</f>
        <v>0</v>
      </c>
      <c r="K2114" s="18">
        <f t="shared" si="129"/>
        <v>0</v>
      </c>
      <c r="L2114" s="17">
        <f>VLOOKUP(A2114,'TB 2023'!B:M,12,0)</f>
        <v>36000</v>
      </c>
      <c r="M2114" s="18">
        <f t="shared" si="132"/>
        <v>0</v>
      </c>
      <c r="O2114" s="15"/>
    </row>
    <row r="2115" spans="1:15" ht="13.5">
      <c r="A2115" s="13">
        <v>203063320</v>
      </c>
      <c r="B2115" s="14" t="s">
        <v>2212</v>
      </c>
      <c r="C2115" s="15">
        <v>0</v>
      </c>
      <c r="D2115" s="15">
        <v>0</v>
      </c>
      <c r="E2115" s="15">
        <v>2000</v>
      </c>
      <c r="F2115" s="15">
        <v>2000</v>
      </c>
      <c r="G2115" s="11">
        <f t="shared" si="130"/>
        <v>0</v>
      </c>
      <c r="H2115" s="12">
        <f t="shared" si="131"/>
        <v>0</v>
      </c>
      <c r="I2115" s="324" t="s">
        <v>159</v>
      </c>
      <c r="J2115" s="17">
        <f>VLOOKUP(A2115,'TB 2023'!B:J,9,0)</f>
        <v>0</v>
      </c>
      <c r="K2115" s="18">
        <f t="shared" si="129"/>
        <v>0</v>
      </c>
      <c r="L2115" s="17">
        <f>VLOOKUP(A2115,'TB 2023'!B:M,12,0)</f>
        <v>2000</v>
      </c>
      <c r="M2115" s="18">
        <f t="shared" si="132"/>
        <v>0</v>
      </c>
      <c r="O2115" s="15"/>
    </row>
    <row r="2116" spans="1:15" ht="13.5">
      <c r="A2116" s="13">
        <v>203063321</v>
      </c>
      <c r="B2116" s="14" t="s">
        <v>2213</v>
      </c>
      <c r="C2116" s="15">
        <v>0</v>
      </c>
      <c r="D2116" s="15">
        <v>0</v>
      </c>
      <c r="E2116" s="15">
        <v>4000</v>
      </c>
      <c r="F2116" s="15">
        <v>4000</v>
      </c>
      <c r="G2116" s="11">
        <f t="shared" si="130"/>
        <v>0</v>
      </c>
      <c r="H2116" s="12">
        <f t="shared" si="131"/>
        <v>0</v>
      </c>
      <c r="I2116" s="324" t="s">
        <v>159</v>
      </c>
      <c r="J2116" s="17">
        <f>VLOOKUP(A2116,'TB 2023'!B:J,9,0)</f>
        <v>0</v>
      </c>
      <c r="K2116" s="18">
        <f t="shared" si="129"/>
        <v>0</v>
      </c>
      <c r="L2116" s="17">
        <f>VLOOKUP(A2116,'TB 2023'!B:M,12,0)</f>
        <v>4000</v>
      </c>
      <c r="M2116" s="18">
        <f t="shared" si="132"/>
        <v>0</v>
      </c>
      <c r="O2116" s="15"/>
    </row>
    <row r="2117" spans="1:15" ht="13.5">
      <c r="A2117" s="13">
        <v>203063322</v>
      </c>
      <c r="B2117" s="14" t="s">
        <v>2214</v>
      </c>
      <c r="C2117" s="15">
        <v>0</v>
      </c>
      <c r="D2117" s="15">
        <v>0</v>
      </c>
      <c r="E2117" s="15">
        <v>32839</v>
      </c>
      <c r="F2117" s="15">
        <v>32839</v>
      </c>
      <c r="G2117" s="11">
        <f t="shared" si="130"/>
        <v>0</v>
      </c>
      <c r="H2117" s="12">
        <f t="shared" si="131"/>
        <v>0</v>
      </c>
      <c r="I2117" s="324" t="s">
        <v>159</v>
      </c>
      <c r="J2117" s="17">
        <f>VLOOKUP(A2117,'TB 2023'!B:J,9,0)</f>
        <v>0</v>
      </c>
      <c r="K2117" s="18">
        <f t="shared" ref="K2117:K2180" si="133">J2117-C2117</f>
        <v>0</v>
      </c>
      <c r="L2117" s="17">
        <f>VLOOKUP(A2117,'TB 2023'!B:M,12,0)</f>
        <v>32839</v>
      </c>
      <c r="M2117" s="18">
        <f t="shared" si="132"/>
        <v>0</v>
      </c>
      <c r="O2117" s="15"/>
    </row>
    <row r="2118" spans="1:15" ht="13.5">
      <c r="A2118" s="13">
        <v>203063323</v>
      </c>
      <c r="B2118" s="14" t="s">
        <v>2215</v>
      </c>
      <c r="C2118" s="15">
        <v>0</v>
      </c>
      <c r="D2118" s="15">
        <v>0</v>
      </c>
      <c r="E2118" s="15">
        <v>33756</v>
      </c>
      <c r="F2118" s="15">
        <v>33756</v>
      </c>
      <c r="G2118" s="11">
        <f t="shared" ref="G2118:G2181" si="134">IF((C2118+E2118)-(D2118+F2118)&lt;0,0,(C2118+E2118)-(D2118+F2118))</f>
        <v>0</v>
      </c>
      <c r="H2118" s="12">
        <f t="shared" ref="H2118:H2181" si="135">-IF((C2118+E2118)-(D2118+F2118)&lt;0,(C2118+E2118)-(D2118+F2118),0)</f>
        <v>0</v>
      </c>
      <c r="I2118" s="324" t="s">
        <v>159</v>
      </c>
      <c r="J2118" s="17">
        <f>VLOOKUP(A2118,'TB 2023'!B:J,9,0)</f>
        <v>0</v>
      </c>
      <c r="K2118" s="18">
        <f t="shared" si="133"/>
        <v>0</v>
      </c>
      <c r="L2118" s="17">
        <f>VLOOKUP(A2118,'TB 2023'!B:M,12,0)</f>
        <v>33756</v>
      </c>
      <c r="M2118" s="18">
        <f t="shared" ref="M2118:M2181" si="136">L2118-F2118</f>
        <v>0</v>
      </c>
      <c r="O2118" s="15"/>
    </row>
    <row r="2119" spans="1:15" ht="13.5">
      <c r="A2119" s="13">
        <v>203063324</v>
      </c>
      <c r="B2119" s="14" t="s">
        <v>2216</v>
      </c>
      <c r="C2119" s="15">
        <v>0</v>
      </c>
      <c r="D2119" s="15">
        <v>0</v>
      </c>
      <c r="E2119" s="15">
        <v>9000</v>
      </c>
      <c r="F2119" s="15">
        <v>9000</v>
      </c>
      <c r="G2119" s="11">
        <f t="shared" si="134"/>
        <v>0</v>
      </c>
      <c r="H2119" s="12">
        <f t="shared" si="135"/>
        <v>0</v>
      </c>
      <c r="I2119" s="324" t="s">
        <v>159</v>
      </c>
      <c r="J2119" s="17">
        <f>VLOOKUP(A2119,'TB 2023'!B:J,9,0)</f>
        <v>0</v>
      </c>
      <c r="K2119" s="18">
        <f t="shared" si="133"/>
        <v>0</v>
      </c>
      <c r="L2119" s="17">
        <f>VLOOKUP(A2119,'TB 2023'!B:M,12,0)</f>
        <v>9000</v>
      </c>
      <c r="M2119" s="18">
        <f t="shared" si="136"/>
        <v>0</v>
      </c>
      <c r="O2119" s="15"/>
    </row>
    <row r="2120" spans="1:15" ht="13.5">
      <c r="A2120" s="13">
        <v>203063325</v>
      </c>
      <c r="B2120" s="14" t="s">
        <v>2217</v>
      </c>
      <c r="C2120" s="15">
        <v>0</v>
      </c>
      <c r="D2120" s="15">
        <v>0</v>
      </c>
      <c r="E2120" s="15">
        <v>5000</v>
      </c>
      <c r="F2120" s="15">
        <v>5000</v>
      </c>
      <c r="G2120" s="11">
        <f t="shared" si="134"/>
        <v>0</v>
      </c>
      <c r="H2120" s="12">
        <f t="shared" si="135"/>
        <v>0</v>
      </c>
      <c r="I2120" s="324" t="s">
        <v>159</v>
      </c>
      <c r="J2120" s="17">
        <f>VLOOKUP(A2120,'TB 2023'!B:J,9,0)</f>
        <v>0</v>
      </c>
      <c r="K2120" s="18">
        <f t="shared" si="133"/>
        <v>0</v>
      </c>
      <c r="L2120" s="17">
        <f>VLOOKUP(A2120,'TB 2023'!B:M,12,0)</f>
        <v>5000</v>
      </c>
      <c r="M2120" s="18">
        <f t="shared" si="136"/>
        <v>0</v>
      </c>
      <c r="O2120" s="15"/>
    </row>
    <row r="2121" spans="1:15" ht="13.5">
      <c r="A2121" s="13">
        <v>203063326</v>
      </c>
      <c r="B2121" s="14" t="s">
        <v>2218</v>
      </c>
      <c r="C2121" s="15">
        <v>0</v>
      </c>
      <c r="D2121" s="15">
        <v>0</v>
      </c>
      <c r="E2121" s="15">
        <v>18733</v>
      </c>
      <c r="F2121" s="15">
        <v>18733</v>
      </c>
      <c r="G2121" s="11">
        <f t="shared" si="134"/>
        <v>0</v>
      </c>
      <c r="H2121" s="12">
        <f t="shared" si="135"/>
        <v>0</v>
      </c>
      <c r="I2121" s="324" t="s">
        <v>159</v>
      </c>
      <c r="J2121" s="17">
        <f>VLOOKUP(A2121,'TB 2023'!B:J,9,0)</f>
        <v>0</v>
      </c>
      <c r="K2121" s="18">
        <f t="shared" si="133"/>
        <v>0</v>
      </c>
      <c r="L2121" s="17">
        <f>VLOOKUP(A2121,'TB 2023'!B:M,12,0)</f>
        <v>18733</v>
      </c>
      <c r="M2121" s="18">
        <f t="shared" si="136"/>
        <v>0</v>
      </c>
      <c r="O2121" s="15"/>
    </row>
    <row r="2122" spans="1:15" ht="13.5">
      <c r="A2122" s="13">
        <v>203063327</v>
      </c>
      <c r="B2122" s="14" t="s">
        <v>2219</v>
      </c>
      <c r="C2122" s="15">
        <v>0</v>
      </c>
      <c r="D2122" s="15">
        <v>0</v>
      </c>
      <c r="E2122" s="15">
        <v>98323</v>
      </c>
      <c r="F2122" s="15">
        <v>98323</v>
      </c>
      <c r="G2122" s="11">
        <f t="shared" si="134"/>
        <v>0</v>
      </c>
      <c r="H2122" s="12">
        <f t="shared" si="135"/>
        <v>0</v>
      </c>
      <c r="I2122" s="324" t="s">
        <v>159</v>
      </c>
      <c r="J2122" s="17">
        <f>VLOOKUP(A2122,'TB 2023'!B:J,9,0)</f>
        <v>0</v>
      </c>
      <c r="K2122" s="18">
        <f t="shared" si="133"/>
        <v>0</v>
      </c>
      <c r="L2122" s="17">
        <f>VLOOKUP(A2122,'TB 2023'!B:M,12,0)</f>
        <v>98323</v>
      </c>
      <c r="M2122" s="18">
        <f t="shared" si="136"/>
        <v>0</v>
      </c>
      <c r="O2122" s="15"/>
    </row>
    <row r="2123" spans="1:15" ht="13.5">
      <c r="A2123" s="13">
        <v>203063328</v>
      </c>
      <c r="B2123" s="14" t="s">
        <v>2220</v>
      </c>
      <c r="C2123" s="15">
        <v>0</v>
      </c>
      <c r="D2123" s="15">
        <v>0</v>
      </c>
      <c r="E2123" s="15">
        <v>57058</v>
      </c>
      <c r="F2123" s="15">
        <v>57058</v>
      </c>
      <c r="G2123" s="11">
        <f t="shared" si="134"/>
        <v>0</v>
      </c>
      <c r="H2123" s="12">
        <f t="shared" si="135"/>
        <v>0</v>
      </c>
      <c r="I2123" s="324" t="s">
        <v>159</v>
      </c>
      <c r="J2123" s="17">
        <f>VLOOKUP(A2123,'TB 2023'!B:J,9,0)</f>
        <v>0</v>
      </c>
      <c r="K2123" s="18">
        <f t="shared" si="133"/>
        <v>0</v>
      </c>
      <c r="L2123" s="17">
        <f>VLOOKUP(A2123,'TB 2023'!B:M,12,0)</f>
        <v>57058</v>
      </c>
      <c r="M2123" s="18">
        <f t="shared" si="136"/>
        <v>0</v>
      </c>
      <c r="O2123" s="15"/>
    </row>
    <row r="2124" spans="1:15" ht="13.5">
      <c r="A2124" s="13">
        <v>203063329</v>
      </c>
      <c r="B2124" s="14" t="s">
        <v>2221</v>
      </c>
      <c r="C2124" s="15">
        <v>0</v>
      </c>
      <c r="D2124" s="15">
        <v>0</v>
      </c>
      <c r="E2124" s="15">
        <v>28202</v>
      </c>
      <c r="F2124" s="15">
        <v>28202</v>
      </c>
      <c r="G2124" s="11">
        <f t="shared" si="134"/>
        <v>0</v>
      </c>
      <c r="H2124" s="12">
        <f t="shared" si="135"/>
        <v>0</v>
      </c>
      <c r="I2124" s="324" t="s">
        <v>159</v>
      </c>
      <c r="J2124" s="17">
        <f>VLOOKUP(A2124,'TB 2023'!B:J,9,0)</f>
        <v>0</v>
      </c>
      <c r="K2124" s="18">
        <f t="shared" si="133"/>
        <v>0</v>
      </c>
      <c r="L2124" s="17">
        <f>VLOOKUP(A2124,'TB 2023'!B:M,12,0)</f>
        <v>28202</v>
      </c>
      <c r="M2124" s="18">
        <f t="shared" si="136"/>
        <v>0</v>
      </c>
      <c r="O2124" s="15"/>
    </row>
    <row r="2125" spans="1:15" ht="13.5">
      <c r="A2125" s="13">
        <v>203063330</v>
      </c>
      <c r="B2125" s="14" t="s">
        <v>2222</v>
      </c>
      <c r="C2125" s="15">
        <v>0</v>
      </c>
      <c r="D2125" s="15">
        <v>0</v>
      </c>
      <c r="E2125" s="15">
        <v>26299</v>
      </c>
      <c r="F2125" s="15">
        <v>26299</v>
      </c>
      <c r="G2125" s="11">
        <f t="shared" si="134"/>
        <v>0</v>
      </c>
      <c r="H2125" s="12">
        <f t="shared" si="135"/>
        <v>0</v>
      </c>
      <c r="I2125" s="324" t="s">
        <v>159</v>
      </c>
      <c r="J2125" s="17">
        <f>VLOOKUP(A2125,'TB 2023'!B:J,9,0)</f>
        <v>0</v>
      </c>
      <c r="K2125" s="18">
        <f t="shared" si="133"/>
        <v>0</v>
      </c>
      <c r="L2125" s="17">
        <f>VLOOKUP(A2125,'TB 2023'!B:M,12,0)</f>
        <v>26299</v>
      </c>
      <c r="M2125" s="18">
        <f t="shared" si="136"/>
        <v>0</v>
      </c>
      <c r="O2125" s="15"/>
    </row>
    <row r="2126" spans="1:15" ht="13.5">
      <c r="A2126" s="13">
        <v>203063331</v>
      </c>
      <c r="B2126" s="14" t="s">
        <v>2223</v>
      </c>
      <c r="C2126" s="15">
        <v>0</v>
      </c>
      <c r="D2126" s="15">
        <v>0</v>
      </c>
      <c r="E2126" s="15">
        <v>59859</v>
      </c>
      <c r="F2126" s="15">
        <v>59859</v>
      </c>
      <c r="G2126" s="11">
        <f t="shared" si="134"/>
        <v>0</v>
      </c>
      <c r="H2126" s="12">
        <f t="shared" si="135"/>
        <v>0</v>
      </c>
      <c r="I2126" s="324" t="s">
        <v>159</v>
      </c>
      <c r="J2126" s="17">
        <f>VLOOKUP(A2126,'TB 2023'!B:J,9,0)</f>
        <v>0</v>
      </c>
      <c r="K2126" s="18">
        <f t="shared" si="133"/>
        <v>0</v>
      </c>
      <c r="L2126" s="17">
        <f>VLOOKUP(A2126,'TB 2023'!B:M,12,0)</f>
        <v>59859</v>
      </c>
      <c r="M2126" s="18">
        <f t="shared" si="136"/>
        <v>0</v>
      </c>
      <c r="O2126" s="15"/>
    </row>
    <row r="2127" spans="1:15" ht="13.5">
      <c r="A2127" s="13">
        <v>203063332</v>
      </c>
      <c r="B2127" s="14" t="s">
        <v>2224</v>
      </c>
      <c r="C2127" s="15">
        <v>0</v>
      </c>
      <c r="D2127" s="15">
        <v>0</v>
      </c>
      <c r="E2127" s="15">
        <v>26672</v>
      </c>
      <c r="F2127" s="15">
        <v>26672</v>
      </c>
      <c r="G2127" s="11">
        <f t="shared" si="134"/>
        <v>0</v>
      </c>
      <c r="H2127" s="12">
        <f t="shared" si="135"/>
        <v>0</v>
      </c>
      <c r="I2127" s="324" t="s">
        <v>159</v>
      </c>
      <c r="J2127" s="17">
        <f>VLOOKUP(A2127,'TB 2023'!B:J,9,0)</f>
        <v>0</v>
      </c>
      <c r="K2127" s="18">
        <f t="shared" si="133"/>
        <v>0</v>
      </c>
      <c r="L2127" s="17">
        <f>VLOOKUP(A2127,'TB 2023'!B:M,12,0)</f>
        <v>26672</v>
      </c>
      <c r="M2127" s="18">
        <f t="shared" si="136"/>
        <v>0</v>
      </c>
      <c r="O2127" s="15"/>
    </row>
    <row r="2128" spans="1:15" ht="13.5">
      <c r="A2128" s="13">
        <v>203063333</v>
      </c>
      <c r="B2128" s="14" t="s">
        <v>2225</v>
      </c>
      <c r="C2128" s="15">
        <v>0</v>
      </c>
      <c r="D2128" s="15">
        <v>0</v>
      </c>
      <c r="E2128" s="15">
        <v>8000</v>
      </c>
      <c r="F2128" s="15">
        <v>8000</v>
      </c>
      <c r="G2128" s="11">
        <f t="shared" si="134"/>
        <v>0</v>
      </c>
      <c r="H2128" s="12">
        <f t="shared" si="135"/>
        <v>0</v>
      </c>
      <c r="I2128" s="324" t="s">
        <v>159</v>
      </c>
      <c r="J2128" s="17">
        <f>VLOOKUP(A2128,'TB 2023'!B:J,9,0)</f>
        <v>0</v>
      </c>
      <c r="K2128" s="18">
        <f t="shared" si="133"/>
        <v>0</v>
      </c>
      <c r="L2128" s="17">
        <f>VLOOKUP(A2128,'TB 2023'!B:M,12,0)</f>
        <v>8000</v>
      </c>
      <c r="M2128" s="18">
        <f t="shared" si="136"/>
        <v>0</v>
      </c>
      <c r="O2128" s="15"/>
    </row>
    <row r="2129" spans="1:15" ht="13.5">
      <c r="A2129" s="13">
        <v>203063334</v>
      </c>
      <c r="B2129" s="14" t="s">
        <v>2226</v>
      </c>
      <c r="C2129" s="15">
        <v>0</v>
      </c>
      <c r="D2129" s="15">
        <v>0</v>
      </c>
      <c r="E2129" s="15">
        <v>8000</v>
      </c>
      <c r="F2129" s="15">
        <v>8000</v>
      </c>
      <c r="G2129" s="11">
        <f t="shared" si="134"/>
        <v>0</v>
      </c>
      <c r="H2129" s="12">
        <f t="shared" si="135"/>
        <v>0</v>
      </c>
      <c r="I2129" s="324" t="s">
        <v>159</v>
      </c>
      <c r="J2129" s="17">
        <f>VLOOKUP(A2129,'TB 2023'!B:J,9,0)</f>
        <v>0</v>
      </c>
      <c r="K2129" s="18">
        <f t="shared" si="133"/>
        <v>0</v>
      </c>
      <c r="L2129" s="17">
        <f>VLOOKUP(A2129,'TB 2023'!B:M,12,0)</f>
        <v>8000</v>
      </c>
      <c r="M2129" s="18">
        <f t="shared" si="136"/>
        <v>0</v>
      </c>
      <c r="O2129" s="15"/>
    </row>
    <row r="2130" spans="1:15" ht="13.5">
      <c r="A2130" s="13">
        <v>203063335</v>
      </c>
      <c r="B2130" s="14" t="s">
        <v>2227</v>
      </c>
      <c r="C2130" s="15">
        <v>0</v>
      </c>
      <c r="D2130" s="15">
        <v>0</v>
      </c>
      <c r="E2130" s="15">
        <v>8000</v>
      </c>
      <c r="F2130" s="15">
        <v>8000</v>
      </c>
      <c r="G2130" s="11">
        <f t="shared" si="134"/>
        <v>0</v>
      </c>
      <c r="H2130" s="12">
        <f t="shared" si="135"/>
        <v>0</v>
      </c>
      <c r="I2130" s="324" t="s">
        <v>159</v>
      </c>
      <c r="J2130" s="17">
        <f>VLOOKUP(A2130,'TB 2023'!B:J,9,0)</f>
        <v>0</v>
      </c>
      <c r="K2130" s="18">
        <f t="shared" si="133"/>
        <v>0</v>
      </c>
      <c r="L2130" s="17">
        <f>VLOOKUP(A2130,'TB 2023'!B:M,12,0)</f>
        <v>8000</v>
      </c>
      <c r="M2130" s="18">
        <f t="shared" si="136"/>
        <v>0</v>
      </c>
      <c r="O2130" s="15"/>
    </row>
    <row r="2131" spans="1:15" ht="13.5">
      <c r="A2131" s="13">
        <v>203063336</v>
      </c>
      <c r="B2131" s="14" t="s">
        <v>2228</v>
      </c>
      <c r="C2131" s="15">
        <v>0</v>
      </c>
      <c r="D2131" s="15">
        <v>0</v>
      </c>
      <c r="E2131" s="15">
        <v>8000</v>
      </c>
      <c r="F2131" s="15">
        <v>8000</v>
      </c>
      <c r="G2131" s="11">
        <f t="shared" si="134"/>
        <v>0</v>
      </c>
      <c r="H2131" s="12">
        <f t="shared" si="135"/>
        <v>0</v>
      </c>
      <c r="I2131" s="324" t="s">
        <v>159</v>
      </c>
      <c r="J2131" s="17">
        <f>VLOOKUP(A2131,'TB 2023'!B:J,9,0)</f>
        <v>0</v>
      </c>
      <c r="K2131" s="18">
        <f t="shared" si="133"/>
        <v>0</v>
      </c>
      <c r="L2131" s="17">
        <f>VLOOKUP(A2131,'TB 2023'!B:M,12,0)</f>
        <v>8000</v>
      </c>
      <c r="M2131" s="18">
        <f t="shared" si="136"/>
        <v>0</v>
      </c>
      <c r="O2131" s="15"/>
    </row>
    <row r="2132" spans="1:15" ht="13.5">
      <c r="A2132" s="13">
        <v>203063337</v>
      </c>
      <c r="B2132" s="14" t="s">
        <v>2229</v>
      </c>
      <c r="C2132" s="15">
        <v>0</v>
      </c>
      <c r="D2132" s="15">
        <v>0</v>
      </c>
      <c r="E2132" s="15">
        <v>1000</v>
      </c>
      <c r="F2132" s="15">
        <v>1000</v>
      </c>
      <c r="G2132" s="11">
        <f t="shared" si="134"/>
        <v>0</v>
      </c>
      <c r="H2132" s="12">
        <f t="shared" si="135"/>
        <v>0</v>
      </c>
      <c r="I2132" s="324" t="s">
        <v>159</v>
      </c>
      <c r="J2132" s="17">
        <f>VLOOKUP(A2132,'TB 2023'!B:J,9,0)</f>
        <v>0</v>
      </c>
      <c r="K2132" s="18">
        <f t="shared" si="133"/>
        <v>0</v>
      </c>
      <c r="L2132" s="17">
        <f>VLOOKUP(A2132,'TB 2023'!B:M,12,0)</f>
        <v>1000</v>
      </c>
      <c r="M2132" s="18">
        <f t="shared" si="136"/>
        <v>0</v>
      </c>
      <c r="O2132" s="15"/>
    </row>
    <row r="2133" spans="1:15" ht="13.5">
      <c r="A2133" s="13">
        <v>203063338</v>
      </c>
      <c r="B2133" s="14" t="s">
        <v>2230</v>
      </c>
      <c r="C2133" s="15">
        <v>0</v>
      </c>
      <c r="D2133" s="15">
        <v>0</v>
      </c>
      <c r="E2133" s="15">
        <v>8000</v>
      </c>
      <c r="F2133" s="15">
        <v>8000</v>
      </c>
      <c r="G2133" s="11">
        <f t="shared" si="134"/>
        <v>0</v>
      </c>
      <c r="H2133" s="12">
        <f t="shared" si="135"/>
        <v>0</v>
      </c>
      <c r="I2133" s="324" t="s">
        <v>159</v>
      </c>
      <c r="J2133" s="17">
        <f>VLOOKUP(A2133,'TB 2023'!B:J,9,0)</f>
        <v>0</v>
      </c>
      <c r="K2133" s="18">
        <f t="shared" si="133"/>
        <v>0</v>
      </c>
      <c r="L2133" s="17">
        <f>VLOOKUP(A2133,'TB 2023'!B:M,12,0)</f>
        <v>8000</v>
      </c>
      <c r="M2133" s="18">
        <f t="shared" si="136"/>
        <v>0</v>
      </c>
      <c r="O2133" s="15"/>
    </row>
    <row r="2134" spans="1:15" ht="13.5">
      <c r="A2134" s="13">
        <v>203063339</v>
      </c>
      <c r="B2134" s="14" t="s">
        <v>2231</v>
      </c>
      <c r="C2134" s="15">
        <v>0</v>
      </c>
      <c r="D2134" s="15">
        <v>0</v>
      </c>
      <c r="E2134" s="15">
        <v>7000</v>
      </c>
      <c r="F2134" s="15">
        <v>7000</v>
      </c>
      <c r="G2134" s="11">
        <f t="shared" si="134"/>
        <v>0</v>
      </c>
      <c r="H2134" s="12">
        <f t="shared" si="135"/>
        <v>0</v>
      </c>
      <c r="I2134" s="324" t="s">
        <v>159</v>
      </c>
      <c r="J2134" s="17">
        <f>VLOOKUP(A2134,'TB 2023'!B:J,9,0)</f>
        <v>0</v>
      </c>
      <c r="K2134" s="18">
        <f t="shared" si="133"/>
        <v>0</v>
      </c>
      <c r="L2134" s="17">
        <f>VLOOKUP(A2134,'TB 2023'!B:M,12,0)</f>
        <v>7000</v>
      </c>
      <c r="M2134" s="18">
        <f t="shared" si="136"/>
        <v>0</v>
      </c>
      <c r="O2134" s="15"/>
    </row>
    <row r="2135" spans="1:15" ht="13.5">
      <c r="A2135" s="13">
        <v>203063340</v>
      </c>
      <c r="B2135" s="14" t="s">
        <v>2232</v>
      </c>
      <c r="C2135" s="15">
        <v>0</v>
      </c>
      <c r="D2135" s="15">
        <v>0</v>
      </c>
      <c r="E2135" s="15">
        <v>52566</v>
      </c>
      <c r="F2135" s="15">
        <v>52566</v>
      </c>
      <c r="G2135" s="11">
        <f t="shared" si="134"/>
        <v>0</v>
      </c>
      <c r="H2135" s="12">
        <f t="shared" si="135"/>
        <v>0</v>
      </c>
      <c r="I2135" s="324" t="s">
        <v>159</v>
      </c>
      <c r="J2135" s="17">
        <f>VLOOKUP(A2135,'TB 2023'!B:J,9,0)</f>
        <v>0</v>
      </c>
      <c r="K2135" s="18">
        <f t="shared" si="133"/>
        <v>0</v>
      </c>
      <c r="L2135" s="17">
        <f>VLOOKUP(A2135,'TB 2023'!B:M,12,0)</f>
        <v>52566</v>
      </c>
      <c r="M2135" s="18">
        <f t="shared" si="136"/>
        <v>0</v>
      </c>
      <c r="O2135" s="15"/>
    </row>
    <row r="2136" spans="1:15" ht="13.5">
      <c r="A2136" s="13">
        <v>203063341</v>
      </c>
      <c r="B2136" s="14" t="s">
        <v>2233</v>
      </c>
      <c r="C2136" s="15">
        <v>0</v>
      </c>
      <c r="D2136" s="15">
        <v>0</v>
      </c>
      <c r="E2136" s="15">
        <v>8000</v>
      </c>
      <c r="F2136" s="15">
        <v>8000</v>
      </c>
      <c r="G2136" s="11">
        <f t="shared" si="134"/>
        <v>0</v>
      </c>
      <c r="H2136" s="12">
        <f t="shared" si="135"/>
        <v>0</v>
      </c>
      <c r="I2136" s="324" t="s">
        <v>159</v>
      </c>
      <c r="J2136" s="17">
        <f>VLOOKUP(A2136,'TB 2023'!B:J,9,0)</f>
        <v>0</v>
      </c>
      <c r="K2136" s="18">
        <f t="shared" si="133"/>
        <v>0</v>
      </c>
      <c r="L2136" s="17">
        <f>VLOOKUP(A2136,'TB 2023'!B:M,12,0)</f>
        <v>8000</v>
      </c>
      <c r="M2136" s="18">
        <f t="shared" si="136"/>
        <v>0</v>
      </c>
      <c r="O2136" s="15"/>
    </row>
    <row r="2137" spans="1:15" ht="13.5">
      <c r="A2137" s="13">
        <v>203063342</v>
      </c>
      <c r="B2137" s="14" t="s">
        <v>2234</v>
      </c>
      <c r="C2137" s="15">
        <v>0</v>
      </c>
      <c r="D2137" s="15">
        <v>0</v>
      </c>
      <c r="E2137" s="15">
        <v>8000</v>
      </c>
      <c r="F2137" s="15">
        <v>8000</v>
      </c>
      <c r="G2137" s="11">
        <f t="shared" si="134"/>
        <v>0</v>
      </c>
      <c r="H2137" s="12">
        <f t="shared" si="135"/>
        <v>0</v>
      </c>
      <c r="I2137" s="324" t="s">
        <v>159</v>
      </c>
      <c r="J2137" s="17">
        <f>VLOOKUP(A2137,'TB 2023'!B:J,9,0)</f>
        <v>0</v>
      </c>
      <c r="K2137" s="18">
        <f t="shared" si="133"/>
        <v>0</v>
      </c>
      <c r="L2137" s="17">
        <f>VLOOKUP(A2137,'TB 2023'!B:M,12,0)</f>
        <v>8000</v>
      </c>
      <c r="M2137" s="18">
        <f t="shared" si="136"/>
        <v>0</v>
      </c>
      <c r="O2137" s="15"/>
    </row>
    <row r="2138" spans="1:15" ht="13.5">
      <c r="A2138" s="13">
        <v>203063343</v>
      </c>
      <c r="B2138" s="14" t="s">
        <v>2235</v>
      </c>
      <c r="C2138" s="15">
        <v>0</v>
      </c>
      <c r="D2138" s="15">
        <v>0</v>
      </c>
      <c r="E2138" s="15">
        <v>3311.98</v>
      </c>
      <c r="F2138" s="15">
        <v>3311.98</v>
      </c>
      <c r="G2138" s="11">
        <f t="shared" si="134"/>
        <v>0</v>
      </c>
      <c r="H2138" s="12">
        <f t="shared" si="135"/>
        <v>0</v>
      </c>
      <c r="I2138" s="324" t="s">
        <v>159</v>
      </c>
      <c r="J2138" s="17">
        <f>VLOOKUP(A2138,'TB 2023'!B:J,9,0)</f>
        <v>0</v>
      </c>
      <c r="K2138" s="18">
        <f t="shared" si="133"/>
        <v>0</v>
      </c>
      <c r="L2138" s="17">
        <f>VLOOKUP(A2138,'TB 2023'!B:M,12,0)</f>
        <v>3311.98</v>
      </c>
      <c r="M2138" s="18">
        <f t="shared" si="136"/>
        <v>0</v>
      </c>
      <c r="O2138" s="15"/>
    </row>
    <row r="2139" spans="1:15" ht="13.5">
      <c r="A2139" s="13">
        <v>203063344</v>
      </c>
      <c r="B2139" s="14" t="s">
        <v>2236</v>
      </c>
      <c r="C2139" s="15">
        <v>0</v>
      </c>
      <c r="D2139" s="15">
        <v>0</v>
      </c>
      <c r="E2139" s="15">
        <v>65833</v>
      </c>
      <c r="F2139" s="15">
        <v>65833</v>
      </c>
      <c r="G2139" s="11">
        <f t="shared" si="134"/>
        <v>0</v>
      </c>
      <c r="H2139" s="12">
        <f t="shared" si="135"/>
        <v>0</v>
      </c>
      <c r="I2139" s="324" t="s">
        <v>159</v>
      </c>
      <c r="J2139" s="17">
        <f>VLOOKUP(A2139,'TB 2023'!B:J,9,0)</f>
        <v>0</v>
      </c>
      <c r="K2139" s="18">
        <f t="shared" si="133"/>
        <v>0</v>
      </c>
      <c r="L2139" s="17">
        <f>VLOOKUP(A2139,'TB 2023'!B:M,12,0)</f>
        <v>65833</v>
      </c>
      <c r="M2139" s="18">
        <f t="shared" si="136"/>
        <v>0</v>
      </c>
      <c r="O2139" s="15"/>
    </row>
    <row r="2140" spans="1:15" ht="13.5">
      <c r="A2140" s="13">
        <v>203063345</v>
      </c>
      <c r="B2140" s="14" t="s">
        <v>2237</v>
      </c>
      <c r="C2140" s="15">
        <v>0</v>
      </c>
      <c r="D2140" s="15">
        <v>0</v>
      </c>
      <c r="E2140" s="15">
        <v>29815</v>
      </c>
      <c r="F2140" s="15">
        <v>29815</v>
      </c>
      <c r="G2140" s="11">
        <f t="shared" si="134"/>
        <v>0</v>
      </c>
      <c r="H2140" s="12">
        <f t="shared" si="135"/>
        <v>0</v>
      </c>
      <c r="I2140" s="324" t="s">
        <v>159</v>
      </c>
      <c r="J2140" s="17">
        <f>VLOOKUP(A2140,'TB 2023'!B:J,9,0)</f>
        <v>0</v>
      </c>
      <c r="K2140" s="18">
        <f t="shared" si="133"/>
        <v>0</v>
      </c>
      <c r="L2140" s="17">
        <f>VLOOKUP(A2140,'TB 2023'!B:M,12,0)</f>
        <v>29815</v>
      </c>
      <c r="M2140" s="18">
        <f t="shared" si="136"/>
        <v>0</v>
      </c>
      <c r="O2140" s="15"/>
    </row>
    <row r="2141" spans="1:15" ht="13.5">
      <c r="A2141" s="13">
        <v>203063346</v>
      </c>
      <c r="B2141" s="14" t="s">
        <v>2238</v>
      </c>
      <c r="C2141" s="15">
        <v>0</v>
      </c>
      <c r="D2141" s="15">
        <v>0</v>
      </c>
      <c r="E2141" s="15">
        <v>7625</v>
      </c>
      <c r="F2141" s="15">
        <v>7625</v>
      </c>
      <c r="G2141" s="11">
        <f t="shared" si="134"/>
        <v>0</v>
      </c>
      <c r="H2141" s="12">
        <f t="shared" si="135"/>
        <v>0</v>
      </c>
      <c r="I2141" s="324" t="s">
        <v>159</v>
      </c>
      <c r="J2141" s="17">
        <f>VLOOKUP(A2141,'TB 2023'!B:J,9,0)</f>
        <v>0</v>
      </c>
      <c r="K2141" s="18">
        <f t="shared" si="133"/>
        <v>0</v>
      </c>
      <c r="L2141" s="17">
        <f>VLOOKUP(A2141,'TB 2023'!B:M,12,0)</f>
        <v>7625</v>
      </c>
      <c r="M2141" s="18">
        <f t="shared" si="136"/>
        <v>0</v>
      </c>
      <c r="O2141" s="15"/>
    </row>
    <row r="2142" spans="1:15" ht="13.5">
      <c r="A2142" s="13">
        <v>203063347</v>
      </c>
      <c r="B2142" s="14" t="s">
        <v>2239</v>
      </c>
      <c r="C2142" s="15">
        <v>0</v>
      </c>
      <c r="D2142" s="15">
        <v>0</v>
      </c>
      <c r="E2142" s="15">
        <v>71535</v>
      </c>
      <c r="F2142" s="15">
        <v>71535</v>
      </c>
      <c r="G2142" s="11">
        <f t="shared" si="134"/>
        <v>0</v>
      </c>
      <c r="H2142" s="12">
        <f t="shared" si="135"/>
        <v>0</v>
      </c>
      <c r="I2142" s="324" t="s">
        <v>159</v>
      </c>
      <c r="J2142" s="17">
        <f>VLOOKUP(A2142,'TB 2023'!B:J,9,0)</f>
        <v>0</v>
      </c>
      <c r="K2142" s="18">
        <f t="shared" si="133"/>
        <v>0</v>
      </c>
      <c r="L2142" s="17">
        <f>VLOOKUP(A2142,'TB 2023'!B:M,12,0)</f>
        <v>71535</v>
      </c>
      <c r="M2142" s="18">
        <f t="shared" si="136"/>
        <v>0</v>
      </c>
      <c r="O2142" s="15"/>
    </row>
    <row r="2143" spans="1:15" ht="13.5">
      <c r="A2143" s="13">
        <v>203063348</v>
      </c>
      <c r="B2143" s="14" t="s">
        <v>2240</v>
      </c>
      <c r="C2143" s="15">
        <v>0</v>
      </c>
      <c r="D2143" s="15">
        <v>0</v>
      </c>
      <c r="E2143" s="15">
        <v>55901</v>
      </c>
      <c r="F2143" s="15">
        <v>55901</v>
      </c>
      <c r="G2143" s="11">
        <f t="shared" si="134"/>
        <v>0</v>
      </c>
      <c r="H2143" s="12">
        <f t="shared" si="135"/>
        <v>0</v>
      </c>
      <c r="I2143" s="324" t="s">
        <v>159</v>
      </c>
      <c r="J2143" s="17">
        <f>VLOOKUP(A2143,'TB 2023'!B:J,9,0)</f>
        <v>0</v>
      </c>
      <c r="K2143" s="18">
        <f t="shared" si="133"/>
        <v>0</v>
      </c>
      <c r="L2143" s="17">
        <f>VLOOKUP(A2143,'TB 2023'!B:M,12,0)</f>
        <v>55901</v>
      </c>
      <c r="M2143" s="18">
        <f t="shared" si="136"/>
        <v>0</v>
      </c>
      <c r="O2143" s="15"/>
    </row>
    <row r="2144" spans="1:15" ht="13.5">
      <c r="A2144" s="13">
        <v>203063349</v>
      </c>
      <c r="B2144" s="14" t="s">
        <v>2241</v>
      </c>
      <c r="C2144" s="15">
        <v>0</v>
      </c>
      <c r="D2144" s="15">
        <v>0</v>
      </c>
      <c r="E2144" s="15">
        <v>7000</v>
      </c>
      <c r="F2144" s="15">
        <v>7000</v>
      </c>
      <c r="G2144" s="11">
        <f t="shared" si="134"/>
        <v>0</v>
      </c>
      <c r="H2144" s="12">
        <f t="shared" si="135"/>
        <v>0</v>
      </c>
      <c r="I2144" s="324" t="s">
        <v>159</v>
      </c>
      <c r="J2144" s="17">
        <f>VLOOKUP(A2144,'TB 2023'!B:J,9,0)</f>
        <v>0</v>
      </c>
      <c r="K2144" s="18">
        <f t="shared" si="133"/>
        <v>0</v>
      </c>
      <c r="L2144" s="17">
        <f>VLOOKUP(A2144,'TB 2023'!B:M,12,0)</f>
        <v>7000</v>
      </c>
      <c r="M2144" s="18">
        <f t="shared" si="136"/>
        <v>0</v>
      </c>
      <c r="O2144" s="15"/>
    </row>
    <row r="2145" spans="1:15" ht="13.5">
      <c r="A2145" s="13">
        <v>203063350</v>
      </c>
      <c r="B2145" s="14" t="s">
        <v>2242</v>
      </c>
      <c r="C2145" s="15">
        <v>0</v>
      </c>
      <c r="D2145" s="15">
        <v>0</v>
      </c>
      <c r="E2145" s="15">
        <v>7000</v>
      </c>
      <c r="F2145" s="15">
        <v>7000</v>
      </c>
      <c r="G2145" s="11">
        <f t="shared" si="134"/>
        <v>0</v>
      </c>
      <c r="H2145" s="12">
        <f t="shared" si="135"/>
        <v>0</v>
      </c>
      <c r="I2145" s="324" t="s">
        <v>159</v>
      </c>
      <c r="J2145" s="17">
        <f>VLOOKUP(A2145,'TB 2023'!B:J,9,0)</f>
        <v>0</v>
      </c>
      <c r="K2145" s="18">
        <f t="shared" si="133"/>
        <v>0</v>
      </c>
      <c r="L2145" s="17">
        <f>VLOOKUP(A2145,'TB 2023'!B:M,12,0)</f>
        <v>7000</v>
      </c>
      <c r="M2145" s="18">
        <f t="shared" si="136"/>
        <v>0</v>
      </c>
      <c r="O2145" s="15"/>
    </row>
    <row r="2146" spans="1:15" ht="13.5">
      <c r="A2146" s="13">
        <v>203063351</v>
      </c>
      <c r="B2146" s="14" t="s">
        <v>2243</v>
      </c>
      <c r="C2146" s="15">
        <v>0</v>
      </c>
      <c r="D2146" s="15">
        <v>0</v>
      </c>
      <c r="E2146" s="15">
        <v>25906</v>
      </c>
      <c r="F2146" s="15">
        <v>25906</v>
      </c>
      <c r="G2146" s="11">
        <f t="shared" si="134"/>
        <v>0</v>
      </c>
      <c r="H2146" s="12">
        <f t="shared" si="135"/>
        <v>0</v>
      </c>
      <c r="I2146" s="324" t="s">
        <v>159</v>
      </c>
      <c r="J2146" s="17">
        <f>VLOOKUP(A2146,'TB 2023'!B:J,9,0)</f>
        <v>0</v>
      </c>
      <c r="K2146" s="18">
        <f t="shared" si="133"/>
        <v>0</v>
      </c>
      <c r="L2146" s="17">
        <f>VLOOKUP(A2146,'TB 2023'!B:M,12,0)</f>
        <v>25906</v>
      </c>
      <c r="M2146" s="18">
        <f t="shared" si="136"/>
        <v>0</v>
      </c>
      <c r="O2146" s="15"/>
    </row>
    <row r="2147" spans="1:15" ht="13.5">
      <c r="A2147" s="13">
        <v>203063352</v>
      </c>
      <c r="B2147" s="14" t="s">
        <v>2244</v>
      </c>
      <c r="C2147" s="15">
        <v>0</v>
      </c>
      <c r="D2147" s="15">
        <v>0</v>
      </c>
      <c r="E2147" s="15">
        <v>31293</v>
      </c>
      <c r="F2147" s="15">
        <v>31293</v>
      </c>
      <c r="G2147" s="11">
        <f t="shared" si="134"/>
        <v>0</v>
      </c>
      <c r="H2147" s="12">
        <f t="shared" si="135"/>
        <v>0</v>
      </c>
      <c r="I2147" s="324" t="s">
        <v>159</v>
      </c>
      <c r="J2147" s="17">
        <f>VLOOKUP(A2147,'TB 2023'!B:J,9,0)</f>
        <v>0</v>
      </c>
      <c r="K2147" s="18">
        <f t="shared" si="133"/>
        <v>0</v>
      </c>
      <c r="L2147" s="17">
        <f>VLOOKUP(A2147,'TB 2023'!B:M,12,0)</f>
        <v>31293</v>
      </c>
      <c r="M2147" s="18">
        <f t="shared" si="136"/>
        <v>0</v>
      </c>
      <c r="O2147" s="15"/>
    </row>
    <row r="2148" spans="1:15" ht="13.5">
      <c r="A2148" s="13">
        <v>203063353</v>
      </c>
      <c r="B2148" s="14" t="s">
        <v>2245</v>
      </c>
      <c r="C2148" s="15">
        <v>0</v>
      </c>
      <c r="D2148" s="15">
        <v>0</v>
      </c>
      <c r="E2148" s="15">
        <v>20543</v>
      </c>
      <c r="F2148" s="15">
        <v>20543</v>
      </c>
      <c r="G2148" s="11">
        <f t="shared" si="134"/>
        <v>0</v>
      </c>
      <c r="H2148" s="12">
        <f t="shared" si="135"/>
        <v>0</v>
      </c>
      <c r="I2148" s="324" t="s">
        <v>159</v>
      </c>
      <c r="J2148" s="17">
        <f>VLOOKUP(A2148,'TB 2023'!B:J,9,0)</f>
        <v>0</v>
      </c>
      <c r="K2148" s="18">
        <f t="shared" si="133"/>
        <v>0</v>
      </c>
      <c r="L2148" s="17">
        <f>VLOOKUP(A2148,'TB 2023'!B:M,12,0)</f>
        <v>20543</v>
      </c>
      <c r="M2148" s="18">
        <f t="shared" si="136"/>
        <v>0</v>
      </c>
      <c r="O2148" s="15"/>
    </row>
    <row r="2149" spans="1:15" ht="13.5">
      <c r="A2149" s="13">
        <v>203063354</v>
      </c>
      <c r="B2149" s="14" t="s">
        <v>2246</v>
      </c>
      <c r="C2149" s="15">
        <v>0</v>
      </c>
      <c r="D2149" s="15">
        <v>0</v>
      </c>
      <c r="E2149" s="15">
        <v>26205</v>
      </c>
      <c r="F2149" s="15">
        <v>26205</v>
      </c>
      <c r="G2149" s="11">
        <f t="shared" si="134"/>
        <v>0</v>
      </c>
      <c r="H2149" s="12">
        <f t="shared" si="135"/>
        <v>0</v>
      </c>
      <c r="I2149" s="324" t="s">
        <v>159</v>
      </c>
      <c r="J2149" s="17">
        <f>VLOOKUP(A2149,'TB 2023'!B:J,9,0)</f>
        <v>0</v>
      </c>
      <c r="K2149" s="18">
        <f t="shared" si="133"/>
        <v>0</v>
      </c>
      <c r="L2149" s="17">
        <f>VLOOKUP(A2149,'TB 2023'!B:M,12,0)</f>
        <v>26205</v>
      </c>
      <c r="M2149" s="18">
        <f t="shared" si="136"/>
        <v>0</v>
      </c>
      <c r="O2149" s="15"/>
    </row>
    <row r="2150" spans="1:15" ht="13.5">
      <c r="A2150" s="13">
        <v>203063355</v>
      </c>
      <c r="B2150" s="14" t="s">
        <v>2247</v>
      </c>
      <c r="C2150" s="15">
        <v>0</v>
      </c>
      <c r="D2150" s="15">
        <v>0</v>
      </c>
      <c r="E2150" s="15">
        <v>54065</v>
      </c>
      <c r="F2150" s="15">
        <v>54065</v>
      </c>
      <c r="G2150" s="11">
        <f t="shared" si="134"/>
        <v>0</v>
      </c>
      <c r="H2150" s="12">
        <f t="shared" si="135"/>
        <v>0</v>
      </c>
      <c r="I2150" s="324" t="s">
        <v>159</v>
      </c>
      <c r="J2150" s="17">
        <f>VLOOKUP(A2150,'TB 2023'!B:J,9,0)</f>
        <v>0</v>
      </c>
      <c r="K2150" s="18">
        <f t="shared" si="133"/>
        <v>0</v>
      </c>
      <c r="L2150" s="17">
        <f>VLOOKUP(A2150,'TB 2023'!B:M,12,0)</f>
        <v>54065</v>
      </c>
      <c r="M2150" s="18">
        <f t="shared" si="136"/>
        <v>0</v>
      </c>
      <c r="O2150" s="15"/>
    </row>
    <row r="2151" spans="1:15" ht="13.5">
      <c r="A2151" s="13">
        <v>203063356</v>
      </c>
      <c r="B2151" s="14" t="s">
        <v>2248</v>
      </c>
      <c r="C2151" s="15">
        <v>0</v>
      </c>
      <c r="D2151" s="15">
        <v>0</v>
      </c>
      <c r="E2151" s="15">
        <v>58243</v>
      </c>
      <c r="F2151" s="15">
        <v>58243</v>
      </c>
      <c r="G2151" s="11">
        <f t="shared" si="134"/>
        <v>0</v>
      </c>
      <c r="H2151" s="12">
        <f t="shared" si="135"/>
        <v>0</v>
      </c>
      <c r="I2151" s="324" t="s">
        <v>159</v>
      </c>
      <c r="J2151" s="17">
        <f>VLOOKUP(A2151,'TB 2023'!B:J,9,0)</f>
        <v>0</v>
      </c>
      <c r="K2151" s="18">
        <f t="shared" si="133"/>
        <v>0</v>
      </c>
      <c r="L2151" s="17">
        <f>VLOOKUP(A2151,'TB 2023'!B:M,12,0)</f>
        <v>58243</v>
      </c>
      <c r="M2151" s="18">
        <f t="shared" si="136"/>
        <v>0</v>
      </c>
      <c r="O2151" s="15"/>
    </row>
    <row r="2152" spans="1:15" ht="13.5">
      <c r="A2152" s="13">
        <v>203063357</v>
      </c>
      <c r="B2152" s="14" t="s">
        <v>2249</v>
      </c>
      <c r="C2152" s="15">
        <v>0</v>
      </c>
      <c r="D2152" s="15">
        <v>0</v>
      </c>
      <c r="E2152" s="15">
        <v>44842</v>
      </c>
      <c r="F2152" s="15">
        <v>44842</v>
      </c>
      <c r="G2152" s="11">
        <f t="shared" si="134"/>
        <v>0</v>
      </c>
      <c r="H2152" s="12">
        <f t="shared" si="135"/>
        <v>0</v>
      </c>
      <c r="I2152" s="324" t="s">
        <v>159</v>
      </c>
      <c r="J2152" s="17">
        <f>VLOOKUP(A2152,'TB 2023'!B:J,9,0)</f>
        <v>0</v>
      </c>
      <c r="K2152" s="18">
        <f t="shared" si="133"/>
        <v>0</v>
      </c>
      <c r="L2152" s="17">
        <f>VLOOKUP(A2152,'TB 2023'!B:M,12,0)</f>
        <v>44842</v>
      </c>
      <c r="M2152" s="18">
        <f t="shared" si="136"/>
        <v>0</v>
      </c>
      <c r="O2152" s="15"/>
    </row>
    <row r="2153" spans="1:15" ht="13.5">
      <c r="A2153" s="13">
        <v>203063358</v>
      </c>
      <c r="B2153" s="14" t="s">
        <v>2250</v>
      </c>
      <c r="C2153" s="15">
        <v>0</v>
      </c>
      <c r="D2153" s="15">
        <v>0</v>
      </c>
      <c r="E2153" s="15">
        <v>26729</v>
      </c>
      <c r="F2153" s="15">
        <v>26729</v>
      </c>
      <c r="G2153" s="11">
        <f t="shared" si="134"/>
        <v>0</v>
      </c>
      <c r="H2153" s="12">
        <f t="shared" si="135"/>
        <v>0</v>
      </c>
      <c r="I2153" s="324" t="s">
        <v>159</v>
      </c>
      <c r="J2153" s="17">
        <f>VLOOKUP(A2153,'TB 2023'!B:J,9,0)</f>
        <v>0</v>
      </c>
      <c r="K2153" s="18">
        <f t="shared" si="133"/>
        <v>0</v>
      </c>
      <c r="L2153" s="17">
        <f>VLOOKUP(A2153,'TB 2023'!B:M,12,0)</f>
        <v>26729</v>
      </c>
      <c r="M2153" s="18">
        <f t="shared" si="136"/>
        <v>0</v>
      </c>
      <c r="O2153" s="15"/>
    </row>
    <row r="2154" spans="1:15" ht="13.5">
      <c r="A2154" s="13">
        <v>203063359</v>
      </c>
      <c r="B2154" s="14" t="s">
        <v>2251</v>
      </c>
      <c r="C2154" s="15">
        <v>0</v>
      </c>
      <c r="D2154" s="15">
        <v>0</v>
      </c>
      <c r="E2154" s="15">
        <v>42800</v>
      </c>
      <c r="F2154" s="15">
        <v>42800</v>
      </c>
      <c r="G2154" s="11">
        <f t="shared" si="134"/>
        <v>0</v>
      </c>
      <c r="H2154" s="12">
        <f t="shared" si="135"/>
        <v>0</v>
      </c>
      <c r="I2154" s="324" t="s">
        <v>159</v>
      </c>
      <c r="J2154" s="17">
        <f>VLOOKUP(A2154,'TB 2023'!B:J,9,0)</f>
        <v>0</v>
      </c>
      <c r="K2154" s="18">
        <f t="shared" si="133"/>
        <v>0</v>
      </c>
      <c r="L2154" s="17">
        <f>VLOOKUP(A2154,'TB 2023'!B:M,12,0)</f>
        <v>42800</v>
      </c>
      <c r="M2154" s="18">
        <f t="shared" si="136"/>
        <v>0</v>
      </c>
      <c r="O2154" s="15"/>
    </row>
    <row r="2155" spans="1:15" ht="13.5">
      <c r="A2155" s="13">
        <v>203063360</v>
      </c>
      <c r="B2155" s="14" t="s">
        <v>2252</v>
      </c>
      <c r="C2155" s="15">
        <v>0</v>
      </c>
      <c r="D2155" s="15">
        <v>0</v>
      </c>
      <c r="E2155" s="15">
        <v>7218</v>
      </c>
      <c r="F2155" s="15">
        <v>7218</v>
      </c>
      <c r="G2155" s="11">
        <f t="shared" si="134"/>
        <v>0</v>
      </c>
      <c r="H2155" s="12">
        <f t="shared" si="135"/>
        <v>0</v>
      </c>
      <c r="I2155" s="324" t="s">
        <v>159</v>
      </c>
      <c r="J2155" s="17">
        <f>VLOOKUP(A2155,'TB 2023'!B:J,9,0)</f>
        <v>0</v>
      </c>
      <c r="K2155" s="18">
        <f t="shared" si="133"/>
        <v>0</v>
      </c>
      <c r="L2155" s="17">
        <f>VLOOKUP(A2155,'TB 2023'!B:M,12,0)</f>
        <v>7218</v>
      </c>
      <c r="M2155" s="18">
        <f t="shared" si="136"/>
        <v>0</v>
      </c>
      <c r="O2155" s="15"/>
    </row>
    <row r="2156" spans="1:15" ht="13.5">
      <c r="A2156" s="13">
        <v>203063361</v>
      </c>
      <c r="B2156" s="14" t="s">
        <v>2253</v>
      </c>
      <c r="C2156" s="15">
        <v>0</v>
      </c>
      <c r="D2156" s="15">
        <v>0</v>
      </c>
      <c r="E2156" s="15">
        <v>51209</v>
      </c>
      <c r="F2156" s="15">
        <v>51209</v>
      </c>
      <c r="G2156" s="11">
        <f t="shared" si="134"/>
        <v>0</v>
      </c>
      <c r="H2156" s="12">
        <f t="shared" si="135"/>
        <v>0</v>
      </c>
      <c r="I2156" s="324" t="s">
        <v>159</v>
      </c>
      <c r="J2156" s="17">
        <f>VLOOKUP(A2156,'TB 2023'!B:J,9,0)</f>
        <v>0</v>
      </c>
      <c r="K2156" s="18">
        <f t="shared" si="133"/>
        <v>0</v>
      </c>
      <c r="L2156" s="17">
        <f>VLOOKUP(A2156,'TB 2023'!B:M,12,0)</f>
        <v>51209</v>
      </c>
      <c r="M2156" s="18">
        <f t="shared" si="136"/>
        <v>0</v>
      </c>
      <c r="O2156" s="15"/>
    </row>
    <row r="2157" spans="1:15" ht="13.5">
      <c r="A2157" s="13">
        <v>203063362</v>
      </c>
      <c r="B2157" s="14" t="s">
        <v>2254</v>
      </c>
      <c r="C2157" s="15">
        <v>0</v>
      </c>
      <c r="D2157" s="15">
        <v>0</v>
      </c>
      <c r="E2157" s="15">
        <v>1000</v>
      </c>
      <c r="F2157" s="15">
        <v>1000</v>
      </c>
      <c r="G2157" s="11">
        <f t="shared" si="134"/>
        <v>0</v>
      </c>
      <c r="H2157" s="12">
        <f t="shared" si="135"/>
        <v>0</v>
      </c>
      <c r="I2157" s="324" t="s">
        <v>159</v>
      </c>
      <c r="J2157" s="17">
        <f>VLOOKUP(A2157,'TB 2023'!B:J,9,0)</f>
        <v>0</v>
      </c>
      <c r="K2157" s="18">
        <f t="shared" si="133"/>
        <v>0</v>
      </c>
      <c r="L2157" s="17">
        <f>VLOOKUP(A2157,'TB 2023'!B:M,12,0)</f>
        <v>1000</v>
      </c>
      <c r="M2157" s="18">
        <f t="shared" si="136"/>
        <v>0</v>
      </c>
      <c r="O2157" s="15"/>
    </row>
    <row r="2158" spans="1:15" ht="13.5">
      <c r="A2158" s="13">
        <v>203063363</v>
      </c>
      <c r="B2158" s="14" t="s">
        <v>2255</v>
      </c>
      <c r="C2158" s="15">
        <v>0</v>
      </c>
      <c r="D2158" s="15">
        <v>0</v>
      </c>
      <c r="E2158" s="15">
        <v>3000</v>
      </c>
      <c r="F2158" s="15">
        <v>3000</v>
      </c>
      <c r="G2158" s="11">
        <f t="shared" si="134"/>
        <v>0</v>
      </c>
      <c r="H2158" s="12">
        <f t="shared" si="135"/>
        <v>0</v>
      </c>
      <c r="I2158" s="324" t="s">
        <v>159</v>
      </c>
      <c r="J2158" s="17">
        <f>VLOOKUP(A2158,'TB 2023'!B:J,9,0)</f>
        <v>0</v>
      </c>
      <c r="K2158" s="18">
        <f t="shared" si="133"/>
        <v>0</v>
      </c>
      <c r="L2158" s="17">
        <f>VLOOKUP(A2158,'TB 2023'!B:M,12,0)</f>
        <v>3000</v>
      </c>
      <c r="M2158" s="18">
        <f t="shared" si="136"/>
        <v>0</v>
      </c>
      <c r="O2158" s="15"/>
    </row>
    <row r="2159" spans="1:15" ht="13.5">
      <c r="A2159" s="13">
        <v>203063364</v>
      </c>
      <c r="B2159" s="14" t="s">
        <v>2256</v>
      </c>
      <c r="C2159" s="15">
        <v>0</v>
      </c>
      <c r="D2159" s="15">
        <v>0</v>
      </c>
      <c r="E2159" s="15">
        <v>6000</v>
      </c>
      <c r="F2159" s="15">
        <v>6000</v>
      </c>
      <c r="G2159" s="11">
        <f t="shared" si="134"/>
        <v>0</v>
      </c>
      <c r="H2159" s="12">
        <f t="shared" si="135"/>
        <v>0</v>
      </c>
      <c r="I2159" s="324" t="s">
        <v>159</v>
      </c>
      <c r="J2159" s="17">
        <f>VLOOKUP(A2159,'TB 2023'!B:J,9,0)</f>
        <v>0</v>
      </c>
      <c r="K2159" s="18">
        <f t="shared" si="133"/>
        <v>0</v>
      </c>
      <c r="L2159" s="17">
        <f>VLOOKUP(A2159,'TB 2023'!B:M,12,0)</f>
        <v>6000</v>
      </c>
      <c r="M2159" s="18">
        <f t="shared" si="136"/>
        <v>0</v>
      </c>
      <c r="O2159" s="15"/>
    </row>
    <row r="2160" spans="1:15" ht="13.5">
      <c r="A2160" s="13">
        <v>203063365</v>
      </c>
      <c r="B2160" s="14" t="s">
        <v>2257</v>
      </c>
      <c r="C2160" s="15">
        <v>0</v>
      </c>
      <c r="D2160" s="15">
        <v>0</v>
      </c>
      <c r="E2160" s="15">
        <v>2000</v>
      </c>
      <c r="F2160" s="15">
        <v>2000</v>
      </c>
      <c r="G2160" s="11">
        <f t="shared" si="134"/>
        <v>0</v>
      </c>
      <c r="H2160" s="12">
        <f t="shared" si="135"/>
        <v>0</v>
      </c>
      <c r="I2160" s="324" t="s">
        <v>159</v>
      </c>
      <c r="J2160" s="17">
        <f>VLOOKUP(A2160,'TB 2023'!B:J,9,0)</f>
        <v>0</v>
      </c>
      <c r="K2160" s="18">
        <f t="shared" si="133"/>
        <v>0</v>
      </c>
      <c r="L2160" s="17">
        <f>VLOOKUP(A2160,'TB 2023'!B:M,12,0)</f>
        <v>2000</v>
      </c>
      <c r="M2160" s="18">
        <f t="shared" si="136"/>
        <v>0</v>
      </c>
      <c r="O2160" s="15"/>
    </row>
    <row r="2161" spans="1:15" ht="13.5">
      <c r="A2161" s="13">
        <v>203063366</v>
      </c>
      <c r="B2161" s="14" t="s">
        <v>2258</v>
      </c>
      <c r="C2161" s="15">
        <v>0</v>
      </c>
      <c r="D2161" s="15">
        <v>0</v>
      </c>
      <c r="E2161" s="15">
        <v>20877</v>
      </c>
      <c r="F2161" s="15">
        <v>20877</v>
      </c>
      <c r="G2161" s="11">
        <f t="shared" si="134"/>
        <v>0</v>
      </c>
      <c r="H2161" s="12">
        <f t="shared" si="135"/>
        <v>0</v>
      </c>
      <c r="I2161" s="324" t="s">
        <v>159</v>
      </c>
      <c r="J2161" s="17">
        <f>VLOOKUP(A2161,'TB 2023'!B:J,9,0)</f>
        <v>0</v>
      </c>
      <c r="K2161" s="18">
        <f t="shared" si="133"/>
        <v>0</v>
      </c>
      <c r="L2161" s="17">
        <f>VLOOKUP(A2161,'TB 2023'!B:M,12,0)</f>
        <v>20877</v>
      </c>
      <c r="M2161" s="18">
        <f t="shared" si="136"/>
        <v>0</v>
      </c>
      <c r="O2161" s="15"/>
    </row>
    <row r="2162" spans="1:15" ht="13.5">
      <c r="A2162" s="13">
        <v>203063367</v>
      </c>
      <c r="B2162" s="14" t="s">
        <v>2259</v>
      </c>
      <c r="C2162" s="15">
        <v>0</v>
      </c>
      <c r="D2162" s="15">
        <v>0</v>
      </c>
      <c r="E2162" s="15">
        <v>4828</v>
      </c>
      <c r="F2162" s="15">
        <v>4828</v>
      </c>
      <c r="G2162" s="11">
        <f t="shared" si="134"/>
        <v>0</v>
      </c>
      <c r="H2162" s="12">
        <f t="shared" si="135"/>
        <v>0</v>
      </c>
      <c r="I2162" s="324" t="s">
        <v>159</v>
      </c>
      <c r="J2162" s="17">
        <f>VLOOKUP(A2162,'TB 2023'!B:J,9,0)</f>
        <v>0</v>
      </c>
      <c r="K2162" s="18">
        <f t="shared" si="133"/>
        <v>0</v>
      </c>
      <c r="L2162" s="17">
        <f>VLOOKUP(A2162,'TB 2023'!B:M,12,0)</f>
        <v>4828</v>
      </c>
      <c r="M2162" s="18">
        <f t="shared" si="136"/>
        <v>0</v>
      </c>
      <c r="O2162" s="15"/>
    </row>
    <row r="2163" spans="1:15" ht="13.5">
      <c r="A2163" s="13">
        <v>203063368</v>
      </c>
      <c r="B2163" s="14" t="s">
        <v>2260</v>
      </c>
      <c r="C2163" s="15">
        <v>0</v>
      </c>
      <c r="D2163" s="15">
        <v>0</v>
      </c>
      <c r="E2163" s="15">
        <v>7398</v>
      </c>
      <c r="F2163" s="15">
        <v>7398</v>
      </c>
      <c r="G2163" s="11">
        <f t="shared" si="134"/>
        <v>0</v>
      </c>
      <c r="H2163" s="12">
        <f t="shared" si="135"/>
        <v>0</v>
      </c>
      <c r="I2163" s="324" t="s">
        <v>159</v>
      </c>
      <c r="J2163" s="17">
        <f>VLOOKUP(A2163,'TB 2023'!B:J,9,0)</f>
        <v>0</v>
      </c>
      <c r="K2163" s="18">
        <f t="shared" si="133"/>
        <v>0</v>
      </c>
      <c r="L2163" s="17">
        <f>VLOOKUP(A2163,'TB 2023'!B:M,12,0)</f>
        <v>7398</v>
      </c>
      <c r="M2163" s="18">
        <f t="shared" si="136"/>
        <v>0</v>
      </c>
      <c r="O2163" s="15"/>
    </row>
    <row r="2164" spans="1:15" ht="13.5">
      <c r="A2164" s="13">
        <v>203063369</v>
      </c>
      <c r="B2164" s="14" t="s">
        <v>2261</v>
      </c>
      <c r="C2164" s="15">
        <v>0</v>
      </c>
      <c r="D2164" s="15">
        <v>0</v>
      </c>
      <c r="E2164" s="15">
        <v>3462</v>
      </c>
      <c r="F2164" s="15">
        <v>3462</v>
      </c>
      <c r="G2164" s="11">
        <f t="shared" si="134"/>
        <v>0</v>
      </c>
      <c r="H2164" s="12">
        <f t="shared" si="135"/>
        <v>0</v>
      </c>
      <c r="I2164" s="324" t="s">
        <v>159</v>
      </c>
      <c r="J2164" s="17">
        <f>VLOOKUP(A2164,'TB 2023'!B:J,9,0)</f>
        <v>0</v>
      </c>
      <c r="K2164" s="18">
        <f t="shared" si="133"/>
        <v>0</v>
      </c>
      <c r="L2164" s="17">
        <f>VLOOKUP(A2164,'TB 2023'!B:M,12,0)</f>
        <v>3462</v>
      </c>
      <c r="M2164" s="18">
        <f t="shared" si="136"/>
        <v>0</v>
      </c>
      <c r="O2164" s="15"/>
    </row>
    <row r="2165" spans="1:15" ht="13.5">
      <c r="A2165" s="13">
        <v>203063370</v>
      </c>
      <c r="B2165" s="14" t="s">
        <v>2262</v>
      </c>
      <c r="C2165" s="15">
        <v>0</v>
      </c>
      <c r="D2165" s="15">
        <v>0</v>
      </c>
      <c r="E2165" s="15">
        <v>10608</v>
      </c>
      <c r="F2165" s="15">
        <v>10608</v>
      </c>
      <c r="G2165" s="11">
        <f t="shared" si="134"/>
        <v>0</v>
      </c>
      <c r="H2165" s="12">
        <f t="shared" si="135"/>
        <v>0</v>
      </c>
      <c r="I2165" s="324" t="s">
        <v>159</v>
      </c>
      <c r="J2165" s="17">
        <f>VLOOKUP(A2165,'TB 2023'!B:J,9,0)</f>
        <v>0</v>
      </c>
      <c r="K2165" s="18">
        <f t="shared" si="133"/>
        <v>0</v>
      </c>
      <c r="L2165" s="17">
        <f>VLOOKUP(A2165,'TB 2023'!B:M,12,0)</f>
        <v>10608</v>
      </c>
      <c r="M2165" s="18">
        <f t="shared" si="136"/>
        <v>0</v>
      </c>
      <c r="O2165" s="15"/>
    </row>
    <row r="2166" spans="1:15" ht="13.5">
      <c r="A2166" s="13">
        <v>203063371</v>
      </c>
      <c r="B2166" s="14" t="s">
        <v>2263</v>
      </c>
      <c r="C2166" s="15">
        <v>0</v>
      </c>
      <c r="D2166" s="15">
        <v>0</v>
      </c>
      <c r="E2166" s="15">
        <v>10762</v>
      </c>
      <c r="F2166" s="15">
        <v>10762</v>
      </c>
      <c r="G2166" s="11">
        <f t="shared" si="134"/>
        <v>0</v>
      </c>
      <c r="H2166" s="12">
        <f t="shared" si="135"/>
        <v>0</v>
      </c>
      <c r="I2166" s="324" t="s">
        <v>159</v>
      </c>
      <c r="J2166" s="17">
        <f>VLOOKUP(A2166,'TB 2023'!B:J,9,0)</f>
        <v>0</v>
      </c>
      <c r="K2166" s="18">
        <f t="shared" si="133"/>
        <v>0</v>
      </c>
      <c r="L2166" s="17">
        <f>VLOOKUP(A2166,'TB 2023'!B:M,12,0)</f>
        <v>10762</v>
      </c>
      <c r="M2166" s="18">
        <f t="shared" si="136"/>
        <v>0</v>
      </c>
      <c r="O2166" s="15"/>
    </row>
    <row r="2167" spans="1:15" ht="13.5">
      <c r="A2167" s="13">
        <v>203063372</v>
      </c>
      <c r="B2167" s="14" t="s">
        <v>2264</v>
      </c>
      <c r="C2167" s="15">
        <v>0</v>
      </c>
      <c r="D2167" s="15">
        <v>0</v>
      </c>
      <c r="E2167" s="15">
        <v>16174</v>
      </c>
      <c r="F2167" s="15">
        <v>16174</v>
      </c>
      <c r="G2167" s="11">
        <f t="shared" si="134"/>
        <v>0</v>
      </c>
      <c r="H2167" s="12">
        <f t="shared" si="135"/>
        <v>0</v>
      </c>
      <c r="I2167" s="324" t="s">
        <v>159</v>
      </c>
      <c r="J2167" s="17">
        <f>VLOOKUP(A2167,'TB 2023'!B:J,9,0)</f>
        <v>0</v>
      </c>
      <c r="K2167" s="18">
        <f t="shared" si="133"/>
        <v>0</v>
      </c>
      <c r="L2167" s="17">
        <f>VLOOKUP(A2167,'TB 2023'!B:M,12,0)</f>
        <v>16174</v>
      </c>
      <c r="M2167" s="18">
        <f t="shared" si="136"/>
        <v>0</v>
      </c>
      <c r="O2167" s="15"/>
    </row>
    <row r="2168" spans="1:15" ht="13.5">
      <c r="A2168" s="13">
        <v>203063373</v>
      </c>
      <c r="B2168" s="14" t="s">
        <v>2265</v>
      </c>
      <c r="C2168" s="15">
        <v>0</v>
      </c>
      <c r="D2168" s="15">
        <v>0</v>
      </c>
      <c r="E2168" s="15">
        <v>61547</v>
      </c>
      <c r="F2168" s="15">
        <v>61547</v>
      </c>
      <c r="G2168" s="11">
        <f t="shared" si="134"/>
        <v>0</v>
      </c>
      <c r="H2168" s="12">
        <f t="shared" si="135"/>
        <v>0</v>
      </c>
      <c r="I2168" s="324" t="s">
        <v>159</v>
      </c>
      <c r="J2168" s="17">
        <f>VLOOKUP(A2168,'TB 2023'!B:J,9,0)</f>
        <v>0</v>
      </c>
      <c r="K2168" s="18">
        <f t="shared" si="133"/>
        <v>0</v>
      </c>
      <c r="L2168" s="17">
        <f>VLOOKUP(A2168,'TB 2023'!B:M,12,0)</f>
        <v>61547</v>
      </c>
      <c r="M2168" s="18">
        <f t="shared" si="136"/>
        <v>0</v>
      </c>
      <c r="O2168" s="15"/>
    </row>
    <row r="2169" spans="1:15" ht="13.5">
      <c r="A2169" s="13">
        <v>203063374</v>
      </c>
      <c r="B2169" s="14" t="s">
        <v>2266</v>
      </c>
      <c r="C2169" s="15">
        <v>0</v>
      </c>
      <c r="D2169" s="15">
        <v>0</v>
      </c>
      <c r="E2169" s="15">
        <v>26155</v>
      </c>
      <c r="F2169" s="15">
        <v>26155</v>
      </c>
      <c r="G2169" s="11">
        <f t="shared" si="134"/>
        <v>0</v>
      </c>
      <c r="H2169" s="12">
        <f t="shared" si="135"/>
        <v>0</v>
      </c>
      <c r="I2169" s="324" t="s">
        <v>159</v>
      </c>
      <c r="J2169" s="17">
        <f>VLOOKUP(A2169,'TB 2023'!B:J,9,0)</f>
        <v>0</v>
      </c>
      <c r="K2169" s="18">
        <f t="shared" si="133"/>
        <v>0</v>
      </c>
      <c r="L2169" s="17">
        <f>VLOOKUP(A2169,'TB 2023'!B:M,12,0)</f>
        <v>26155</v>
      </c>
      <c r="M2169" s="18">
        <f t="shared" si="136"/>
        <v>0</v>
      </c>
      <c r="O2169" s="15"/>
    </row>
    <row r="2170" spans="1:15" ht="13.5">
      <c r="A2170" s="13">
        <v>203063375</v>
      </c>
      <c r="B2170" s="14" t="s">
        <v>2267</v>
      </c>
      <c r="C2170" s="15">
        <v>0</v>
      </c>
      <c r="D2170" s="15">
        <v>0</v>
      </c>
      <c r="E2170" s="15">
        <v>14173</v>
      </c>
      <c r="F2170" s="15">
        <v>14173</v>
      </c>
      <c r="G2170" s="11">
        <f t="shared" si="134"/>
        <v>0</v>
      </c>
      <c r="H2170" s="12">
        <f t="shared" si="135"/>
        <v>0</v>
      </c>
      <c r="I2170" s="324" t="s">
        <v>159</v>
      </c>
      <c r="J2170" s="17">
        <f>VLOOKUP(A2170,'TB 2023'!B:J,9,0)</f>
        <v>0</v>
      </c>
      <c r="K2170" s="18">
        <f t="shared" si="133"/>
        <v>0</v>
      </c>
      <c r="L2170" s="17">
        <f>VLOOKUP(A2170,'TB 2023'!B:M,12,0)</f>
        <v>14173</v>
      </c>
      <c r="M2170" s="18">
        <f t="shared" si="136"/>
        <v>0</v>
      </c>
      <c r="O2170" s="15"/>
    </row>
    <row r="2171" spans="1:15" ht="13.5">
      <c r="A2171" s="13">
        <v>203063376</v>
      </c>
      <c r="B2171" s="14" t="s">
        <v>2268</v>
      </c>
      <c r="C2171" s="15">
        <v>0</v>
      </c>
      <c r="D2171" s="15">
        <v>0</v>
      </c>
      <c r="E2171" s="15">
        <v>12159</v>
      </c>
      <c r="F2171" s="15">
        <v>12159</v>
      </c>
      <c r="G2171" s="11">
        <f t="shared" si="134"/>
        <v>0</v>
      </c>
      <c r="H2171" s="12">
        <f t="shared" si="135"/>
        <v>0</v>
      </c>
      <c r="I2171" s="324" t="s">
        <v>159</v>
      </c>
      <c r="J2171" s="17">
        <f>VLOOKUP(A2171,'TB 2023'!B:J,9,0)</f>
        <v>0</v>
      </c>
      <c r="K2171" s="18">
        <f t="shared" si="133"/>
        <v>0</v>
      </c>
      <c r="L2171" s="17">
        <f>VLOOKUP(A2171,'TB 2023'!B:M,12,0)</f>
        <v>12159</v>
      </c>
      <c r="M2171" s="18">
        <f t="shared" si="136"/>
        <v>0</v>
      </c>
      <c r="O2171" s="15"/>
    </row>
    <row r="2172" spans="1:15" ht="13.5">
      <c r="A2172" s="13">
        <v>203063377</v>
      </c>
      <c r="B2172" s="14" t="s">
        <v>2269</v>
      </c>
      <c r="C2172" s="15">
        <v>0</v>
      </c>
      <c r="D2172" s="15">
        <v>0</v>
      </c>
      <c r="E2172" s="15">
        <v>12428</v>
      </c>
      <c r="F2172" s="15">
        <v>12428</v>
      </c>
      <c r="G2172" s="11">
        <f t="shared" si="134"/>
        <v>0</v>
      </c>
      <c r="H2172" s="12">
        <f t="shared" si="135"/>
        <v>0</v>
      </c>
      <c r="I2172" s="324" t="s">
        <v>159</v>
      </c>
      <c r="J2172" s="17">
        <f>VLOOKUP(A2172,'TB 2023'!B:J,9,0)</f>
        <v>0</v>
      </c>
      <c r="K2172" s="18">
        <f t="shared" si="133"/>
        <v>0</v>
      </c>
      <c r="L2172" s="17">
        <f>VLOOKUP(A2172,'TB 2023'!B:M,12,0)</f>
        <v>12428</v>
      </c>
      <c r="M2172" s="18">
        <f t="shared" si="136"/>
        <v>0</v>
      </c>
      <c r="O2172" s="15"/>
    </row>
    <row r="2173" spans="1:15" ht="13.5">
      <c r="A2173" s="13">
        <v>203063378</v>
      </c>
      <c r="B2173" s="14" t="s">
        <v>2270</v>
      </c>
      <c r="C2173" s="15">
        <v>0</v>
      </c>
      <c r="D2173" s="15">
        <v>0</v>
      </c>
      <c r="E2173" s="15">
        <v>13519</v>
      </c>
      <c r="F2173" s="15">
        <v>13519</v>
      </c>
      <c r="G2173" s="11">
        <f t="shared" si="134"/>
        <v>0</v>
      </c>
      <c r="H2173" s="12">
        <f t="shared" si="135"/>
        <v>0</v>
      </c>
      <c r="I2173" s="324" t="s">
        <v>159</v>
      </c>
      <c r="J2173" s="17">
        <f>VLOOKUP(A2173,'TB 2023'!B:J,9,0)</f>
        <v>0</v>
      </c>
      <c r="K2173" s="18">
        <f t="shared" si="133"/>
        <v>0</v>
      </c>
      <c r="L2173" s="17">
        <f>VLOOKUP(A2173,'TB 2023'!B:M,12,0)</f>
        <v>13519</v>
      </c>
      <c r="M2173" s="18">
        <f t="shared" si="136"/>
        <v>0</v>
      </c>
      <c r="O2173" s="15"/>
    </row>
    <row r="2174" spans="1:15" ht="13.5">
      <c r="A2174" s="13">
        <v>203063379</v>
      </c>
      <c r="B2174" s="14" t="s">
        <v>2271</v>
      </c>
      <c r="C2174" s="15">
        <v>0</v>
      </c>
      <c r="D2174" s="15">
        <v>0</v>
      </c>
      <c r="E2174" s="15">
        <v>19351</v>
      </c>
      <c r="F2174" s="15">
        <v>19351</v>
      </c>
      <c r="G2174" s="11">
        <f t="shared" si="134"/>
        <v>0</v>
      </c>
      <c r="H2174" s="12">
        <f t="shared" si="135"/>
        <v>0</v>
      </c>
      <c r="I2174" s="324" t="s">
        <v>159</v>
      </c>
      <c r="J2174" s="17">
        <f>VLOOKUP(A2174,'TB 2023'!B:J,9,0)</f>
        <v>0</v>
      </c>
      <c r="K2174" s="18">
        <f t="shared" si="133"/>
        <v>0</v>
      </c>
      <c r="L2174" s="17">
        <f>VLOOKUP(A2174,'TB 2023'!B:M,12,0)</f>
        <v>19351</v>
      </c>
      <c r="M2174" s="18">
        <f t="shared" si="136"/>
        <v>0</v>
      </c>
      <c r="O2174" s="15"/>
    </row>
    <row r="2175" spans="1:15" ht="13.5">
      <c r="A2175" s="13">
        <v>203063380</v>
      </c>
      <c r="B2175" s="14" t="s">
        <v>2272</v>
      </c>
      <c r="C2175" s="15">
        <v>0</v>
      </c>
      <c r="D2175" s="15">
        <v>0</v>
      </c>
      <c r="E2175" s="15">
        <v>19233</v>
      </c>
      <c r="F2175" s="15">
        <v>19233</v>
      </c>
      <c r="G2175" s="11">
        <f t="shared" si="134"/>
        <v>0</v>
      </c>
      <c r="H2175" s="12">
        <f t="shared" si="135"/>
        <v>0</v>
      </c>
      <c r="I2175" s="324" t="s">
        <v>159</v>
      </c>
      <c r="J2175" s="17">
        <f>VLOOKUP(A2175,'TB 2023'!B:J,9,0)</f>
        <v>0</v>
      </c>
      <c r="K2175" s="18">
        <f t="shared" si="133"/>
        <v>0</v>
      </c>
      <c r="L2175" s="17">
        <f>VLOOKUP(A2175,'TB 2023'!B:M,12,0)</f>
        <v>19233</v>
      </c>
      <c r="M2175" s="18">
        <f t="shared" si="136"/>
        <v>0</v>
      </c>
      <c r="O2175" s="15"/>
    </row>
    <row r="2176" spans="1:15" ht="13.5">
      <c r="A2176" s="13">
        <v>203063381</v>
      </c>
      <c r="B2176" s="14" t="s">
        <v>2273</v>
      </c>
      <c r="C2176" s="15">
        <v>0</v>
      </c>
      <c r="D2176" s="15">
        <v>0</v>
      </c>
      <c r="E2176" s="15">
        <v>19073</v>
      </c>
      <c r="F2176" s="15">
        <v>19073</v>
      </c>
      <c r="G2176" s="11">
        <f t="shared" si="134"/>
        <v>0</v>
      </c>
      <c r="H2176" s="12">
        <f t="shared" si="135"/>
        <v>0</v>
      </c>
      <c r="I2176" s="324" t="s">
        <v>159</v>
      </c>
      <c r="J2176" s="17">
        <f>VLOOKUP(A2176,'TB 2023'!B:J,9,0)</f>
        <v>0</v>
      </c>
      <c r="K2176" s="18">
        <f t="shared" si="133"/>
        <v>0</v>
      </c>
      <c r="L2176" s="17">
        <f>VLOOKUP(A2176,'TB 2023'!B:M,12,0)</f>
        <v>19073</v>
      </c>
      <c r="M2176" s="18">
        <f t="shared" si="136"/>
        <v>0</v>
      </c>
      <c r="O2176" s="15"/>
    </row>
    <row r="2177" spans="1:15" ht="13.5">
      <c r="A2177" s="13">
        <v>203063382</v>
      </c>
      <c r="B2177" s="14" t="s">
        <v>2274</v>
      </c>
      <c r="C2177" s="15">
        <v>0</v>
      </c>
      <c r="D2177" s="15">
        <v>0</v>
      </c>
      <c r="E2177" s="15">
        <v>16585</v>
      </c>
      <c r="F2177" s="15">
        <v>16585</v>
      </c>
      <c r="G2177" s="11">
        <f t="shared" si="134"/>
        <v>0</v>
      </c>
      <c r="H2177" s="12">
        <f t="shared" si="135"/>
        <v>0</v>
      </c>
      <c r="I2177" s="324" t="s">
        <v>159</v>
      </c>
      <c r="J2177" s="17">
        <f>VLOOKUP(A2177,'TB 2023'!B:J,9,0)</f>
        <v>0</v>
      </c>
      <c r="K2177" s="18">
        <f t="shared" si="133"/>
        <v>0</v>
      </c>
      <c r="L2177" s="17">
        <f>VLOOKUP(A2177,'TB 2023'!B:M,12,0)</f>
        <v>16585</v>
      </c>
      <c r="M2177" s="18">
        <f t="shared" si="136"/>
        <v>0</v>
      </c>
      <c r="O2177" s="15"/>
    </row>
    <row r="2178" spans="1:15" ht="13.5">
      <c r="A2178" s="13">
        <v>203063383</v>
      </c>
      <c r="B2178" s="14" t="s">
        <v>2275</v>
      </c>
      <c r="C2178" s="15">
        <v>0</v>
      </c>
      <c r="D2178" s="15">
        <v>0</v>
      </c>
      <c r="E2178" s="15">
        <v>18478</v>
      </c>
      <c r="F2178" s="15">
        <v>18478</v>
      </c>
      <c r="G2178" s="11">
        <f t="shared" si="134"/>
        <v>0</v>
      </c>
      <c r="H2178" s="12">
        <f t="shared" si="135"/>
        <v>0</v>
      </c>
      <c r="I2178" s="324" t="s">
        <v>159</v>
      </c>
      <c r="J2178" s="17">
        <f>VLOOKUP(A2178,'TB 2023'!B:J,9,0)</f>
        <v>0</v>
      </c>
      <c r="K2178" s="18">
        <f t="shared" si="133"/>
        <v>0</v>
      </c>
      <c r="L2178" s="17">
        <f>VLOOKUP(A2178,'TB 2023'!B:M,12,0)</f>
        <v>18478</v>
      </c>
      <c r="M2178" s="18">
        <f t="shared" si="136"/>
        <v>0</v>
      </c>
      <c r="O2178" s="15"/>
    </row>
    <row r="2179" spans="1:15" ht="13.5">
      <c r="A2179" s="13">
        <v>203063384</v>
      </c>
      <c r="B2179" s="14" t="s">
        <v>2276</v>
      </c>
      <c r="C2179" s="15">
        <v>0</v>
      </c>
      <c r="D2179" s="15">
        <v>0</v>
      </c>
      <c r="E2179" s="15">
        <v>36725.270000000004</v>
      </c>
      <c r="F2179" s="15">
        <v>36725.270000000004</v>
      </c>
      <c r="G2179" s="11">
        <f t="shared" si="134"/>
        <v>0</v>
      </c>
      <c r="H2179" s="12">
        <f t="shared" si="135"/>
        <v>0</v>
      </c>
      <c r="I2179" s="324" t="s">
        <v>159</v>
      </c>
      <c r="J2179" s="17">
        <f>VLOOKUP(A2179,'TB 2023'!B:J,9,0)</f>
        <v>0</v>
      </c>
      <c r="K2179" s="18">
        <f t="shared" si="133"/>
        <v>0</v>
      </c>
      <c r="L2179" s="17">
        <f>VLOOKUP(A2179,'TB 2023'!B:M,12,0)</f>
        <v>36725.270000000004</v>
      </c>
      <c r="M2179" s="18">
        <f t="shared" si="136"/>
        <v>0</v>
      </c>
      <c r="O2179" s="15"/>
    </row>
    <row r="2180" spans="1:15" ht="13.5">
      <c r="A2180" s="13">
        <v>203063385</v>
      </c>
      <c r="B2180" s="14" t="s">
        <v>2277</v>
      </c>
      <c r="C2180" s="15">
        <v>0</v>
      </c>
      <c r="D2180" s="15">
        <v>0</v>
      </c>
      <c r="E2180" s="15">
        <v>18227</v>
      </c>
      <c r="F2180" s="15">
        <v>18227</v>
      </c>
      <c r="G2180" s="11">
        <f t="shared" si="134"/>
        <v>0</v>
      </c>
      <c r="H2180" s="12">
        <f t="shared" si="135"/>
        <v>0</v>
      </c>
      <c r="I2180" s="324" t="s">
        <v>159</v>
      </c>
      <c r="J2180" s="17">
        <f>VLOOKUP(A2180,'TB 2023'!B:J,9,0)</f>
        <v>0</v>
      </c>
      <c r="K2180" s="18">
        <f t="shared" si="133"/>
        <v>0</v>
      </c>
      <c r="L2180" s="17">
        <f>VLOOKUP(A2180,'TB 2023'!B:M,12,0)</f>
        <v>18227</v>
      </c>
      <c r="M2180" s="18">
        <f t="shared" si="136"/>
        <v>0</v>
      </c>
      <c r="O2180" s="15"/>
    </row>
    <row r="2181" spans="1:15" ht="13.5">
      <c r="A2181" s="13">
        <v>203063386</v>
      </c>
      <c r="B2181" s="14" t="s">
        <v>2278</v>
      </c>
      <c r="C2181" s="15">
        <v>0</v>
      </c>
      <c r="D2181" s="15">
        <v>0</v>
      </c>
      <c r="E2181" s="15">
        <v>0</v>
      </c>
      <c r="F2181" s="15">
        <v>0</v>
      </c>
      <c r="G2181" s="11">
        <f t="shared" si="134"/>
        <v>0</v>
      </c>
      <c r="H2181" s="12">
        <f t="shared" si="135"/>
        <v>0</v>
      </c>
      <c r="I2181" s="324" t="s">
        <v>159</v>
      </c>
      <c r="J2181" s="17">
        <f>VLOOKUP(A2181,'TB 2023'!B:J,9,0)</f>
        <v>0</v>
      </c>
      <c r="K2181" s="18">
        <f t="shared" ref="K2181:K2244" si="137">J2181-C2181</f>
        <v>0</v>
      </c>
      <c r="L2181" s="17">
        <f>VLOOKUP(A2181,'TB 2023'!B:M,12,0)</f>
        <v>0</v>
      </c>
      <c r="M2181" s="18">
        <f t="shared" si="136"/>
        <v>0</v>
      </c>
      <c r="O2181" s="15"/>
    </row>
    <row r="2182" spans="1:15" ht="13.5">
      <c r="A2182" s="13">
        <v>203063387</v>
      </c>
      <c r="B2182" s="14" t="s">
        <v>2279</v>
      </c>
      <c r="C2182" s="15">
        <v>0</v>
      </c>
      <c r="D2182" s="15">
        <v>0</v>
      </c>
      <c r="E2182" s="15">
        <v>11926</v>
      </c>
      <c r="F2182" s="15">
        <v>11926</v>
      </c>
      <c r="G2182" s="11">
        <f t="shared" ref="G2182:G2245" si="138">IF((C2182+E2182)-(D2182+F2182)&lt;0,0,(C2182+E2182)-(D2182+F2182))</f>
        <v>0</v>
      </c>
      <c r="H2182" s="12">
        <f t="shared" ref="H2182:H2245" si="139">-IF((C2182+E2182)-(D2182+F2182)&lt;0,(C2182+E2182)-(D2182+F2182),0)</f>
        <v>0</v>
      </c>
      <c r="I2182" s="324" t="s">
        <v>159</v>
      </c>
      <c r="J2182" s="17">
        <f>VLOOKUP(A2182,'TB 2023'!B:J,9,0)</f>
        <v>0</v>
      </c>
      <c r="K2182" s="18">
        <f t="shared" si="137"/>
        <v>0</v>
      </c>
      <c r="L2182" s="17">
        <f>VLOOKUP(A2182,'TB 2023'!B:M,12,0)</f>
        <v>11926</v>
      </c>
      <c r="M2182" s="18">
        <f t="shared" ref="M2182:M2245" si="140">L2182-F2182</f>
        <v>0</v>
      </c>
      <c r="O2182" s="15"/>
    </row>
    <row r="2183" spans="1:15" ht="13.5">
      <c r="A2183" s="13">
        <v>203063388</v>
      </c>
      <c r="B2183" s="14" t="s">
        <v>2280</v>
      </c>
      <c r="C2183" s="15">
        <v>0</v>
      </c>
      <c r="D2183" s="15">
        <v>0</v>
      </c>
      <c r="E2183" s="15">
        <v>20831</v>
      </c>
      <c r="F2183" s="15">
        <v>20831</v>
      </c>
      <c r="G2183" s="11">
        <f t="shared" si="138"/>
        <v>0</v>
      </c>
      <c r="H2183" s="12">
        <f t="shared" si="139"/>
        <v>0</v>
      </c>
      <c r="I2183" s="324" t="s">
        <v>159</v>
      </c>
      <c r="J2183" s="17">
        <f>VLOOKUP(A2183,'TB 2023'!B:J,9,0)</f>
        <v>0</v>
      </c>
      <c r="K2183" s="18">
        <f t="shared" si="137"/>
        <v>0</v>
      </c>
      <c r="L2183" s="17">
        <f>VLOOKUP(A2183,'TB 2023'!B:M,12,0)</f>
        <v>20831</v>
      </c>
      <c r="M2183" s="18">
        <f t="shared" si="140"/>
        <v>0</v>
      </c>
      <c r="O2183" s="15"/>
    </row>
    <row r="2184" spans="1:15" ht="13.5">
      <c r="A2184" s="13">
        <v>203063389</v>
      </c>
      <c r="B2184" s="14" t="s">
        <v>2281</v>
      </c>
      <c r="C2184" s="15">
        <v>0</v>
      </c>
      <c r="D2184" s="15">
        <v>0</v>
      </c>
      <c r="E2184" s="15">
        <v>73721.17</v>
      </c>
      <c r="F2184" s="15">
        <v>73721.17</v>
      </c>
      <c r="G2184" s="11">
        <f t="shared" si="138"/>
        <v>0</v>
      </c>
      <c r="H2184" s="12">
        <f t="shared" si="139"/>
        <v>0</v>
      </c>
      <c r="I2184" s="324" t="s">
        <v>159</v>
      </c>
      <c r="J2184" s="17">
        <f>VLOOKUP(A2184,'TB 2023'!B:J,9,0)</f>
        <v>0</v>
      </c>
      <c r="K2184" s="18">
        <f t="shared" si="137"/>
        <v>0</v>
      </c>
      <c r="L2184" s="17">
        <f>VLOOKUP(A2184,'TB 2023'!B:M,12,0)</f>
        <v>73721.17</v>
      </c>
      <c r="M2184" s="18">
        <f t="shared" si="140"/>
        <v>0</v>
      </c>
      <c r="O2184" s="15"/>
    </row>
    <row r="2185" spans="1:15" ht="13.5">
      <c r="A2185" s="13">
        <v>203063390</v>
      </c>
      <c r="B2185" s="14" t="s">
        <v>2282</v>
      </c>
      <c r="C2185" s="15">
        <v>0</v>
      </c>
      <c r="D2185" s="15">
        <v>0</v>
      </c>
      <c r="E2185" s="15">
        <v>35476</v>
      </c>
      <c r="F2185" s="15">
        <v>35476</v>
      </c>
      <c r="G2185" s="11">
        <f t="shared" si="138"/>
        <v>0</v>
      </c>
      <c r="H2185" s="12">
        <f t="shared" si="139"/>
        <v>0</v>
      </c>
      <c r="I2185" s="324" t="s">
        <v>159</v>
      </c>
      <c r="J2185" s="17">
        <f>VLOOKUP(A2185,'TB 2023'!B:J,9,0)</f>
        <v>0</v>
      </c>
      <c r="K2185" s="18">
        <f t="shared" si="137"/>
        <v>0</v>
      </c>
      <c r="L2185" s="17">
        <f>VLOOKUP(A2185,'TB 2023'!B:M,12,0)</f>
        <v>35476</v>
      </c>
      <c r="M2185" s="18">
        <f t="shared" si="140"/>
        <v>0</v>
      </c>
      <c r="O2185" s="15"/>
    </row>
    <row r="2186" spans="1:15" ht="13.5">
      <c r="A2186" s="13">
        <v>203063391</v>
      </c>
      <c r="B2186" s="14" t="s">
        <v>2283</v>
      </c>
      <c r="C2186" s="15">
        <v>0</v>
      </c>
      <c r="D2186" s="15">
        <v>0</v>
      </c>
      <c r="E2186" s="15">
        <v>35480</v>
      </c>
      <c r="F2186" s="15">
        <v>35480</v>
      </c>
      <c r="G2186" s="11">
        <f t="shared" si="138"/>
        <v>0</v>
      </c>
      <c r="H2186" s="12">
        <f t="shared" si="139"/>
        <v>0</v>
      </c>
      <c r="I2186" s="324" t="s">
        <v>159</v>
      </c>
      <c r="J2186" s="17">
        <f>VLOOKUP(A2186,'TB 2023'!B:J,9,0)</f>
        <v>0</v>
      </c>
      <c r="K2186" s="18">
        <f t="shared" si="137"/>
        <v>0</v>
      </c>
      <c r="L2186" s="17">
        <f>VLOOKUP(A2186,'TB 2023'!B:M,12,0)</f>
        <v>35480</v>
      </c>
      <c r="M2186" s="18">
        <f t="shared" si="140"/>
        <v>0</v>
      </c>
      <c r="O2186" s="15"/>
    </row>
    <row r="2187" spans="1:15" ht="13.5">
      <c r="A2187" s="13">
        <v>203063392</v>
      </c>
      <c r="B2187" s="14" t="s">
        <v>2284</v>
      </c>
      <c r="C2187" s="15">
        <v>0</v>
      </c>
      <c r="D2187" s="15">
        <v>0</v>
      </c>
      <c r="E2187" s="15">
        <v>5000</v>
      </c>
      <c r="F2187" s="15">
        <v>5000</v>
      </c>
      <c r="G2187" s="11">
        <f t="shared" si="138"/>
        <v>0</v>
      </c>
      <c r="H2187" s="12">
        <f t="shared" si="139"/>
        <v>0</v>
      </c>
      <c r="I2187" s="324" t="s">
        <v>159</v>
      </c>
      <c r="J2187" s="17">
        <f>VLOOKUP(A2187,'TB 2023'!B:J,9,0)</f>
        <v>0</v>
      </c>
      <c r="K2187" s="18">
        <f t="shared" si="137"/>
        <v>0</v>
      </c>
      <c r="L2187" s="17">
        <f>VLOOKUP(A2187,'TB 2023'!B:M,12,0)</f>
        <v>5000</v>
      </c>
      <c r="M2187" s="18">
        <f t="shared" si="140"/>
        <v>0</v>
      </c>
      <c r="O2187" s="15"/>
    </row>
    <row r="2188" spans="1:15" ht="13.5">
      <c r="A2188" s="13">
        <v>203063393</v>
      </c>
      <c r="B2188" s="14" t="s">
        <v>2285</v>
      </c>
      <c r="C2188" s="15">
        <v>0</v>
      </c>
      <c r="D2188" s="15">
        <v>0</v>
      </c>
      <c r="E2188" s="15">
        <v>5000</v>
      </c>
      <c r="F2188" s="15">
        <v>5000</v>
      </c>
      <c r="G2188" s="11">
        <f t="shared" si="138"/>
        <v>0</v>
      </c>
      <c r="H2188" s="12">
        <f t="shared" si="139"/>
        <v>0</v>
      </c>
      <c r="I2188" s="324" t="s">
        <v>159</v>
      </c>
      <c r="J2188" s="17">
        <f>VLOOKUP(A2188,'TB 2023'!B:J,9,0)</f>
        <v>0</v>
      </c>
      <c r="K2188" s="18">
        <f t="shared" si="137"/>
        <v>0</v>
      </c>
      <c r="L2188" s="17">
        <f>VLOOKUP(A2188,'TB 2023'!B:M,12,0)</f>
        <v>5000</v>
      </c>
      <c r="M2188" s="18">
        <f t="shared" si="140"/>
        <v>0</v>
      </c>
      <c r="O2188" s="15"/>
    </row>
    <row r="2189" spans="1:15" ht="13.5">
      <c r="A2189" s="13">
        <v>203063394</v>
      </c>
      <c r="B2189" s="14" t="s">
        <v>2286</v>
      </c>
      <c r="C2189" s="15">
        <v>0</v>
      </c>
      <c r="D2189" s="15">
        <v>0</v>
      </c>
      <c r="E2189" s="15">
        <v>5000</v>
      </c>
      <c r="F2189" s="15">
        <v>5000</v>
      </c>
      <c r="G2189" s="11">
        <f t="shared" si="138"/>
        <v>0</v>
      </c>
      <c r="H2189" s="12">
        <f t="shared" si="139"/>
        <v>0</v>
      </c>
      <c r="I2189" s="324" t="s">
        <v>159</v>
      </c>
      <c r="J2189" s="17">
        <f>VLOOKUP(A2189,'TB 2023'!B:J,9,0)</f>
        <v>0</v>
      </c>
      <c r="K2189" s="18">
        <f t="shared" si="137"/>
        <v>0</v>
      </c>
      <c r="L2189" s="17">
        <f>VLOOKUP(A2189,'TB 2023'!B:M,12,0)</f>
        <v>5000</v>
      </c>
      <c r="M2189" s="18">
        <f t="shared" si="140"/>
        <v>0</v>
      </c>
      <c r="O2189" s="15"/>
    </row>
    <row r="2190" spans="1:15" ht="13.5">
      <c r="A2190" s="13">
        <v>203063395</v>
      </c>
      <c r="B2190" s="14" t="s">
        <v>2287</v>
      </c>
      <c r="C2190" s="15">
        <v>0</v>
      </c>
      <c r="D2190" s="15">
        <v>0</v>
      </c>
      <c r="E2190" s="15">
        <v>5000</v>
      </c>
      <c r="F2190" s="15">
        <v>5000</v>
      </c>
      <c r="G2190" s="11">
        <f t="shared" si="138"/>
        <v>0</v>
      </c>
      <c r="H2190" s="12">
        <f t="shared" si="139"/>
        <v>0</v>
      </c>
      <c r="I2190" s="324" t="s">
        <v>159</v>
      </c>
      <c r="J2190" s="17">
        <f>VLOOKUP(A2190,'TB 2023'!B:J,9,0)</f>
        <v>0</v>
      </c>
      <c r="K2190" s="18">
        <f t="shared" si="137"/>
        <v>0</v>
      </c>
      <c r="L2190" s="17">
        <f>VLOOKUP(A2190,'TB 2023'!B:M,12,0)</f>
        <v>5000</v>
      </c>
      <c r="M2190" s="18">
        <f t="shared" si="140"/>
        <v>0</v>
      </c>
      <c r="O2190" s="15"/>
    </row>
    <row r="2191" spans="1:15" ht="13.5">
      <c r="A2191" s="13">
        <v>203063396</v>
      </c>
      <c r="B2191" s="14" t="s">
        <v>2288</v>
      </c>
      <c r="C2191" s="15">
        <v>0</v>
      </c>
      <c r="D2191" s="15">
        <v>0</v>
      </c>
      <c r="E2191" s="15">
        <v>5000</v>
      </c>
      <c r="F2191" s="15">
        <v>5000</v>
      </c>
      <c r="G2191" s="11">
        <f t="shared" si="138"/>
        <v>0</v>
      </c>
      <c r="H2191" s="12">
        <f t="shared" si="139"/>
        <v>0</v>
      </c>
      <c r="I2191" s="324" t="s">
        <v>159</v>
      </c>
      <c r="J2191" s="17">
        <f>VLOOKUP(A2191,'TB 2023'!B:J,9,0)</f>
        <v>0</v>
      </c>
      <c r="K2191" s="18">
        <f t="shared" si="137"/>
        <v>0</v>
      </c>
      <c r="L2191" s="17">
        <f>VLOOKUP(A2191,'TB 2023'!B:M,12,0)</f>
        <v>5000</v>
      </c>
      <c r="M2191" s="18">
        <f t="shared" si="140"/>
        <v>0</v>
      </c>
      <c r="O2191" s="15"/>
    </row>
    <row r="2192" spans="1:15" ht="13.5">
      <c r="A2192" s="13">
        <v>203063397</v>
      </c>
      <c r="B2192" s="14" t="s">
        <v>2289</v>
      </c>
      <c r="C2192" s="15">
        <v>0</v>
      </c>
      <c r="D2192" s="15">
        <v>0</v>
      </c>
      <c r="E2192" s="15">
        <v>5000</v>
      </c>
      <c r="F2192" s="15">
        <v>5000</v>
      </c>
      <c r="G2192" s="11">
        <f t="shared" si="138"/>
        <v>0</v>
      </c>
      <c r="H2192" s="12">
        <f t="shared" si="139"/>
        <v>0</v>
      </c>
      <c r="I2192" s="324" t="s">
        <v>159</v>
      </c>
      <c r="J2192" s="17">
        <f>VLOOKUP(A2192,'TB 2023'!B:J,9,0)</f>
        <v>0</v>
      </c>
      <c r="K2192" s="18">
        <f t="shared" si="137"/>
        <v>0</v>
      </c>
      <c r="L2192" s="17">
        <f>VLOOKUP(A2192,'TB 2023'!B:M,12,0)</f>
        <v>5000</v>
      </c>
      <c r="M2192" s="18">
        <f t="shared" si="140"/>
        <v>0</v>
      </c>
      <c r="O2192" s="15"/>
    </row>
    <row r="2193" spans="1:15" ht="13.5">
      <c r="A2193" s="13">
        <v>203063398</v>
      </c>
      <c r="B2193" s="14" t="s">
        <v>2290</v>
      </c>
      <c r="C2193" s="15">
        <v>0</v>
      </c>
      <c r="D2193" s="15">
        <v>0</v>
      </c>
      <c r="E2193" s="15">
        <v>5000</v>
      </c>
      <c r="F2193" s="15">
        <v>5000</v>
      </c>
      <c r="G2193" s="11">
        <f t="shared" si="138"/>
        <v>0</v>
      </c>
      <c r="H2193" s="12">
        <f t="shared" si="139"/>
        <v>0</v>
      </c>
      <c r="I2193" s="324" t="s">
        <v>159</v>
      </c>
      <c r="J2193" s="17">
        <f>VLOOKUP(A2193,'TB 2023'!B:J,9,0)</f>
        <v>0</v>
      </c>
      <c r="K2193" s="18">
        <f t="shared" si="137"/>
        <v>0</v>
      </c>
      <c r="L2193" s="17">
        <f>VLOOKUP(A2193,'TB 2023'!B:M,12,0)</f>
        <v>5000</v>
      </c>
      <c r="M2193" s="18">
        <f t="shared" si="140"/>
        <v>0</v>
      </c>
      <c r="O2193" s="15"/>
    </row>
    <row r="2194" spans="1:15" ht="13.5">
      <c r="A2194" s="13">
        <v>203063399</v>
      </c>
      <c r="B2194" s="14" t="s">
        <v>2291</v>
      </c>
      <c r="C2194" s="15">
        <v>0</v>
      </c>
      <c r="D2194" s="15">
        <v>0</v>
      </c>
      <c r="E2194" s="15">
        <v>42000</v>
      </c>
      <c r="F2194" s="15">
        <v>42000</v>
      </c>
      <c r="G2194" s="11">
        <f t="shared" si="138"/>
        <v>0</v>
      </c>
      <c r="H2194" s="12">
        <f t="shared" si="139"/>
        <v>0</v>
      </c>
      <c r="I2194" s="324" t="s">
        <v>159</v>
      </c>
      <c r="J2194" s="17">
        <f>VLOOKUP(A2194,'TB 2023'!B:J,9,0)</f>
        <v>0</v>
      </c>
      <c r="K2194" s="18">
        <f t="shared" si="137"/>
        <v>0</v>
      </c>
      <c r="L2194" s="17">
        <f>VLOOKUP(A2194,'TB 2023'!B:M,12,0)</f>
        <v>42000</v>
      </c>
      <c r="M2194" s="18">
        <f t="shared" si="140"/>
        <v>0</v>
      </c>
      <c r="O2194" s="15"/>
    </row>
    <row r="2195" spans="1:15" ht="13.5">
      <c r="A2195" s="13">
        <v>203063400</v>
      </c>
      <c r="B2195" s="14" t="s">
        <v>2292</v>
      </c>
      <c r="C2195" s="15">
        <v>0</v>
      </c>
      <c r="D2195" s="15">
        <v>0</v>
      </c>
      <c r="E2195" s="15">
        <v>5000</v>
      </c>
      <c r="F2195" s="15">
        <v>5000</v>
      </c>
      <c r="G2195" s="11">
        <f t="shared" si="138"/>
        <v>0</v>
      </c>
      <c r="H2195" s="12">
        <f t="shared" si="139"/>
        <v>0</v>
      </c>
      <c r="I2195" s="324" t="s">
        <v>159</v>
      </c>
      <c r="J2195" s="17">
        <f>VLOOKUP(A2195,'TB 2023'!B:J,9,0)</f>
        <v>0</v>
      </c>
      <c r="K2195" s="18">
        <f t="shared" si="137"/>
        <v>0</v>
      </c>
      <c r="L2195" s="17">
        <f>VLOOKUP(A2195,'TB 2023'!B:M,12,0)</f>
        <v>5000</v>
      </c>
      <c r="M2195" s="18">
        <f t="shared" si="140"/>
        <v>0</v>
      </c>
      <c r="O2195" s="15"/>
    </row>
    <row r="2196" spans="1:15" ht="13.5">
      <c r="A2196" s="13">
        <v>203063401</v>
      </c>
      <c r="B2196" s="14" t="s">
        <v>2293</v>
      </c>
      <c r="C2196" s="15">
        <v>0</v>
      </c>
      <c r="D2196" s="15">
        <v>0</v>
      </c>
      <c r="E2196" s="15">
        <v>21900</v>
      </c>
      <c r="F2196" s="15">
        <v>21900</v>
      </c>
      <c r="G2196" s="11">
        <f t="shared" si="138"/>
        <v>0</v>
      </c>
      <c r="H2196" s="12">
        <f t="shared" si="139"/>
        <v>0</v>
      </c>
      <c r="I2196" s="324" t="s">
        <v>159</v>
      </c>
      <c r="J2196" s="17">
        <f>VLOOKUP(A2196,'TB 2023'!B:J,9,0)</f>
        <v>0</v>
      </c>
      <c r="K2196" s="18">
        <f t="shared" si="137"/>
        <v>0</v>
      </c>
      <c r="L2196" s="17">
        <f>VLOOKUP(A2196,'TB 2023'!B:M,12,0)</f>
        <v>21900</v>
      </c>
      <c r="M2196" s="18">
        <f t="shared" si="140"/>
        <v>0</v>
      </c>
      <c r="O2196" s="15"/>
    </row>
    <row r="2197" spans="1:15" ht="13.5">
      <c r="A2197" s="13">
        <v>203063402</v>
      </c>
      <c r="B2197" s="14" t="s">
        <v>2294</v>
      </c>
      <c r="C2197" s="15">
        <v>0</v>
      </c>
      <c r="D2197" s="15">
        <v>0</v>
      </c>
      <c r="E2197" s="15">
        <v>45955</v>
      </c>
      <c r="F2197" s="15">
        <v>45955</v>
      </c>
      <c r="G2197" s="11">
        <f t="shared" si="138"/>
        <v>0</v>
      </c>
      <c r="H2197" s="12">
        <f t="shared" si="139"/>
        <v>0</v>
      </c>
      <c r="I2197" s="324" t="s">
        <v>159</v>
      </c>
      <c r="J2197" s="17">
        <f>VLOOKUP(A2197,'TB 2023'!B:J,9,0)</f>
        <v>0</v>
      </c>
      <c r="K2197" s="18">
        <f t="shared" si="137"/>
        <v>0</v>
      </c>
      <c r="L2197" s="17">
        <f>VLOOKUP(A2197,'TB 2023'!B:M,12,0)</f>
        <v>45955</v>
      </c>
      <c r="M2197" s="18">
        <f t="shared" si="140"/>
        <v>0</v>
      </c>
      <c r="O2197" s="15"/>
    </row>
    <row r="2198" spans="1:15" ht="13.5">
      <c r="A2198" s="13">
        <v>203063403</v>
      </c>
      <c r="B2198" s="14" t="s">
        <v>2295</v>
      </c>
      <c r="C2198" s="15">
        <v>0</v>
      </c>
      <c r="D2198" s="15">
        <v>0</v>
      </c>
      <c r="E2198" s="15">
        <v>12400</v>
      </c>
      <c r="F2198" s="15">
        <v>12400</v>
      </c>
      <c r="G2198" s="11">
        <f t="shared" si="138"/>
        <v>0</v>
      </c>
      <c r="H2198" s="12">
        <f t="shared" si="139"/>
        <v>0</v>
      </c>
      <c r="I2198" s="324" t="s">
        <v>159</v>
      </c>
      <c r="J2198" s="17">
        <f>VLOOKUP(A2198,'TB 2023'!B:J,9,0)</f>
        <v>0</v>
      </c>
      <c r="K2198" s="18">
        <f t="shared" si="137"/>
        <v>0</v>
      </c>
      <c r="L2198" s="17">
        <f>VLOOKUP(A2198,'TB 2023'!B:M,12,0)</f>
        <v>12400</v>
      </c>
      <c r="M2198" s="18">
        <f t="shared" si="140"/>
        <v>0</v>
      </c>
      <c r="O2198" s="15"/>
    </row>
    <row r="2199" spans="1:15" ht="13.5">
      <c r="A2199" s="13">
        <v>203063404</v>
      </c>
      <c r="B2199" s="14" t="s">
        <v>2296</v>
      </c>
      <c r="C2199" s="15">
        <v>0</v>
      </c>
      <c r="D2199" s="15">
        <v>0</v>
      </c>
      <c r="E2199" s="15">
        <v>8272</v>
      </c>
      <c r="F2199" s="15">
        <v>8272</v>
      </c>
      <c r="G2199" s="11">
        <f t="shared" si="138"/>
        <v>0</v>
      </c>
      <c r="H2199" s="12">
        <f t="shared" si="139"/>
        <v>0</v>
      </c>
      <c r="I2199" s="324" t="s">
        <v>159</v>
      </c>
      <c r="J2199" s="17">
        <f>VLOOKUP(A2199,'TB 2023'!B:J,9,0)</f>
        <v>0</v>
      </c>
      <c r="K2199" s="18">
        <f t="shared" si="137"/>
        <v>0</v>
      </c>
      <c r="L2199" s="17">
        <f>VLOOKUP(A2199,'TB 2023'!B:M,12,0)</f>
        <v>8272</v>
      </c>
      <c r="M2199" s="18">
        <f t="shared" si="140"/>
        <v>0</v>
      </c>
      <c r="O2199" s="15"/>
    </row>
    <row r="2200" spans="1:15" ht="13.5">
      <c r="A2200" s="13">
        <v>203063405</v>
      </c>
      <c r="B2200" s="14" t="s">
        <v>2297</v>
      </c>
      <c r="C2200" s="15">
        <v>0</v>
      </c>
      <c r="D2200" s="15">
        <v>0</v>
      </c>
      <c r="E2200" s="15">
        <v>600</v>
      </c>
      <c r="F2200" s="15">
        <v>600</v>
      </c>
      <c r="G2200" s="11">
        <f t="shared" si="138"/>
        <v>0</v>
      </c>
      <c r="H2200" s="12">
        <f t="shared" si="139"/>
        <v>0</v>
      </c>
      <c r="I2200" s="324" t="s">
        <v>159</v>
      </c>
      <c r="J2200" s="17">
        <f>VLOOKUP(A2200,'TB 2023'!B:J,9,0)</f>
        <v>0</v>
      </c>
      <c r="K2200" s="18">
        <f t="shared" si="137"/>
        <v>0</v>
      </c>
      <c r="L2200" s="17">
        <f>VLOOKUP(A2200,'TB 2023'!B:M,12,0)</f>
        <v>600</v>
      </c>
      <c r="M2200" s="18">
        <f t="shared" si="140"/>
        <v>0</v>
      </c>
      <c r="O2200" s="15"/>
    </row>
    <row r="2201" spans="1:15" ht="13.5">
      <c r="A2201" s="13">
        <v>203063406</v>
      </c>
      <c r="B2201" s="14" t="s">
        <v>2298</v>
      </c>
      <c r="C2201" s="15">
        <v>0</v>
      </c>
      <c r="D2201" s="15">
        <v>0</v>
      </c>
      <c r="E2201" s="15">
        <v>4200</v>
      </c>
      <c r="F2201" s="15">
        <v>4200</v>
      </c>
      <c r="G2201" s="11">
        <f t="shared" si="138"/>
        <v>0</v>
      </c>
      <c r="H2201" s="12">
        <f t="shared" si="139"/>
        <v>0</v>
      </c>
      <c r="I2201" s="324" t="s">
        <v>159</v>
      </c>
      <c r="J2201" s="17">
        <f>VLOOKUP(A2201,'TB 2023'!B:J,9,0)</f>
        <v>0</v>
      </c>
      <c r="K2201" s="18">
        <f t="shared" si="137"/>
        <v>0</v>
      </c>
      <c r="L2201" s="17">
        <f>VLOOKUP(A2201,'TB 2023'!B:M,12,0)</f>
        <v>4200</v>
      </c>
      <c r="M2201" s="18">
        <f t="shared" si="140"/>
        <v>0</v>
      </c>
      <c r="O2201" s="15"/>
    </row>
    <row r="2202" spans="1:15" ht="13.5">
      <c r="A2202" s="13">
        <v>203063407</v>
      </c>
      <c r="B2202" s="14" t="s">
        <v>2299</v>
      </c>
      <c r="C2202" s="15">
        <v>0</v>
      </c>
      <c r="D2202" s="15">
        <v>0</v>
      </c>
      <c r="E2202" s="15">
        <v>14539</v>
      </c>
      <c r="F2202" s="15">
        <v>14539</v>
      </c>
      <c r="G2202" s="11">
        <f t="shared" si="138"/>
        <v>0</v>
      </c>
      <c r="H2202" s="12">
        <f t="shared" si="139"/>
        <v>0</v>
      </c>
      <c r="I2202" s="324" t="s">
        <v>159</v>
      </c>
      <c r="J2202" s="17">
        <f>VLOOKUP(A2202,'TB 2023'!B:J,9,0)</f>
        <v>0</v>
      </c>
      <c r="K2202" s="18">
        <f t="shared" si="137"/>
        <v>0</v>
      </c>
      <c r="L2202" s="17">
        <f>VLOOKUP(A2202,'TB 2023'!B:M,12,0)</f>
        <v>14539</v>
      </c>
      <c r="M2202" s="18">
        <f t="shared" si="140"/>
        <v>0</v>
      </c>
      <c r="O2202" s="15"/>
    </row>
    <row r="2203" spans="1:15" ht="13.5">
      <c r="A2203" s="13">
        <v>203063408</v>
      </c>
      <c r="B2203" s="14" t="s">
        <v>2300</v>
      </c>
      <c r="C2203" s="15">
        <v>0</v>
      </c>
      <c r="D2203" s="15">
        <v>0</v>
      </c>
      <c r="E2203" s="15">
        <v>29780</v>
      </c>
      <c r="F2203" s="15">
        <v>29780</v>
      </c>
      <c r="G2203" s="11">
        <f t="shared" si="138"/>
        <v>0</v>
      </c>
      <c r="H2203" s="12">
        <f t="shared" si="139"/>
        <v>0</v>
      </c>
      <c r="I2203" s="324" t="s">
        <v>159</v>
      </c>
      <c r="J2203" s="17">
        <f>VLOOKUP(A2203,'TB 2023'!B:J,9,0)</f>
        <v>0</v>
      </c>
      <c r="K2203" s="18">
        <f t="shared" si="137"/>
        <v>0</v>
      </c>
      <c r="L2203" s="17">
        <f>VLOOKUP(A2203,'TB 2023'!B:M,12,0)</f>
        <v>29780</v>
      </c>
      <c r="M2203" s="18">
        <f t="shared" si="140"/>
        <v>0</v>
      </c>
      <c r="O2203" s="15"/>
    </row>
    <row r="2204" spans="1:15" ht="13.5">
      <c r="A2204" s="13">
        <v>203063409</v>
      </c>
      <c r="B2204" s="14" t="s">
        <v>2301</v>
      </c>
      <c r="C2204" s="15">
        <v>0</v>
      </c>
      <c r="D2204" s="15">
        <v>0</v>
      </c>
      <c r="E2204" s="15">
        <v>31964</v>
      </c>
      <c r="F2204" s="15">
        <v>31964</v>
      </c>
      <c r="G2204" s="11">
        <f t="shared" si="138"/>
        <v>0</v>
      </c>
      <c r="H2204" s="12">
        <f t="shared" si="139"/>
        <v>0</v>
      </c>
      <c r="I2204" s="324" t="s">
        <v>159</v>
      </c>
      <c r="J2204" s="17">
        <f>VLOOKUP(A2204,'TB 2023'!B:J,9,0)</f>
        <v>0</v>
      </c>
      <c r="K2204" s="18">
        <f t="shared" si="137"/>
        <v>0</v>
      </c>
      <c r="L2204" s="17">
        <f>VLOOKUP(A2204,'TB 2023'!B:M,12,0)</f>
        <v>31964</v>
      </c>
      <c r="M2204" s="18">
        <f t="shared" si="140"/>
        <v>0</v>
      </c>
      <c r="O2204" s="15"/>
    </row>
    <row r="2205" spans="1:15" ht="13.5">
      <c r="A2205" s="13">
        <v>203063410</v>
      </c>
      <c r="B2205" s="14" t="s">
        <v>2302</v>
      </c>
      <c r="C2205" s="15">
        <v>0</v>
      </c>
      <c r="D2205" s="15">
        <v>0</v>
      </c>
      <c r="E2205" s="15">
        <v>17404</v>
      </c>
      <c r="F2205" s="15">
        <v>17404</v>
      </c>
      <c r="G2205" s="11">
        <f t="shared" si="138"/>
        <v>0</v>
      </c>
      <c r="H2205" s="12">
        <f t="shared" si="139"/>
        <v>0</v>
      </c>
      <c r="I2205" s="324" t="s">
        <v>159</v>
      </c>
      <c r="J2205" s="17">
        <f>VLOOKUP(A2205,'TB 2023'!B:J,9,0)</f>
        <v>0</v>
      </c>
      <c r="K2205" s="18">
        <f t="shared" si="137"/>
        <v>0</v>
      </c>
      <c r="L2205" s="17">
        <f>VLOOKUP(A2205,'TB 2023'!B:M,12,0)</f>
        <v>17404</v>
      </c>
      <c r="M2205" s="18">
        <f t="shared" si="140"/>
        <v>0</v>
      </c>
      <c r="O2205" s="15"/>
    </row>
    <row r="2206" spans="1:15" ht="13.5">
      <c r="A2206" s="13">
        <v>203063411</v>
      </c>
      <c r="B2206" s="14" t="s">
        <v>2303</v>
      </c>
      <c r="C2206" s="15">
        <v>0</v>
      </c>
      <c r="D2206" s="15">
        <v>0</v>
      </c>
      <c r="E2206" s="15">
        <v>24755</v>
      </c>
      <c r="F2206" s="15">
        <v>24755</v>
      </c>
      <c r="G2206" s="11">
        <f t="shared" si="138"/>
        <v>0</v>
      </c>
      <c r="H2206" s="12">
        <f t="shared" si="139"/>
        <v>0</v>
      </c>
      <c r="I2206" s="324" t="s">
        <v>159</v>
      </c>
      <c r="J2206" s="17">
        <f>VLOOKUP(A2206,'TB 2023'!B:J,9,0)</f>
        <v>0</v>
      </c>
      <c r="K2206" s="18">
        <f t="shared" si="137"/>
        <v>0</v>
      </c>
      <c r="L2206" s="17">
        <f>VLOOKUP(A2206,'TB 2023'!B:M,12,0)</f>
        <v>24755</v>
      </c>
      <c r="M2206" s="18">
        <f t="shared" si="140"/>
        <v>0</v>
      </c>
      <c r="O2206" s="15"/>
    </row>
    <row r="2207" spans="1:15" ht="13.5">
      <c r="A2207" s="13">
        <v>203063412</v>
      </c>
      <c r="B2207" s="14" t="s">
        <v>2304</v>
      </c>
      <c r="C2207" s="15">
        <v>0</v>
      </c>
      <c r="D2207" s="15">
        <v>0</v>
      </c>
      <c r="E2207" s="15">
        <v>5062</v>
      </c>
      <c r="F2207" s="15">
        <v>5062</v>
      </c>
      <c r="G2207" s="11">
        <f t="shared" si="138"/>
        <v>0</v>
      </c>
      <c r="H2207" s="12">
        <f t="shared" si="139"/>
        <v>0</v>
      </c>
      <c r="I2207" s="324" t="s">
        <v>159</v>
      </c>
      <c r="J2207" s="17">
        <f>VLOOKUP(A2207,'TB 2023'!B:J,9,0)</f>
        <v>0</v>
      </c>
      <c r="K2207" s="18">
        <f t="shared" si="137"/>
        <v>0</v>
      </c>
      <c r="L2207" s="17">
        <f>VLOOKUP(A2207,'TB 2023'!B:M,12,0)</f>
        <v>5062</v>
      </c>
      <c r="M2207" s="18">
        <f t="shared" si="140"/>
        <v>0</v>
      </c>
      <c r="O2207" s="15"/>
    </row>
    <row r="2208" spans="1:15" ht="13.5">
      <c r="A2208" s="13">
        <v>203063413</v>
      </c>
      <c r="B2208" s="14" t="s">
        <v>2305</v>
      </c>
      <c r="C2208" s="15">
        <v>0</v>
      </c>
      <c r="D2208" s="15">
        <v>0</v>
      </c>
      <c r="E2208" s="15">
        <v>12134</v>
      </c>
      <c r="F2208" s="15">
        <v>12134</v>
      </c>
      <c r="G2208" s="11">
        <f t="shared" si="138"/>
        <v>0</v>
      </c>
      <c r="H2208" s="12">
        <f t="shared" si="139"/>
        <v>0</v>
      </c>
      <c r="I2208" s="324" t="s">
        <v>159</v>
      </c>
      <c r="J2208" s="17">
        <f>VLOOKUP(A2208,'TB 2023'!B:J,9,0)</f>
        <v>0</v>
      </c>
      <c r="K2208" s="18">
        <f t="shared" si="137"/>
        <v>0</v>
      </c>
      <c r="L2208" s="17">
        <f>VLOOKUP(A2208,'TB 2023'!B:M,12,0)</f>
        <v>12134</v>
      </c>
      <c r="M2208" s="18">
        <f t="shared" si="140"/>
        <v>0</v>
      </c>
      <c r="O2208" s="15"/>
    </row>
    <row r="2209" spans="1:15" ht="13.5">
      <c r="A2209" s="13">
        <v>203063414</v>
      </c>
      <c r="B2209" s="14" t="s">
        <v>2306</v>
      </c>
      <c r="C2209" s="15">
        <v>0</v>
      </c>
      <c r="D2209" s="15">
        <v>0</v>
      </c>
      <c r="E2209" s="15">
        <v>6328</v>
      </c>
      <c r="F2209" s="15">
        <v>6328</v>
      </c>
      <c r="G2209" s="11">
        <f t="shared" si="138"/>
        <v>0</v>
      </c>
      <c r="H2209" s="12">
        <f t="shared" si="139"/>
        <v>0</v>
      </c>
      <c r="I2209" s="324" t="s">
        <v>159</v>
      </c>
      <c r="J2209" s="17">
        <f>VLOOKUP(A2209,'TB 2023'!B:J,9,0)</f>
        <v>0</v>
      </c>
      <c r="K2209" s="18">
        <f t="shared" si="137"/>
        <v>0</v>
      </c>
      <c r="L2209" s="17">
        <f>VLOOKUP(A2209,'TB 2023'!B:M,12,0)</f>
        <v>6328</v>
      </c>
      <c r="M2209" s="18">
        <f t="shared" si="140"/>
        <v>0</v>
      </c>
      <c r="O2209" s="15"/>
    </row>
    <row r="2210" spans="1:15" ht="13.5">
      <c r="A2210" s="13">
        <v>203063415</v>
      </c>
      <c r="B2210" s="14" t="s">
        <v>2307</v>
      </c>
      <c r="C2210" s="15">
        <v>0</v>
      </c>
      <c r="D2210" s="15">
        <v>0</v>
      </c>
      <c r="E2210" s="15">
        <v>20213</v>
      </c>
      <c r="F2210" s="15">
        <v>20213</v>
      </c>
      <c r="G2210" s="11">
        <f t="shared" si="138"/>
        <v>0</v>
      </c>
      <c r="H2210" s="12">
        <f t="shared" si="139"/>
        <v>0</v>
      </c>
      <c r="I2210" s="324" t="s">
        <v>159</v>
      </c>
      <c r="J2210" s="17">
        <f>VLOOKUP(A2210,'TB 2023'!B:J,9,0)</f>
        <v>0</v>
      </c>
      <c r="K2210" s="18">
        <f t="shared" si="137"/>
        <v>0</v>
      </c>
      <c r="L2210" s="17">
        <f>VLOOKUP(A2210,'TB 2023'!B:M,12,0)</f>
        <v>20213</v>
      </c>
      <c r="M2210" s="18">
        <f t="shared" si="140"/>
        <v>0</v>
      </c>
      <c r="O2210" s="15"/>
    </row>
    <row r="2211" spans="1:15" ht="13.5">
      <c r="A2211" s="13">
        <v>203063416</v>
      </c>
      <c r="B2211" s="14" t="s">
        <v>2308</v>
      </c>
      <c r="C2211" s="15">
        <v>0</v>
      </c>
      <c r="D2211" s="15">
        <v>0</v>
      </c>
      <c r="E2211" s="15">
        <v>26401</v>
      </c>
      <c r="F2211" s="15">
        <v>26401</v>
      </c>
      <c r="G2211" s="11">
        <f t="shared" si="138"/>
        <v>0</v>
      </c>
      <c r="H2211" s="12">
        <f t="shared" si="139"/>
        <v>0</v>
      </c>
      <c r="I2211" s="324" t="s">
        <v>159</v>
      </c>
      <c r="J2211" s="17">
        <f>VLOOKUP(A2211,'TB 2023'!B:J,9,0)</f>
        <v>0</v>
      </c>
      <c r="K2211" s="18">
        <f t="shared" si="137"/>
        <v>0</v>
      </c>
      <c r="L2211" s="17">
        <f>VLOOKUP(A2211,'TB 2023'!B:M,12,0)</f>
        <v>26401</v>
      </c>
      <c r="M2211" s="18">
        <f t="shared" si="140"/>
        <v>0</v>
      </c>
      <c r="O2211" s="15"/>
    </row>
    <row r="2212" spans="1:15" ht="13.5">
      <c r="A2212" s="13">
        <v>203063417</v>
      </c>
      <c r="B2212" s="14" t="s">
        <v>2309</v>
      </c>
      <c r="C2212" s="15">
        <v>0</v>
      </c>
      <c r="D2212" s="15">
        <v>0</v>
      </c>
      <c r="E2212" s="15">
        <v>0</v>
      </c>
      <c r="F2212" s="15">
        <v>0</v>
      </c>
      <c r="G2212" s="11">
        <f t="shared" si="138"/>
        <v>0</v>
      </c>
      <c r="H2212" s="12">
        <f t="shared" si="139"/>
        <v>0</v>
      </c>
      <c r="I2212" s="324" t="s">
        <v>159</v>
      </c>
      <c r="J2212" s="17">
        <f>VLOOKUP(A2212,'TB 2023'!B:J,9,0)</f>
        <v>0</v>
      </c>
      <c r="K2212" s="18">
        <f t="shared" si="137"/>
        <v>0</v>
      </c>
      <c r="L2212" s="17">
        <f>VLOOKUP(A2212,'TB 2023'!B:M,12,0)</f>
        <v>0</v>
      </c>
      <c r="M2212" s="18">
        <f t="shared" si="140"/>
        <v>0</v>
      </c>
      <c r="O2212" s="15"/>
    </row>
    <row r="2213" spans="1:15" ht="13.5">
      <c r="A2213" s="13">
        <v>203063418</v>
      </c>
      <c r="B2213" s="14" t="s">
        <v>2310</v>
      </c>
      <c r="C2213" s="15">
        <v>0</v>
      </c>
      <c r="D2213" s="15">
        <v>0</v>
      </c>
      <c r="E2213" s="15">
        <v>0</v>
      </c>
      <c r="F2213" s="15">
        <v>0</v>
      </c>
      <c r="G2213" s="11">
        <f t="shared" si="138"/>
        <v>0</v>
      </c>
      <c r="H2213" s="12">
        <f t="shared" si="139"/>
        <v>0</v>
      </c>
      <c r="I2213" s="324" t="s">
        <v>159</v>
      </c>
      <c r="J2213" s="17">
        <f>VLOOKUP(A2213,'TB 2023'!B:J,9,0)</f>
        <v>0</v>
      </c>
      <c r="K2213" s="18">
        <f t="shared" si="137"/>
        <v>0</v>
      </c>
      <c r="L2213" s="17">
        <f>VLOOKUP(A2213,'TB 2023'!B:M,12,0)</f>
        <v>0</v>
      </c>
      <c r="M2213" s="18">
        <f t="shared" si="140"/>
        <v>0</v>
      </c>
      <c r="O2213" s="15"/>
    </row>
    <row r="2214" spans="1:15" ht="13.5">
      <c r="A2214" s="13">
        <v>203063419</v>
      </c>
      <c r="B2214" s="14" t="s">
        <v>2311</v>
      </c>
      <c r="C2214" s="15">
        <v>0</v>
      </c>
      <c r="D2214" s="15">
        <v>0</v>
      </c>
      <c r="E2214" s="15">
        <v>18121</v>
      </c>
      <c r="F2214" s="15">
        <v>18121</v>
      </c>
      <c r="G2214" s="11">
        <f t="shared" si="138"/>
        <v>0</v>
      </c>
      <c r="H2214" s="12">
        <f t="shared" si="139"/>
        <v>0</v>
      </c>
      <c r="I2214" s="324" t="s">
        <v>159</v>
      </c>
      <c r="J2214" s="17">
        <f>VLOOKUP(A2214,'TB 2023'!B:J,9,0)</f>
        <v>0</v>
      </c>
      <c r="K2214" s="18">
        <f t="shared" si="137"/>
        <v>0</v>
      </c>
      <c r="L2214" s="17">
        <f>VLOOKUP(A2214,'TB 2023'!B:M,12,0)</f>
        <v>18121</v>
      </c>
      <c r="M2214" s="18">
        <f t="shared" si="140"/>
        <v>0</v>
      </c>
      <c r="O2214" s="15"/>
    </row>
    <row r="2215" spans="1:15" ht="13.5">
      <c r="A2215" s="13">
        <v>203063420</v>
      </c>
      <c r="B2215" s="14" t="s">
        <v>2312</v>
      </c>
      <c r="C2215" s="15">
        <v>0</v>
      </c>
      <c r="D2215" s="15">
        <v>0</v>
      </c>
      <c r="E2215" s="15">
        <v>815</v>
      </c>
      <c r="F2215" s="15">
        <v>815</v>
      </c>
      <c r="G2215" s="11">
        <f t="shared" si="138"/>
        <v>0</v>
      </c>
      <c r="H2215" s="12">
        <f t="shared" si="139"/>
        <v>0</v>
      </c>
      <c r="I2215" s="324" t="s">
        <v>159</v>
      </c>
      <c r="J2215" s="17">
        <f>VLOOKUP(A2215,'TB 2023'!B:J,9,0)</f>
        <v>0</v>
      </c>
      <c r="K2215" s="18">
        <f t="shared" si="137"/>
        <v>0</v>
      </c>
      <c r="L2215" s="17">
        <f>VLOOKUP(A2215,'TB 2023'!B:M,12,0)</f>
        <v>815</v>
      </c>
      <c r="M2215" s="18">
        <f t="shared" si="140"/>
        <v>0</v>
      </c>
      <c r="O2215" s="15"/>
    </row>
    <row r="2216" spans="1:15" ht="13.5">
      <c r="A2216" s="13">
        <v>203063421</v>
      </c>
      <c r="B2216" s="14" t="s">
        <v>2313</v>
      </c>
      <c r="C2216" s="15">
        <v>0</v>
      </c>
      <c r="D2216" s="15">
        <v>0</v>
      </c>
      <c r="E2216" s="15">
        <v>7488</v>
      </c>
      <c r="F2216" s="15">
        <v>7488</v>
      </c>
      <c r="G2216" s="11">
        <f t="shared" si="138"/>
        <v>0</v>
      </c>
      <c r="H2216" s="12">
        <f t="shared" si="139"/>
        <v>0</v>
      </c>
      <c r="I2216" s="324" t="s">
        <v>159</v>
      </c>
      <c r="J2216" s="17">
        <f>VLOOKUP(A2216,'TB 2023'!B:J,9,0)</f>
        <v>0</v>
      </c>
      <c r="K2216" s="18">
        <f t="shared" si="137"/>
        <v>0</v>
      </c>
      <c r="L2216" s="17">
        <f>VLOOKUP(A2216,'TB 2023'!B:M,12,0)</f>
        <v>7488</v>
      </c>
      <c r="M2216" s="18">
        <f t="shared" si="140"/>
        <v>0</v>
      </c>
      <c r="O2216" s="15"/>
    </row>
    <row r="2217" spans="1:15" ht="13.5">
      <c r="A2217" s="13">
        <v>203063422</v>
      </c>
      <c r="B2217" s="14" t="s">
        <v>2314</v>
      </c>
      <c r="C2217" s="15">
        <v>0</v>
      </c>
      <c r="D2217" s="15">
        <v>0</v>
      </c>
      <c r="E2217" s="15">
        <v>7894</v>
      </c>
      <c r="F2217" s="15">
        <v>7894</v>
      </c>
      <c r="G2217" s="11">
        <f t="shared" si="138"/>
        <v>0</v>
      </c>
      <c r="H2217" s="12">
        <f t="shared" si="139"/>
        <v>0</v>
      </c>
      <c r="I2217" s="324" t="s">
        <v>159</v>
      </c>
      <c r="J2217" s="17">
        <f>VLOOKUP(A2217,'TB 2023'!B:J,9,0)</f>
        <v>0</v>
      </c>
      <c r="K2217" s="18">
        <f t="shared" si="137"/>
        <v>0</v>
      </c>
      <c r="L2217" s="17">
        <f>VLOOKUP(A2217,'TB 2023'!B:M,12,0)</f>
        <v>7894</v>
      </c>
      <c r="M2217" s="18">
        <f t="shared" si="140"/>
        <v>0</v>
      </c>
      <c r="O2217" s="15"/>
    </row>
    <row r="2218" spans="1:15" ht="13.5">
      <c r="A2218" s="13">
        <v>203063423</v>
      </c>
      <c r="B2218" s="14" t="s">
        <v>2315</v>
      </c>
      <c r="C2218" s="15">
        <v>0</v>
      </c>
      <c r="D2218" s="15">
        <v>0</v>
      </c>
      <c r="E2218" s="15">
        <v>25753.119999999999</v>
      </c>
      <c r="F2218" s="15">
        <v>25753.119999999999</v>
      </c>
      <c r="G2218" s="11">
        <f t="shared" si="138"/>
        <v>0</v>
      </c>
      <c r="H2218" s="12">
        <f t="shared" si="139"/>
        <v>0</v>
      </c>
      <c r="I2218" s="324" t="s">
        <v>159</v>
      </c>
      <c r="J2218" s="17">
        <f>VLOOKUP(A2218,'TB 2023'!B:J,9,0)</f>
        <v>0</v>
      </c>
      <c r="K2218" s="18">
        <f t="shared" si="137"/>
        <v>0</v>
      </c>
      <c r="L2218" s="17">
        <f>VLOOKUP(A2218,'TB 2023'!B:M,12,0)</f>
        <v>25753.119999999999</v>
      </c>
      <c r="M2218" s="18">
        <f t="shared" si="140"/>
        <v>0</v>
      </c>
      <c r="O2218" s="15"/>
    </row>
    <row r="2219" spans="1:15" ht="13.5">
      <c r="A2219" s="13">
        <v>203063424</v>
      </c>
      <c r="B2219" s="14" t="s">
        <v>2316</v>
      </c>
      <c r="C2219" s="15">
        <v>0</v>
      </c>
      <c r="D2219" s="15">
        <v>0</v>
      </c>
      <c r="E2219" s="15">
        <v>20929.78</v>
      </c>
      <c r="F2219" s="15">
        <v>20929.78</v>
      </c>
      <c r="G2219" s="11">
        <f t="shared" si="138"/>
        <v>0</v>
      </c>
      <c r="H2219" s="12">
        <f t="shared" si="139"/>
        <v>0</v>
      </c>
      <c r="I2219" s="324" t="s">
        <v>159</v>
      </c>
      <c r="J2219" s="17">
        <f>VLOOKUP(A2219,'TB 2023'!B:J,9,0)</f>
        <v>0</v>
      </c>
      <c r="K2219" s="18">
        <f t="shared" si="137"/>
        <v>0</v>
      </c>
      <c r="L2219" s="17">
        <f>VLOOKUP(A2219,'TB 2023'!B:M,12,0)</f>
        <v>20929.78</v>
      </c>
      <c r="M2219" s="18">
        <f t="shared" si="140"/>
        <v>0</v>
      </c>
      <c r="O2219" s="15"/>
    </row>
    <row r="2220" spans="1:15" ht="13.5">
      <c r="A2220" s="13">
        <v>203063425</v>
      </c>
      <c r="B2220" s="14" t="s">
        <v>2317</v>
      </c>
      <c r="C2220" s="15">
        <v>0</v>
      </c>
      <c r="D2220" s="15">
        <v>0</v>
      </c>
      <c r="E2220" s="15">
        <v>16161</v>
      </c>
      <c r="F2220" s="15">
        <v>16161</v>
      </c>
      <c r="G2220" s="11">
        <f t="shared" si="138"/>
        <v>0</v>
      </c>
      <c r="H2220" s="12">
        <f t="shared" si="139"/>
        <v>0</v>
      </c>
      <c r="I2220" s="324" t="s">
        <v>159</v>
      </c>
      <c r="J2220" s="17">
        <f>VLOOKUP(A2220,'TB 2023'!B:J,9,0)</f>
        <v>0</v>
      </c>
      <c r="K2220" s="18">
        <f t="shared" si="137"/>
        <v>0</v>
      </c>
      <c r="L2220" s="17">
        <f>VLOOKUP(A2220,'TB 2023'!B:M,12,0)</f>
        <v>16161</v>
      </c>
      <c r="M2220" s="18">
        <f t="shared" si="140"/>
        <v>0</v>
      </c>
      <c r="O2220" s="15"/>
    </row>
    <row r="2221" spans="1:15" ht="13.5">
      <c r="A2221" s="13">
        <v>203063426</v>
      </c>
      <c r="B2221" s="14" t="s">
        <v>2318</v>
      </c>
      <c r="C2221" s="15">
        <v>0</v>
      </c>
      <c r="D2221" s="15">
        <v>0</v>
      </c>
      <c r="E2221" s="15">
        <v>12259</v>
      </c>
      <c r="F2221" s="15">
        <v>12259</v>
      </c>
      <c r="G2221" s="11">
        <f t="shared" si="138"/>
        <v>0</v>
      </c>
      <c r="H2221" s="12">
        <f t="shared" si="139"/>
        <v>0</v>
      </c>
      <c r="I2221" s="324" t="s">
        <v>159</v>
      </c>
      <c r="J2221" s="17">
        <f>VLOOKUP(A2221,'TB 2023'!B:J,9,0)</f>
        <v>0</v>
      </c>
      <c r="K2221" s="18">
        <f t="shared" si="137"/>
        <v>0</v>
      </c>
      <c r="L2221" s="17">
        <f>VLOOKUP(A2221,'TB 2023'!B:M,12,0)</f>
        <v>12259</v>
      </c>
      <c r="M2221" s="18">
        <f t="shared" si="140"/>
        <v>0</v>
      </c>
      <c r="O2221" s="15"/>
    </row>
    <row r="2222" spans="1:15" ht="13.5">
      <c r="A2222" s="13">
        <v>203063427</v>
      </c>
      <c r="B2222" s="14" t="s">
        <v>2319</v>
      </c>
      <c r="C2222" s="15">
        <v>0</v>
      </c>
      <c r="D2222" s="15">
        <v>0</v>
      </c>
      <c r="E2222" s="15">
        <v>12259</v>
      </c>
      <c r="F2222" s="15">
        <v>12259</v>
      </c>
      <c r="G2222" s="11">
        <f t="shared" si="138"/>
        <v>0</v>
      </c>
      <c r="H2222" s="12">
        <f t="shared" si="139"/>
        <v>0</v>
      </c>
      <c r="I2222" s="324" t="s">
        <v>159</v>
      </c>
      <c r="J2222" s="17">
        <f>VLOOKUP(A2222,'TB 2023'!B:J,9,0)</f>
        <v>0</v>
      </c>
      <c r="K2222" s="18">
        <f t="shared" si="137"/>
        <v>0</v>
      </c>
      <c r="L2222" s="17">
        <f>VLOOKUP(A2222,'TB 2023'!B:M,12,0)</f>
        <v>12259</v>
      </c>
      <c r="M2222" s="18">
        <f t="shared" si="140"/>
        <v>0</v>
      </c>
      <c r="O2222" s="15"/>
    </row>
    <row r="2223" spans="1:15" ht="13.5">
      <c r="A2223" s="13">
        <v>203063428</v>
      </c>
      <c r="B2223" s="14" t="s">
        <v>2320</v>
      </c>
      <c r="C2223" s="15">
        <v>0</v>
      </c>
      <c r="D2223" s="15">
        <v>0</v>
      </c>
      <c r="E2223" s="15">
        <v>6201</v>
      </c>
      <c r="F2223" s="15">
        <v>6201</v>
      </c>
      <c r="G2223" s="11">
        <f t="shared" si="138"/>
        <v>0</v>
      </c>
      <c r="H2223" s="12">
        <f t="shared" si="139"/>
        <v>0</v>
      </c>
      <c r="I2223" s="324" t="s">
        <v>159</v>
      </c>
      <c r="J2223" s="17">
        <f>VLOOKUP(A2223,'TB 2023'!B:J,9,0)</f>
        <v>0</v>
      </c>
      <c r="K2223" s="18">
        <f t="shared" si="137"/>
        <v>0</v>
      </c>
      <c r="L2223" s="17">
        <f>VLOOKUP(A2223,'TB 2023'!B:M,12,0)</f>
        <v>6201</v>
      </c>
      <c r="M2223" s="18">
        <f t="shared" si="140"/>
        <v>0</v>
      </c>
      <c r="O2223" s="15"/>
    </row>
    <row r="2224" spans="1:15" ht="13.5">
      <c r="A2224" s="13">
        <v>203063429</v>
      </c>
      <c r="B2224" s="14" t="s">
        <v>2321</v>
      </c>
      <c r="C2224" s="15">
        <v>0</v>
      </c>
      <c r="D2224" s="15">
        <v>0</v>
      </c>
      <c r="E2224" s="15">
        <v>6304</v>
      </c>
      <c r="F2224" s="15">
        <v>6304</v>
      </c>
      <c r="G2224" s="11">
        <f t="shared" si="138"/>
        <v>0</v>
      </c>
      <c r="H2224" s="12">
        <f t="shared" si="139"/>
        <v>0</v>
      </c>
      <c r="I2224" s="324" t="s">
        <v>159</v>
      </c>
      <c r="J2224" s="17">
        <f>VLOOKUP(A2224,'TB 2023'!B:J,9,0)</f>
        <v>0</v>
      </c>
      <c r="K2224" s="18">
        <f t="shared" si="137"/>
        <v>0</v>
      </c>
      <c r="L2224" s="17">
        <f>VLOOKUP(A2224,'TB 2023'!B:M,12,0)</f>
        <v>6304</v>
      </c>
      <c r="M2224" s="18">
        <f t="shared" si="140"/>
        <v>0</v>
      </c>
      <c r="O2224" s="15"/>
    </row>
    <row r="2225" spans="1:15" ht="13.5">
      <c r="A2225" s="13">
        <v>203063430</v>
      </c>
      <c r="B2225" s="14" t="s">
        <v>2322</v>
      </c>
      <c r="C2225" s="15">
        <v>0</v>
      </c>
      <c r="D2225" s="15">
        <v>0</v>
      </c>
      <c r="E2225" s="15">
        <v>9642</v>
      </c>
      <c r="F2225" s="15">
        <v>9642</v>
      </c>
      <c r="G2225" s="11">
        <f t="shared" si="138"/>
        <v>0</v>
      </c>
      <c r="H2225" s="12">
        <f t="shared" si="139"/>
        <v>0</v>
      </c>
      <c r="I2225" s="324" t="s">
        <v>159</v>
      </c>
      <c r="J2225" s="17">
        <f>VLOOKUP(A2225,'TB 2023'!B:J,9,0)</f>
        <v>0</v>
      </c>
      <c r="K2225" s="18">
        <f t="shared" si="137"/>
        <v>0</v>
      </c>
      <c r="L2225" s="17">
        <f>VLOOKUP(A2225,'TB 2023'!B:M,12,0)</f>
        <v>9642</v>
      </c>
      <c r="M2225" s="18">
        <f t="shared" si="140"/>
        <v>0</v>
      </c>
      <c r="O2225" s="15"/>
    </row>
    <row r="2226" spans="1:15" ht="13.5">
      <c r="A2226" s="13">
        <v>203063431</v>
      </c>
      <c r="B2226" s="14" t="s">
        <v>2323</v>
      </c>
      <c r="C2226" s="15">
        <v>0</v>
      </c>
      <c r="D2226" s="15">
        <v>0</v>
      </c>
      <c r="E2226" s="15">
        <v>19496.3</v>
      </c>
      <c r="F2226" s="15">
        <v>19496.3</v>
      </c>
      <c r="G2226" s="11">
        <f t="shared" si="138"/>
        <v>0</v>
      </c>
      <c r="H2226" s="12">
        <f t="shared" si="139"/>
        <v>0</v>
      </c>
      <c r="I2226" s="324" t="s">
        <v>159</v>
      </c>
      <c r="J2226" s="17">
        <f>VLOOKUP(A2226,'TB 2023'!B:J,9,0)</f>
        <v>0</v>
      </c>
      <c r="K2226" s="18">
        <f t="shared" si="137"/>
        <v>0</v>
      </c>
      <c r="L2226" s="17">
        <f>VLOOKUP(A2226,'TB 2023'!B:M,12,0)</f>
        <v>19496.3</v>
      </c>
      <c r="M2226" s="18">
        <f t="shared" si="140"/>
        <v>0</v>
      </c>
      <c r="O2226" s="15"/>
    </row>
    <row r="2227" spans="1:15" ht="13.5">
      <c r="A2227" s="13">
        <v>203063432</v>
      </c>
      <c r="B2227" s="14" t="s">
        <v>2324</v>
      </c>
      <c r="C2227" s="15">
        <v>0</v>
      </c>
      <c r="D2227" s="15">
        <v>0</v>
      </c>
      <c r="E2227" s="15">
        <v>6480</v>
      </c>
      <c r="F2227" s="15">
        <v>6480</v>
      </c>
      <c r="G2227" s="11">
        <f t="shared" si="138"/>
        <v>0</v>
      </c>
      <c r="H2227" s="12">
        <f t="shared" si="139"/>
        <v>0</v>
      </c>
      <c r="I2227" s="324" t="s">
        <v>159</v>
      </c>
      <c r="J2227" s="17">
        <f>VLOOKUP(A2227,'TB 2023'!B:J,9,0)</f>
        <v>0</v>
      </c>
      <c r="K2227" s="18">
        <f t="shared" si="137"/>
        <v>0</v>
      </c>
      <c r="L2227" s="17">
        <f>VLOOKUP(A2227,'TB 2023'!B:M,12,0)</f>
        <v>6480</v>
      </c>
      <c r="M2227" s="18">
        <f t="shared" si="140"/>
        <v>0</v>
      </c>
      <c r="O2227" s="15"/>
    </row>
    <row r="2228" spans="1:15" ht="13.5">
      <c r="A2228" s="13">
        <v>203063433</v>
      </c>
      <c r="B2228" s="14" t="s">
        <v>2325</v>
      </c>
      <c r="C2228" s="15">
        <v>0</v>
      </c>
      <c r="D2228" s="15">
        <v>0</v>
      </c>
      <c r="E2228" s="15">
        <v>16410</v>
      </c>
      <c r="F2228" s="15">
        <v>16410</v>
      </c>
      <c r="G2228" s="11">
        <f t="shared" si="138"/>
        <v>0</v>
      </c>
      <c r="H2228" s="12">
        <f t="shared" si="139"/>
        <v>0</v>
      </c>
      <c r="I2228" s="324" t="s">
        <v>159</v>
      </c>
      <c r="J2228" s="17">
        <f>VLOOKUP(A2228,'TB 2023'!B:J,9,0)</f>
        <v>0</v>
      </c>
      <c r="K2228" s="18">
        <f t="shared" si="137"/>
        <v>0</v>
      </c>
      <c r="L2228" s="17">
        <f>VLOOKUP(A2228,'TB 2023'!B:M,12,0)</f>
        <v>16410</v>
      </c>
      <c r="M2228" s="18">
        <f t="shared" si="140"/>
        <v>0</v>
      </c>
      <c r="O2228" s="15"/>
    </row>
    <row r="2229" spans="1:15" ht="13.5">
      <c r="A2229" s="13">
        <v>203063434</v>
      </c>
      <c r="B2229" s="14" t="s">
        <v>2326</v>
      </c>
      <c r="C2229" s="15">
        <v>0</v>
      </c>
      <c r="D2229" s="15">
        <v>0</v>
      </c>
      <c r="E2229" s="15">
        <v>19600</v>
      </c>
      <c r="F2229" s="15">
        <v>19600</v>
      </c>
      <c r="G2229" s="11">
        <f t="shared" si="138"/>
        <v>0</v>
      </c>
      <c r="H2229" s="12">
        <f t="shared" si="139"/>
        <v>0</v>
      </c>
      <c r="I2229" s="324" t="s">
        <v>159</v>
      </c>
      <c r="J2229" s="17">
        <f>VLOOKUP(A2229,'TB 2023'!B:J,9,0)</f>
        <v>0</v>
      </c>
      <c r="K2229" s="18">
        <f t="shared" si="137"/>
        <v>0</v>
      </c>
      <c r="L2229" s="17">
        <f>VLOOKUP(A2229,'TB 2023'!B:M,12,0)</f>
        <v>19600</v>
      </c>
      <c r="M2229" s="18">
        <f t="shared" si="140"/>
        <v>0</v>
      </c>
      <c r="O2229" s="15"/>
    </row>
    <row r="2230" spans="1:15" ht="13.5">
      <c r="A2230" s="13">
        <v>203063435</v>
      </c>
      <c r="B2230" s="14" t="s">
        <v>2327</v>
      </c>
      <c r="C2230" s="15">
        <v>0</v>
      </c>
      <c r="D2230" s="15">
        <v>0</v>
      </c>
      <c r="E2230" s="15">
        <v>3000</v>
      </c>
      <c r="F2230" s="15">
        <v>3000</v>
      </c>
      <c r="G2230" s="11">
        <f t="shared" si="138"/>
        <v>0</v>
      </c>
      <c r="H2230" s="12">
        <f t="shared" si="139"/>
        <v>0</v>
      </c>
      <c r="I2230" s="324" t="s">
        <v>159</v>
      </c>
      <c r="J2230" s="17">
        <f>VLOOKUP(A2230,'TB 2023'!B:J,9,0)</f>
        <v>0</v>
      </c>
      <c r="K2230" s="18">
        <f t="shared" si="137"/>
        <v>0</v>
      </c>
      <c r="L2230" s="17">
        <f>VLOOKUP(A2230,'TB 2023'!B:M,12,0)</f>
        <v>3000</v>
      </c>
      <c r="M2230" s="18">
        <f t="shared" si="140"/>
        <v>0</v>
      </c>
      <c r="O2230" s="15"/>
    </row>
    <row r="2231" spans="1:15" ht="13.5">
      <c r="A2231" s="13">
        <v>203063436</v>
      </c>
      <c r="B2231" s="14" t="s">
        <v>2328</v>
      </c>
      <c r="C2231" s="15">
        <v>0</v>
      </c>
      <c r="D2231" s="15">
        <v>0</v>
      </c>
      <c r="E2231" s="15">
        <v>3000</v>
      </c>
      <c r="F2231" s="15">
        <v>3000</v>
      </c>
      <c r="G2231" s="11">
        <f t="shared" si="138"/>
        <v>0</v>
      </c>
      <c r="H2231" s="12">
        <f t="shared" si="139"/>
        <v>0</v>
      </c>
      <c r="I2231" s="324" t="s">
        <v>159</v>
      </c>
      <c r="J2231" s="17">
        <f>VLOOKUP(A2231,'TB 2023'!B:J,9,0)</f>
        <v>0</v>
      </c>
      <c r="K2231" s="18">
        <f t="shared" si="137"/>
        <v>0</v>
      </c>
      <c r="L2231" s="17">
        <f>VLOOKUP(A2231,'TB 2023'!B:M,12,0)</f>
        <v>3000</v>
      </c>
      <c r="M2231" s="18">
        <f t="shared" si="140"/>
        <v>0</v>
      </c>
      <c r="O2231" s="15"/>
    </row>
    <row r="2232" spans="1:15" ht="13.5">
      <c r="A2232" s="13">
        <v>203063437</v>
      </c>
      <c r="B2232" s="14" t="s">
        <v>2329</v>
      </c>
      <c r="C2232" s="15">
        <v>0</v>
      </c>
      <c r="D2232" s="15">
        <v>0</v>
      </c>
      <c r="E2232" s="15">
        <v>3000</v>
      </c>
      <c r="F2232" s="15">
        <v>3000</v>
      </c>
      <c r="G2232" s="11">
        <f t="shared" si="138"/>
        <v>0</v>
      </c>
      <c r="H2232" s="12">
        <f t="shared" si="139"/>
        <v>0</v>
      </c>
      <c r="I2232" s="324" t="s">
        <v>159</v>
      </c>
      <c r="J2232" s="17">
        <f>VLOOKUP(A2232,'TB 2023'!B:J,9,0)</f>
        <v>0</v>
      </c>
      <c r="K2232" s="18">
        <f t="shared" si="137"/>
        <v>0</v>
      </c>
      <c r="L2232" s="17">
        <f>VLOOKUP(A2232,'TB 2023'!B:M,12,0)</f>
        <v>3000</v>
      </c>
      <c r="M2232" s="18">
        <f t="shared" si="140"/>
        <v>0</v>
      </c>
      <c r="O2232" s="15"/>
    </row>
    <row r="2233" spans="1:15" ht="13.5">
      <c r="A2233" s="13">
        <v>203063438</v>
      </c>
      <c r="B2233" s="14" t="s">
        <v>2330</v>
      </c>
      <c r="C2233" s="15">
        <v>0</v>
      </c>
      <c r="D2233" s="15">
        <v>0</v>
      </c>
      <c r="E2233" s="15">
        <v>3000</v>
      </c>
      <c r="F2233" s="15">
        <v>3000</v>
      </c>
      <c r="G2233" s="11">
        <f t="shared" si="138"/>
        <v>0</v>
      </c>
      <c r="H2233" s="12">
        <f t="shared" si="139"/>
        <v>0</v>
      </c>
      <c r="I2233" s="324" t="s">
        <v>159</v>
      </c>
      <c r="J2233" s="17">
        <f>VLOOKUP(A2233,'TB 2023'!B:J,9,0)</f>
        <v>0</v>
      </c>
      <c r="K2233" s="18">
        <f t="shared" si="137"/>
        <v>0</v>
      </c>
      <c r="L2233" s="17">
        <f>VLOOKUP(A2233,'TB 2023'!B:M,12,0)</f>
        <v>3000</v>
      </c>
      <c r="M2233" s="18">
        <f t="shared" si="140"/>
        <v>0</v>
      </c>
      <c r="O2233" s="15"/>
    </row>
    <row r="2234" spans="1:15" ht="13.5">
      <c r="A2234" s="13">
        <v>203063439</v>
      </c>
      <c r="B2234" s="14" t="s">
        <v>2331</v>
      </c>
      <c r="C2234" s="15">
        <v>0</v>
      </c>
      <c r="D2234" s="15">
        <v>0</v>
      </c>
      <c r="E2234" s="15">
        <v>3000</v>
      </c>
      <c r="F2234" s="15">
        <v>3000</v>
      </c>
      <c r="G2234" s="11">
        <f t="shared" si="138"/>
        <v>0</v>
      </c>
      <c r="H2234" s="12">
        <f t="shared" si="139"/>
        <v>0</v>
      </c>
      <c r="I2234" s="324" t="s">
        <v>159</v>
      </c>
      <c r="J2234" s="17">
        <f>VLOOKUP(A2234,'TB 2023'!B:J,9,0)</f>
        <v>0</v>
      </c>
      <c r="K2234" s="18">
        <f t="shared" si="137"/>
        <v>0</v>
      </c>
      <c r="L2234" s="17">
        <f>VLOOKUP(A2234,'TB 2023'!B:M,12,0)</f>
        <v>3000</v>
      </c>
      <c r="M2234" s="18">
        <f t="shared" si="140"/>
        <v>0</v>
      </c>
      <c r="O2234" s="15"/>
    </row>
    <row r="2235" spans="1:15" ht="13.5">
      <c r="A2235" s="13">
        <v>203063440</v>
      </c>
      <c r="B2235" s="14" t="s">
        <v>2332</v>
      </c>
      <c r="C2235" s="15">
        <v>0</v>
      </c>
      <c r="D2235" s="15">
        <v>0</v>
      </c>
      <c r="E2235" s="15">
        <v>3000</v>
      </c>
      <c r="F2235" s="15">
        <v>3000</v>
      </c>
      <c r="G2235" s="11">
        <f t="shared" si="138"/>
        <v>0</v>
      </c>
      <c r="H2235" s="12">
        <f t="shared" si="139"/>
        <v>0</v>
      </c>
      <c r="I2235" s="324" t="s">
        <v>159</v>
      </c>
      <c r="J2235" s="17">
        <f>VLOOKUP(A2235,'TB 2023'!B:J,9,0)</f>
        <v>0</v>
      </c>
      <c r="K2235" s="18">
        <f t="shared" si="137"/>
        <v>0</v>
      </c>
      <c r="L2235" s="17">
        <f>VLOOKUP(A2235,'TB 2023'!B:M,12,0)</f>
        <v>3000</v>
      </c>
      <c r="M2235" s="18">
        <f t="shared" si="140"/>
        <v>0</v>
      </c>
      <c r="O2235" s="15"/>
    </row>
    <row r="2236" spans="1:15" ht="13.5">
      <c r="A2236" s="13">
        <v>203063441</v>
      </c>
      <c r="B2236" s="14" t="s">
        <v>3307</v>
      </c>
      <c r="C2236" s="15">
        <v>0</v>
      </c>
      <c r="D2236" s="15">
        <v>0</v>
      </c>
      <c r="E2236" s="15">
        <v>39038</v>
      </c>
      <c r="F2236" s="15">
        <v>39038</v>
      </c>
      <c r="G2236" s="11">
        <f t="shared" si="138"/>
        <v>0</v>
      </c>
      <c r="H2236" s="12">
        <f t="shared" si="139"/>
        <v>0</v>
      </c>
      <c r="I2236" s="324" t="s">
        <v>159</v>
      </c>
      <c r="J2236" s="17">
        <f>VLOOKUP(A2236,'TB 2023'!B:J,9,0)</f>
        <v>0</v>
      </c>
      <c r="K2236" s="18">
        <f t="shared" si="137"/>
        <v>0</v>
      </c>
      <c r="L2236" s="17">
        <f>VLOOKUP(A2236,'TB 2023'!B:M,12,0)</f>
        <v>39038</v>
      </c>
      <c r="M2236" s="18">
        <f t="shared" si="140"/>
        <v>0</v>
      </c>
      <c r="O2236" s="15"/>
    </row>
    <row r="2237" spans="1:15" ht="13.5">
      <c r="A2237" s="13">
        <v>203063442</v>
      </c>
      <c r="B2237" s="14" t="s">
        <v>3289</v>
      </c>
      <c r="C2237" s="15">
        <v>0</v>
      </c>
      <c r="D2237" s="15">
        <v>0</v>
      </c>
      <c r="E2237" s="15">
        <v>2783</v>
      </c>
      <c r="F2237" s="15">
        <v>2783</v>
      </c>
      <c r="G2237" s="11">
        <f t="shared" si="138"/>
        <v>0</v>
      </c>
      <c r="H2237" s="12">
        <f t="shared" si="139"/>
        <v>0</v>
      </c>
      <c r="I2237" s="324" t="s">
        <v>159</v>
      </c>
      <c r="J2237" s="17">
        <f>VLOOKUP(A2237,'TB 2023'!B:J,9,0)</f>
        <v>0</v>
      </c>
      <c r="K2237" s="18">
        <f t="shared" si="137"/>
        <v>0</v>
      </c>
      <c r="L2237" s="17">
        <f>VLOOKUP(A2237,'TB 2023'!B:M,12,0)</f>
        <v>2783</v>
      </c>
      <c r="M2237" s="18">
        <f t="shared" si="140"/>
        <v>0</v>
      </c>
      <c r="O2237" s="15"/>
    </row>
    <row r="2238" spans="1:15" ht="13.5">
      <c r="A2238" s="13">
        <v>203063443</v>
      </c>
      <c r="B2238" s="14" t="s">
        <v>3290</v>
      </c>
      <c r="C2238" s="15">
        <v>0</v>
      </c>
      <c r="D2238" s="15">
        <v>0</v>
      </c>
      <c r="E2238" s="15">
        <v>19159</v>
      </c>
      <c r="F2238" s="15">
        <v>19159</v>
      </c>
      <c r="G2238" s="11">
        <f t="shared" si="138"/>
        <v>0</v>
      </c>
      <c r="H2238" s="12">
        <f t="shared" si="139"/>
        <v>0</v>
      </c>
      <c r="I2238" s="324" t="s">
        <v>159</v>
      </c>
      <c r="J2238" s="17">
        <f>VLOOKUP(A2238,'TB 2023'!B:J,9,0)</f>
        <v>0</v>
      </c>
      <c r="K2238" s="18">
        <f t="shared" si="137"/>
        <v>0</v>
      </c>
      <c r="L2238" s="17">
        <f>VLOOKUP(A2238,'TB 2023'!B:M,12,0)</f>
        <v>19159</v>
      </c>
      <c r="M2238" s="18">
        <f t="shared" si="140"/>
        <v>0</v>
      </c>
      <c r="O2238" s="15"/>
    </row>
    <row r="2239" spans="1:15" ht="13.5">
      <c r="A2239" s="13">
        <v>203063444</v>
      </c>
      <c r="B2239" s="14" t="s">
        <v>3308</v>
      </c>
      <c r="C2239" s="15">
        <v>0</v>
      </c>
      <c r="D2239" s="15">
        <v>0</v>
      </c>
      <c r="E2239" s="15">
        <v>11950</v>
      </c>
      <c r="F2239" s="15">
        <v>11950</v>
      </c>
      <c r="G2239" s="11">
        <f t="shared" si="138"/>
        <v>0</v>
      </c>
      <c r="H2239" s="12">
        <f t="shared" si="139"/>
        <v>0</v>
      </c>
      <c r="I2239" s="324" t="s">
        <v>159</v>
      </c>
      <c r="J2239" s="17">
        <f>VLOOKUP(A2239,'TB 2023'!B:J,9,0)</f>
        <v>0</v>
      </c>
      <c r="K2239" s="18">
        <f t="shared" si="137"/>
        <v>0</v>
      </c>
      <c r="L2239" s="17">
        <f>VLOOKUP(A2239,'TB 2023'!B:M,12,0)</f>
        <v>11950</v>
      </c>
      <c r="M2239" s="18">
        <f t="shared" si="140"/>
        <v>0</v>
      </c>
      <c r="O2239" s="15"/>
    </row>
    <row r="2240" spans="1:15" ht="13.5">
      <c r="A2240" s="13">
        <v>203063445</v>
      </c>
      <c r="B2240" s="14" t="s">
        <v>3309</v>
      </c>
      <c r="C2240" s="15">
        <v>0</v>
      </c>
      <c r="D2240" s="15">
        <v>0</v>
      </c>
      <c r="E2240" s="15">
        <v>6884</v>
      </c>
      <c r="F2240" s="15">
        <v>6884</v>
      </c>
      <c r="G2240" s="11">
        <f t="shared" si="138"/>
        <v>0</v>
      </c>
      <c r="H2240" s="12">
        <f t="shared" si="139"/>
        <v>0</v>
      </c>
      <c r="I2240" s="324" t="s">
        <v>159</v>
      </c>
      <c r="J2240" s="17">
        <f>VLOOKUP(A2240,'TB 2023'!B:J,9,0)</f>
        <v>0</v>
      </c>
      <c r="K2240" s="18">
        <f t="shared" si="137"/>
        <v>0</v>
      </c>
      <c r="L2240" s="17">
        <f>VLOOKUP(A2240,'TB 2023'!B:M,12,0)</f>
        <v>6884</v>
      </c>
      <c r="M2240" s="18">
        <f t="shared" si="140"/>
        <v>0</v>
      </c>
      <c r="O2240" s="15"/>
    </row>
    <row r="2241" spans="1:15" ht="13.5">
      <c r="A2241" s="13">
        <v>203063446</v>
      </c>
      <c r="B2241" s="14" t="s">
        <v>3310</v>
      </c>
      <c r="C2241" s="15">
        <v>0</v>
      </c>
      <c r="D2241" s="15">
        <v>0</v>
      </c>
      <c r="E2241" s="15">
        <v>3000</v>
      </c>
      <c r="F2241" s="15">
        <v>3000</v>
      </c>
      <c r="G2241" s="11">
        <f t="shared" si="138"/>
        <v>0</v>
      </c>
      <c r="H2241" s="12">
        <f t="shared" si="139"/>
        <v>0</v>
      </c>
      <c r="I2241" s="324" t="s">
        <v>159</v>
      </c>
      <c r="J2241" s="17">
        <f>VLOOKUP(A2241,'TB 2023'!B:J,9,0)</f>
        <v>0</v>
      </c>
      <c r="K2241" s="18">
        <f t="shared" si="137"/>
        <v>0</v>
      </c>
      <c r="L2241" s="17">
        <f>VLOOKUP(A2241,'TB 2023'!B:M,12,0)</f>
        <v>3000</v>
      </c>
      <c r="M2241" s="18">
        <f t="shared" si="140"/>
        <v>0</v>
      </c>
      <c r="O2241" s="15"/>
    </row>
    <row r="2242" spans="1:15" ht="13.5">
      <c r="A2242" s="13">
        <v>203063447</v>
      </c>
      <c r="B2242" s="14" t="s">
        <v>3331</v>
      </c>
      <c r="C2242" s="15">
        <v>0</v>
      </c>
      <c r="D2242" s="15">
        <v>0</v>
      </c>
      <c r="E2242" s="15">
        <v>6389</v>
      </c>
      <c r="F2242" s="15">
        <v>6389</v>
      </c>
      <c r="G2242" s="11">
        <f t="shared" si="138"/>
        <v>0</v>
      </c>
      <c r="H2242" s="12">
        <f t="shared" si="139"/>
        <v>0</v>
      </c>
      <c r="I2242" s="324" t="s">
        <v>159</v>
      </c>
      <c r="J2242" s="17">
        <f>VLOOKUP(A2242,'TB 2023'!B:J,9,0)</f>
        <v>0</v>
      </c>
      <c r="K2242" s="18">
        <f t="shared" si="137"/>
        <v>0</v>
      </c>
      <c r="L2242" s="17">
        <f>VLOOKUP(A2242,'TB 2023'!B:M,12,0)</f>
        <v>6389</v>
      </c>
      <c r="M2242" s="18">
        <f t="shared" si="140"/>
        <v>0</v>
      </c>
      <c r="O2242" s="15"/>
    </row>
    <row r="2243" spans="1:15" ht="13.5">
      <c r="A2243" s="13">
        <v>203063448</v>
      </c>
      <c r="B2243" s="14" t="s">
        <v>3332</v>
      </c>
      <c r="C2243" s="15">
        <v>0</v>
      </c>
      <c r="D2243" s="15">
        <v>0</v>
      </c>
      <c r="E2243" s="15">
        <v>2000</v>
      </c>
      <c r="F2243" s="15">
        <v>2000</v>
      </c>
      <c r="G2243" s="11">
        <f t="shared" si="138"/>
        <v>0</v>
      </c>
      <c r="H2243" s="12">
        <f t="shared" si="139"/>
        <v>0</v>
      </c>
      <c r="I2243" s="324" t="s">
        <v>159</v>
      </c>
      <c r="J2243" s="17">
        <f>VLOOKUP(A2243,'TB 2023'!B:J,9,0)</f>
        <v>0</v>
      </c>
      <c r="K2243" s="18">
        <f t="shared" si="137"/>
        <v>0</v>
      </c>
      <c r="L2243" s="17">
        <f>VLOOKUP(A2243,'TB 2023'!B:M,12,0)</f>
        <v>2000</v>
      </c>
      <c r="M2243" s="18">
        <f t="shared" si="140"/>
        <v>0</v>
      </c>
      <c r="O2243" s="15"/>
    </row>
    <row r="2244" spans="1:15" ht="13.5">
      <c r="A2244" s="13">
        <v>203063449</v>
      </c>
      <c r="B2244" s="14" t="s">
        <v>3333</v>
      </c>
      <c r="C2244" s="15">
        <v>0</v>
      </c>
      <c r="D2244" s="15">
        <v>0</v>
      </c>
      <c r="E2244" s="15">
        <v>5679</v>
      </c>
      <c r="F2244" s="15">
        <v>5679</v>
      </c>
      <c r="G2244" s="11">
        <f t="shared" si="138"/>
        <v>0</v>
      </c>
      <c r="H2244" s="12">
        <f t="shared" si="139"/>
        <v>0</v>
      </c>
      <c r="I2244" s="324" t="s">
        <v>159</v>
      </c>
      <c r="J2244" s="17">
        <f>VLOOKUP(A2244,'TB 2023'!B:J,9,0)</f>
        <v>0</v>
      </c>
      <c r="K2244" s="18">
        <f t="shared" si="137"/>
        <v>0</v>
      </c>
      <c r="L2244" s="17">
        <f>VLOOKUP(A2244,'TB 2023'!B:M,12,0)</f>
        <v>5679</v>
      </c>
      <c r="M2244" s="18">
        <f t="shared" si="140"/>
        <v>0</v>
      </c>
      <c r="O2244" s="15"/>
    </row>
    <row r="2245" spans="1:15" ht="13.5">
      <c r="A2245" s="13">
        <v>203063450</v>
      </c>
      <c r="B2245" s="14" t="s">
        <v>4164</v>
      </c>
      <c r="C2245" s="15">
        <v>0</v>
      </c>
      <c r="D2245" s="15">
        <v>0</v>
      </c>
      <c r="E2245" s="15">
        <v>7345</v>
      </c>
      <c r="F2245" s="15">
        <v>7345</v>
      </c>
      <c r="G2245" s="11">
        <f t="shared" si="138"/>
        <v>0</v>
      </c>
      <c r="H2245" s="12">
        <f t="shared" si="139"/>
        <v>0</v>
      </c>
      <c r="I2245" s="324" t="s">
        <v>159</v>
      </c>
      <c r="J2245" s="17">
        <f>VLOOKUP(A2245,'TB 2023'!B:J,9,0)</f>
        <v>0</v>
      </c>
      <c r="K2245" s="18">
        <f t="shared" ref="K2245:K2308" si="141">J2245-C2245</f>
        <v>0</v>
      </c>
      <c r="L2245" s="17">
        <f>VLOOKUP(A2245,'TB 2023'!B:M,12,0)</f>
        <v>7345</v>
      </c>
      <c r="M2245" s="18">
        <f t="shared" si="140"/>
        <v>0</v>
      </c>
      <c r="O2245" s="15"/>
    </row>
    <row r="2246" spans="1:15" ht="13.5">
      <c r="A2246" s="13">
        <v>203063451</v>
      </c>
      <c r="B2246" s="14" t="s">
        <v>4165</v>
      </c>
      <c r="C2246" s="15">
        <v>0</v>
      </c>
      <c r="D2246" s="15">
        <v>0</v>
      </c>
      <c r="E2246" s="15">
        <v>2164</v>
      </c>
      <c r="F2246" s="15">
        <v>2164</v>
      </c>
      <c r="G2246" s="11">
        <f t="shared" ref="G2246:G2309" si="142">IF((C2246+E2246)-(D2246+F2246)&lt;0,0,(C2246+E2246)-(D2246+F2246))</f>
        <v>0</v>
      </c>
      <c r="H2246" s="12">
        <f t="shared" ref="H2246:H2309" si="143">-IF((C2246+E2246)-(D2246+F2246)&lt;0,(C2246+E2246)-(D2246+F2246),0)</f>
        <v>0</v>
      </c>
      <c r="I2246" s="324" t="s">
        <v>159</v>
      </c>
      <c r="J2246" s="17">
        <f>VLOOKUP(A2246,'TB 2023'!B:J,9,0)</f>
        <v>0</v>
      </c>
      <c r="K2246" s="18">
        <f t="shared" si="141"/>
        <v>0</v>
      </c>
      <c r="L2246" s="17">
        <f>VLOOKUP(A2246,'TB 2023'!B:M,12,0)</f>
        <v>2164</v>
      </c>
      <c r="M2246" s="18">
        <f t="shared" ref="M2246:M2309" si="144">L2246-F2246</f>
        <v>0</v>
      </c>
      <c r="O2246" s="15"/>
    </row>
    <row r="2247" spans="1:15" ht="13.5">
      <c r="A2247" s="13">
        <v>203063452</v>
      </c>
      <c r="B2247" s="14" t="s">
        <v>4166</v>
      </c>
      <c r="C2247" s="15">
        <v>0</v>
      </c>
      <c r="D2247" s="15">
        <v>0</v>
      </c>
      <c r="E2247" s="15">
        <v>1059</v>
      </c>
      <c r="F2247" s="15">
        <v>1059</v>
      </c>
      <c r="G2247" s="11">
        <f t="shared" si="142"/>
        <v>0</v>
      </c>
      <c r="H2247" s="12">
        <f t="shared" si="143"/>
        <v>0</v>
      </c>
      <c r="I2247" s="324" t="s">
        <v>159</v>
      </c>
      <c r="J2247" s="17">
        <f>VLOOKUP(A2247,'TB 2023'!B:J,9,0)</f>
        <v>0</v>
      </c>
      <c r="K2247" s="18">
        <f t="shared" si="141"/>
        <v>0</v>
      </c>
      <c r="L2247" s="17">
        <f>VLOOKUP(A2247,'TB 2023'!B:M,12,0)</f>
        <v>1059</v>
      </c>
      <c r="M2247" s="18">
        <f t="shared" si="144"/>
        <v>0</v>
      </c>
      <c r="O2247" s="15"/>
    </row>
    <row r="2248" spans="1:15" ht="13.5">
      <c r="A2248" s="13">
        <v>203063453</v>
      </c>
      <c r="B2248" s="14" t="s">
        <v>4167</v>
      </c>
      <c r="C2248" s="15">
        <v>0</v>
      </c>
      <c r="D2248" s="15">
        <v>0</v>
      </c>
      <c r="E2248" s="15">
        <v>7700</v>
      </c>
      <c r="F2248" s="15">
        <v>7700</v>
      </c>
      <c r="G2248" s="11">
        <f t="shared" si="142"/>
        <v>0</v>
      </c>
      <c r="H2248" s="12">
        <f t="shared" si="143"/>
        <v>0</v>
      </c>
      <c r="I2248" s="324" t="s">
        <v>159</v>
      </c>
      <c r="J2248" s="17">
        <f>VLOOKUP(A2248,'TB 2023'!B:J,9,0)</f>
        <v>0</v>
      </c>
      <c r="K2248" s="18">
        <f t="shared" si="141"/>
        <v>0</v>
      </c>
      <c r="L2248" s="17">
        <f>VLOOKUP(A2248,'TB 2023'!B:M,12,0)</f>
        <v>7700</v>
      </c>
      <c r="M2248" s="18">
        <f t="shared" si="144"/>
        <v>0</v>
      </c>
      <c r="O2248" s="15"/>
    </row>
    <row r="2249" spans="1:15" ht="13.5">
      <c r="A2249" s="13">
        <v>203063454</v>
      </c>
      <c r="B2249" s="14" t="s">
        <v>4168</v>
      </c>
      <c r="C2249" s="15">
        <v>0</v>
      </c>
      <c r="D2249" s="15">
        <v>0</v>
      </c>
      <c r="E2249" s="15">
        <v>0</v>
      </c>
      <c r="F2249" s="15">
        <v>0</v>
      </c>
      <c r="G2249" s="11">
        <f t="shared" si="142"/>
        <v>0</v>
      </c>
      <c r="H2249" s="12">
        <f t="shared" si="143"/>
        <v>0</v>
      </c>
      <c r="I2249" s="324" t="s">
        <v>159</v>
      </c>
      <c r="J2249" s="17">
        <f>VLOOKUP(A2249,'TB 2023'!B:J,9,0)</f>
        <v>0</v>
      </c>
      <c r="K2249" s="18">
        <f t="shared" si="141"/>
        <v>0</v>
      </c>
      <c r="L2249" s="17">
        <f>VLOOKUP(A2249,'TB 2023'!B:M,12,0)</f>
        <v>0</v>
      </c>
      <c r="M2249" s="18">
        <f t="shared" si="144"/>
        <v>0</v>
      </c>
      <c r="O2249" s="15"/>
    </row>
    <row r="2250" spans="1:15" ht="13.5">
      <c r="A2250" s="13">
        <v>203063455</v>
      </c>
      <c r="B2250" s="14" t="s">
        <v>4276</v>
      </c>
      <c r="C2250" s="15">
        <v>0</v>
      </c>
      <c r="D2250" s="15">
        <v>0</v>
      </c>
      <c r="E2250" s="15">
        <v>919</v>
      </c>
      <c r="F2250" s="15">
        <v>919</v>
      </c>
      <c r="G2250" s="11">
        <f t="shared" si="142"/>
        <v>0</v>
      </c>
      <c r="H2250" s="12">
        <f t="shared" si="143"/>
        <v>0</v>
      </c>
      <c r="I2250" s="324" t="s">
        <v>159</v>
      </c>
      <c r="J2250" s="17">
        <f>VLOOKUP(A2250,'TB 2023'!B:J,9,0)</f>
        <v>0</v>
      </c>
      <c r="K2250" s="18">
        <f t="shared" si="141"/>
        <v>0</v>
      </c>
      <c r="L2250" s="17">
        <f>VLOOKUP(A2250,'TB 2023'!B:M,12,0)</f>
        <v>919</v>
      </c>
      <c r="M2250" s="18">
        <f t="shared" si="144"/>
        <v>0</v>
      </c>
      <c r="O2250" s="15"/>
    </row>
    <row r="2251" spans="1:15" ht="13.5">
      <c r="A2251" s="13">
        <v>203063456</v>
      </c>
      <c r="B2251" s="14" t="s">
        <v>4277</v>
      </c>
      <c r="C2251" s="15">
        <v>0</v>
      </c>
      <c r="D2251" s="15">
        <v>0</v>
      </c>
      <c r="E2251" s="15">
        <v>919</v>
      </c>
      <c r="F2251" s="15">
        <v>919</v>
      </c>
      <c r="G2251" s="11">
        <f t="shared" si="142"/>
        <v>0</v>
      </c>
      <c r="H2251" s="12">
        <f t="shared" si="143"/>
        <v>0</v>
      </c>
      <c r="I2251" s="324" t="s">
        <v>159</v>
      </c>
      <c r="J2251" s="17">
        <f>VLOOKUP(A2251,'TB 2023'!B:J,9,0)</f>
        <v>0</v>
      </c>
      <c r="K2251" s="18">
        <f t="shared" si="141"/>
        <v>0</v>
      </c>
      <c r="L2251" s="17">
        <f>VLOOKUP(A2251,'TB 2023'!B:M,12,0)</f>
        <v>919</v>
      </c>
      <c r="M2251" s="18">
        <f t="shared" si="144"/>
        <v>0</v>
      </c>
      <c r="O2251" s="15"/>
    </row>
    <row r="2252" spans="1:15" ht="13.5">
      <c r="A2252" s="13">
        <v>203063457</v>
      </c>
      <c r="B2252" s="14" t="s">
        <v>4278</v>
      </c>
      <c r="C2252" s="15">
        <v>0</v>
      </c>
      <c r="D2252" s="15">
        <v>0</v>
      </c>
      <c r="E2252" s="15">
        <v>919</v>
      </c>
      <c r="F2252" s="15">
        <v>919</v>
      </c>
      <c r="G2252" s="11">
        <f t="shared" si="142"/>
        <v>0</v>
      </c>
      <c r="H2252" s="12">
        <f t="shared" si="143"/>
        <v>0</v>
      </c>
      <c r="I2252" s="324" t="s">
        <v>159</v>
      </c>
      <c r="J2252" s="17">
        <f>VLOOKUP(A2252,'TB 2023'!B:J,9,0)</f>
        <v>0</v>
      </c>
      <c r="K2252" s="18">
        <f t="shared" si="141"/>
        <v>0</v>
      </c>
      <c r="L2252" s="17">
        <f>VLOOKUP(A2252,'TB 2023'!B:M,12,0)</f>
        <v>919</v>
      </c>
      <c r="M2252" s="18">
        <f t="shared" si="144"/>
        <v>0</v>
      </c>
      <c r="O2252" s="15"/>
    </row>
    <row r="2253" spans="1:15" ht="13.5">
      <c r="A2253" s="13">
        <v>203063458</v>
      </c>
      <c r="B2253" s="14" t="s">
        <v>4279</v>
      </c>
      <c r="C2253" s="15">
        <v>0</v>
      </c>
      <c r="D2253" s="15">
        <v>0</v>
      </c>
      <c r="E2253" s="15">
        <v>919</v>
      </c>
      <c r="F2253" s="15">
        <v>919</v>
      </c>
      <c r="G2253" s="11">
        <f t="shared" si="142"/>
        <v>0</v>
      </c>
      <c r="H2253" s="12">
        <f t="shared" si="143"/>
        <v>0</v>
      </c>
      <c r="I2253" s="324" t="s">
        <v>159</v>
      </c>
      <c r="J2253" s="17">
        <f>VLOOKUP(A2253,'TB 2023'!B:J,9,0)</f>
        <v>0</v>
      </c>
      <c r="K2253" s="18">
        <f t="shared" si="141"/>
        <v>0</v>
      </c>
      <c r="L2253" s="17">
        <f>VLOOKUP(A2253,'TB 2023'!B:M,12,0)</f>
        <v>919</v>
      </c>
      <c r="M2253" s="18">
        <f t="shared" si="144"/>
        <v>0</v>
      </c>
      <c r="O2253" s="15"/>
    </row>
    <row r="2254" spans="1:15" ht="13.5">
      <c r="A2254" s="13">
        <v>203063459</v>
      </c>
      <c r="B2254" s="14" t="s">
        <v>4280</v>
      </c>
      <c r="C2254" s="15">
        <v>0</v>
      </c>
      <c r="D2254" s="15">
        <v>0</v>
      </c>
      <c r="E2254" s="15">
        <v>5220</v>
      </c>
      <c r="F2254" s="15">
        <v>5220</v>
      </c>
      <c r="G2254" s="11">
        <f t="shared" si="142"/>
        <v>0</v>
      </c>
      <c r="H2254" s="12">
        <f t="shared" si="143"/>
        <v>0</v>
      </c>
      <c r="I2254" s="324" t="s">
        <v>159</v>
      </c>
      <c r="J2254" s="17">
        <f>VLOOKUP(A2254,'TB 2023'!B:J,9,0)</f>
        <v>0</v>
      </c>
      <c r="K2254" s="18">
        <f t="shared" si="141"/>
        <v>0</v>
      </c>
      <c r="L2254" s="17">
        <f>VLOOKUP(A2254,'TB 2023'!B:M,12,0)</f>
        <v>5220</v>
      </c>
      <c r="M2254" s="18">
        <f t="shared" si="144"/>
        <v>0</v>
      </c>
      <c r="O2254" s="15"/>
    </row>
    <row r="2255" spans="1:15" ht="13.5">
      <c r="A2255" s="13">
        <v>203063460</v>
      </c>
      <c r="B2255" s="14" t="s">
        <v>4281</v>
      </c>
      <c r="C2255" s="15">
        <v>0</v>
      </c>
      <c r="D2255" s="15">
        <v>0</v>
      </c>
      <c r="E2255" s="15">
        <v>0</v>
      </c>
      <c r="F2255" s="15">
        <v>0</v>
      </c>
      <c r="G2255" s="11">
        <f t="shared" si="142"/>
        <v>0</v>
      </c>
      <c r="H2255" s="12">
        <f t="shared" si="143"/>
        <v>0</v>
      </c>
      <c r="I2255" s="324" t="s">
        <v>159</v>
      </c>
      <c r="J2255" s="17">
        <f>VLOOKUP(A2255,'TB 2023'!B:J,9,0)</f>
        <v>0</v>
      </c>
      <c r="K2255" s="18">
        <f t="shared" si="141"/>
        <v>0</v>
      </c>
      <c r="L2255" s="17">
        <f>VLOOKUP(A2255,'TB 2023'!B:M,12,0)</f>
        <v>0</v>
      </c>
      <c r="M2255" s="18">
        <f t="shared" si="144"/>
        <v>0</v>
      </c>
      <c r="O2255" s="15"/>
    </row>
    <row r="2256" spans="1:15" ht="13.5">
      <c r="A2256" s="13">
        <v>203063461</v>
      </c>
      <c r="B2256" s="14" t="s">
        <v>4293</v>
      </c>
      <c r="C2256" s="15">
        <v>0</v>
      </c>
      <c r="D2256" s="15">
        <v>0</v>
      </c>
      <c r="E2256" s="15">
        <v>0</v>
      </c>
      <c r="F2256" s="15">
        <v>0</v>
      </c>
      <c r="G2256" s="11">
        <f t="shared" si="142"/>
        <v>0</v>
      </c>
      <c r="H2256" s="12">
        <f t="shared" si="143"/>
        <v>0</v>
      </c>
      <c r="I2256" s="324" t="s">
        <v>159</v>
      </c>
      <c r="J2256" s="17">
        <f>VLOOKUP(A2256,'TB 2023'!B:J,9,0)</f>
        <v>0</v>
      </c>
      <c r="K2256" s="18">
        <f t="shared" si="141"/>
        <v>0</v>
      </c>
      <c r="L2256" s="17">
        <f>VLOOKUP(A2256,'TB 2023'!B:M,12,0)</f>
        <v>0</v>
      </c>
      <c r="M2256" s="18">
        <f t="shared" si="144"/>
        <v>0</v>
      </c>
      <c r="O2256" s="15"/>
    </row>
    <row r="2257" spans="1:15" ht="13.5">
      <c r="A2257" s="13">
        <v>203063462</v>
      </c>
      <c r="B2257" s="14" t="s">
        <v>4294</v>
      </c>
      <c r="C2257" s="15">
        <v>0</v>
      </c>
      <c r="D2257" s="15">
        <v>0</v>
      </c>
      <c r="E2257" s="15">
        <v>0</v>
      </c>
      <c r="F2257" s="15">
        <v>0</v>
      </c>
      <c r="G2257" s="11">
        <f t="shared" si="142"/>
        <v>0</v>
      </c>
      <c r="H2257" s="12">
        <f t="shared" si="143"/>
        <v>0</v>
      </c>
      <c r="I2257" s="324" t="s">
        <v>159</v>
      </c>
      <c r="J2257" s="17">
        <f>VLOOKUP(A2257,'TB 2023'!B:J,9,0)</f>
        <v>0</v>
      </c>
      <c r="K2257" s="18">
        <f t="shared" si="141"/>
        <v>0</v>
      </c>
      <c r="L2257" s="17">
        <f>VLOOKUP(A2257,'TB 2023'!B:M,12,0)</f>
        <v>0</v>
      </c>
      <c r="M2257" s="18">
        <f t="shared" si="144"/>
        <v>0</v>
      </c>
      <c r="O2257" s="15"/>
    </row>
    <row r="2258" spans="1:15" ht="13.5">
      <c r="A2258" s="13">
        <v>203063463</v>
      </c>
      <c r="B2258" s="14" t="s">
        <v>4330</v>
      </c>
      <c r="C2258" s="15">
        <v>0</v>
      </c>
      <c r="D2258" s="15">
        <v>0</v>
      </c>
      <c r="E2258" s="15">
        <v>0</v>
      </c>
      <c r="F2258" s="15">
        <v>0</v>
      </c>
      <c r="G2258" s="11">
        <f t="shared" si="142"/>
        <v>0</v>
      </c>
      <c r="H2258" s="12">
        <f t="shared" si="143"/>
        <v>0</v>
      </c>
      <c r="I2258" s="324" t="s">
        <v>159</v>
      </c>
      <c r="J2258" s="17">
        <v>0</v>
      </c>
      <c r="K2258" s="18">
        <v>0</v>
      </c>
      <c r="L2258" s="17">
        <v>0</v>
      </c>
      <c r="M2258" s="18">
        <v>0</v>
      </c>
      <c r="O2258" s="15"/>
    </row>
    <row r="2259" spans="1:15" ht="13.5">
      <c r="A2259" s="13">
        <v>203063464</v>
      </c>
      <c r="B2259" s="14" t="s">
        <v>4331</v>
      </c>
      <c r="C2259" s="15">
        <v>0</v>
      </c>
      <c r="D2259" s="15">
        <v>0</v>
      </c>
      <c r="E2259" s="15">
        <v>0</v>
      </c>
      <c r="F2259" s="15">
        <v>0</v>
      </c>
      <c r="G2259" s="11">
        <f t="shared" si="142"/>
        <v>0</v>
      </c>
      <c r="H2259" s="12">
        <f t="shared" si="143"/>
        <v>0</v>
      </c>
      <c r="I2259" s="324" t="s">
        <v>159</v>
      </c>
      <c r="J2259" s="17">
        <v>0</v>
      </c>
      <c r="K2259" s="18">
        <v>0</v>
      </c>
      <c r="L2259" s="17">
        <v>0</v>
      </c>
      <c r="M2259" s="18">
        <v>0</v>
      </c>
      <c r="O2259" s="15"/>
    </row>
    <row r="2260" spans="1:15" ht="13.5">
      <c r="A2260" s="13">
        <v>203063465</v>
      </c>
      <c r="B2260" s="14" t="s">
        <v>4332</v>
      </c>
      <c r="C2260" s="15">
        <v>0</v>
      </c>
      <c r="D2260" s="15">
        <v>0</v>
      </c>
      <c r="E2260" s="15">
        <v>0</v>
      </c>
      <c r="F2260" s="15">
        <v>0</v>
      </c>
      <c r="G2260" s="11">
        <f t="shared" si="142"/>
        <v>0</v>
      </c>
      <c r="H2260" s="12">
        <f t="shared" si="143"/>
        <v>0</v>
      </c>
      <c r="I2260" s="324" t="s">
        <v>159</v>
      </c>
      <c r="J2260" s="17">
        <v>0</v>
      </c>
      <c r="K2260" s="18">
        <v>0</v>
      </c>
      <c r="L2260" s="17">
        <v>0</v>
      </c>
      <c r="M2260" s="18">
        <v>0</v>
      </c>
      <c r="O2260" s="15"/>
    </row>
    <row r="2261" spans="1:15" ht="13.5">
      <c r="A2261" s="13">
        <v>203063466</v>
      </c>
      <c r="B2261" s="14" t="s">
        <v>4333</v>
      </c>
      <c r="C2261" s="15">
        <v>0</v>
      </c>
      <c r="D2261" s="15">
        <v>0</v>
      </c>
      <c r="E2261" s="15">
        <v>0</v>
      </c>
      <c r="F2261" s="15">
        <v>0</v>
      </c>
      <c r="G2261" s="11">
        <f t="shared" si="142"/>
        <v>0</v>
      </c>
      <c r="H2261" s="12">
        <f t="shared" si="143"/>
        <v>0</v>
      </c>
      <c r="I2261" s="324" t="s">
        <v>159</v>
      </c>
      <c r="J2261" s="17">
        <v>0</v>
      </c>
      <c r="K2261" s="18">
        <v>0</v>
      </c>
      <c r="L2261" s="17">
        <v>0</v>
      </c>
      <c r="M2261" s="18">
        <v>0</v>
      </c>
      <c r="O2261" s="15"/>
    </row>
    <row r="2262" spans="1:15" ht="13.5">
      <c r="A2262" s="13">
        <v>203063467</v>
      </c>
      <c r="B2262" s="14" t="s">
        <v>4334</v>
      </c>
      <c r="C2262" s="15">
        <v>0</v>
      </c>
      <c r="D2262" s="15">
        <v>0</v>
      </c>
      <c r="E2262" s="15">
        <v>0</v>
      </c>
      <c r="F2262" s="15">
        <v>0</v>
      </c>
      <c r="G2262" s="11">
        <f t="shared" si="142"/>
        <v>0</v>
      </c>
      <c r="H2262" s="12">
        <f t="shared" si="143"/>
        <v>0</v>
      </c>
      <c r="I2262" s="324" t="s">
        <v>159</v>
      </c>
      <c r="J2262" s="17">
        <v>0</v>
      </c>
      <c r="K2262" s="18">
        <v>0</v>
      </c>
      <c r="L2262" s="17">
        <v>0</v>
      </c>
      <c r="M2262" s="18">
        <v>0</v>
      </c>
      <c r="O2262" s="15"/>
    </row>
    <row r="2263" spans="1:15" ht="13.5">
      <c r="A2263" s="13">
        <v>203063468</v>
      </c>
      <c r="B2263" s="14" t="s">
        <v>4335</v>
      </c>
      <c r="C2263" s="15">
        <v>0</v>
      </c>
      <c r="D2263" s="15">
        <v>0</v>
      </c>
      <c r="E2263" s="15">
        <v>0</v>
      </c>
      <c r="F2263" s="15">
        <v>0</v>
      </c>
      <c r="G2263" s="11">
        <f t="shared" si="142"/>
        <v>0</v>
      </c>
      <c r="H2263" s="12">
        <f t="shared" si="143"/>
        <v>0</v>
      </c>
      <c r="I2263" s="324" t="s">
        <v>159</v>
      </c>
      <c r="J2263" s="17">
        <v>0</v>
      </c>
      <c r="K2263" s="18">
        <v>0</v>
      </c>
      <c r="L2263" s="17">
        <v>0</v>
      </c>
      <c r="M2263" s="18">
        <v>0</v>
      </c>
      <c r="O2263" s="15"/>
    </row>
    <row r="2264" spans="1:15" ht="13.5">
      <c r="A2264" s="13">
        <v>203063469</v>
      </c>
      <c r="B2264" s="14" t="s">
        <v>4336</v>
      </c>
      <c r="C2264" s="15">
        <v>0</v>
      </c>
      <c r="D2264" s="15">
        <v>0</v>
      </c>
      <c r="E2264" s="15">
        <v>0</v>
      </c>
      <c r="F2264" s="15">
        <v>0</v>
      </c>
      <c r="G2264" s="11">
        <f t="shared" si="142"/>
        <v>0</v>
      </c>
      <c r="H2264" s="12">
        <f t="shared" si="143"/>
        <v>0</v>
      </c>
      <c r="I2264" s="324" t="s">
        <v>159</v>
      </c>
      <c r="J2264" s="17">
        <v>0</v>
      </c>
      <c r="K2264" s="18">
        <v>0</v>
      </c>
      <c r="L2264" s="17">
        <v>0</v>
      </c>
      <c r="M2264" s="18">
        <v>0</v>
      </c>
      <c r="O2264" s="15"/>
    </row>
    <row r="2265" spans="1:15" ht="13.5">
      <c r="A2265" s="13">
        <v>203063470</v>
      </c>
      <c r="B2265" s="14" t="s">
        <v>4337</v>
      </c>
      <c r="C2265" s="15">
        <v>0</v>
      </c>
      <c r="D2265" s="15">
        <v>0</v>
      </c>
      <c r="E2265" s="15">
        <v>0</v>
      </c>
      <c r="F2265" s="15">
        <v>0</v>
      </c>
      <c r="G2265" s="11">
        <f t="shared" si="142"/>
        <v>0</v>
      </c>
      <c r="H2265" s="12">
        <f t="shared" si="143"/>
        <v>0</v>
      </c>
      <c r="I2265" s="324" t="s">
        <v>159</v>
      </c>
      <c r="J2265" s="17">
        <v>0</v>
      </c>
      <c r="K2265" s="18">
        <v>0</v>
      </c>
      <c r="L2265" s="17">
        <v>0</v>
      </c>
      <c r="M2265" s="18">
        <v>0</v>
      </c>
      <c r="O2265" s="15"/>
    </row>
    <row r="2266" spans="1:15" ht="13.5">
      <c r="A2266" s="13">
        <v>203063471</v>
      </c>
      <c r="B2266" s="14" t="s">
        <v>4338</v>
      </c>
      <c r="C2266" s="15">
        <v>0</v>
      </c>
      <c r="D2266" s="15">
        <v>0</v>
      </c>
      <c r="E2266" s="15">
        <v>0</v>
      </c>
      <c r="F2266" s="15">
        <v>0</v>
      </c>
      <c r="G2266" s="11">
        <f t="shared" si="142"/>
        <v>0</v>
      </c>
      <c r="H2266" s="12">
        <f t="shared" si="143"/>
        <v>0</v>
      </c>
      <c r="I2266" s="324" t="s">
        <v>159</v>
      </c>
      <c r="J2266" s="17">
        <v>0</v>
      </c>
      <c r="K2266" s="18">
        <v>0</v>
      </c>
      <c r="L2266" s="17">
        <v>0</v>
      </c>
      <c r="M2266" s="18">
        <v>0</v>
      </c>
      <c r="O2266" s="15"/>
    </row>
    <row r="2267" spans="1:15" ht="13.5">
      <c r="A2267" s="13">
        <v>203063472</v>
      </c>
      <c r="B2267" s="14" t="s">
        <v>4339</v>
      </c>
      <c r="C2267" s="15">
        <v>0</v>
      </c>
      <c r="D2267" s="15">
        <v>0</v>
      </c>
      <c r="E2267" s="15">
        <v>0</v>
      </c>
      <c r="F2267" s="15">
        <v>0</v>
      </c>
      <c r="G2267" s="11">
        <f t="shared" si="142"/>
        <v>0</v>
      </c>
      <c r="H2267" s="12">
        <f t="shared" si="143"/>
        <v>0</v>
      </c>
      <c r="I2267" s="324" t="s">
        <v>159</v>
      </c>
      <c r="J2267" s="17">
        <v>0</v>
      </c>
      <c r="K2267" s="18">
        <v>0</v>
      </c>
      <c r="L2267" s="17">
        <v>0</v>
      </c>
      <c r="M2267" s="18">
        <v>0</v>
      </c>
      <c r="O2267" s="15"/>
    </row>
    <row r="2268" spans="1:15" ht="13.5">
      <c r="A2268" s="13">
        <v>203063473</v>
      </c>
      <c r="B2268" s="14" t="s">
        <v>4340</v>
      </c>
      <c r="C2268" s="15">
        <v>0</v>
      </c>
      <c r="D2268" s="15">
        <v>0</v>
      </c>
      <c r="E2268" s="15">
        <v>0</v>
      </c>
      <c r="F2268" s="15">
        <v>0</v>
      </c>
      <c r="G2268" s="11">
        <f t="shared" si="142"/>
        <v>0</v>
      </c>
      <c r="H2268" s="12">
        <f t="shared" si="143"/>
        <v>0</v>
      </c>
      <c r="I2268" s="324" t="s">
        <v>159</v>
      </c>
      <c r="J2268" s="17">
        <v>0</v>
      </c>
      <c r="K2268" s="18">
        <v>0</v>
      </c>
      <c r="L2268" s="17">
        <v>0</v>
      </c>
      <c r="M2268" s="18">
        <v>0</v>
      </c>
      <c r="O2268" s="15"/>
    </row>
    <row r="2269" spans="1:15" ht="13.5">
      <c r="A2269" s="13">
        <v>203063474</v>
      </c>
      <c r="B2269" s="14" t="s">
        <v>4341</v>
      </c>
      <c r="C2269" s="15">
        <v>0</v>
      </c>
      <c r="D2269" s="15">
        <v>0</v>
      </c>
      <c r="E2269" s="15">
        <v>0</v>
      </c>
      <c r="F2269" s="15">
        <v>0</v>
      </c>
      <c r="G2269" s="11">
        <f t="shared" si="142"/>
        <v>0</v>
      </c>
      <c r="H2269" s="12">
        <f t="shared" si="143"/>
        <v>0</v>
      </c>
      <c r="I2269" s="324" t="s">
        <v>159</v>
      </c>
      <c r="J2269" s="17">
        <v>0</v>
      </c>
      <c r="K2269" s="18">
        <v>0</v>
      </c>
      <c r="L2269" s="17">
        <v>0</v>
      </c>
      <c r="M2269" s="18">
        <v>0</v>
      </c>
      <c r="O2269" s="15"/>
    </row>
    <row r="2270" spans="1:15" ht="13.5">
      <c r="A2270" s="13">
        <v>203063475</v>
      </c>
      <c r="B2270" s="14" t="s">
        <v>4342</v>
      </c>
      <c r="C2270" s="15">
        <v>0</v>
      </c>
      <c r="D2270" s="15">
        <v>0</v>
      </c>
      <c r="E2270" s="15">
        <v>0</v>
      </c>
      <c r="F2270" s="15">
        <v>0</v>
      </c>
      <c r="G2270" s="11">
        <f t="shared" si="142"/>
        <v>0</v>
      </c>
      <c r="H2270" s="12">
        <f t="shared" si="143"/>
        <v>0</v>
      </c>
      <c r="I2270" s="324" t="s">
        <v>159</v>
      </c>
      <c r="J2270" s="17">
        <v>0</v>
      </c>
      <c r="K2270" s="18">
        <v>0</v>
      </c>
      <c r="L2270" s="17">
        <v>0</v>
      </c>
      <c r="M2270" s="18">
        <v>0</v>
      </c>
      <c r="O2270" s="15"/>
    </row>
    <row r="2271" spans="1:15" ht="13.5">
      <c r="A2271" s="13">
        <v>203063476</v>
      </c>
      <c r="B2271" s="14" t="s">
        <v>4343</v>
      </c>
      <c r="C2271" s="15">
        <v>0</v>
      </c>
      <c r="D2271" s="15">
        <v>0</v>
      </c>
      <c r="E2271" s="15">
        <v>0</v>
      </c>
      <c r="F2271" s="15">
        <v>0</v>
      </c>
      <c r="G2271" s="11">
        <f t="shared" si="142"/>
        <v>0</v>
      </c>
      <c r="H2271" s="12">
        <f t="shared" si="143"/>
        <v>0</v>
      </c>
      <c r="I2271" s="324" t="s">
        <v>159</v>
      </c>
      <c r="J2271" s="17">
        <v>0</v>
      </c>
      <c r="K2271" s="18">
        <v>0</v>
      </c>
      <c r="L2271" s="17">
        <v>0</v>
      </c>
      <c r="M2271" s="18">
        <v>0</v>
      </c>
      <c r="O2271" s="15"/>
    </row>
    <row r="2272" spans="1:15" ht="13.5">
      <c r="A2272" s="13">
        <v>203063477</v>
      </c>
      <c r="B2272" s="14" t="s">
        <v>4344</v>
      </c>
      <c r="C2272" s="15">
        <v>0</v>
      </c>
      <c r="D2272" s="15">
        <v>0</v>
      </c>
      <c r="E2272" s="15">
        <v>0</v>
      </c>
      <c r="F2272" s="15">
        <v>0</v>
      </c>
      <c r="G2272" s="11">
        <f t="shared" si="142"/>
        <v>0</v>
      </c>
      <c r="H2272" s="12">
        <f t="shared" si="143"/>
        <v>0</v>
      </c>
      <c r="I2272" s="324" t="s">
        <v>159</v>
      </c>
      <c r="J2272" s="17">
        <v>0</v>
      </c>
      <c r="K2272" s="18">
        <v>0</v>
      </c>
      <c r="L2272" s="17">
        <v>0</v>
      </c>
      <c r="M2272" s="18">
        <v>0</v>
      </c>
      <c r="O2272" s="15"/>
    </row>
    <row r="2273" spans="1:15" ht="13.5">
      <c r="A2273" s="13">
        <v>203063478</v>
      </c>
      <c r="B2273" s="14" t="s">
        <v>4345</v>
      </c>
      <c r="C2273" s="15">
        <v>0</v>
      </c>
      <c r="D2273" s="15">
        <v>0</v>
      </c>
      <c r="E2273" s="15">
        <v>0</v>
      </c>
      <c r="F2273" s="15">
        <v>0</v>
      </c>
      <c r="G2273" s="11">
        <f t="shared" si="142"/>
        <v>0</v>
      </c>
      <c r="H2273" s="12">
        <f t="shared" si="143"/>
        <v>0</v>
      </c>
      <c r="I2273" s="324" t="s">
        <v>159</v>
      </c>
      <c r="J2273" s="17">
        <v>0</v>
      </c>
      <c r="K2273" s="18">
        <v>0</v>
      </c>
      <c r="L2273" s="17">
        <v>0</v>
      </c>
      <c r="M2273" s="18">
        <v>0</v>
      </c>
      <c r="O2273" s="15"/>
    </row>
    <row r="2274" spans="1:15" ht="13.5">
      <c r="A2274" s="13">
        <v>203063479</v>
      </c>
      <c r="B2274" s="14" t="s">
        <v>4346</v>
      </c>
      <c r="C2274" s="15">
        <v>0</v>
      </c>
      <c r="D2274" s="15">
        <v>0</v>
      </c>
      <c r="E2274" s="15">
        <v>0</v>
      </c>
      <c r="F2274" s="15">
        <v>0</v>
      </c>
      <c r="G2274" s="11">
        <f t="shared" si="142"/>
        <v>0</v>
      </c>
      <c r="H2274" s="12">
        <f t="shared" si="143"/>
        <v>0</v>
      </c>
      <c r="I2274" s="324" t="s">
        <v>159</v>
      </c>
      <c r="J2274" s="17">
        <v>0</v>
      </c>
      <c r="K2274" s="18">
        <v>0</v>
      </c>
      <c r="L2274" s="17">
        <v>0</v>
      </c>
      <c r="M2274" s="18">
        <v>0</v>
      </c>
      <c r="O2274" s="15"/>
    </row>
    <row r="2275" spans="1:15" ht="13.5">
      <c r="A2275" s="13">
        <v>203063480</v>
      </c>
      <c r="B2275" s="14" t="s">
        <v>4347</v>
      </c>
      <c r="C2275" s="15">
        <v>0</v>
      </c>
      <c r="D2275" s="15">
        <v>0</v>
      </c>
      <c r="E2275" s="15">
        <v>0</v>
      </c>
      <c r="F2275" s="15">
        <v>0</v>
      </c>
      <c r="G2275" s="11">
        <f t="shared" si="142"/>
        <v>0</v>
      </c>
      <c r="H2275" s="12">
        <f t="shared" si="143"/>
        <v>0</v>
      </c>
      <c r="I2275" s="324" t="s">
        <v>159</v>
      </c>
      <c r="J2275" s="17">
        <v>0</v>
      </c>
      <c r="K2275" s="18">
        <v>0</v>
      </c>
      <c r="L2275" s="17">
        <v>0</v>
      </c>
      <c r="M2275" s="18">
        <v>0</v>
      </c>
      <c r="O2275" s="15"/>
    </row>
    <row r="2276" spans="1:15" ht="13.5">
      <c r="A2276" s="13">
        <v>203063481</v>
      </c>
      <c r="B2276" s="14" t="s">
        <v>4348</v>
      </c>
      <c r="C2276" s="15">
        <v>0</v>
      </c>
      <c r="D2276" s="15">
        <v>0</v>
      </c>
      <c r="E2276" s="15">
        <v>0</v>
      </c>
      <c r="F2276" s="15">
        <v>0</v>
      </c>
      <c r="G2276" s="11">
        <f t="shared" si="142"/>
        <v>0</v>
      </c>
      <c r="H2276" s="12">
        <f t="shared" si="143"/>
        <v>0</v>
      </c>
      <c r="I2276" s="324" t="s">
        <v>159</v>
      </c>
      <c r="J2276" s="17">
        <v>0</v>
      </c>
      <c r="K2276" s="18">
        <v>0</v>
      </c>
      <c r="L2276" s="17">
        <v>0</v>
      </c>
      <c r="M2276" s="18">
        <v>0</v>
      </c>
      <c r="O2276" s="15"/>
    </row>
    <row r="2277" spans="1:15" ht="13.5">
      <c r="A2277" s="13">
        <v>203063482</v>
      </c>
      <c r="B2277" s="14" t="s">
        <v>4349</v>
      </c>
      <c r="C2277" s="15">
        <v>0</v>
      </c>
      <c r="D2277" s="15">
        <v>0</v>
      </c>
      <c r="E2277" s="15">
        <v>0</v>
      </c>
      <c r="F2277" s="15">
        <v>0</v>
      </c>
      <c r="G2277" s="11">
        <f t="shared" si="142"/>
        <v>0</v>
      </c>
      <c r="H2277" s="12">
        <f t="shared" si="143"/>
        <v>0</v>
      </c>
      <c r="I2277" s="324" t="s">
        <v>159</v>
      </c>
      <c r="J2277" s="17">
        <v>0</v>
      </c>
      <c r="K2277" s="18">
        <v>0</v>
      </c>
      <c r="L2277" s="17">
        <v>0</v>
      </c>
      <c r="M2277" s="18">
        <v>0</v>
      </c>
      <c r="O2277" s="15"/>
    </row>
    <row r="2278" spans="1:15" ht="13.5">
      <c r="A2278" s="13">
        <v>203063483</v>
      </c>
      <c r="B2278" s="14" t="s">
        <v>4350</v>
      </c>
      <c r="C2278" s="15">
        <v>0</v>
      </c>
      <c r="D2278" s="15">
        <v>0</v>
      </c>
      <c r="E2278" s="15">
        <v>0</v>
      </c>
      <c r="F2278" s="15">
        <v>0</v>
      </c>
      <c r="G2278" s="11">
        <f t="shared" si="142"/>
        <v>0</v>
      </c>
      <c r="H2278" s="12">
        <f t="shared" si="143"/>
        <v>0</v>
      </c>
      <c r="I2278" s="324" t="s">
        <v>159</v>
      </c>
      <c r="J2278" s="17">
        <v>0</v>
      </c>
      <c r="K2278" s="18">
        <v>0</v>
      </c>
      <c r="L2278" s="17">
        <v>0</v>
      </c>
      <c r="M2278" s="18">
        <v>0</v>
      </c>
      <c r="O2278" s="15"/>
    </row>
    <row r="2279" spans="1:15" ht="13.5">
      <c r="A2279" s="13">
        <v>203070001</v>
      </c>
      <c r="B2279" s="14" t="s">
        <v>2334</v>
      </c>
      <c r="C2279" s="15">
        <v>0</v>
      </c>
      <c r="D2279" s="15">
        <v>0</v>
      </c>
      <c r="E2279" s="15">
        <v>11036528.130000001</v>
      </c>
      <c r="F2279" s="15">
        <v>11036528.12999</v>
      </c>
      <c r="G2279" s="11">
        <f t="shared" si="142"/>
        <v>1.0000541806221008E-5</v>
      </c>
      <c r="H2279" s="12">
        <f t="shared" si="143"/>
        <v>0</v>
      </c>
      <c r="I2279" s="324" t="s">
        <v>159</v>
      </c>
      <c r="J2279" s="17">
        <f>VLOOKUP(A2279,'TB 2023'!B:J,9,0)</f>
        <v>0</v>
      </c>
      <c r="K2279" s="18">
        <f t="shared" si="141"/>
        <v>0</v>
      </c>
      <c r="L2279" s="17">
        <f>VLOOKUP(A2279,'TB 2023'!B:M,12,0)</f>
        <v>11036528.12999</v>
      </c>
      <c r="M2279" s="18">
        <f t="shared" si="144"/>
        <v>0</v>
      </c>
      <c r="O2279" s="15"/>
    </row>
    <row r="2280" spans="1:15" ht="13.5">
      <c r="A2280" s="13">
        <v>203080101</v>
      </c>
      <c r="B2280" s="14" t="s">
        <v>2335</v>
      </c>
      <c r="C2280" s="15">
        <v>0</v>
      </c>
      <c r="D2280" s="15">
        <v>0</v>
      </c>
      <c r="E2280" s="15">
        <v>126500</v>
      </c>
      <c r="F2280" s="15">
        <v>126500</v>
      </c>
      <c r="G2280" s="11">
        <f t="shared" si="142"/>
        <v>0</v>
      </c>
      <c r="H2280" s="12">
        <f t="shared" si="143"/>
        <v>0</v>
      </c>
      <c r="I2280" s="324" t="s">
        <v>159</v>
      </c>
      <c r="J2280" s="17">
        <f>VLOOKUP(A2280,'TB 2023'!B:J,9,0)</f>
        <v>0</v>
      </c>
      <c r="K2280" s="18">
        <f t="shared" si="141"/>
        <v>0</v>
      </c>
      <c r="L2280" s="17">
        <f>VLOOKUP(A2280,'TB 2023'!B:M,12,0)</f>
        <v>126500</v>
      </c>
      <c r="M2280" s="18">
        <f t="shared" si="144"/>
        <v>0</v>
      </c>
      <c r="O2280" s="15"/>
    </row>
    <row r="2281" spans="1:15" ht="13.5">
      <c r="A2281" s="13">
        <v>203080102</v>
      </c>
      <c r="B2281" s="14" t="s">
        <v>2336</v>
      </c>
      <c r="C2281" s="15">
        <v>0</v>
      </c>
      <c r="D2281" s="15">
        <v>0</v>
      </c>
      <c r="E2281" s="15">
        <v>126500</v>
      </c>
      <c r="F2281" s="15">
        <v>126500</v>
      </c>
      <c r="G2281" s="11">
        <f t="shared" si="142"/>
        <v>0</v>
      </c>
      <c r="H2281" s="12">
        <f t="shared" si="143"/>
        <v>0</v>
      </c>
      <c r="I2281" s="324" t="s">
        <v>159</v>
      </c>
      <c r="J2281" s="17">
        <f>VLOOKUP(A2281,'TB 2023'!B:J,9,0)</f>
        <v>0</v>
      </c>
      <c r="K2281" s="18">
        <f t="shared" si="141"/>
        <v>0</v>
      </c>
      <c r="L2281" s="17">
        <f>VLOOKUP(A2281,'TB 2023'!B:M,12,0)</f>
        <v>126500</v>
      </c>
      <c r="M2281" s="18">
        <f t="shared" si="144"/>
        <v>0</v>
      </c>
      <c r="O2281" s="15"/>
    </row>
    <row r="2282" spans="1:15" ht="13.5">
      <c r="A2282" s="13">
        <v>203080103</v>
      </c>
      <c r="B2282" s="14" t="s">
        <v>2337</v>
      </c>
      <c r="C2282" s="15">
        <v>0</v>
      </c>
      <c r="D2282" s="15">
        <v>0</v>
      </c>
      <c r="E2282" s="15">
        <v>115000</v>
      </c>
      <c r="F2282" s="15">
        <v>115000</v>
      </c>
      <c r="G2282" s="11">
        <f t="shared" si="142"/>
        <v>0</v>
      </c>
      <c r="H2282" s="12">
        <f t="shared" si="143"/>
        <v>0</v>
      </c>
      <c r="I2282" s="324" t="s">
        <v>159</v>
      </c>
      <c r="J2282" s="17">
        <f>VLOOKUP(A2282,'TB 2023'!B:J,9,0)</f>
        <v>0</v>
      </c>
      <c r="K2282" s="18">
        <f t="shared" si="141"/>
        <v>0</v>
      </c>
      <c r="L2282" s="17">
        <f>VLOOKUP(A2282,'TB 2023'!B:M,12,0)</f>
        <v>115000</v>
      </c>
      <c r="M2282" s="18">
        <f t="shared" si="144"/>
        <v>0</v>
      </c>
      <c r="O2282" s="15"/>
    </row>
    <row r="2283" spans="1:15" ht="13.5">
      <c r="A2283" s="13">
        <v>203080104</v>
      </c>
      <c r="B2283" s="14" t="s">
        <v>2338</v>
      </c>
      <c r="C2283" s="15">
        <v>0</v>
      </c>
      <c r="D2283" s="15">
        <v>0</v>
      </c>
      <c r="E2283" s="15">
        <v>112500</v>
      </c>
      <c r="F2283" s="15">
        <v>112500</v>
      </c>
      <c r="G2283" s="11">
        <f t="shared" si="142"/>
        <v>0</v>
      </c>
      <c r="H2283" s="12">
        <f t="shared" si="143"/>
        <v>0</v>
      </c>
      <c r="I2283" s="324" t="s">
        <v>159</v>
      </c>
      <c r="J2283" s="17">
        <f>VLOOKUP(A2283,'TB 2023'!B:J,9,0)</f>
        <v>0</v>
      </c>
      <c r="K2283" s="18">
        <f t="shared" si="141"/>
        <v>0</v>
      </c>
      <c r="L2283" s="17">
        <f>VLOOKUP(A2283,'TB 2023'!B:M,12,0)</f>
        <v>112500</v>
      </c>
      <c r="M2283" s="18">
        <f t="shared" si="144"/>
        <v>0</v>
      </c>
      <c r="O2283" s="15"/>
    </row>
    <row r="2284" spans="1:15" ht="13.5">
      <c r="A2284" s="13">
        <v>203080105</v>
      </c>
      <c r="B2284" s="14" t="s">
        <v>2339</v>
      </c>
      <c r="C2284" s="15">
        <v>0</v>
      </c>
      <c r="D2284" s="15">
        <v>0</v>
      </c>
      <c r="E2284" s="15">
        <v>63250</v>
      </c>
      <c r="F2284" s="15">
        <v>63250</v>
      </c>
      <c r="G2284" s="11">
        <f t="shared" si="142"/>
        <v>0</v>
      </c>
      <c r="H2284" s="12">
        <f t="shared" si="143"/>
        <v>0</v>
      </c>
      <c r="I2284" s="324" t="s">
        <v>159</v>
      </c>
      <c r="J2284" s="17">
        <f>VLOOKUP(A2284,'TB 2023'!B:J,9,0)</f>
        <v>0</v>
      </c>
      <c r="K2284" s="18">
        <f t="shared" si="141"/>
        <v>0</v>
      </c>
      <c r="L2284" s="17">
        <f>VLOOKUP(A2284,'TB 2023'!B:M,12,0)</f>
        <v>63250</v>
      </c>
      <c r="M2284" s="18">
        <f t="shared" si="144"/>
        <v>0</v>
      </c>
      <c r="O2284" s="15"/>
    </row>
    <row r="2285" spans="1:15" ht="13.5">
      <c r="A2285" s="13">
        <v>203080106</v>
      </c>
      <c r="B2285" s="14" t="s">
        <v>2340</v>
      </c>
      <c r="C2285" s="15">
        <v>0</v>
      </c>
      <c r="D2285" s="15">
        <v>0</v>
      </c>
      <c r="E2285" s="15">
        <v>69000</v>
      </c>
      <c r="F2285" s="15">
        <v>69000</v>
      </c>
      <c r="G2285" s="11">
        <f t="shared" si="142"/>
        <v>0</v>
      </c>
      <c r="H2285" s="12">
        <f t="shared" si="143"/>
        <v>0</v>
      </c>
      <c r="I2285" s="324" t="s">
        <v>159</v>
      </c>
      <c r="J2285" s="17">
        <f>VLOOKUP(A2285,'TB 2023'!B:J,9,0)</f>
        <v>0</v>
      </c>
      <c r="K2285" s="18">
        <f t="shared" si="141"/>
        <v>0</v>
      </c>
      <c r="L2285" s="17">
        <f>VLOOKUP(A2285,'TB 2023'!B:M,12,0)</f>
        <v>69000</v>
      </c>
      <c r="M2285" s="18">
        <f t="shared" si="144"/>
        <v>0</v>
      </c>
      <c r="O2285" s="15"/>
    </row>
    <row r="2286" spans="1:15" ht="13.5">
      <c r="A2286" s="13">
        <v>203080107</v>
      </c>
      <c r="B2286" s="14" t="s">
        <v>2341</v>
      </c>
      <c r="C2286" s="15">
        <v>0</v>
      </c>
      <c r="D2286" s="15">
        <v>0</v>
      </c>
      <c r="E2286" s="15">
        <v>170199.5</v>
      </c>
      <c r="F2286" s="15">
        <v>169625</v>
      </c>
      <c r="G2286" s="11">
        <f t="shared" si="142"/>
        <v>574.5</v>
      </c>
      <c r="H2286" s="12">
        <f t="shared" si="143"/>
        <v>0</v>
      </c>
      <c r="I2286" s="324" t="s">
        <v>159</v>
      </c>
      <c r="J2286" s="17">
        <f>VLOOKUP(A2286,'TB 2023'!B:J,9,0)</f>
        <v>0</v>
      </c>
      <c r="K2286" s="18">
        <f t="shared" si="141"/>
        <v>0</v>
      </c>
      <c r="L2286" s="17">
        <f>VLOOKUP(A2286,'TB 2023'!B:M,12,0)</f>
        <v>169625</v>
      </c>
      <c r="M2286" s="18">
        <f t="shared" si="144"/>
        <v>0</v>
      </c>
      <c r="O2286" s="15"/>
    </row>
    <row r="2287" spans="1:15" ht="13.5">
      <c r="A2287" s="13">
        <v>203080201</v>
      </c>
      <c r="B2287" s="14" t="s">
        <v>2342</v>
      </c>
      <c r="C2287" s="15">
        <v>0</v>
      </c>
      <c r="D2287" s="15">
        <v>0</v>
      </c>
      <c r="E2287" s="15">
        <v>161000</v>
      </c>
      <c r="F2287" s="15">
        <v>161000</v>
      </c>
      <c r="G2287" s="11">
        <f t="shared" si="142"/>
        <v>0</v>
      </c>
      <c r="H2287" s="12">
        <f t="shared" si="143"/>
        <v>0</v>
      </c>
      <c r="I2287" s="324" t="s">
        <v>159</v>
      </c>
      <c r="J2287" s="17">
        <f>VLOOKUP(A2287,'TB 2023'!B:J,9,0)</f>
        <v>0</v>
      </c>
      <c r="K2287" s="18">
        <f t="shared" si="141"/>
        <v>0</v>
      </c>
      <c r="L2287" s="17">
        <f>VLOOKUP(A2287,'TB 2023'!B:M,12,0)</f>
        <v>161000</v>
      </c>
      <c r="M2287" s="18">
        <f t="shared" si="144"/>
        <v>0</v>
      </c>
      <c r="O2287" s="15"/>
    </row>
    <row r="2288" spans="1:15" ht="13.5">
      <c r="A2288" s="13">
        <v>203080202</v>
      </c>
      <c r="B2288" s="14" t="s">
        <v>2343</v>
      </c>
      <c r="C2288" s="15">
        <v>0</v>
      </c>
      <c r="D2288" s="15">
        <v>0</v>
      </c>
      <c r="E2288" s="15">
        <v>34500</v>
      </c>
      <c r="F2288" s="15">
        <v>34500</v>
      </c>
      <c r="G2288" s="11">
        <f t="shared" si="142"/>
        <v>0</v>
      </c>
      <c r="H2288" s="12">
        <f t="shared" si="143"/>
        <v>0</v>
      </c>
      <c r="I2288" s="324" t="s">
        <v>159</v>
      </c>
      <c r="J2288" s="17">
        <f>VLOOKUP(A2288,'TB 2023'!B:J,9,0)</f>
        <v>0</v>
      </c>
      <c r="K2288" s="18">
        <f t="shared" si="141"/>
        <v>0</v>
      </c>
      <c r="L2288" s="17">
        <f>VLOOKUP(A2288,'TB 2023'!B:M,12,0)</f>
        <v>34500</v>
      </c>
      <c r="M2288" s="18">
        <f t="shared" si="144"/>
        <v>0</v>
      </c>
      <c r="O2288" s="15"/>
    </row>
    <row r="2289" spans="1:15" ht="13.5">
      <c r="A2289" s="13">
        <v>203080203</v>
      </c>
      <c r="B2289" s="14" t="s">
        <v>2344</v>
      </c>
      <c r="C2289" s="15">
        <v>0</v>
      </c>
      <c r="D2289" s="15">
        <v>0</v>
      </c>
      <c r="E2289" s="15">
        <v>64500</v>
      </c>
      <c r="F2289" s="15">
        <v>64500</v>
      </c>
      <c r="G2289" s="11">
        <f t="shared" si="142"/>
        <v>0</v>
      </c>
      <c r="H2289" s="12">
        <f t="shared" si="143"/>
        <v>0</v>
      </c>
      <c r="I2289" s="324" t="s">
        <v>159</v>
      </c>
      <c r="J2289" s="17">
        <f>VLOOKUP(A2289,'TB 2023'!B:J,9,0)</f>
        <v>0</v>
      </c>
      <c r="K2289" s="18">
        <f t="shared" si="141"/>
        <v>0</v>
      </c>
      <c r="L2289" s="17">
        <f>VLOOKUP(A2289,'TB 2023'!B:M,12,0)</f>
        <v>64500</v>
      </c>
      <c r="M2289" s="18">
        <f t="shared" si="144"/>
        <v>0</v>
      </c>
      <c r="O2289" s="15"/>
    </row>
    <row r="2290" spans="1:15" ht="13.5">
      <c r="A2290" s="13">
        <v>203080204</v>
      </c>
      <c r="B2290" s="14" t="s">
        <v>2345</v>
      </c>
      <c r="C2290" s="15">
        <v>0</v>
      </c>
      <c r="D2290" s="15">
        <v>0</v>
      </c>
      <c r="E2290" s="15">
        <v>70320</v>
      </c>
      <c r="F2290" s="15">
        <v>70320</v>
      </c>
      <c r="G2290" s="11">
        <f t="shared" si="142"/>
        <v>0</v>
      </c>
      <c r="H2290" s="12">
        <f t="shared" si="143"/>
        <v>0</v>
      </c>
      <c r="I2290" s="324" t="s">
        <v>159</v>
      </c>
      <c r="J2290" s="17">
        <f>VLOOKUP(A2290,'TB 2023'!B:J,9,0)</f>
        <v>0</v>
      </c>
      <c r="K2290" s="18">
        <f t="shared" si="141"/>
        <v>0</v>
      </c>
      <c r="L2290" s="17">
        <f>VLOOKUP(A2290,'TB 2023'!B:M,12,0)</f>
        <v>70320</v>
      </c>
      <c r="M2290" s="18">
        <f t="shared" si="144"/>
        <v>0</v>
      </c>
      <c r="O2290" s="15"/>
    </row>
    <row r="2291" spans="1:15" ht="13.5">
      <c r="A2291" s="13">
        <v>203080301</v>
      </c>
      <c r="B2291" s="14" t="s">
        <v>2346</v>
      </c>
      <c r="C2291" s="15">
        <v>0</v>
      </c>
      <c r="D2291" s="15">
        <v>0</v>
      </c>
      <c r="E2291" s="15">
        <v>170307.04</v>
      </c>
      <c r="F2291" s="15">
        <v>170307.32</v>
      </c>
      <c r="G2291" s="11">
        <f t="shared" si="142"/>
        <v>0</v>
      </c>
      <c r="H2291" s="12">
        <f t="shared" si="143"/>
        <v>0.27999999999883585</v>
      </c>
      <c r="I2291" s="324" t="s">
        <v>159</v>
      </c>
      <c r="J2291" s="17">
        <f>VLOOKUP(A2291,'TB 2023'!B:J,9,0)</f>
        <v>0</v>
      </c>
      <c r="K2291" s="18">
        <f t="shared" si="141"/>
        <v>0</v>
      </c>
      <c r="L2291" s="17">
        <f>VLOOKUP(A2291,'TB 2023'!B:M,12,0)</f>
        <v>170307.32</v>
      </c>
      <c r="M2291" s="18">
        <f t="shared" si="144"/>
        <v>0</v>
      </c>
      <c r="O2291" s="15"/>
    </row>
    <row r="2292" spans="1:15" ht="13.5">
      <c r="A2292" s="13">
        <v>203080302</v>
      </c>
      <c r="B2292" s="14" t="s">
        <v>2347</v>
      </c>
      <c r="C2292" s="15">
        <v>0</v>
      </c>
      <c r="D2292" s="15">
        <v>0</v>
      </c>
      <c r="E2292" s="15">
        <v>0</v>
      </c>
      <c r="F2292" s="15">
        <v>0</v>
      </c>
      <c r="G2292" s="11">
        <f t="shared" si="142"/>
        <v>0</v>
      </c>
      <c r="H2292" s="12">
        <f t="shared" si="143"/>
        <v>0</v>
      </c>
      <c r="I2292" s="324" t="s">
        <v>159</v>
      </c>
      <c r="J2292" s="17">
        <f>VLOOKUP(A2292,'TB 2023'!B:J,9,0)</f>
        <v>0</v>
      </c>
      <c r="K2292" s="18">
        <f t="shared" si="141"/>
        <v>0</v>
      </c>
      <c r="L2292" s="17">
        <f>VLOOKUP(A2292,'TB 2023'!B:M,12,0)</f>
        <v>0</v>
      </c>
      <c r="M2292" s="18">
        <f t="shared" si="144"/>
        <v>0</v>
      </c>
      <c r="O2292" s="15"/>
    </row>
    <row r="2293" spans="1:15" ht="13.5">
      <c r="A2293" s="13">
        <v>203080401</v>
      </c>
      <c r="B2293" s="14" t="s">
        <v>2348</v>
      </c>
      <c r="C2293" s="15">
        <v>0</v>
      </c>
      <c r="D2293" s="15">
        <v>0</v>
      </c>
      <c r="E2293" s="15">
        <v>0</v>
      </c>
      <c r="F2293" s="15">
        <v>0</v>
      </c>
      <c r="G2293" s="11">
        <f t="shared" si="142"/>
        <v>0</v>
      </c>
      <c r="H2293" s="12">
        <f t="shared" si="143"/>
        <v>0</v>
      </c>
      <c r="I2293" s="324" t="s">
        <v>159</v>
      </c>
      <c r="J2293" s="17">
        <f>VLOOKUP(A2293,'TB 2023'!B:J,9,0)</f>
        <v>0</v>
      </c>
      <c r="K2293" s="18">
        <f t="shared" si="141"/>
        <v>0</v>
      </c>
      <c r="L2293" s="17">
        <f>VLOOKUP(A2293,'TB 2023'!B:M,12,0)</f>
        <v>0</v>
      </c>
      <c r="M2293" s="18">
        <f t="shared" si="144"/>
        <v>0</v>
      </c>
      <c r="O2293" s="15"/>
    </row>
    <row r="2294" spans="1:15" ht="13.5">
      <c r="A2294" s="13">
        <v>203080501</v>
      </c>
      <c r="B2294" s="14" t="s">
        <v>2349</v>
      </c>
      <c r="C2294" s="15">
        <v>0</v>
      </c>
      <c r="D2294" s="15">
        <v>0</v>
      </c>
      <c r="E2294" s="15">
        <v>255000</v>
      </c>
      <c r="F2294" s="15">
        <v>255000</v>
      </c>
      <c r="G2294" s="11">
        <f t="shared" si="142"/>
        <v>0</v>
      </c>
      <c r="H2294" s="12">
        <f t="shared" si="143"/>
        <v>0</v>
      </c>
      <c r="I2294" s="324" t="s">
        <v>159</v>
      </c>
      <c r="J2294" s="17">
        <f>VLOOKUP(A2294,'TB 2023'!B:J,9,0)</f>
        <v>0</v>
      </c>
      <c r="K2294" s="18">
        <f t="shared" si="141"/>
        <v>0</v>
      </c>
      <c r="L2294" s="17">
        <f>VLOOKUP(A2294,'TB 2023'!B:M,12,0)</f>
        <v>255000</v>
      </c>
      <c r="M2294" s="18">
        <f t="shared" si="144"/>
        <v>0</v>
      </c>
      <c r="O2294" s="15"/>
    </row>
    <row r="2295" spans="1:15" ht="13.5">
      <c r="A2295" s="13">
        <v>203080502</v>
      </c>
      <c r="B2295" s="14" t="s">
        <v>2350</v>
      </c>
      <c r="C2295" s="15">
        <v>0</v>
      </c>
      <c r="D2295" s="15">
        <v>0</v>
      </c>
      <c r="E2295" s="15">
        <v>21750</v>
      </c>
      <c r="F2295" s="15">
        <v>21750</v>
      </c>
      <c r="G2295" s="11">
        <f t="shared" si="142"/>
        <v>0</v>
      </c>
      <c r="H2295" s="12">
        <f t="shared" si="143"/>
        <v>0</v>
      </c>
      <c r="I2295" s="324" t="s">
        <v>159</v>
      </c>
      <c r="J2295" s="17">
        <f>VLOOKUP(A2295,'TB 2023'!B:J,9,0)</f>
        <v>0</v>
      </c>
      <c r="K2295" s="18">
        <f t="shared" si="141"/>
        <v>0</v>
      </c>
      <c r="L2295" s="17">
        <f>VLOOKUP(A2295,'TB 2023'!B:M,12,0)</f>
        <v>21750</v>
      </c>
      <c r="M2295" s="18">
        <f t="shared" si="144"/>
        <v>0</v>
      </c>
      <c r="O2295" s="15"/>
    </row>
    <row r="2296" spans="1:15" ht="13.5">
      <c r="A2296" s="13">
        <v>203080601</v>
      </c>
      <c r="B2296" s="14" t="s">
        <v>2351</v>
      </c>
      <c r="C2296" s="15">
        <v>0</v>
      </c>
      <c r="D2296" s="15">
        <v>0</v>
      </c>
      <c r="E2296" s="15">
        <v>0</v>
      </c>
      <c r="F2296" s="15">
        <v>0</v>
      </c>
      <c r="G2296" s="11">
        <f t="shared" si="142"/>
        <v>0</v>
      </c>
      <c r="H2296" s="12">
        <f t="shared" si="143"/>
        <v>0</v>
      </c>
      <c r="I2296" s="324" t="s">
        <v>159</v>
      </c>
      <c r="J2296" s="17">
        <f>VLOOKUP(A2296,'TB 2023'!B:J,9,0)</f>
        <v>0</v>
      </c>
      <c r="K2296" s="18">
        <f t="shared" si="141"/>
        <v>0</v>
      </c>
      <c r="L2296" s="17">
        <f>VLOOKUP(A2296,'TB 2023'!B:M,12,0)</f>
        <v>0</v>
      </c>
      <c r="M2296" s="18">
        <f t="shared" si="144"/>
        <v>0</v>
      </c>
      <c r="O2296" s="15"/>
    </row>
    <row r="2297" spans="1:15" ht="13.5">
      <c r="A2297" s="13">
        <v>203080602</v>
      </c>
      <c r="B2297" s="14" t="s">
        <v>2352</v>
      </c>
      <c r="C2297" s="15">
        <v>0</v>
      </c>
      <c r="D2297" s="15">
        <v>0</v>
      </c>
      <c r="E2297" s="15">
        <v>0</v>
      </c>
      <c r="F2297" s="15">
        <v>0</v>
      </c>
      <c r="G2297" s="11">
        <f t="shared" si="142"/>
        <v>0</v>
      </c>
      <c r="H2297" s="12">
        <f t="shared" si="143"/>
        <v>0</v>
      </c>
      <c r="I2297" s="324" t="s">
        <v>159</v>
      </c>
      <c r="J2297" s="17">
        <f>VLOOKUP(A2297,'TB 2023'!B:J,9,0)</f>
        <v>0</v>
      </c>
      <c r="K2297" s="18">
        <f t="shared" si="141"/>
        <v>0</v>
      </c>
      <c r="L2297" s="17">
        <f>VLOOKUP(A2297,'TB 2023'!B:M,12,0)</f>
        <v>0</v>
      </c>
      <c r="M2297" s="18">
        <f t="shared" si="144"/>
        <v>0</v>
      </c>
      <c r="O2297" s="15"/>
    </row>
    <row r="2298" spans="1:15" ht="13.5">
      <c r="A2298" s="13">
        <v>203080603</v>
      </c>
      <c r="B2298" s="14" t="s">
        <v>2353</v>
      </c>
      <c r="C2298" s="15">
        <v>0</v>
      </c>
      <c r="D2298" s="15">
        <v>0</v>
      </c>
      <c r="E2298" s="15">
        <v>26000</v>
      </c>
      <c r="F2298" s="15">
        <v>26000</v>
      </c>
      <c r="G2298" s="11">
        <f t="shared" si="142"/>
        <v>0</v>
      </c>
      <c r="H2298" s="12">
        <f t="shared" si="143"/>
        <v>0</v>
      </c>
      <c r="I2298" s="324" t="s">
        <v>159</v>
      </c>
      <c r="J2298" s="17">
        <f>VLOOKUP(A2298,'TB 2023'!B:J,9,0)</f>
        <v>0</v>
      </c>
      <c r="K2298" s="18">
        <f t="shared" si="141"/>
        <v>0</v>
      </c>
      <c r="L2298" s="17">
        <f>VLOOKUP(A2298,'TB 2023'!B:M,12,0)</f>
        <v>26000</v>
      </c>
      <c r="M2298" s="18">
        <f t="shared" si="144"/>
        <v>0</v>
      </c>
      <c r="O2298" s="15"/>
    </row>
    <row r="2299" spans="1:15" ht="13.5">
      <c r="A2299" s="13">
        <v>203080701</v>
      </c>
      <c r="B2299" s="14" t="s">
        <v>2354</v>
      </c>
      <c r="C2299" s="15">
        <v>0</v>
      </c>
      <c r="D2299" s="15">
        <v>0</v>
      </c>
      <c r="E2299" s="15">
        <v>0</v>
      </c>
      <c r="F2299" s="15">
        <v>0</v>
      </c>
      <c r="G2299" s="11">
        <f t="shared" si="142"/>
        <v>0</v>
      </c>
      <c r="H2299" s="12">
        <f t="shared" si="143"/>
        <v>0</v>
      </c>
      <c r="I2299" s="324" t="s">
        <v>159</v>
      </c>
      <c r="J2299" s="17">
        <f>VLOOKUP(A2299,'TB 2023'!B:J,9,0)</f>
        <v>0</v>
      </c>
      <c r="K2299" s="18">
        <f t="shared" si="141"/>
        <v>0</v>
      </c>
      <c r="L2299" s="17">
        <f>VLOOKUP(A2299,'TB 2023'!B:M,12,0)</f>
        <v>0</v>
      </c>
      <c r="M2299" s="18">
        <f t="shared" si="144"/>
        <v>0</v>
      </c>
      <c r="O2299" s="15"/>
    </row>
    <row r="2300" spans="1:15" ht="13.5">
      <c r="A2300" s="13">
        <v>203080702</v>
      </c>
      <c r="B2300" s="14" t="s">
        <v>2355</v>
      </c>
      <c r="C2300" s="15">
        <v>0</v>
      </c>
      <c r="D2300" s="15">
        <v>0</v>
      </c>
      <c r="E2300" s="15">
        <v>0</v>
      </c>
      <c r="F2300" s="15">
        <v>0</v>
      </c>
      <c r="G2300" s="11">
        <f t="shared" si="142"/>
        <v>0</v>
      </c>
      <c r="H2300" s="12">
        <f t="shared" si="143"/>
        <v>0</v>
      </c>
      <c r="I2300" s="324" t="s">
        <v>159</v>
      </c>
      <c r="J2300" s="17">
        <f>VLOOKUP(A2300,'TB 2023'!B:J,9,0)</f>
        <v>0</v>
      </c>
      <c r="K2300" s="18">
        <f t="shared" si="141"/>
        <v>0</v>
      </c>
      <c r="L2300" s="17">
        <f>VLOOKUP(A2300,'TB 2023'!B:M,12,0)</f>
        <v>0</v>
      </c>
      <c r="M2300" s="18">
        <f t="shared" si="144"/>
        <v>0</v>
      </c>
      <c r="O2300" s="15"/>
    </row>
    <row r="2301" spans="1:15" ht="13.5">
      <c r="A2301" s="13">
        <v>203080703</v>
      </c>
      <c r="B2301" s="14" t="s">
        <v>2356</v>
      </c>
      <c r="C2301" s="15">
        <v>0</v>
      </c>
      <c r="D2301" s="15">
        <v>0</v>
      </c>
      <c r="E2301" s="15">
        <v>173250</v>
      </c>
      <c r="F2301" s="15">
        <v>173250</v>
      </c>
      <c r="G2301" s="11">
        <f t="shared" si="142"/>
        <v>0</v>
      </c>
      <c r="H2301" s="12">
        <f t="shared" si="143"/>
        <v>0</v>
      </c>
      <c r="I2301" s="324" t="s">
        <v>159</v>
      </c>
      <c r="J2301" s="17">
        <f>VLOOKUP(A2301,'TB 2023'!B:J,9,0)</f>
        <v>0</v>
      </c>
      <c r="K2301" s="18">
        <f t="shared" si="141"/>
        <v>0</v>
      </c>
      <c r="L2301" s="17">
        <f>VLOOKUP(A2301,'TB 2023'!B:M,12,0)</f>
        <v>173250</v>
      </c>
      <c r="M2301" s="18">
        <f t="shared" si="144"/>
        <v>0</v>
      </c>
      <c r="O2301" s="15"/>
    </row>
    <row r="2302" spans="1:15" ht="13.5">
      <c r="A2302" s="13">
        <v>203080704</v>
      </c>
      <c r="B2302" s="14" t="s">
        <v>2357</v>
      </c>
      <c r="C2302" s="15">
        <v>0</v>
      </c>
      <c r="D2302" s="15">
        <v>0</v>
      </c>
      <c r="E2302" s="15">
        <v>30000</v>
      </c>
      <c r="F2302" s="15">
        <v>30000</v>
      </c>
      <c r="G2302" s="11">
        <f t="shared" si="142"/>
        <v>0</v>
      </c>
      <c r="H2302" s="12">
        <f t="shared" si="143"/>
        <v>0</v>
      </c>
      <c r="I2302" s="324" t="s">
        <v>159</v>
      </c>
      <c r="J2302" s="17">
        <f>VLOOKUP(A2302,'TB 2023'!B:J,9,0)</f>
        <v>0</v>
      </c>
      <c r="K2302" s="18">
        <f t="shared" si="141"/>
        <v>0</v>
      </c>
      <c r="L2302" s="17">
        <f>VLOOKUP(A2302,'TB 2023'!B:M,12,0)</f>
        <v>30000</v>
      </c>
      <c r="M2302" s="18">
        <f t="shared" si="144"/>
        <v>0</v>
      </c>
      <c r="O2302" s="15"/>
    </row>
    <row r="2303" spans="1:15" ht="13.5">
      <c r="A2303" s="13">
        <v>203080705</v>
      </c>
      <c r="B2303" s="14" t="s">
        <v>2358</v>
      </c>
      <c r="C2303" s="15">
        <v>0</v>
      </c>
      <c r="D2303" s="15">
        <v>0</v>
      </c>
      <c r="E2303" s="15">
        <v>0</v>
      </c>
      <c r="F2303" s="15">
        <v>0</v>
      </c>
      <c r="G2303" s="11">
        <f t="shared" si="142"/>
        <v>0</v>
      </c>
      <c r="H2303" s="12">
        <f t="shared" si="143"/>
        <v>0</v>
      </c>
      <c r="I2303" s="324" t="s">
        <v>159</v>
      </c>
      <c r="J2303" s="17">
        <f>VLOOKUP(A2303,'TB 2023'!B:J,9,0)</f>
        <v>0</v>
      </c>
      <c r="K2303" s="18">
        <f t="shared" si="141"/>
        <v>0</v>
      </c>
      <c r="L2303" s="17">
        <f>VLOOKUP(A2303,'TB 2023'!B:M,12,0)</f>
        <v>0</v>
      </c>
      <c r="M2303" s="18">
        <f t="shared" si="144"/>
        <v>0</v>
      </c>
      <c r="O2303" s="15"/>
    </row>
    <row r="2304" spans="1:15" ht="13.5">
      <c r="A2304" s="13">
        <v>203080801</v>
      </c>
      <c r="B2304" s="14" t="s">
        <v>2359</v>
      </c>
      <c r="C2304" s="15">
        <v>0</v>
      </c>
      <c r="D2304" s="15">
        <v>0</v>
      </c>
      <c r="E2304" s="15">
        <v>0</v>
      </c>
      <c r="F2304" s="15">
        <v>0</v>
      </c>
      <c r="G2304" s="11">
        <f t="shared" si="142"/>
        <v>0</v>
      </c>
      <c r="H2304" s="12">
        <f t="shared" si="143"/>
        <v>0</v>
      </c>
      <c r="I2304" s="324" t="s">
        <v>159</v>
      </c>
      <c r="J2304" s="17">
        <f>VLOOKUP(A2304,'TB 2023'!B:J,9,0)</f>
        <v>0</v>
      </c>
      <c r="K2304" s="18">
        <f t="shared" si="141"/>
        <v>0</v>
      </c>
      <c r="L2304" s="17">
        <f>VLOOKUP(A2304,'TB 2023'!B:M,12,0)</f>
        <v>0</v>
      </c>
      <c r="M2304" s="18">
        <f t="shared" si="144"/>
        <v>0</v>
      </c>
      <c r="O2304" s="15"/>
    </row>
    <row r="2305" spans="1:15" ht="13.5">
      <c r="A2305" s="13">
        <v>203080802</v>
      </c>
      <c r="B2305" s="14" t="s">
        <v>2360</v>
      </c>
      <c r="C2305" s="15">
        <v>0</v>
      </c>
      <c r="D2305" s="15">
        <v>0</v>
      </c>
      <c r="E2305" s="15">
        <v>80000</v>
      </c>
      <c r="F2305" s="15">
        <v>80000</v>
      </c>
      <c r="G2305" s="11">
        <f t="shared" si="142"/>
        <v>0</v>
      </c>
      <c r="H2305" s="12">
        <f t="shared" si="143"/>
        <v>0</v>
      </c>
      <c r="I2305" s="324" t="s">
        <v>159</v>
      </c>
      <c r="J2305" s="17">
        <f>VLOOKUP(A2305,'TB 2023'!B:J,9,0)</f>
        <v>0</v>
      </c>
      <c r="K2305" s="18">
        <f t="shared" si="141"/>
        <v>0</v>
      </c>
      <c r="L2305" s="17">
        <f>VLOOKUP(A2305,'TB 2023'!B:M,12,0)</f>
        <v>80000</v>
      </c>
      <c r="M2305" s="18">
        <f t="shared" si="144"/>
        <v>0</v>
      </c>
      <c r="O2305" s="15"/>
    </row>
    <row r="2306" spans="1:15" ht="13.5">
      <c r="A2306" s="13">
        <v>203080903</v>
      </c>
      <c r="B2306" s="14" t="s">
        <v>2361</v>
      </c>
      <c r="C2306" s="15">
        <v>0</v>
      </c>
      <c r="D2306" s="15">
        <v>0</v>
      </c>
      <c r="E2306" s="15">
        <v>11250</v>
      </c>
      <c r="F2306" s="15">
        <v>11250</v>
      </c>
      <c r="G2306" s="11">
        <f t="shared" si="142"/>
        <v>0</v>
      </c>
      <c r="H2306" s="12">
        <f t="shared" si="143"/>
        <v>0</v>
      </c>
      <c r="I2306" s="324" t="s">
        <v>159</v>
      </c>
      <c r="J2306" s="17">
        <f>VLOOKUP(A2306,'TB 2023'!B:J,9,0)</f>
        <v>0</v>
      </c>
      <c r="K2306" s="18">
        <f t="shared" si="141"/>
        <v>0</v>
      </c>
      <c r="L2306" s="17">
        <f>VLOOKUP(A2306,'TB 2023'!B:M,12,0)</f>
        <v>11250</v>
      </c>
      <c r="M2306" s="18">
        <f t="shared" si="144"/>
        <v>0</v>
      </c>
      <c r="O2306" s="15"/>
    </row>
    <row r="2307" spans="1:15" ht="13.5">
      <c r="A2307" s="13">
        <v>203080904</v>
      </c>
      <c r="B2307" s="14" t="s">
        <v>2362</v>
      </c>
      <c r="C2307" s="15">
        <v>0</v>
      </c>
      <c r="D2307" s="15">
        <v>0</v>
      </c>
      <c r="E2307" s="15">
        <v>27625</v>
      </c>
      <c r="F2307" s="15">
        <v>27625</v>
      </c>
      <c r="G2307" s="11">
        <f t="shared" si="142"/>
        <v>0</v>
      </c>
      <c r="H2307" s="12">
        <f t="shared" si="143"/>
        <v>0</v>
      </c>
      <c r="I2307" s="324" t="s">
        <v>159</v>
      </c>
      <c r="J2307" s="17">
        <f>VLOOKUP(A2307,'TB 2023'!B:J,9,0)</f>
        <v>0</v>
      </c>
      <c r="K2307" s="18">
        <f t="shared" si="141"/>
        <v>0</v>
      </c>
      <c r="L2307" s="17">
        <f>VLOOKUP(A2307,'TB 2023'!B:M,12,0)</f>
        <v>27625</v>
      </c>
      <c r="M2307" s="18">
        <f t="shared" si="144"/>
        <v>0</v>
      </c>
      <c r="O2307" s="15"/>
    </row>
    <row r="2308" spans="1:15" ht="13.5">
      <c r="A2308" s="13">
        <v>203080905</v>
      </c>
      <c r="B2308" s="14" t="s">
        <v>2363</v>
      </c>
      <c r="C2308" s="15">
        <v>0</v>
      </c>
      <c r="D2308" s="15">
        <v>0</v>
      </c>
      <c r="E2308" s="15">
        <v>25000</v>
      </c>
      <c r="F2308" s="15">
        <v>25000</v>
      </c>
      <c r="G2308" s="11">
        <f t="shared" si="142"/>
        <v>0</v>
      </c>
      <c r="H2308" s="12">
        <f t="shared" si="143"/>
        <v>0</v>
      </c>
      <c r="I2308" s="324" t="s">
        <v>159</v>
      </c>
      <c r="J2308" s="17">
        <f>VLOOKUP(A2308,'TB 2023'!B:J,9,0)</f>
        <v>0</v>
      </c>
      <c r="K2308" s="18">
        <f t="shared" si="141"/>
        <v>0</v>
      </c>
      <c r="L2308" s="17">
        <f>VLOOKUP(A2308,'TB 2023'!B:M,12,0)</f>
        <v>25000</v>
      </c>
      <c r="M2308" s="18">
        <f t="shared" si="144"/>
        <v>0</v>
      </c>
      <c r="O2308" s="15"/>
    </row>
    <row r="2309" spans="1:15" ht="13.5">
      <c r="A2309" s="13">
        <v>203080906</v>
      </c>
      <c r="B2309" s="14" t="s">
        <v>2364</v>
      </c>
      <c r="C2309" s="15">
        <v>0</v>
      </c>
      <c r="D2309" s="15">
        <v>0</v>
      </c>
      <c r="E2309" s="15">
        <v>26000</v>
      </c>
      <c r="F2309" s="15">
        <v>26000</v>
      </c>
      <c r="G2309" s="11">
        <f t="shared" si="142"/>
        <v>0</v>
      </c>
      <c r="H2309" s="12">
        <f t="shared" si="143"/>
        <v>0</v>
      </c>
      <c r="I2309" s="324" t="s">
        <v>159</v>
      </c>
      <c r="J2309" s="17">
        <f>VLOOKUP(A2309,'TB 2023'!B:J,9,0)</f>
        <v>0</v>
      </c>
      <c r="K2309" s="18">
        <f t="shared" ref="K2309:K2372" si="145">J2309-C2309</f>
        <v>0</v>
      </c>
      <c r="L2309" s="17">
        <f>VLOOKUP(A2309,'TB 2023'!B:M,12,0)</f>
        <v>26000</v>
      </c>
      <c r="M2309" s="18">
        <f t="shared" si="144"/>
        <v>0</v>
      </c>
      <c r="O2309" s="15"/>
    </row>
    <row r="2310" spans="1:15" ht="13.5">
      <c r="A2310" s="13">
        <v>203081001</v>
      </c>
      <c r="B2310" s="14" t="s">
        <v>2365</v>
      </c>
      <c r="C2310" s="15">
        <v>0</v>
      </c>
      <c r="D2310" s="15">
        <v>0</v>
      </c>
      <c r="E2310" s="15">
        <v>0</v>
      </c>
      <c r="F2310" s="15">
        <v>0</v>
      </c>
      <c r="G2310" s="11">
        <f t="shared" ref="G2310:G2373" si="146">IF((C2310+E2310)-(D2310+F2310)&lt;0,0,(C2310+E2310)-(D2310+F2310))</f>
        <v>0</v>
      </c>
      <c r="H2310" s="12">
        <f t="shared" ref="H2310:H2373" si="147">-IF((C2310+E2310)-(D2310+F2310)&lt;0,(C2310+E2310)-(D2310+F2310),0)</f>
        <v>0</v>
      </c>
      <c r="I2310" s="324" t="s">
        <v>159</v>
      </c>
      <c r="J2310" s="17">
        <f>VLOOKUP(A2310,'TB 2023'!B:J,9,0)</f>
        <v>0</v>
      </c>
      <c r="K2310" s="18">
        <f t="shared" si="145"/>
        <v>0</v>
      </c>
      <c r="L2310" s="17">
        <f>VLOOKUP(A2310,'TB 2023'!B:M,12,0)</f>
        <v>0</v>
      </c>
      <c r="M2310" s="18">
        <f t="shared" ref="M2310:M2373" si="148">L2310-F2310</f>
        <v>0</v>
      </c>
      <c r="O2310" s="15"/>
    </row>
    <row r="2311" spans="1:15" ht="13.5">
      <c r="A2311" s="13">
        <v>203081002</v>
      </c>
      <c r="B2311" s="14" t="s">
        <v>2366</v>
      </c>
      <c r="C2311" s="15">
        <v>0</v>
      </c>
      <c r="D2311" s="15">
        <v>0</v>
      </c>
      <c r="E2311" s="15">
        <v>0</v>
      </c>
      <c r="F2311" s="15">
        <v>0</v>
      </c>
      <c r="G2311" s="11">
        <f t="shared" si="146"/>
        <v>0</v>
      </c>
      <c r="H2311" s="12">
        <f t="shared" si="147"/>
        <v>0</v>
      </c>
      <c r="I2311" s="324" t="s">
        <v>159</v>
      </c>
      <c r="J2311" s="17">
        <f>VLOOKUP(A2311,'TB 2023'!B:J,9,0)</f>
        <v>0</v>
      </c>
      <c r="K2311" s="18">
        <f t="shared" si="145"/>
        <v>0</v>
      </c>
      <c r="L2311" s="17">
        <f>VLOOKUP(A2311,'TB 2023'!B:M,12,0)</f>
        <v>0</v>
      </c>
      <c r="M2311" s="18">
        <f t="shared" si="148"/>
        <v>0</v>
      </c>
      <c r="O2311" s="15"/>
    </row>
    <row r="2312" spans="1:15" ht="13.5">
      <c r="A2312" s="13">
        <v>203081101</v>
      </c>
      <c r="B2312" s="14" t="s">
        <v>2367</v>
      </c>
      <c r="C2312" s="15">
        <v>0</v>
      </c>
      <c r="D2312" s="15">
        <v>0</v>
      </c>
      <c r="E2312" s="15">
        <v>80000</v>
      </c>
      <c r="F2312" s="15">
        <v>80000</v>
      </c>
      <c r="G2312" s="11">
        <f t="shared" si="146"/>
        <v>0</v>
      </c>
      <c r="H2312" s="12">
        <f t="shared" si="147"/>
        <v>0</v>
      </c>
      <c r="I2312" s="324" t="s">
        <v>159</v>
      </c>
      <c r="J2312" s="17">
        <f>VLOOKUP(A2312,'TB 2023'!B:J,9,0)</f>
        <v>0</v>
      </c>
      <c r="K2312" s="18">
        <f t="shared" si="145"/>
        <v>0</v>
      </c>
      <c r="L2312" s="17">
        <f>VLOOKUP(A2312,'TB 2023'!B:M,12,0)</f>
        <v>80000</v>
      </c>
      <c r="M2312" s="18">
        <f t="shared" si="148"/>
        <v>0</v>
      </c>
      <c r="O2312" s="15"/>
    </row>
    <row r="2313" spans="1:15" ht="13.5">
      <c r="A2313" s="13">
        <v>203081102</v>
      </c>
      <c r="B2313" s="14" t="s">
        <v>2368</v>
      </c>
      <c r="C2313" s="15">
        <v>0</v>
      </c>
      <c r="D2313" s="15">
        <v>0</v>
      </c>
      <c r="E2313" s="15">
        <v>87667</v>
      </c>
      <c r="F2313" s="15">
        <v>87667</v>
      </c>
      <c r="G2313" s="11">
        <f t="shared" si="146"/>
        <v>0</v>
      </c>
      <c r="H2313" s="12">
        <f t="shared" si="147"/>
        <v>0</v>
      </c>
      <c r="I2313" s="324" t="s">
        <v>159</v>
      </c>
      <c r="J2313" s="17">
        <f>VLOOKUP(A2313,'TB 2023'!B:J,9,0)</f>
        <v>0</v>
      </c>
      <c r="K2313" s="18">
        <f t="shared" si="145"/>
        <v>0</v>
      </c>
      <c r="L2313" s="17">
        <f>VLOOKUP(A2313,'TB 2023'!B:M,12,0)</f>
        <v>87667</v>
      </c>
      <c r="M2313" s="18">
        <f t="shared" si="148"/>
        <v>0</v>
      </c>
      <c r="O2313" s="15"/>
    </row>
    <row r="2314" spans="1:15" ht="13.5">
      <c r="A2314" s="13">
        <v>203081103</v>
      </c>
      <c r="B2314" s="14" t="s">
        <v>2369</v>
      </c>
      <c r="C2314" s="15">
        <v>0</v>
      </c>
      <c r="D2314" s="15">
        <v>0</v>
      </c>
      <c r="E2314" s="15">
        <v>132500</v>
      </c>
      <c r="F2314" s="15">
        <v>132500</v>
      </c>
      <c r="G2314" s="11">
        <f t="shared" si="146"/>
        <v>0</v>
      </c>
      <c r="H2314" s="12">
        <f t="shared" si="147"/>
        <v>0</v>
      </c>
      <c r="I2314" s="324" t="s">
        <v>159</v>
      </c>
      <c r="J2314" s="17">
        <f>VLOOKUP(A2314,'TB 2023'!B:J,9,0)</f>
        <v>0</v>
      </c>
      <c r="K2314" s="18">
        <f t="shared" si="145"/>
        <v>0</v>
      </c>
      <c r="L2314" s="17">
        <f>VLOOKUP(A2314,'TB 2023'!B:M,12,0)</f>
        <v>132500</v>
      </c>
      <c r="M2314" s="18">
        <f t="shared" si="148"/>
        <v>0</v>
      </c>
      <c r="O2314" s="15"/>
    </row>
    <row r="2315" spans="1:15" ht="13.5">
      <c r="A2315" s="13">
        <v>203081104</v>
      </c>
      <c r="B2315" s="14" t="s">
        <v>2370</v>
      </c>
      <c r="C2315" s="15">
        <v>0</v>
      </c>
      <c r="D2315" s="15">
        <v>0</v>
      </c>
      <c r="E2315" s="15">
        <v>16300</v>
      </c>
      <c r="F2315" s="15">
        <v>16300</v>
      </c>
      <c r="G2315" s="11">
        <f t="shared" si="146"/>
        <v>0</v>
      </c>
      <c r="H2315" s="12">
        <f t="shared" si="147"/>
        <v>0</v>
      </c>
      <c r="I2315" s="324" t="s">
        <v>159</v>
      </c>
      <c r="J2315" s="17">
        <f>VLOOKUP(A2315,'TB 2023'!B:J,9,0)</f>
        <v>0</v>
      </c>
      <c r="K2315" s="18">
        <f t="shared" si="145"/>
        <v>0</v>
      </c>
      <c r="L2315" s="17">
        <f>VLOOKUP(A2315,'TB 2023'!B:M,12,0)</f>
        <v>16300</v>
      </c>
      <c r="M2315" s="18">
        <f t="shared" si="148"/>
        <v>0</v>
      </c>
      <c r="O2315" s="15"/>
    </row>
    <row r="2316" spans="1:15" ht="13.5">
      <c r="A2316" s="13">
        <v>203081105</v>
      </c>
      <c r="B2316" s="14" t="s">
        <v>3291</v>
      </c>
      <c r="C2316" s="15">
        <v>0</v>
      </c>
      <c r="D2316" s="15">
        <v>0</v>
      </c>
      <c r="E2316" s="15">
        <v>15150</v>
      </c>
      <c r="F2316" s="15">
        <v>15150</v>
      </c>
      <c r="G2316" s="11">
        <f t="shared" si="146"/>
        <v>0</v>
      </c>
      <c r="H2316" s="12">
        <f t="shared" si="147"/>
        <v>0</v>
      </c>
      <c r="I2316" s="324" t="s">
        <v>159</v>
      </c>
      <c r="J2316" s="17">
        <f>VLOOKUP(A2316,'TB 2023'!B:J,9,0)</f>
        <v>0</v>
      </c>
      <c r="K2316" s="18">
        <f t="shared" si="145"/>
        <v>0</v>
      </c>
      <c r="L2316" s="17">
        <f>VLOOKUP(A2316,'TB 2023'!B:M,12,0)</f>
        <v>15150</v>
      </c>
      <c r="M2316" s="18">
        <f t="shared" si="148"/>
        <v>0</v>
      </c>
      <c r="O2316" s="15"/>
    </row>
    <row r="2317" spans="1:15" ht="13.5">
      <c r="A2317" s="13">
        <v>204020101</v>
      </c>
      <c r="B2317" s="14" t="s">
        <v>2371</v>
      </c>
      <c r="C2317" s="15">
        <v>0</v>
      </c>
      <c r="D2317" s="15">
        <v>445379.59</v>
      </c>
      <c r="E2317" s="15">
        <v>0</v>
      </c>
      <c r="F2317" s="15">
        <v>13351.470000000001</v>
      </c>
      <c r="G2317" s="11">
        <f t="shared" si="146"/>
        <v>0</v>
      </c>
      <c r="H2317" s="12">
        <f t="shared" si="147"/>
        <v>458731.06000000006</v>
      </c>
      <c r="I2317" s="324" t="s">
        <v>159</v>
      </c>
      <c r="J2317" s="17">
        <f>VLOOKUP(A2317,'TB 2023'!B:J,9,0)</f>
        <v>0</v>
      </c>
      <c r="K2317" s="18">
        <f t="shared" si="145"/>
        <v>0</v>
      </c>
      <c r="L2317" s="17">
        <f>VLOOKUP(A2317,'TB 2023'!B:M,12,0)</f>
        <v>13351.470000000001</v>
      </c>
      <c r="M2317" s="18">
        <f t="shared" si="148"/>
        <v>0</v>
      </c>
      <c r="O2317" s="15"/>
    </row>
    <row r="2318" spans="1:15" ht="13.5">
      <c r="A2318" s="13">
        <v>204020102</v>
      </c>
      <c r="B2318" s="14" t="s">
        <v>2372</v>
      </c>
      <c r="C2318" s="15">
        <v>0</v>
      </c>
      <c r="D2318" s="15">
        <v>695872.20000000007</v>
      </c>
      <c r="E2318" s="15">
        <v>0</v>
      </c>
      <c r="F2318" s="15">
        <v>108455.41</v>
      </c>
      <c r="G2318" s="11">
        <f t="shared" si="146"/>
        <v>0</v>
      </c>
      <c r="H2318" s="12">
        <f t="shared" si="147"/>
        <v>804327.6100000001</v>
      </c>
      <c r="I2318" s="324" t="s">
        <v>159</v>
      </c>
      <c r="J2318" s="17">
        <f>VLOOKUP(A2318,'TB 2023'!B:J,9,0)</f>
        <v>0</v>
      </c>
      <c r="K2318" s="18">
        <f t="shared" si="145"/>
        <v>0</v>
      </c>
      <c r="L2318" s="17">
        <f>VLOOKUP(A2318,'TB 2023'!B:M,12,0)</f>
        <v>108455.41</v>
      </c>
      <c r="M2318" s="18">
        <f t="shared" si="148"/>
        <v>0</v>
      </c>
      <c r="O2318" s="15"/>
    </row>
    <row r="2319" spans="1:15" ht="13.5">
      <c r="A2319" s="13">
        <v>204020103</v>
      </c>
      <c r="B2319" s="14" t="s">
        <v>2373</v>
      </c>
      <c r="C2319" s="15">
        <v>0</v>
      </c>
      <c r="D2319" s="15">
        <v>236067.85</v>
      </c>
      <c r="E2319" s="15">
        <v>129570.36</v>
      </c>
      <c r="F2319" s="15">
        <v>48265.37</v>
      </c>
      <c r="G2319" s="11">
        <f t="shared" si="146"/>
        <v>0</v>
      </c>
      <c r="H2319" s="12">
        <f t="shared" si="147"/>
        <v>154762.86000000004</v>
      </c>
      <c r="I2319" s="324" t="s">
        <v>159</v>
      </c>
      <c r="J2319" s="17">
        <f>VLOOKUP(A2319,'TB 2023'!B:J,9,0)</f>
        <v>0</v>
      </c>
      <c r="K2319" s="18">
        <f t="shared" si="145"/>
        <v>0</v>
      </c>
      <c r="L2319" s="17">
        <f>VLOOKUP(A2319,'TB 2023'!B:M,12,0)</f>
        <v>48265.37</v>
      </c>
      <c r="M2319" s="18">
        <f t="shared" si="148"/>
        <v>0</v>
      </c>
      <c r="O2319" s="15"/>
    </row>
    <row r="2320" spans="1:15" ht="13.5">
      <c r="A2320" s="13">
        <v>204020201</v>
      </c>
      <c r="B2320" s="14" t="s">
        <v>2374</v>
      </c>
      <c r="C2320" s="15">
        <v>0</v>
      </c>
      <c r="D2320" s="15">
        <v>844800.58000000007</v>
      </c>
      <c r="E2320" s="15">
        <v>0</v>
      </c>
      <c r="F2320" s="15">
        <v>14418.17</v>
      </c>
      <c r="G2320" s="11">
        <f t="shared" si="146"/>
        <v>0</v>
      </c>
      <c r="H2320" s="12">
        <f t="shared" si="147"/>
        <v>859218.75000000012</v>
      </c>
      <c r="I2320" s="324" t="s">
        <v>159</v>
      </c>
      <c r="J2320" s="17">
        <f>VLOOKUP(A2320,'TB 2023'!B:J,9,0)</f>
        <v>0</v>
      </c>
      <c r="K2320" s="18">
        <f t="shared" si="145"/>
        <v>0</v>
      </c>
      <c r="L2320" s="17">
        <f>VLOOKUP(A2320,'TB 2023'!B:M,12,0)</f>
        <v>14418.17</v>
      </c>
      <c r="M2320" s="18">
        <f t="shared" si="148"/>
        <v>0</v>
      </c>
      <c r="O2320" s="15"/>
    </row>
    <row r="2321" spans="1:15" ht="13.5">
      <c r="A2321" s="13">
        <v>204020202</v>
      </c>
      <c r="B2321" s="14" t="s">
        <v>2375</v>
      </c>
      <c r="C2321" s="15">
        <v>0</v>
      </c>
      <c r="D2321" s="15">
        <v>3416447.43</v>
      </c>
      <c r="E2321" s="15">
        <v>30500</v>
      </c>
      <c r="F2321" s="15">
        <v>425504.51</v>
      </c>
      <c r="G2321" s="11">
        <f t="shared" si="146"/>
        <v>0</v>
      </c>
      <c r="H2321" s="12">
        <f t="shared" si="147"/>
        <v>3811451.9400000004</v>
      </c>
      <c r="I2321" s="324" t="s">
        <v>159</v>
      </c>
      <c r="J2321" s="17">
        <f>VLOOKUP(A2321,'TB 2023'!B:J,9,0)</f>
        <v>0</v>
      </c>
      <c r="K2321" s="18">
        <f t="shared" si="145"/>
        <v>0</v>
      </c>
      <c r="L2321" s="17">
        <f>VLOOKUP(A2321,'TB 2023'!B:M,12,0)</f>
        <v>425504.51</v>
      </c>
      <c r="M2321" s="18">
        <f t="shared" si="148"/>
        <v>0</v>
      </c>
      <c r="O2321" s="15"/>
    </row>
    <row r="2322" spans="1:15" ht="13.5">
      <c r="A2322" s="13">
        <v>204020203</v>
      </c>
      <c r="B2322" s="14" t="s">
        <v>2376</v>
      </c>
      <c r="C2322" s="15">
        <v>0</v>
      </c>
      <c r="D2322" s="15">
        <v>1654638.3900000001</v>
      </c>
      <c r="E2322" s="15">
        <v>0</v>
      </c>
      <c r="F2322" s="15">
        <v>175211.21</v>
      </c>
      <c r="G2322" s="11">
        <f t="shared" si="146"/>
        <v>0</v>
      </c>
      <c r="H2322" s="12">
        <f t="shared" si="147"/>
        <v>1829849.6</v>
      </c>
      <c r="I2322" s="324" t="s">
        <v>159</v>
      </c>
      <c r="J2322" s="17">
        <f>VLOOKUP(A2322,'TB 2023'!B:J,9,0)</f>
        <v>0</v>
      </c>
      <c r="K2322" s="18">
        <f t="shared" si="145"/>
        <v>0</v>
      </c>
      <c r="L2322" s="17">
        <f>VLOOKUP(A2322,'TB 2023'!B:M,12,0)</f>
        <v>175211.21</v>
      </c>
      <c r="M2322" s="18">
        <f t="shared" si="148"/>
        <v>0</v>
      </c>
      <c r="O2322" s="15"/>
    </row>
    <row r="2323" spans="1:15" ht="13.5">
      <c r="A2323" s="13">
        <v>204020204</v>
      </c>
      <c r="B2323" s="14" t="s">
        <v>2377</v>
      </c>
      <c r="C2323" s="15">
        <v>0</v>
      </c>
      <c r="D2323" s="15">
        <v>1175357.3500000001</v>
      </c>
      <c r="E2323" s="15">
        <v>4735</v>
      </c>
      <c r="F2323" s="15">
        <v>361072.43</v>
      </c>
      <c r="G2323" s="11">
        <f t="shared" si="146"/>
        <v>0</v>
      </c>
      <c r="H2323" s="12">
        <f t="shared" si="147"/>
        <v>1531694.78</v>
      </c>
      <c r="I2323" s="324" t="s">
        <v>159</v>
      </c>
      <c r="J2323" s="17">
        <f>VLOOKUP(A2323,'TB 2023'!B:J,9,0)</f>
        <v>0</v>
      </c>
      <c r="K2323" s="18">
        <f t="shared" si="145"/>
        <v>0</v>
      </c>
      <c r="L2323" s="17">
        <f>VLOOKUP(A2323,'TB 2023'!B:M,12,0)</f>
        <v>361072.43</v>
      </c>
      <c r="M2323" s="18">
        <f t="shared" si="148"/>
        <v>0</v>
      </c>
      <c r="O2323" s="15"/>
    </row>
    <row r="2324" spans="1:15" ht="13.5">
      <c r="A2324" s="13">
        <v>204020205</v>
      </c>
      <c r="B2324" s="14" t="s">
        <v>2378</v>
      </c>
      <c r="C2324" s="15">
        <v>0</v>
      </c>
      <c r="D2324" s="15">
        <v>152119.56</v>
      </c>
      <c r="E2324" s="15">
        <v>0</v>
      </c>
      <c r="F2324" s="15">
        <v>31634.73</v>
      </c>
      <c r="G2324" s="11">
        <f t="shared" si="146"/>
        <v>0</v>
      </c>
      <c r="H2324" s="12">
        <f t="shared" si="147"/>
        <v>183754.29</v>
      </c>
      <c r="I2324" s="324" t="s">
        <v>159</v>
      </c>
      <c r="J2324" s="17">
        <f>VLOOKUP(A2324,'TB 2023'!B:J,9,0)</f>
        <v>0</v>
      </c>
      <c r="K2324" s="18">
        <f t="shared" si="145"/>
        <v>0</v>
      </c>
      <c r="L2324" s="17">
        <f>VLOOKUP(A2324,'TB 2023'!B:M,12,0)</f>
        <v>31634.73</v>
      </c>
      <c r="M2324" s="18">
        <f t="shared" si="148"/>
        <v>0</v>
      </c>
      <c r="O2324" s="15"/>
    </row>
    <row r="2325" spans="1:15" ht="13.5">
      <c r="A2325" s="13">
        <v>204020206</v>
      </c>
      <c r="B2325" s="14" t="s">
        <v>2379</v>
      </c>
      <c r="C2325" s="15">
        <v>0</v>
      </c>
      <c r="D2325" s="15">
        <v>49000</v>
      </c>
      <c r="E2325" s="15">
        <v>0</v>
      </c>
      <c r="F2325" s="15">
        <v>29570</v>
      </c>
      <c r="G2325" s="11">
        <f t="shared" si="146"/>
        <v>0</v>
      </c>
      <c r="H2325" s="12">
        <f t="shared" si="147"/>
        <v>78570</v>
      </c>
      <c r="I2325" s="324" t="s">
        <v>159</v>
      </c>
      <c r="J2325" s="17">
        <f>VLOOKUP(A2325,'TB 2023'!B:J,9,0)</f>
        <v>0</v>
      </c>
      <c r="K2325" s="18">
        <f t="shared" si="145"/>
        <v>0</v>
      </c>
      <c r="L2325" s="17">
        <f>VLOOKUP(A2325,'TB 2023'!B:M,12,0)</f>
        <v>29570</v>
      </c>
      <c r="M2325" s="18">
        <f t="shared" si="148"/>
        <v>0</v>
      </c>
      <c r="O2325" s="15"/>
    </row>
    <row r="2326" spans="1:15" ht="13.5">
      <c r="A2326" s="13">
        <v>204020207</v>
      </c>
      <c r="B2326" s="14" t="s">
        <v>4472</v>
      </c>
      <c r="C2326" s="15">
        <v>0</v>
      </c>
      <c r="D2326" s="15">
        <v>15588.65</v>
      </c>
      <c r="E2326" s="15">
        <v>0</v>
      </c>
      <c r="F2326" s="15">
        <v>36098.36</v>
      </c>
      <c r="G2326" s="11">
        <f t="shared" si="146"/>
        <v>0</v>
      </c>
      <c r="H2326" s="12">
        <f t="shared" si="147"/>
        <v>51687.01</v>
      </c>
      <c r="I2326" s="324" t="s">
        <v>159</v>
      </c>
      <c r="J2326" s="17">
        <f>VLOOKUP(A2326,'TB 2023'!B:J,9,0)</f>
        <v>0</v>
      </c>
      <c r="K2326" s="18">
        <f t="shared" si="145"/>
        <v>0</v>
      </c>
      <c r="L2326" s="17">
        <f>VLOOKUP(A2326,'TB 2023'!B:M,12,0)</f>
        <v>36098.36</v>
      </c>
      <c r="M2326" s="18">
        <f t="shared" si="148"/>
        <v>0</v>
      </c>
      <c r="O2326" s="15"/>
    </row>
    <row r="2327" spans="1:15" ht="13.5">
      <c r="A2327" s="13">
        <v>204020208</v>
      </c>
      <c r="B2327" s="14" t="s">
        <v>2381</v>
      </c>
      <c r="C2327" s="15">
        <v>0</v>
      </c>
      <c r="D2327" s="15">
        <v>55014.19</v>
      </c>
      <c r="E2327" s="15">
        <v>0</v>
      </c>
      <c r="F2327" s="15">
        <v>131684.11000000002</v>
      </c>
      <c r="G2327" s="11">
        <f t="shared" si="146"/>
        <v>0</v>
      </c>
      <c r="H2327" s="12">
        <f t="shared" si="147"/>
        <v>186698.30000000002</v>
      </c>
      <c r="I2327" s="324" t="s">
        <v>159</v>
      </c>
      <c r="J2327" s="17">
        <f>VLOOKUP(A2327,'TB 2023'!B:J,9,0)</f>
        <v>0</v>
      </c>
      <c r="K2327" s="18">
        <f t="shared" si="145"/>
        <v>0</v>
      </c>
      <c r="L2327" s="17">
        <f>VLOOKUP(A2327,'TB 2023'!B:M,12,0)</f>
        <v>131684.11000000002</v>
      </c>
      <c r="M2327" s="18">
        <f t="shared" si="148"/>
        <v>0</v>
      </c>
      <c r="O2327" s="15"/>
    </row>
    <row r="2328" spans="1:15" ht="13.5">
      <c r="A2328" s="13">
        <v>204020210</v>
      </c>
      <c r="B2328" s="14" t="s">
        <v>4169</v>
      </c>
      <c r="C2328" s="15">
        <v>0</v>
      </c>
      <c r="D2328" s="15">
        <v>0</v>
      </c>
      <c r="E2328" s="15">
        <v>0</v>
      </c>
      <c r="F2328" s="15">
        <v>8952.66</v>
      </c>
      <c r="G2328" s="11">
        <f t="shared" si="146"/>
        <v>0</v>
      </c>
      <c r="H2328" s="12">
        <f t="shared" si="147"/>
        <v>8952.66</v>
      </c>
      <c r="I2328" s="324" t="s">
        <v>159</v>
      </c>
      <c r="J2328" s="17">
        <f>VLOOKUP(A2328,'TB 2023'!B:J,9,0)</f>
        <v>0</v>
      </c>
      <c r="K2328" s="18">
        <f t="shared" si="145"/>
        <v>0</v>
      </c>
      <c r="L2328" s="17">
        <f>VLOOKUP(A2328,'TB 2023'!B:M,12,0)</f>
        <v>8952.66</v>
      </c>
      <c r="M2328" s="18">
        <f t="shared" si="148"/>
        <v>0</v>
      </c>
      <c r="O2328" s="15"/>
    </row>
    <row r="2329" spans="1:15" ht="13.5">
      <c r="A2329" s="13">
        <v>204020401</v>
      </c>
      <c r="B2329" s="14" t="s">
        <v>2382</v>
      </c>
      <c r="C2329" s="15">
        <v>0</v>
      </c>
      <c r="D2329" s="15">
        <v>116723.26000000001</v>
      </c>
      <c r="E2329" s="15">
        <v>0</v>
      </c>
      <c r="F2329" s="15">
        <v>17199.79</v>
      </c>
      <c r="G2329" s="11">
        <f t="shared" si="146"/>
        <v>0</v>
      </c>
      <c r="H2329" s="12">
        <f t="shared" si="147"/>
        <v>133923.05000000002</v>
      </c>
      <c r="I2329" s="324" t="s">
        <v>159</v>
      </c>
      <c r="J2329" s="17">
        <f>VLOOKUP(A2329,'TB 2023'!B:J,9,0)</f>
        <v>0</v>
      </c>
      <c r="K2329" s="18">
        <f t="shared" si="145"/>
        <v>0</v>
      </c>
      <c r="L2329" s="17">
        <f>VLOOKUP(A2329,'TB 2023'!B:M,12,0)</f>
        <v>17199.79</v>
      </c>
      <c r="M2329" s="18">
        <f t="shared" si="148"/>
        <v>0</v>
      </c>
      <c r="O2329" s="15"/>
    </row>
    <row r="2330" spans="1:15" ht="13.5">
      <c r="A2330" s="13">
        <v>204020402</v>
      </c>
      <c r="B2330" s="14" t="s">
        <v>2383</v>
      </c>
      <c r="C2330" s="15">
        <v>0</v>
      </c>
      <c r="D2330" s="15">
        <v>1159750.06</v>
      </c>
      <c r="E2330" s="15">
        <v>0</v>
      </c>
      <c r="F2330" s="15">
        <v>314818.64</v>
      </c>
      <c r="G2330" s="11">
        <f t="shared" si="146"/>
        <v>0</v>
      </c>
      <c r="H2330" s="12">
        <f t="shared" si="147"/>
        <v>1474568.7000000002</v>
      </c>
      <c r="I2330" s="324" t="s">
        <v>159</v>
      </c>
      <c r="J2330" s="17">
        <f>VLOOKUP(A2330,'TB 2023'!B:J,9,0)</f>
        <v>0</v>
      </c>
      <c r="K2330" s="18">
        <f t="shared" si="145"/>
        <v>0</v>
      </c>
      <c r="L2330" s="17">
        <f>VLOOKUP(A2330,'TB 2023'!B:M,12,0)</f>
        <v>314818.64</v>
      </c>
      <c r="M2330" s="18">
        <f t="shared" si="148"/>
        <v>0</v>
      </c>
      <c r="O2330" s="15"/>
    </row>
    <row r="2331" spans="1:15" ht="13.5">
      <c r="A2331" s="13">
        <v>204020403</v>
      </c>
      <c r="B2331" s="14" t="s">
        <v>2384</v>
      </c>
      <c r="C2331" s="15">
        <v>0</v>
      </c>
      <c r="D2331" s="15">
        <v>0</v>
      </c>
      <c r="E2331" s="15">
        <v>0</v>
      </c>
      <c r="F2331" s="15">
        <v>0</v>
      </c>
      <c r="G2331" s="11">
        <f t="shared" si="146"/>
        <v>0</v>
      </c>
      <c r="H2331" s="12">
        <f t="shared" si="147"/>
        <v>0</v>
      </c>
      <c r="I2331" s="324" t="s">
        <v>159</v>
      </c>
      <c r="J2331" s="17">
        <f>VLOOKUP(A2331,'TB 2023'!B:J,9,0)</f>
        <v>0</v>
      </c>
      <c r="K2331" s="18">
        <f t="shared" si="145"/>
        <v>0</v>
      </c>
      <c r="L2331" s="17">
        <f>VLOOKUP(A2331,'TB 2023'!B:M,12,0)</f>
        <v>0</v>
      </c>
      <c r="M2331" s="18">
        <f t="shared" si="148"/>
        <v>0</v>
      </c>
      <c r="O2331" s="15"/>
    </row>
    <row r="2332" spans="1:15" ht="13.5">
      <c r="A2332" s="13">
        <v>204020404</v>
      </c>
      <c r="B2332" s="14" t="s">
        <v>2385</v>
      </c>
      <c r="C2332" s="15">
        <v>0</v>
      </c>
      <c r="D2332" s="15">
        <v>83305.09</v>
      </c>
      <c r="E2332" s="15">
        <v>7102.2</v>
      </c>
      <c r="F2332" s="15">
        <v>84865.36</v>
      </c>
      <c r="G2332" s="11">
        <f t="shared" si="146"/>
        <v>0</v>
      </c>
      <c r="H2332" s="12">
        <f t="shared" si="147"/>
        <v>161068.25</v>
      </c>
      <c r="I2332" s="324" t="s">
        <v>159</v>
      </c>
      <c r="J2332" s="17">
        <f>VLOOKUP(A2332,'TB 2023'!B:J,9,0)</f>
        <v>0</v>
      </c>
      <c r="K2332" s="18">
        <f t="shared" si="145"/>
        <v>0</v>
      </c>
      <c r="L2332" s="17">
        <f>VLOOKUP(A2332,'TB 2023'!B:M,12,0)</f>
        <v>84865.36</v>
      </c>
      <c r="M2332" s="18">
        <f t="shared" si="148"/>
        <v>0</v>
      </c>
      <c r="O2332" s="15"/>
    </row>
    <row r="2333" spans="1:15" ht="13.5">
      <c r="A2333" s="13">
        <v>204020405</v>
      </c>
      <c r="B2333" s="14" t="s">
        <v>2386</v>
      </c>
      <c r="C2333" s="15">
        <v>0</v>
      </c>
      <c r="D2333" s="15">
        <v>28751.96</v>
      </c>
      <c r="E2333" s="15">
        <v>0</v>
      </c>
      <c r="F2333" s="15">
        <v>14430.380000000001</v>
      </c>
      <c r="G2333" s="11">
        <f t="shared" si="146"/>
        <v>0</v>
      </c>
      <c r="H2333" s="12">
        <f t="shared" si="147"/>
        <v>43182.34</v>
      </c>
      <c r="I2333" s="324" t="s">
        <v>159</v>
      </c>
      <c r="J2333" s="17">
        <f>VLOOKUP(A2333,'TB 2023'!B:J,9,0)</f>
        <v>0</v>
      </c>
      <c r="K2333" s="18">
        <f t="shared" si="145"/>
        <v>0</v>
      </c>
      <c r="L2333" s="17">
        <f>VLOOKUP(A2333,'TB 2023'!B:M,12,0)</f>
        <v>14430.380000000001</v>
      </c>
      <c r="M2333" s="18">
        <f t="shared" si="148"/>
        <v>0</v>
      </c>
      <c r="O2333" s="15"/>
    </row>
    <row r="2334" spans="1:15" ht="13.5">
      <c r="A2334" s="13">
        <v>204020501</v>
      </c>
      <c r="B2334" s="14" t="s">
        <v>2387</v>
      </c>
      <c r="C2334" s="15">
        <v>0</v>
      </c>
      <c r="D2334" s="15">
        <v>714326.36</v>
      </c>
      <c r="E2334" s="15">
        <v>0</v>
      </c>
      <c r="F2334" s="15">
        <v>4378.6400000000003</v>
      </c>
      <c r="G2334" s="11">
        <f t="shared" si="146"/>
        <v>0</v>
      </c>
      <c r="H2334" s="12">
        <f t="shared" si="147"/>
        <v>718705</v>
      </c>
      <c r="I2334" s="324" t="s">
        <v>159</v>
      </c>
      <c r="J2334" s="17">
        <f>VLOOKUP(A2334,'TB 2023'!B:J,9,0)</f>
        <v>0</v>
      </c>
      <c r="K2334" s="18">
        <f t="shared" si="145"/>
        <v>0</v>
      </c>
      <c r="L2334" s="17">
        <f>VLOOKUP(A2334,'TB 2023'!B:M,12,0)</f>
        <v>4378.6400000000003</v>
      </c>
      <c r="M2334" s="18">
        <f t="shared" si="148"/>
        <v>0</v>
      </c>
      <c r="O2334" s="15"/>
    </row>
    <row r="2335" spans="1:15" ht="13.5">
      <c r="A2335" s="13">
        <v>204020502</v>
      </c>
      <c r="B2335" s="14" t="s">
        <v>2388</v>
      </c>
      <c r="C2335" s="15">
        <v>0</v>
      </c>
      <c r="D2335" s="15">
        <v>453333.7</v>
      </c>
      <c r="E2335" s="15">
        <v>0</v>
      </c>
      <c r="F2335" s="15">
        <v>57450.74</v>
      </c>
      <c r="G2335" s="11">
        <f t="shared" si="146"/>
        <v>0</v>
      </c>
      <c r="H2335" s="12">
        <f t="shared" si="147"/>
        <v>510784.44</v>
      </c>
      <c r="I2335" s="324" t="s">
        <v>159</v>
      </c>
      <c r="J2335" s="17">
        <f>VLOOKUP(A2335,'TB 2023'!B:J,9,0)</f>
        <v>0</v>
      </c>
      <c r="K2335" s="18">
        <f t="shared" si="145"/>
        <v>0</v>
      </c>
      <c r="L2335" s="17">
        <f>VLOOKUP(A2335,'TB 2023'!B:M,12,0)</f>
        <v>57450.74</v>
      </c>
      <c r="M2335" s="18">
        <f t="shared" si="148"/>
        <v>0</v>
      </c>
      <c r="O2335" s="15"/>
    </row>
    <row r="2336" spans="1:15" ht="13.5">
      <c r="A2336" s="13">
        <v>204020601</v>
      </c>
      <c r="B2336" s="14" t="s">
        <v>4170</v>
      </c>
      <c r="C2336" s="15">
        <v>0</v>
      </c>
      <c r="D2336" s="15">
        <v>49469.120000000003</v>
      </c>
      <c r="E2336" s="15">
        <v>14917</v>
      </c>
      <c r="F2336" s="15">
        <v>234749.94</v>
      </c>
      <c r="G2336" s="11">
        <f t="shared" si="146"/>
        <v>0</v>
      </c>
      <c r="H2336" s="12">
        <f t="shared" si="147"/>
        <v>269302.06</v>
      </c>
      <c r="I2336" s="324" t="s">
        <v>159</v>
      </c>
      <c r="J2336" s="17">
        <f>VLOOKUP(A2336,'TB 2023'!B:J,9,0)</f>
        <v>0</v>
      </c>
      <c r="K2336" s="18">
        <f t="shared" si="145"/>
        <v>0</v>
      </c>
      <c r="L2336" s="17">
        <f>VLOOKUP(A2336,'TB 2023'!B:M,12,0)</f>
        <v>234749.94</v>
      </c>
      <c r="M2336" s="18">
        <f t="shared" si="148"/>
        <v>0</v>
      </c>
      <c r="O2336" s="15"/>
    </row>
    <row r="2337" spans="1:15" ht="13.5">
      <c r="A2337" s="13">
        <v>204020602</v>
      </c>
      <c r="B2337" s="14" t="s">
        <v>4171</v>
      </c>
      <c r="C2337" s="15">
        <v>0</v>
      </c>
      <c r="D2337" s="15">
        <v>1578935.75</v>
      </c>
      <c r="E2337" s="15">
        <v>0</v>
      </c>
      <c r="F2337" s="15">
        <v>555129.34</v>
      </c>
      <c r="G2337" s="11">
        <f t="shared" si="146"/>
        <v>0</v>
      </c>
      <c r="H2337" s="12">
        <f t="shared" si="147"/>
        <v>2134065.09</v>
      </c>
      <c r="I2337" s="324" t="s">
        <v>159</v>
      </c>
      <c r="J2337" s="17">
        <f>VLOOKUP(A2337,'TB 2023'!B:J,9,0)</f>
        <v>0</v>
      </c>
      <c r="K2337" s="18">
        <f t="shared" si="145"/>
        <v>0</v>
      </c>
      <c r="L2337" s="17">
        <f>VLOOKUP(A2337,'TB 2023'!B:M,12,0)</f>
        <v>555129.34</v>
      </c>
      <c r="M2337" s="18">
        <f t="shared" si="148"/>
        <v>0</v>
      </c>
      <c r="O2337" s="15"/>
    </row>
    <row r="2338" spans="1:15" ht="13.5">
      <c r="A2338" s="13">
        <v>204030116</v>
      </c>
      <c r="B2338" s="14" t="s">
        <v>2389</v>
      </c>
      <c r="C2338" s="15">
        <v>0</v>
      </c>
      <c r="D2338" s="15">
        <v>0</v>
      </c>
      <c r="E2338" s="15">
        <v>0</v>
      </c>
      <c r="F2338" s="15">
        <v>0</v>
      </c>
      <c r="G2338" s="11">
        <f t="shared" si="146"/>
        <v>0</v>
      </c>
      <c r="H2338" s="12">
        <f t="shared" si="147"/>
        <v>0</v>
      </c>
      <c r="I2338" s="324" t="s">
        <v>159</v>
      </c>
      <c r="J2338" s="17">
        <f>VLOOKUP(A2338,'TB 2023'!B:J,9,0)</f>
        <v>0</v>
      </c>
      <c r="K2338" s="18">
        <f t="shared" si="145"/>
        <v>0</v>
      </c>
      <c r="L2338" s="17">
        <f>VLOOKUP(A2338,'TB 2023'!B:M,12,0)</f>
        <v>0</v>
      </c>
      <c r="M2338" s="18">
        <f t="shared" si="148"/>
        <v>0</v>
      </c>
      <c r="O2338" s="15"/>
    </row>
    <row r="2339" spans="1:15" ht="13.5">
      <c r="A2339" s="13">
        <v>204030117</v>
      </c>
      <c r="B2339" s="14" t="s">
        <v>2390</v>
      </c>
      <c r="C2339" s="15">
        <v>0</v>
      </c>
      <c r="D2339" s="15">
        <v>0</v>
      </c>
      <c r="E2339" s="15">
        <v>0</v>
      </c>
      <c r="F2339" s="15">
        <v>0</v>
      </c>
      <c r="G2339" s="11">
        <f t="shared" si="146"/>
        <v>0</v>
      </c>
      <c r="H2339" s="12">
        <f t="shared" si="147"/>
        <v>0</v>
      </c>
      <c r="I2339" s="324" t="s">
        <v>159</v>
      </c>
      <c r="J2339" s="17">
        <f>VLOOKUP(A2339,'TB 2023'!B:J,9,0)</f>
        <v>0</v>
      </c>
      <c r="K2339" s="18">
        <f t="shared" si="145"/>
        <v>0</v>
      </c>
      <c r="L2339" s="17">
        <f>VLOOKUP(A2339,'TB 2023'!B:M,12,0)</f>
        <v>0</v>
      </c>
      <c r="M2339" s="18">
        <f t="shared" si="148"/>
        <v>0</v>
      </c>
      <c r="O2339" s="15"/>
    </row>
    <row r="2340" spans="1:15" ht="13.5">
      <c r="A2340" s="13">
        <v>204030118</v>
      </c>
      <c r="B2340" s="14" t="s">
        <v>2391</v>
      </c>
      <c r="C2340" s="15">
        <v>0</v>
      </c>
      <c r="D2340" s="15">
        <v>0</v>
      </c>
      <c r="E2340" s="15">
        <v>0</v>
      </c>
      <c r="F2340" s="15">
        <v>0</v>
      </c>
      <c r="G2340" s="11">
        <f t="shared" si="146"/>
        <v>0</v>
      </c>
      <c r="H2340" s="12">
        <f t="shared" si="147"/>
        <v>0</v>
      </c>
      <c r="I2340" s="324" t="s">
        <v>159</v>
      </c>
      <c r="J2340" s="17">
        <f>VLOOKUP(A2340,'TB 2023'!B:J,9,0)</f>
        <v>0</v>
      </c>
      <c r="K2340" s="18">
        <f t="shared" si="145"/>
        <v>0</v>
      </c>
      <c r="L2340" s="17">
        <f>VLOOKUP(A2340,'TB 2023'!B:M,12,0)</f>
        <v>0</v>
      </c>
      <c r="M2340" s="18">
        <f t="shared" si="148"/>
        <v>0</v>
      </c>
      <c r="O2340" s="15"/>
    </row>
    <row r="2341" spans="1:15" ht="13.5">
      <c r="A2341" s="13">
        <v>204030119</v>
      </c>
      <c r="B2341" s="14" t="s">
        <v>2392</v>
      </c>
      <c r="C2341" s="15">
        <v>0</v>
      </c>
      <c r="D2341" s="15">
        <v>0</v>
      </c>
      <c r="E2341" s="15">
        <v>0</v>
      </c>
      <c r="F2341" s="15">
        <v>0</v>
      </c>
      <c r="G2341" s="11">
        <f t="shared" si="146"/>
        <v>0</v>
      </c>
      <c r="H2341" s="12">
        <f t="shared" si="147"/>
        <v>0</v>
      </c>
      <c r="I2341" s="324" t="s">
        <v>159</v>
      </c>
      <c r="J2341" s="17">
        <f>VLOOKUP(A2341,'TB 2023'!B:J,9,0)</f>
        <v>0</v>
      </c>
      <c r="K2341" s="18">
        <f t="shared" si="145"/>
        <v>0</v>
      </c>
      <c r="L2341" s="17">
        <f>VLOOKUP(A2341,'TB 2023'!B:M,12,0)</f>
        <v>0</v>
      </c>
      <c r="M2341" s="18">
        <f t="shared" si="148"/>
        <v>0</v>
      </c>
      <c r="O2341" s="15"/>
    </row>
    <row r="2342" spans="1:15" ht="13.5">
      <c r="A2342" s="13">
        <v>204030120</v>
      </c>
      <c r="B2342" s="14" t="s">
        <v>2393</v>
      </c>
      <c r="C2342" s="15">
        <v>0</v>
      </c>
      <c r="D2342" s="15">
        <v>0</v>
      </c>
      <c r="E2342" s="15">
        <v>0</v>
      </c>
      <c r="F2342" s="15">
        <v>0</v>
      </c>
      <c r="G2342" s="11">
        <f t="shared" si="146"/>
        <v>0</v>
      </c>
      <c r="H2342" s="12">
        <f t="shared" si="147"/>
        <v>0</v>
      </c>
      <c r="I2342" s="324" t="s">
        <v>159</v>
      </c>
      <c r="J2342" s="17">
        <f>VLOOKUP(A2342,'TB 2023'!B:J,9,0)</f>
        <v>0</v>
      </c>
      <c r="K2342" s="18">
        <f t="shared" si="145"/>
        <v>0</v>
      </c>
      <c r="L2342" s="17">
        <f>VLOOKUP(A2342,'TB 2023'!B:M,12,0)</f>
        <v>0</v>
      </c>
      <c r="M2342" s="18">
        <f t="shared" si="148"/>
        <v>0</v>
      </c>
      <c r="O2342" s="15"/>
    </row>
    <row r="2343" spans="1:15" ht="13.5">
      <c r="A2343" s="13">
        <v>204030121</v>
      </c>
      <c r="B2343" s="14" t="s">
        <v>2394</v>
      </c>
      <c r="C2343" s="15">
        <v>0</v>
      </c>
      <c r="D2343" s="15">
        <v>0</v>
      </c>
      <c r="E2343" s="15">
        <v>0</v>
      </c>
      <c r="F2343" s="15">
        <v>0</v>
      </c>
      <c r="G2343" s="11">
        <f t="shared" si="146"/>
        <v>0</v>
      </c>
      <c r="H2343" s="12">
        <f t="shared" si="147"/>
        <v>0</v>
      </c>
      <c r="I2343" s="324" t="s">
        <v>159</v>
      </c>
      <c r="J2343" s="17">
        <f>VLOOKUP(A2343,'TB 2023'!B:J,9,0)</f>
        <v>0</v>
      </c>
      <c r="K2343" s="18">
        <f t="shared" si="145"/>
        <v>0</v>
      </c>
      <c r="L2343" s="17">
        <f>VLOOKUP(A2343,'TB 2023'!B:M,12,0)</f>
        <v>0</v>
      </c>
      <c r="M2343" s="18">
        <f t="shared" si="148"/>
        <v>0</v>
      </c>
      <c r="O2343" s="15"/>
    </row>
    <row r="2344" spans="1:15" ht="13.5">
      <c r="A2344" s="13">
        <v>204030122</v>
      </c>
      <c r="B2344" s="14" t="s">
        <v>2395</v>
      </c>
      <c r="C2344" s="15">
        <v>0</v>
      </c>
      <c r="D2344" s="15">
        <v>0</v>
      </c>
      <c r="E2344" s="15">
        <v>0</v>
      </c>
      <c r="F2344" s="15">
        <v>0</v>
      </c>
      <c r="G2344" s="11">
        <f t="shared" si="146"/>
        <v>0</v>
      </c>
      <c r="H2344" s="12">
        <f t="shared" si="147"/>
        <v>0</v>
      </c>
      <c r="I2344" s="324" t="s">
        <v>159</v>
      </c>
      <c r="J2344" s="17">
        <f>VLOOKUP(A2344,'TB 2023'!B:J,9,0)</f>
        <v>0</v>
      </c>
      <c r="K2344" s="18">
        <f t="shared" si="145"/>
        <v>0</v>
      </c>
      <c r="L2344" s="17">
        <f>VLOOKUP(A2344,'TB 2023'!B:M,12,0)</f>
        <v>0</v>
      </c>
      <c r="M2344" s="18">
        <f t="shared" si="148"/>
        <v>0</v>
      </c>
      <c r="O2344" s="15"/>
    </row>
    <row r="2345" spans="1:15" ht="13.5">
      <c r="A2345" s="13">
        <v>204030123</v>
      </c>
      <c r="B2345" s="14" t="s">
        <v>2396</v>
      </c>
      <c r="C2345" s="15">
        <v>0</v>
      </c>
      <c r="D2345" s="15">
        <v>0</v>
      </c>
      <c r="E2345" s="15">
        <v>0</v>
      </c>
      <c r="F2345" s="15">
        <v>0</v>
      </c>
      <c r="G2345" s="11">
        <f t="shared" si="146"/>
        <v>0</v>
      </c>
      <c r="H2345" s="12">
        <f t="shared" si="147"/>
        <v>0</v>
      </c>
      <c r="I2345" s="324" t="s">
        <v>159</v>
      </c>
      <c r="J2345" s="17">
        <f>VLOOKUP(A2345,'TB 2023'!B:J,9,0)</f>
        <v>0</v>
      </c>
      <c r="K2345" s="18">
        <f t="shared" si="145"/>
        <v>0</v>
      </c>
      <c r="L2345" s="17">
        <f>VLOOKUP(A2345,'TB 2023'!B:M,12,0)</f>
        <v>0</v>
      </c>
      <c r="M2345" s="18">
        <f t="shared" si="148"/>
        <v>0</v>
      </c>
      <c r="O2345" s="15"/>
    </row>
    <row r="2346" spans="1:15" ht="13.5">
      <c r="A2346" s="13">
        <v>204030124</v>
      </c>
      <c r="B2346" s="14" t="s">
        <v>2397</v>
      </c>
      <c r="C2346" s="15">
        <v>0</v>
      </c>
      <c r="D2346" s="15">
        <v>0</v>
      </c>
      <c r="E2346" s="15">
        <v>0</v>
      </c>
      <c r="F2346" s="15">
        <v>0</v>
      </c>
      <c r="G2346" s="11">
        <f t="shared" si="146"/>
        <v>0</v>
      </c>
      <c r="H2346" s="12">
        <f t="shared" si="147"/>
        <v>0</v>
      </c>
      <c r="I2346" s="324" t="s">
        <v>159</v>
      </c>
      <c r="J2346" s="17">
        <f>VLOOKUP(A2346,'TB 2023'!B:J,9,0)</f>
        <v>0</v>
      </c>
      <c r="K2346" s="18">
        <f t="shared" si="145"/>
        <v>0</v>
      </c>
      <c r="L2346" s="17">
        <f>VLOOKUP(A2346,'TB 2023'!B:M,12,0)</f>
        <v>0</v>
      </c>
      <c r="M2346" s="18">
        <f t="shared" si="148"/>
        <v>0</v>
      </c>
      <c r="O2346" s="15"/>
    </row>
    <row r="2347" spans="1:15" ht="13.5">
      <c r="A2347" s="13">
        <v>204030125</v>
      </c>
      <c r="B2347" s="14" t="s">
        <v>2398</v>
      </c>
      <c r="C2347" s="15">
        <v>0</v>
      </c>
      <c r="D2347" s="15">
        <v>0</v>
      </c>
      <c r="E2347" s="15">
        <v>0</v>
      </c>
      <c r="F2347" s="15">
        <v>0</v>
      </c>
      <c r="G2347" s="11">
        <f t="shared" si="146"/>
        <v>0</v>
      </c>
      <c r="H2347" s="12">
        <f t="shared" si="147"/>
        <v>0</v>
      </c>
      <c r="I2347" s="324" t="s">
        <v>159</v>
      </c>
      <c r="J2347" s="17">
        <f>VLOOKUP(A2347,'TB 2023'!B:J,9,0)</f>
        <v>0</v>
      </c>
      <c r="K2347" s="18">
        <f t="shared" si="145"/>
        <v>0</v>
      </c>
      <c r="L2347" s="17">
        <f>VLOOKUP(A2347,'TB 2023'!B:M,12,0)</f>
        <v>0</v>
      </c>
      <c r="M2347" s="18">
        <f t="shared" si="148"/>
        <v>0</v>
      </c>
      <c r="O2347" s="15"/>
    </row>
    <row r="2348" spans="1:15" ht="13.5">
      <c r="A2348" s="13">
        <v>204030126</v>
      </c>
      <c r="B2348" s="14" t="s">
        <v>2399</v>
      </c>
      <c r="C2348" s="15">
        <v>0</v>
      </c>
      <c r="D2348" s="15">
        <v>0</v>
      </c>
      <c r="E2348" s="15">
        <v>0</v>
      </c>
      <c r="F2348" s="15">
        <v>0</v>
      </c>
      <c r="G2348" s="11">
        <f t="shared" si="146"/>
        <v>0</v>
      </c>
      <c r="H2348" s="12">
        <f t="shared" si="147"/>
        <v>0</v>
      </c>
      <c r="I2348" s="324" t="s">
        <v>159</v>
      </c>
      <c r="J2348" s="17">
        <f>VLOOKUP(A2348,'TB 2023'!B:J,9,0)</f>
        <v>0</v>
      </c>
      <c r="K2348" s="18">
        <f t="shared" si="145"/>
        <v>0</v>
      </c>
      <c r="L2348" s="17">
        <f>VLOOKUP(A2348,'TB 2023'!B:M,12,0)</f>
        <v>0</v>
      </c>
      <c r="M2348" s="18">
        <f t="shared" si="148"/>
        <v>0</v>
      </c>
      <c r="O2348" s="15"/>
    </row>
    <row r="2349" spans="1:15" ht="13.5">
      <c r="A2349" s="13">
        <v>204030127</v>
      </c>
      <c r="B2349" s="14" t="s">
        <v>2400</v>
      </c>
      <c r="C2349" s="15">
        <v>0</v>
      </c>
      <c r="D2349" s="15">
        <v>925391</v>
      </c>
      <c r="E2349" s="15">
        <v>925391</v>
      </c>
      <c r="F2349" s="15">
        <v>0</v>
      </c>
      <c r="G2349" s="11">
        <f t="shared" si="146"/>
        <v>0</v>
      </c>
      <c r="H2349" s="12">
        <f t="shared" si="147"/>
        <v>0</v>
      </c>
      <c r="I2349" s="324" t="s">
        <v>159</v>
      </c>
      <c r="J2349" s="17">
        <f>VLOOKUP(A2349,'TB 2023'!B:J,9,0)</f>
        <v>0</v>
      </c>
      <c r="K2349" s="18">
        <f t="shared" si="145"/>
        <v>0</v>
      </c>
      <c r="L2349" s="17">
        <f>VLOOKUP(A2349,'TB 2023'!B:M,12,0)</f>
        <v>0</v>
      </c>
      <c r="M2349" s="18">
        <f t="shared" si="148"/>
        <v>0</v>
      </c>
      <c r="O2349" s="15"/>
    </row>
    <row r="2350" spans="1:15" ht="13.5">
      <c r="A2350" s="13">
        <v>204030128</v>
      </c>
      <c r="B2350" s="14" t="s">
        <v>2401</v>
      </c>
      <c r="C2350" s="15">
        <v>0</v>
      </c>
      <c r="D2350" s="15">
        <v>0</v>
      </c>
      <c r="E2350" s="15">
        <v>0</v>
      </c>
      <c r="F2350" s="15">
        <v>0</v>
      </c>
      <c r="G2350" s="11">
        <f t="shared" si="146"/>
        <v>0</v>
      </c>
      <c r="H2350" s="12">
        <f t="shared" si="147"/>
        <v>0</v>
      </c>
      <c r="I2350" s="324" t="s">
        <v>159</v>
      </c>
      <c r="J2350" s="17">
        <f>VLOOKUP(A2350,'TB 2023'!B:J,9,0)</f>
        <v>0</v>
      </c>
      <c r="K2350" s="18">
        <f t="shared" si="145"/>
        <v>0</v>
      </c>
      <c r="L2350" s="17">
        <f>VLOOKUP(A2350,'TB 2023'!B:M,12,0)</f>
        <v>0</v>
      </c>
      <c r="M2350" s="18">
        <f t="shared" si="148"/>
        <v>0</v>
      </c>
      <c r="O2350" s="15"/>
    </row>
    <row r="2351" spans="1:15" ht="13.5">
      <c r="A2351" s="13">
        <v>204030129</v>
      </c>
      <c r="B2351" s="14" t="s">
        <v>2402</v>
      </c>
      <c r="C2351" s="15">
        <v>0</v>
      </c>
      <c r="D2351" s="15">
        <v>2676118.7000000002</v>
      </c>
      <c r="E2351" s="15">
        <v>2676118.7000000002</v>
      </c>
      <c r="F2351" s="15">
        <v>0</v>
      </c>
      <c r="G2351" s="11">
        <f t="shared" si="146"/>
        <v>0</v>
      </c>
      <c r="H2351" s="12">
        <f t="shared" si="147"/>
        <v>0</v>
      </c>
      <c r="I2351" s="324" t="s">
        <v>159</v>
      </c>
      <c r="J2351" s="17">
        <f>VLOOKUP(A2351,'TB 2023'!B:J,9,0)</f>
        <v>0</v>
      </c>
      <c r="K2351" s="18">
        <f t="shared" si="145"/>
        <v>0</v>
      </c>
      <c r="L2351" s="17">
        <f>VLOOKUP(A2351,'TB 2023'!B:M,12,0)</f>
        <v>0</v>
      </c>
      <c r="M2351" s="18">
        <f t="shared" si="148"/>
        <v>0</v>
      </c>
      <c r="O2351" s="15"/>
    </row>
    <row r="2352" spans="1:15" ht="13.5">
      <c r="A2352" s="13">
        <v>204030130</v>
      </c>
      <c r="B2352" s="14" t="s">
        <v>2403</v>
      </c>
      <c r="C2352" s="15">
        <v>0</v>
      </c>
      <c r="D2352" s="15">
        <v>0</v>
      </c>
      <c r="E2352" s="15">
        <v>0</v>
      </c>
      <c r="F2352" s="15">
        <v>0</v>
      </c>
      <c r="G2352" s="11">
        <f t="shared" si="146"/>
        <v>0</v>
      </c>
      <c r="H2352" s="12">
        <f t="shared" si="147"/>
        <v>0</v>
      </c>
      <c r="I2352" s="324" t="s">
        <v>159</v>
      </c>
      <c r="J2352" s="17">
        <f>VLOOKUP(A2352,'TB 2023'!B:J,9,0)</f>
        <v>0</v>
      </c>
      <c r="K2352" s="18">
        <f t="shared" si="145"/>
        <v>0</v>
      </c>
      <c r="L2352" s="17">
        <f>VLOOKUP(A2352,'TB 2023'!B:M,12,0)</f>
        <v>0</v>
      </c>
      <c r="M2352" s="18">
        <f t="shared" si="148"/>
        <v>0</v>
      </c>
      <c r="O2352" s="15"/>
    </row>
    <row r="2353" spans="1:15" ht="13.5">
      <c r="A2353" s="13">
        <v>204030131</v>
      </c>
      <c r="B2353" s="14" t="s">
        <v>2404</v>
      </c>
      <c r="C2353" s="15">
        <v>0</v>
      </c>
      <c r="D2353" s="15">
        <v>0</v>
      </c>
      <c r="E2353" s="15">
        <v>0</v>
      </c>
      <c r="F2353" s="15">
        <v>0</v>
      </c>
      <c r="G2353" s="11">
        <f t="shared" si="146"/>
        <v>0</v>
      </c>
      <c r="H2353" s="12">
        <f t="shared" si="147"/>
        <v>0</v>
      </c>
      <c r="I2353" s="324" t="s">
        <v>159</v>
      </c>
      <c r="J2353" s="17">
        <f>VLOOKUP(A2353,'TB 2023'!B:J,9,0)</f>
        <v>0</v>
      </c>
      <c r="K2353" s="18">
        <f t="shared" si="145"/>
        <v>0</v>
      </c>
      <c r="L2353" s="17">
        <f>VLOOKUP(A2353,'TB 2023'!B:M,12,0)</f>
        <v>0</v>
      </c>
      <c r="M2353" s="18">
        <f t="shared" si="148"/>
        <v>0</v>
      </c>
      <c r="O2353" s="15"/>
    </row>
    <row r="2354" spans="1:15" ht="13.5">
      <c r="A2354" s="13">
        <v>204030132</v>
      </c>
      <c r="B2354" s="14" t="s">
        <v>2405</v>
      </c>
      <c r="C2354" s="15">
        <v>0</v>
      </c>
      <c r="D2354" s="15">
        <v>801260.49</v>
      </c>
      <c r="E2354" s="15">
        <v>3477379.19</v>
      </c>
      <c r="F2354" s="15">
        <v>2676118.7000000002</v>
      </c>
      <c r="G2354" s="11">
        <f t="shared" si="146"/>
        <v>0</v>
      </c>
      <c r="H2354" s="12">
        <f t="shared" si="147"/>
        <v>4.6566128730773926E-10</v>
      </c>
      <c r="I2354" s="324" t="s">
        <v>159</v>
      </c>
      <c r="J2354" s="17">
        <f>VLOOKUP(A2354,'TB 2023'!B:J,9,0)</f>
        <v>0</v>
      </c>
      <c r="K2354" s="18">
        <f t="shared" si="145"/>
        <v>0</v>
      </c>
      <c r="L2354" s="17">
        <f>VLOOKUP(A2354,'TB 2023'!B:M,12,0)</f>
        <v>2676118.7000000002</v>
      </c>
      <c r="M2354" s="18">
        <f t="shared" si="148"/>
        <v>0</v>
      </c>
      <c r="O2354" s="15"/>
    </row>
    <row r="2355" spans="1:15" ht="13.5">
      <c r="A2355" s="13">
        <v>204030133</v>
      </c>
      <c r="B2355" s="14" t="s">
        <v>2406</v>
      </c>
      <c r="C2355" s="15">
        <v>0</v>
      </c>
      <c r="D2355" s="15">
        <v>0</v>
      </c>
      <c r="E2355" s="15">
        <v>717046.07000000007</v>
      </c>
      <c r="F2355" s="15">
        <v>717046.07000000007</v>
      </c>
      <c r="G2355" s="11">
        <f t="shared" si="146"/>
        <v>0</v>
      </c>
      <c r="H2355" s="12">
        <f t="shared" si="147"/>
        <v>0</v>
      </c>
      <c r="I2355" s="324" t="s">
        <v>159</v>
      </c>
      <c r="J2355" s="17">
        <f>VLOOKUP(A2355,'TB 2023'!B:J,9,0)</f>
        <v>0</v>
      </c>
      <c r="K2355" s="18">
        <f t="shared" si="145"/>
        <v>0</v>
      </c>
      <c r="L2355" s="17">
        <f>VLOOKUP(A2355,'TB 2023'!B:M,12,0)</f>
        <v>717046.07000000007</v>
      </c>
      <c r="M2355" s="18">
        <f t="shared" si="148"/>
        <v>0</v>
      </c>
      <c r="O2355" s="15"/>
    </row>
    <row r="2356" spans="1:15" ht="13.5">
      <c r="A2356" s="13">
        <v>204030134</v>
      </c>
      <c r="B2356" s="14" t="s">
        <v>2407</v>
      </c>
      <c r="C2356" s="15">
        <v>0</v>
      </c>
      <c r="D2356" s="15">
        <v>0</v>
      </c>
      <c r="E2356" s="15">
        <v>2490224.9300000002</v>
      </c>
      <c r="F2356" s="15">
        <v>2490224.9300000002</v>
      </c>
      <c r="G2356" s="11">
        <f t="shared" si="146"/>
        <v>0</v>
      </c>
      <c r="H2356" s="12">
        <f t="shared" si="147"/>
        <v>0</v>
      </c>
      <c r="I2356" s="324" t="s">
        <v>159</v>
      </c>
      <c r="J2356" s="17">
        <f>VLOOKUP(A2356,'TB 2023'!B:J,9,0)</f>
        <v>0</v>
      </c>
      <c r="K2356" s="18">
        <f t="shared" si="145"/>
        <v>0</v>
      </c>
      <c r="L2356" s="17">
        <f>VLOOKUP(A2356,'TB 2023'!B:M,12,0)</f>
        <v>2490224.9300000002</v>
      </c>
      <c r="M2356" s="18">
        <f t="shared" si="148"/>
        <v>0</v>
      </c>
      <c r="O2356" s="15"/>
    </row>
    <row r="2357" spans="1:15" ht="13.5">
      <c r="A2357" s="13">
        <v>204030135</v>
      </c>
      <c r="B2357" s="14" t="s">
        <v>2408</v>
      </c>
      <c r="C2357" s="15">
        <v>0</v>
      </c>
      <c r="D2357" s="15">
        <v>0</v>
      </c>
      <c r="E2357" s="15">
        <v>2091788.53</v>
      </c>
      <c r="F2357" s="15">
        <v>2091788.5299900002</v>
      </c>
      <c r="G2357" s="11">
        <f t="shared" si="146"/>
        <v>9.9998433142900467E-6</v>
      </c>
      <c r="H2357" s="12">
        <f t="shared" si="147"/>
        <v>0</v>
      </c>
      <c r="I2357" s="324" t="s">
        <v>159</v>
      </c>
      <c r="J2357" s="17">
        <f>VLOOKUP(A2357,'TB 2023'!B:J,9,0)</f>
        <v>0</v>
      </c>
      <c r="K2357" s="18">
        <f t="shared" si="145"/>
        <v>0</v>
      </c>
      <c r="L2357" s="17">
        <f>VLOOKUP(A2357,'TB 2023'!B:M,12,0)</f>
        <v>2091788.5299900002</v>
      </c>
      <c r="M2357" s="18">
        <f t="shared" si="148"/>
        <v>0</v>
      </c>
      <c r="O2357" s="15"/>
    </row>
    <row r="2358" spans="1:15" ht="13.5">
      <c r="A2358" s="13">
        <v>204030136</v>
      </c>
      <c r="B2358" s="14" t="s">
        <v>2409</v>
      </c>
      <c r="C2358" s="15">
        <v>0</v>
      </c>
      <c r="D2358" s="15">
        <v>0</v>
      </c>
      <c r="E2358" s="15">
        <v>2721222.2299900004</v>
      </c>
      <c r="F2358" s="15">
        <v>2721222.23</v>
      </c>
      <c r="G2358" s="11">
        <f t="shared" si="146"/>
        <v>0</v>
      </c>
      <c r="H2358" s="12">
        <f t="shared" si="147"/>
        <v>9.9996104836463928E-6</v>
      </c>
      <c r="I2358" s="324" t="s">
        <v>159</v>
      </c>
      <c r="J2358" s="17">
        <f>VLOOKUP(A2358,'TB 2023'!B:J,9,0)</f>
        <v>0</v>
      </c>
      <c r="K2358" s="18">
        <f t="shared" si="145"/>
        <v>0</v>
      </c>
      <c r="L2358" s="17">
        <f>VLOOKUP(A2358,'TB 2023'!B:M,12,0)</f>
        <v>2721222.23</v>
      </c>
      <c r="M2358" s="18">
        <f t="shared" si="148"/>
        <v>0</v>
      </c>
      <c r="O2358" s="15"/>
    </row>
    <row r="2359" spans="1:15" ht="13.5">
      <c r="A2359" s="13">
        <v>204030137</v>
      </c>
      <c r="B2359" s="14" t="s">
        <v>2410</v>
      </c>
      <c r="C2359" s="15">
        <v>0</v>
      </c>
      <c r="D2359" s="15">
        <v>0</v>
      </c>
      <c r="E2359" s="15">
        <v>1530388.5999799999</v>
      </c>
      <c r="F2359" s="15">
        <v>1530388.5999799999</v>
      </c>
      <c r="G2359" s="11">
        <f t="shared" si="146"/>
        <v>0</v>
      </c>
      <c r="H2359" s="12">
        <f t="shared" si="147"/>
        <v>0</v>
      </c>
      <c r="I2359" s="324" t="s">
        <v>159</v>
      </c>
      <c r="J2359" s="17">
        <f>VLOOKUP(A2359,'TB 2023'!B:J,9,0)</f>
        <v>0</v>
      </c>
      <c r="K2359" s="18">
        <f t="shared" si="145"/>
        <v>0</v>
      </c>
      <c r="L2359" s="17">
        <f>VLOOKUP(A2359,'TB 2023'!B:M,12,0)</f>
        <v>1530388.5999799999</v>
      </c>
      <c r="M2359" s="18">
        <f t="shared" si="148"/>
        <v>0</v>
      </c>
      <c r="O2359" s="15"/>
    </row>
    <row r="2360" spans="1:15" ht="13.5">
      <c r="A2360" s="13">
        <v>204030138</v>
      </c>
      <c r="B2360" s="14" t="s">
        <v>2411</v>
      </c>
      <c r="C2360" s="15">
        <v>0</v>
      </c>
      <c r="D2360" s="15">
        <v>0</v>
      </c>
      <c r="E2360" s="15">
        <v>0</v>
      </c>
      <c r="F2360" s="15">
        <v>2333997.56</v>
      </c>
      <c r="G2360" s="11">
        <f t="shared" si="146"/>
        <v>0</v>
      </c>
      <c r="H2360" s="12">
        <f t="shared" si="147"/>
        <v>2333997.56</v>
      </c>
      <c r="I2360" s="324" t="s">
        <v>159</v>
      </c>
      <c r="J2360" s="17">
        <f>VLOOKUP(A2360,'TB 2023'!B:J,9,0)</f>
        <v>0</v>
      </c>
      <c r="K2360" s="18">
        <f t="shared" si="145"/>
        <v>0</v>
      </c>
      <c r="L2360" s="17">
        <f>VLOOKUP(A2360,'TB 2023'!B:M,12,0)</f>
        <v>2333997.56</v>
      </c>
      <c r="M2360" s="18">
        <f t="shared" si="148"/>
        <v>0</v>
      </c>
      <c r="O2360" s="15"/>
    </row>
    <row r="2361" spans="1:15" ht="13.5">
      <c r="A2361" s="13">
        <v>204030139</v>
      </c>
      <c r="B2361" s="14" t="s">
        <v>2412</v>
      </c>
      <c r="C2361" s="15">
        <v>0</v>
      </c>
      <c r="D2361" s="15">
        <v>0</v>
      </c>
      <c r="E2361" s="15">
        <v>425000</v>
      </c>
      <c r="F2361" s="15">
        <v>425000</v>
      </c>
      <c r="G2361" s="11">
        <f t="shared" si="146"/>
        <v>0</v>
      </c>
      <c r="H2361" s="12">
        <f t="shared" si="147"/>
        <v>0</v>
      </c>
      <c r="I2361" s="324" t="s">
        <v>159</v>
      </c>
      <c r="J2361" s="17">
        <f>VLOOKUP(A2361,'TB 2023'!B:J,9,0)</f>
        <v>0</v>
      </c>
      <c r="K2361" s="18">
        <f t="shared" si="145"/>
        <v>0</v>
      </c>
      <c r="L2361" s="17">
        <f>VLOOKUP(A2361,'TB 2023'!B:M,12,0)</f>
        <v>425000</v>
      </c>
      <c r="M2361" s="18">
        <f t="shared" si="148"/>
        <v>0</v>
      </c>
      <c r="O2361" s="15"/>
    </row>
    <row r="2362" spans="1:15" ht="13.5">
      <c r="A2362" s="13">
        <v>204030140</v>
      </c>
      <c r="B2362" s="14" t="s">
        <v>2413</v>
      </c>
      <c r="C2362" s="15">
        <v>0</v>
      </c>
      <c r="D2362" s="15">
        <v>0</v>
      </c>
      <c r="E2362" s="15">
        <v>0</v>
      </c>
      <c r="F2362" s="15">
        <v>1147500</v>
      </c>
      <c r="G2362" s="11">
        <f t="shared" si="146"/>
        <v>0</v>
      </c>
      <c r="H2362" s="12">
        <f t="shared" si="147"/>
        <v>1147500</v>
      </c>
      <c r="I2362" s="324" t="s">
        <v>159</v>
      </c>
      <c r="J2362" s="17">
        <f>VLOOKUP(A2362,'TB 2023'!B:J,9,0)</f>
        <v>0</v>
      </c>
      <c r="K2362" s="18">
        <f t="shared" si="145"/>
        <v>0</v>
      </c>
      <c r="L2362" s="17">
        <f>VLOOKUP(A2362,'TB 2023'!B:M,12,0)</f>
        <v>1147500</v>
      </c>
      <c r="M2362" s="18">
        <f t="shared" si="148"/>
        <v>0</v>
      </c>
      <c r="O2362" s="15"/>
    </row>
    <row r="2363" spans="1:15" ht="13.5">
      <c r="A2363" s="13">
        <v>204030141</v>
      </c>
      <c r="B2363" s="14" t="s">
        <v>2414</v>
      </c>
      <c r="C2363" s="15">
        <v>0</v>
      </c>
      <c r="D2363" s="15">
        <v>0</v>
      </c>
      <c r="E2363" s="15">
        <v>0</v>
      </c>
      <c r="F2363" s="15">
        <v>1823913.04</v>
      </c>
      <c r="G2363" s="11">
        <f t="shared" si="146"/>
        <v>0</v>
      </c>
      <c r="H2363" s="12">
        <f t="shared" si="147"/>
        <v>1823913.04</v>
      </c>
      <c r="I2363" s="324" t="s">
        <v>159</v>
      </c>
      <c r="J2363" s="17">
        <f>VLOOKUP(A2363,'TB 2023'!B:J,9,0)</f>
        <v>0</v>
      </c>
      <c r="K2363" s="18">
        <f t="shared" si="145"/>
        <v>0</v>
      </c>
      <c r="L2363" s="17">
        <f>VLOOKUP(A2363,'TB 2023'!B:M,12,0)</f>
        <v>1823913.04</v>
      </c>
      <c r="M2363" s="18">
        <f t="shared" si="148"/>
        <v>0</v>
      </c>
      <c r="O2363" s="15"/>
    </row>
    <row r="2364" spans="1:15" ht="13.5">
      <c r="A2364" s="13">
        <v>204030142</v>
      </c>
      <c r="B2364" s="14" t="s">
        <v>2415</v>
      </c>
      <c r="C2364" s="15">
        <v>0</v>
      </c>
      <c r="D2364" s="15">
        <v>0</v>
      </c>
      <c r="E2364" s="15">
        <v>0</v>
      </c>
      <c r="F2364" s="15">
        <v>310073.2</v>
      </c>
      <c r="G2364" s="11">
        <f t="shared" si="146"/>
        <v>0</v>
      </c>
      <c r="H2364" s="12">
        <f t="shared" si="147"/>
        <v>310073.2</v>
      </c>
      <c r="I2364" s="324" t="s">
        <v>159</v>
      </c>
      <c r="J2364" s="17">
        <f>VLOOKUP(A2364,'TB 2023'!B:J,9,0)</f>
        <v>0</v>
      </c>
      <c r="K2364" s="18">
        <f t="shared" si="145"/>
        <v>0</v>
      </c>
      <c r="L2364" s="17">
        <f>VLOOKUP(A2364,'TB 2023'!B:M,12,0)</f>
        <v>310073.2</v>
      </c>
      <c r="M2364" s="18">
        <f t="shared" si="148"/>
        <v>0</v>
      </c>
      <c r="O2364" s="15"/>
    </row>
    <row r="2365" spans="1:15" ht="13.5">
      <c r="A2365" s="13">
        <v>204030143</v>
      </c>
      <c r="B2365" s="14" t="s">
        <v>3311</v>
      </c>
      <c r="C2365" s="15">
        <v>0</v>
      </c>
      <c r="D2365" s="15">
        <v>0</v>
      </c>
      <c r="E2365" s="15">
        <v>0</v>
      </c>
      <c r="F2365" s="15">
        <v>829518</v>
      </c>
      <c r="G2365" s="11">
        <f t="shared" si="146"/>
        <v>0</v>
      </c>
      <c r="H2365" s="12">
        <f t="shared" si="147"/>
        <v>829518</v>
      </c>
      <c r="I2365" s="324" t="s">
        <v>159</v>
      </c>
      <c r="J2365" s="17">
        <f>VLOOKUP(A2365,'TB 2023'!B:J,9,0)</f>
        <v>0</v>
      </c>
      <c r="K2365" s="18">
        <f t="shared" si="145"/>
        <v>0</v>
      </c>
      <c r="L2365" s="17">
        <f>VLOOKUP(A2365,'TB 2023'!B:M,12,0)</f>
        <v>829518</v>
      </c>
      <c r="M2365" s="18">
        <f t="shared" si="148"/>
        <v>0</v>
      </c>
      <c r="O2365" s="15"/>
    </row>
    <row r="2366" spans="1:15" ht="13.5">
      <c r="A2366" s="13">
        <v>204030144</v>
      </c>
      <c r="B2366" s="14" t="s">
        <v>4172</v>
      </c>
      <c r="C2366" s="15">
        <v>0</v>
      </c>
      <c r="D2366" s="15">
        <v>0</v>
      </c>
      <c r="E2366" s="15">
        <v>0</v>
      </c>
      <c r="F2366" s="15">
        <v>524514.6</v>
      </c>
      <c r="G2366" s="11">
        <f t="shared" si="146"/>
        <v>0</v>
      </c>
      <c r="H2366" s="12">
        <f t="shared" si="147"/>
        <v>524514.6</v>
      </c>
      <c r="I2366" s="324" t="s">
        <v>159</v>
      </c>
      <c r="J2366" s="17">
        <f>VLOOKUP(A2366,'TB 2023'!B:J,9,0)</f>
        <v>0</v>
      </c>
      <c r="K2366" s="18">
        <f t="shared" si="145"/>
        <v>0</v>
      </c>
      <c r="L2366" s="17">
        <f>VLOOKUP(A2366,'TB 2023'!B:M,12,0)</f>
        <v>524514.6</v>
      </c>
      <c r="M2366" s="18">
        <f t="shared" si="148"/>
        <v>0</v>
      </c>
      <c r="O2366" s="15"/>
    </row>
    <row r="2367" spans="1:15" ht="13.5">
      <c r="A2367" s="13">
        <v>204030201</v>
      </c>
      <c r="B2367" s="14" t="s">
        <v>2416</v>
      </c>
      <c r="C2367" s="15">
        <v>0</v>
      </c>
      <c r="D2367" s="15">
        <v>0</v>
      </c>
      <c r="E2367" s="15">
        <v>200000</v>
      </c>
      <c r="F2367" s="15">
        <v>20000000</v>
      </c>
      <c r="G2367" s="11">
        <f t="shared" si="146"/>
        <v>0</v>
      </c>
      <c r="H2367" s="12">
        <f t="shared" si="147"/>
        <v>19800000</v>
      </c>
      <c r="I2367" s="324" t="s">
        <v>159</v>
      </c>
      <c r="J2367" s="17">
        <f>VLOOKUP(A2367,'TB 2023'!B:J,9,0)</f>
        <v>0</v>
      </c>
      <c r="K2367" s="18">
        <f t="shared" si="145"/>
        <v>0</v>
      </c>
      <c r="L2367" s="17">
        <f>VLOOKUP(A2367,'TB 2023'!B:M,12,0)</f>
        <v>20000000</v>
      </c>
      <c r="M2367" s="18">
        <f t="shared" si="148"/>
        <v>0</v>
      </c>
      <c r="O2367" s="15"/>
    </row>
    <row r="2368" spans="1:15" ht="13.5">
      <c r="A2368" s="13">
        <v>204030202</v>
      </c>
      <c r="B2368" s="14" t="s">
        <v>2417</v>
      </c>
      <c r="C2368" s="15">
        <v>0</v>
      </c>
      <c r="D2368" s="15">
        <v>0</v>
      </c>
      <c r="E2368" s="15">
        <v>1257717.06</v>
      </c>
      <c r="F2368" s="15">
        <v>1876956.08</v>
      </c>
      <c r="G2368" s="11">
        <f t="shared" si="146"/>
        <v>0</v>
      </c>
      <c r="H2368" s="12">
        <f t="shared" si="147"/>
        <v>619239.02</v>
      </c>
      <c r="I2368" s="324" t="s">
        <v>159</v>
      </c>
      <c r="J2368" s="17">
        <f>VLOOKUP(A2368,'TB 2023'!B:J,9,0)</f>
        <v>0</v>
      </c>
      <c r="K2368" s="18">
        <f t="shared" si="145"/>
        <v>0</v>
      </c>
      <c r="L2368" s="17">
        <f>VLOOKUP(A2368,'TB 2023'!B:M,12,0)</f>
        <v>1876956.08</v>
      </c>
      <c r="M2368" s="18">
        <f t="shared" si="148"/>
        <v>0</v>
      </c>
      <c r="O2368" s="15"/>
    </row>
    <row r="2369" spans="1:15" ht="13.5">
      <c r="A2369" s="13">
        <v>204030203</v>
      </c>
      <c r="B2369" s="14" t="s">
        <v>2418</v>
      </c>
      <c r="C2369" s="15">
        <v>0</v>
      </c>
      <c r="D2369" s="15">
        <v>0</v>
      </c>
      <c r="E2369" s="15">
        <v>0</v>
      </c>
      <c r="F2369" s="15">
        <v>0</v>
      </c>
      <c r="G2369" s="11">
        <f t="shared" si="146"/>
        <v>0</v>
      </c>
      <c r="H2369" s="12">
        <f t="shared" si="147"/>
        <v>0</v>
      </c>
      <c r="I2369" s="324" t="s">
        <v>159</v>
      </c>
      <c r="J2369" s="17">
        <f>VLOOKUP(A2369,'TB 2023'!B:J,9,0)</f>
        <v>0</v>
      </c>
      <c r="K2369" s="18">
        <f t="shared" si="145"/>
        <v>0</v>
      </c>
      <c r="L2369" s="17">
        <f>VLOOKUP(A2369,'TB 2023'!B:M,12,0)</f>
        <v>0</v>
      </c>
      <c r="M2369" s="18">
        <f t="shared" si="148"/>
        <v>0</v>
      </c>
      <c r="O2369" s="15"/>
    </row>
    <row r="2370" spans="1:15" ht="13.5">
      <c r="A2370" s="13">
        <v>204030204</v>
      </c>
      <c r="B2370" s="14" t="s">
        <v>2419</v>
      </c>
      <c r="C2370" s="15">
        <v>0</v>
      </c>
      <c r="D2370" s="15">
        <v>0</v>
      </c>
      <c r="E2370" s="15">
        <v>0</v>
      </c>
      <c r="F2370" s="15">
        <v>0</v>
      </c>
      <c r="G2370" s="11">
        <f t="shared" si="146"/>
        <v>0</v>
      </c>
      <c r="H2370" s="12">
        <f t="shared" si="147"/>
        <v>0</v>
      </c>
      <c r="I2370" s="324" t="s">
        <v>159</v>
      </c>
      <c r="J2370" s="17">
        <f>VLOOKUP(A2370,'TB 2023'!B:J,9,0)</f>
        <v>0</v>
      </c>
      <c r="K2370" s="18">
        <f t="shared" si="145"/>
        <v>0</v>
      </c>
      <c r="L2370" s="17">
        <f>VLOOKUP(A2370,'TB 2023'!B:M,12,0)</f>
        <v>0</v>
      </c>
      <c r="M2370" s="18">
        <f t="shared" si="148"/>
        <v>0</v>
      </c>
      <c r="O2370" s="15"/>
    </row>
    <row r="2371" spans="1:15" ht="13.5">
      <c r="A2371" s="13">
        <v>204030301</v>
      </c>
      <c r="B2371" s="14" t="s">
        <v>2420</v>
      </c>
      <c r="C2371" s="15">
        <v>0</v>
      </c>
      <c r="D2371" s="15">
        <v>0</v>
      </c>
      <c r="E2371" s="15">
        <v>0</v>
      </c>
      <c r="F2371" s="15">
        <v>0</v>
      </c>
      <c r="G2371" s="11">
        <f t="shared" si="146"/>
        <v>0</v>
      </c>
      <c r="H2371" s="12">
        <f t="shared" si="147"/>
        <v>0</v>
      </c>
      <c r="I2371" s="324" t="s">
        <v>159</v>
      </c>
      <c r="J2371" s="17">
        <f>VLOOKUP(A2371,'TB 2023'!B:J,9,0)</f>
        <v>0</v>
      </c>
      <c r="K2371" s="18">
        <f t="shared" si="145"/>
        <v>0</v>
      </c>
      <c r="L2371" s="17">
        <f>VLOOKUP(A2371,'TB 2023'!B:M,12,0)</f>
        <v>0</v>
      </c>
      <c r="M2371" s="18">
        <f t="shared" si="148"/>
        <v>0</v>
      </c>
      <c r="O2371" s="15"/>
    </row>
    <row r="2372" spans="1:15" ht="13.5">
      <c r="A2372" s="13">
        <v>204030302</v>
      </c>
      <c r="B2372" s="14" t="s">
        <v>2421</v>
      </c>
      <c r="C2372" s="15">
        <v>0</v>
      </c>
      <c r="D2372" s="15">
        <v>0</v>
      </c>
      <c r="E2372" s="15">
        <v>0</v>
      </c>
      <c r="F2372" s="15">
        <v>0</v>
      </c>
      <c r="G2372" s="11">
        <f t="shared" si="146"/>
        <v>0</v>
      </c>
      <c r="H2372" s="12">
        <f t="shared" si="147"/>
        <v>0</v>
      </c>
      <c r="I2372" s="324" t="s">
        <v>159</v>
      </c>
      <c r="J2372" s="17">
        <f>VLOOKUP(A2372,'TB 2023'!B:J,9,0)</f>
        <v>0</v>
      </c>
      <c r="K2372" s="18">
        <f t="shared" si="145"/>
        <v>0</v>
      </c>
      <c r="L2372" s="17">
        <f>VLOOKUP(A2372,'TB 2023'!B:M,12,0)</f>
        <v>0</v>
      </c>
      <c r="M2372" s="18">
        <f t="shared" si="148"/>
        <v>0</v>
      </c>
      <c r="O2372" s="15"/>
    </row>
    <row r="2373" spans="1:15" ht="13.5">
      <c r="A2373" s="13">
        <v>204030303</v>
      </c>
      <c r="B2373" s="14" t="s">
        <v>2422</v>
      </c>
      <c r="C2373" s="15">
        <v>0</v>
      </c>
      <c r="D2373" s="15">
        <v>0</v>
      </c>
      <c r="E2373" s="15">
        <v>0</v>
      </c>
      <c r="F2373" s="15">
        <v>0</v>
      </c>
      <c r="G2373" s="11">
        <f t="shared" si="146"/>
        <v>0</v>
      </c>
      <c r="H2373" s="12">
        <f t="shared" si="147"/>
        <v>0</v>
      </c>
      <c r="I2373" s="324" t="s">
        <v>159</v>
      </c>
      <c r="J2373" s="17">
        <f>VLOOKUP(A2373,'TB 2023'!B:J,9,0)</f>
        <v>0</v>
      </c>
      <c r="K2373" s="18">
        <f t="shared" ref="K2373:K2436" si="149">J2373-C2373</f>
        <v>0</v>
      </c>
      <c r="L2373" s="17">
        <f>VLOOKUP(A2373,'TB 2023'!B:M,12,0)</f>
        <v>0</v>
      </c>
      <c r="M2373" s="18">
        <f t="shared" si="148"/>
        <v>0</v>
      </c>
      <c r="O2373" s="15"/>
    </row>
    <row r="2374" spans="1:15" ht="13.5">
      <c r="A2374" s="13">
        <v>204030304</v>
      </c>
      <c r="B2374" s="14" t="s">
        <v>2423</v>
      </c>
      <c r="C2374" s="15">
        <v>0</v>
      </c>
      <c r="D2374" s="15">
        <v>0</v>
      </c>
      <c r="E2374" s="15">
        <v>0</v>
      </c>
      <c r="F2374" s="15">
        <v>0</v>
      </c>
      <c r="G2374" s="11">
        <f t="shared" ref="G2374:G2437" si="150">IF((C2374+E2374)-(D2374+F2374)&lt;0,0,(C2374+E2374)-(D2374+F2374))</f>
        <v>0</v>
      </c>
      <c r="H2374" s="12">
        <f t="shared" ref="H2374:H2437" si="151">-IF((C2374+E2374)-(D2374+F2374)&lt;0,(C2374+E2374)-(D2374+F2374),0)</f>
        <v>0</v>
      </c>
      <c r="I2374" s="324" t="s">
        <v>159</v>
      </c>
      <c r="J2374" s="17">
        <f>VLOOKUP(A2374,'TB 2023'!B:J,9,0)</f>
        <v>0</v>
      </c>
      <c r="K2374" s="18">
        <f t="shared" si="149"/>
        <v>0</v>
      </c>
      <c r="L2374" s="17">
        <f>VLOOKUP(A2374,'TB 2023'!B:M,12,0)</f>
        <v>0</v>
      </c>
      <c r="M2374" s="18">
        <f t="shared" ref="M2374:M2437" si="152">L2374-F2374</f>
        <v>0</v>
      </c>
      <c r="O2374" s="15"/>
    </row>
    <row r="2375" spans="1:15" ht="13.5">
      <c r="A2375" s="13">
        <v>204030305</v>
      </c>
      <c r="B2375" s="14" t="s">
        <v>2424</v>
      </c>
      <c r="C2375" s="15">
        <v>0</v>
      </c>
      <c r="D2375" s="15">
        <v>0</v>
      </c>
      <c r="E2375" s="15">
        <v>0</v>
      </c>
      <c r="F2375" s="15">
        <v>0</v>
      </c>
      <c r="G2375" s="11">
        <f t="shared" si="150"/>
        <v>0</v>
      </c>
      <c r="H2375" s="12">
        <f t="shared" si="151"/>
        <v>0</v>
      </c>
      <c r="I2375" s="324" t="s">
        <v>159</v>
      </c>
      <c r="J2375" s="17">
        <f>VLOOKUP(A2375,'TB 2023'!B:J,9,0)</f>
        <v>0</v>
      </c>
      <c r="K2375" s="18">
        <f t="shared" si="149"/>
        <v>0</v>
      </c>
      <c r="L2375" s="17">
        <f>VLOOKUP(A2375,'TB 2023'!B:M,12,0)</f>
        <v>0</v>
      </c>
      <c r="M2375" s="18">
        <f t="shared" si="152"/>
        <v>0</v>
      </c>
      <c r="O2375" s="15"/>
    </row>
    <row r="2376" spans="1:15" ht="13.5">
      <c r="A2376" s="13">
        <v>204030306</v>
      </c>
      <c r="B2376" s="14" t="s">
        <v>2425</v>
      </c>
      <c r="C2376" s="15">
        <v>0</v>
      </c>
      <c r="D2376" s="15">
        <v>0</v>
      </c>
      <c r="E2376" s="15">
        <v>0</v>
      </c>
      <c r="F2376" s="15">
        <v>0</v>
      </c>
      <c r="G2376" s="11">
        <f t="shared" si="150"/>
        <v>0</v>
      </c>
      <c r="H2376" s="12">
        <f t="shared" si="151"/>
        <v>0</v>
      </c>
      <c r="I2376" s="324" t="s">
        <v>159</v>
      </c>
      <c r="J2376" s="17">
        <f>VLOOKUP(A2376,'TB 2023'!B:J,9,0)</f>
        <v>0</v>
      </c>
      <c r="K2376" s="18">
        <f t="shared" si="149"/>
        <v>0</v>
      </c>
      <c r="L2376" s="17">
        <f>VLOOKUP(A2376,'TB 2023'!B:M,12,0)</f>
        <v>0</v>
      </c>
      <c r="M2376" s="18">
        <f t="shared" si="152"/>
        <v>0</v>
      </c>
      <c r="O2376" s="15"/>
    </row>
    <row r="2377" spans="1:15" ht="13.5">
      <c r="A2377" s="13">
        <v>204030307</v>
      </c>
      <c r="B2377" s="14" t="s">
        <v>2426</v>
      </c>
      <c r="C2377" s="15">
        <v>0</v>
      </c>
      <c r="D2377" s="15">
        <v>0</v>
      </c>
      <c r="E2377" s="15">
        <v>0</v>
      </c>
      <c r="F2377" s="15">
        <v>0</v>
      </c>
      <c r="G2377" s="11">
        <f t="shared" si="150"/>
        <v>0</v>
      </c>
      <c r="H2377" s="12">
        <f t="shared" si="151"/>
        <v>0</v>
      </c>
      <c r="I2377" s="324" t="s">
        <v>159</v>
      </c>
      <c r="J2377" s="17">
        <f>VLOOKUP(A2377,'TB 2023'!B:J,9,0)</f>
        <v>0</v>
      </c>
      <c r="K2377" s="18">
        <f t="shared" si="149"/>
        <v>0</v>
      </c>
      <c r="L2377" s="17">
        <f>VLOOKUP(A2377,'TB 2023'!B:M,12,0)</f>
        <v>0</v>
      </c>
      <c r="M2377" s="18">
        <f t="shared" si="152"/>
        <v>0</v>
      </c>
      <c r="O2377" s="15"/>
    </row>
    <row r="2378" spans="1:15" ht="13.5">
      <c r="A2378" s="13">
        <v>204030308</v>
      </c>
      <c r="B2378" s="14" t="s">
        <v>2427</v>
      </c>
      <c r="C2378" s="15">
        <v>0</v>
      </c>
      <c r="D2378" s="15">
        <v>0</v>
      </c>
      <c r="E2378" s="15">
        <v>0</v>
      </c>
      <c r="F2378" s="15">
        <v>0</v>
      </c>
      <c r="G2378" s="11">
        <f t="shared" si="150"/>
        <v>0</v>
      </c>
      <c r="H2378" s="12">
        <f t="shared" si="151"/>
        <v>0</v>
      </c>
      <c r="I2378" s="324" t="s">
        <v>159</v>
      </c>
      <c r="J2378" s="17">
        <f>VLOOKUP(A2378,'TB 2023'!B:J,9,0)</f>
        <v>0</v>
      </c>
      <c r="K2378" s="18">
        <f t="shared" si="149"/>
        <v>0</v>
      </c>
      <c r="L2378" s="17">
        <f>VLOOKUP(A2378,'TB 2023'!B:M,12,0)</f>
        <v>0</v>
      </c>
      <c r="M2378" s="18">
        <f t="shared" si="152"/>
        <v>0</v>
      </c>
      <c r="O2378" s="15"/>
    </row>
    <row r="2379" spans="1:15" ht="13.5">
      <c r="A2379" s="13">
        <v>204040101</v>
      </c>
      <c r="B2379" s="14" t="s">
        <v>2428</v>
      </c>
      <c r="C2379" s="15">
        <v>0</v>
      </c>
      <c r="D2379" s="15">
        <v>179200</v>
      </c>
      <c r="E2379" s="15">
        <v>179200</v>
      </c>
      <c r="F2379" s="15">
        <v>0</v>
      </c>
      <c r="G2379" s="11">
        <f t="shared" si="150"/>
        <v>0</v>
      </c>
      <c r="H2379" s="12">
        <f t="shared" si="151"/>
        <v>0</v>
      </c>
      <c r="I2379" s="324" t="s">
        <v>159</v>
      </c>
      <c r="J2379" s="17">
        <f>VLOOKUP(A2379,'TB 2023'!B:J,9,0)</f>
        <v>0</v>
      </c>
      <c r="K2379" s="18">
        <f t="shared" si="149"/>
        <v>0</v>
      </c>
      <c r="L2379" s="17">
        <f>VLOOKUP(A2379,'TB 2023'!B:M,12,0)</f>
        <v>0</v>
      </c>
      <c r="M2379" s="18">
        <f t="shared" si="152"/>
        <v>0</v>
      </c>
      <c r="O2379" s="15"/>
    </row>
    <row r="2380" spans="1:15" ht="13.5">
      <c r="A2380" s="13">
        <v>204040102</v>
      </c>
      <c r="B2380" s="14" t="s">
        <v>2429</v>
      </c>
      <c r="C2380" s="15">
        <v>0</v>
      </c>
      <c r="D2380" s="15">
        <v>179200</v>
      </c>
      <c r="E2380" s="15">
        <v>179200</v>
      </c>
      <c r="F2380" s="15">
        <v>0</v>
      </c>
      <c r="G2380" s="11">
        <f t="shared" si="150"/>
        <v>0</v>
      </c>
      <c r="H2380" s="12">
        <f t="shared" si="151"/>
        <v>0</v>
      </c>
      <c r="I2380" s="324" t="s">
        <v>159</v>
      </c>
      <c r="J2380" s="17">
        <f>VLOOKUP(A2380,'TB 2023'!B:J,9,0)</f>
        <v>0</v>
      </c>
      <c r="K2380" s="18">
        <f t="shared" si="149"/>
        <v>0</v>
      </c>
      <c r="L2380" s="17">
        <f>VLOOKUP(A2380,'TB 2023'!B:M,12,0)</f>
        <v>0</v>
      </c>
      <c r="M2380" s="18">
        <f t="shared" si="152"/>
        <v>0</v>
      </c>
      <c r="O2380" s="15"/>
    </row>
    <row r="2381" spans="1:15" ht="13.5">
      <c r="A2381" s="13">
        <v>204040103</v>
      </c>
      <c r="B2381" s="14" t="s">
        <v>2430</v>
      </c>
      <c r="C2381" s="15">
        <v>0</v>
      </c>
      <c r="D2381" s="15">
        <v>179200</v>
      </c>
      <c r="E2381" s="15">
        <v>179200</v>
      </c>
      <c r="F2381" s="15">
        <v>0</v>
      </c>
      <c r="G2381" s="11">
        <f t="shared" si="150"/>
        <v>0</v>
      </c>
      <c r="H2381" s="12">
        <f t="shared" si="151"/>
        <v>0</v>
      </c>
      <c r="I2381" s="324" t="s">
        <v>159</v>
      </c>
      <c r="J2381" s="17">
        <f>VLOOKUP(A2381,'TB 2023'!B:J,9,0)</f>
        <v>0</v>
      </c>
      <c r="K2381" s="18">
        <f t="shared" si="149"/>
        <v>0</v>
      </c>
      <c r="L2381" s="17">
        <f>VLOOKUP(A2381,'TB 2023'!B:M,12,0)</f>
        <v>0</v>
      </c>
      <c r="M2381" s="18">
        <f t="shared" si="152"/>
        <v>0</v>
      </c>
      <c r="O2381" s="15"/>
    </row>
    <row r="2382" spans="1:15" ht="13.5">
      <c r="A2382" s="13">
        <v>204040104</v>
      </c>
      <c r="B2382" s="14" t="s">
        <v>2431</v>
      </c>
      <c r="C2382" s="15">
        <v>0</v>
      </c>
      <c r="D2382" s="15">
        <v>179200</v>
      </c>
      <c r="E2382" s="15">
        <v>179200</v>
      </c>
      <c r="F2382" s="15">
        <v>0</v>
      </c>
      <c r="G2382" s="11">
        <f t="shared" si="150"/>
        <v>0</v>
      </c>
      <c r="H2382" s="12">
        <f t="shared" si="151"/>
        <v>0</v>
      </c>
      <c r="I2382" s="324" t="s">
        <v>159</v>
      </c>
      <c r="J2382" s="17">
        <f>VLOOKUP(A2382,'TB 2023'!B:J,9,0)</f>
        <v>0</v>
      </c>
      <c r="K2382" s="18">
        <f t="shared" si="149"/>
        <v>0</v>
      </c>
      <c r="L2382" s="17">
        <f>VLOOKUP(A2382,'TB 2023'!B:M,12,0)</f>
        <v>0</v>
      </c>
      <c r="M2382" s="18">
        <f t="shared" si="152"/>
        <v>0</v>
      </c>
      <c r="O2382" s="15"/>
    </row>
    <row r="2383" spans="1:15" ht="13.5">
      <c r="A2383" s="13">
        <v>204040105</v>
      </c>
      <c r="B2383" s="14" t="s">
        <v>2432</v>
      </c>
      <c r="C2383" s="15">
        <v>0</v>
      </c>
      <c r="D2383" s="15">
        <v>179200</v>
      </c>
      <c r="E2383" s="15">
        <v>179200</v>
      </c>
      <c r="F2383" s="15">
        <v>0</v>
      </c>
      <c r="G2383" s="11">
        <f t="shared" si="150"/>
        <v>0</v>
      </c>
      <c r="H2383" s="12">
        <f t="shared" si="151"/>
        <v>0</v>
      </c>
      <c r="I2383" s="324" t="s">
        <v>159</v>
      </c>
      <c r="J2383" s="17">
        <f>VLOOKUP(A2383,'TB 2023'!B:J,9,0)</f>
        <v>0</v>
      </c>
      <c r="K2383" s="18">
        <f t="shared" si="149"/>
        <v>0</v>
      </c>
      <c r="L2383" s="17">
        <f>VLOOKUP(A2383,'TB 2023'!B:M,12,0)</f>
        <v>0</v>
      </c>
      <c r="M2383" s="18">
        <f t="shared" si="152"/>
        <v>0</v>
      </c>
      <c r="O2383" s="15"/>
    </row>
    <row r="2384" spans="1:15" ht="13.5">
      <c r="A2384" s="13">
        <v>204040106</v>
      </c>
      <c r="B2384" s="14" t="s">
        <v>2433</v>
      </c>
      <c r="C2384" s="15">
        <v>0</v>
      </c>
      <c r="D2384" s="15">
        <v>179200</v>
      </c>
      <c r="E2384" s="15">
        <v>179200</v>
      </c>
      <c r="F2384" s="15">
        <v>0</v>
      </c>
      <c r="G2384" s="11">
        <f t="shared" si="150"/>
        <v>0</v>
      </c>
      <c r="H2384" s="12">
        <f t="shared" si="151"/>
        <v>0</v>
      </c>
      <c r="I2384" s="324" t="s">
        <v>159</v>
      </c>
      <c r="J2384" s="17">
        <f>VLOOKUP(A2384,'TB 2023'!B:J,9,0)</f>
        <v>0</v>
      </c>
      <c r="K2384" s="18">
        <f t="shared" si="149"/>
        <v>0</v>
      </c>
      <c r="L2384" s="17">
        <f>VLOOKUP(A2384,'TB 2023'!B:M,12,0)</f>
        <v>0</v>
      </c>
      <c r="M2384" s="18">
        <f t="shared" si="152"/>
        <v>0</v>
      </c>
      <c r="O2384" s="15"/>
    </row>
    <row r="2385" spans="1:15" ht="13.5">
      <c r="A2385" s="13">
        <v>204040107</v>
      </c>
      <c r="B2385" s="14" t="s">
        <v>2434</v>
      </c>
      <c r="C2385" s="15">
        <v>0</v>
      </c>
      <c r="D2385" s="15">
        <v>179200</v>
      </c>
      <c r="E2385" s="15">
        <v>179200</v>
      </c>
      <c r="F2385" s="15">
        <v>0</v>
      </c>
      <c r="G2385" s="11">
        <f t="shared" si="150"/>
        <v>0</v>
      </c>
      <c r="H2385" s="12">
        <f t="shared" si="151"/>
        <v>0</v>
      </c>
      <c r="I2385" s="324" t="s">
        <v>159</v>
      </c>
      <c r="J2385" s="17">
        <f>VLOOKUP(A2385,'TB 2023'!B:J,9,0)</f>
        <v>0</v>
      </c>
      <c r="K2385" s="18">
        <f t="shared" si="149"/>
        <v>0</v>
      </c>
      <c r="L2385" s="17">
        <f>VLOOKUP(A2385,'TB 2023'!B:M,12,0)</f>
        <v>0</v>
      </c>
      <c r="M2385" s="18">
        <f t="shared" si="152"/>
        <v>0</v>
      </c>
      <c r="O2385" s="15"/>
    </row>
    <row r="2386" spans="1:15" ht="13.5">
      <c r="A2386" s="13">
        <v>204040108</v>
      </c>
      <c r="B2386" s="14" t="s">
        <v>2435</v>
      </c>
      <c r="C2386" s="15">
        <v>0</v>
      </c>
      <c r="D2386" s="15">
        <v>179200</v>
      </c>
      <c r="E2386" s="15">
        <v>179200</v>
      </c>
      <c r="F2386" s="15">
        <v>0</v>
      </c>
      <c r="G2386" s="11">
        <f t="shared" si="150"/>
        <v>0</v>
      </c>
      <c r="H2386" s="12">
        <f t="shared" si="151"/>
        <v>0</v>
      </c>
      <c r="I2386" s="324" t="s">
        <v>159</v>
      </c>
      <c r="J2386" s="17">
        <f>VLOOKUP(A2386,'TB 2023'!B:J,9,0)</f>
        <v>0</v>
      </c>
      <c r="K2386" s="18">
        <f t="shared" si="149"/>
        <v>0</v>
      </c>
      <c r="L2386" s="17">
        <f>VLOOKUP(A2386,'TB 2023'!B:M,12,0)</f>
        <v>0</v>
      </c>
      <c r="M2386" s="18">
        <f t="shared" si="152"/>
        <v>0</v>
      </c>
      <c r="O2386" s="15"/>
    </row>
    <row r="2387" spans="1:15" ht="13.5">
      <c r="A2387" s="13">
        <v>204040109</v>
      </c>
      <c r="B2387" s="14" t="s">
        <v>2436</v>
      </c>
      <c r="C2387" s="15">
        <v>0</v>
      </c>
      <c r="D2387" s="15">
        <v>179200</v>
      </c>
      <c r="E2387" s="15">
        <v>179200</v>
      </c>
      <c r="F2387" s="15">
        <v>0</v>
      </c>
      <c r="G2387" s="11">
        <f t="shared" si="150"/>
        <v>0</v>
      </c>
      <c r="H2387" s="12">
        <f t="shared" si="151"/>
        <v>0</v>
      </c>
      <c r="I2387" s="324" t="s">
        <v>159</v>
      </c>
      <c r="J2387" s="17">
        <f>VLOOKUP(A2387,'TB 2023'!B:J,9,0)</f>
        <v>0</v>
      </c>
      <c r="K2387" s="18">
        <f t="shared" si="149"/>
        <v>0</v>
      </c>
      <c r="L2387" s="17">
        <f>VLOOKUP(A2387,'TB 2023'!B:M,12,0)</f>
        <v>0</v>
      </c>
      <c r="M2387" s="18">
        <f t="shared" si="152"/>
        <v>0</v>
      </c>
      <c r="O2387" s="15"/>
    </row>
    <row r="2388" spans="1:15" ht="13.5">
      <c r="A2388" s="13">
        <v>204040110</v>
      </c>
      <c r="B2388" s="14" t="s">
        <v>2437</v>
      </c>
      <c r="C2388" s="15">
        <v>0</v>
      </c>
      <c r="D2388" s="15">
        <v>179200</v>
      </c>
      <c r="E2388" s="15">
        <v>179200</v>
      </c>
      <c r="F2388" s="15">
        <v>0</v>
      </c>
      <c r="G2388" s="11">
        <f t="shared" si="150"/>
        <v>0</v>
      </c>
      <c r="H2388" s="12">
        <f t="shared" si="151"/>
        <v>0</v>
      </c>
      <c r="I2388" s="324" t="s">
        <v>159</v>
      </c>
      <c r="J2388" s="17">
        <f>VLOOKUP(A2388,'TB 2023'!B:J,9,0)</f>
        <v>0</v>
      </c>
      <c r="K2388" s="18">
        <f t="shared" si="149"/>
        <v>0</v>
      </c>
      <c r="L2388" s="17">
        <f>VLOOKUP(A2388,'TB 2023'!B:M,12,0)</f>
        <v>0</v>
      </c>
      <c r="M2388" s="18">
        <f t="shared" si="152"/>
        <v>0</v>
      </c>
      <c r="O2388" s="15"/>
    </row>
    <row r="2389" spans="1:15" ht="13.5">
      <c r="A2389" s="13">
        <v>204040111</v>
      </c>
      <c r="B2389" s="14" t="s">
        <v>2438</v>
      </c>
      <c r="C2389" s="15">
        <v>0</v>
      </c>
      <c r="D2389" s="15">
        <v>179200</v>
      </c>
      <c r="E2389" s="15">
        <v>179200</v>
      </c>
      <c r="F2389" s="15">
        <v>0</v>
      </c>
      <c r="G2389" s="11">
        <f t="shared" si="150"/>
        <v>0</v>
      </c>
      <c r="H2389" s="12">
        <f t="shared" si="151"/>
        <v>0</v>
      </c>
      <c r="I2389" s="324" t="s">
        <v>159</v>
      </c>
      <c r="J2389" s="17">
        <f>VLOOKUP(A2389,'TB 2023'!B:J,9,0)</f>
        <v>0</v>
      </c>
      <c r="K2389" s="18">
        <f t="shared" si="149"/>
        <v>0</v>
      </c>
      <c r="L2389" s="17">
        <f>VLOOKUP(A2389,'TB 2023'!B:M,12,0)</f>
        <v>0</v>
      </c>
      <c r="M2389" s="18">
        <f t="shared" si="152"/>
        <v>0</v>
      </c>
      <c r="O2389" s="15"/>
    </row>
    <row r="2390" spans="1:15" ht="13.5">
      <c r="A2390" s="13">
        <v>204040112</v>
      </c>
      <c r="B2390" s="14" t="s">
        <v>2439</v>
      </c>
      <c r="C2390" s="15">
        <v>0</v>
      </c>
      <c r="D2390" s="15">
        <v>179200</v>
      </c>
      <c r="E2390" s="15">
        <v>179200</v>
      </c>
      <c r="F2390" s="15">
        <v>0</v>
      </c>
      <c r="G2390" s="11">
        <f t="shared" si="150"/>
        <v>0</v>
      </c>
      <c r="H2390" s="12">
        <f t="shared" si="151"/>
        <v>0</v>
      </c>
      <c r="I2390" s="324" t="s">
        <v>159</v>
      </c>
      <c r="J2390" s="17">
        <f>VLOOKUP(A2390,'TB 2023'!B:J,9,0)</f>
        <v>0</v>
      </c>
      <c r="K2390" s="18">
        <f t="shared" si="149"/>
        <v>0</v>
      </c>
      <c r="L2390" s="17">
        <f>VLOOKUP(A2390,'TB 2023'!B:M,12,0)</f>
        <v>0</v>
      </c>
      <c r="M2390" s="18">
        <f t="shared" si="152"/>
        <v>0</v>
      </c>
      <c r="O2390" s="15"/>
    </row>
    <row r="2391" spans="1:15" ht="13.5">
      <c r="A2391" s="13">
        <v>204040113</v>
      </c>
      <c r="B2391" s="14" t="s">
        <v>2440</v>
      </c>
      <c r="C2391" s="15">
        <v>0</v>
      </c>
      <c r="D2391" s="15">
        <v>179200</v>
      </c>
      <c r="E2391" s="15">
        <v>0</v>
      </c>
      <c r="F2391" s="15">
        <v>0</v>
      </c>
      <c r="G2391" s="11">
        <f t="shared" si="150"/>
        <v>0</v>
      </c>
      <c r="H2391" s="12">
        <f t="shared" si="151"/>
        <v>179200</v>
      </c>
      <c r="I2391" s="324" t="s">
        <v>159</v>
      </c>
      <c r="J2391" s="17">
        <f>VLOOKUP(A2391,'TB 2023'!B:J,9,0)</f>
        <v>0</v>
      </c>
      <c r="K2391" s="18">
        <f t="shared" si="149"/>
        <v>0</v>
      </c>
      <c r="L2391" s="17">
        <f>VLOOKUP(A2391,'TB 2023'!B:M,12,0)</f>
        <v>0</v>
      </c>
      <c r="M2391" s="18">
        <f t="shared" si="152"/>
        <v>0</v>
      </c>
      <c r="O2391" s="15"/>
    </row>
    <row r="2392" spans="1:15" ht="13.5">
      <c r="A2392" s="13">
        <v>204040114</v>
      </c>
      <c r="B2392" s="14" t="s">
        <v>2441</v>
      </c>
      <c r="C2392" s="15">
        <v>0</v>
      </c>
      <c r="D2392" s="15">
        <v>179200</v>
      </c>
      <c r="E2392" s="15">
        <v>0</v>
      </c>
      <c r="F2392" s="15">
        <v>0</v>
      </c>
      <c r="G2392" s="11">
        <f t="shared" si="150"/>
        <v>0</v>
      </c>
      <c r="H2392" s="12">
        <f t="shared" si="151"/>
        <v>179200</v>
      </c>
      <c r="I2392" s="324" t="s">
        <v>159</v>
      </c>
      <c r="J2392" s="17">
        <f>VLOOKUP(A2392,'TB 2023'!B:J,9,0)</f>
        <v>0</v>
      </c>
      <c r="K2392" s="18">
        <f t="shared" si="149"/>
        <v>0</v>
      </c>
      <c r="L2392" s="17">
        <f>VLOOKUP(A2392,'TB 2023'!B:M,12,0)</f>
        <v>0</v>
      </c>
      <c r="M2392" s="18">
        <f t="shared" si="152"/>
        <v>0</v>
      </c>
      <c r="O2392" s="15"/>
    </row>
    <row r="2393" spans="1:15" ht="13.5">
      <c r="A2393" s="13">
        <v>204040115</v>
      </c>
      <c r="B2393" s="14" t="s">
        <v>2442</v>
      </c>
      <c r="C2393" s="15">
        <v>0</v>
      </c>
      <c r="D2393" s="15">
        <v>179200</v>
      </c>
      <c r="E2393" s="15">
        <v>0</v>
      </c>
      <c r="F2393" s="15">
        <v>0</v>
      </c>
      <c r="G2393" s="11">
        <f t="shared" si="150"/>
        <v>0</v>
      </c>
      <c r="H2393" s="12">
        <f t="shared" si="151"/>
        <v>179200</v>
      </c>
      <c r="I2393" s="324" t="s">
        <v>159</v>
      </c>
      <c r="J2393" s="17">
        <f>VLOOKUP(A2393,'TB 2023'!B:J,9,0)</f>
        <v>0</v>
      </c>
      <c r="K2393" s="18">
        <f t="shared" si="149"/>
        <v>0</v>
      </c>
      <c r="L2393" s="17">
        <f>VLOOKUP(A2393,'TB 2023'!B:M,12,0)</f>
        <v>0</v>
      </c>
      <c r="M2393" s="18">
        <f t="shared" si="152"/>
        <v>0</v>
      </c>
      <c r="O2393" s="15"/>
    </row>
    <row r="2394" spans="1:15" ht="13.5">
      <c r="A2394" s="13">
        <v>204040116</v>
      </c>
      <c r="B2394" s="14" t="s">
        <v>2443</v>
      </c>
      <c r="C2394" s="15">
        <v>0</v>
      </c>
      <c r="D2394" s="15">
        <v>179200</v>
      </c>
      <c r="E2394" s="15">
        <v>0</v>
      </c>
      <c r="F2394" s="15">
        <v>0</v>
      </c>
      <c r="G2394" s="11">
        <f t="shared" si="150"/>
        <v>0</v>
      </c>
      <c r="H2394" s="12">
        <f t="shared" si="151"/>
        <v>179200</v>
      </c>
      <c r="I2394" s="324" t="s">
        <v>159</v>
      </c>
      <c r="J2394" s="17">
        <f>VLOOKUP(A2394,'TB 2023'!B:J,9,0)</f>
        <v>0</v>
      </c>
      <c r="K2394" s="18">
        <f t="shared" si="149"/>
        <v>0</v>
      </c>
      <c r="L2394" s="17">
        <f>VLOOKUP(A2394,'TB 2023'!B:M,12,0)</f>
        <v>0</v>
      </c>
      <c r="M2394" s="18">
        <f t="shared" si="152"/>
        <v>0</v>
      </c>
      <c r="O2394" s="15"/>
    </row>
    <row r="2395" spans="1:15" ht="13.5">
      <c r="A2395" s="13">
        <v>204040117</v>
      </c>
      <c r="B2395" s="14" t="s">
        <v>2444</v>
      </c>
      <c r="C2395" s="15">
        <v>0</v>
      </c>
      <c r="D2395" s="15">
        <v>179200</v>
      </c>
      <c r="E2395" s="15">
        <v>0</v>
      </c>
      <c r="F2395" s="15">
        <v>0</v>
      </c>
      <c r="G2395" s="11">
        <f t="shared" si="150"/>
        <v>0</v>
      </c>
      <c r="H2395" s="12">
        <f t="shared" si="151"/>
        <v>179200</v>
      </c>
      <c r="I2395" s="324" t="s">
        <v>159</v>
      </c>
      <c r="J2395" s="17">
        <f>VLOOKUP(A2395,'TB 2023'!B:J,9,0)</f>
        <v>0</v>
      </c>
      <c r="K2395" s="18">
        <f t="shared" si="149"/>
        <v>0</v>
      </c>
      <c r="L2395" s="17">
        <f>VLOOKUP(A2395,'TB 2023'!B:M,12,0)</f>
        <v>0</v>
      </c>
      <c r="M2395" s="18">
        <f t="shared" si="152"/>
        <v>0</v>
      </c>
      <c r="O2395" s="15"/>
    </row>
    <row r="2396" spans="1:15" ht="13.5">
      <c r="A2396" s="13">
        <v>204040118</v>
      </c>
      <c r="B2396" s="14" t="s">
        <v>2445</v>
      </c>
      <c r="C2396" s="15">
        <v>0</v>
      </c>
      <c r="D2396" s="15">
        <v>179200</v>
      </c>
      <c r="E2396" s="15">
        <v>0</v>
      </c>
      <c r="F2396" s="15">
        <v>0</v>
      </c>
      <c r="G2396" s="11">
        <f t="shared" si="150"/>
        <v>0</v>
      </c>
      <c r="H2396" s="12">
        <f t="shared" si="151"/>
        <v>179200</v>
      </c>
      <c r="I2396" s="324" t="s">
        <v>159</v>
      </c>
      <c r="J2396" s="17">
        <f>VLOOKUP(A2396,'TB 2023'!B:J,9,0)</f>
        <v>0</v>
      </c>
      <c r="K2396" s="18">
        <f t="shared" si="149"/>
        <v>0</v>
      </c>
      <c r="L2396" s="17">
        <f>VLOOKUP(A2396,'TB 2023'!B:M,12,0)</f>
        <v>0</v>
      </c>
      <c r="M2396" s="18">
        <f t="shared" si="152"/>
        <v>0</v>
      </c>
      <c r="O2396" s="15"/>
    </row>
    <row r="2397" spans="1:15" ht="13.5">
      <c r="A2397" s="13">
        <v>204040119</v>
      </c>
      <c r="B2397" s="14" t="s">
        <v>2446</v>
      </c>
      <c r="C2397" s="15">
        <v>0</v>
      </c>
      <c r="D2397" s="15">
        <v>179200</v>
      </c>
      <c r="E2397" s="15">
        <v>0</v>
      </c>
      <c r="F2397" s="15">
        <v>0</v>
      </c>
      <c r="G2397" s="11">
        <f t="shared" si="150"/>
        <v>0</v>
      </c>
      <c r="H2397" s="12">
        <f t="shared" si="151"/>
        <v>179200</v>
      </c>
      <c r="I2397" s="324" t="s">
        <v>159</v>
      </c>
      <c r="J2397" s="17">
        <f>VLOOKUP(A2397,'TB 2023'!B:J,9,0)</f>
        <v>0</v>
      </c>
      <c r="K2397" s="18">
        <f t="shared" si="149"/>
        <v>0</v>
      </c>
      <c r="L2397" s="17">
        <f>VLOOKUP(A2397,'TB 2023'!B:M,12,0)</f>
        <v>0</v>
      </c>
      <c r="M2397" s="18">
        <f t="shared" si="152"/>
        <v>0</v>
      </c>
      <c r="O2397" s="15"/>
    </row>
    <row r="2398" spans="1:15" ht="13.5">
      <c r="A2398" s="13">
        <v>204040120</v>
      </c>
      <c r="B2398" s="14" t="s">
        <v>2447</v>
      </c>
      <c r="C2398" s="15">
        <v>0</v>
      </c>
      <c r="D2398" s="15">
        <v>179200</v>
      </c>
      <c r="E2398" s="15">
        <v>0</v>
      </c>
      <c r="F2398" s="15">
        <v>0</v>
      </c>
      <c r="G2398" s="11">
        <f t="shared" si="150"/>
        <v>0</v>
      </c>
      <c r="H2398" s="12">
        <f t="shared" si="151"/>
        <v>179200</v>
      </c>
      <c r="I2398" s="324" t="s">
        <v>159</v>
      </c>
      <c r="J2398" s="17">
        <f>VLOOKUP(A2398,'TB 2023'!B:J,9,0)</f>
        <v>0</v>
      </c>
      <c r="K2398" s="18">
        <f t="shared" si="149"/>
        <v>0</v>
      </c>
      <c r="L2398" s="17">
        <f>VLOOKUP(A2398,'TB 2023'!B:M,12,0)</f>
        <v>0</v>
      </c>
      <c r="M2398" s="18">
        <f t="shared" si="152"/>
        <v>0</v>
      </c>
      <c r="O2398" s="15"/>
    </row>
    <row r="2399" spans="1:15" ht="13.5">
      <c r="A2399" s="13">
        <v>204040121</v>
      </c>
      <c r="B2399" s="14" t="s">
        <v>2448</v>
      </c>
      <c r="C2399" s="15">
        <v>0</v>
      </c>
      <c r="D2399" s="15">
        <v>179200</v>
      </c>
      <c r="E2399" s="15">
        <v>0</v>
      </c>
      <c r="F2399" s="15">
        <v>0</v>
      </c>
      <c r="G2399" s="11">
        <f t="shared" si="150"/>
        <v>0</v>
      </c>
      <c r="H2399" s="12">
        <f t="shared" si="151"/>
        <v>179200</v>
      </c>
      <c r="I2399" s="324" t="s">
        <v>159</v>
      </c>
      <c r="J2399" s="17">
        <f>VLOOKUP(A2399,'TB 2023'!B:J,9,0)</f>
        <v>0</v>
      </c>
      <c r="K2399" s="18">
        <f t="shared" si="149"/>
        <v>0</v>
      </c>
      <c r="L2399" s="17">
        <f>VLOOKUP(A2399,'TB 2023'!B:M,12,0)</f>
        <v>0</v>
      </c>
      <c r="M2399" s="18">
        <f t="shared" si="152"/>
        <v>0</v>
      </c>
      <c r="O2399" s="15"/>
    </row>
    <row r="2400" spans="1:15" ht="13.5">
      <c r="A2400" s="13">
        <v>204040122</v>
      </c>
      <c r="B2400" s="14" t="s">
        <v>2449</v>
      </c>
      <c r="C2400" s="15">
        <v>0</v>
      </c>
      <c r="D2400" s="15">
        <v>179200</v>
      </c>
      <c r="E2400" s="15">
        <v>0</v>
      </c>
      <c r="F2400" s="15">
        <v>0</v>
      </c>
      <c r="G2400" s="11">
        <f t="shared" si="150"/>
        <v>0</v>
      </c>
      <c r="H2400" s="12">
        <f t="shared" si="151"/>
        <v>179200</v>
      </c>
      <c r="I2400" s="324" t="s">
        <v>159</v>
      </c>
      <c r="J2400" s="17">
        <f>VLOOKUP(A2400,'TB 2023'!B:J,9,0)</f>
        <v>0</v>
      </c>
      <c r="K2400" s="18">
        <f t="shared" si="149"/>
        <v>0</v>
      </c>
      <c r="L2400" s="17">
        <f>VLOOKUP(A2400,'TB 2023'!B:M,12,0)</f>
        <v>0</v>
      </c>
      <c r="M2400" s="18">
        <f t="shared" si="152"/>
        <v>0</v>
      </c>
      <c r="O2400" s="15"/>
    </row>
    <row r="2401" spans="1:15" ht="13.5">
      <c r="A2401" s="13">
        <v>204040201</v>
      </c>
      <c r="B2401" s="14" t="s">
        <v>2450</v>
      </c>
      <c r="C2401" s="15">
        <v>0</v>
      </c>
      <c r="D2401" s="15">
        <v>0</v>
      </c>
      <c r="E2401" s="15">
        <v>0</v>
      </c>
      <c r="F2401" s="15">
        <v>0</v>
      </c>
      <c r="G2401" s="11">
        <f t="shared" si="150"/>
        <v>0</v>
      </c>
      <c r="H2401" s="12">
        <f t="shared" si="151"/>
        <v>0</v>
      </c>
      <c r="I2401" s="324" t="s">
        <v>159</v>
      </c>
      <c r="J2401" s="17">
        <f>VLOOKUP(A2401,'TB 2023'!B:J,9,0)</f>
        <v>0</v>
      </c>
      <c r="K2401" s="18">
        <f t="shared" si="149"/>
        <v>0</v>
      </c>
      <c r="L2401" s="17">
        <f>VLOOKUP(A2401,'TB 2023'!B:M,12,0)</f>
        <v>0</v>
      </c>
      <c r="M2401" s="18">
        <f t="shared" si="152"/>
        <v>0</v>
      </c>
      <c r="O2401" s="15"/>
    </row>
    <row r="2402" spans="1:15" ht="13.5">
      <c r="A2402" s="13">
        <v>204040202</v>
      </c>
      <c r="B2402" s="14" t="s">
        <v>2451</v>
      </c>
      <c r="C2402" s="15">
        <v>0</v>
      </c>
      <c r="D2402" s="15">
        <v>0</v>
      </c>
      <c r="E2402" s="15">
        <v>0</v>
      </c>
      <c r="F2402" s="15">
        <v>0</v>
      </c>
      <c r="G2402" s="11">
        <f t="shared" si="150"/>
        <v>0</v>
      </c>
      <c r="H2402" s="12">
        <f t="shared" si="151"/>
        <v>0</v>
      </c>
      <c r="I2402" s="324" t="s">
        <v>159</v>
      </c>
      <c r="J2402" s="17">
        <f>VLOOKUP(A2402,'TB 2023'!B:J,9,0)</f>
        <v>0</v>
      </c>
      <c r="K2402" s="18">
        <f t="shared" si="149"/>
        <v>0</v>
      </c>
      <c r="L2402" s="17">
        <f>VLOOKUP(A2402,'TB 2023'!B:M,12,0)</f>
        <v>0</v>
      </c>
      <c r="M2402" s="18">
        <f t="shared" si="152"/>
        <v>0</v>
      </c>
      <c r="O2402" s="15"/>
    </row>
    <row r="2403" spans="1:15" ht="13.5">
      <c r="A2403" s="13">
        <v>2010101002</v>
      </c>
      <c r="B2403" s="14" t="s">
        <v>2452</v>
      </c>
      <c r="C2403" s="15">
        <v>0</v>
      </c>
      <c r="D2403" s="15">
        <v>197868.18</v>
      </c>
      <c r="E2403" s="15">
        <v>3731662</v>
      </c>
      <c r="F2403" s="15">
        <v>3771916.95</v>
      </c>
      <c r="G2403" s="11">
        <f t="shared" si="150"/>
        <v>0</v>
      </c>
      <c r="H2403" s="12">
        <f t="shared" si="151"/>
        <v>238123.13000000035</v>
      </c>
      <c r="I2403" s="324" t="s">
        <v>159</v>
      </c>
      <c r="J2403" s="17">
        <f>VLOOKUP(A2403,'TB 2023'!B:J,9,0)</f>
        <v>0</v>
      </c>
      <c r="K2403" s="18">
        <f t="shared" si="149"/>
        <v>0</v>
      </c>
      <c r="L2403" s="17">
        <f>VLOOKUP(A2403,'TB 2023'!B:M,12,0)</f>
        <v>3771916.95</v>
      </c>
      <c r="M2403" s="18">
        <f t="shared" si="152"/>
        <v>0</v>
      </c>
      <c r="O2403" s="15"/>
    </row>
    <row r="2404" spans="1:15" ht="13.5">
      <c r="A2404" s="13">
        <v>2010101003</v>
      </c>
      <c r="B2404" s="14" t="s">
        <v>2453</v>
      </c>
      <c r="C2404" s="15">
        <v>0</v>
      </c>
      <c r="D2404" s="15">
        <v>147429.97340000005</v>
      </c>
      <c r="E2404" s="15">
        <v>496330.11994999996</v>
      </c>
      <c r="F2404" s="15">
        <v>360067.13786000002</v>
      </c>
      <c r="G2404" s="11">
        <f t="shared" si="150"/>
        <v>0</v>
      </c>
      <c r="H2404" s="12">
        <f t="shared" si="151"/>
        <v>11166.99131000007</v>
      </c>
      <c r="I2404" s="324" t="s">
        <v>159</v>
      </c>
      <c r="J2404" s="17">
        <f>VLOOKUP(A2404,'TB 2023'!B:J,9,0)</f>
        <v>0</v>
      </c>
      <c r="K2404" s="18">
        <f t="shared" si="149"/>
        <v>0</v>
      </c>
      <c r="L2404" s="17">
        <f>VLOOKUP(A2404,'TB 2023'!B:M,12,0)</f>
        <v>360067.13786000002</v>
      </c>
      <c r="M2404" s="18">
        <f t="shared" si="152"/>
        <v>0</v>
      </c>
      <c r="O2404" s="15"/>
    </row>
    <row r="2405" spans="1:15" ht="13.5">
      <c r="A2405" s="13">
        <v>2010101004</v>
      </c>
      <c r="B2405" s="14" t="s">
        <v>2454</v>
      </c>
      <c r="C2405" s="15">
        <v>0</v>
      </c>
      <c r="D2405" s="15">
        <v>253110.3848000002</v>
      </c>
      <c r="E2405" s="15">
        <v>510936.80751000001</v>
      </c>
      <c r="F2405" s="15">
        <v>494248.28966000001</v>
      </c>
      <c r="G2405" s="11">
        <f t="shared" si="150"/>
        <v>0</v>
      </c>
      <c r="H2405" s="12">
        <f t="shared" si="151"/>
        <v>236421.86695000023</v>
      </c>
      <c r="I2405" s="324" t="s">
        <v>159</v>
      </c>
      <c r="J2405" s="17">
        <f>VLOOKUP(A2405,'TB 2023'!B:J,9,0)</f>
        <v>0</v>
      </c>
      <c r="K2405" s="18">
        <f t="shared" si="149"/>
        <v>0</v>
      </c>
      <c r="L2405" s="17">
        <f>VLOOKUP(A2405,'TB 2023'!B:M,12,0)</f>
        <v>494248.28966000001</v>
      </c>
      <c r="M2405" s="18">
        <f t="shared" si="152"/>
        <v>0</v>
      </c>
      <c r="O2405" s="15"/>
    </row>
    <row r="2406" spans="1:15" ht="13.5">
      <c r="A2406" s="13">
        <v>2010101006</v>
      </c>
      <c r="B2406" s="14" t="s">
        <v>2455</v>
      </c>
      <c r="C2406" s="15">
        <v>0</v>
      </c>
      <c r="D2406" s="15">
        <v>397201.76</v>
      </c>
      <c r="E2406" s="15">
        <v>1375000</v>
      </c>
      <c r="F2406" s="15">
        <v>2221288.25</v>
      </c>
      <c r="G2406" s="11">
        <f t="shared" si="150"/>
        <v>0</v>
      </c>
      <c r="H2406" s="12">
        <f t="shared" si="151"/>
        <v>1243490.0099999998</v>
      </c>
      <c r="I2406" s="324" t="s">
        <v>159</v>
      </c>
      <c r="J2406" s="17">
        <f>VLOOKUP(A2406,'TB 2023'!B:J,9,0)</f>
        <v>0</v>
      </c>
      <c r="K2406" s="18">
        <f t="shared" si="149"/>
        <v>0</v>
      </c>
      <c r="L2406" s="17">
        <f>VLOOKUP(A2406,'TB 2023'!B:M,12,0)</f>
        <v>2221288.25</v>
      </c>
      <c r="M2406" s="18">
        <f t="shared" si="152"/>
        <v>0</v>
      </c>
      <c r="O2406" s="15"/>
    </row>
    <row r="2407" spans="1:15" ht="13.5">
      <c r="A2407" s="13">
        <v>2010101007</v>
      </c>
      <c r="B2407" s="14" t="s">
        <v>2456</v>
      </c>
      <c r="C2407" s="15">
        <v>0</v>
      </c>
      <c r="D2407" s="15">
        <v>33515.611599999967</v>
      </c>
      <c r="E2407" s="15">
        <v>100000</v>
      </c>
      <c r="F2407" s="15">
        <v>106911.21939</v>
      </c>
      <c r="G2407" s="11">
        <f t="shared" si="150"/>
        <v>0</v>
      </c>
      <c r="H2407" s="12">
        <f t="shared" si="151"/>
        <v>40426.830989999959</v>
      </c>
      <c r="I2407" s="324" t="s">
        <v>159</v>
      </c>
      <c r="J2407" s="17">
        <f>VLOOKUP(A2407,'TB 2023'!B:J,9,0)</f>
        <v>0</v>
      </c>
      <c r="K2407" s="18">
        <f t="shared" si="149"/>
        <v>0</v>
      </c>
      <c r="L2407" s="17">
        <f>VLOOKUP(A2407,'TB 2023'!B:M,12,0)</f>
        <v>106911.21939</v>
      </c>
      <c r="M2407" s="18">
        <f t="shared" si="152"/>
        <v>0</v>
      </c>
      <c r="O2407" s="15"/>
    </row>
    <row r="2408" spans="1:15" ht="13.5">
      <c r="A2408" s="13">
        <v>2010101008</v>
      </c>
      <c r="B2408" s="14" t="s">
        <v>2457</v>
      </c>
      <c r="C2408" s="15">
        <v>0</v>
      </c>
      <c r="D2408" s="15">
        <v>61151.17</v>
      </c>
      <c r="E2408" s="15">
        <v>7968108.7199999997</v>
      </c>
      <c r="F2408" s="15">
        <v>13730752.040000001</v>
      </c>
      <c r="G2408" s="11">
        <f t="shared" si="150"/>
        <v>0</v>
      </c>
      <c r="H2408" s="12">
        <f t="shared" si="151"/>
        <v>5823794.4900000012</v>
      </c>
      <c r="I2408" s="324" t="s">
        <v>159</v>
      </c>
      <c r="J2408" s="17">
        <f>VLOOKUP(A2408,'TB 2023'!B:J,9,0)</f>
        <v>0</v>
      </c>
      <c r="K2408" s="18">
        <f t="shared" si="149"/>
        <v>0</v>
      </c>
      <c r="L2408" s="17">
        <f>VLOOKUP(A2408,'TB 2023'!B:M,12,0)</f>
        <v>13730752.040000001</v>
      </c>
      <c r="M2408" s="18">
        <f t="shared" si="152"/>
        <v>0</v>
      </c>
      <c r="O2408" s="15"/>
    </row>
    <row r="2409" spans="1:15" ht="13.5">
      <c r="A2409" s="13">
        <v>2010101009</v>
      </c>
      <c r="B2409" s="14" t="s">
        <v>2458</v>
      </c>
      <c r="C2409" s="15">
        <v>0</v>
      </c>
      <c r="D2409" s="15">
        <v>3436.15</v>
      </c>
      <c r="E2409" s="15">
        <v>3436.15</v>
      </c>
      <c r="F2409" s="15">
        <v>0</v>
      </c>
      <c r="G2409" s="11">
        <f t="shared" si="150"/>
        <v>0</v>
      </c>
      <c r="H2409" s="12">
        <f t="shared" si="151"/>
        <v>0</v>
      </c>
      <c r="I2409" s="324" t="s">
        <v>159</v>
      </c>
      <c r="J2409" s="17">
        <f>VLOOKUP(A2409,'TB 2023'!B:J,9,0)</f>
        <v>0</v>
      </c>
      <c r="K2409" s="18">
        <f t="shared" si="149"/>
        <v>0</v>
      </c>
      <c r="L2409" s="17">
        <f>VLOOKUP(A2409,'TB 2023'!B:M,12,0)</f>
        <v>0</v>
      </c>
      <c r="M2409" s="18">
        <f t="shared" si="152"/>
        <v>0</v>
      </c>
      <c r="O2409" s="15"/>
    </row>
    <row r="2410" spans="1:15" ht="13.5">
      <c r="A2410" s="13">
        <v>2010101010</v>
      </c>
      <c r="B2410" s="14" t="s">
        <v>2459</v>
      </c>
      <c r="C2410" s="15">
        <v>0</v>
      </c>
      <c r="D2410" s="15">
        <v>748683.76</v>
      </c>
      <c r="E2410" s="15">
        <v>1475000</v>
      </c>
      <c r="F2410" s="15">
        <v>1316136.55</v>
      </c>
      <c r="G2410" s="11">
        <f t="shared" si="150"/>
        <v>0</v>
      </c>
      <c r="H2410" s="12">
        <f t="shared" si="151"/>
        <v>589820.31000000006</v>
      </c>
      <c r="I2410" s="324" t="s">
        <v>159</v>
      </c>
      <c r="J2410" s="17">
        <f>VLOOKUP(A2410,'TB 2023'!B:J,9,0)</f>
        <v>0</v>
      </c>
      <c r="K2410" s="18">
        <f t="shared" si="149"/>
        <v>0</v>
      </c>
      <c r="L2410" s="17">
        <f>VLOOKUP(A2410,'TB 2023'!B:M,12,0)</f>
        <v>1316136.55</v>
      </c>
      <c r="M2410" s="18">
        <f t="shared" si="152"/>
        <v>0</v>
      </c>
      <c r="O2410" s="15"/>
    </row>
    <row r="2411" spans="1:15" ht="13.5">
      <c r="A2411" s="13">
        <v>2010101011</v>
      </c>
      <c r="B2411" s="14" t="s">
        <v>2460</v>
      </c>
      <c r="C2411" s="15">
        <v>0</v>
      </c>
      <c r="D2411" s="15">
        <v>0</v>
      </c>
      <c r="E2411" s="15">
        <v>141550.07</v>
      </c>
      <c r="F2411" s="15">
        <v>141550.07</v>
      </c>
      <c r="G2411" s="11">
        <f t="shared" si="150"/>
        <v>0</v>
      </c>
      <c r="H2411" s="12">
        <f t="shared" si="151"/>
        <v>0</v>
      </c>
      <c r="I2411" s="324" t="s">
        <v>159</v>
      </c>
      <c r="J2411" s="17">
        <f>VLOOKUP(A2411,'TB 2023'!B:J,9,0)</f>
        <v>0</v>
      </c>
      <c r="K2411" s="18">
        <f t="shared" si="149"/>
        <v>0</v>
      </c>
      <c r="L2411" s="17">
        <f>VLOOKUP(A2411,'TB 2023'!B:M,12,0)</f>
        <v>141550.07</v>
      </c>
      <c r="M2411" s="18">
        <f t="shared" si="152"/>
        <v>0</v>
      </c>
      <c r="O2411" s="15"/>
    </row>
    <row r="2412" spans="1:15" ht="13.5">
      <c r="A2412" s="13">
        <v>2010101013</v>
      </c>
      <c r="B2412" s="14" t="s">
        <v>2461</v>
      </c>
      <c r="C2412" s="15">
        <v>0</v>
      </c>
      <c r="D2412" s="15">
        <v>0</v>
      </c>
      <c r="E2412" s="15">
        <v>159228.82</v>
      </c>
      <c r="F2412" s="15">
        <v>159228.82</v>
      </c>
      <c r="G2412" s="11">
        <f t="shared" si="150"/>
        <v>0</v>
      </c>
      <c r="H2412" s="12">
        <f t="shared" si="151"/>
        <v>0</v>
      </c>
      <c r="I2412" s="324" t="s">
        <v>159</v>
      </c>
      <c r="J2412" s="17">
        <f>VLOOKUP(A2412,'TB 2023'!B:J,9,0)</f>
        <v>0</v>
      </c>
      <c r="K2412" s="18">
        <f t="shared" si="149"/>
        <v>0</v>
      </c>
      <c r="L2412" s="17">
        <f>VLOOKUP(A2412,'TB 2023'!B:M,12,0)</f>
        <v>159228.82</v>
      </c>
      <c r="M2412" s="18">
        <f t="shared" si="152"/>
        <v>0</v>
      </c>
      <c r="O2412" s="15"/>
    </row>
    <row r="2413" spans="1:15" ht="13.5">
      <c r="A2413" s="13">
        <v>2010101014</v>
      </c>
      <c r="B2413" s="14" t="s">
        <v>2462</v>
      </c>
      <c r="C2413" s="15">
        <v>0</v>
      </c>
      <c r="D2413" s="15">
        <v>0</v>
      </c>
      <c r="E2413" s="15">
        <v>0</v>
      </c>
      <c r="F2413" s="15">
        <v>0</v>
      </c>
      <c r="G2413" s="11">
        <f t="shared" si="150"/>
        <v>0</v>
      </c>
      <c r="H2413" s="12">
        <f t="shared" si="151"/>
        <v>0</v>
      </c>
      <c r="I2413" s="324" t="s">
        <v>159</v>
      </c>
      <c r="J2413" s="17">
        <f>VLOOKUP(A2413,'TB 2023'!B:J,9,0)</f>
        <v>0</v>
      </c>
      <c r="K2413" s="18">
        <f t="shared" si="149"/>
        <v>0</v>
      </c>
      <c r="L2413" s="17">
        <f>VLOOKUP(A2413,'TB 2023'!B:M,12,0)</f>
        <v>0</v>
      </c>
      <c r="M2413" s="18">
        <f t="shared" si="152"/>
        <v>0</v>
      </c>
      <c r="O2413" s="15"/>
    </row>
    <row r="2414" spans="1:15" ht="13.5">
      <c r="A2414" s="13">
        <v>2010101015</v>
      </c>
      <c r="B2414" s="14" t="s">
        <v>2463</v>
      </c>
      <c r="C2414" s="15">
        <v>0</v>
      </c>
      <c r="D2414" s="15">
        <v>0</v>
      </c>
      <c r="E2414" s="15">
        <v>0</v>
      </c>
      <c r="F2414" s="15">
        <v>0</v>
      </c>
      <c r="G2414" s="11">
        <f t="shared" si="150"/>
        <v>0</v>
      </c>
      <c r="H2414" s="12">
        <f t="shared" si="151"/>
        <v>0</v>
      </c>
      <c r="I2414" s="324" t="s">
        <v>159</v>
      </c>
      <c r="J2414" s="17">
        <f>VLOOKUP(A2414,'TB 2023'!B:J,9,0)</f>
        <v>0</v>
      </c>
      <c r="K2414" s="18">
        <f t="shared" si="149"/>
        <v>0</v>
      </c>
      <c r="L2414" s="17">
        <f>VLOOKUP(A2414,'TB 2023'!B:M,12,0)</f>
        <v>0</v>
      </c>
      <c r="M2414" s="18">
        <f t="shared" si="152"/>
        <v>0</v>
      </c>
      <c r="O2414" s="15"/>
    </row>
    <row r="2415" spans="1:15" ht="13.5">
      <c r="A2415" s="13">
        <v>2010101022</v>
      </c>
      <c r="B2415" s="14" t="s">
        <v>2464</v>
      </c>
      <c r="C2415" s="15">
        <v>0</v>
      </c>
      <c r="D2415" s="15">
        <v>112077.54000000001</v>
      </c>
      <c r="E2415" s="15">
        <v>200000</v>
      </c>
      <c r="F2415" s="15">
        <v>250108.01</v>
      </c>
      <c r="G2415" s="11">
        <f t="shared" si="150"/>
        <v>0</v>
      </c>
      <c r="H2415" s="12">
        <f t="shared" si="151"/>
        <v>162185.55000000005</v>
      </c>
      <c r="I2415" s="324" t="s">
        <v>159</v>
      </c>
      <c r="J2415" s="17">
        <f>VLOOKUP(A2415,'TB 2023'!B:J,9,0)</f>
        <v>0</v>
      </c>
      <c r="K2415" s="18">
        <f t="shared" si="149"/>
        <v>0</v>
      </c>
      <c r="L2415" s="17">
        <f>VLOOKUP(A2415,'TB 2023'!B:M,12,0)</f>
        <v>250108.01</v>
      </c>
      <c r="M2415" s="18">
        <f t="shared" si="152"/>
        <v>0</v>
      </c>
      <c r="O2415" s="15"/>
    </row>
    <row r="2416" spans="1:15" ht="13.5">
      <c r="A2416" s="13">
        <v>2010101023</v>
      </c>
      <c r="B2416" s="14" t="s">
        <v>2465</v>
      </c>
      <c r="C2416" s="15">
        <v>0</v>
      </c>
      <c r="D2416" s="15">
        <v>10392.67</v>
      </c>
      <c r="E2416" s="15">
        <v>0</v>
      </c>
      <c r="F2416" s="15">
        <v>0</v>
      </c>
      <c r="G2416" s="11">
        <f t="shared" si="150"/>
        <v>0</v>
      </c>
      <c r="H2416" s="12">
        <f t="shared" si="151"/>
        <v>10392.67</v>
      </c>
      <c r="I2416" s="324" t="s">
        <v>159</v>
      </c>
      <c r="J2416" s="17">
        <f>VLOOKUP(A2416,'TB 2023'!B:J,9,0)</f>
        <v>0</v>
      </c>
      <c r="K2416" s="18">
        <f t="shared" si="149"/>
        <v>0</v>
      </c>
      <c r="L2416" s="17">
        <f>VLOOKUP(A2416,'TB 2023'!B:M,12,0)</f>
        <v>0</v>
      </c>
      <c r="M2416" s="18">
        <f t="shared" si="152"/>
        <v>0</v>
      </c>
      <c r="O2416" s="15"/>
    </row>
    <row r="2417" spans="1:15" ht="13.5">
      <c r="A2417" s="13">
        <v>2010101024</v>
      </c>
      <c r="B2417" s="14" t="s">
        <v>2466</v>
      </c>
      <c r="C2417" s="15">
        <v>0</v>
      </c>
      <c r="D2417" s="15">
        <v>0</v>
      </c>
      <c r="E2417" s="15">
        <v>0</v>
      </c>
      <c r="F2417" s="15">
        <v>0</v>
      </c>
      <c r="G2417" s="11">
        <f t="shared" si="150"/>
        <v>0</v>
      </c>
      <c r="H2417" s="12">
        <f t="shared" si="151"/>
        <v>0</v>
      </c>
      <c r="I2417" s="324" t="s">
        <v>159</v>
      </c>
      <c r="J2417" s="17">
        <f>VLOOKUP(A2417,'TB 2023'!B:J,9,0)</f>
        <v>0</v>
      </c>
      <c r="K2417" s="18">
        <f t="shared" si="149"/>
        <v>0</v>
      </c>
      <c r="L2417" s="17">
        <f>VLOOKUP(A2417,'TB 2023'!B:M,12,0)</f>
        <v>0</v>
      </c>
      <c r="M2417" s="18">
        <f t="shared" si="152"/>
        <v>0</v>
      </c>
      <c r="O2417" s="15"/>
    </row>
    <row r="2418" spans="1:15" ht="13.5">
      <c r="A2418" s="13">
        <v>2010101032</v>
      </c>
      <c r="B2418" s="14" t="s">
        <v>2467</v>
      </c>
      <c r="C2418" s="15">
        <v>0</v>
      </c>
      <c r="D2418" s="15">
        <v>52697.32</v>
      </c>
      <c r="E2418" s="15">
        <v>440000</v>
      </c>
      <c r="F2418" s="15">
        <v>744886.04998999997</v>
      </c>
      <c r="G2418" s="11">
        <f t="shared" si="150"/>
        <v>0</v>
      </c>
      <c r="H2418" s="12">
        <f t="shared" si="151"/>
        <v>357583.36998999992</v>
      </c>
      <c r="I2418" s="324" t="s">
        <v>159</v>
      </c>
      <c r="J2418" s="17">
        <f>VLOOKUP(A2418,'TB 2023'!B:J,9,0)</f>
        <v>0</v>
      </c>
      <c r="K2418" s="18">
        <f t="shared" si="149"/>
        <v>0</v>
      </c>
      <c r="L2418" s="17">
        <f>VLOOKUP(A2418,'TB 2023'!B:M,12,0)</f>
        <v>744886.04998999997</v>
      </c>
      <c r="M2418" s="18">
        <f t="shared" si="152"/>
        <v>0</v>
      </c>
      <c r="O2418" s="15"/>
    </row>
    <row r="2419" spans="1:15" ht="13.5">
      <c r="A2419" s="13">
        <v>2010101033</v>
      </c>
      <c r="B2419" s="14" t="s">
        <v>2468</v>
      </c>
      <c r="C2419" s="15">
        <v>0</v>
      </c>
      <c r="D2419" s="15">
        <v>16793.969300000073</v>
      </c>
      <c r="E2419" s="15">
        <v>402420.34247000003</v>
      </c>
      <c r="F2419" s="15">
        <v>396392.95935000002</v>
      </c>
      <c r="G2419" s="11">
        <f t="shared" si="150"/>
        <v>0</v>
      </c>
      <c r="H2419" s="12">
        <f t="shared" si="151"/>
        <v>10766.586180000042</v>
      </c>
      <c r="I2419" s="324" t="s">
        <v>159</v>
      </c>
      <c r="J2419" s="17">
        <f>VLOOKUP(A2419,'TB 2023'!B:J,9,0)</f>
        <v>0</v>
      </c>
      <c r="K2419" s="18">
        <f t="shared" si="149"/>
        <v>0</v>
      </c>
      <c r="L2419" s="17">
        <f>VLOOKUP(A2419,'TB 2023'!B:M,12,0)</f>
        <v>396392.95935000002</v>
      </c>
      <c r="M2419" s="18">
        <f t="shared" si="152"/>
        <v>0</v>
      </c>
      <c r="O2419" s="15"/>
    </row>
    <row r="2420" spans="1:15" ht="13.5">
      <c r="A2420" s="13">
        <v>2010101034</v>
      </c>
      <c r="B2420" s="14" t="s">
        <v>2469</v>
      </c>
      <c r="C2420" s="15">
        <v>0</v>
      </c>
      <c r="D2420" s="15">
        <v>433482.02</v>
      </c>
      <c r="E2420" s="15">
        <v>3902205.8000000003</v>
      </c>
      <c r="F2420" s="15">
        <v>3988518.88</v>
      </c>
      <c r="G2420" s="11">
        <f t="shared" si="150"/>
        <v>0</v>
      </c>
      <c r="H2420" s="12">
        <f t="shared" si="151"/>
        <v>519795.10000000009</v>
      </c>
      <c r="I2420" s="324" t="s">
        <v>159</v>
      </c>
      <c r="J2420" s="17">
        <f>VLOOKUP(A2420,'TB 2023'!B:J,9,0)</f>
        <v>0</v>
      </c>
      <c r="K2420" s="18">
        <f t="shared" si="149"/>
        <v>0</v>
      </c>
      <c r="L2420" s="17">
        <f>VLOOKUP(A2420,'TB 2023'!B:M,12,0)</f>
        <v>3988518.88</v>
      </c>
      <c r="M2420" s="18">
        <f t="shared" si="152"/>
        <v>0</v>
      </c>
      <c r="O2420" s="15"/>
    </row>
    <row r="2421" spans="1:15" ht="13.5">
      <c r="A2421" s="13">
        <v>2010101039</v>
      </c>
      <c r="B2421" s="14" t="s">
        <v>2470</v>
      </c>
      <c r="C2421" s="15">
        <v>0</v>
      </c>
      <c r="D2421" s="15">
        <v>4946.6000000000004</v>
      </c>
      <c r="E2421" s="15">
        <v>36491.1</v>
      </c>
      <c r="F2421" s="15">
        <v>30452</v>
      </c>
      <c r="G2421" s="11">
        <f t="shared" si="150"/>
        <v>1092.5</v>
      </c>
      <c r="H2421" s="12">
        <f t="shared" si="151"/>
        <v>0</v>
      </c>
      <c r="I2421" s="324" t="s">
        <v>159</v>
      </c>
      <c r="J2421" s="17">
        <f>VLOOKUP(A2421,'TB 2023'!B:J,9,0)</f>
        <v>0</v>
      </c>
      <c r="K2421" s="18">
        <f t="shared" si="149"/>
        <v>0</v>
      </c>
      <c r="L2421" s="17">
        <f>VLOOKUP(A2421,'TB 2023'!B:M,12,0)</f>
        <v>30452</v>
      </c>
      <c r="M2421" s="18">
        <f t="shared" si="152"/>
        <v>0</v>
      </c>
      <c r="O2421" s="15"/>
    </row>
    <row r="2422" spans="1:15" ht="13.5">
      <c r="A2422" s="13">
        <v>2010101040</v>
      </c>
      <c r="B2422" s="14" t="s">
        <v>2471</v>
      </c>
      <c r="C2422" s="15">
        <v>0</v>
      </c>
      <c r="D2422" s="15">
        <v>8557.39</v>
      </c>
      <c r="E2422" s="15">
        <v>40000</v>
      </c>
      <c r="F2422" s="15">
        <v>47002</v>
      </c>
      <c r="G2422" s="11">
        <f t="shared" si="150"/>
        <v>0</v>
      </c>
      <c r="H2422" s="12">
        <f t="shared" si="151"/>
        <v>15559.39</v>
      </c>
      <c r="I2422" s="324" t="s">
        <v>159</v>
      </c>
      <c r="J2422" s="17">
        <f>VLOOKUP(A2422,'TB 2023'!B:J,9,0)</f>
        <v>0</v>
      </c>
      <c r="K2422" s="18">
        <f t="shared" si="149"/>
        <v>0</v>
      </c>
      <c r="L2422" s="17">
        <f>VLOOKUP(A2422,'TB 2023'!B:M,12,0)</f>
        <v>47002</v>
      </c>
      <c r="M2422" s="18">
        <f t="shared" si="152"/>
        <v>0</v>
      </c>
      <c r="O2422" s="15"/>
    </row>
    <row r="2423" spans="1:15" ht="13.5">
      <c r="A2423" s="13">
        <v>2010101044</v>
      </c>
      <c r="B2423" s="14" t="s">
        <v>2472</v>
      </c>
      <c r="C2423" s="15">
        <v>69452.110300000015</v>
      </c>
      <c r="D2423" s="15">
        <v>0</v>
      </c>
      <c r="E2423" s="15">
        <v>395000</v>
      </c>
      <c r="F2423" s="15">
        <v>605514.1</v>
      </c>
      <c r="G2423" s="11">
        <f t="shared" si="150"/>
        <v>0</v>
      </c>
      <c r="H2423" s="12">
        <f t="shared" si="151"/>
        <v>141061.98969999998</v>
      </c>
      <c r="I2423" s="324" t="s">
        <v>159</v>
      </c>
      <c r="J2423" s="17">
        <f>VLOOKUP(A2423,'TB 2023'!B:J,9,0)</f>
        <v>69452.110300000015</v>
      </c>
      <c r="K2423" s="18">
        <f t="shared" si="149"/>
        <v>0</v>
      </c>
      <c r="L2423" s="17">
        <f>VLOOKUP(A2423,'TB 2023'!B:M,12,0)</f>
        <v>605514.1</v>
      </c>
      <c r="M2423" s="18">
        <f t="shared" si="152"/>
        <v>0</v>
      </c>
      <c r="O2423" s="15"/>
    </row>
    <row r="2424" spans="1:15" ht="13.5">
      <c r="A2424" s="13">
        <v>2010101060</v>
      </c>
      <c r="B2424" s="14" t="s">
        <v>2473</v>
      </c>
      <c r="C2424" s="15">
        <v>0</v>
      </c>
      <c r="D2424" s="15">
        <v>0</v>
      </c>
      <c r="E2424" s="15">
        <v>119341</v>
      </c>
      <c r="F2424" s="15">
        <v>68453.75</v>
      </c>
      <c r="G2424" s="11">
        <f t="shared" si="150"/>
        <v>50887.25</v>
      </c>
      <c r="H2424" s="12">
        <f t="shared" si="151"/>
        <v>0</v>
      </c>
      <c r="I2424" s="324" t="s">
        <v>159</v>
      </c>
      <c r="J2424" s="17">
        <f>VLOOKUP(A2424,'TB 2023'!B:J,9,0)</f>
        <v>0</v>
      </c>
      <c r="K2424" s="18">
        <f t="shared" si="149"/>
        <v>0</v>
      </c>
      <c r="L2424" s="17">
        <f>VLOOKUP(A2424,'TB 2023'!B:M,12,0)</f>
        <v>68453.75</v>
      </c>
      <c r="M2424" s="18">
        <f t="shared" si="152"/>
        <v>0</v>
      </c>
      <c r="O2424" s="15"/>
    </row>
    <row r="2425" spans="1:15" ht="13.5">
      <c r="A2425" s="13">
        <v>2010101061</v>
      </c>
      <c r="B2425" s="14" t="s">
        <v>2474</v>
      </c>
      <c r="C2425" s="15">
        <v>3.0000001192092895E-4</v>
      </c>
      <c r="D2425" s="15">
        <v>0</v>
      </c>
      <c r="E2425" s="15">
        <v>0</v>
      </c>
      <c r="F2425" s="15">
        <v>0</v>
      </c>
      <c r="G2425" s="11">
        <f t="shared" si="150"/>
        <v>3.0000001192092895E-4</v>
      </c>
      <c r="H2425" s="12">
        <f t="shared" si="151"/>
        <v>0</v>
      </c>
      <c r="I2425" s="324" t="s">
        <v>159</v>
      </c>
      <c r="J2425" s="17">
        <f>VLOOKUP(A2425,'TB 2023'!B:J,9,0)</f>
        <v>3.0000001192092895E-4</v>
      </c>
      <c r="K2425" s="18">
        <f t="shared" si="149"/>
        <v>0</v>
      </c>
      <c r="L2425" s="17">
        <f>VLOOKUP(A2425,'TB 2023'!B:M,12,0)</f>
        <v>0</v>
      </c>
      <c r="M2425" s="18">
        <f t="shared" si="152"/>
        <v>0</v>
      </c>
      <c r="O2425" s="15"/>
    </row>
    <row r="2426" spans="1:15" ht="13.5">
      <c r="A2426" s="13">
        <v>2010101062</v>
      </c>
      <c r="B2426" s="14" t="s">
        <v>2475</v>
      </c>
      <c r="C2426" s="15">
        <v>0</v>
      </c>
      <c r="D2426" s="15">
        <v>0</v>
      </c>
      <c r="E2426" s="15">
        <v>0</v>
      </c>
      <c r="F2426" s="15">
        <v>0</v>
      </c>
      <c r="G2426" s="11">
        <f t="shared" si="150"/>
        <v>0</v>
      </c>
      <c r="H2426" s="12">
        <f t="shared" si="151"/>
        <v>0</v>
      </c>
      <c r="I2426" s="324" t="s">
        <v>159</v>
      </c>
      <c r="J2426" s="17">
        <f>VLOOKUP(A2426,'TB 2023'!B:J,9,0)</f>
        <v>0</v>
      </c>
      <c r="K2426" s="18">
        <f t="shared" si="149"/>
        <v>0</v>
      </c>
      <c r="L2426" s="17">
        <f>VLOOKUP(A2426,'TB 2023'!B:M,12,0)</f>
        <v>0</v>
      </c>
      <c r="M2426" s="18">
        <f t="shared" si="152"/>
        <v>0</v>
      </c>
      <c r="O2426" s="15"/>
    </row>
    <row r="2427" spans="1:15" ht="13.5">
      <c r="A2427" s="13">
        <v>2010101064</v>
      </c>
      <c r="B2427" s="14" t="s">
        <v>2476</v>
      </c>
      <c r="C2427" s="15">
        <v>0</v>
      </c>
      <c r="D2427" s="15">
        <v>3901025.6184999989</v>
      </c>
      <c r="E2427" s="15">
        <v>7923158.2999899993</v>
      </c>
      <c r="F2427" s="15">
        <v>6718753.2767999992</v>
      </c>
      <c r="G2427" s="11">
        <f t="shared" si="150"/>
        <v>0</v>
      </c>
      <c r="H2427" s="12">
        <f t="shared" si="151"/>
        <v>2696620.5953099979</v>
      </c>
      <c r="I2427" s="324" t="s">
        <v>159</v>
      </c>
      <c r="J2427" s="17">
        <f>VLOOKUP(A2427,'TB 2023'!B:J,9,0)</f>
        <v>0</v>
      </c>
      <c r="K2427" s="18">
        <f t="shared" si="149"/>
        <v>0</v>
      </c>
      <c r="L2427" s="17">
        <f>VLOOKUP(A2427,'TB 2023'!B:M,12,0)</f>
        <v>6718753.2767999992</v>
      </c>
      <c r="M2427" s="18">
        <f t="shared" si="152"/>
        <v>0</v>
      </c>
      <c r="O2427" s="15"/>
    </row>
    <row r="2428" spans="1:15" ht="13.5">
      <c r="A2428" s="13">
        <v>2010101070</v>
      </c>
      <c r="B2428" s="14" t="s">
        <v>2477</v>
      </c>
      <c r="C2428" s="15">
        <v>0</v>
      </c>
      <c r="D2428" s="15">
        <v>0</v>
      </c>
      <c r="E2428" s="15">
        <v>39761</v>
      </c>
      <c r="F2428" s="15">
        <v>39761</v>
      </c>
      <c r="G2428" s="11">
        <f t="shared" si="150"/>
        <v>0</v>
      </c>
      <c r="H2428" s="12">
        <f t="shared" si="151"/>
        <v>0</v>
      </c>
      <c r="I2428" s="324" t="s">
        <v>159</v>
      </c>
      <c r="J2428" s="17">
        <f>VLOOKUP(A2428,'TB 2023'!B:J,9,0)</f>
        <v>0</v>
      </c>
      <c r="K2428" s="18">
        <f t="shared" si="149"/>
        <v>0</v>
      </c>
      <c r="L2428" s="17">
        <f>VLOOKUP(A2428,'TB 2023'!B:M,12,0)</f>
        <v>39761</v>
      </c>
      <c r="M2428" s="18">
        <f t="shared" si="152"/>
        <v>0</v>
      </c>
      <c r="O2428" s="15"/>
    </row>
    <row r="2429" spans="1:15" ht="13.5">
      <c r="A2429" s="13">
        <v>2010101072</v>
      </c>
      <c r="B2429" s="14" t="s">
        <v>2478</v>
      </c>
      <c r="C2429" s="15">
        <v>0</v>
      </c>
      <c r="D2429" s="15">
        <v>13409.993400000036</v>
      </c>
      <c r="E2429" s="15">
        <v>139540.21</v>
      </c>
      <c r="F2429" s="15">
        <v>126129.99999</v>
      </c>
      <c r="G2429" s="11">
        <f t="shared" si="150"/>
        <v>0.21660999997402541</v>
      </c>
      <c r="H2429" s="12">
        <f t="shared" si="151"/>
        <v>0</v>
      </c>
      <c r="I2429" s="324" t="s">
        <v>159</v>
      </c>
      <c r="J2429" s="17">
        <f>VLOOKUP(A2429,'TB 2023'!B:J,9,0)</f>
        <v>0</v>
      </c>
      <c r="K2429" s="18">
        <f t="shared" si="149"/>
        <v>0</v>
      </c>
      <c r="L2429" s="17">
        <f>VLOOKUP(A2429,'TB 2023'!B:M,12,0)</f>
        <v>126129.99999</v>
      </c>
      <c r="M2429" s="18">
        <f t="shared" si="152"/>
        <v>0</v>
      </c>
      <c r="O2429" s="15"/>
    </row>
    <row r="2430" spans="1:15" ht="13.5">
      <c r="A2430" s="13">
        <v>2010101074</v>
      </c>
      <c r="B2430" s="14" t="s">
        <v>2479</v>
      </c>
      <c r="C2430" s="15">
        <v>0</v>
      </c>
      <c r="D2430" s="15">
        <v>49843.015300000014</v>
      </c>
      <c r="E2430" s="15">
        <v>222007.58000000002</v>
      </c>
      <c r="F2430" s="15">
        <v>274339.12594</v>
      </c>
      <c r="G2430" s="11">
        <f t="shared" si="150"/>
        <v>0</v>
      </c>
      <c r="H2430" s="12">
        <f t="shared" si="151"/>
        <v>102174.56124000001</v>
      </c>
      <c r="I2430" s="324" t="s">
        <v>159</v>
      </c>
      <c r="J2430" s="17">
        <f>VLOOKUP(A2430,'TB 2023'!B:J,9,0)</f>
        <v>0</v>
      </c>
      <c r="K2430" s="18">
        <f t="shared" si="149"/>
        <v>0</v>
      </c>
      <c r="L2430" s="17">
        <f>VLOOKUP(A2430,'TB 2023'!B:M,12,0)</f>
        <v>274339.12594</v>
      </c>
      <c r="M2430" s="18">
        <f t="shared" si="152"/>
        <v>0</v>
      </c>
      <c r="O2430" s="15"/>
    </row>
    <row r="2431" spans="1:15" ht="13.5">
      <c r="A2431" s="13">
        <v>2010101092</v>
      </c>
      <c r="B2431" s="14" t="s">
        <v>2480</v>
      </c>
      <c r="C2431" s="15">
        <v>1.2000000476837158E-3</v>
      </c>
      <c r="D2431" s="15">
        <v>0</v>
      </c>
      <c r="E2431" s="15">
        <v>18092.400000000001</v>
      </c>
      <c r="F2431" s="15">
        <v>18092.39975</v>
      </c>
      <c r="G2431" s="11">
        <f t="shared" si="150"/>
        <v>1.4500000470434316E-3</v>
      </c>
      <c r="H2431" s="12">
        <f t="shared" si="151"/>
        <v>0</v>
      </c>
      <c r="I2431" s="324" t="s">
        <v>159</v>
      </c>
      <c r="J2431" s="17">
        <f>VLOOKUP(A2431,'TB 2023'!B:J,9,0)</f>
        <v>1.2000000476837158E-3</v>
      </c>
      <c r="K2431" s="18">
        <f t="shared" si="149"/>
        <v>0</v>
      </c>
      <c r="L2431" s="17">
        <f>VLOOKUP(A2431,'TB 2023'!B:M,12,0)</f>
        <v>18092.39975</v>
      </c>
      <c r="M2431" s="18">
        <f t="shared" si="152"/>
        <v>0</v>
      </c>
      <c r="O2431" s="15"/>
    </row>
    <row r="2432" spans="1:15" ht="13.5">
      <c r="A2432" s="13">
        <v>2010101093</v>
      </c>
      <c r="B2432" s="14" t="s">
        <v>2481</v>
      </c>
      <c r="C2432" s="15">
        <v>74676.916100000148</v>
      </c>
      <c r="D2432" s="15">
        <v>0</v>
      </c>
      <c r="E2432" s="15">
        <v>4909186.37</v>
      </c>
      <c r="F2432" s="15">
        <v>8229234.8865600005</v>
      </c>
      <c r="G2432" s="11">
        <f t="shared" si="150"/>
        <v>0</v>
      </c>
      <c r="H2432" s="12">
        <f t="shared" si="151"/>
        <v>3245371.6004600003</v>
      </c>
      <c r="I2432" s="324" t="s">
        <v>159</v>
      </c>
      <c r="J2432" s="17">
        <f>VLOOKUP(A2432,'TB 2023'!B:J,9,0)</f>
        <v>74676.916100000148</v>
      </c>
      <c r="K2432" s="18">
        <f t="shared" si="149"/>
        <v>0</v>
      </c>
      <c r="L2432" s="17">
        <f>VLOOKUP(A2432,'TB 2023'!B:M,12,0)</f>
        <v>8229234.8865600005</v>
      </c>
      <c r="M2432" s="18">
        <f t="shared" si="152"/>
        <v>0</v>
      </c>
      <c r="O2432" s="15"/>
    </row>
    <row r="2433" spans="1:15" ht="13.5">
      <c r="A2433" s="13">
        <v>2010101095</v>
      </c>
      <c r="B2433" s="14" t="s">
        <v>2482</v>
      </c>
      <c r="C2433" s="15">
        <v>0</v>
      </c>
      <c r="D2433" s="15">
        <v>138078.69960000008</v>
      </c>
      <c r="E2433" s="15">
        <v>385299.19</v>
      </c>
      <c r="F2433" s="15">
        <v>314988.31440999999</v>
      </c>
      <c r="G2433" s="11">
        <f t="shared" si="150"/>
        <v>0</v>
      </c>
      <c r="H2433" s="12">
        <f t="shared" si="151"/>
        <v>67767.82401000004</v>
      </c>
      <c r="I2433" s="324" t="s">
        <v>159</v>
      </c>
      <c r="J2433" s="17">
        <f>VLOOKUP(A2433,'TB 2023'!B:J,9,0)</f>
        <v>0</v>
      </c>
      <c r="K2433" s="18">
        <f t="shared" si="149"/>
        <v>0</v>
      </c>
      <c r="L2433" s="17">
        <f>VLOOKUP(A2433,'TB 2023'!B:M,12,0)</f>
        <v>314988.31440999999</v>
      </c>
      <c r="M2433" s="18">
        <f t="shared" si="152"/>
        <v>0</v>
      </c>
      <c r="O2433" s="15"/>
    </row>
    <row r="2434" spans="1:15" ht="13.5">
      <c r="A2434" s="13">
        <v>2010101096</v>
      </c>
      <c r="B2434" s="14" t="s">
        <v>2483</v>
      </c>
      <c r="C2434" s="15">
        <v>0</v>
      </c>
      <c r="D2434" s="15">
        <v>0</v>
      </c>
      <c r="E2434" s="15">
        <v>10833</v>
      </c>
      <c r="F2434" s="15">
        <v>10833</v>
      </c>
      <c r="G2434" s="11">
        <f t="shared" si="150"/>
        <v>0</v>
      </c>
      <c r="H2434" s="12">
        <f t="shared" si="151"/>
        <v>0</v>
      </c>
      <c r="I2434" s="324" t="s">
        <v>159</v>
      </c>
      <c r="J2434" s="17">
        <f>VLOOKUP(A2434,'TB 2023'!B:J,9,0)</f>
        <v>0</v>
      </c>
      <c r="K2434" s="18">
        <f t="shared" si="149"/>
        <v>0</v>
      </c>
      <c r="L2434" s="17">
        <f>VLOOKUP(A2434,'TB 2023'!B:M,12,0)</f>
        <v>10833</v>
      </c>
      <c r="M2434" s="18">
        <f t="shared" si="152"/>
        <v>0</v>
      </c>
      <c r="O2434" s="15"/>
    </row>
    <row r="2435" spans="1:15" ht="13.5">
      <c r="A2435" s="13">
        <v>2010101097</v>
      </c>
      <c r="B2435" s="14" t="s">
        <v>2484</v>
      </c>
      <c r="C2435" s="15">
        <v>0</v>
      </c>
      <c r="D2435" s="15">
        <v>734.81000000000006</v>
      </c>
      <c r="E2435" s="15">
        <v>0</v>
      </c>
      <c r="F2435" s="15">
        <v>0</v>
      </c>
      <c r="G2435" s="11">
        <f t="shared" si="150"/>
        <v>0</v>
      </c>
      <c r="H2435" s="12">
        <f t="shared" si="151"/>
        <v>734.81000000000006</v>
      </c>
      <c r="I2435" s="324" t="s">
        <v>159</v>
      </c>
      <c r="J2435" s="17">
        <f>VLOOKUP(A2435,'TB 2023'!B:J,9,0)</f>
        <v>0</v>
      </c>
      <c r="K2435" s="18">
        <f t="shared" si="149"/>
        <v>0</v>
      </c>
      <c r="L2435" s="17">
        <f>VLOOKUP(A2435,'TB 2023'!B:M,12,0)</f>
        <v>0</v>
      </c>
      <c r="M2435" s="18">
        <f t="shared" si="152"/>
        <v>0</v>
      </c>
      <c r="O2435" s="15"/>
    </row>
    <row r="2436" spans="1:15" ht="13.5">
      <c r="A2436" s="13">
        <v>2010101100</v>
      </c>
      <c r="B2436" s="14" t="s">
        <v>2485</v>
      </c>
      <c r="C2436" s="15">
        <v>0</v>
      </c>
      <c r="D2436" s="15">
        <v>0</v>
      </c>
      <c r="E2436" s="15">
        <v>23759</v>
      </c>
      <c r="F2436" s="15">
        <v>23759</v>
      </c>
      <c r="G2436" s="11">
        <f t="shared" si="150"/>
        <v>0</v>
      </c>
      <c r="H2436" s="12">
        <f t="shared" si="151"/>
        <v>0</v>
      </c>
      <c r="I2436" s="324" t="s">
        <v>159</v>
      </c>
      <c r="J2436" s="17">
        <f>VLOOKUP(A2436,'TB 2023'!B:J,9,0)</f>
        <v>0</v>
      </c>
      <c r="K2436" s="18">
        <f t="shared" si="149"/>
        <v>0</v>
      </c>
      <c r="L2436" s="17">
        <f>VLOOKUP(A2436,'TB 2023'!B:M,12,0)</f>
        <v>23759</v>
      </c>
      <c r="M2436" s="18">
        <f t="shared" si="152"/>
        <v>0</v>
      </c>
      <c r="O2436" s="15"/>
    </row>
    <row r="2437" spans="1:15" ht="13.5">
      <c r="A2437" s="13">
        <v>2010101112</v>
      </c>
      <c r="B2437" s="14" t="s">
        <v>2486</v>
      </c>
      <c r="C2437" s="15">
        <v>0</v>
      </c>
      <c r="D2437" s="15">
        <v>4929.05</v>
      </c>
      <c r="E2437" s="15">
        <v>200207.08000000002</v>
      </c>
      <c r="F2437" s="15">
        <v>195278.56</v>
      </c>
      <c r="G2437" s="11">
        <f t="shared" si="150"/>
        <v>0</v>
      </c>
      <c r="H2437" s="12">
        <f t="shared" si="151"/>
        <v>0.52999999996973202</v>
      </c>
      <c r="I2437" s="324" t="s">
        <v>159</v>
      </c>
      <c r="J2437" s="17">
        <f>VLOOKUP(A2437,'TB 2023'!B:J,9,0)</f>
        <v>0</v>
      </c>
      <c r="K2437" s="18">
        <f t="shared" ref="K2437:K2500" si="153">J2437-C2437</f>
        <v>0</v>
      </c>
      <c r="L2437" s="17">
        <f>VLOOKUP(A2437,'TB 2023'!B:M,12,0)</f>
        <v>195278.56</v>
      </c>
      <c r="M2437" s="18">
        <f t="shared" si="152"/>
        <v>0</v>
      </c>
      <c r="O2437" s="15"/>
    </row>
    <row r="2438" spans="1:15" ht="13.5">
      <c r="A2438" s="13">
        <v>2010101115</v>
      </c>
      <c r="B2438" s="14" t="s">
        <v>2487</v>
      </c>
      <c r="C2438" s="15">
        <v>0</v>
      </c>
      <c r="D2438" s="15">
        <v>0</v>
      </c>
      <c r="E2438" s="15">
        <v>37001.25</v>
      </c>
      <c r="F2438" s="15">
        <v>37001.25</v>
      </c>
      <c r="G2438" s="11">
        <f t="shared" ref="G2438:G2501" si="154">IF((C2438+E2438)-(D2438+F2438)&lt;0,0,(C2438+E2438)-(D2438+F2438))</f>
        <v>0</v>
      </c>
      <c r="H2438" s="12">
        <f t="shared" ref="H2438:H2501" si="155">-IF((C2438+E2438)-(D2438+F2438)&lt;0,(C2438+E2438)-(D2438+F2438),0)</f>
        <v>0</v>
      </c>
      <c r="I2438" s="324" t="s">
        <v>159</v>
      </c>
      <c r="J2438" s="17">
        <f>VLOOKUP(A2438,'TB 2023'!B:J,9,0)</f>
        <v>0</v>
      </c>
      <c r="K2438" s="18">
        <f t="shared" si="153"/>
        <v>0</v>
      </c>
      <c r="L2438" s="17">
        <f>VLOOKUP(A2438,'TB 2023'!B:M,12,0)</f>
        <v>37001.25</v>
      </c>
      <c r="M2438" s="18">
        <f t="shared" ref="M2438:M2501" si="156">L2438-F2438</f>
        <v>0</v>
      </c>
      <c r="O2438" s="15"/>
    </row>
    <row r="2439" spans="1:15" ht="13.5">
      <c r="A2439" s="13">
        <v>2010101120</v>
      </c>
      <c r="B2439" s="14" t="s">
        <v>2488</v>
      </c>
      <c r="C2439" s="15">
        <v>0</v>
      </c>
      <c r="D2439" s="15">
        <v>0</v>
      </c>
      <c r="E2439" s="15">
        <v>8987.83</v>
      </c>
      <c r="F2439" s="15">
        <v>8987.83</v>
      </c>
      <c r="G2439" s="11">
        <f t="shared" si="154"/>
        <v>0</v>
      </c>
      <c r="H2439" s="12">
        <f t="shared" si="155"/>
        <v>0</v>
      </c>
      <c r="I2439" s="324" t="s">
        <v>159</v>
      </c>
      <c r="J2439" s="17">
        <f>VLOOKUP(A2439,'TB 2023'!B:J,9,0)</f>
        <v>0</v>
      </c>
      <c r="K2439" s="18">
        <f t="shared" si="153"/>
        <v>0</v>
      </c>
      <c r="L2439" s="17">
        <f>VLOOKUP(A2439,'TB 2023'!B:M,12,0)</f>
        <v>8987.83</v>
      </c>
      <c r="M2439" s="18">
        <f t="shared" si="156"/>
        <v>0</v>
      </c>
      <c r="O2439" s="15"/>
    </row>
    <row r="2440" spans="1:15" ht="13.5">
      <c r="A2440" s="13">
        <v>2010101122</v>
      </c>
      <c r="B2440" s="14" t="s">
        <v>2489</v>
      </c>
      <c r="C2440" s="15">
        <v>0</v>
      </c>
      <c r="D2440" s="15">
        <v>35570.090000000004</v>
      </c>
      <c r="E2440" s="15">
        <v>110010.18000000001</v>
      </c>
      <c r="F2440" s="15">
        <v>103182.69</v>
      </c>
      <c r="G2440" s="11">
        <f t="shared" si="154"/>
        <v>0</v>
      </c>
      <c r="H2440" s="12">
        <f t="shared" si="155"/>
        <v>28742.599999999991</v>
      </c>
      <c r="I2440" s="324" t="s">
        <v>159</v>
      </c>
      <c r="J2440" s="17">
        <f>VLOOKUP(A2440,'TB 2023'!B:J,9,0)</f>
        <v>0</v>
      </c>
      <c r="K2440" s="18">
        <f t="shared" si="153"/>
        <v>0</v>
      </c>
      <c r="L2440" s="17">
        <f>VLOOKUP(A2440,'TB 2023'!B:M,12,0)</f>
        <v>103182.69</v>
      </c>
      <c r="M2440" s="18">
        <f t="shared" si="156"/>
        <v>0</v>
      </c>
      <c r="O2440" s="15"/>
    </row>
    <row r="2441" spans="1:15" ht="13.5">
      <c r="A2441" s="13">
        <v>2010101138</v>
      </c>
      <c r="B2441" s="14" t="s">
        <v>2490</v>
      </c>
      <c r="C2441" s="15">
        <v>0</v>
      </c>
      <c r="D2441" s="15">
        <v>0</v>
      </c>
      <c r="E2441" s="15">
        <v>0</v>
      </c>
      <c r="F2441" s="15">
        <v>0</v>
      </c>
      <c r="G2441" s="11">
        <f t="shared" si="154"/>
        <v>0</v>
      </c>
      <c r="H2441" s="12">
        <f t="shared" si="155"/>
        <v>0</v>
      </c>
      <c r="I2441" s="324" t="s">
        <v>159</v>
      </c>
      <c r="J2441" s="17">
        <f>VLOOKUP(A2441,'TB 2023'!B:J,9,0)</f>
        <v>0</v>
      </c>
      <c r="K2441" s="18">
        <f t="shared" si="153"/>
        <v>0</v>
      </c>
      <c r="L2441" s="17">
        <f>VLOOKUP(A2441,'TB 2023'!B:M,12,0)</f>
        <v>0</v>
      </c>
      <c r="M2441" s="18">
        <f t="shared" si="156"/>
        <v>0</v>
      </c>
      <c r="O2441" s="15"/>
    </row>
    <row r="2442" spans="1:15" ht="13.5">
      <c r="A2442" s="13">
        <v>2010101141</v>
      </c>
      <c r="B2442" s="14" t="s">
        <v>2491</v>
      </c>
      <c r="C2442" s="15">
        <v>0</v>
      </c>
      <c r="D2442" s="15">
        <v>0</v>
      </c>
      <c r="E2442" s="15">
        <v>0</v>
      </c>
      <c r="F2442" s="15">
        <v>0</v>
      </c>
      <c r="G2442" s="11">
        <f t="shared" si="154"/>
        <v>0</v>
      </c>
      <c r="H2442" s="12">
        <f t="shared" si="155"/>
        <v>0</v>
      </c>
      <c r="I2442" s="324" t="s">
        <v>159</v>
      </c>
      <c r="J2442" s="17">
        <f>VLOOKUP(A2442,'TB 2023'!B:J,9,0)</f>
        <v>0</v>
      </c>
      <c r="K2442" s="18">
        <f t="shared" si="153"/>
        <v>0</v>
      </c>
      <c r="L2442" s="17">
        <f>VLOOKUP(A2442,'TB 2023'!B:M,12,0)</f>
        <v>0</v>
      </c>
      <c r="M2442" s="18">
        <f t="shared" si="156"/>
        <v>0</v>
      </c>
      <c r="O2442" s="15"/>
    </row>
    <row r="2443" spans="1:15" ht="13.5">
      <c r="A2443" s="13">
        <v>2010101144</v>
      </c>
      <c r="B2443" s="14" t="s">
        <v>2492</v>
      </c>
      <c r="C2443" s="15">
        <v>15090.09</v>
      </c>
      <c r="D2443" s="15">
        <v>0</v>
      </c>
      <c r="E2443" s="15">
        <v>156360</v>
      </c>
      <c r="F2443" s="15">
        <v>171450.09</v>
      </c>
      <c r="G2443" s="11">
        <f t="shared" si="154"/>
        <v>0</v>
      </c>
      <c r="H2443" s="12">
        <f t="shared" si="155"/>
        <v>0</v>
      </c>
      <c r="I2443" s="324" t="s">
        <v>159</v>
      </c>
      <c r="J2443" s="17">
        <f>VLOOKUP(A2443,'TB 2023'!B:J,9,0)</f>
        <v>15090.09</v>
      </c>
      <c r="K2443" s="18">
        <f t="shared" si="153"/>
        <v>0</v>
      </c>
      <c r="L2443" s="17">
        <f>VLOOKUP(A2443,'TB 2023'!B:M,12,0)</f>
        <v>171450.09</v>
      </c>
      <c r="M2443" s="18">
        <f t="shared" si="156"/>
        <v>0</v>
      </c>
      <c r="O2443" s="15"/>
    </row>
    <row r="2444" spans="1:15" ht="13.5">
      <c r="A2444" s="13">
        <v>2010101147</v>
      </c>
      <c r="B2444" s="14" t="s">
        <v>2493</v>
      </c>
      <c r="C2444" s="15">
        <v>0</v>
      </c>
      <c r="D2444" s="15">
        <v>0</v>
      </c>
      <c r="E2444" s="15">
        <v>0</v>
      </c>
      <c r="F2444" s="15">
        <v>0</v>
      </c>
      <c r="G2444" s="11">
        <f t="shared" si="154"/>
        <v>0</v>
      </c>
      <c r="H2444" s="12">
        <f t="shared" si="155"/>
        <v>0</v>
      </c>
      <c r="I2444" s="324" t="s">
        <v>159</v>
      </c>
      <c r="J2444" s="17">
        <f>VLOOKUP(A2444,'TB 2023'!B:J,9,0)</f>
        <v>0</v>
      </c>
      <c r="K2444" s="18">
        <f t="shared" si="153"/>
        <v>0</v>
      </c>
      <c r="L2444" s="17">
        <f>VLOOKUP(A2444,'TB 2023'!B:M,12,0)</f>
        <v>0</v>
      </c>
      <c r="M2444" s="18">
        <f t="shared" si="156"/>
        <v>0</v>
      </c>
      <c r="O2444" s="15"/>
    </row>
    <row r="2445" spans="1:15" ht="13.5">
      <c r="A2445" s="13">
        <v>2010101149</v>
      </c>
      <c r="B2445" s="14" t="s">
        <v>2494</v>
      </c>
      <c r="C2445" s="15">
        <v>0</v>
      </c>
      <c r="D2445" s="15">
        <v>148891.11310000002</v>
      </c>
      <c r="E2445" s="15">
        <v>775000</v>
      </c>
      <c r="F2445" s="15">
        <v>596518.94207999995</v>
      </c>
      <c r="G2445" s="11">
        <f t="shared" si="154"/>
        <v>29589.944820000092</v>
      </c>
      <c r="H2445" s="12">
        <f t="shared" si="155"/>
        <v>0</v>
      </c>
      <c r="I2445" s="324" t="s">
        <v>159</v>
      </c>
      <c r="J2445" s="17">
        <f>VLOOKUP(A2445,'TB 2023'!B:J,9,0)</f>
        <v>0</v>
      </c>
      <c r="K2445" s="18">
        <f t="shared" si="153"/>
        <v>0</v>
      </c>
      <c r="L2445" s="17">
        <f>VLOOKUP(A2445,'TB 2023'!B:M,12,0)</f>
        <v>596518.94207999995</v>
      </c>
      <c r="M2445" s="18">
        <f t="shared" si="156"/>
        <v>0</v>
      </c>
      <c r="O2445" s="15"/>
    </row>
    <row r="2446" spans="1:15" ht="13.5">
      <c r="A2446" s="13">
        <v>2010101150</v>
      </c>
      <c r="B2446" s="14" t="s">
        <v>2495</v>
      </c>
      <c r="C2446" s="15">
        <v>0</v>
      </c>
      <c r="D2446" s="15">
        <v>1.899999976158142E-3</v>
      </c>
      <c r="E2446" s="15">
        <v>623114</v>
      </c>
      <c r="F2446" s="15">
        <v>623117.25020999997</v>
      </c>
      <c r="G2446" s="11">
        <f t="shared" si="154"/>
        <v>0</v>
      </c>
      <c r="H2446" s="12">
        <f t="shared" si="155"/>
        <v>3.2521100000012666</v>
      </c>
      <c r="I2446" s="324" t="s">
        <v>159</v>
      </c>
      <c r="J2446" s="17">
        <f>VLOOKUP(A2446,'TB 2023'!B:J,9,0)</f>
        <v>0</v>
      </c>
      <c r="K2446" s="18">
        <f t="shared" si="153"/>
        <v>0</v>
      </c>
      <c r="L2446" s="17">
        <f>VLOOKUP(A2446,'TB 2023'!B:M,12,0)</f>
        <v>623117.25020999997</v>
      </c>
      <c r="M2446" s="18">
        <f t="shared" si="156"/>
        <v>0</v>
      </c>
      <c r="O2446" s="15"/>
    </row>
    <row r="2447" spans="1:15" ht="13.5">
      <c r="A2447" s="13">
        <v>2010101155</v>
      </c>
      <c r="B2447" s="14" t="s">
        <v>2496</v>
      </c>
      <c r="C2447" s="15">
        <v>0</v>
      </c>
      <c r="D2447" s="15">
        <v>0</v>
      </c>
      <c r="E2447" s="15">
        <v>55011.520000000004</v>
      </c>
      <c r="F2447" s="15">
        <v>55011.520000000004</v>
      </c>
      <c r="G2447" s="11">
        <f t="shared" si="154"/>
        <v>0</v>
      </c>
      <c r="H2447" s="12">
        <f t="shared" si="155"/>
        <v>0</v>
      </c>
      <c r="I2447" s="324" t="s">
        <v>159</v>
      </c>
      <c r="J2447" s="17">
        <f>VLOOKUP(A2447,'TB 2023'!B:J,9,0)</f>
        <v>0</v>
      </c>
      <c r="K2447" s="18">
        <f t="shared" si="153"/>
        <v>0</v>
      </c>
      <c r="L2447" s="17">
        <f>VLOOKUP(A2447,'TB 2023'!B:M,12,0)</f>
        <v>55011.520000000004</v>
      </c>
      <c r="M2447" s="18">
        <f t="shared" si="156"/>
        <v>0</v>
      </c>
      <c r="O2447" s="15"/>
    </row>
    <row r="2448" spans="1:15" ht="13.5">
      <c r="A2448" s="13">
        <v>2010101157</v>
      </c>
      <c r="B2448" s="14" t="s">
        <v>2497</v>
      </c>
      <c r="C2448" s="15">
        <v>0</v>
      </c>
      <c r="D2448" s="15">
        <v>3208999.29</v>
      </c>
      <c r="E2448" s="15">
        <v>8666836.1600000001</v>
      </c>
      <c r="F2448" s="15">
        <v>7588970.9699999997</v>
      </c>
      <c r="G2448" s="11">
        <f t="shared" si="154"/>
        <v>0</v>
      </c>
      <c r="H2448" s="12">
        <f t="shared" si="155"/>
        <v>2131134.0999999996</v>
      </c>
      <c r="I2448" s="324" t="s">
        <v>159</v>
      </c>
      <c r="J2448" s="17">
        <f>VLOOKUP(A2448,'TB 2023'!B:J,9,0)</f>
        <v>0</v>
      </c>
      <c r="K2448" s="18">
        <f t="shared" si="153"/>
        <v>0</v>
      </c>
      <c r="L2448" s="17">
        <f>VLOOKUP(A2448,'TB 2023'!B:M,12,0)</f>
        <v>7588970.9699999997</v>
      </c>
      <c r="M2448" s="18">
        <f t="shared" si="156"/>
        <v>0</v>
      </c>
      <c r="O2448" s="15"/>
    </row>
    <row r="2449" spans="1:15" ht="13.5">
      <c r="A2449" s="13">
        <v>2010101161</v>
      </c>
      <c r="B2449" s="14" t="s">
        <v>2498</v>
      </c>
      <c r="C2449" s="15">
        <v>0</v>
      </c>
      <c r="D2449" s="15">
        <v>0</v>
      </c>
      <c r="E2449" s="15">
        <v>7935</v>
      </c>
      <c r="F2449" s="15">
        <v>7935</v>
      </c>
      <c r="G2449" s="11">
        <f t="shared" si="154"/>
        <v>0</v>
      </c>
      <c r="H2449" s="12">
        <f t="shared" si="155"/>
        <v>0</v>
      </c>
      <c r="I2449" s="324" t="s">
        <v>159</v>
      </c>
      <c r="J2449" s="17">
        <f>VLOOKUP(A2449,'TB 2023'!B:J,9,0)</f>
        <v>0</v>
      </c>
      <c r="K2449" s="18">
        <f t="shared" si="153"/>
        <v>0</v>
      </c>
      <c r="L2449" s="17">
        <f>VLOOKUP(A2449,'TB 2023'!B:M,12,0)</f>
        <v>7935</v>
      </c>
      <c r="M2449" s="18">
        <f t="shared" si="156"/>
        <v>0</v>
      </c>
      <c r="O2449" s="15"/>
    </row>
    <row r="2450" spans="1:15" ht="13.5">
      <c r="A2450" s="13">
        <v>2010101168</v>
      </c>
      <c r="B2450" s="14" t="s">
        <v>2499</v>
      </c>
      <c r="C2450" s="15">
        <v>0</v>
      </c>
      <c r="D2450" s="15">
        <v>125372.59019999982</v>
      </c>
      <c r="E2450" s="15">
        <v>512213.29000000004</v>
      </c>
      <c r="F2450" s="15">
        <v>388745.28499000001</v>
      </c>
      <c r="G2450" s="11">
        <f t="shared" si="154"/>
        <v>0</v>
      </c>
      <c r="H2450" s="12">
        <f t="shared" si="155"/>
        <v>1904.5851899997797</v>
      </c>
      <c r="I2450" s="324" t="s">
        <v>159</v>
      </c>
      <c r="J2450" s="17">
        <f>VLOOKUP(A2450,'TB 2023'!B:J,9,0)</f>
        <v>0</v>
      </c>
      <c r="K2450" s="18">
        <f t="shared" si="153"/>
        <v>0</v>
      </c>
      <c r="L2450" s="17">
        <f>VLOOKUP(A2450,'TB 2023'!B:M,12,0)</f>
        <v>388745.28499000001</v>
      </c>
      <c r="M2450" s="18">
        <f t="shared" si="156"/>
        <v>0</v>
      </c>
      <c r="O2450" s="15"/>
    </row>
    <row r="2451" spans="1:15" ht="13.5">
      <c r="A2451" s="13">
        <v>2010101169</v>
      </c>
      <c r="B2451" s="14" t="s">
        <v>2500</v>
      </c>
      <c r="C2451" s="15">
        <v>0</v>
      </c>
      <c r="D2451" s="15">
        <v>0</v>
      </c>
      <c r="E2451" s="15">
        <v>0</v>
      </c>
      <c r="F2451" s="15">
        <v>0</v>
      </c>
      <c r="G2451" s="11">
        <f t="shared" si="154"/>
        <v>0</v>
      </c>
      <c r="H2451" s="12">
        <f t="shared" si="155"/>
        <v>0</v>
      </c>
      <c r="I2451" s="324" t="s">
        <v>159</v>
      </c>
      <c r="J2451" s="17">
        <f>VLOOKUP(A2451,'TB 2023'!B:J,9,0)</f>
        <v>0</v>
      </c>
      <c r="K2451" s="18">
        <f t="shared" si="153"/>
        <v>0</v>
      </c>
      <c r="L2451" s="17">
        <f>VLOOKUP(A2451,'TB 2023'!B:M,12,0)</f>
        <v>0</v>
      </c>
      <c r="M2451" s="18">
        <f t="shared" si="156"/>
        <v>0</v>
      </c>
      <c r="O2451" s="15"/>
    </row>
    <row r="2452" spans="1:15" ht="13.5">
      <c r="A2452" s="13">
        <v>2010101170</v>
      </c>
      <c r="B2452" s="14" t="s">
        <v>2501</v>
      </c>
      <c r="C2452" s="15">
        <v>11787.5</v>
      </c>
      <c r="D2452" s="15">
        <v>0</v>
      </c>
      <c r="E2452" s="15">
        <v>0</v>
      </c>
      <c r="F2452" s="15">
        <v>11730</v>
      </c>
      <c r="G2452" s="11">
        <f t="shared" si="154"/>
        <v>57.5</v>
      </c>
      <c r="H2452" s="12">
        <f t="shared" si="155"/>
        <v>0</v>
      </c>
      <c r="I2452" s="324" t="s">
        <v>159</v>
      </c>
      <c r="J2452" s="17">
        <f>VLOOKUP(A2452,'TB 2023'!B:J,9,0)</f>
        <v>11787.5</v>
      </c>
      <c r="K2452" s="18">
        <f t="shared" si="153"/>
        <v>0</v>
      </c>
      <c r="L2452" s="17">
        <f>VLOOKUP(A2452,'TB 2023'!B:M,12,0)</f>
        <v>11730</v>
      </c>
      <c r="M2452" s="18">
        <f t="shared" si="156"/>
        <v>0</v>
      </c>
      <c r="O2452" s="15"/>
    </row>
    <row r="2453" spans="1:15" ht="13.5">
      <c r="A2453" s="13">
        <v>2010101173</v>
      </c>
      <c r="B2453" s="14" t="s">
        <v>2502</v>
      </c>
      <c r="C2453" s="15">
        <v>5569</v>
      </c>
      <c r="D2453" s="15">
        <v>0</v>
      </c>
      <c r="E2453" s="15">
        <v>0</v>
      </c>
      <c r="F2453" s="15">
        <v>0</v>
      </c>
      <c r="G2453" s="11">
        <f t="shared" si="154"/>
        <v>5569</v>
      </c>
      <c r="H2453" s="12">
        <f t="shared" si="155"/>
        <v>0</v>
      </c>
      <c r="I2453" s="324" t="s">
        <v>159</v>
      </c>
      <c r="J2453" s="17">
        <f>VLOOKUP(A2453,'TB 2023'!B:J,9,0)</f>
        <v>5569</v>
      </c>
      <c r="K2453" s="18">
        <f t="shared" si="153"/>
        <v>0</v>
      </c>
      <c r="L2453" s="17">
        <f>VLOOKUP(A2453,'TB 2023'!B:M,12,0)</f>
        <v>0</v>
      </c>
      <c r="M2453" s="18">
        <f t="shared" si="156"/>
        <v>0</v>
      </c>
      <c r="O2453" s="15"/>
    </row>
    <row r="2454" spans="1:15" ht="13.5">
      <c r="A2454" s="13">
        <v>2010101177</v>
      </c>
      <c r="B2454" s="14" t="s">
        <v>2503</v>
      </c>
      <c r="C2454" s="15">
        <v>0</v>
      </c>
      <c r="D2454" s="15">
        <v>0</v>
      </c>
      <c r="E2454" s="15">
        <v>0</v>
      </c>
      <c r="F2454" s="15">
        <v>0</v>
      </c>
      <c r="G2454" s="11">
        <f t="shared" si="154"/>
        <v>0</v>
      </c>
      <c r="H2454" s="12">
        <f t="shared" si="155"/>
        <v>0</v>
      </c>
      <c r="I2454" s="324" t="s">
        <v>159</v>
      </c>
      <c r="J2454" s="17">
        <f>VLOOKUP(A2454,'TB 2023'!B:J,9,0)</f>
        <v>0</v>
      </c>
      <c r="K2454" s="18">
        <f t="shared" si="153"/>
        <v>0</v>
      </c>
      <c r="L2454" s="17">
        <f>VLOOKUP(A2454,'TB 2023'!B:M,12,0)</f>
        <v>0</v>
      </c>
      <c r="M2454" s="18">
        <f t="shared" si="156"/>
        <v>0</v>
      </c>
      <c r="O2454" s="15"/>
    </row>
    <row r="2455" spans="1:15" ht="13.5">
      <c r="A2455" s="13">
        <v>2010101182</v>
      </c>
      <c r="B2455" s="14" t="s">
        <v>2504</v>
      </c>
      <c r="C2455" s="15">
        <v>0</v>
      </c>
      <c r="D2455" s="15">
        <v>1703.23</v>
      </c>
      <c r="E2455" s="15">
        <v>66604.17</v>
      </c>
      <c r="F2455" s="15">
        <v>68472.88</v>
      </c>
      <c r="G2455" s="11">
        <f t="shared" si="154"/>
        <v>0</v>
      </c>
      <c r="H2455" s="12">
        <f t="shared" si="155"/>
        <v>3571.9400000000023</v>
      </c>
      <c r="I2455" s="324" t="s">
        <v>159</v>
      </c>
      <c r="J2455" s="17">
        <f>VLOOKUP(A2455,'TB 2023'!B:J,9,0)</f>
        <v>0</v>
      </c>
      <c r="K2455" s="18">
        <f t="shared" si="153"/>
        <v>0</v>
      </c>
      <c r="L2455" s="17">
        <f>VLOOKUP(A2455,'TB 2023'!B:M,12,0)</f>
        <v>68472.88</v>
      </c>
      <c r="M2455" s="18">
        <f t="shared" si="156"/>
        <v>0</v>
      </c>
      <c r="O2455" s="15"/>
    </row>
    <row r="2456" spans="1:15" ht="13.5">
      <c r="A2456" s="13">
        <v>2010101183</v>
      </c>
      <c r="B2456" s="14" t="s">
        <v>2505</v>
      </c>
      <c r="C2456" s="15">
        <v>20605.550100000055</v>
      </c>
      <c r="D2456" s="15">
        <v>0</v>
      </c>
      <c r="E2456" s="15">
        <v>817378.9</v>
      </c>
      <c r="F2456" s="15">
        <v>837988.86327999993</v>
      </c>
      <c r="G2456" s="11">
        <f t="shared" si="154"/>
        <v>0</v>
      </c>
      <c r="H2456" s="12">
        <f t="shared" si="155"/>
        <v>4.4131799997994676</v>
      </c>
      <c r="I2456" s="324" t="s">
        <v>159</v>
      </c>
      <c r="J2456" s="17">
        <f>VLOOKUP(A2456,'TB 2023'!B:J,9,0)</f>
        <v>20605.550100000055</v>
      </c>
      <c r="K2456" s="18">
        <f t="shared" si="153"/>
        <v>0</v>
      </c>
      <c r="L2456" s="17">
        <f>VLOOKUP(A2456,'TB 2023'!B:M,12,0)</f>
        <v>837988.86327999993</v>
      </c>
      <c r="M2456" s="18">
        <f t="shared" si="156"/>
        <v>0</v>
      </c>
      <c r="O2456" s="15"/>
    </row>
    <row r="2457" spans="1:15" ht="13.5">
      <c r="A2457" s="13">
        <v>2010101185</v>
      </c>
      <c r="B2457" s="14" t="s">
        <v>2506</v>
      </c>
      <c r="C2457" s="15">
        <v>0</v>
      </c>
      <c r="D2457" s="15">
        <v>0</v>
      </c>
      <c r="E2457" s="15">
        <v>24782.5</v>
      </c>
      <c r="F2457" s="15">
        <v>20642.5</v>
      </c>
      <c r="G2457" s="11">
        <f t="shared" si="154"/>
        <v>4140</v>
      </c>
      <c r="H2457" s="12">
        <f t="shared" si="155"/>
        <v>0</v>
      </c>
      <c r="I2457" s="324" t="s">
        <v>159</v>
      </c>
      <c r="J2457" s="17">
        <f>VLOOKUP(A2457,'TB 2023'!B:J,9,0)</f>
        <v>0</v>
      </c>
      <c r="K2457" s="18">
        <f t="shared" si="153"/>
        <v>0</v>
      </c>
      <c r="L2457" s="17">
        <f>VLOOKUP(A2457,'TB 2023'!B:M,12,0)</f>
        <v>20642.5</v>
      </c>
      <c r="M2457" s="18">
        <f t="shared" si="156"/>
        <v>0</v>
      </c>
      <c r="O2457" s="15"/>
    </row>
    <row r="2458" spans="1:15" ht="13.5">
      <c r="A2458" s="13">
        <v>2010101186</v>
      </c>
      <c r="B2458" s="14" t="s">
        <v>2507</v>
      </c>
      <c r="C2458" s="15">
        <v>0</v>
      </c>
      <c r="D2458" s="15">
        <v>0</v>
      </c>
      <c r="E2458" s="15">
        <v>0</v>
      </c>
      <c r="F2458" s="15">
        <v>0</v>
      </c>
      <c r="G2458" s="11">
        <f t="shared" si="154"/>
        <v>0</v>
      </c>
      <c r="H2458" s="12">
        <f t="shared" si="155"/>
        <v>0</v>
      </c>
      <c r="I2458" s="324" t="s">
        <v>159</v>
      </c>
      <c r="J2458" s="17">
        <f>VLOOKUP(A2458,'TB 2023'!B:J,9,0)</f>
        <v>0</v>
      </c>
      <c r="K2458" s="18">
        <f t="shared" si="153"/>
        <v>0</v>
      </c>
      <c r="L2458" s="17">
        <f>VLOOKUP(A2458,'TB 2023'!B:M,12,0)</f>
        <v>0</v>
      </c>
      <c r="M2458" s="18">
        <f t="shared" si="156"/>
        <v>0</v>
      </c>
      <c r="O2458" s="15"/>
    </row>
    <row r="2459" spans="1:15" ht="13.5">
      <c r="A2459" s="13">
        <v>2010101188</v>
      </c>
      <c r="B2459" s="14" t="s">
        <v>2508</v>
      </c>
      <c r="C2459" s="15">
        <v>9220.57</v>
      </c>
      <c r="D2459" s="15">
        <v>0</v>
      </c>
      <c r="E2459" s="15">
        <v>149592.06</v>
      </c>
      <c r="F2459" s="15">
        <v>203222.41</v>
      </c>
      <c r="G2459" s="11">
        <f t="shared" si="154"/>
        <v>0</v>
      </c>
      <c r="H2459" s="12">
        <f t="shared" si="155"/>
        <v>44409.78</v>
      </c>
      <c r="I2459" s="324" t="s">
        <v>159</v>
      </c>
      <c r="J2459" s="17">
        <f>VLOOKUP(A2459,'TB 2023'!B:J,9,0)</f>
        <v>9220.57</v>
      </c>
      <c r="K2459" s="18">
        <f t="shared" si="153"/>
        <v>0</v>
      </c>
      <c r="L2459" s="17">
        <f>VLOOKUP(A2459,'TB 2023'!B:M,12,0)</f>
        <v>203222.41</v>
      </c>
      <c r="M2459" s="18">
        <f t="shared" si="156"/>
        <v>0</v>
      </c>
      <c r="O2459" s="15"/>
    </row>
    <row r="2460" spans="1:15" ht="13.5">
      <c r="A2460" s="13">
        <v>2010101191</v>
      </c>
      <c r="B2460" s="14" t="s">
        <v>2509</v>
      </c>
      <c r="C2460" s="15">
        <v>29626</v>
      </c>
      <c r="D2460" s="15">
        <v>0</v>
      </c>
      <c r="E2460" s="15">
        <v>0</v>
      </c>
      <c r="F2460" s="15">
        <v>0</v>
      </c>
      <c r="G2460" s="11">
        <f t="shared" si="154"/>
        <v>29626</v>
      </c>
      <c r="H2460" s="12">
        <f t="shared" si="155"/>
        <v>0</v>
      </c>
      <c r="I2460" s="324" t="s">
        <v>159</v>
      </c>
      <c r="J2460" s="17">
        <f>VLOOKUP(A2460,'TB 2023'!B:J,9,0)</f>
        <v>29626</v>
      </c>
      <c r="K2460" s="18">
        <f t="shared" si="153"/>
        <v>0</v>
      </c>
      <c r="L2460" s="17">
        <f>VLOOKUP(A2460,'TB 2023'!B:M,12,0)</f>
        <v>0</v>
      </c>
      <c r="M2460" s="18">
        <f t="shared" si="156"/>
        <v>0</v>
      </c>
      <c r="O2460" s="15"/>
    </row>
    <row r="2461" spans="1:15" ht="13.5">
      <c r="A2461" s="13">
        <v>2010101194</v>
      </c>
      <c r="B2461" s="14" t="s">
        <v>2510</v>
      </c>
      <c r="C2461" s="15">
        <v>0</v>
      </c>
      <c r="D2461" s="15">
        <v>59198</v>
      </c>
      <c r="E2461" s="15">
        <v>448770</v>
      </c>
      <c r="F2461" s="15">
        <v>542110</v>
      </c>
      <c r="G2461" s="11">
        <f t="shared" si="154"/>
        <v>0</v>
      </c>
      <c r="H2461" s="12">
        <f t="shared" si="155"/>
        <v>152538</v>
      </c>
      <c r="I2461" s="324" t="s">
        <v>159</v>
      </c>
      <c r="J2461" s="17">
        <f>VLOOKUP(A2461,'TB 2023'!B:J,9,0)</f>
        <v>0</v>
      </c>
      <c r="K2461" s="18">
        <f t="shared" si="153"/>
        <v>0</v>
      </c>
      <c r="L2461" s="17">
        <f>VLOOKUP(A2461,'TB 2023'!B:M,12,0)</f>
        <v>542110</v>
      </c>
      <c r="M2461" s="18">
        <f t="shared" si="156"/>
        <v>0</v>
      </c>
      <c r="O2461" s="15"/>
    </row>
    <row r="2462" spans="1:15" ht="13.5">
      <c r="A2462" s="13">
        <v>2010101195</v>
      </c>
      <c r="B2462" s="14" t="s">
        <v>2511</v>
      </c>
      <c r="C2462" s="15">
        <v>28491.350000000002</v>
      </c>
      <c r="D2462" s="15">
        <v>0</v>
      </c>
      <c r="E2462" s="15">
        <v>102895</v>
      </c>
      <c r="F2462" s="15">
        <v>133486.25</v>
      </c>
      <c r="G2462" s="11">
        <f t="shared" si="154"/>
        <v>0</v>
      </c>
      <c r="H2462" s="12">
        <f t="shared" si="155"/>
        <v>2099.8999999999942</v>
      </c>
      <c r="I2462" s="324" t="s">
        <v>159</v>
      </c>
      <c r="J2462" s="17">
        <f>VLOOKUP(A2462,'TB 2023'!B:J,9,0)</f>
        <v>28491.350000000002</v>
      </c>
      <c r="K2462" s="18">
        <f t="shared" si="153"/>
        <v>0</v>
      </c>
      <c r="L2462" s="17">
        <f>VLOOKUP(A2462,'TB 2023'!B:M,12,0)</f>
        <v>133486.25</v>
      </c>
      <c r="M2462" s="18">
        <f t="shared" si="156"/>
        <v>0</v>
      </c>
      <c r="O2462" s="15"/>
    </row>
    <row r="2463" spans="1:15" ht="13.5">
      <c r="A2463" s="13">
        <v>2010101196</v>
      </c>
      <c r="B2463" s="14" t="s">
        <v>2512</v>
      </c>
      <c r="C2463" s="15">
        <v>0</v>
      </c>
      <c r="D2463" s="15">
        <v>0</v>
      </c>
      <c r="E2463" s="15">
        <v>24733.05</v>
      </c>
      <c r="F2463" s="15">
        <v>24733.049980000003</v>
      </c>
      <c r="G2463" s="11">
        <f t="shared" si="154"/>
        <v>1.9999995856778696E-5</v>
      </c>
      <c r="H2463" s="12">
        <f t="shared" si="155"/>
        <v>0</v>
      </c>
      <c r="I2463" s="324" t="s">
        <v>159</v>
      </c>
      <c r="J2463" s="17">
        <f>VLOOKUP(A2463,'TB 2023'!B:J,9,0)</f>
        <v>0</v>
      </c>
      <c r="K2463" s="18">
        <f t="shared" si="153"/>
        <v>0</v>
      </c>
      <c r="L2463" s="17">
        <f>VLOOKUP(A2463,'TB 2023'!B:M,12,0)</f>
        <v>24733.049980000003</v>
      </c>
      <c r="M2463" s="18">
        <f t="shared" si="156"/>
        <v>0</v>
      </c>
      <c r="O2463" s="15"/>
    </row>
    <row r="2464" spans="1:15" ht="13.5">
      <c r="A2464" s="13">
        <v>2010101197</v>
      </c>
      <c r="B2464" s="14" t="s">
        <v>2513</v>
      </c>
      <c r="C2464" s="15">
        <v>0</v>
      </c>
      <c r="D2464" s="15">
        <v>242620.65</v>
      </c>
      <c r="E2464" s="15">
        <v>261249.57</v>
      </c>
      <c r="F2464" s="15">
        <v>54715.85</v>
      </c>
      <c r="G2464" s="11">
        <f t="shared" si="154"/>
        <v>0</v>
      </c>
      <c r="H2464" s="12">
        <f t="shared" si="155"/>
        <v>36086.929999999993</v>
      </c>
      <c r="I2464" s="324" t="s">
        <v>159</v>
      </c>
      <c r="J2464" s="17">
        <f>VLOOKUP(A2464,'TB 2023'!B:J,9,0)</f>
        <v>0</v>
      </c>
      <c r="K2464" s="18">
        <f t="shared" si="153"/>
        <v>0</v>
      </c>
      <c r="L2464" s="17">
        <f>VLOOKUP(A2464,'TB 2023'!B:M,12,0)</f>
        <v>54715.85</v>
      </c>
      <c r="M2464" s="18">
        <f t="shared" si="156"/>
        <v>0</v>
      </c>
      <c r="O2464" s="15"/>
    </row>
    <row r="2465" spans="1:15" ht="13.5">
      <c r="A2465" s="13">
        <v>2010101198</v>
      </c>
      <c r="B2465" s="14" t="s">
        <v>2514</v>
      </c>
      <c r="C2465" s="15">
        <v>0</v>
      </c>
      <c r="D2465" s="15">
        <v>0</v>
      </c>
      <c r="E2465" s="15">
        <v>0</v>
      </c>
      <c r="F2465" s="15">
        <v>0</v>
      </c>
      <c r="G2465" s="11">
        <f t="shared" si="154"/>
        <v>0</v>
      </c>
      <c r="H2465" s="12">
        <f t="shared" si="155"/>
        <v>0</v>
      </c>
      <c r="I2465" s="324" t="s">
        <v>159</v>
      </c>
      <c r="J2465" s="17">
        <f>VLOOKUP(A2465,'TB 2023'!B:J,9,0)</f>
        <v>0</v>
      </c>
      <c r="K2465" s="18">
        <f t="shared" si="153"/>
        <v>0</v>
      </c>
      <c r="L2465" s="17">
        <f>VLOOKUP(A2465,'TB 2023'!B:M,12,0)</f>
        <v>0</v>
      </c>
      <c r="M2465" s="18">
        <f t="shared" si="156"/>
        <v>0</v>
      </c>
      <c r="O2465" s="15"/>
    </row>
    <row r="2466" spans="1:15" ht="13.5">
      <c r="A2466" s="13">
        <v>2010101200</v>
      </c>
      <c r="B2466" s="14" t="s">
        <v>2515</v>
      </c>
      <c r="C2466" s="15">
        <v>8740</v>
      </c>
      <c r="D2466" s="15">
        <v>0</v>
      </c>
      <c r="E2466" s="15">
        <v>0</v>
      </c>
      <c r="F2466" s="15">
        <v>0</v>
      </c>
      <c r="G2466" s="11">
        <f t="shared" si="154"/>
        <v>8740</v>
      </c>
      <c r="H2466" s="12">
        <f t="shared" si="155"/>
        <v>0</v>
      </c>
      <c r="I2466" s="324" t="s">
        <v>159</v>
      </c>
      <c r="J2466" s="17">
        <f>VLOOKUP(A2466,'TB 2023'!B:J,9,0)</f>
        <v>8740</v>
      </c>
      <c r="K2466" s="18">
        <f t="shared" si="153"/>
        <v>0</v>
      </c>
      <c r="L2466" s="17">
        <f>VLOOKUP(A2466,'TB 2023'!B:M,12,0)</f>
        <v>0</v>
      </c>
      <c r="M2466" s="18">
        <f t="shared" si="156"/>
        <v>0</v>
      </c>
      <c r="O2466" s="15"/>
    </row>
    <row r="2467" spans="1:15" ht="13.5">
      <c r="A2467" s="13">
        <v>2010101201</v>
      </c>
      <c r="B2467" s="14" t="s">
        <v>2516</v>
      </c>
      <c r="C2467" s="15">
        <v>0</v>
      </c>
      <c r="D2467" s="15">
        <v>2.0000000298023225E-3</v>
      </c>
      <c r="E2467" s="15">
        <v>0</v>
      </c>
      <c r="F2467" s="15">
        <v>0</v>
      </c>
      <c r="G2467" s="11">
        <f t="shared" si="154"/>
        <v>0</v>
      </c>
      <c r="H2467" s="12">
        <f t="shared" si="155"/>
        <v>2.0000000298023225E-3</v>
      </c>
      <c r="I2467" s="324" t="s">
        <v>159</v>
      </c>
      <c r="J2467" s="17">
        <f>VLOOKUP(A2467,'TB 2023'!B:J,9,0)</f>
        <v>0</v>
      </c>
      <c r="K2467" s="18">
        <f t="shared" si="153"/>
        <v>0</v>
      </c>
      <c r="L2467" s="17">
        <f>VLOOKUP(A2467,'TB 2023'!B:M,12,0)</f>
        <v>0</v>
      </c>
      <c r="M2467" s="18">
        <f t="shared" si="156"/>
        <v>0</v>
      </c>
      <c r="O2467" s="15"/>
    </row>
    <row r="2468" spans="1:15" ht="13.5">
      <c r="A2468" s="13">
        <v>2010101203</v>
      </c>
      <c r="B2468" s="14" t="s">
        <v>2517</v>
      </c>
      <c r="C2468" s="15">
        <v>0</v>
      </c>
      <c r="D2468" s="15">
        <v>0</v>
      </c>
      <c r="E2468" s="15">
        <v>33350</v>
      </c>
      <c r="F2468" s="15">
        <v>33350</v>
      </c>
      <c r="G2468" s="11">
        <f t="shared" si="154"/>
        <v>0</v>
      </c>
      <c r="H2468" s="12">
        <f t="shared" si="155"/>
        <v>0</v>
      </c>
      <c r="I2468" s="324" t="s">
        <v>159</v>
      </c>
      <c r="J2468" s="17">
        <f>VLOOKUP(A2468,'TB 2023'!B:J,9,0)</f>
        <v>0</v>
      </c>
      <c r="K2468" s="18">
        <f t="shared" si="153"/>
        <v>0</v>
      </c>
      <c r="L2468" s="17">
        <f>VLOOKUP(A2468,'TB 2023'!B:M,12,0)</f>
        <v>33350</v>
      </c>
      <c r="M2468" s="18">
        <f t="shared" si="156"/>
        <v>0</v>
      </c>
      <c r="O2468" s="15"/>
    </row>
    <row r="2469" spans="1:15" ht="13.5">
      <c r="A2469" s="13">
        <v>2010101204</v>
      </c>
      <c r="B2469" s="14" t="s">
        <v>2518</v>
      </c>
      <c r="C2469" s="15">
        <v>0</v>
      </c>
      <c r="D2469" s="15">
        <v>0</v>
      </c>
      <c r="E2469" s="15">
        <v>0</v>
      </c>
      <c r="F2469" s="15">
        <v>0</v>
      </c>
      <c r="G2469" s="11">
        <f t="shared" si="154"/>
        <v>0</v>
      </c>
      <c r="H2469" s="12">
        <f t="shared" si="155"/>
        <v>0</v>
      </c>
      <c r="I2469" s="324" t="s">
        <v>159</v>
      </c>
      <c r="J2469" s="17">
        <f>VLOOKUP(A2469,'TB 2023'!B:J,9,0)</f>
        <v>0</v>
      </c>
      <c r="K2469" s="18">
        <f t="shared" si="153"/>
        <v>0</v>
      </c>
      <c r="L2469" s="17">
        <f>VLOOKUP(A2469,'TB 2023'!B:M,12,0)</f>
        <v>0</v>
      </c>
      <c r="M2469" s="18">
        <f t="shared" si="156"/>
        <v>0</v>
      </c>
      <c r="O2469" s="15"/>
    </row>
    <row r="2470" spans="1:15" ht="13.5">
      <c r="A2470" s="13">
        <v>2010101206</v>
      </c>
      <c r="B2470" s="14" t="s">
        <v>2519</v>
      </c>
      <c r="C2470" s="15">
        <v>0</v>
      </c>
      <c r="D2470" s="15">
        <v>26910</v>
      </c>
      <c r="E2470" s="15">
        <v>26910</v>
      </c>
      <c r="F2470" s="15">
        <v>0</v>
      </c>
      <c r="G2470" s="11">
        <f t="shared" si="154"/>
        <v>0</v>
      </c>
      <c r="H2470" s="12">
        <f t="shared" si="155"/>
        <v>0</v>
      </c>
      <c r="I2470" s="324" t="s">
        <v>159</v>
      </c>
      <c r="J2470" s="17">
        <f>VLOOKUP(A2470,'TB 2023'!B:J,9,0)</f>
        <v>0</v>
      </c>
      <c r="K2470" s="18">
        <f t="shared" si="153"/>
        <v>0</v>
      </c>
      <c r="L2470" s="17">
        <f>VLOOKUP(A2470,'TB 2023'!B:M,12,0)</f>
        <v>0</v>
      </c>
      <c r="M2470" s="18">
        <f t="shared" si="156"/>
        <v>0</v>
      </c>
      <c r="O2470" s="15"/>
    </row>
    <row r="2471" spans="1:15" ht="13.5">
      <c r="A2471" s="13">
        <v>2010101207</v>
      </c>
      <c r="B2471" s="14" t="s">
        <v>2520</v>
      </c>
      <c r="C2471" s="15">
        <v>0</v>
      </c>
      <c r="D2471" s="15">
        <v>0</v>
      </c>
      <c r="E2471" s="15">
        <v>0</v>
      </c>
      <c r="F2471" s="15">
        <v>0</v>
      </c>
      <c r="G2471" s="11">
        <f t="shared" si="154"/>
        <v>0</v>
      </c>
      <c r="H2471" s="12">
        <f t="shared" si="155"/>
        <v>0</v>
      </c>
      <c r="I2471" s="324" t="s">
        <v>159</v>
      </c>
      <c r="J2471" s="17">
        <f>VLOOKUP(A2471,'TB 2023'!B:J,9,0)</f>
        <v>0</v>
      </c>
      <c r="K2471" s="18">
        <f t="shared" si="153"/>
        <v>0</v>
      </c>
      <c r="L2471" s="17">
        <f>VLOOKUP(A2471,'TB 2023'!B:M,12,0)</f>
        <v>0</v>
      </c>
      <c r="M2471" s="18">
        <f t="shared" si="156"/>
        <v>0</v>
      </c>
      <c r="O2471" s="15"/>
    </row>
    <row r="2472" spans="1:15" ht="13.5">
      <c r="A2472" s="13">
        <v>2010101208</v>
      </c>
      <c r="B2472" s="14" t="s">
        <v>2521</v>
      </c>
      <c r="C2472" s="15">
        <v>0</v>
      </c>
      <c r="D2472" s="15">
        <v>0</v>
      </c>
      <c r="E2472" s="15">
        <v>0</v>
      </c>
      <c r="F2472" s="15">
        <v>0</v>
      </c>
      <c r="G2472" s="11">
        <f t="shared" si="154"/>
        <v>0</v>
      </c>
      <c r="H2472" s="12">
        <f t="shared" si="155"/>
        <v>0</v>
      </c>
      <c r="I2472" s="324" t="s">
        <v>159</v>
      </c>
      <c r="J2472" s="17">
        <f>VLOOKUP(A2472,'TB 2023'!B:J,9,0)</f>
        <v>0</v>
      </c>
      <c r="K2472" s="18">
        <f t="shared" si="153"/>
        <v>0</v>
      </c>
      <c r="L2472" s="17">
        <f>VLOOKUP(A2472,'TB 2023'!B:M,12,0)</f>
        <v>0</v>
      </c>
      <c r="M2472" s="18">
        <f t="shared" si="156"/>
        <v>0</v>
      </c>
      <c r="O2472" s="15"/>
    </row>
    <row r="2473" spans="1:15" ht="13.5">
      <c r="A2473" s="13">
        <v>2010101209</v>
      </c>
      <c r="B2473" s="14" t="s">
        <v>2522</v>
      </c>
      <c r="C2473" s="15">
        <v>0</v>
      </c>
      <c r="D2473" s="15">
        <v>0</v>
      </c>
      <c r="E2473" s="15">
        <v>66699.5</v>
      </c>
      <c r="F2473" s="15">
        <v>75037.5</v>
      </c>
      <c r="G2473" s="11">
        <f t="shared" si="154"/>
        <v>0</v>
      </c>
      <c r="H2473" s="12">
        <f t="shared" si="155"/>
        <v>8338</v>
      </c>
      <c r="I2473" s="324" t="s">
        <v>159</v>
      </c>
      <c r="J2473" s="17">
        <f>VLOOKUP(A2473,'TB 2023'!B:J,9,0)</f>
        <v>0</v>
      </c>
      <c r="K2473" s="18">
        <f t="shared" si="153"/>
        <v>0</v>
      </c>
      <c r="L2473" s="17">
        <f>VLOOKUP(A2473,'TB 2023'!B:M,12,0)</f>
        <v>75037.5</v>
      </c>
      <c r="M2473" s="18">
        <f t="shared" si="156"/>
        <v>0</v>
      </c>
      <c r="O2473" s="15"/>
    </row>
    <row r="2474" spans="1:15" ht="13.5">
      <c r="A2474" s="13">
        <v>2010101210</v>
      </c>
      <c r="B2474" s="14" t="s">
        <v>2523</v>
      </c>
      <c r="C2474" s="15">
        <v>0</v>
      </c>
      <c r="D2474" s="15">
        <v>0</v>
      </c>
      <c r="E2474" s="15">
        <v>0</v>
      </c>
      <c r="F2474" s="15">
        <v>0</v>
      </c>
      <c r="G2474" s="11">
        <f t="shared" si="154"/>
        <v>0</v>
      </c>
      <c r="H2474" s="12">
        <f t="shared" si="155"/>
        <v>0</v>
      </c>
      <c r="I2474" s="324" t="s">
        <v>159</v>
      </c>
      <c r="J2474" s="17">
        <f>VLOOKUP(A2474,'TB 2023'!B:J,9,0)</f>
        <v>0</v>
      </c>
      <c r="K2474" s="18">
        <f t="shared" si="153"/>
        <v>0</v>
      </c>
      <c r="L2474" s="17">
        <f>VLOOKUP(A2474,'TB 2023'!B:M,12,0)</f>
        <v>0</v>
      </c>
      <c r="M2474" s="18">
        <f t="shared" si="156"/>
        <v>0</v>
      </c>
      <c r="O2474" s="15"/>
    </row>
    <row r="2475" spans="1:15" ht="13.5">
      <c r="A2475" s="13">
        <v>2010101213</v>
      </c>
      <c r="B2475" s="14" t="s">
        <v>2524</v>
      </c>
      <c r="C2475" s="15">
        <v>0</v>
      </c>
      <c r="D2475" s="15">
        <v>0</v>
      </c>
      <c r="E2475" s="15">
        <v>27283.75</v>
      </c>
      <c r="F2475" s="15">
        <v>27283.75</v>
      </c>
      <c r="G2475" s="11">
        <f t="shared" si="154"/>
        <v>0</v>
      </c>
      <c r="H2475" s="12">
        <f t="shared" si="155"/>
        <v>0</v>
      </c>
      <c r="I2475" s="324" t="s">
        <v>159</v>
      </c>
      <c r="J2475" s="17">
        <f>VLOOKUP(A2475,'TB 2023'!B:J,9,0)</f>
        <v>0</v>
      </c>
      <c r="K2475" s="18">
        <f t="shared" si="153"/>
        <v>0</v>
      </c>
      <c r="L2475" s="17">
        <f>VLOOKUP(A2475,'TB 2023'!B:M,12,0)</f>
        <v>27283.75</v>
      </c>
      <c r="M2475" s="18">
        <f t="shared" si="156"/>
        <v>0</v>
      </c>
      <c r="O2475" s="15"/>
    </row>
    <row r="2476" spans="1:15" ht="13.5">
      <c r="A2476" s="13">
        <v>2010101215</v>
      </c>
      <c r="B2476" s="14" t="s">
        <v>2525</v>
      </c>
      <c r="C2476" s="15">
        <v>0</v>
      </c>
      <c r="D2476" s="15">
        <v>23986.15</v>
      </c>
      <c r="E2476" s="15">
        <v>23986.15</v>
      </c>
      <c r="F2476" s="15">
        <v>0</v>
      </c>
      <c r="G2476" s="11">
        <f t="shared" si="154"/>
        <v>0</v>
      </c>
      <c r="H2476" s="12">
        <f t="shared" si="155"/>
        <v>0</v>
      </c>
      <c r="I2476" s="324" t="s">
        <v>159</v>
      </c>
      <c r="J2476" s="17">
        <f>VLOOKUP(A2476,'TB 2023'!B:J,9,0)</f>
        <v>0</v>
      </c>
      <c r="K2476" s="18">
        <f t="shared" si="153"/>
        <v>0</v>
      </c>
      <c r="L2476" s="17">
        <f>VLOOKUP(A2476,'TB 2023'!B:M,12,0)</f>
        <v>0</v>
      </c>
      <c r="M2476" s="18">
        <f t="shared" si="156"/>
        <v>0</v>
      </c>
      <c r="O2476" s="15"/>
    </row>
    <row r="2477" spans="1:15" ht="13.5">
      <c r="A2477" s="13">
        <v>2010101218</v>
      </c>
      <c r="B2477" s="14" t="s">
        <v>2526</v>
      </c>
      <c r="C2477" s="15">
        <v>0</v>
      </c>
      <c r="D2477" s="15">
        <v>0</v>
      </c>
      <c r="E2477" s="15">
        <v>0</v>
      </c>
      <c r="F2477" s="15">
        <v>0</v>
      </c>
      <c r="G2477" s="11">
        <f t="shared" si="154"/>
        <v>0</v>
      </c>
      <c r="H2477" s="12">
        <f t="shared" si="155"/>
        <v>0</v>
      </c>
      <c r="I2477" s="324" t="s">
        <v>159</v>
      </c>
      <c r="J2477" s="17">
        <f>VLOOKUP(A2477,'TB 2023'!B:J,9,0)</f>
        <v>0</v>
      </c>
      <c r="K2477" s="18">
        <f t="shared" si="153"/>
        <v>0</v>
      </c>
      <c r="L2477" s="17">
        <f>VLOOKUP(A2477,'TB 2023'!B:M,12,0)</f>
        <v>0</v>
      </c>
      <c r="M2477" s="18">
        <f t="shared" si="156"/>
        <v>0</v>
      </c>
      <c r="O2477" s="15"/>
    </row>
    <row r="2478" spans="1:15" ht="13.5">
      <c r="A2478" s="13">
        <v>2010101219</v>
      </c>
      <c r="B2478" s="14" t="s">
        <v>2527</v>
      </c>
      <c r="C2478" s="15">
        <v>0</v>
      </c>
      <c r="D2478" s="15">
        <v>0</v>
      </c>
      <c r="E2478" s="15">
        <v>0</v>
      </c>
      <c r="F2478" s="15">
        <v>0</v>
      </c>
      <c r="G2478" s="11">
        <f t="shared" si="154"/>
        <v>0</v>
      </c>
      <c r="H2478" s="12">
        <f t="shared" si="155"/>
        <v>0</v>
      </c>
      <c r="I2478" s="324" t="s">
        <v>159</v>
      </c>
      <c r="J2478" s="17">
        <f>VLOOKUP(A2478,'TB 2023'!B:J,9,0)</f>
        <v>0</v>
      </c>
      <c r="K2478" s="18">
        <f t="shared" si="153"/>
        <v>0</v>
      </c>
      <c r="L2478" s="17">
        <f>VLOOKUP(A2478,'TB 2023'!B:M,12,0)</f>
        <v>0</v>
      </c>
      <c r="M2478" s="18">
        <f t="shared" si="156"/>
        <v>0</v>
      </c>
      <c r="O2478" s="15"/>
    </row>
    <row r="2479" spans="1:15" ht="13.5">
      <c r="A2479" s="13">
        <v>2010101221</v>
      </c>
      <c r="B2479" s="14" t="s">
        <v>2528</v>
      </c>
      <c r="C2479" s="15">
        <v>0</v>
      </c>
      <c r="D2479" s="15">
        <v>0</v>
      </c>
      <c r="E2479" s="15">
        <v>1159018.3</v>
      </c>
      <c r="F2479" s="15">
        <v>1159018.3</v>
      </c>
      <c r="G2479" s="11">
        <f t="shared" si="154"/>
        <v>0</v>
      </c>
      <c r="H2479" s="12">
        <f t="shared" si="155"/>
        <v>0</v>
      </c>
      <c r="I2479" s="324" t="s">
        <v>159</v>
      </c>
      <c r="J2479" s="17">
        <f>VLOOKUP(A2479,'TB 2023'!B:J,9,0)</f>
        <v>0</v>
      </c>
      <c r="K2479" s="18">
        <f t="shared" si="153"/>
        <v>0</v>
      </c>
      <c r="L2479" s="17">
        <f>VLOOKUP(A2479,'TB 2023'!B:M,12,0)</f>
        <v>1159018.3</v>
      </c>
      <c r="M2479" s="18">
        <f t="shared" si="156"/>
        <v>0</v>
      </c>
      <c r="O2479" s="15"/>
    </row>
    <row r="2480" spans="1:15" ht="13.5">
      <c r="A2480" s="13">
        <v>2010101222</v>
      </c>
      <c r="B2480" s="14" t="s">
        <v>2529</v>
      </c>
      <c r="C2480" s="15">
        <v>0</v>
      </c>
      <c r="D2480" s="15">
        <v>973484.92</v>
      </c>
      <c r="E2480" s="15">
        <v>1233216.6399699999</v>
      </c>
      <c r="F2480" s="15">
        <v>377799.69</v>
      </c>
      <c r="G2480" s="11">
        <f t="shared" si="154"/>
        <v>0</v>
      </c>
      <c r="H2480" s="12">
        <f t="shared" si="155"/>
        <v>118067.9700300002</v>
      </c>
      <c r="I2480" s="324" t="s">
        <v>159</v>
      </c>
      <c r="J2480" s="17">
        <f>VLOOKUP(A2480,'TB 2023'!B:J,9,0)</f>
        <v>0</v>
      </c>
      <c r="K2480" s="18">
        <f t="shared" si="153"/>
        <v>0</v>
      </c>
      <c r="L2480" s="17">
        <f>VLOOKUP(A2480,'TB 2023'!B:M,12,0)</f>
        <v>377799.69</v>
      </c>
      <c r="M2480" s="18">
        <f t="shared" si="156"/>
        <v>0</v>
      </c>
      <c r="O2480" s="15"/>
    </row>
    <row r="2481" spans="1:15" ht="13.5">
      <c r="A2481" s="13">
        <v>2010101223</v>
      </c>
      <c r="B2481" s="14" t="s">
        <v>2530</v>
      </c>
      <c r="C2481" s="15">
        <v>0</v>
      </c>
      <c r="D2481" s="15">
        <v>0</v>
      </c>
      <c r="E2481" s="15">
        <v>0</v>
      </c>
      <c r="F2481" s="15">
        <v>0</v>
      </c>
      <c r="G2481" s="11">
        <f t="shared" si="154"/>
        <v>0</v>
      </c>
      <c r="H2481" s="12">
        <f t="shared" si="155"/>
        <v>0</v>
      </c>
      <c r="I2481" s="324" t="s">
        <v>159</v>
      </c>
      <c r="J2481" s="17">
        <f>VLOOKUP(A2481,'TB 2023'!B:J,9,0)</f>
        <v>0</v>
      </c>
      <c r="K2481" s="18">
        <f t="shared" si="153"/>
        <v>0</v>
      </c>
      <c r="L2481" s="17">
        <f>VLOOKUP(A2481,'TB 2023'!B:M,12,0)</f>
        <v>0</v>
      </c>
      <c r="M2481" s="18">
        <f t="shared" si="156"/>
        <v>0</v>
      </c>
      <c r="O2481" s="15"/>
    </row>
    <row r="2482" spans="1:15" ht="13.5">
      <c r="A2482" s="13">
        <v>2010101224</v>
      </c>
      <c r="B2482" s="14" t="s">
        <v>2531</v>
      </c>
      <c r="C2482" s="15">
        <v>0</v>
      </c>
      <c r="D2482" s="15">
        <v>0</v>
      </c>
      <c r="E2482" s="15">
        <v>0</v>
      </c>
      <c r="F2482" s="15">
        <v>0</v>
      </c>
      <c r="G2482" s="11">
        <f t="shared" si="154"/>
        <v>0</v>
      </c>
      <c r="H2482" s="12">
        <f t="shared" si="155"/>
        <v>0</v>
      </c>
      <c r="I2482" s="324" t="s">
        <v>159</v>
      </c>
      <c r="J2482" s="17">
        <f>VLOOKUP(A2482,'TB 2023'!B:J,9,0)</f>
        <v>0</v>
      </c>
      <c r="K2482" s="18">
        <f t="shared" si="153"/>
        <v>0</v>
      </c>
      <c r="L2482" s="17">
        <f>VLOOKUP(A2482,'TB 2023'!B:M,12,0)</f>
        <v>0</v>
      </c>
      <c r="M2482" s="18">
        <f t="shared" si="156"/>
        <v>0</v>
      </c>
      <c r="O2482" s="15"/>
    </row>
    <row r="2483" spans="1:15" ht="13.5">
      <c r="A2483" s="13">
        <v>2010101225</v>
      </c>
      <c r="B2483" s="14" t="s">
        <v>2532</v>
      </c>
      <c r="C2483" s="15">
        <v>0</v>
      </c>
      <c r="D2483" s="15">
        <v>0</v>
      </c>
      <c r="E2483" s="15">
        <v>0</v>
      </c>
      <c r="F2483" s="15">
        <v>0</v>
      </c>
      <c r="G2483" s="11">
        <f t="shared" si="154"/>
        <v>0</v>
      </c>
      <c r="H2483" s="12">
        <f t="shared" si="155"/>
        <v>0</v>
      </c>
      <c r="I2483" s="324" t="s">
        <v>159</v>
      </c>
      <c r="J2483" s="17">
        <f>VLOOKUP(A2483,'TB 2023'!B:J,9,0)</f>
        <v>0</v>
      </c>
      <c r="K2483" s="18">
        <f t="shared" si="153"/>
        <v>0</v>
      </c>
      <c r="L2483" s="17">
        <f>VLOOKUP(A2483,'TB 2023'!B:M,12,0)</f>
        <v>0</v>
      </c>
      <c r="M2483" s="18">
        <f t="shared" si="156"/>
        <v>0</v>
      </c>
      <c r="O2483" s="15"/>
    </row>
    <row r="2484" spans="1:15" ht="13.5">
      <c r="A2484" s="13">
        <v>2010101227</v>
      </c>
      <c r="B2484" s="14" t="s">
        <v>2533</v>
      </c>
      <c r="C2484" s="15">
        <v>0</v>
      </c>
      <c r="D2484" s="15">
        <v>0</v>
      </c>
      <c r="E2484" s="15">
        <v>0</v>
      </c>
      <c r="F2484" s="15">
        <v>0</v>
      </c>
      <c r="G2484" s="11">
        <f t="shared" si="154"/>
        <v>0</v>
      </c>
      <c r="H2484" s="12">
        <f t="shared" si="155"/>
        <v>0</v>
      </c>
      <c r="I2484" s="324" t="s">
        <v>159</v>
      </c>
      <c r="J2484" s="17">
        <f>VLOOKUP(A2484,'TB 2023'!B:J,9,0)</f>
        <v>0</v>
      </c>
      <c r="K2484" s="18">
        <f t="shared" si="153"/>
        <v>0</v>
      </c>
      <c r="L2484" s="17">
        <f>VLOOKUP(A2484,'TB 2023'!B:M,12,0)</f>
        <v>0</v>
      </c>
      <c r="M2484" s="18">
        <f t="shared" si="156"/>
        <v>0</v>
      </c>
      <c r="O2484" s="15"/>
    </row>
    <row r="2485" spans="1:15" ht="13.5">
      <c r="A2485" s="13">
        <v>2010101228</v>
      </c>
      <c r="B2485" s="14" t="s">
        <v>2534</v>
      </c>
      <c r="C2485" s="15">
        <v>0</v>
      </c>
      <c r="D2485" s="15">
        <v>0</v>
      </c>
      <c r="E2485" s="15">
        <v>0</v>
      </c>
      <c r="F2485" s="15">
        <v>0</v>
      </c>
      <c r="G2485" s="11">
        <f t="shared" si="154"/>
        <v>0</v>
      </c>
      <c r="H2485" s="12">
        <f t="shared" si="155"/>
        <v>0</v>
      </c>
      <c r="I2485" s="324" t="s">
        <v>159</v>
      </c>
      <c r="J2485" s="17">
        <f>VLOOKUP(A2485,'TB 2023'!B:J,9,0)</f>
        <v>0</v>
      </c>
      <c r="K2485" s="18">
        <f t="shared" si="153"/>
        <v>0</v>
      </c>
      <c r="L2485" s="17">
        <f>VLOOKUP(A2485,'TB 2023'!B:M,12,0)</f>
        <v>0</v>
      </c>
      <c r="M2485" s="18">
        <f t="shared" si="156"/>
        <v>0</v>
      </c>
      <c r="O2485" s="15"/>
    </row>
    <row r="2486" spans="1:15" ht="13.5">
      <c r="A2486" s="13">
        <v>2010101229</v>
      </c>
      <c r="B2486" s="14" t="s">
        <v>2535</v>
      </c>
      <c r="C2486" s="15">
        <v>0</v>
      </c>
      <c r="D2486" s="15">
        <v>0</v>
      </c>
      <c r="E2486" s="15">
        <v>0</v>
      </c>
      <c r="F2486" s="15">
        <v>0</v>
      </c>
      <c r="G2486" s="11">
        <f t="shared" si="154"/>
        <v>0</v>
      </c>
      <c r="H2486" s="12">
        <f t="shared" si="155"/>
        <v>0</v>
      </c>
      <c r="I2486" s="324" t="s">
        <v>159</v>
      </c>
      <c r="J2486" s="17">
        <f>VLOOKUP(A2486,'TB 2023'!B:J,9,0)</f>
        <v>0</v>
      </c>
      <c r="K2486" s="18">
        <f t="shared" si="153"/>
        <v>0</v>
      </c>
      <c r="L2486" s="17">
        <f>VLOOKUP(A2486,'TB 2023'!B:M,12,0)</f>
        <v>0</v>
      </c>
      <c r="M2486" s="18">
        <f t="shared" si="156"/>
        <v>0</v>
      </c>
      <c r="O2486" s="15"/>
    </row>
    <row r="2487" spans="1:15" ht="13.5">
      <c r="A2487" s="13">
        <v>2010101230</v>
      </c>
      <c r="B2487" s="14" t="s">
        <v>2536</v>
      </c>
      <c r="C2487" s="15">
        <v>0</v>
      </c>
      <c r="D2487" s="15">
        <v>0</v>
      </c>
      <c r="E2487" s="15">
        <v>0</v>
      </c>
      <c r="F2487" s="15">
        <v>0</v>
      </c>
      <c r="G2487" s="11">
        <f t="shared" si="154"/>
        <v>0</v>
      </c>
      <c r="H2487" s="12">
        <f t="shared" si="155"/>
        <v>0</v>
      </c>
      <c r="I2487" s="324" t="s">
        <v>159</v>
      </c>
      <c r="J2487" s="17">
        <f>VLOOKUP(A2487,'TB 2023'!B:J,9,0)</f>
        <v>0</v>
      </c>
      <c r="K2487" s="18">
        <f t="shared" si="153"/>
        <v>0</v>
      </c>
      <c r="L2487" s="17">
        <f>VLOOKUP(A2487,'TB 2023'!B:M,12,0)</f>
        <v>0</v>
      </c>
      <c r="M2487" s="18">
        <f t="shared" si="156"/>
        <v>0</v>
      </c>
      <c r="O2487" s="15"/>
    </row>
    <row r="2488" spans="1:15" ht="13.5">
      <c r="A2488" s="13">
        <v>2010101231</v>
      </c>
      <c r="B2488" s="14" t="s">
        <v>2537</v>
      </c>
      <c r="C2488" s="15">
        <v>0</v>
      </c>
      <c r="D2488" s="15">
        <v>1094121.21</v>
      </c>
      <c r="E2488" s="15">
        <v>862836.45000000007</v>
      </c>
      <c r="F2488" s="15">
        <v>0</v>
      </c>
      <c r="G2488" s="11">
        <f t="shared" si="154"/>
        <v>0</v>
      </c>
      <c r="H2488" s="12">
        <f t="shared" si="155"/>
        <v>231284.75999999989</v>
      </c>
      <c r="I2488" s="324" t="s">
        <v>159</v>
      </c>
      <c r="J2488" s="17">
        <f>VLOOKUP(A2488,'TB 2023'!B:J,9,0)</f>
        <v>0</v>
      </c>
      <c r="K2488" s="18">
        <f t="shared" si="153"/>
        <v>0</v>
      </c>
      <c r="L2488" s="17">
        <f>VLOOKUP(A2488,'TB 2023'!B:M,12,0)</f>
        <v>0</v>
      </c>
      <c r="M2488" s="18">
        <f t="shared" si="156"/>
        <v>0</v>
      </c>
      <c r="O2488" s="15"/>
    </row>
    <row r="2489" spans="1:15" ht="13.5">
      <c r="A2489" s="13">
        <v>2010101232</v>
      </c>
      <c r="B2489" s="14" t="s">
        <v>2538</v>
      </c>
      <c r="C2489" s="15">
        <v>0</v>
      </c>
      <c r="D2489" s="15">
        <v>0</v>
      </c>
      <c r="E2489" s="15">
        <v>0</v>
      </c>
      <c r="F2489" s="15">
        <v>0</v>
      </c>
      <c r="G2489" s="11">
        <f t="shared" si="154"/>
        <v>0</v>
      </c>
      <c r="H2489" s="12">
        <f t="shared" si="155"/>
        <v>0</v>
      </c>
      <c r="I2489" s="324" t="s">
        <v>159</v>
      </c>
      <c r="J2489" s="17">
        <f>VLOOKUP(A2489,'TB 2023'!B:J,9,0)</f>
        <v>0</v>
      </c>
      <c r="K2489" s="18">
        <f t="shared" si="153"/>
        <v>0</v>
      </c>
      <c r="L2489" s="17">
        <f>VLOOKUP(A2489,'TB 2023'!B:M,12,0)</f>
        <v>0</v>
      </c>
      <c r="M2489" s="18">
        <f t="shared" si="156"/>
        <v>0</v>
      </c>
      <c r="O2489" s="15"/>
    </row>
    <row r="2490" spans="1:15" ht="13.5">
      <c r="A2490" s="13">
        <v>2010101233</v>
      </c>
      <c r="B2490" s="14" t="s">
        <v>2539</v>
      </c>
      <c r="C2490" s="15">
        <v>0</v>
      </c>
      <c r="D2490" s="15">
        <v>0</v>
      </c>
      <c r="E2490" s="15">
        <v>0</v>
      </c>
      <c r="F2490" s="15">
        <v>0</v>
      </c>
      <c r="G2490" s="11">
        <f t="shared" si="154"/>
        <v>0</v>
      </c>
      <c r="H2490" s="12">
        <f t="shared" si="155"/>
        <v>0</v>
      </c>
      <c r="I2490" s="324" t="s">
        <v>159</v>
      </c>
      <c r="J2490" s="17">
        <f>VLOOKUP(A2490,'TB 2023'!B:J,9,0)</f>
        <v>0</v>
      </c>
      <c r="K2490" s="18">
        <f t="shared" si="153"/>
        <v>0</v>
      </c>
      <c r="L2490" s="17">
        <f>VLOOKUP(A2490,'TB 2023'!B:M,12,0)</f>
        <v>0</v>
      </c>
      <c r="M2490" s="18">
        <f t="shared" si="156"/>
        <v>0</v>
      </c>
      <c r="O2490" s="15"/>
    </row>
    <row r="2491" spans="1:15" ht="13.5">
      <c r="A2491" s="13">
        <v>2010101234</v>
      </c>
      <c r="B2491" s="14" t="s">
        <v>2540</v>
      </c>
      <c r="C2491" s="15">
        <v>0</v>
      </c>
      <c r="D2491" s="15">
        <v>0</v>
      </c>
      <c r="E2491" s="15">
        <v>1149234.24</v>
      </c>
      <c r="F2491" s="15">
        <v>855194.75</v>
      </c>
      <c r="G2491" s="11">
        <f t="shared" si="154"/>
        <v>294039.49</v>
      </c>
      <c r="H2491" s="12">
        <f t="shared" si="155"/>
        <v>0</v>
      </c>
      <c r="I2491" s="324" t="s">
        <v>159</v>
      </c>
      <c r="J2491" s="17">
        <f>VLOOKUP(A2491,'TB 2023'!B:J,9,0)</f>
        <v>0</v>
      </c>
      <c r="K2491" s="18">
        <f t="shared" si="153"/>
        <v>0</v>
      </c>
      <c r="L2491" s="17">
        <f>VLOOKUP(A2491,'TB 2023'!B:M,12,0)</f>
        <v>855194.75</v>
      </c>
      <c r="M2491" s="18">
        <f t="shared" si="156"/>
        <v>0</v>
      </c>
      <c r="O2491" s="15"/>
    </row>
    <row r="2492" spans="1:15" ht="13.5">
      <c r="A2492" s="13">
        <v>2010101236</v>
      </c>
      <c r="B2492" s="14" t="s">
        <v>2541</v>
      </c>
      <c r="C2492" s="15">
        <v>0</v>
      </c>
      <c r="D2492" s="15">
        <v>243320.13099999994</v>
      </c>
      <c r="E2492" s="15">
        <v>4345588.91</v>
      </c>
      <c r="F2492" s="15">
        <v>4102328.9240100002</v>
      </c>
      <c r="G2492" s="11">
        <f t="shared" si="154"/>
        <v>0</v>
      </c>
      <c r="H2492" s="12">
        <f t="shared" si="155"/>
        <v>60.145010000094771</v>
      </c>
      <c r="I2492" s="324" t="s">
        <v>159</v>
      </c>
      <c r="J2492" s="17">
        <f>VLOOKUP(A2492,'TB 2023'!B:J,9,0)</f>
        <v>0</v>
      </c>
      <c r="K2492" s="18">
        <f t="shared" si="153"/>
        <v>0</v>
      </c>
      <c r="L2492" s="17">
        <f>VLOOKUP(A2492,'TB 2023'!B:M,12,0)</f>
        <v>4102328.9240100002</v>
      </c>
      <c r="M2492" s="18">
        <f t="shared" si="156"/>
        <v>0</v>
      </c>
      <c r="O2492" s="15"/>
    </row>
    <row r="2493" spans="1:15" ht="13.5">
      <c r="A2493" s="13">
        <v>2010101237</v>
      </c>
      <c r="B2493" s="14" t="s">
        <v>2542</v>
      </c>
      <c r="C2493" s="15">
        <v>0</v>
      </c>
      <c r="D2493" s="15">
        <v>0</v>
      </c>
      <c r="E2493" s="15">
        <v>0</v>
      </c>
      <c r="F2493" s="15">
        <v>0</v>
      </c>
      <c r="G2493" s="11">
        <f t="shared" si="154"/>
        <v>0</v>
      </c>
      <c r="H2493" s="12">
        <f t="shared" si="155"/>
        <v>0</v>
      </c>
      <c r="I2493" s="324" t="s">
        <v>159</v>
      </c>
      <c r="J2493" s="17">
        <f>VLOOKUP(A2493,'TB 2023'!B:J,9,0)</f>
        <v>0</v>
      </c>
      <c r="K2493" s="18">
        <f t="shared" si="153"/>
        <v>0</v>
      </c>
      <c r="L2493" s="17">
        <f>VLOOKUP(A2493,'TB 2023'!B:M,12,0)</f>
        <v>0</v>
      </c>
      <c r="M2493" s="18">
        <f t="shared" si="156"/>
        <v>0</v>
      </c>
      <c r="O2493" s="15"/>
    </row>
    <row r="2494" spans="1:15" ht="13.5">
      <c r="A2494" s="13">
        <v>2010101238</v>
      </c>
      <c r="B2494" s="14" t="s">
        <v>2543</v>
      </c>
      <c r="C2494" s="15">
        <v>0</v>
      </c>
      <c r="D2494" s="15">
        <v>0</v>
      </c>
      <c r="E2494" s="15">
        <v>24725</v>
      </c>
      <c r="F2494" s="15">
        <v>24725</v>
      </c>
      <c r="G2494" s="11">
        <f t="shared" si="154"/>
        <v>0</v>
      </c>
      <c r="H2494" s="12">
        <f t="shared" si="155"/>
        <v>0</v>
      </c>
      <c r="I2494" s="324" t="s">
        <v>159</v>
      </c>
      <c r="J2494" s="17">
        <f>VLOOKUP(A2494,'TB 2023'!B:J,9,0)</f>
        <v>0</v>
      </c>
      <c r="K2494" s="18">
        <f t="shared" si="153"/>
        <v>0</v>
      </c>
      <c r="L2494" s="17">
        <f>VLOOKUP(A2494,'TB 2023'!B:M,12,0)</f>
        <v>24725</v>
      </c>
      <c r="M2494" s="18">
        <f t="shared" si="156"/>
        <v>0</v>
      </c>
      <c r="O2494" s="15"/>
    </row>
    <row r="2495" spans="1:15" ht="13.5">
      <c r="A2495" s="13">
        <v>2010101240</v>
      </c>
      <c r="B2495" s="14" t="s">
        <v>2544</v>
      </c>
      <c r="C2495" s="15">
        <v>0</v>
      </c>
      <c r="D2495" s="15">
        <v>0</v>
      </c>
      <c r="E2495" s="15">
        <v>0</v>
      </c>
      <c r="F2495" s="15">
        <v>0</v>
      </c>
      <c r="G2495" s="11">
        <f t="shared" si="154"/>
        <v>0</v>
      </c>
      <c r="H2495" s="12">
        <f t="shared" si="155"/>
        <v>0</v>
      </c>
      <c r="I2495" s="324" t="s">
        <v>159</v>
      </c>
      <c r="J2495" s="17">
        <f>VLOOKUP(A2495,'TB 2023'!B:J,9,0)</f>
        <v>0</v>
      </c>
      <c r="K2495" s="18">
        <f t="shared" si="153"/>
        <v>0</v>
      </c>
      <c r="L2495" s="17">
        <f>VLOOKUP(A2495,'TB 2023'!B:M,12,0)</f>
        <v>0</v>
      </c>
      <c r="M2495" s="18">
        <f t="shared" si="156"/>
        <v>0</v>
      </c>
      <c r="O2495" s="15"/>
    </row>
    <row r="2496" spans="1:15" ht="13.5">
      <c r="A2496" s="13">
        <v>2010101241</v>
      </c>
      <c r="B2496" s="14" t="s">
        <v>2545</v>
      </c>
      <c r="C2496" s="15">
        <v>0</v>
      </c>
      <c r="D2496" s="15">
        <v>0</v>
      </c>
      <c r="E2496" s="15">
        <v>0</v>
      </c>
      <c r="F2496" s="15">
        <v>0</v>
      </c>
      <c r="G2496" s="11">
        <f t="shared" si="154"/>
        <v>0</v>
      </c>
      <c r="H2496" s="12">
        <f t="shared" si="155"/>
        <v>0</v>
      </c>
      <c r="I2496" s="324" t="s">
        <v>159</v>
      </c>
      <c r="J2496" s="17">
        <f>VLOOKUP(A2496,'TB 2023'!B:J,9,0)</f>
        <v>0</v>
      </c>
      <c r="K2496" s="18">
        <f t="shared" si="153"/>
        <v>0</v>
      </c>
      <c r="L2496" s="17">
        <f>VLOOKUP(A2496,'TB 2023'!B:M,12,0)</f>
        <v>0</v>
      </c>
      <c r="M2496" s="18">
        <f t="shared" si="156"/>
        <v>0</v>
      </c>
      <c r="O2496" s="15"/>
    </row>
    <row r="2497" spans="1:15" ht="13.5">
      <c r="A2497" s="13">
        <v>2010101242</v>
      </c>
      <c r="B2497" s="14" t="s">
        <v>2546</v>
      </c>
      <c r="C2497" s="15">
        <v>0</v>
      </c>
      <c r="D2497" s="15">
        <v>37512.18</v>
      </c>
      <c r="E2497" s="15">
        <v>37512.18</v>
      </c>
      <c r="F2497" s="15">
        <v>0</v>
      </c>
      <c r="G2497" s="11">
        <f t="shared" si="154"/>
        <v>0</v>
      </c>
      <c r="H2497" s="12">
        <f t="shared" si="155"/>
        <v>0</v>
      </c>
      <c r="I2497" s="324" t="s">
        <v>159</v>
      </c>
      <c r="J2497" s="17">
        <f>VLOOKUP(A2497,'TB 2023'!B:J,9,0)</f>
        <v>0</v>
      </c>
      <c r="K2497" s="18">
        <f t="shared" si="153"/>
        <v>0</v>
      </c>
      <c r="L2497" s="17">
        <f>VLOOKUP(A2497,'TB 2023'!B:M,12,0)</f>
        <v>0</v>
      </c>
      <c r="M2497" s="18">
        <f t="shared" si="156"/>
        <v>0</v>
      </c>
      <c r="O2497" s="15"/>
    </row>
    <row r="2498" spans="1:15" ht="13.5">
      <c r="A2498" s="13">
        <v>2010101243</v>
      </c>
      <c r="B2498" s="14" t="s">
        <v>2547</v>
      </c>
      <c r="C2498" s="15">
        <v>2.9999999329447744E-4</v>
      </c>
      <c r="D2498" s="15">
        <v>0</v>
      </c>
      <c r="E2498" s="15">
        <v>0</v>
      </c>
      <c r="F2498" s="15">
        <v>0</v>
      </c>
      <c r="G2498" s="11">
        <f t="shared" si="154"/>
        <v>2.9999999329447744E-4</v>
      </c>
      <c r="H2498" s="12">
        <f t="shared" si="155"/>
        <v>0</v>
      </c>
      <c r="I2498" s="324" t="s">
        <v>159</v>
      </c>
      <c r="J2498" s="17">
        <f>VLOOKUP(A2498,'TB 2023'!B:J,9,0)</f>
        <v>2.9999999329447744E-4</v>
      </c>
      <c r="K2498" s="18">
        <f t="shared" si="153"/>
        <v>0</v>
      </c>
      <c r="L2498" s="17">
        <f>VLOOKUP(A2498,'TB 2023'!B:M,12,0)</f>
        <v>0</v>
      </c>
      <c r="M2498" s="18">
        <f t="shared" si="156"/>
        <v>0</v>
      </c>
      <c r="O2498" s="15"/>
    </row>
    <row r="2499" spans="1:15" ht="13.5">
      <c r="A2499" s="13">
        <v>2010101244</v>
      </c>
      <c r="B2499" s="14" t="s">
        <v>2548</v>
      </c>
      <c r="C2499" s="15">
        <v>0</v>
      </c>
      <c r="D2499" s="15">
        <v>0</v>
      </c>
      <c r="E2499" s="15">
        <v>0</v>
      </c>
      <c r="F2499" s="15">
        <v>0</v>
      </c>
      <c r="G2499" s="11">
        <f t="shared" si="154"/>
        <v>0</v>
      </c>
      <c r="H2499" s="12">
        <f t="shared" si="155"/>
        <v>0</v>
      </c>
      <c r="I2499" s="324" t="s">
        <v>159</v>
      </c>
      <c r="J2499" s="17">
        <f>VLOOKUP(A2499,'TB 2023'!B:J,9,0)</f>
        <v>0</v>
      </c>
      <c r="K2499" s="18">
        <f t="shared" si="153"/>
        <v>0</v>
      </c>
      <c r="L2499" s="17">
        <f>VLOOKUP(A2499,'TB 2023'!B:M,12,0)</f>
        <v>0</v>
      </c>
      <c r="M2499" s="18">
        <f t="shared" si="156"/>
        <v>0</v>
      </c>
      <c r="O2499" s="15"/>
    </row>
    <row r="2500" spans="1:15" ht="13.5">
      <c r="A2500" s="13">
        <v>2010101245</v>
      </c>
      <c r="B2500" s="14" t="s">
        <v>2549</v>
      </c>
      <c r="C2500" s="15">
        <v>0</v>
      </c>
      <c r="D2500" s="15">
        <v>0</v>
      </c>
      <c r="E2500" s="15">
        <v>7271</v>
      </c>
      <c r="F2500" s="15">
        <v>14231.64</v>
      </c>
      <c r="G2500" s="11">
        <f t="shared" si="154"/>
        <v>0</v>
      </c>
      <c r="H2500" s="12">
        <f t="shared" si="155"/>
        <v>6960.6399999999994</v>
      </c>
      <c r="I2500" s="324" t="s">
        <v>159</v>
      </c>
      <c r="J2500" s="17">
        <f>VLOOKUP(A2500,'TB 2023'!B:J,9,0)</f>
        <v>0</v>
      </c>
      <c r="K2500" s="18">
        <f t="shared" si="153"/>
        <v>0</v>
      </c>
      <c r="L2500" s="17">
        <f>VLOOKUP(A2500,'TB 2023'!B:M,12,0)</f>
        <v>14231.64</v>
      </c>
      <c r="M2500" s="18">
        <f t="shared" si="156"/>
        <v>0</v>
      </c>
      <c r="O2500" s="15"/>
    </row>
    <row r="2501" spans="1:15" ht="13.5">
      <c r="A2501" s="13">
        <v>2010101246</v>
      </c>
      <c r="B2501" s="14" t="s">
        <v>2550</v>
      </c>
      <c r="C2501" s="15">
        <v>0</v>
      </c>
      <c r="D2501" s="15">
        <v>0</v>
      </c>
      <c r="E2501" s="15">
        <v>0</v>
      </c>
      <c r="F2501" s="15">
        <v>0</v>
      </c>
      <c r="G2501" s="11">
        <f t="shared" si="154"/>
        <v>0</v>
      </c>
      <c r="H2501" s="12">
        <f t="shared" si="155"/>
        <v>0</v>
      </c>
      <c r="I2501" s="324" t="s">
        <v>159</v>
      </c>
      <c r="J2501" s="17">
        <f>VLOOKUP(A2501,'TB 2023'!B:J,9,0)</f>
        <v>0</v>
      </c>
      <c r="K2501" s="18">
        <f t="shared" ref="K2501:K2564" si="157">J2501-C2501</f>
        <v>0</v>
      </c>
      <c r="L2501" s="17">
        <f>VLOOKUP(A2501,'TB 2023'!B:M,12,0)</f>
        <v>0</v>
      </c>
      <c r="M2501" s="18">
        <f t="shared" si="156"/>
        <v>0</v>
      </c>
      <c r="O2501" s="15"/>
    </row>
    <row r="2502" spans="1:15" ht="13.5">
      <c r="A2502" s="13">
        <v>2010101247</v>
      </c>
      <c r="B2502" s="14" t="s">
        <v>2551</v>
      </c>
      <c r="C2502" s="15">
        <v>0</v>
      </c>
      <c r="D2502" s="15">
        <v>176289.42</v>
      </c>
      <c r="E2502" s="15">
        <v>240000</v>
      </c>
      <c r="F2502" s="15">
        <v>79397.914730000004</v>
      </c>
      <c r="G2502" s="11">
        <f t="shared" ref="G2502:G2565" si="158">IF((C2502+E2502)-(D2502+F2502)&lt;0,0,(C2502+E2502)-(D2502+F2502))</f>
        <v>0</v>
      </c>
      <c r="H2502" s="12">
        <f t="shared" ref="H2502:H2565" si="159">-IF((C2502+E2502)-(D2502+F2502)&lt;0,(C2502+E2502)-(D2502+F2502),0)</f>
        <v>15687.334730000002</v>
      </c>
      <c r="I2502" s="324" t="s">
        <v>159</v>
      </c>
      <c r="J2502" s="17">
        <f>VLOOKUP(A2502,'TB 2023'!B:J,9,0)</f>
        <v>0</v>
      </c>
      <c r="K2502" s="18">
        <f t="shared" si="157"/>
        <v>0</v>
      </c>
      <c r="L2502" s="17">
        <f>VLOOKUP(A2502,'TB 2023'!B:M,12,0)</f>
        <v>79397.914730000004</v>
      </c>
      <c r="M2502" s="18">
        <f t="shared" ref="M2502:M2565" si="160">L2502-F2502</f>
        <v>0</v>
      </c>
      <c r="O2502" s="15"/>
    </row>
    <row r="2503" spans="1:15" ht="13.5">
      <c r="A2503" s="13">
        <v>2010101248</v>
      </c>
      <c r="B2503" s="14" t="s">
        <v>2552</v>
      </c>
      <c r="C2503" s="15">
        <v>0</v>
      </c>
      <c r="D2503" s="15">
        <v>169000</v>
      </c>
      <c r="E2503" s="15">
        <v>186250</v>
      </c>
      <c r="F2503" s="15">
        <v>17250</v>
      </c>
      <c r="G2503" s="11">
        <f t="shared" si="158"/>
        <v>0</v>
      </c>
      <c r="H2503" s="12">
        <f t="shared" si="159"/>
        <v>0</v>
      </c>
      <c r="I2503" s="324" t="s">
        <v>159</v>
      </c>
      <c r="J2503" s="17">
        <f>VLOOKUP(A2503,'TB 2023'!B:J,9,0)</f>
        <v>0</v>
      </c>
      <c r="K2503" s="18">
        <f t="shared" si="157"/>
        <v>0</v>
      </c>
      <c r="L2503" s="17">
        <f>VLOOKUP(A2503,'TB 2023'!B:M,12,0)</f>
        <v>17250</v>
      </c>
      <c r="M2503" s="18">
        <f t="shared" si="160"/>
        <v>0</v>
      </c>
      <c r="O2503" s="15"/>
    </row>
    <row r="2504" spans="1:15" ht="13.5">
      <c r="A2504" s="13">
        <v>2010101249</v>
      </c>
      <c r="B2504" s="14" t="s">
        <v>2553</v>
      </c>
      <c r="C2504" s="15">
        <v>1242</v>
      </c>
      <c r="D2504" s="15">
        <v>0</v>
      </c>
      <c r="E2504" s="15">
        <v>0</v>
      </c>
      <c r="F2504" s="15">
        <v>0</v>
      </c>
      <c r="G2504" s="11">
        <f t="shared" si="158"/>
        <v>1242</v>
      </c>
      <c r="H2504" s="12">
        <f t="shared" si="159"/>
        <v>0</v>
      </c>
      <c r="I2504" s="324" t="s">
        <v>159</v>
      </c>
      <c r="J2504" s="17">
        <f>VLOOKUP(A2504,'TB 2023'!B:J,9,0)</f>
        <v>1242</v>
      </c>
      <c r="K2504" s="18">
        <f t="shared" si="157"/>
        <v>0</v>
      </c>
      <c r="L2504" s="17">
        <f>VLOOKUP(A2504,'TB 2023'!B:M,12,0)</f>
        <v>0</v>
      </c>
      <c r="M2504" s="18">
        <f t="shared" si="160"/>
        <v>0</v>
      </c>
      <c r="O2504" s="15"/>
    </row>
    <row r="2505" spans="1:15" ht="13.5">
      <c r="A2505" s="13">
        <v>2010101250</v>
      </c>
      <c r="B2505" s="14" t="s">
        <v>2554</v>
      </c>
      <c r="C2505" s="15">
        <v>0</v>
      </c>
      <c r="D2505" s="15">
        <v>0</v>
      </c>
      <c r="E2505" s="15">
        <v>0</v>
      </c>
      <c r="F2505" s="15">
        <v>0</v>
      </c>
      <c r="G2505" s="11">
        <f t="shared" si="158"/>
        <v>0</v>
      </c>
      <c r="H2505" s="12">
        <f t="shared" si="159"/>
        <v>0</v>
      </c>
      <c r="I2505" s="324" t="s">
        <v>159</v>
      </c>
      <c r="J2505" s="17">
        <f>VLOOKUP(A2505,'TB 2023'!B:J,9,0)</f>
        <v>0</v>
      </c>
      <c r="K2505" s="18">
        <f t="shared" si="157"/>
        <v>0</v>
      </c>
      <c r="L2505" s="17">
        <f>VLOOKUP(A2505,'TB 2023'!B:M,12,0)</f>
        <v>0</v>
      </c>
      <c r="M2505" s="18">
        <f t="shared" si="160"/>
        <v>0</v>
      </c>
      <c r="O2505" s="15"/>
    </row>
    <row r="2506" spans="1:15" ht="13.5">
      <c r="A2506" s="13">
        <v>2010101251</v>
      </c>
      <c r="B2506" s="14" t="s">
        <v>2555</v>
      </c>
      <c r="C2506" s="15">
        <v>10292.5</v>
      </c>
      <c r="D2506" s="15">
        <v>0</v>
      </c>
      <c r="E2506" s="15">
        <v>0</v>
      </c>
      <c r="F2506" s="15">
        <v>7475</v>
      </c>
      <c r="G2506" s="11">
        <f t="shared" si="158"/>
        <v>2817.5</v>
      </c>
      <c r="H2506" s="12">
        <f t="shared" si="159"/>
        <v>0</v>
      </c>
      <c r="I2506" s="324" t="s">
        <v>159</v>
      </c>
      <c r="J2506" s="17">
        <f>VLOOKUP(A2506,'TB 2023'!B:J,9,0)</f>
        <v>10292.5</v>
      </c>
      <c r="K2506" s="18">
        <f t="shared" si="157"/>
        <v>0</v>
      </c>
      <c r="L2506" s="17">
        <f>VLOOKUP(A2506,'TB 2023'!B:M,12,0)</f>
        <v>7475</v>
      </c>
      <c r="M2506" s="18">
        <f t="shared" si="160"/>
        <v>0</v>
      </c>
      <c r="O2506" s="15"/>
    </row>
    <row r="2507" spans="1:15" ht="13.5">
      <c r="A2507" s="13">
        <v>2010101252</v>
      </c>
      <c r="B2507" s="14" t="s">
        <v>2556</v>
      </c>
      <c r="C2507" s="15">
        <v>0</v>
      </c>
      <c r="D2507" s="15">
        <v>0</v>
      </c>
      <c r="E2507" s="15">
        <v>193582.95</v>
      </c>
      <c r="F2507" s="15">
        <v>193582.95</v>
      </c>
      <c r="G2507" s="11">
        <f t="shared" si="158"/>
        <v>0</v>
      </c>
      <c r="H2507" s="12">
        <f t="shared" si="159"/>
        <v>0</v>
      </c>
      <c r="I2507" s="324" t="s">
        <v>159</v>
      </c>
      <c r="J2507" s="17">
        <f>VLOOKUP(A2507,'TB 2023'!B:J,9,0)</f>
        <v>0</v>
      </c>
      <c r="K2507" s="18">
        <f t="shared" si="157"/>
        <v>0</v>
      </c>
      <c r="L2507" s="17">
        <f>VLOOKUP(A2507,'TB 2023'!B:M,12,0)</f>
        <v>193582.95</v>
      </c>
      <c r="M2507" s="18">
        <f t="shared" si="160"/>
        <v>0</v>
      </c>
      <c r="O2507" s="15"/>
    </row>
    <row r="2508" spans="1:15" ht="13.5">
      <c r="A2508" s="13">
        <v>2010101253</v>
      </c>
      <c r="B2508" s="14" t="s">
        <v>2557</v>
      </c>
      <c r="C2508" s="15">
        <v>0</v>
      </c>
      <c r="D2508" s="15">
        <v>2.5000000000000001E-3</v>
      </c>
      <c r="E2508" s="15">
        <v>0</v>
      </c>
      <c r="F2508" s="15">
        <v>0</v>
      </c>
      <c r="G2508" s="11">
        <f t="shared" si="158"/>
        <v>0</v>
      </c>
      <c r="H2508" s="12">
        <f t="shared" si="159"/>
        <v>2.5000000000000001E-3</v>
      </c>
      <c r="I2508" s="324" t="s">
        <v>159</v>
      </c>
      <c r="J2508" s="17">
        <f>VLOOKUP(A2508,'TB 2023'!B:J,9,0)</f>
        <v>0</v>
      </c>
      <c r="K2508" s="18">
        <f t="shared" si="157"/>
        <v>0</v>
      </c>
      <c r="L2508" s="17">
        <f>VLOOKUP(A2508,'TB 2023'!B:M,12,0)</f>
        <v>0</v>
      </c>
      <c r="M2508" s="18">
        <f t="shared" si="160"/>
        <v>0</v>
      </c>
      <c r="O2508" s="15"/>
    </row>
    <row r="2509" spans="1:15" ht="13.5">
      <c r="A2509" s="13">
        <v>2010101254</v>
      </c>
      <c r="B2509" s="14" t="s">
        <v>2558</v>
      </c>
      <c r="C2509" s="15">
        <v>0</v>
      </c>
      <c r="D2509" s="15">
        <v>16613.349999999999</v>
      </c>
      <c r="E2509" s="15">
        <v>195000</v>
      </c>
      <c r="F2509" s="15">
        <v>285537.05</v>
      </c>
      <c r="G2509" s="11">
        <f t="shared" si="158"/>
        <v>0</v>
      </c>
      <c r="H2509" s="12">
        <f t="shared" si="159"/>
        <v>107150.39999999997</v>
      </c>
      <c r="I2509" s="324" t="s">
        <v>159</v>
      </c>
      <c r="J2509" s="17">
        <f>VLOOKUP(A2509,'TB 2023'!B:J,9,0)</f>
        <v>0</v>
      </c>
      <c r="K2509" s="18">
        <f t="shared" si="157"/>
        <v>0</v>
      </c>
      <c r="L2509" s="17">
        <f>VLOOKUP(A2509,'TB 2023'!B:M,12,0)</f>
        <v>285537.05</v>
      </c>
      <c r="M2509" s="18">
        <f t="shared" si="160"/>
        <v>0</v>
      </c>
      <c r="O2509" s="15"/>
    </row>
    <row r="2510" spans="1:15" ht="13.5">
      <c r="A2510" s="13">
        <v>2010101255</v>
      </c>
      <c r="B2510" s="14" t="s">
        <v>2559</v>
      </c>
      <c r="C2510" s="15">
        <v>0</v>
      </c>
      <c r="D2510" s="15">
        <v>17562.88</v>
      </c>
      <c r="E2510" s="15">
        <v>99694.5</v>
      </c>
      <c r="F2510" s="15">
        <v>141749.62</v>
      </c>
      <c r="G2510" s="11">
        <f t="shared" si="158"/>
        <v>0</v>
      </c>
      <c r="H2510" s="12">
        <f t="shared" si="159"/>
        <v>59618</v>
      </c>
      <c r="I2510" s="324" t="s">
        <v>159</v>
      </c>
      <c r="J2510" s="17">
        <f>VLOOKUP(A2510,'TB 2023'!B:J,9,0)</f>
        <v>0</v>
      </c>
      <c r="K2510" s="18">
        <f t="shared" si="157"/>
        <v>0</v>
      </c>
      <c r="L2510" s="17">
        <f>VLOOKUP(A2510,'TB 2023'!B:M,12,0)</f>
        <v>141749.62</v>
      </c>
      <c r="M2510" s="18">
        <f t="shared" si="160"/>
        <v>0</v>
      </c>
      <c r="O2510" s="15"/>
    </row>
    <row r="2511" spans="1:15" ht="13.5">
      <c r="A2511" s="13">
        <v>2010101256</v>
      </c>
      <c r="B2511" s="14" t="s">
        <v>2560</v>
      </c>
      <c r="C2511" s="15">
        <v>0</v>
      </c>
      <c r="D2511" s="15">
        <v>165607.56</v>
      </c>
      <c r="E2511" s="15">
        <v>2680160</v>
      </c>
      <c r="F2511" s="15">
        <v>2956196.0100000002</v>
      </c>
      <c r="G2511" s="11">
        <f t="shared" si="158"/>
        <v>0</v>
      </c>
      <c r="H2511" s="12">
        <f t="shared" si="159"/>
        <v>441643.5700000003</v>
      </c>
      <c r="I2511" s="324" t="s">
        <v>159</v>
      </c>
      <c r="J2511" s="17">
        <f>VLOOKUP(A2511,'TB 2023'!B:J,9,0)</f>
        <v>0</v>
      </c>
      <c r="K2511" s="18">
        <f t="shared" si="157"/>
        <v>0</v>
      </c>
      <c r="L2511" s="17">
        <f>VLOOKUP(A2511,'TB 2023'!B:M,12,0)</f>
        <v>2956196.0100000002</v>
      </c>
      <c r="M2511" s="18">
        <f t="shared" si="160"/>
        <v>0</v>
      </c>
      <c r="O2511" s="15"/>
    </row>
    <row r="2512" spans="1:15" ht="13.5">
      <c r="A2512" s="13">
        <v>2010101257</v>
      </c>
      <c r="B2512" s="14" t="s">
        <v>2561</v>
      </c>
      <c r="C2512" s="15">
        <v>0</v>
      </c>
      <c r="D2512" s="15">
        <v>723326.08600000001</v>
      </c>
      <c r="E2512" s="15">
        <v>716454</v>
      </c>
      <c r="F2512" s="15">
        <v>69265.77</v>
      </c>
      <c r="G2512" s="11">
        <f t="shared" si="158"/>
        <v>0</v>
      </c>
      <c r="H2512" s="12">
        <f t="shared" si="159"/>
        <v>76137.856000000029</v>
      </c>
      <c r="I2512" s="324" t="s">
        <v>159</v>
      </c>
      <c r="J2512" s="17">
        <f>VLOOKUP(A2512,'TB 2023'!B:J,9,0)</f>
        <v>0</v>
      </c>
      <c r="K2512" s="18">
        <f t="shared" si="157"/>
        <v>0</v>
      </c>
      <c r="L2512" s="17">
        <f>VLOOKUP(A2512,'TB 2023'!B:M,12,0)</f>
        <v>69265.77</v>
      </c>
      <c r="M2512" s="18">
        <f t="shared" si="160"/>
        <v>0</v>
      </c>
      <c r="O2512" s="15"/>
    </row>
    <row r="2513" spans="1:15" ht="13.5">
      <c r="A2513" s="13">
        <v>2010101258</v>
      </c>
      <c r="B2513" s="14" t="s">
        <v>2562</v>
      </c>
      <c r="C2513" s="15">
        <v>0</v>
      </c>
      <c r="D2513" s="15">
        <v>0</v>
      </c>
      <c r="E2513" s="15">
        <v>0</v>
      </c>
      <c r="F2513" s="15">
        <v>0</v>
      </c>
      <c r="G2513" s="11">
        <f t="shared" si="158"/>
        <v>0</v>
      </c>
      <c r="H2513" s="12">
        <f t="shared" si="159"/>
        <v>0</v>
      </c>
      <c r="I2513" s="324" t="s">
        <v>159</v>
      </c>
      <c r="J2513" s="17">
        <f>VLOOKUP(A2513,'TB 2023'!B:J,9,0)</f>
        <v>0</v>
      </c>
      <c r="K2513" s="18">
        <f t="shared" si="157"/>
        <v>0</v>
      </c>
      <c r="L2513" s="17">
        <f>VLOOKUP(A2513,'TB 2023'!B:M,12,0)</f>
        <v>0</v>
      </c>
      <c r="M2513" s="18">
        <f t="shared" si="160"/>
        <v>0</v>
      </c>
      <c r="O2513" s="15"/>
    </row>
    <row r="2514" spans="1:15" ht="13.5">
      <c r="A2514" s="13">
        <v>2010101259</v>
      </c>
      <c r="B2514" s="14" t="s">
        <v>2563</v>
      </c>
      <c r="C2514" s="15">
        <v>261664</v>
      </c>
      <c r="D2514" s="15">
        <v>0</v>
      </c>
      <c r="E2514" s="15">
        <v>8.0500000000000007</v>
      </c>
      <c r="F2514" s="15">
        <v>261672.05000000002</v>
      </c>
      <c r="G2514" s="11">
        <f t="shared" si="158"/>
        <v>0</v>
      </c>
      <c r="H2514" s="12">
        <f t="shared" si="159"/>
        <v>2.9103830456733704E-11</v>
      </c>
      <c r="I2514" s="324" t="s">
        <v>159</v>
      </c>
      <c r="J2514" s="17">
        <f>VLOOKUP(A2514,'TB 2023'!B:J,9,0)</f>
        <v>261664</v>
      </c>
      <c r="K2514" s="18">
        <f t="shared" si="157"/>
        <v>0</v>
      </c>
      <c r="L2514" s="17">
        <f>VLOOKUP(A2514,'TB 2023'!B:M,12,0)</f>
        <v>261672.05000000002</v>
      </c>
      <c r="M2514" s="18">
        <f t="shared" si="160"/>
        <v>0</v>
      </c>
      <c r="O2514" s="15"/>
    </row>
    <row r="2515" spans="1:15" ht="13.5">
      <c r="A2515" s="13">
        <v>2010101260</v>
      </c>
      <c r="B2515" s="14" t="s">
        <v>2564</v>
      </c>
      <c r="C2515" s="15">
        <v>0</v>
      </c>
      <c r="D2515" s="15">
        <v>0</v>
      </c>
      <c r="E2515" s="15">
        <v>9545</v>
      </c>
      <c r="F2515" s="15">
        <v>9545</v>
      </c>
      <c r="G2515" s="11">
        <f t="shared" si="158"/>
        <v>0</v>
      </c>
      <c r="H2515" s="12">
        <f t="shared" si="159"/>
        <v>0</v>
      </c>
      <c r="I2515" s="324" t="s">
        <v>159</v>
      </c>
      <c r="J2515" s="17">
        <f>VLOOKUP(A2515,'TB 2023'!B:J,9,0)</f>
        <v>0</v>
      </c>
      <c r="K2515" s="18">
        <f t="shared" si="157"/>
        <v>0</v>
      </c>
      <c r="L2515" s="17">
        <f>VLOOKUP(A2515,'TB 2023'!B:M,12,0)</f>
        <v>9545</v>
      </c>
      <c r="M2515" s="18">
        <f t="shared" si="160"/>
        <v>0</v>
      </c>
      <c r="O2515" s="15"/>
    </row>
    <row r="2516" spans="1:15" ht="13.5">
      <c r="A2516" s="13">
        <v>2010101261</v>
      </c>
      <c r="B2516" s="14" t="s">
        <v>2565</v>
      </c>
      <c r="C2516" s="15">
        <v>1069.5</v>
      </c>
      <c r="D2516" s="15">
        <v>0</v>
      </c>
      <c r="E2516" s="15">
        <v>0</v>
      </c>
      <c r="F2516" s="15">
        <v>1650</v>
      </c>
      <c r="G2516" s="11">
        <f t="shared" si="158"/>
        <v>0</v>
      </c>
      <c r="H2516" s="12">
        <f t="shared" si="159"/>
        <v>580.5</v>
      </c>
      <c r="I2516" s="324" t="s">
        <v>159</v>
      </c>
      <c r="J2516" s="17">
        <f>VLOOKUP(A2516,'TB 2023'!B:J,9,0)</f>
        <v>1069.5</v>
      </c>
      <c r="K2516" s="18">
        <f t="shared" si="157"/>
        <v>0</v>
      </c>
      <c r="L2516" s="17">
        <f>VLOOKUP(A2516,'TB 2023'!B:M,12,0)</f>
        <v>1650</v>
      </c>
      <c r="M2516" s="18">
        <f t="shared" si="160"/>
        <v>0</v>
      </c>
      <c r="O2516" s="15"/>
    </row>
    <row r="2517" spans="1:15" ht="13.5">
      <c r="A2517" s="13">
        <v>2010101262</v>
      </c>
      <c r="B2517" s="14" t="s">
        <v>2566</v>
      </c>
      <c r="C2517" s="15">
        <v>0</v>
      </c>
      <c r="D2517" s="15">
        <v>0</v>
      </c>
      <c r="E2517" s="15">
        <v>313627.78000000003</v>
      </c>
      <c r="F2517" s="15">
        <v>313627.78000000003</v>
      </c>
      <c r="G2517" s="11">
        <f t="shared" si="158"/>
        <v>0</v>
      </c>
      <c r="H2517" s="12">
        <f t="shared" si="159"/>
        <v>0</v>
      </c>
      <c r="I2517" s="324" t="s">
        <v>159</v>
      </c>
      <c r="J2517" s="17">
        <f>VLOOKUP(A2517,'TB 2023'!B:J,9,0)</f>
        <v>0</v>
      </c>
      <c r="K2517" s="18">
        <f t="shared" si="157"/>
        <v>0</v>
      </c>
      <c r="L2517" s="17">
        <f>VLOOKUP(A2517,'TB 2023'!B:M,12,0)</f>
        <v>313627.78000000003</v>
      </c>
      <c r="M2517" s="18">
        <f t="shared" si="160"/>
        <v>0</v>
      </c>
      <c r="O2517" s="15"/>
    </row>
    <row r="2518" spans="1:15" ht="13.5">
      <c r="A2518" s="13">
        <v>2010101263</v>
      </c>
      <c r="B2518" s="14" t="s">
        <v>2567</v>
      </c>
      <c r="C2518" s="15">
        <v>0</v>
      </c>
      <c r="D2518" s="15">
        <v>0</v>
      </c>
      <c r="E2518" s="15">
        <v>0</v>
      </c>
      <c r="F2518" s="15">
        <v>0</v>
      </c>
      <c r="G2518" s="11">
        <f t="shared" si="158"/>
        <v>0</v>
      </c>
      <c r="H2518" s="12">
        <f t="shared" si="159"/>
        <v>0</v>
      </c>
      <c r="I2518" s="324" t="s">
        <v>159</v>
      </c>
      <c r="J2518" s="17">
        <f>VLOOKUP(A2518,'TB 2023'!B:J,9,0)</f>
        <v>0</v>
      </c>
      <c r="K2518" s="18">
        <f t="shared" si="157"/>
        <v>0</v>
      </c>
      <c r="L2518" s="17">
        <f>VLOOKUP(A2518,'TB 2023'!B:M,12,0)</f>
        <v>0</v>
      </c>
      <c r="M2518" s="18">
        <f t="shared" si="160"/>
        <v>0</v>
      </c>
      <c r="O2518" s="15"/>
    </row>
    <row r="2519" spans="1:15" ht="13.5">
      <c r="A2519" s="13">
        <v>2010101264</v>
      </c>
      <c r="B2519" s="14" t="s">
        <v>2568</v>
      </c>
      <c r="C2519" s="15">
        <v>0</v>
      </c>
      <c r="D2519" s="15">
        <v>0</v>
      </c>
      <c r="E2519" s="15">
        <v>0</v>
      </c>
      <c r="F2519" s="15">
        <v>0</v>
      </c>
      <c r="G2519" s="11">
        <f t="shared" si="158"/>
        <v>0</v>
      </c>
      <c r="H2519" s="12">
        <f t="shared" si="159"/>
        <v>0</v>
      </c>
      <c r="I2519" s="324" t="s">
        <v>159</v>
      </c>
      <c r="J2519" s="17">
        <f>VLOOKUP(A2519,'TB 2023'!B:J,9,0)</f>
        <v>0</v>
      </c>
      <c r="K2519" s="18">
        <f t="shared" si="157"/>
        <v>0</v>
      </c>
      <c r="L2519" s="17">
        <f>VLOOKUP(A2519,'TB 2023'!B:M,12,0)</f>
        <v>0</v>
      </c>
      <c r="M2519" s="18">
        <f t="shared" si="160"/>
        <v>0</v>
      </c>
      <c r="O2519" s="15"/>
    </row>
    <row r="2520" spans="1:15" ht="13.5">
      <c r="A2520" s="13">
        <v>2010101265</v>
      </c>
      <c r="B2520" s="14" t="s">
        <v>2569</v>
      </c>
      <c r="C2520" s="15">
        <v>102064</v>
      </c>
      <c r="D2520" s="15">
        <v>0</v>
      </c>
      <c r="E2520" s="15">
        <v>0</v>
      </c>
      <c r="F2520" s="15">
        <v>0</v>
      </c>
      <c r="G2520" s="11">
        <f t="shared" si="158"/>
        <v>102064</v>
      </c>
      <c r="H2520" s="12">
        <f t="shared" si="159"/>
        <v>0</v>
      </c>
      <c r="I2520" s="324" t="s">
        <v>159</v>
      </c>
      <c r="J2520" s="17">
        <f>VLOOKUP(A2520,'TB 2023'!B:J,9,0)</f>
        <v>102064</v>
      </c>
      <c r="K2520" s="18">
        <f t="shared" si="157"/>
        <v>0</v>
      </c>
      <c r="L2520" s="17">
        <f>VLOOKUP(A2520,'TB 2023'!B:M,12,0)</f>
        <v>0</v>
      </c>
      <c r="M2520" s="18">
        <f t="shared" si="160"/>
        <v>0</v>
      </c>
      <c r="O2520" s="15"/>
    </row>
    <row r="2521" spans="1:15" ht="13.5">
      <c r="A2521" s="13">
        <v>2010101266</v>
      </c>
      <c r="B2521" s="14" t="s">
        <v>2570</v>
      </c>
      <c r="C2521" s="15">
        <v>128174</v>
      </c>
      <c r="D2521" s="15">
        <v>0</v>
      </c>
      <c r="E2521" s="15">
        <v>0</v>
      </c>
      <c r="F2521" s="15">
        <v>0</v>
      </c>
      <c r="G2521" s="11">
        <f t="shared" si="158"/>
        <v>128174</v>
      </c>
      <c r="H2521" s="12">
        <f t="shared" si="159"/>
        <v>0</v>
      </c>
      <c r="I2521" s="324" t="s">
        <v>159</v>
      </c>
      <c r="J2521" s="17">
        <f>VLOOKUP(A2521,'TB 2023'!B:J,9,0)</f>
        <v>128174</v>
      </c>
      <c r="K2521" s="18">
        <f t="shared" si="157"/>
        <v>0</v>
      </c>
      <c r="L2521" s="17">
        <f>VLOOKUP(A2521,'TB 2023'!B:M,12,0)</f>
        <v>0</v>
      </c>
      <c r="M2521" s="18">
        <f t="shared" si="160"/>
        <v>0</v>
      </c>
      <c r="O2521" s="15"/>
    </row>
    <row r="2522" spans="1:15" ht="13.5">
      <c r="A2522" s="13">
        <v>2010101267</v>
      </c>
      <c r="B2522" s="14" t="s">
        <v>2571</v>
      </c>
      <c r="C2522" s="15">
        <v>0</v>
      </c>
      <c r="D2522" s="15">
        <v>0</v>
      </c>
      <c r="E2522" s="15">
        <v>101705.5</v>
      </c>
      <c r="F2522" s="15">
        <v>97968.5</v>
      </c>
      <c r="G2522" s="11">
        <f t="shared" si="158"/>
        <v>3737</v>
      </c>
      <c r="H2522" s="12">
        <f t="shared" si="159"/>
        <v>0</v>
      </c>
      <c r="I2522" s="324" t="s">
        <v>159</v>
      </c>
      <c r="J2522" s="17">
        <f>VLOOKUP(A2522,'TB 2023'!B:J,9,0)</f>
        <v>0</v>
      </c>
      <c r="K2522" s="18">
        <f t="shared" si="157"/>
        <v>0</v>
      </c>
      <c r="L2522" s="17">
        <f>VLOOKUP(A2522,'TB 2023'!B:M,12,0)</f>
        <v>97968.5</v>
      </c>
      <c r="M2522" s="18">
        <f t="shared" si="160"/>
        <v>0</v>
      </c>
      <c r="O2522" s="15"/>
    </row>
    <row r="2523" spans="1:15" ht="13.5">
      <c r="A2523" s="13">
        <v>2010101268</v>
      </c>
      <c r="B2523" s="14" t="s">
        <v>2572</v>
      </c>
      <c r="C2523" s="15">
        <v>0</v>
      </c>
      <c r="D2523" s="15">
        <v>0</v>
      </c>
      <c r="E2523" s="15">
        <v>90200</v>
      </c>
      <c r="F2523" s="15">
        <v>18400</v>
      </c>
      <c r="G2523" s="11">
        <f t="shared" si="158"/>
        <v>71800</v>
      </c>
      <c r="H2523" s="12">
        <f t="shared" si="159"/>
        <v>0</v>
      </c>
      <c r="I2523" s="324" t="s">
        <v>159</v>
      </c>
      <c r="J2523" s="17">
        <f>VLOOKUP(A2523,'TB 2023'!B:J,9,0)</f>
        <v>0</v>
      </c>
      <c r="K2523" s="18">
        <f t="shared" si="157"/>
        <v>0</v>
      </c>
      <c r="L2523" s="17">
        <f>VLOOKUP(A2523,'TB 2023'!B:M,12,0)</f>
        <v>18400</v>
      </c>
      <c r="M2523" s="18">
        <f t="shared" si="160"/>
        <v>0</v>
      </c>
      <c r="O2523" s="15"/>
    </row>
    <row r="2524" spans="1:15" ht="13.5">
      <c r="A2524" s="13">
        <v>2010101269</v>
      </c>
      <c r="B2524" s="14" t="s">
        <v>2573</v>
      </c>
      <c r="C2524" s="15">
        <v>0</v>
      </c>
      <c r="D2524" s="15">
        <v>0</v>
      </c>
      <c r="E2524" s="15">
        <v>50445.700000000004</v>
      </c>
      <c r="F2524" s="15">
        <v>50445.700000000004</v>
      </c>
      <c r="G2524" s="11">
        <f t="shared" si="158"/>
        <v>0</v>
      </c>
      <c r="H2524" s="12">
        <f t="shared" si="159"/>
        <v>0</v>
      </c>
      <c r="I2524" s="324" t="s">
        <v>159</v>
      </c>
      <c r="J2524" s="17">
        <f>VLOOKUP(A2524,'TB 2023'!B:J,9,0)</f>
        <v>0</v>
      </c>
      <c r="K2524" s="18">
        <f t="shared" si="157"/>
        <v>0</v>
      </c>
      <c r="L2524" s="17">
        <f>VLOOKUP(A2524,'TB 2023'!B:M,12,0)</f>
        <v>50445.700000000004</v>
      </c>
      <c r="M2524" s="18">
        <f t="shared" si="160"/>
        <v>0</v>
      </c>
      <c r="O2524" s="15"/>
    </row>
    <row r="2525" spans="1:15" ht="13.5">
      <c r="A2525" s="13">
        <v>2010101270</v>
      </c>
      <c r="B2525" s="14" t="s">
        <v>2574</v>
      </c>
      <c r="C2525" s="15">
        <v>0</v>
      </c>
      <c r="D2525" s="15">
        <v>0</v>
      </c>
      <c r="E2525" s="15">
        <v>3450</v>
      </c>
      <c r="F2525" s="15">
        <v>3450</v>
      </c>
      <c r="G2525" s="11">
        <f t="shared" si="158"/>
        <v>0</v>
      </c>
      <c r="H2525" s="12">
        <f t="shared" si="159"/>
        <v>0</v>
      </c>
      <c r="I2525" s="324" t="s">
        <v>159</v>
      </c>
      <c r="J2525" s="17">
        <f>VLOOKUP(A2525,'TB 2023'!B:J,9,0)</f>
        <v>0</v>
      </c>
      <c r="K2525" s="18">
        <f t="shared" si="157"/>
        <v>0</v>
      </c>
      <c r="L2525" s="17">
        <f>VLOOKUP(A2525,'TB 2023'!B:M,12,0)</f>
        <v>3450</v>
      </c>
      <c r="M2525" s="18">
        <f t="shared" si="160"/>
        <v>0</v>
      </c>
      <c r="O2525" s="15"/>
    </row>
    <row r="2526" spans="1:15" ht="13.5">
      <c r="A2526" s="13">
        <v>2010101271</v>
      </c>
      <c r="B2526" s="14" t="s">
        <v>2575</v>
      </c>
      <c r="C2526" s="15">
        <v>0</v>
      </c>
      <c r="D2526" s="15">
        <v>0</v>
      </c>
      <c r="E2526" s="15">
        <v>0</v>
      </c>
      <c r="F2526" s="15">
        <v>0</v>
      </c>
      <c r="G2526" s="11">
        <f t="shared" si="158"/>
        <v>0</v>
      </c>
      <c r="H2526" s="12">
        <f t="shared" si="159"/>
        <v>0</v>
      </c>
      <c r="I2526" s="324" t="s">
        <v>159</v>
      </c>
      <c r="J2526" s="17">
        <f>VLOOKUP(A2526,'TB 2023'!B:J,9,0)</f>
        <v>0</v>
      </c>
      <c r="K2526" s="18">
        <f t="shared" si="157"/>
        <v>0</v>
      </c>
      <c r="L2526" s="17">
        <f>VLOOKUP(A2526,'TB 2023'!B:M,12,0)</f>
        <v>0</v>
      </c>
      <c r="M2526" s="18">
        <f t="shared" si="160"/>
        <v>0</v>
      </c>
      <c r="O2526" s="15"/>
    </row>
    <row r="2527" spans="1:15" ht="13.5">
      <c r="A2527" s="13">
        <v>2010101272</v>
      </c>
      <c r="B2527" s="14" t="s">
        <v>2576</v>
      </c>
      <c r="C2527" s="15">
        <v>633677.6</v>
      </c>
      <c r="D2527" s="15">
        <v>0</v>
      </c>
      <c r="E2527" s="15">
        <v>200189.7</v>
      </c>
      <c r="F2527" s="15">
        <v>833867.3</v>
      </c>
      <c r="G2527" s="11">
        <f t="shared" si="158"/>
        <v>0</v>
      </c>
      <c r="H2527" s="12">
        <f t="shared" si="159"/>
        <v>0</v>
      </c>
      <c r="I2527" s="324" t="s">
        <v>159</v>
      </c>
      <c r="J2527" s="17">
        <f>VLOOKUP(A2527,'TB 2023'!B:J,9,0)</f>
        <v>633677.6</v>
      </c>
      <c r="K2527" s="18">
        <f t="shared" si="157"/>
        <v>0</v>
      </c>
      <c r="L2527" s="17">
        <f>VLOOKUP(A2527,'TB 2023'!B:M,12,0)</f>
        <v>833867.3</v>
      </c>
      <c r="M2527" s="18">
        <f t="shared" si="160"/>
        <v>0</v>
      </c>
      <c r="O2527" s="15"/>
    </row>
    <row r="2528" spans="1:15" ht="13.5">
      <c r="A2528" s="13">
        <v>2010101273</v>
      </c>
      <c r="B2528" s="14" t="s">
        <v>2577</v>
      </c>
      <c r="C2528" s="15">
        <v>0</v>
      </c>
      <c r="D2528" s="15">
        <v>3680</v>
      </c>
      <c r="E2528" s="15">
        <v>3680</v>
      </c>
      <c r="F2528" s="15">
        <v>0</v>
      </c>
      <c r="G2528" s="11">
        <f t="shared" si="158"/>
        <v>0</v>
      </c>
      <c r="H2528" s="12">
        <f t="shared" si="159"/>
        <v>0</v>
      </c>
      <c r="I2528" s="324" t="s">
        <v>159</v>
      </c>
      <c r="J2528" s="17">
        <f>VLOOKUP(A2528,'TB 2023'!B:J,9,0)</f>
        <v>0</v>
      </c>
      <c r="K2528" s="18">
        <f t="shared" si="157"/>
        <v>0</v>
      </c>
      <c r="L2528" s="17">
        <f>VLOOKUP(A2528,'TB 2023'!B:M,12,0)</f>
        <v>0</v>
      </c>
      <c r="M2528" s="18">
        <f t="shared" si="160"/>
        <v>0</v>
      </c>
      <c r="O2528" s="15"/>
    </row>
    <row r="2529" spans="1:15" ht="13.5">
      <c r="A2529" s="13">
        <v>2010101274</v>
      </c>
      <c r="B2529" s="14" t="s">
        <v>2578</v>
      </c>
      <c r="C2529" s="15">
        <v>0</v>
      </c>
      <c r="D2529" s="15">
        <v>0</v>
      </c>
      <c r="E2529" s="15">
        <v>550858.32000000007</v>
      </c>
      <c r="F2529" s="15">
        <v>753276.8</v>
      </c>
      <c r="G2529" s="11">
        <f t="shared" si="158"/>
        <v>0</v>
      </c>
      <c r="H2529" s="12">
        <f t="shared" si="159"/>
        <v>202418.47999999998</v>
      </c>
      <c r="I2529" s="324" t="s">
        <v>159</v>
      </c>
      <c r="J2529" s="17">
        <f>VLOOKUP(A2529,'TB 2023'!B:J,9,0)</f>
        <v>0</v>
      </c>
      <c r="K2529" s="18">
        <f t="shared" si="157"/>
        <v>0</v>
      </c>
      <c r="L2529" s="17">
        <f>VLOOKUP(A2529,'TB 2023'!B:M,12,0)</f>
        <v>753276.8</v>
      </c>
      <c r="M2529" s="18">
        <f t="shared" si="160"/>
        <v>0</v>
      </c>
      <c r="O2529" s="15"/>
    </row>
    <row r="2530" spans="1:15" ht="13.5">
      <c r="A2530" s="13">
        <v>2010101275</v>
      </c>
      <c r="B2530" s="14" t="s">
        <v>2579</v>
      </c>
      <c r="C2530" s="15">
        <v>1504547</v>
      </c>
      <c r="D2530" s="15">
        <v>0</v>
      </c>
      <c r="E2530" s="15">
        <v>194830.92</v>
      </c>
      <c r="F2530" s="15">
        <v>1019716.67</v>
      </c>
      <c r="G2530" s="11">
        <f t="shared" si="158"/>
        <v>679661.24999999988</v>
      </c>
      <c r="H2530" s="12">
        <f t="shared" si="159"/>
        <v>0</v>
      </c>
      <c r="I2530" s="324" t="s">
        <v>159</v>
      </c>
      <c r="J2530" s="17">
        <f>VLOOKUP(A2530,'TB 2023'!B:J,9,0)</f>
        <v>1504547</v>
      </c>
      <c r="K2530" s="18">
        <f t="shared" si="157"/>
        <v>0</v>
      </c>
      <c r="L2530" s="17">
        <f>VLOOKUP(A2530,'TB 2023'!B:M,12,0)</f>
        <v>1019716.67</v>
      </c>
      <c r="M2530" s="18">
        <f t="shared" si="160"/>
        <v>0</v>
      </c>
      <c r="O2530" s="15"/>
    </row>
    <row r="2531" spans="1:15" ht="13.5">
      <c r="A2531" s="13">
        <v>2010101276</v>
      </c>
      <c r="B2531" s="14" t="s">
        <v>2580</v>
      </c>
      <c r="C2531" s="15">
        <v>0</v>
      </c>
      <c r="D2531" s="15">
        <v>0</v>
      </c>
      <c r="E2531" s="15">
        <v>10120</v>
      </c>
      <c r="F2531" s="15">
        <v>10120</v>
      </c>
      <c r="G2531" s="11">
        <f t="shared" si="158"/>
        <v>0</v>
      </c>
      <c r="H2531" s="12">
        <f t="shared" si="159"/>
        <v>0</v>
      </c>
      <c r="I2531" s="324" t="s">
        <v>159</v>
      </c>
      <c r="J2531" s="17">
        <f>VLOOKUP(A2531,'TB 2023'!B:J,9,0)</f>
        <v>0</v>
      </c>
      <c r="K2531" s="18">
        <f t="shared" si="157"/>
        <v>0</v>
      </c>
      <c r="L2531" s="17">
        <f>VLOOKUP(A2531,'TB 2023'!B:M,12,0)</f>
        <v>10120</v>
      </c>
      <c r="M2531" s="18">
        <f t="shared" si="160"/>
        <v>0</v>
      </c>
      <c r="O2531" s="15"/>
    </row>
    <row r="2532" spans="1:15" ht="13.5">
      <c r="A2532" s="13">
        <v>2010101277</v>
      </c>
      <c r="B2532" s="14" t="s">
        <v>2581</v>
      </c>
      <c r="C2532" s="15">
        <v>0</v>
      </c>
      <c r="D2532" s="15">
        <v>0</v>
      </c>
      <c r="E2532" s="15">
        <v>0</v>
      </c>
      <c r="F2532" s="15">
        <v>0</v>
      </c>
      <c r="G2532" s="11">
        <f t="shared" si="158"/>
        <v>0</v>
      </c>
      <c r="H2532" s="12">
        <f t="shared" si="159"/>
        <v>0</v>
      </c>
      <c r="I2532" s="324" t="s">
        <v>159</v>
      </c>
      <c r="J2532" s="17">
        <f>VLOOKUP(A2532,'TB 2023'!B:J,9,0)</f>
        <v>0</v>
      </c>
      <c r="K2532" s="18">
        <f t="shared" si="157"/>
        <v>0</v>
      </c>
      <c r="L2532" s="17">
        <f>VLOOKUP(A2532,'TB 2023'!B:M,12,0)</f>
        <v>0</v>
      </c>
      <c r="M2532" s="18">
        <f t="shared" si="160"/>
        <v>0</v>
      </c>
      <c r="O2532" s="15"/>
    </row>
    <row r="2533" spans="1:15" ht="13.5">
      <c r="A2533" s="13">
        <v>2010101278</v>
      </c>
      <c r="B2533" s="14" t="s">
        <v>2582</v>
      </c>
      <c r="C2533" s="15">
        <v>0</v>
      </c>
      <c r="D2533" s="15">
        <v>0</v>
      </c>
      <c r="E2533" s="15">
        <v>0</v>
      </c>
      <c r="F2533" s="15">
        <v>0</v>
      </c>
      <c r="G2533" s="11">
        <f t="shared" si="158"/>
        <v>0</v>
      </c>
      <c r="H2533" s="12">
        <f t="shared" si="159"/>
        <v>0</v>
      </c>
      <c r="I2533" s="324" t="s">
        <v>159</v>
      </c>
      <c r="J2533" s="17">
        <f>VLOOKUP(A2533,'TB 2023'!B:J,9,0)</f>
        <v>0</v>
      </c>
      <c r="K2533" s="18">
        <f t="shared" si="157"/>
        <v>0</v>
      </c>
      <c r="L2533" s="17">
        <f>VLOOKUP(A2533,'TB 2023'!B:M,12,0)</f>
        <v>0</v>
      </c>
      <c r="M2533" s="18">
        <f t="shared" si="160"/>
        <v>0</v>
      </c>
      <c r="O2533" s="15"/>
    </row>
    <row r="2534" spans="1:15" ht="13.5">
      <c r="A2534" s="13">
        <v>2010101279</v>
      </c>
      <c r="B2534" s="14" t="s">
        <v>2583</v>
      </c>
      <c r="C2534" s="15">
        <v>1.200000001117587E-3</v>
      </c>
      <c r="D2534" s="15">
        <v>0</v>
      </c>
      <c r="E2534" s="15">
        <v>75000</v>
      </c>
      <c r="F2534" s="15">
        <v>75000.001399999994</v>
      </c>
      <c r="G2534" s="11">
        <f t="shared" si="158"/>
        <v>0</v>
      </c>
      <c r="H2534" s="12">
        <f t="shared" si="159"/>
        <v>1.9999999494757503E-4</v>
      </c>
      <c r="I2534" s="324" t="s">
        <v>159</v>
      </c>
      <c r="J2534" s="17">
        <f>VLOOKUP(A2534,'TB 2023'!B:J,9,0)</f>
        <v>1.200000001117587E-3</v>
      </c>
      <c r="K2534" s="18">
        <f t="shared" si="157"/>
        <v>0</v>
      </c>
      <c r="L2534" s="17">
        <f>VLOOKUP(A2534,'TB 2023'!B:M,12,0)</f>
        <v>75000.001399999994</v>
      </c>
      <c r="M2534" s="18">
        <f t="shared" si="160"/>
        <v>0</v>
      </c>
      <c r="O2534" s="15"/>
    </row>
    <row r="2535" spans="1:15" ht="13.5">
      <c r="A2535" s="13">
        <v>2010101280</v>
      </c>
      <c r="B2535" s="14" t="s">
        <v>2584</v>
      </c>
      <c r="C2535" s="15">
        <v>0</v>
      </c>
      <c r="D2535" s="15">
        <v>0</v>
      </c>
      <c r="E2535" s="15">
        <v>151767</v>
      </c>
      <c r="F2535" s="15">
        <v>158009.41868</v>
      </c>
      <c r="G2535" s="11">
        <f t="shared" si="158"/>
        <v>0</v>
      </c>
      <c r="H2535" s="12">
        <f t="shared" si="159"/>
        <v>6242.4186800000025</v>
      </c>
      <c r="I2535" s="324" t="s">
        <v>159</v>
      </c>
      <c r="J2535" s="17">
        <f>VLOOKUP(A2535,'TB 2023'!B:J,9,0)</f>
        <v>0</v>
      </c>
      <c r="K2535" s="18">
        <f t="shared" si="157"/>
        <v>0</v>
      </c>
      <c r="L2535" s="17">
        <f>VLOOKUP(A2535,'TB 2023'!B:M,12,0)</f>
        <v>158009.41868</v>
      </c>
      <c r="M2535" s="18">
        <f t="shared" si="160"/>
        <v>0</v>
      </c>
      <c r="O2535" s="15"/>
    </row>
    <row r="2536" spans="1:15" ht="13.5">
      <c r="A2536" s="13">
        <v>2010101281</v>
      </c>
      <c r="B2536" s="14" t="s">
        <v>2585</v>
      </c>
      <c r="C2536" s="15">
        <v>0</v>
      </c>
      <c r="D2536" s="15">
        <v>250713.01</v>
      </c>
      <c r="E2536" s="15">
        <v>700000</v>
      </c>
      <c r="F2536" s="15">
        <v>587700.67000000004</v>
      </c>
      <c r="G2536" s="11">
        <f t="shared" si="158"/>
        <v>0</v>
      </c>
      <c r="H2536" s="12">
        <f t="shared" si="159"/>
        <v>138413.68000000005</v>
      </c>
      <c r="I2536" s="324" t="s">
        <v>159</v>
      </c>
      <c r="J2536" s="17">
        <f>VLOOKUP(A2536,'TB 2023'!B:J,9,0)</f>
        <v>0</v>
      </c>
      <c r="K2536" s="18">
        <f t="shared" si="157"/>
        <v>0</v>
      </c>
      <c r="L2536" s="17">
        <f>VLOOKUP(A2536,'TB 2023'!B:M,12,0)</f>
        <v>587700.67000000004</v>
      </c>
      <c r="M2536" s="18">
        <f t="shared" si="160"/>
        <v>0</v>
      </c>
      <c r="O2536" s="15"/>
    </row>
    <row r="2537" spans="1:15" ht="13.5">
      <c r="A2537" s="13">
        <v>2010101282</v>
      </c>
      <c r="B2537" s="14" t="s">
        <v>2586</v>
      </c>
      <c r="C2537" s="15">
        <v>0</v>
      </c>
      <c r="D2537" s="15">
        <v>0</v>
      </c>
      <c r="E2537" s="15">
        <v>9142.5</v>
      </c>
      <c r="F2537" s="15">
        <v>9142.5</v>
      </c>
      <c r="G2537" s="11">
        <f t="shared" si="158"/>
        <v>0</v>
      </c>
      <c r="H2537" s="12">
        <f t="shared" si="159"/>
        <v>0</v>
      </c>
      <c r="I2537" s="324" t="s">
        <v>159</v>
      </c>
      <c r="J2537" s="17">
        <f>VLOOKUP(A2537,'TB 2023'!B:J,9,0)</f>
        <v>0</v>
      </c>
      <c r="K2537" s="18">
        <f t="shared" si="157"/>
        <v>0</v>
      </c>
      <c r="L2537" s="17">
        <f>VLOOKUP(A2537,'TB 2023'!B:M,12,0)</f>
        <v>9142.5</v>
      </c>
      <c r="M2537" s="18">
        <f t="shared" si="160"/>
        <v>0</v>
      </c>
      <c r="O2537" s="15"/>
    </row>
    <row r="2538" spans="1:15" ht="13.5">
      <c r="A2538" s="13">
        <v>2010101285</v>
      </c>
      <c r="B2538" s="14" t="s">
        <v>2587</v>
      </c>
      <c r="C2538" s="15">
        <v>0</v>
      </c>
      <c r="D2538" s="15">
        <v>0</v>
      </c>
      <c r="E2538" s="15">
        <v>897461.15</v>
      </c>
      <c r="F2538" s="15">
        <v>843558.35</v>
      </c>
      <c r="G2538" s="11">
        <f t="shared" si="158"/>
        <v>53902.800000000047</v>
      </c>
      <c r="H2538" s="12">
        <f t="shared" si="159"/>
        <v>0</v>
      </c>
      <c r="I2538" s="324" t="s">
        <v>159</v>
      </c>
      <c r="J2538" s="17">
        <f>VLOOKUP(A2538,'TB 2023'!B:J,9,0)</f>
        <v>0</v>
      </c>
      <c r="K2538" s="18">
        <f t="shared" si="157"/>
        <v>0</v>
      </c>
      <c r="L2538" s="17">
        <f>VLOOKUP(A2538,'TB 2023'!B:M,12,0)</f>
        <v>843558.35</v>
      </c>
      <c r="M2538" s="18">
        <f t="shared" si="160"/>
        <v>0</v>
      </c>
      <c r="O2538" s="15"/>
    </row>
    <row r="2539" spans="1:15" ht="13.5">
      <c r="A2539" s="13">
        <v>2010101286</v>
      </c>
      <c r="B2539" s="14" t="s">
        <v>2588</v>
      </c>
      <c r="C2539" s="15">
        <v>0</v>
      </c>
      <c r="D2539" s="15">
        <v>0</v>
      </c>
      <c r="E2539" s="15">
        <v>21217.5</v>
      </c>
      <c r="F2539" s="15">
        <v>21217.5</v>
      </c>
      <c r="G2539" s="11">
        <f t="shared" si="158"/>
        <v>0</v>
      </c>
      <c r="H2539" s="12">
        <f t="shared" si="159"/>
        <v>0</v>
      </c>
      <c r="I2539" s="324" t="s">
        <v>159</v>
      </c>
      <c r="J2539" s="17">
        <f>VLOOKUP(A2539,'TB 2023'!B:J,9,0)</f>
        <v>0</v>
      </c>
      <c r="K2539" s="18">
        <f t="shared" si="157"/>
        <v>0</v>
      </c>
      <c r="L2539" s="17">
        <f>VLOOKUP(A2539,'TB 2023'!B:M,12,0)</f>
        <v>21217.5</v>
      </c>
      <c r="M2539" s="18">
        <f t="shared" si="160"/>
        <v>0</v>
      </c>
      <c r="O2539" s="15"/>
    </row>
    <row r="2540" spans="1:15" ht="13.5">
      <c r="A2540" s="13">
        <v>2010101287</v>
      </c>
      <c r="B2540" s="14" t="s">
        <v>2589</v>
      </c>
      <c r="C2540" s="15">
        <v>0</v>
      </c>
      <c r="D2540" s="15">
        <v>0</v>
      </c>
      <c r="E2540" s="15">
        <v>6037.5</v>
      </c>
      <c r="F2540" s="15">
        <v>6037.5</v>
      </c>
      <c r="G2540" s="11">
        <f t="shared" si="158"/>
        <v>0</v>
      </c>
      <c r="H2540" s="12">
        <f t="shared" si="159"/>
        <v>0</v>
      </c>
      <c r="I2540" s="324" t="s">
        <v>159</v>
      </c>
      <c r="J2540" s="17">
        <f>VLOOKUP(A2540,'TB 2023'!B:J,9,0)</f>
        <v>0</v>
      </c>
      <c r="K2540" s="18">
        <f t="shared" si="157"/>
        <v>0</v>
      </c>
      <c r="L2540" s="17">
        <f>VLOOKUP(A2540,'TB 2023'!B:M,12,0)</f>
        <v>6037.5</v>
      </c>
      <c r="M2540" s="18">
        <f t="shared" si="160"/>
        <v>0</v>
      </c>
      <c r="O2540" s="15"/>
    </row>
    <row r="2541" spans="1:15" ht="13.5">
      <c r="A2541" s="13">
        <v>2010101288</v>
      </c>
      <c r="B2541" s="14" t="s">
        <v>2590</v>
      </c>
      <c r="C2541" s="15">
        <v>0</v>
      </c>
      <c r="D2541" s="15">
        <v>0</v>
      </c>
      <c r="E2541" s="15">
        <v>2348137</v>
      </c>
      <c r="F2541" s="15">
        <v>2358962.75</v>
      </c>
      <c r="G2541" s="11">
        <f t="shared" si="158"/>
        <v>0</v>
      </c>
      <c r="H2541" s="12">
        <f t="shared" si="159"/>
        <v>10825.75</v>
      </c>
      <c r="I2541" s="324" t="s">
        <v>159</v>
      </c>
      <c r="J2541" s="17">
        <f>VLOOKUP(A2541,'TB 2023'!B:J,9,0)</f>
        <v>0</v>
      </c>
      <c r="K2541" s="18">
        <f t="shared" si="157"/>
        <v>0</v>
      </c>
      <c r="L2541" s="17">
        <f>VLOOKUP(A2541,'TB 2023'!B:M,12,0)</f>
        <v>2358962.75</v>
      </c>
      <c r="M2541" s="18">
        <f t="shared" si="160"/>
        <v>0</v>
      </c>
      <c r="O2541" s="15"/>
    </row>
    <row r="2542" spans="1:15" ht="13.5">
      <c r="A2542" s="13">
        <v>2010101289</v>
      </c>
      <c r="B2542" s="14" t="s">
        <v>2591</v>
      </c>
      <c r="C2542" s="15">
        <v>0</v>
      </c>
      <c r="D2542" s="15">
        <v>0</v>
      </c>
      <c r="E2542" s="15">
        <v>16680.75</v>
      </c>
      <c r="F2542" s="15">
        <v>0</v>
      </c>
      <c r="G2542" s="11">
        <f t="shared" si="158"/>
        <v>16680.75</v>
      </c>
      <c r="H2542" s="12">
        <f t="shared" si="159"/>
        <v>0</v>
      </c>
      <c r="I2542" s="324" t="s">
        <v>159</v>
      </c>
      <c r="J2542" s="17">
        <f>VLOOKUP(A2542,'TB 2023'!B:J,9,0)</f>
        <v>0</v>
      </c>
      <c r="K2542" s="18">
        <f t="shared" si="157"/>
        <v>0</v>
      </c>
      <c r="L2542" s="17">
        <f>VLOOKUP(A2542,'TB 2023'!B:M,12,0)</f>
        <v>0</v>
      </c>
      <c r="M2542" s="18">
        <f t="shared" si="160"/>
        <v>0</v>
      </c>
      <c r="O2542" s="15"/>
    </row>
    <row r="2543" spans="1:15" ht="13.5">
      <c r="A2543" s="13">
        <v>2010101290</v>
      </c>
      <c r="B2543" s="14" t="s">
        <v>2592</v>
      </c>
      <c r="C2543" s="15">
        <v>0</v>
      </c>
      <c r="D2543" s="15">
        <v>0</v>
      </c>
      <c r="E2543" s="15">
        <v>1992.74</v>
      </c>
      <c r="F2543" s="15">
        <v>1992.73</v>
      </c>
      <c r="G2543" s="11">
        <f t="shared" si="158"/>
        <v>9.9999999999909051E-3</v>
      </c>
      <c r="H2543" s="12">
        <f t="shared" si="159"/>
        <v>0</v>
      </c>
      <c r="I2543" s="324" t="s">
        <v>159</v>
      </c>
      <c r="J2543" s="17">
        <f>VLOOKUP(A2543,'TB 2023'!B:J,9,0)</f>
        <v>0</v>
      </c>
      <c r="K2543" s="18">
        <f t="shared" si="157"/>
        <v>0</v>
      </c>
      <c r="L2543" s="17">
        <f>VLOOKUP(A2543,'TB 2023'!B:M,12,0)</f>
        <v>1992.73</v>
      </c>
      <c r="M2543" s="18">
        <f t="shared" si="160"/>
        <v>0</v>
      </c>
      <c r="O2543" s="15"/>
    </row>
    <row r="2544" spans="1:15" ht="13.5">
      <c r="A2544" s="13">
        <v>2010101291</v>
      </c>
      <c r="B2544" s="14" t="s">
        <v>2593</v>
      </c>
      <c r="C2544" s="15">
        <v>0</v>
      </c>
      <c r="D2544" s="15">
        <v>0</v>
      </c>
      <c r="E2544" s="15">
        <v>5277.02</v>
      </c>
      <c r="F2544" s="15">
        <v>5277.02</v>
      </c>
      <c r="G2544" s="11">
        <f t="shared" si="158"/>
        <v>0</v>
      </c>
      <c r="H2544" s="12">
        <f t="shared" si="159"/>
        <v>0</v>
      </c>
      <c r="I2544" s="324" t="s">
        <v>159</v>
      </c>
      <c r="J2544" s="17">
        <f>VLOOKUP(A2544,'TB 2023'!B:J,9,0)</f>
        <v>0</v>
      </c>
      <c r="K2544" s="18">
        <f t="shared" si="157"/>
        <v>0</v>
      </c>
      <c r="L2544" s="17">
        <f>VLOOKUP(A2544,'TB 2023'!B:M,12,0)</f>
        <v>5277.02</v>
      </c>
      <c r="M2544" s="18">
        <f t="shared" si="160"/>
        <v>0</v>
      </c>
      <c r="O2544" s="15"/>
    </row>
    <row r="2545" spans="1:15" ht="13.5">
      <c r="A2545" s="13">
        <v>2010101292</v>
      </c>
      <c r="B2545" s="14" t="s">
        <v>2594</v>
      </c>
      <c r="C2545" s="15">
        <v>0</v>
      </c>
      <c r="D2545" s="15">
        <v>0</v>
      </c>
      <c r="E2545" s="15">
        <v>200473</v>
      </c>
      <c r="F2545" s="15">
        <v>200474.53</v>
      </c>
      <c r="G2545" s="11">
        <f t="shared" si="158"/>
        <v>0</v>
      </c>
      <c r="H2545" s="12">
        <f t="shared" si="159"/>
        <v>1.5299999999988358</v>
      </c>
      <c r="I2545" s="324" t="s">
        <v>159</v>
      </c>
      <c r="J2545" s="17">
        <f>VLOOKUP(A2545,'TB 2023'!B:J,9,0)</f>
        <v>0</v>
      </c>
      <c r="K2545" s="18">
        <f t="shared" si="157"/>
        <v>0</v>
      </c>
      <c r="L2545" s="17">
        <f>VLOOKUP(A2545,'TB 2023'!B:M,12,0)</f>
        <v>200474.53</v>
      </c>
      <c r="M2545" s="18">
        <f t="shared" si="160"/>
        <v>0</v>
      </c>
      <c r="O2545" s="15"/>
    </row>
    <row r="2546" spans="1:15" ht="13.5">
      <c r="A2546" s="13">
        <v>2010101293</v>
      </c>
      <c r="B2546" s="14" t="s">
        <v>2595</v>
      </c>
      <c r="C2546" s="15">
        <v>0</v>
      </c>
      <c r="D2546" s="15">
        <v>0</v>
      </c>
      <c r="E2546" s="15">
        <v>34155</v>
      </c>
      <c r="F2546" s="15">
        <v>34155</v>
      </c>
      <c r="G2546" s="11">
        <f t="shared" si="158"/>
        <v>0</v>
      </c>
      <c r="H2546" s="12">
        <f t="shared" si="159"/>
        <v>0</v>
      </c>
      <c r="I2546" s="324" t="s">
        <v>159</v>
      </c>
      <c r="J2546" s="17">
        <f>VLOOKUP(A2546,'TB 2023'!B:J,9,0)</f>
        <v>0</v>
      </c>
      <c r="K2546" s="18">
        <f t="shared" si="157"/>
        <v>0</v>
      </c>
      <c r="L2546" s="17">
        <f>VLOOKUP(A2546,'TB 2023'!B:M,12,0)</f>
        <v>34155</v>
      </c>
      <c r="M2546" s="18">
        <f t="shared" si="160"/>
        <v>0</v>
      </c>
      <c r="O2546" s="15"/>
    </row>
    <row r="2547" spans="1:15" ht="13.5">
      <c r="A2547" s="13">
        <v>2010101294</v>
      </c>
      <c r="B2547" s="14" t="s">
        <v>2596</v>
      </c>
      <c r="C2547" s="15">
        <v>0</v>
      </c>
      <c r="D2547" s="15">
        <v>0</v>
      </c>
      <c r="E2547" s="15">
        <v>23000</v>
      </c>
      <c r="F2547" s="15">
        <v>23000</v>
      </c>
      <c r="G2547" s="11">
        <f t="shared" si="158"/>
        <v>0</v>
      </c>
      <c r="H2547" s="12">
        <f t="shared" si="159"/>
        <v>0</v>
      </c>
      <c r="I2547" s="324" t="s">
        <v>159</v>
      </c>
      <c r="J2547" s="17">
        <f>VLOOKUP(A2547,'TB 2023'!B:J,9,0)</f>
        <v>0</v>
      </c>
      <c r="K2547" s="18">
        <f t="shared" si="157"/>
        <v>0</v>
      </c>
      <c r="L2547" s="17">
        <f>VLOOKUP(A2547,'TB 2023'!B:M,12,0)</f>
        <v>23000</v>
      </c>
      <c r="M2547" s="18">
        <f t="shared" si="160"/>
        <v>0</v>
      </c>
      <c r="O2547" s="15"/>
    </row>
    <row r="2548" spans="1:15" ht="13.5">
      <c r="A2548" s="13">
        <v>2010101295</v>
      </c>
      <c r="B2548" s="14" t="s">
        <v>2597</v>
      </c>
      <c r="C2548" s="15">
        <v>0</v>
      </c>
      <c r="D2548" s="15">
        <v>0</v>
      </c>
      <c r="E2548" s="15">
        <v>35765</v>
      </c>
      <c r="F2548" s="15">
        <v>29601</v>
      </c>
      <c r="G2548" s="11">
        <f t="shared" si="158"/>
        <v>6164</v>
      </c>
      <c r="H2548" s="12">
        <f t="shared" si="159"/>
        <v>0</v>
      </c>
      <c r="I2548" s="324" t="s">
        <v>159</v>
      </c>
      <c r="J2548" s="17">
        <f>VLOOKUP(A2548,'TB 2023'!B:J,9,0)</f>
        <v>0</v>
      </c>
      <c r="K2548" s="18">
        <f t="shared" si="157"/>
        <v>0</v>
      </c>
      <c r="L2548" s="17">
        <f>VLOOKUP(A2548,'TB 2023'!B:M,12,0)</f>
        <v>29601</v>
      </c>
      <c r="M2548" s="18">
        <f t="shared" si="160"/>
        <v>0</v>
      </c>
      <c r="O2548" s="15"/>
    </row>
    <row r="2549" spans="1:15" ht="13.5">
      <c r="A2549" s="13">
        <v>2010101297</v>
      </c>
      <c r="B2549" s="14" t="s">
        <v>2598</v>
      </c>
      <c r="C2549" s="15">
        <v>0</v>
      </c>
      <c r="D2549" s="15">
        <v>0</v>
      </c>
      <c r="E2549" s="15">
        <v>1000000</v>
      </c>
      <c r="F2549" s="15">
        <v>0</v>
      </c>
      <c r="G2549" s="11">
        <f t="shared" si="158"/>
        <v>1000000</v>
      </c>
      <c r="H2549" s="12">
        <f t="shared" si="159"/>
        <v>0</v>
      </c>
      <c r="I2549" s="324" t="s">
        <v>159</v>
      </c>
      <c r="J2549" s="17">
        <f>VLOOKUP(A2549,'TB 2023'!B:J,9,0)</f>
        <v>0</v>
      </c>
      <c r="K2549" s="18">
        <f t="shared" si="157"/>
        <v>0</v>
      </c>
      <c r="L2549" s="17">
        <f>VLOOKUP(A2549,'TB 2023'!B:M,12,0)</f>
        <v>0</v>
      </c>
      <c r="M2549" s="18">
        <f t="shared" si="160"/>
        <v>0</v>
      </c>
      <c r="O2549" s="15"/>
    </row>
    <row r="2550" spans="1:15" ht="13.5">
      <c r="A2550" s="13">
        <v>2010101298</v>
      </c>
      <c r="B2550" s="14" t="s">
        <v>2599</v>
      </c>
      <c r="C2550" s="15">
        <v>0</v>
      </c>
      <c r="D2550" s="15">
        <v>0</v>
      </c>
      <c r="E2550" s="15">
        <v>289421.7</v>
      </c>
      <c r="F2550" s="15">
        <v>510857.27</v>
      </c>
      <c r="G2550" s="11">
        <f t="shared" si="158"/>
        <v>0</v>
      </c>
      <c r="H2550" s="12">
        <f t="shared" si="159"/>
        <v>221435.57</v>
      </c>
      <c r="I2550" s="324" t="s">
        <v>159</v>
      </c>
      <c r="J2550" s="17">
        <f>VLOOKUP(A2550,'TB 2023'!B:J,9,0)</f>
        <v>0</v>
      </c>
      <c r="K2550" s="18">
        <f t="shared" si="157"/>
        <v>0</v>
      </c>
      <c r="L2550" s="17">
        <f>VLOOKUP(A2550,'TB 2023'!B:M,12,0)</f>
        <v>510857.27</v>
      </c>
      <c r="M2550" s="18">
        <f t="shared" si="160"/>
        <v>0</v>
      </c>
      <c r="O2550" s="15"/>
    </row>
    <row r="2551" spans="1:15" ht="13.5">
      <c r="A2551" s="13">
        <v>2010101299</v>
      </c>
      <c r="B2551" s="14" t="s">
        <v>2600</v>
      </c>
      <c r="C2551" s="15">
        <v>0</v>
      </c>
      <c r="D2551" s="15">
        <v>0</v>
      </c>
      <c r="E2551" s="15">
        <v>11726</v>
      </c>
      <c r="F2551" s="15">
        <v>11726</v>
      </c>
      <c r="G2551" s="11">
        <f t="shared" si="158"/>
        <v>0</v>
      </c>
      <c r="H2551" s="12">
        <f t="shared" si="159"/>
        <v>0</v>
      </c>
      <c r="I2551" s="324" t="s">
        <v>159</v>
      </c>
      <c r="J2551" s="17">
        <f>VLOOKUP(A2551,'TB 2023'!B:J,9,0)</f>
        <v>0</v>
      </c>
      <c r="K2551" s="18">
        <f t="shared" si="157"/>
        <v>0</v>
      </c>
      <c r="L2551" s="17">
        <f>VLOOKUP(A2551,'TB 2023'!B:M,12,0)</f>
        <v>11726</v>
      </c>
      <c r="M2551" s="18">
        <f t="shared" si="160"/>
        <v>0</v>
      </c>
      <c r="O2551" s="15"/>
    </row>
    <row r="2552" spans="1:15" ht="13.5">
      <c r="A2552" s="13">
        <v>2010101300</v>
      </c>
      <c r="B2552" s="14" t="s">
        <v>2601</v>
      </c>
      <c r="C2552" s="15">
        <v>0</v>
      </c>
      <c r="D2552" s="15">
        <v>0</v>
      </c>
      <c r="E2552" s="15">
        <v>1430974.46</v>
      </c>
      <c r="F2552" s="15">
        <v>2221142.9300000002</v>
      </c>
      <c r="G2552" s="11">
        <f t="shared" si="158"/>
        <v>0</v>
      </c>
      <c r="H2552" s="12">
        <f t="shared" si="159"/>
        <v>790168.4700000002</v>
      </c>
      <c r="I2552" s="324" t="s">
        <v>159</v>
      </c>
      <c r="J2552" s="17">
        <f>VLOOKUP(A2552,'TB 2023'!B:J,9,0)</f>
        <v>0</v>
      </c>
      <c r="K2552" s="18">
        <f t="shared" si="157"/>
        <v>0</v>
      </c>
      <c r="L2552" s="17">
        <f>VLOOKUP(A2552,'TB 2023'!B:M,12,0)</f>
        <v>2221142.9300000002</v>
      </c>
      <c r="M2552" s="18">
        <f t="shared" si="160"/>
        <v>0</v>
      </c>
      <c r="O2552" s="15"/>
    </row>
    <row r="2553" spans="1:15" ht="13.5">
      <c r="A2553" s="13">
        <v>2010101301</v>
      </c>
      <c r="B2553" s="14" t="s">
        <v>2602</v>
      </c>
      <c r="C2553" s="15">
        <v>0</v>
      </c>
      <c r="D2553" s="15">
        <v>0</v>
      </c>
      <c r="E2553" s="15">
        <v>293250</v>
      </c>
      <c r="F2553" s="15">
        <v>0</v>
      </c>
      <c r="G2553" s="11">
        <f t="shared" si="158"/>
        <v>293250</v>
      </c>
      <c r="H2553" s="12">
        <f t="shared" si="159"/>
        <v>0</v>
      </c>
      <c r="I2553" s="324" t="s">
        <v>159</v>
      </c>
      <c r="J2553" s="17">
        <f>VLOOKUP(A2553,'TB 2023'!B:J,9,0)</f>
        <v>0</v>
      </c>
      <c r="K2553" s="18">
        <f t="shared" si="157"/>
        <v>0</v>
      </c>
      <c r="L2553" s="17">
        <f>VLOOKUP(A2553,'TB 2023'!B:M,12,0)</f>
        <v>0</v>
      </c>
      <c r="M2553" s="18">
        <f t="shared" si="160"/>
        <v>0</v>
      </c>
      <c r="O2553" s="15"/>
    </row>
    <row r="2554" spans="1:15" ht="13.5">
      <c r="A2554" s="13">
        <v>2010101302</v>
      </c>
      <c r="B2554" s="14" t="s">
        <v>2603</v>
      </c>
      <c r="C2554" s="15">
        <v>0</v>
      </c>
      <c r="D2554" s="15">
        <v>0</v>
      </c>
      <c r="E2554" s="15">
        <v>10900</v>
      </c>
      <c r="F2554" s="15">
        <v>10900</v>
      </c>
      <c r="G2554" s="11">
        <f t="shared" si="158"/>
        <v>0</v>
      </c>
      <c r="H2554" s="12">
        <f t="shared" si="159"/>
        <v>0</v>
      </c>
      <c r="I2554" s="324" t="s">
        <v>159</v>
      </c>
      <c r="J2554" s="17">
        <f>VLOOKUP(A2554,'TB 2023'!B:J,9,0)</f>
        <v>0</v>
      </c>
      <c r="K2554" s="18">
        <f t="shared" si="157"/>
        <v>0</v>
      </c>
      <c r="L2554" s="17">
        <f>VLOOKUP(A2554,'TB 2023'!B:M,12,0)</f>
        <v>10900</v>
      </c>
      <c r="M2554" s="18">
        <f t="shared" si="160"/>
        <v>0</v>
      </c>
      <c r="O2554" s="15"/>
    </row>
    <row r="2555" spans="1:15" ht="13.5">
      <c r="A2555" s="13">
        <v>2010101303</v>
      </c>
      <c r="B2555" s="14" t="s">
        <v>2604</v>
      </c>
      <c r="C2555" s="15">
        <v>0</v>
      </c>
      <c r="D2555" s="15">
        <v>0</v>
      </c>
      <c r="E2555" s="15">
        <v>225303.98</v>
      </c>
      <c r="F2555" s="15">
        <v>225303.98</v>
      </c>
      <c r="G2555" s="11">
        <f t="shared" si="158"/>
        <v>0</v>
      </c>
      <c r="H2555" s="12">
        <f t="shared" si="159"/>
        <v>0</v>
      </c>
      <c r="I2555" s="324" t="s">
        <v>159</v>
      </c>
      <c r="J2555" s="17">
        <f>VLOOKUP(A2555,'TB 2023'!B:J,9,0)</f>
        <v>0</v>
      </c>
      <c r="K2555" s="18">
        <f t="shared" si="157"/>
        <v>0</v>
      </c>
      <c r="L2555" s="17">
        <f>VLOOKUP(A2555,'TB 2023'!B:M,12,0)</f>
        <v>225303.98</v>
      </c>
      <c r="M2555" s="18">
        <f t="shared" si="160"/>
        <v>0</v>
      </c>
      <c r="O2555" s="15"/>
    </row>
    <row r="2556" spans="1:15" ht="13.5">
      <c r="A2556" s="13">
        <v>2010101304</v>
      </c>
      <c r="B2556" s="14" t="s">
        <v>2605</v>
      </c>
      <c r="C2556" s="15">
        <v>0</v>
      </c>
      <c r="D2556" s="15">
        <v>0</v>
      </c>
      <c r="E2556" s="15">
        <v>38855</v>
      </c>
      <c r="F2556" s="15">
        <v>0</v>
      </c>
      <c r="G2556" s="11">
        <f t="shared" si="158"/>
        <v>38855</v>
      </c>
      <c r="H2556" s="12">
        <f t="shared" si="159"/>
        <v>0</v>
      </c>
      <c r="I2556" s="324" t="s">
        <v>159</v>
      </c>
      <c r="J2556" s="17">
        <f>VLOOKUP(A2556,'TB 2023'!B:J,9,0)</f>
        <v>0</v>
      </c>
      <c r="K2556" s="18">
        <f t="shared" si="157"/>
        <v>0</v>
      </c>
      <c r="L2556" s="17">
        <f>VLOOKUP(A2556,'TB 2023'!B:M,12,0)</f>
        <v>0</v>
      </c>
      <c r="M2556" s="18">
        <f t="shared" si="160"/>
        <v>0</v>
      </c>
      <c r="O2556" s="15"/>
    </row>
    <row r="2557" spans="1:15" ht="13.5">
      <c r="A2557" s="13">
        <v>2010101305</v>
      </c>
      <c r="B2557" s="14" t="s">
        <v>2606</v>
      </c>
      <c r="C2557" s="15">
        <v>0</v>
      </c>
      <c r="D2557" s="15">
        <v>0</v>
      </c>
      <c r="E2557" s="15">
        <v>7417.5</v>
      </c>
      <c r="F2557" s="15">
        <v>7417.5</v>
      </c>
      <c r="G2557" s="11">
        <f t="shared" si="158"/>
        <v>0</v>
      </c>
      <c r="H2557" s="12">
        <f t="shared" si="159"/>
        <v>0</v>
      </c>
      <c r="I2557" s="324" t="s">
        <v>159</v>
      </c>
      <c r="J2557" s="17">
        <f>VLOOKUP(A2557,'TB 2023'!B:J,9,0)</f>
        <v>0</v>
      </c>
      <c r="K2557" s="18">
        <f t="shared" si="157"/>
        <v>0</v>
      </c>
      <c r="L2557" s="17">
        <f>VLOOKUP(A2557,'TB 2023'!B:M,12,0)</f>
        <v>7417.5</v>
      </c>
      <c r="M2557" s="18">
        <f t="shared" si="160"/>
        <v>0</v>
      </c>
      <c r="O2557" s="15"/>
    </row>
    <row r="2558" spans="1:15" ht="13.5">
      <c r="A2558" s="13">
        <v>2010101306</v>
      </c>
      <c r="B2558" s="14" t="s">
        <v>2607</v>
      </c>
      <c r="C2558" s="15">
        <v>0</v>
      </c>
      <c r="D2558" s="15">
        <v>0</v>
      </c>
      <c r="E2558" s="15">
        <v>4699</v>
      </c>
      <c r="F2558" s="15">
        <v>4699</v>
      </c>
      <c r="G2558" s="11">
        <f t="shared" si="158"/>
        <v>0</v>
      </c>
      <c r="H2558" s="12">
        <f t="shared" si="159"/>
        <v>0</v>
      </c>
      <c r="I2558" s="324" t="s">
        <v>159</v>
      </c>
      <c r="J2558" s="17">
        <f>VLOOKUP(A2558,'TB 2023'!B:J,9,0)</f>
        <v>0</v>
      </c>
      <c r="K2558" s="18">
        <f t="shared" si="157"/>
        <v>0</v>
      </c>
      <c r="L2558" s="17">
        <f>VLOOKUP(A2558,'TB 2023'!B:M,12,0)</f>
        <v>4699</v>
      </c>
      <c r="M2558" s="18">
        <f t="shared" si="160"/>
        <v>0</v>
      </c>
      <c r="O2558" s="15"/>
    </row>
    <row r="2559" spans="1:15" ht="13.5">
      <c r="A2559" s="13">
        <v>2010101307</v>
      </c>
      <c r="B2559" s="14" t="s">
        <v>2608</v>
      </c>
      <c r="C2559" s="15">
        <v>0</v>
      </c>
      <c r="D2559" s="15">
        <v>0</v>
      </c>
      <c r="E2559" s="15">
        <v>376950</v>
      </c>
      <c r="F2559" s="15">
        <v>862452.3</v>
      </c>
      <c r="G2559" s="11">
        <f t="shared" si="158"/>
        <v>0</v>
      </c>
      <c r="H2559" s="12">
        <f t="shared" si="159"/>
        <v>485502.30000000005</v>
      </c>
      <c r="I2559" s="324" t="s">
        <v>159</v>
      </c>
      <c r="J2559" s="17">
        <f>VLOOKUP(A2559,'TB 2023'!B:J,9,0)</f>
        <v>0</v>
      </c>
      <c r="K2559" s="18">
        <f t="shared" si="157"/>
        <v>0</v>
      </c>
      <c r="L2559" s="17">
        <f>VLOOKUP(A2559,'TB 2023'!B:M,12,0)</f>
        <v>862452.3</v>
      </c>
      <c r="M2559" s="18">
        <f t="shared" si="160"/>
        <v>0</v>
      </c>
      <c r="O2559" s="15"/>
    </row>
    <row r="2560" spans="1:15" ht="13.5">
      <c r="A2560" s="13">
        <v>2010101308</v>
      </c>
      <c r="B2560" s="14" t="s">
        <v>2609</v>
      </c>
      <c r="C2560" s="15">
        <v>0</v>
      </c>
      <c r="D2560" s="15">
        <v>0</v>
      </c>
      <c r="E2560" s="15">
        <v>13913.85</v>
      </c>
      <c r="F2560" s="15">
        <v>2362.9970000000003</v>
      </c>
      <c r="G2560" s="11">
        <f t="shared" si="158"/>
        <v>11550.852999999999</v>
      </c>
      <c r="H2560" s="12">
        <f t="shared" si="159"/>
        <v>0</v>
      </c>
      <c r="I2560" s="324" t="s">
        <v>159</v>
      </c>
      <c r="J2560" s="17">
        <f>VLOOKUP(A2560,'TB 2023'!B:J,9,0)</f>
        <v>0</v>
      </c>
      <c r="K2560" s="18">
        <f t="shared" si="157"/>
        <v>0</v>
      </c>
      <c r="L2560" s="17">
        <f>VLOOKUP(A2560,'TB 2023'!B:M,12,0)</f>
        <v>2362.9970000000003</v>
      </c>
      <c r="M2560" s="18">
        <f t="shared" si="160"/>
        <v>0</v>
      </c>
      <c r="O2560" s="15"/>
    </row>
    <row r="2561" spans="1:15" ht="13.5">
      <c r="A2561" s="13">
        <v>2010101309</v>
      </c>
      <c r="B2561" s="14" t="s">
        <v>2610</v>
      </c>
      <c r="C2561" s="15">
        <v>0</v>
      </c>
      <c r="D2561" s="15">
        <v>0</v>
      </c>
      <c r="E2561" s="15">
        <v>19435</v>
      </c>
      <c r="F2561" s="15">
        <v>19435</v>
      </c>
      <c r="G2561" s="11">
        <f t="shared" si="158"/>
        <v>0</v>
      </c>
      <c r="H2561" s="12">
        <f t="shared" si="159"/>
        <v>0</v>
      </c>
      <c r="I2561" s="324" t="s">
        <v>159</v>
      </c>
      <c r="J2561" s="17">
        <f>VLOOKUP(A2561,'TB 2023'!B:J,9,0)</f>
        <v>0</v>
      </c>
      <c r="K2561" s="18">
        <f t="shared" si="157"/>
        <v>0</v>
      </c>
      <c r="L2561" s="17">
        <f>VLOOKUP(A2561,'TB 2023'!B:M,12,0)</f>
        <v>19435</v>
      </c>
      <c r="M2561" s="18">
        <f t="shared" si="160"/>
        <v>0</v>
      </c>
      <c r="O2561" s="15"/>
    </row>
    <row r="2562" spans="1:15" ht="13.5">
      <c r="A2562" s="13">
        <v>2010101310</v>
      </c>
      <c r="B2562" s="14" t="s">
        <v>3315</v>
      </c>
      <c r="C2562" s="15">
        <v>0</v>
      </c>
      <c r="D2562" s="15">
        <v>0</v>
      </c>
      <c r="E2562" s="15">
        <v>4728315.54</v>
      </c>
      <c r="F2562" s="15">
        <v>4728315.5414399998</v>
      </c>
      <c r="G2562" s="11">
        <f t="shared" si="158"/>
        <v>0</v>
      </c>
      <c r="H2562" s="12">
        <f t="shared" si="159"/>
        <v>1.4399997889995575E-3</v>
      </c>
      <c r="I2562" s="324" t="s">
        <v>159</v>
      </c>
      <c r="J2562" s="17">
        <f>VLOOKUP(A2562,'TB 2023'!B:J,9,0)</f>
        <v>0</v>
      </c>
      <c r="K2562" s="18">
        <f t="shared" si="157"/>
        <v>0</v>
      </c>
      <c r="L2562" s="17">
        <f>VLOOKUP(A2562,'TB 2023'!B:M,12,0)</f>
        <v>4728315.5414399998</v>
      </c>
      <c r="M2562" s="18">
        <f t="shared" si="160"/>
        <v>0</v>
      </c>
      <c r="O2562" s="15"/>
    </row>
    <row r="2563" spans="1:15" ht="13.5">
      <c r="A2563" s="13">
        <v>2010101311</v>
      </c>
      <c r="B2563" s="14" t="s">
        <v>3334</v>
      </c>
      <c r="C2563" s="15">
        <v>0</v>
      </c>
      <c r="D2563" s="15">
        <v>0</v>
      </c>
      <c r="E2563" s="15">
        <v>38658</v>
      </c>
      <c r="F2563" s="15">
        <v>38658</v>
      </c>
      <c r="G2563" s="11">
        <f t="shared" si="158"/>
        <v>0</v>
      </c>
      <c r="H2563" s="12">
        <f t="shared" si="159"/>
        <v>0</v>
      </c>
      <c r="I2563" s="324" t="s">
        <v>159</v>
      </c>
      <c r="J2563" s="17">
        <f>VLOOKUP(A2563,'TB 2023'!B:J,9,0)</f>
        <v>0</v>
      </c>
      <c r="K2563" s="18">
        <f t="shared" si="157"/>
        <v>0</v>
      </c>
      <c r="L2563" s="17">
        <f>VLOOKUP(A2563,'TB 2023'!B:M,12,0)</f>
        <v>38658</v>
      </c>
      <c r="M2563" s="18">
        <f t="shared" si="160"/>
        <v>0</v>
      </c>
      <c r="O2563" s="15"/>
    </row>
    <row r="2564" spans="1:15" ht="13.5">
      <c r="A2564" s="13">
        <v>2010101312</v>
      </c>
      <c r="B2564" s="14" t="s">
        <v>4282</v>
      </c>
      <c r="C2564" s="15">
        <v>0</v>
      </c>
      <c r="D2564" s="15">
        <v>0</v>
      </c>
      <c r="E2564" s="15">
        <v>0</v>
      </c>
      <c r="F2564" s="15">
        <v>0</v>
      </c>
      <c r="G2564" s="11">
        <f t="shared" si="158"/>
        <v>0</v>
      </c>
      <c r="H2564" s="12">
        <f t="shared" si="159"/>
        <v>0</v>
      </c>
      <c r="I2564" s="324" t="s">
        <v>159</v>
      </c>
      <c r="J2564" s="17">
        <f>VLOOKUP(A2564,'TB 2023'!B:J,9,0)</f>
        <v>0</v>
      </c>
      <c r="K2564" s="18">
        <f t="shared" si="157"/>
        <v>0</v>
      </c>
      <c r="L2564" s="17">
        <f>VLOOKUP(A2564,'TB 2023'!B:M,12,0)</f>
        <v>0</v>
      </c>
      <c r="M2564" s="18">
        <f t="shared" si="160"/>
        <v>0</v>
      </c>
      <c r="O2564" s="15"/>
    </row>
    <row r="2565" spans="1:15" ht="13.5">
      <c r="A2565" s="13">
        <v>2010101313</v>
      </c>
      <c r="B2565" s="14" t="s">
        <v>4283</v>
      </c>
      <c r="C2565" s="15">
        <v>0</v>
      </c>
      <c r="D2565" s="15">
        <v>0</v>
      </c>
      <c r="E2565" s="15">
        <v>0</v>
      </c>
      <c r="F2565" s="15">
        <v>0</v>
      </c>
      <c r="G2565" s="11">
        <f t="shared" si="158"/>
        <v>0</v>
      </c>
      <c r="H2565" s="12">
        <f t="shared" si="159"/>
        <v>0</v>
      </c>
      <c r="I2565" s="324" t="s">
        <v>159</v>
      </c>
      <c r="J2565" s="17">
        <f>VLOOKUP(A2565,'TB 2023'!B:J,9,0)</f>
        <v>0</v>
      </c>
      <c r="K2565" s="18">
        <f t="shared" ref="K2565:K2628" si="161">J2565-C2565</f>
        <v>0</v>
      </c>
      <c r="L2565" s="17">
        <f>VLOOKUP(A2565,'TB 2023'!B:M,12,0)</f>
        <v>0</v>
      </c>
      <c r="M2565" s="18">
        <f t="shared" si="160"/>
        <v>0</v>
      </c>
      <c r="O2565" s="15"/>
    </row>
    <row r="2566" spans="1:15" ht="13.5">
      <c r="A2566" s="13">
        <v>2010101314</v>
      </c>
      <c r="B2566" s="14" t="s">
        <v>4284</v>
      </c>
      <c r="C2566" s="15">
        <v>0</v>
      </c>
      <c r="D2566" s="15">
        <v>0</v>
      </c>
      <c r="E2566" s="15">
        <v>0</v>
      </c>
      <c r="F2566" s="15">
        <v>0</v>
      </c>
      <c r="G2566" s="11">
        <f t="shared" ref="G2566:G2629" si="162">IF((C2566+E2566)-(D2566+F2566)&lt;0,0,(C2566+E2566)-(D2566+F2566))</f>
        <v>0</v>
      </c>
      <c r="H2566" s="12">
        <f t="shared" ref="H2566:H2629" si="163">-IF((C2566+E2566)-(D2566+F2566)&lt;0,(C2566+E2566)-(D2566+F2566),0)</f>
        <v>0</v>
      </c>
      <c r="I2566" s="324" t="s">
        <v>159</v>
      </c>
      <c r="J2566" s="17">
        <f>VLOOKUP(A2566,'TB 2023'!B:J,9,0)</f>
        <v>0</v>
      </c>
      <c r="K2566" s="18">
        <f t="shared" si="161"/>
        <v>0</v>
      </c>
      <c r="L2566" s="17">
        <f>VLOOKUP(A2566,'TB 2023'!B:M,12,0)</f>
        <v>0</v>
      </c>
      <c r="M2566" s="18">
        <f t="shared" ref="M2566:M2629" si="164">L2566-F2566</f>
        <v>0</v>
      </c>
      <c r="O2566" s="15"/>
    </row>
    <row r="2567" spans="1:15" ht="13.5">
      <c r="A2567" s="13">
        <v>2010101315</v>
      </c>
      <c r="B2567" s="14" t="s">
        <v>4351</v>
      </c>
      <c r="C2567" s="15">
        <v>0</v>
      </c>
      <c r="D2567" s="15">
        <v>0</v>
      </c>
      <c r="E2567" s="15">
        <v>0</v>
      </c>
      <c r="F2567" s="15">
        <v>0</v>
      </c>
      <c r="G2567" s="11">
        <f t="shared" si="162"/>
        <v>0</v>
      </c>
      <c r="H2567" s="12">
        <f t="shared" si="163"/>
        <v>0</v>
      </c>
      <c r="I2567" s="324" t="s">
        <v>159</v>
      </c>
      <c r="J2567" s="17">
        <v>0</v>
      </c>
      <c r="K2567" s="18">
        <v>0</v>
      </c>
      <c r="L2567" s="17">
        <v>0</v>
      </c>
      <c r="M2567" s="18">
        <v>0</v>
      </c>
      <c r="O2567" s="15"/>
    </row>
    <row r="2568" spans="1:15" ht="13.5">
      <c r="A2568" s="13">
        <v>2010102001</v>
      </c>
      <c r="B2568" s="14" t="s">
        <v>2611</v>
      </c>
      <c r="C2568" s="15">
        <v>0</v>
      </c>
      <c r="D2568" s="15">
        <v>0</v>
      </c>
      <c r="E2568" s="15">
        <v>0</v>
      </c>
      <c r="F2568" s="15">
        <v>0</v>
      </c>
      <c r="G2568" s="11">
        <f t="shared" si="162"/>
        <v>0</v>
      </c>
      <c r="H2568" s="12">
        <f t="shared" si="163"/>
        <v>0</v>
      </c>
      <c r="I2568" s="324" t="s">
        <v>159</v>
      </c>
      <c r="J2568" s="17">
        <f>VLOOKUP(A2568,'TB 2023'!B:J,9,0)</f>
        <v>0</v>
      </c>
      <c r="K2568" s="18">
        <f t="shared" si="161"/>
        <v>0</v>
      </c>
      <c r="L2568" s="17">
        <f>VLOOKUP(A2568,'TB 2023'!B:M,12,0)</f>
        <v>0</v>
      </c>
      <c r="M2568" s="18">
        <f t="shared" si="164"/>
        <v>0</v>
      </c>
      <c r="O2568" s="15"/>
    </row>
    <row r="2569" spans="1:15" ht="13.5">
      <c r="A2569" s="13">
        <v>2010102003</v>
      </c>
      <c r="B2569" s="14" t="s">
        <v>2612</v>
      </c>
      <c r="C2569" s="15">
        <v>0</v>
      </c>
      <c r="D2569" s="15">
        <v>263513.34999999998</v>
      </c>
      <c r="E2569" s="15">
        <v>1647683.71</v>
      </c>
      <c r="F2569" s="15">
        <v>1384170.36</v>
      </c>
      <c r="G2569" s="11">
        <f t="shared" si="162"/>
        <v>0</v>
      </c>
      <c r="H2569" s="12">
        <f t="shared" si="163"/>
        <v>0</v>
      </c>
      <c r="I2569" s="324" t="s">
        <v>159</v>
      </c>
      <c r="J2569" s="17">
        <f>VLOOKUP(A2569,'TB 2023'!B:J,9,0)</f>
        <v>0</v>
      </c>
      <c r="K2569" s="18">
        <f t="shared" si="161"/>
        <v>0</v>
      </c>
      <c r="L2569" s="17">
        <f>VLOOKUP(A2569,'TB 2023'!B:M,12,0)</f>
        <v>1384170.36</v>
      </c>
      <c r="M2569" s="18">
        <f t="shared" si="164"/>
        <v>0</v>
      </c>
      <c r="O2569" s="15"/>
    </row>
    <row r="2570" spans="1:15" ht="13.5">
      <c r="A2570" s="13">
        <v>2010102004</v>
      </c>
      <c r="B2570" s="14" t="s">
        <v>2613</v>
      </c>
      <c r="C2570" s="15">
        <v>0</v>
      </c>
      <c r="D2570" s="15">
        <v>30422</v>
      </c>
      <c r="E2570" s="15">
        <v>0</v>
      </c>
      <c r="F2570" s="15">
        <v>0</v>
      </c>
      <c r="G2570" s="11">
        <f t="shared" si="162"/>
        <v>0</v>
      </c>
      <c r="H2570" s="12">
        <f t="shared" si="163"/>
        <v>30422</v>
      </c>
      <c r="I2570" s="324" t="s">
        <v>159</v>
      </c>
      <c r="J2570" s="17">
        <f>VLOOKUP(A2570,'TB 2023'!B:J,9,0)</f>
        <v>0</v>
      </c>
      <c r="K2570" s="18">
        <f t="shared" si="161"/>
        <v>0</v>
      </c>
      <c r="L2570" s="17">
        <f>VLOOKUP(A2570,'TB 2023'!B:M,12,0)</f>
        <v>0</v>
      </c>
      <c r="M2570" s="18">
        <f t="shared" si="164"/>
        <v>0</v>
      </c>
      <c r="O2570" s="15"/>
    </row>
    <row r="2571" spans="1:15" ht="13.5">
      <c r="A2571" s="13">
        <v>2010102005</v>
      </c>
      <c r="B2571" s="14" t="s">
        <v>2614</v>
      </c>
      <c r="C2571" s="15">
        <v>0</v>
      </c>
      <c r="D2571" s="15">
        <v>193200</v>
      </c>
      <c r="E2571" s="15">
        <v>0</v>
      </c>
      <c r="F2571" s="15">
        <v>0</v>
      </c>
      <c r="G2571" s="11">
        <f t="shared" si="162"/>
        <v>0</v>
      </c>
      <c r="H2571" s="12">
        <f t="shared" si="163"/>
        <v>193200</v>
      </c>
      <c r="I2571" s="324" t="s">
        <v>159</v>
      </c>
      <c r="J2571" s="17">
        <f>VLOOKUP(A2571,'TB 2023'!B:J,9,0)</f>
        <v>0</v>
      </c>
      <c r="K2571" s="18">
        <f t="shared" si="161"/>
        <v>0</v>
      </c>
      <c r="L2571" s="17">
        <f>VLOOKUP(A2571,'TB 2023'!B:M,12,0)</f>
        <v>0</v>
      </c>
      <c r="M2571" s="18">
        <f t="shared" si="164"/>
        <v>0</v>
      </c>
      <c r="O2571" s="15"/>
    </row>
    <row r="2572" spans="1:15" ht="13.5">
      <c r="A2572" s="13">
        <v>2010102006</v>
      </c>
      <c r="B2572" s="14" t="s">
        <v>2615</v>
      </c>
      <c r="C2572" s="15">
        <v>0</v>
      </c>
      <c r="D2572" s="15">
        <v>0</v>
      </c>
      <c r="E2572" s="15">
        <v>0</v>
      </c>
      <c r="F2572" s="15">
        <v>0</v>
      </c>
      <c r="G2572" s="11">
        <f t="shared" si="162"/>
        <v>0</v>
      </c>
      <c r="H2572" s="12">
        <f t="shared" si="163"/>
        <v>0</v>
      </c>
      <c r="I2572" s="324" t="s">
        <v>159</v>
      </c>
      <c r="J2572" s="17">
        <f>VLOOKUP(A2572,'TB 2023'!B:J,9,0)</f>
        <v>0</v>
      </c>
      <c r="K2572" s="18">
        <f t="shared" si="161"/>
        <v>0</v>
      </c>
      <c r="L2572" s="17">
        <f>VLOOKUP(A2572,'TB 2023'!B:M,12,0)</f>
        <v>0</v>
      </c>
      <c r="M2572" s="18">
        <f t="shared" si="164"/>
        <v>0</v>
      </c>
      <c r="O2572" s="15"/>
    </row>
    <row r="2573" spans="1:15" ht="13.5">
      <c r="A2573" s="13">
        <v>2010102007</v>
      </c>
      <c r="B2573" s="14" t="s">
        <v>2616</v>
      </c>
      <c r="C2573" s="15">
        <v>0</v>
      </c>
      <c r="D2573" s="15">
        <v>0</v>
      </c>
      <c r="E2573" s="15">
        <v>0</v>
      </c>
      <c r="F2573" s="15">
        <v>0</v>
      </c>
      <c r="G2573" s="11">
        <f t="shared" si="162"/>
        <v>0</v>
      </c>
      <c r="H2573" s="12">
        <f t="shared" si="163"/>
        <v>0</v>
      </c>
      <c r="I2573" s="324" t="s">
        <v>159</v>
      </c>
      <c r="J2573" s="17">
        <f>VLOOKUP(A2573,'TB 2023'!B:J,9,0)</f>
        <v>0</v>
      </c>
      <c r="K2573" s="18">
        <f t="shared" si="161"/>
        <v>0</v>
      </c>
      <c r="L2573" s="17">
        <f>VLOOKUP(A2573,'TB 2023'!B:M,12,0)</f>
        <v>0</v>
      </c>
      <c r="M2573" s="18">
        <f t="shared" si="164"/>
        <v>0</v>
      </c>
      <c r="O2573" s="15"/>
    </row>
    <row r="2574" spans="1:15" ht="13.5">
      <c r="A2574" s="13">
        <v>2010102008</v>
      </c>
      <c r="B2574" s="14" t="s">
        <v>2617</v>
      </c>
      <c r="C2574" s="15">
        <v>0</v>
      </c>
      <c r="D2574" s="15">
        <v>0</v>
      </c>
      <c r="E2574" s="15">
        <v>0</v>
      </c>
      <c r="F2574" s="15">
        <v>0</v>
      </c>
      <c r="G2574" s="11">
        <f t="shared" si="162"/>
        <v>0</v>
      </c>
      <c r="H2574" s="12">
        <f t="shared" si="163"/>
        <v>0</v>
      </c>
      <c r="I2574" s="324" t="s">
        <v>159</v>
      </c>
      <c r="J2574" s="17">
        <f>VLOOKUP(A2574,'TB 2023'!B:J,9,0)</f>
        <v>0</v>
      </c>
      <c r="K2574" s="18">
        <f t="shared" si="161"/>
        <v>0</v>
      </c>
      <c r="L2574" s="17">
        <f>VLOOKUP(A2574,'TB 2023'!B:M,12,0)</f>
        <v>0</v>
      </c>
      <c r="M2574" s="18">
        <f t="shared" si="164"/>
        <v>0</v>
      </c>
      <c r="O2574" s="15"/>
    </row>
    <row r="2575" spans="1:15" ht="13.5">
      <c r="A2575" s="13">
        <v>2010102009</v>
      </c>
      <c r="B2575" s="14" t="s">
        <v>2618</v>
      </c>
      <c r="C2575" s="15">
        <v>0</v>
      </c>
      <c r="D2575" s="15">
        <v>0</v>
      </c>
      <c r="E2575" s="15">
        <v>0</v>
      </c>
      <c r="F2575" s="15">
        <v>0</v>
      </c>
      <c r="G2575" s="11">
        <f t="shared" si="162"/>
        <v>0</v>
      </c>
      <c r="H2575" s="12">
        <f t="shared" si="163"/>
        <v>0</v>
      </c>
      <c r="I2575" s="324" t="s">
        <v>159</v>
      </c>
      <c r="J2575" s="17">
        <f>VLOOKUP(A2575,'TB 2023'!B:J,9,0)</f>
        <v>0</v>
      </c>
      <c r="K2575" s="18">
        <f t="shared" si="161"/>
        <v>0</v>
      </c>
      <c r="L2575" s="17">
        <f>VLOOKUP(A2575,'TB 2023'!B:M,12,0)</f>
        <v>0</v>
      </c>
      <c r="M2575" s="18">
        <f t="shared" si="164"/>
        <v>0</v>
      </c>
      <c r="O2575" s="15"/>
    </row>
    <row r="2576" spans="1:15" ht="13.5">
      <c r="A2576" s="13">
        <v>2010102010</v>
      </c>
      <c r="B2576" s="14" t="s">
        <v>2619</v>
      </c>
      <c r="C2576" s="15">
        <v>0</v>
      </c>
      <c r="D2576" s="15">
        <v>0</v>
      </c>
      <c r="E2576" s="15">
        <v>0</v>
      </c>
      <c r="F2576" s="15">
        <v>0</v>
      </c>
      <c r="G2576" s="11">
        <f t="shared" si="162"/>
        <v>0</v>
      </c>
      <c r="H2576" s="12">
        <f t="shared" si="163"/>
        <v>0</v>
      </c>
      <c r="I2576" s="324" t="s">
        <v>159</v>
      </c>
      <c r="J2576" s="17">
        <f>VLOOKUP(A2576,'TB 2023'!B:J,9,0)</f>
        <v>0</v>
      </c>
      <c r="K2576" s="18">
        <f t="shared" si="161"/>
        <v>0</v>
      </c>
      <c r="L2576" s="17">
        <f>VLOOKUP(A2576,'TB 2023'!B:M,12,0)</f>
        <v>0</v>
      </c>
      <c r="M2576" s="18">
        <f t="shared" si="164"/>
        <v>0</v>
      </c>
      <c r="O2576" s="15"/>
    </row>
    <row r="2577" spans="1:15" ht="13.5">
      <c r="A2577" s="13">
        <v>2010102011</v>
      </c>
      <c r="B2577" s="14" t="s">
        <v>2620</v>
      </c>
      <c r="C2577" s="15">
        <v>0</v>
      </c>
      <c r="D2577" s="15">
        <v>0</v>
      </c>
      <c r="E2577" s="15">
        <v>0</v>
      </c>
      <c r="F2577" s="15">
        <v>0</v>
      </c>
      <c r="G2577" s="11">
        <f t="shared" si="162"/>
        <v>0</v>
      </c>
      <c r="H2577" s="12">
        <f t="shared" si="163"/>
        <v>0</v>
      </c>
      <c r="I2577" s="324" t="s">
        <v>159</v>
      </c>
      <c r="J2577" s="17">
        <f>VLOOKUP(A2577,'TB 2023'!B:J,9,0)</f>
        <v>0</v>
      </c>
      <c r="K2577" s="18">
        <f t="shared" si="161"/>
        <v>0</v>
      </c>
      <c r="L2577" s="17">
        <f>VLOOKUP(A2577,'TB 2023'!B:M,12,0)</f>
        <v>0</v>
      </c>
      <c r="M2577" s="18">
        <f t="shared" si="164"/>
        <v>0</v>
      </c>
      <c r="O2577" s="15"/>
    </row>
    <row r="2578" spans="1:15" ht="13.5">
      <c r="A2578" s="13">
        <v>2010102012</v>
      </c>
      <c r="B2578" s="14" t="s">
        <v>2621</v>
      </c>
      <c r="C2578" s="15">
        <v>0</v>
      </c>
      <c r="D2578" s="15">
        <v>0</v>
      </c>
      <c r="E2578" s="15">
        <v>0</v>
      </c>
      <c r="F2578" s="15">
        <v>0</v>
      </c>
      <c r="G2578" s="11">
        <f t="shared" si="162"/>
        <v>0</v>
      </c>
      <c r="H2578" s="12">
        <f t="shared" si="163"/>
        <v>0</v>
      </c>
      <c r="I2578" s="324" t="s">
        <v>159</v>
      </c>
      <c r="J2578" s="17">
        <f>VLOOKUP(A2578,'TB 2023'!B:J,9,0)</f>
        <v>0</v>
      </c>
      <c r="K2578" s="18">
        <f t="shared" si="161"/>
        <v>0</v>
      </c>
      <c r="L2578" s="17">
        <f>VLOOKUP(A2578,'TB 2023'!B:M,12,0)</f>
        <v>0</v>
      </c>
      <c r="M2578" s="18">
        <f t="shared" si="164"/>
        <v>0</v>
      </c>
      <c r="O2578" s="15"/>
    </row>
    <row r="2579" spans="1:15" ht="13.5">
      <c r="A2579" s="13">
        <v>2010102013</v>
      </c>
      <c r="B2579" s="14" t="s">
        <v>2622</v>
      </c>
      <c r="C2579" s="15">
        <v>0</v>
      </c>
      <c r="D2579" s="15">
        <v>0</v>
      </c>
      <c r="E2579" s="15">
        <v>0</v>
      </c>
      <c r="F2579" s="15">
        <v>0</v>
      </c>
      <c r="G2579" s="11">
        <f t="shared" si="162"/>
        <v>0</v>
      </c>
      <c r="H2579" s="12">
        <f t="shared" si="163"/>
        <v>0</v>
      </c>
      <c r="I2579" s="324" t="s">
        <v>159</v>
      </c>
      <c r="J2579" s="17">
        <f>VLOOKUP(A2579,'TB 2023'!B:J,9,0)</f>
        <v>0</v>
      </c>
      <c r="K2579" s="18">
        <f t="shared" si="161"/>
        <v>0</v>
      </c>
      <c r="L2579" s="17">
        <f>VLOOKUP(A2579,'TB 2023'!B:M,12,0)</f>
        <v>0</v>
      </c>
      <c r="M2579" s="18">
        <f t="shared" si="164"/>
        <v>0</v>
      </c>
      <c r="O2579" s="15"/>
    </row>
    <row r="2580" spans="1:15" ht="13.5">
      <c r="A2580" s="13">
        <v>2010102014</v>
      </c>
      <c r="B2580" s="14" t="s">
        <v>2623</v>
      </c>
      <c r="C2580" s="15">
        <v>0</v>
      </c>
      <c r="D2580" s="15">
        <v>0</v>
      </c>
      <c r="E2580" s="15">
        <v>0</v>
      </c>
      <c r="F2580" s="15">
        <v>0</v>
      </c>
      <c r="G2580" s="11">
        <f t="shared" si="162"/>
        <v>0</v>
      </c>
      <c r="H2580" s="12">
        <f t="shared" si="163"/>
        <v>0</v>
      </c>
      <c r="I2580" s="324" t="s">
        <v>159</v>
      </c>
      <c r="J2580" s="17">
        <f>VLOOKUP(A2580,'TB 2023'!B:J,9,0)</f>
        <v>0</v>
      </c>
      <c r="K2580" s="18">
        <f t="shared" si="161"/>
        <v>0</v>
      </c>
      <c r="L2580" s="17">
        <f>VLOOKUP(A2580,'TB 2023'!B:M,12,0)</f>
        <v>0</v>
      </c>
      <c r="M2580" s="18">
        <f t="shared" si="164"/>
        <v>0</v>
      </c>
      <c r="O2580" s="15"/>
    </row>
    <row r="2581" spans="1:15" ht="13.5">
      <c r="A2581" s="13">
        <v>2010102015</v>
      </c>
      <c r="B2581" s="14" t="s">
        <v>2624</v>
      </c>
      <c r="C2581" s="15">
        <v>0</v>
      </c>
      <c r="D2581" s="15">
        <v>8.0000013113021848E-4</v>
      </c>
      <c r="E2581" s="15">
        <v>0</v>
      </c>
      <c r="F2581" s="15">
        <v>0</v>
      </c>
      <c r="G2581" s="11">
        <f t="shared" si="162"/>
        <v>0</v>
      </c>
      <c r="H2581" s="12">
        <f t="shared" si="163"/>
        <v>8.0000013113021848E-4</v>
      </c>
      <c r="I2581" s="324" t="s">
        <v>159</v>
      </c>
      <c r="J2581" s="17">
        <f>VLOOKUP(A2581,'TB 2023'!B:J,9,0)</f>
        <v>0</v>
      </c>
      <c r="K2581" s="18">
        <f t="shared" si="161"/>
        <v>0</v>
      </c>
      <c r="L2581" s="17">
        <f>VLOOKUP(A2581,'TB 2023'!B:M,12,0)</f>
        <v>0</v>
      </c>
      <c r="M2581" s="18">
        <f t="shared" si="164"/>
        <v>0</v>
      </c>
      <c r="O2581" s="15"/>
    </row>
    <row r="2582" spans="1:15" ht="13.5">
      <c r="A2582" s="13">
        <v>2010102016</v>
      </c>
      <c r="B2582" s="14" t="s">
        <v>2625</v>
      </c>
      <c r="C2582" s="15">
        <v>0</v>
      </c>
      <c r="D2582" s="15">
        <v>1019716.67</v>
      </c>
      <c r="E2582" s="15">
        <v>1019716.67</v>
      </c>
      <c r="F2582" s="15">
        <v>0</v>
      </c>
      <c r="G2582" s="11">
        <f t="shared" si="162"/>
        <v>0</v>
      </c>
      <c r="H2582" s="12">
        <f t="shared" si="163"/>
        <v>0</v>
      </c>
      <c r="I2582" s="324" t="s">
        <v>159</v>
      </c>
      <c r="J2582" s="17">
        <f>VLOOKUP(A2582,'TB 2023'!B:J,9,0)</f>
        <v>0</v>
      </c>
      <c r="K2582" s="18">
        <f t="shared" si="161"/>
        <v>0</v>
      </c>
      <c r="L2582" s="17">
        <f>VLOOKUP(A2582,'TB 2023'!B:M,12,0)</f>
        <v>0</v>
      </c>
      <c r="M2582" s="18">
        <f t="shared" si="164"/>
        <v>0</v>
      </c>
      <c r="O2582" s="15"/>
    </row>
    <row r="2583" spans="1:15" ht="13.5">
      <c r="A2583" s="13">
        <v>2010102017</v>
      </c>
      <c r="B2583" s="14" t="s">
        <v>2626</v>
      </c>
      <c r="C2583" s="15">
        <v>0</v>
      </c>
      <c r="D2583" s="15">
        <v>0</v>
      </c>
      <c r="E2583" s="15">
        <v>227534</v>
      </c>
      <c r="F2583" s="15">
        <v>227534</v>
      </c>
      <c r="G2583" s="11">
        <f t="shared" si="162"/>
        <v>0</v>
      </c>
      <c r="H2583" s="12">
        <f t="shared" si="163"/>
        <v>0</v>
      </c>
      <c r="I2583" s="324" t="s">
        <v>159</v>
      </c>
      <c r="J2583" s="17">
        <f>VLOOKUP(A2583,'TB 2023'!B:J,9,0)</f>
        <v>0</v>
      </c>
      <c r="K2583" s="18">
        <f t="shared" si="161"/>
        <v>0</v>
      </c>
      <c r="L2583" s="17">
        <f>VLOOKUP(A2583,'TB 2023'!B:M,12,0)</f>
        <v>227534</v>
      </c>
      <c r="M2583" s="18">
        <f t="shared" si="164"/>
        <v>0</v>
      </c>
      <c r="O2583" s="15"/>
    </row>
    <row r="2584" spans="1:15" ht="13.5">
      <c r="A2584" s="13">
        <v>2010103001</v>
      </c>
      <c r="B2584" s="14" t="s">
        <v>2627</v>
      </c>
      <c r="C2584" s="15">
        <v>0</v>
      </c>
      <c r="D2584" s="15">
        <v>0</v>
      </c>
      <c r="E2584" s="15">
        <v>0</v>
      </c>
      <c r="F2584" s="15">
        <v>0</v>
      </c>
      <c r="G2584" s="11">
        <f t="shared" si="162"/>
        <v>0</v>
      </c>
      <c r="H2584" s="12">
        <f t="shared" si="163"/>
        <v>0</v>
      </c>
      <c r="I2584" s="324" t="s">
        <v>159</v>
      </c>
      <c r="J2584" s="17">
        <f>VLOOKUP(A2584,'TB 2023'!B:J,9,0)</f>
        <v>0</v>
      </c>
      <c r="K2584" s="18">
        <f t="shared" si="161"/>
        <v>0</v>
      </c>
      <c r="L2584" s="17">
        <f>VLOOKUP(A2584,'TB 2023'!B:M,12,0)</f>
        <v>0</v>
      </c>
      <c r="M2584" s="18">
        <f t="shared" si="164"/>
        <v>0</v>
      </c>
      <c r="O2584" s="15"/>
    </row>
    <row r="2585" spans="1:15" ht="13.5">
      <c r="A2585" s="13">
        <v>2010103002</v>
      </c>
      <c r="B2585" s="14" t="s">
        <v>2628</v>
      </c>
      <c r="C2585" s="15">
        <v>0</v>
      </c>
      <c r="D2585" s="15">
        <v>0</v>
      </c>
      <c r="E2585" s="15">
        <v>66792</v>
      </c>
      <c r="F2585" s="15">
        <v>66792</v>
      </c>
      <c r="G2585" s="11">
        <f t="shared" si="162"/>
        <v>0</v>
      </c>
      <c r="H2585" s="12">
        <f t="shared" si="163"/>
        <v>0</v>
      </c>
      <c r="I2585" s="324" t="s">
        <v>159</v>
      </c>
      <c r="J2585" s="17">
        <f>VLOOKUP(A2585,'TB 2023'!B:J,9,0)</f>
        <v>0</v>
      </c>
      <c r="K2585" s="18">
        <f t="shared" si="161"/>
        <v>0</v>
      </c>
      <c r="L2585" s="17">
        <f>VLOOKUP(A2585,'TB 2023'!B:M,12,0)</f>
        <v>66792</v>
      </c>
      <c r="M2585" s="18">
        <f t="shared" si="164"/>
        <v>0</v>
      </c>
      <c r="O2585" s="15"/>
    </row>
    <row r="2586" spans="1:15" ht="13.5">
      <c r="A2586" s="13">
        <v>2010103003</v>
      </c>
      <c r="B2586" s="14" t="s">
        <v>2629</v>
      </c>
      <c r="C2586" s="15">
        <v>0</v>
      </c>
      <c r="D2586" s="15">
        <v>0</v>
      </c>
      <c r="E2586" s="15">
        <v>0</v>
      </c>
      <c r="F2586" s="15">
        <v>0</v>
      </c>
      <c r="G2586" s="11">
        <f t="shared" si="162"/>
        <v>0</v>
      </c>
      <c r="H2586" s="12">
        <f t="shared" si="163"/>
        <v>0</v>
      </c>
      <c r="I2586" s="324" t="s">
        <v>159</v>
      </c>
      <c r="J2586" s="17">
        <f>VLOOKUP(A2586,'TB 2023'!B:J,9,0)</f>
        <v>0</v>
      </c>
      <c r="K2586" s="18">
        <f t="shared" si="161"/>
        <v>0</v>
      </c>
      <c r="L2586" s="17">
        <f>VLOOKUP(A2586,'TB 2023'!B:M,12,0)</f>
        <v>0</v>
      </c>
      <c r="M2586" s="18">
        <f t="shared" si="164"/>
        <v>0</v>
      </c>
      <c r="O2586" s="15"/>
    </row>
    <row r="2587" spans="1:15" ht="13.5">
      <c r="A2587" s="13">
        <v>2010103004</v>
      </c>
      <c r="B2587" s="14" t="s">
        <v>2630</v>
      </c>
      <c r="C2587" s="15">
        <v>0</v>
      </c>
      <c r="D2587" s="15">
        <v>0</v>
      </c>
      <c r="E2587" s="15">
        <v>0</v>
      </c>
      <c r="F2587" s="15">
        <v>0</v>
      </c>
      <c r="G2587" s="11">
        <f t="shared" si="162"/>
        <v>0</v>
      </c>
      <c r="H2587" s="12">
        <f t="shared" si="163"/>
        <v>0</v>
      </c>
      <c r="I2587" s="324" t="s">
        <v>159</v>
      </c>
      <c r="J2587" s="17">
        <f>VLOOKUP(A2587,'TB 2023'!B:J,9,0)</f>
        <v>0</v>
      </c>
      <c r="K2587" s="18">
        <f t="shared" si="161"/>
        <v>0</v>
      </c>
      <c r="L2587" s="17">
        <f>VLOOKUP(A2587,'TB 2023'!B:M,12,0)</f>
        <v>0</v>
      </c>
      <c r="M2587" s="18">
        <f t="shared" si="164"/>
        <v>0</v>
      </c>
      <c r="O2587" s="15"/>
    </row>
    <row r="2588" spans="1:15" ht="13.5">
      <c r="A2588" s="13">
        <v>2010103006</v>
      </c>
      <c r="B2588" s="14" t="s">
        <v>2631</v>
      </c>
      <c r="C2588" s="15">
        <v>0</v>
      </c>
      <c r="D2588" s="15">
        <v>0</v>
      </c>
      <c r="E2588" s="15">
        <v>0</v>
      </c>
      <c r="F2588" s="15">
        <v>0</v>
      </c>
      <c r="G2588" s="11">
        <f t="shared" si="162"/>
        <v>0</v>
      </c>
      <c r="H2588" s="12">
        <f t="shared" si="163"/>
        <v>0</v>
      </c>
      <c r="I2588" s="324" t="s">
        <v>159</v>
      </c>
      <c r="J2588" s="17">
        <f>VLOOKUP(A2588,'TB 2023'!B:J,9,0)</f>
        <v>0</v>
      </c>
      <c r="K2588" s="18">
        <f t="shared" si="161"/>
        <v>0</v>
      </c>
      <c r="L2588" s="17">
        <f>VLOOKUP(A2588,'TB 2023'!B:M,12,0)</f>
        <v>0</v>
      </c>
      <c r="M2588" s="18">
        <f t="shared" si="164"/>
        <v>0</v>
      </c>
      <c r="O2588" s="15"/>
    </row>
    <row r="2589" spans="1:15" ht="13.5">
      <c r="A2589" s="13">
        <v>2010103007</v>
      </c>
      <c r="B2589" s="14" t="s">
        <v>2632</v>
      </c>
      <c r="C2589" s="15">
        <v>0</v>
      </c>
      <c r="D2589" s="15">
        <v>0</v>
      </c>
      <c r="E2589" s="15">
        <v>25440</v>
      </c>
      <c r="F2589" s="15">
        <v>25440</v>
      </c>
      <c r="G2589" s="11">
        <f t="shared" si="162"/>
        <v>0</v>
      </c>
      <c r="H2589" s="12">
        <f t="shared" si="163"/>
        <v>0</v>
      </c>
      <c r="I2589" s="324" t="s">
        <v>159</v>
      </c>
      <c r="J2589" s="17">
        <f>VLOOKUP(A2589,'TB 2023'!B:J,9,0)</f>
        <v>0</v>
      </c>
      <c r="K2589" s="18">
        <f t="shared" si="161"/>
        <v>0</v>
      </c>
      <c r="L2589" s="17">
        <f>VLOOKUP(A2589,'TB 2023'!B:M,12,0)</f>
        <v>25440</v>
      </c>
      <c r="M2589" s="18">
        <f t="shared" si="164"/>
        <v>0</v>
      </c>
      <c r="O2589" s="15"/>
    </row>
    <row r="2590" spans="1:15" ht="13.5">
      <c r="A2590" s="13">
        <v>2010103008</v>
      </c>
      <c r="B2590" s="14" t="s">
        <v>2633</v>
      </c>
      <c r="C2590" s="15">
        <v>0</v>
      </c>
      <c r="D2590" s="15">
        <v>6859.4400000000005</v>
      </c>
      <c r="E2590" s="15">
        <v>0</v>
      </c>
      <c r="F2590" s="15">
        <v>0</v>
      </c>
      <c r="G2590" s="11">
        <f t="shared" si="162"/>
        <v>0</v>
      </c>
      <c r="H2590" s="12">
        <f t="shared" si="163"/>
        <v>6859.4400000000005</v>
      </c>
      <c r="I2590" s="324" t="s">
        <v>159</v>
      </c>
      <c r="J2590" s="17">
        <f>VLOOKUP(A2590,'TB 2023'!B:J,9,0)</f>
        <v>0</v>
      </c>
      <c r="K2590" s="18">
        <f t="shared" si="161"/>
        <v>0</v>
      </c>
      <c r="L2590" s="17">
        <f>VLOOKUP(A2590,'TB 2023'!B:M,12,0)</f>
        <v>0</v>
      </c>
      <c r="M2590" s="18">
        <f t="shared" si="164"/>
        <v>0</v>
      </c>
      <c r="O2590" s="15"/>
    </row>
    <row r="2591" spans="1:15" ht="13.5">
      <c r="A2591" s="13">
        <v>2010103009</v>
      </c>
      <c r="B2591" s="14" t="s">
        <v>2634</v>
      </c>
      <c r="C2591" s="15">
        <v>0</v>
      </c>
      <c r="D2591" s="15">
        <v>0</v>
      </c>
      <c r="E2591" s="15">
        <v>0</v>
      </c>
      <c r="F2591" s="15">
        <v>0</v>
      </c>
      <c r="G2591" s="11">
        <f t="shared" si="162"/>
        <v>0</v>
      </c>
      <c r="H2591" s="12">
        <f t="shared" si="163"/>
        <v>0</v>
      </c>
      <c r="I2591" s="324" t="s">
        <v>159</v>
      </c>
      <c r="J2591" s="17">
        <f>VLOOKUP(A2591,'TB 2023'!B:J,9,0)</f>
        <v>0</v>
      </c>
      <c r="K2591" s="18">
        <f t="shared" si="161"/>
        <v>0</v>
      </c>
      <c r="L2591" s="17">
        <f>VLOOKUP(A2591,'TB 2023'!B:M,12,0)</f>
        <v>0</v>
      </c>
      <c r="M2591" s="18">
        <f t="shared" si="164"/>
        <v>0</v>
      </c>
      <c r="O2591" s="15"/>
    </row>
    <row r="2592" spans="1:15" ht="13.5">
      <c r="A2592" s="13">
        <v>2010103010</v>
      </c>
      <c r="B2592" s="14" t="s">
        <v>2635</v>
      </c>
      <c r="C2592" s="15">
        <v>0</v>
      </c>
      <c r="D2592" s="15">
        <v>15180</v>
      </c>
      <c r="E2592" s="15">
        <v>45323</v>
      </c>
      <c r="F2592" s="15">
        <v>40572</v>
      </c>
      <c r="G2592" s="11">
        <f t="shared" si="162"/>
        <v>0</v>
      </c>
      <c r="H2592" s="12">
        <f t="shared" si="163"/>
        <v>10429</v>
      </c>
      <c r="I2592" s="324" t="s">
        <v>159</v>
      </c>
      <c r="J2592" s="17">
        <f>VLOOKUP(A2592,'TB 2023'!B:J,9,0)</f>
        <v>0</v>
      </c>
      <c r="K2592" s="18">
        <f t="shared" si="161"/>
        <v>0</v>
      </c>
      <c r="L2592" s="17">
        <f>VLOOKUP(A2592,'TB 2023'!B:M,12,0)</f>
        <v>40572</v>
      </c>
      <c r="M2592" s="18">
        <f t="shared" si="164"/>
        <v>0</v>
      </c>
      <c r="O2592" s="15"/>
    </row>
    <row r="2593" spans="1:15" ht="13.5">
      <c r="A2593" s="13">
        <v>2010103011</v>
      </c>
      <c r="B2593" s="14" t="s">
        <v>2636</v>
      </c>
      <c r="C2593" s="15">
        <v>0</v>
      </c>
      <c r="D2593" s="15">
        <v>3429921.36</v>
      </c>
      <c r="E2593" s="15">
        <v>1299137.9099999999</v>
      </c>
      <c r="F2593" s="15">
        <v>1927227.07</v>
      </c>
      <c r="G2593" s="11">
        <f t="shared" si="162"/>
        <v>0</v>
      </c>
      <c r="H2593" s="12">
        <f t="shared" si="163"/>
        <v>4058010.5199999996</v>
      </c>
      <c r="I2593" s="324" t="s">
        <v>159</v>
      </c>
      <c r="J2593" s="17">
        <f>VLOOKUP(A2593,'TB 2023'!B:J,9,0)</f>
        <v>0</v>
      </c>
      <c r="K2593" s="18">
        <f t="shared" si="161"/>
        <v>0</v>
      </c>
      <c r="L2593" s="17">
        <f>VLOOKUP(A2593,'TB 2023'!B:M,12,0)</f>
        <v>1927227.07</v>
      </c>
      <c r="M2593" s="18">
        <f t="shared" si="164"/>
        <v>0</v>
      </c>
      <c r="O2593" s="15"/>
    </row>
    <row r="2594" spans="1:15" ht="13.5">
      <c r="A2594" s="13">
        <v>2010103014</v>
      </c>
      <c r="B2594" s="14" t="s">
        <v>2637</v>
      </c>
      <c r="C2594" s="15">
        <v>0</v>
      </c>
      <c r="D2594" s="15">
        <v>0</v>
      </c>
      <c r="E2594" s="15">
        <v>0</v>
      </c>
      <c r="F2594" s="15">
        <v>0</v>
      </c>
      <c r="G2594" s="11">
        <f t="shared" si="162"/>
        <v>0</v>
      </c>
      <c r="H2594" s="12">
        <f t="shared" si="163"/>
        <v>0</v>
      </c>
      <c r="I2594" s="324" t="s">
        <v>159</v>
      </c>
      <c r="J2594" s="17">
        <f>VLOOKUP(A2594,'TB 2023'!B:J,9,0)</f>
        <v>0</v>
      </c>
      <c r="K2594" s="18">
        <f t="shared" si="161"/>
        <v>0</v>
      </c>
      <c r="L2594" s="17">
        <f>VLOOKUP(A2594,'TB 2023'!B:M,12,0)</f>
        <v>0</v>
      </c>
      <c r="M2594" s="18">
        <f t="shared" si="164"/>
        <v>0</v>
      </c>
      <c r="O2594" s="15"/>
    </row>
    <row r="2595" spans="1:15" ht="13.5">
      <c r="A2595" s="13">
        <v>2010103016</v>
      </c>
      <c r="B2595" s="14" t="s">
        <v>2638</v>
      </c>
      <c r="C2595" s="15">
        <v>0</v>
      </c>
      <c r="D2595" s="15">
        <v>0</v>
      </c>
      <c r="E2595" s="15">
        <v>580</v>
      </c>
      <c r="F2595" s="15">
        <v>0</v>
      </c>
      <c r="G2595" s="11">
        <f t="shared" si="162"/>
        <v>580</v>
      </c>
      <c r="H2595" s="12">
        <f t="shared" si="163"/>
        <v>0</v>
      </c>
      <c r="I2595" s="324" t="s">
        <v>159</v>
      </c>
      <c r="J2595" s="17">
        <f>VLOOKUP(A2595,'TB 2023'!B:J,9,0)</f>
        <v>0</v>
      </c>
      <c r="K2595" s="18">
        <f t="shared" si="161"/>
        <v>0</v>
      </c>
      <c r="L2595" s="17">
        <f>VLOOKUP(A2595,'TB 2023'!B:M,12,0)</f>
        <v>0</v>
      </c>
      <c r="M2595" s="18">
        <f t="shared" si="164"/>
        <v>0</v>
      </c>
      <c r="O2595" s="15"/>
    </row>
    <row r="2596" spans="1:15" ht="13.5">
      <c r="A2596" s="13">
        <v>2010103017</v>
      </c>
      <c r="B2596" s="14" t="s">
        <v>2639</v>
      </c>
      <c r="C2596" s="15">
        <v>0</v>
      </c>
      <c r="D2596" s="15">
        <v>8912.5</v>
      </c>
      <c r="E2596" s="15">
        <v>8977.5</v>
      </c>
      <c r="F2596" s="15">
        <v>65</v>
      </c>
      <c r="G2596" s="11">
        <f t="shared" si="162"/>
        <v>0</v>
      </c>
      <c r="H2596" s="12">
        <f t="shared" si="163"/>
        <v>0</v>
      </c>
      <c r="I2596" s="324" t="s">
        <v>159</v>
      </c>
      <c r="J2596" s="17">
        <f>VLOOKUP(A2596,'TB 2023'!B:J,9,0)</f>
        <v>0</v>
      </c>
      <c r="K2596" s="18">
        <f t="shared" si="161"/>
        <v>0</v>
      </c>
      <c r="L2596" s="17">
        <f>VLOOKUP(A2596,'TB 2023'!B:M,12,0)</f>
        <v>65</v>
      </c>
      <c r="M2596" s="18">
        <f t="shared" si="164"/>
        <v>0</v>
      </c>
      <c r="O2596" s="15"/>
    </row>
    <row r="2597" spans="1:15" ht="13.5">
      <c r="A2597" s="13">
        <v>2010103019</v>
      </c>
      <c r="B2597" s="14" t="s">
        <v>2640</v>
      </c>
      <c r="C2597" s="15">
        <v>0</v>
      </c>
      <c r="D2597" s="15">
        <v>0</v>
      </c>
      <c r="E2597" s="15">
        <v>0</v>
      </c>
      <c r="F2597" s="15">
        <v>0</v>
      </c>
      <c r="G2597" s="11">
        <f t="shared" si="162"/>
        <v>0</v>
      </c>
      <c r="H2597" s="12">
        <f t="shared" si="163"/>
        <v>0</v>
      </c>
      <c r="I2597" s="324" t="s">
        <v>159</v>
      </c>
      <c r="J2597" s="17">
        <f>VLOOKUP(A2597,'TB 2023'!B:J,9,0)</f>
        <v>0</v>
      </c>
      <c r="K2597" s="18">
        <f t="shared" si="161"/>
        <v>0</v>
      </c>
      <c r="L2597" s="17">
        <f>VLOOKUP(A2597,'TB 2023'!B:M,12,0)</f>
        <v>0</v>
      </c>
      <c r="M2597" s="18">
        <f t="shared" si="164"/>
        <v>0</v>
      </c>
      <c r="O2597" s="15"/>
    </row>
    <row r="2598" spans="1:15" ht="13.5">
      <c r="A2598" s="13">
        <v>2010103020</v>
      </c>
      <c r="B2598" s="14" t="s">
        <v>2641</v>
      </c>
      <c r="C2598" s="15">
        <v>0</v>
      </c>
      <c r="D2598" s="15">
        <v>0</v>
      </c>
      <c r="E2598" s="15">
        <v>0</v>
      </c>
      <c r="F2598" s="15">
        <v>0</v>
      </c>
      <c r="G2598" s="11">
        <f t="shared" si="162"/>
        <v>0</v>
      </c>
      <c r="H2598" s="12">
        <f t="shared" si="163"/>
        <v>0</v>
      </c>
      <c r="I2598" s="324" t="s">
        <v>159</v>
      </c>
      <c r="J2598" s="17">
        <f>VLOOKUP(A2598,'TB 2023'!B:J,9,0)</f>
        <v>0</v>
      </c>
      <c r="K2598" s="18">
        <f t="shared" si="161"/>
        <v>0</v>
      </c>
      <c r="L2598" s="17">
        <f>VLOOKUP(A2598,'TB 2023'!B:M,12,0)</f>
        <v>0</v>
      </c>
      <c r="M2598" s="18">
        <f t="shared" si="164"/>
        <v>0</v>
      </c>
      <c r="O2598" s="15"/>
    </row>
    <row r="2599" spans="1:15" ht="13.5">
      <c r="A2599" s="13">
        <v>2010103022</v>
      </c>
      <c r="B2599" s="14" t="s">
        <v>4173</v>
      </c>
      <c r="C2599" s="15">
        <v>0</v>
      </c>
      <c r="D2599" s="15">
        <v>19110</v>
      </c>
      <c r="E2599" s="15">
        <v>25000</v>
      </c>
      <c r="F2599" s="15">
        <v>66872.5</v>
      </c>
      <c r="G2599" s="11">
        <f t="shared" si="162"/>
        <v>0</v>
      </c>
      <c r="H2599" s="12">
        <f t="shared" si="163"/>
        <v>60982.5</v>
      </c>
      <c r="I2599" s="324" t="s">
        <v>159</v>
      </c>
      <c r="J2599" s="17">
        <f>VLOOKUP(A2599,'TB 2023'!B:J,9,0)</f>
        <v>0</v>
      </c>
      <c r="K2599" s="18">
        <f t="shared" si="161"/>
        <v>0</v>
      </c>
      <c r="L2599" s="17">
        <f>VLOOKUP(A2599,'TB 2023'!B:M,12,0)</f>
        <v>66872.5</v>
      </c>
      <c r="M2599" s="18">
        <f t="shared" si="164"/>
        <v>0</v>
      </c>
      <c r="O2599" s="15"/>
    </row>
    <row r="2600" spans="1:15" ht="13.5">
      <c r="A2600" s="13">
        <v>2010103026</v>
      </c>
      <c r="B2600" s="14" t="s">
        <v>2643</v>
      </c>
      <c r="C2600" s="15">
        <v>0</v>
      </c>
      <c r="D2600" s="15">
        <v>0</v>
      </c>
      <c r="E2600" s="15">
        <v>0</v>
      </c>
      <c r="F2600" s="15">
        <v>0</v>
      </c>
      <c r="G2600" s="11">
        <f t="shared" si="162"/>
        <v>0</v>
      </c>
      <c r="H2600" s="12">
        <f t="shared" si="163"/>
        <v>0</v>
      </c>
      <c r="I2600" s="324" t="s">
        <v>159</v>
      </c>
      <c r="J2600" s="17">
        <f>VLOOKUP(A2600,'TB 2023'!B:J,9,0)</f>
        <v>0</v>
      </c>
      <c r="K2600" s="18">
        <f t="shared" si="161"/>
        <v>0</v>
      </c>
      <c r="L2600" s="17">
        <f>VLOOKUP(A2600,'TB 2023'!B:M,12,0)</f>
        <v>0</v>
      </c>
      <c r="M2600" s="18">
        <f t="shared" si="164"/>
        <v>0</v>
      </c>
      <c r="O2600" s="15"/>
    </row>
    <row r="2601" spans="1:15" ht="13.5">
      <c r="A2601" s="13">
        <v>2010103028</v>
      </c>
      <c r="B2601" s="14" t="s">
        <v>2644</v>
      </c>
      <c r="C2601" s="15">
        <v>0</v>
      </c>
      <c r="D2601" s="15">
        <v>0</v>
      </c>
      <c r="E2601" s="15">
        <v>0</v>
      </c>
      <c r="F2601" s="15">
        <v>0</v>
      </c>
      <c r="G2601" s="11">
        <f t="shared" si="162"/>
        <v>0</v>
      </c>
      <c r="H2601" s="12">
        <f t="shared" si="163"/>
        <v>0</v>
      </c>
      <c r="I2601" s="324" t="s">
        <v>159</v>
      </c>
      <c r="J2601" s="17">
        <f>VLOOKUP(A2601,'TB 2023'!B:J,9,0)</f>
        <v>0</v>
      </c>
      <c r="K2601" s="18">
        <f t="shared" si="161"/>
        <v>0</v>
      </c>
      <c r="L2601" s="17">
        <f>VLOOKUP(A2601,'TB 2023'!B:M,12,0)</f>
        <v>0</v>
      </c>
      <c r="M2601" s="18">
        <f t="shared" si="164"/>
        <v>0</v>
      </c>
      <c r="O2601" s="15"/>
    </row>
    <row r="2602" spans="1:15" ht="13.5">
      <c r="A2602" s="13">
        <v>2010103029</v>
      </c>
      <c r="B2602" s="14" t="s">
        <v>2645</v>
      </c>
      <c r="C2602" s="15">
        <v>0</v>
      </c>
      <c r="D2602" s="15">
        <v>0</v>
      </c>
      <c r="E2602" s="15">
        <v>0</v>
      </c>
      <c r="F2602" s="15">
        <v>0</v>
      </c>
      <c r="G2602" s="11">
        <f t="shared" si="162"/>
        <v>0</v>
      </c>
      <c r="H2602" s="12">
        <f t="shared" si="163"/>
        <v>0</v>
      </c>
      <c r="I2602" s="324" t="s">
        <v>159</v>
      </c>
      <c r="J2602" s="17">
        <f>VLOOKUP(A2602,'TB 2023'!B:J,9,0)</f>
        <v>0</v>
      </c>
      <c r="K2602" s="18">
        <f t="shared" si="161"/>
        <v>0</v>
      </c>
      <c r="L2602" s="17">
        <f>VLOOKUP(A2602,'TB 2023'!B:M,12,0)</f>
        <v>0</v>
      </c>
      <c r="M2602" s="18">
        <f t="shared" si="164"/>
        <v>0</v>
      </c>
      <c r="O2602" s="15"/>
    </row>
    <row r="2603" spans="1:15" ht="13.5">
      <c r="A2603" s="13">
        <v>2010103030</v>
      </c>
      <c r="B2603" s="14" t="s">
        <v>2646</v>
      </c>
      <c r="C2603" s="15">
        <v>0</v>
      </c>
      <c r="D2603" s="15">
        <v>1103.49</v>
      </c>
      <c r="E2603" s="15">
        <v>1103</v>
      </c>
      <c r="F2603" s="15">
        <v>4108.3822499999997</v>
      </c>
      <c r="G2603" s="11">
        <f t="shared" si="162"/>
        <v>0</v>
      </c>
      <c r="H2603" s="12">
        <f t="shared" si="163"/>
        <v>4108.8722499999994</v>
      </c>
      <c r="I2603" s="324" t="s">
        <v>159</v>
      </c>
      <c r="J2603" s="17">
        <f>VLOOKUP(A2603,'TB 2023'!B:J,9,0)</f>
        <v>0</v>
      </c>
      <c r="K2603" s="18">
        <f t="shared" si="161"/>
        <v>0</v>
      </c>
      <c r="L2603" s="17">
        <f>VLOOKUP(A2603,'TB 2023'!B:M,12,0)</f>
        <v>4108.3822499999997</v>
      </c>
      <c r="M2603" s="18">
        <f t="shared" si="164"/>
        <v>0</v>
      </c>
      <c r="O2603" s="15"/>
    </row>
    <row r="2604" spans="1:15" ht="13.5">
      <c r="A2604" s="13">
        <v>2010103032</v>
      </c>
      <c r="B2604" s="14" t="s">
        <v>2647</v>
      </c>
      <c r="C2604" s="15">
        <v>0</v>
      </c>
      <c r="D2604" s="15">
        <v>1.7999999970197678E-3</v>
      </c>
      <c r="E2604" s="15">
        <v>93867.85</v>
      </c>
      <c r="F2604" s="15">
        <v>130891.40555</v>
      </c>
      <c r="G2604" s="11">
        <f t="shared" si="162"/>
        <v>0</v>
      </c>
      <c r="H2604" s="12">
        <f t="shared" si="163"/>
        <v>37023.557349999988</v>
      </c>
      <c r="I2604" s="324" t="s">
        <v>159</v>
      </c>
      <c r="J2604" s="17">
        <f>VLOOKUP(A2604,'TB 2023'!B:J,9,0)</f>
        <v>0</v>
      </c>
      <c r="K2604" s="18">
        <f t="shared" si="161"/>
        <v>0</v>
      </c>
      <c r="L2604" s="17">
        <f>VLOOKUP(A2604,'TB 2023'!B:M,12,0)</f>
        <v>130891.40555</v>
      </c>
      <c r="M2604" s="18">
        <f t="shared" si="164"/>
        <v>0</v>
      </c>
      <c r="O2604" s="15"/>
    </row>
    <row r="2605" spans="1:15" ht="13.5">
      <c r="A2605" s="13">
        <v>2010103033</v>
      </c>
      <c r="B2605" s="14" t="s">
        <v>2648</v>
      </c>
      <c r="C2605" s="15">
        <v>0</v>
      </c>
      <c r="D2605" s="15">
        <v>0</v>
      </c>
      <c r="E2605" s="15">
        <v>6061.9400000000005</v>
      </c>
      <c r="F2605" s="15">
        <v>8793.19</v>
      </c>
      <c r="G2605" s="11">
        <f t="shared" si="162"/>
        <v>0</v>
      </c>
      <c r="H2605" s="12">
        <f t="shared" si="163"/>
        <v>2731.25</v>
      </c>
      <c r="I2605" s="324" t="s">
        <v>159</v>
      </c>
      <c r="J2605" s="17">
        <f>VLOOKUP(A2605,'TB 2023'!B:J,9,0)</f>
        <v>0</v>
      </c>
      <c r="K2605" s="18">
        <f t="shared" si="161"/>
        <v>0</v>
      </c>
      <c r="L2605" s="17">
        <f>VLOOKUP(A2605,'TB 2023'!B:M,12,0)</f>
        <v>8793.19</v>
      </c>
      <c r="M2605" s="18">
        <f t="shared" si="164"/>
        <v>0</v>
      </c>
      <c r="O2605" s="15"/>
    </row>
    <row r="2606" spans="1:15" ht="13.5">
      <c r="A2606" s="13">
        <v>2010103034</v>
      </c>
      <c r="B2606" s="14" t="s">
        <v>2649</v>
      </c>
      <c r="C2606" s="15">
        <v>0</v>
      </c>
      <c r="D2606" s="15">
        <v>0</v>
      </c>
      <c r="E2606" s="15">
        <v>0</v>
      </c>
      <c r="F2606" s="15">
        <v>0</v>
      </c>
      <c r="G2606" s="11">
        <f t="shared" si="162"/>
        <v>0</v>
      </c>
      <c r="H2606" s="12">
        <f t="shared" si="163"/>
        <v>0</v>
      </c>
      <c r="I2606" s="324" t="s">
        <v>159</v>
      </c>
      <c r="J2606" s="17">
        <f>VLOOKUP(A2606,'TB 2023'!B:J,9,0)</f>
        <v>0</v>
      </c>
      <c r="K2606" s="18">
        <f t="shared" si="161"/>
        <v>0</v>
      </c>
      <c r="L2606" s="17">
        <f>VLOOKUP(A2606,'TB 2023'!B:M,12,0)</f>
        <v>0</v>
      </c>
      <c r="M2606" s="18">
        <f t="shared" si="164"/>
        <v>0</v>
      </c>
      <c r="O2606" s="15"/>
    </row>
    <row r="2607" spans="1:15" ht="13.5">
      <c r="A2607" s="13">
        <v>2010103036</v>
      </c>
      <c r="B2607" s="14" t="s">
        <v>2650</v>
      </c>
      <c r="C2607" s="15">
        <v>0</v>
      </c>
      <c r="D2607" s="15">
        <v>0</v>
      </c>
      <c r="E2607" s="15">
        <v>0</v>
      </c>
      <c r="F2607" s="15">
        <v>0</v>
      </c>
      <c r="G2607" s="11">
        <f t="shared" si="162"/>
        <v>0</v>
      </c>
      <c r="H2607" s="12">
        <f t="shared" si="163"/>
        <v>0</v>
      </c>
      <c r="I2607" s="324" t="s">
        <v>159</v>
      </c>
      <c r="J2607" s="17">
        <f>VLOOKUP(A2607,'TB 2023'!B:J,9,0)</f>
        <v>0</v>
      </c>
      <c r="K2607" s="18">
        <f t="shared" si="161"/>
        <v>0</v>
      </c>
      <c r="L2607" s="17">
        <f>VLOOKUP(A2607,'TB 2023'!B:M,12,0)</f>
        <v>0</v>
      </c>
      <c r="M2607" s="18">
        <f t="shared" si="164"/>
        <v>0</v>
      </c>
      <c r="O2607" s="15"/>
    </row>
    <row r="2608" spans="1:15" ht="13.5">
      <c r="A2608" s="13">
        <v>2010103037</v>
      </c>
      <c r="B2608" s="14" t="s">
        <v>2651</v>
      </c>
      <c r="C2608" s="15">
        <v>0</v>
      </c>
      <c r="D2608" s="15">
        <v>0</v>
      </c>
      <c r="E2608" s="15">
        <v>0</v>
      </c>
      <c r="F2608" s="15">
        <v>0</v>
      </c>
      <c r="G2608" s="11">
        <f t="shared" si="162"/>
        <v>0</v>
      </c>
      <c r="H2608" s="12">
        <f t="shared" si="163"/>
        <v>0</v>
      </c>
      <c r="I2608" s="324" t="s">
        <v>159</v>
      </c>
      <c r="J2608" s="17">
        <f>VLOOKUP(A2608,'TB 2023'!B:J,9,0)</f>
        <v>0</v>
      </c>
      <c r="K2608" s="18">
        <f t="shared" si="161"/>
        <v>0</v>
      </c>
      <c r="L2608" s="17">
        <f>VLOOKUP(A2608,'TB 2023'!B:M,12,0)</f>
        <v>0</v>
      </c>
      <c r="M2608" s="18">
        <f t="shared" si="164"/>
        <v>0</v>
      </c>
      <c r="O2608" s="15"/>
    </row>
    <row r="2609" spans="1:15" ht="13.5">
      <c r="A2609" s="13">
        <v>2010103038</v>
      </c>
      <c r="B2609" s="14" t="s">
        <v>2652</v>
      </c>
      <c r="C2609" s="15">
        <v>0</v>
      </c>
      <c r="D2609" s="15">
        <v>0</v>
      </c>
      <c r="E2609" s="15">
        <v>0</v>
      </c>
      <c r="F2609" s="15">
        <v>0</v>
      </c>
      <c r="G2609" s="11">
        <f t="shared" si="162"/>
        <v>0</v>
      </c>
      <c r="H2609" s="12">
        <f t="shared" si="163"/>
        <v>0</v>
      </c>
      <c r="I2609" s="324" t="s">
        <v>159</v>
      </c>
      <c r="J2609" s="17">
        <f>VLOOKUP(A2609,'TB 2023'!B:J,9,0)</f>
        <v>0</v>
      </c>
      <c r="K2609" s="18">
        <f t="shared" si="161"/>
        <v>0</v>
      </c>
      <c r="L2609" s="17">
        <f>VLOOKUP(A2609,'TB 2023'!B:M,12,0)</f>
        <v>0</v>
      </c>
      <c r="M2609" s="18">
        <f t="shared" si="164"/>
        <v>0</v>
      </c>
      <c r="O2609" s="15"/>
    </row>
    <row r="2610" spans="1:15" ht="13.5">
      <c r="A2610" s="13">
        <v>2010103039</v>
      </c>
      <c r="B2610" s="14" t="s">
        <v>2653</v>
      </c>
      <c r="C2610" s="15">
        <v>0</v>
      </c>
      <c r="D2610" s="15">
        <v>0</v>
      </c>
      <c r="E2610" s="15">
        <v>0</v>
      </c>
      <c r="F2610" s="15">
        <v>0</v>
      </c>
      <c r="G2610" s="11">
        <f t="shared" si="162"/>
        <v>0</v>
      </c>
      <c r="H2610" s="12">
        <f t="shared" si="163"/>
        <v>0</v>
      </c>
      <c r="I2610" s="324" t="s">
        <v>159</v>
      </c>
      <c r="J2610" s="17">
        <f>VLOOKUP(A2610,'TB 2023'!B:J,9,0)</f>
        <v>0</v>
      </c>
      <c r="K2610" s="18">
        <f t="shared" si="161"/>
        <v>0</v>
      </c>
      <c r="L2610" s="17">
        <f>VLOOKUP(A2610,'TB 2023'!B:M,12,0)</f>
        <v>0</v>
      </c>
      <c r="M2610" s="18">
        <f t="shared" si="164"/>
        <v>0</v>
      </c>
      <c r="O2610" s="15"/>
    </row>
    <row r="2611" spans="1:15" ht="13.5">
      <c r="A2611" s="13">
        <v>2010103040</v>
      </c>
      <c r="B2611" s="14" t="s">
        <v>2654</v>
      </c>
      <c r="C2611" s="15">
        <v>0</v>
      </c>
      <c r="D2611" s="15">
        <v>0</v>
      </c>
      <c r="E2611" s="15">
        <v>40250</v>
      </c>
      <c r="F2611" s="15">
        <v>40250</v>
      </c>
      <c r="G2611" s="11">
        <f t="shared" si="162"/>
        <v>0</v>
      </c>
      <c r="H2611" s="12">
        <f t="shared" si="163"/>
        <v>0</v>
      </c>
      <c r="I2611" s="324" t="s">
        <v>159</v>
      </c>
      <c r="J2611" s="17">
        <f>VLOOKUP(A2611,'TB 2023'!B:J,9,0)</f>
        <v>0</v>
      </c>
      <c r="K2611" s="18">
        <f t="shared" si="161"/>
        <v>0</v>
      </c>
      <c r="L2611" s="17">
        <f>VLOOKUP(A2611,'TB 2023'!B:M,12,0)</f>
        <v>40250</v>
      </c>
      <c r="M2611" s="18">
        <f t="shared" si="164"/>
        <v>0</v>
      </c>
      <c r="O2611" s="15"/>
    </row>
    <row r="2612" spans="1:15" ht="13.5">
      <c r="A2612" s="13">
        <v>2010103041</v>
      </c>
      <c r="B2612" s="14" t="s">
        <v>2655</v>
      </c>
      <c r="C2612" s="15">
        <v>0</v>
      </c>
      <c r="D2612" s="15">
        <v>0</v>
      </c>
      <c r="E2612" s="15">
        <v>0</v>
      </c>
      <c r="F2612" s="15">
        <v>0</v>
      </c>
      <c r="G2612" s="11">
        <f t="shared" si="162"/>
        <v>0</v>
      </c>
      <c r="H2612" s="12">
        <f t="shared" si="163"/>
        <v>0</v>
      </c>
      <c r="I2612" s="324" t="s">
        <v>159</v>
      </c>
      <c r="J2612" s="17">
        <f>VLOOKUP(A2612,'TB 2023'!B:J,9,0)</f>
        <v>0</v>
      </c>
      <c r="K2612" s="18">
        <f t="shared" si="161"/>
        <v>0</v>
      </c>
      <c r="L2612" s="17">
        <f>VLOOKUP(A2612,'TB 2023'!B:M,12,0)</f>
        <v>0</v>
      </c>
      <c r="M2612" s="18">
        <f t="shared" si="164"/>
        <v>0</v>
      </c>
      <c r="O2612" s="15"/>
    </row>
    <row r="2613" spans="1:15" ht="13.5">
      <c r="A2613" s="13">
        <v>2010103042</v>
      </c>
      <c r="B2613" s="14" t="s">
        <v>2656</v>
      </c>
      <c r="C2613" s="15">
        <v>0</v>
      </c>
      <c r="D2613" s="15">
        <v>0</v>
      </c>
      <c r="E2613" s="15">
        <v>0</v>
      </c>
      <c r="F2613" s="15">
        <v>0</v>
      </c>
      <c r="G2613" s="11">
        <f t="shared" si="162"/>
        <v>0</v>
      </c>
      <c r="H2613" s="12">
        <f t="shared" si="163"/>
        <v>0</v>
      </c>
      <c r="I2613" s="324" t="s">
        <v>159</v>
      </c>
      <c r="J2613" s="17">
        <f>VLOOKUP(A2613,'TB 2023'!B:J,9,0)</f>
        <v>0</v>
      </c>
      <c r="K2613" s="18">
        <f t="shared" si="161"/>
        <v>0</v>
      </c>
      <c r="L2613" s="17">
        <f>VLOOKUP(A2613,'TB 2023'!B:M,12,0)</f>
        <v>0</v>
      </c>
      <c r="M2613" s="18">
        <f t="shared" si="164"/>
        <v>0</v>
      </c>
      <c r="O2613" s="15"/>
    </row>
    <row r="2614" spans="1:15" ht="13.5">
      <c r="A2614" s="13">
        <v>2010103043</v>
      </c>
      <c r="B2614" s="14" t="s">
        <v>2657</v>
      </c>
      <c r="C2614" s="15">
        <v>0</v>
      </c>
      <c r="D2614" s="15">
        <v>0</v>
      </c>
      <c r="E2614" s="15">
        <v>0</v>
      </c>
      <c r="F2614" s="15">
        <v>0</v>
      </c>
      <c r="G2614" s="11">
        <f t="shared" si="162"/>
        <v>0</v>
      </c>
      <c r="H2614" s="12">
        <f t="shared" si="163"/>
        <v>0</v>
      </c>
      <c r="I2614" s="324" t="s">
        <v>159</v>
      </c>
      <c r="J2614" s="17">
        <f>VLOOKUP(A2614,'TB 2023'!B:J,9,0)</f>
        <v>0</v>
      </c>
      <c r="K2614" s="18">
        <f t="shared" si="161"/>
        <v>0</v>
      </c>
      <c r="L2614" s="17">
        <f>VLOOKUP(A2614,'TB 2023'!B:M,12,0)</f>
        <v>0</v>
      </c>
      <c r="M2614" s="18">
        <f t="shared" si="164"/>
        <v>0</v>
      </c>
      <c r="O2614" s="15"/>
    </row>
    <row r="2615" spans="1:15" ht="13.5">
      <c r="A2615" s="13">
        <v>2010103045</v>
      </c>
      <c r="B2615" s="14" t="s">
        <v>2658</v>
      </c>
      <c r="C2615" s="15">
        <v>0</v>
      </c>
      <c r="D2615" s="15">
        <v>0</v>
      </c>
      <c r="E2615" s="15">
        <v>0</v>
      </c>
      <c r="F2615" s="15">
        <v>0</v>
      </c>
      <c r="G2615" s="11">
        <f t="shared" si="162"/>
        <v>0</v>
      </c>
      <c r="H2615" s="12">
        <f t="shared" si="163"/>
        <v>0</v>
      </c>
      <c r="I2615" s="324" t="s">
        <v>159</v>
      </c>
      <c r="J2615" s="17">
        <f>VLOOKUP(A2615,'TB 2023'!B:J,9,0)</f>
        <v>0</v>
      </c>
      <c r="K2615" s="18">
        <f t="shared" si="161"/>
        <v>0</v>
      </c>
      <c r="L2615" s="17">
        <f>VLOOKUP(A2615,'TB 2023'!B:M,12,0)</f>
        <v>0</v>
      </c>
      <c r="M2615" s="18">
        <f t="shared" si="164"/>
        <v>0</v>
      </c>
      <c r="O2615" s="15"/>
    </row>
    <row r="2616" spans="1:15" ht="13.5">
      <c r="A2616" s="13">
        <v>2010103046</v>
      </c>
      <c r="B2616" s="14" t="s">
        <v>2659</v>
      </c>
      <c r="C2616" s="15">
        <v>0</v>
      </c>
      <c r="D2616" s="15">
        <v>186756.63579999999</v>
      </c>
      <c r="E2616" s="15">
        <v>400000</v>
      </c>
      <c r="F2616" s="15">
        <v>546443.06000000006</v>
      </c>
      <c r="G2616" s="11">
        <f t="shared" si="162"/>
        <v>0</v>
      </c>
      <c r="H2616" s="12">
        <f t="shared" si="163"/>
        <v>333199.6958000001</v>
      </c>
      <c r="I2616" s="324" t="s">
        <v>159</v>
      </c>
      <c r="J2616" s="17">
        <f>VLOOKUP(A2616,'TB 2023'!B:J,9,0)</f>
        <v>0</v>
      </c>
      <c r="K2616" s="18">
        <f t="shared" si="161"/>
        <v>0</v>
      </c>
      <c r="L2616" s="17">
        <f>VLOOKUP(A2616,'TB 2023'!B:M,12,0)</f>
        <v>546443.06000000006</v>
      </c>
      <c r="M2616" s="18">
        <f t="shared" si="164"/>
        <v>0</v>
      </c>
      <c r="O2616" s="15"/>
    </row>
    <row r="2617" spans="1:15" ht="13.5">
      <c r="A2617" s="13">
        <v>2010103047</v>
      </c>
      <c r="B2617" s="14" t="s">
        <v>2660</v>
      </c>
      <c r="C2617" s="15">
        <v>0</v>
      </c>
      <c r="D2617" s="15">
        <v>0</v>
      </c>
      <c r="E2617" s="15">
        <v>0</v>
      </c>
      <c r="F2617" s="15">
        <v>0</v>
      </c>
      <c r="G2617" s="11">
        <f t="shared" si="162"/>
        <v>0</v>
      </c>
      <c r="H2617" s="12">
        <f t="shared" si="163"/>
        <v>0</v>
      </c>
      <c r="I2617" s="324" t="s">
        <v>159</v>
      </c>
      <c r="J2617" s="17">
        <f>VLOOKUP(A2617,'TB 2023'!B:J,9,0)</f>
        <v>0</v>
      </c>
      <c r="K2617" s="18">
        <f t="shared" si="161"/>
        <v>0</v>
      </c>
      <c r="L2617" s="17">
        <f>VLOOKUP(A2617,'TB 2023'!B:M,12,0)</f>
        <v>0</v>
      </c>
      <c r="M2617" s="18">
        <f t="shared" si="164"/>
        <v>0</v>
      </c>
      <c r="O2617" s="15"/>
    </row>
    <row r="2618" spans="1:15" ht="13.5">
      <c r="A2618" s="13">
        <v>2010103048</v>
      </c>
      <c r="B2618" s="14" t="s">
        <v>2661</v>
      </c>
      <c r="C2618" s="15">
        <v>0</v>
      </c>
      <c r="D2618" s="15">
        <v>0</v>
      </c>
      <c r="E2618" s="15">
        <v>0</v>
      </c>
      <c r="F2618" s="15">
        <v>0</v>
      </c>
      <c r="G2618" s="11">
        <f t="shared" si="162"/>
        <v>0</v>
      </c>
      <c r="H2618" s="12">
        <f t="shared" si="163"/>
        <v>0</v>
      </c>
      <c r="I2618" s="324" t="s">
        <v>159</v>
      </c>
      <c r="J2618" s="17">
        <f>VLOOKUP(A2618,'TB 2023'!B:J,9,0)</f>
        <v>0</v>
      </c>
      <c r="K2618" s="18">
        <f t="shared" si="161"/>
        <v>0</v>
      </c>
      <c r="L2618" s="17">
        <f>VLOOKUP(A2618,'TB 2023'!B:M,12,0)</f>
        <v>0</v>
      </c>
      <c r="M2618" s="18">
        <f t="shared" si="164"/>
        <v>0</v>
      </c>
      <c r="O2618" s="15"/>
    </row>
    <row r="2619" spans="1:15" ht="13.5">
      <c r="A2619" s="13">
        <v>2010103049</v>
      </c>
      <c r="B2619" s="14" t="s">
        <v>2662</v>
      </c>
      <c r="C2619" s="15">
        <v>0</v>
      </c>
      <c r="D2619" s="15">
        <v>0</v>
      </c>
      <c r="E2619" s="15">
        <v>0</v>
      </c>
      <c r="F2619" s="15">
        <v>0</v>
      </c>
      <c r="G2619" s="11">
        <f t="shared" si="162"/>
        <v>0</v>
      </c>
      <c r="H2619" s="12">
        <f t="shared" si="163"/>
        <v>0</v>
      </c>
      <c r="I2619" s="324" t="s">
        <v>159</v>
      </c>
      <c r="J2619" s="17">
        <f>VLOOKUP(A2619,'TB 2023'!B:J,9,0)</f>
        <v>0</v>
      </c>
      <c r="K2619" s="18">
        <f t="shared" si="161"/>
        <v>0</v>
      </c>
      <c r="L2619" s="17">
        <f>VLOOKUP(A2619,'TB 2023'!B:M,12,0)</f>
        <v>0</v>
      </c>
      <c r="M2619" s="18">
        <f t="shared" si="164"/>
        <v>0</v>
      </c>
      <c r="O2619" s="15"/>
    </row>
    <row r="2620" spans="1:15" ht="13.5">
      <c r="A2620" s="13">
        <v>2010103050</v>
      </c>
      <c r="B2620" s="14" t="s">
        <v>2663</v>
      </c>
      <c r="C2620" s="15">
        <v>0</v>
      </c>
      <c r="D2620" s="15">
        <v>0</v>
      </c>
      <c r="E2620" s="15">
        <v>0</v>
      </c>
      <c r="F2620" s="15">
        <v>0</v>
      </c>
      <c r="G2620" s="11">
        <f t="shared" si="162"/>
        <v>0</v>
      </c>
      <c r="H2620" s="12">
        <f t="shared" si="163"/>
        <v>0</v>
      </c>
      <c r="I2620" s="324" t="s">
        <v>159</v>
      </c>
      <c r="J2620" s="17">
        <f>VLOOKUP(A2620,'TB 2023'!B:J,9,0)</f>
        <v>0</v>
      </c>
      <c r="K2620" s="18">
        <f t="shared" si="161"/>
        <v>0</v>
      </c>
      <c r="L2620" s="17">
        <f>VLOOKUP(A2620,'TB 2023'!B:M,12,0)</f>
        <v>0</v>
      </c>
      <c r="M2620" s="18">
        <f t="shared" si="164"/>
        <v>0</v>
      </c>
      <c r="O2620" s="15"/>
    </row>
    <row r="2621" spans="1:15" ht="13.5">
      <c r="A2621" s="13">
        <v>2010103051</v>
      </c>
      <c r="B2621" s="14" t="s">
        <v>2664</v>
      </c>
      <c r="C2621" s="15">
        <v>0</v>
      </c>
      <c r="D2621" s="15">
        <v>0</v>
      </c>
      <c r="E2621" s="15">
        <v>0</v>
      </c>
      <c r="F2621" s="15">
        <v>0</v>
      </c>
      <c r="G2621" s="11">
        <f t="shared" si="162"/>
        <v>0</v>
      </c>
      <c r="H2621" s="12">
        <f t="shared" si="163"/>
        <v>0</v>
      </c>
      <c r="I2621" s="324" t="s">
        <v>159</v>
      </c>
      <c r="J2621" s="17">
        <f>VLOOKUP(A2621,'TB 2023'!B:J,9,0)</f>
        <v>0</v>
      </c>
      <c r="K2621" s="18">
        <f t="shared" si="161"/>
        <v>0</v>
      </c>
      <c r="L2621" s="17">
        <f>VLOOKUP(A2621,'TB 2023'!B:M,12,0)</f>
        <v>0</v>
      </c>
      <c r="M2621" s="18">
        <f t="shared" si="164"/>
        <v>0</v>
      </c>
      <c r="O2621" s="15"/>
    </row>
    <row r="2622" spans="1:15" ht="13.5">
      <c r="A2622" s="13">
        <v>2010103052</v>
      </c>
      <c r="B2622" s="14" t="s">
        <v>2665</v>
      </c>
      <c r="C2622" s="15">
        <v>0</v>
      </c>
      <c r="D2622" s="15">
        <v>0</v>
      </c>
      <c r="E2622" s="15">
        <v>0</v>
      </c>
      <c r="F2622" s="15">
        <v>0</v>
      </c>
      <c r="G2622" s="11">
        <f t="shared" si="162"/>
        <v>0</v>
      </c>
      <c r="H2622" s="12">
        <f t="shared" si="163"/>
        <v>0</v>
      </c>
      <c r="I2622" s="324" t="s">
        <v>159</v>
      </c>
      <c r="J2622" s="17">
        <f>VLOOKUP(A2622,'TB 2023'!B:J,9,0)</f>
        <v>0</v>
      </c>
      <c r="K2622" s="18">
        <f t="shared" si="161"/>
        <v>0</v>
      </c>
      <c r="L2622" s="17">
        <f>VLOOKUP(A2622,'TB 2023'!B:M,12,0)</f>
        <v>0</v>
      </c>
      <c r="M2622" s="18">
        <f t="shared" si="164"/>
        <v>0</v>
      </c>
      <c r="O2622" s="15"/>
    </row>
    <row r="2623" spans="1:15" ht="13.5">
      <c r="A2623" s="13">
        <v>2010103053</v>
      </c>
      <c r="B2623" s="14" t="s">
        <v>2666</v>
      </c>
      <c r="C2623" s="15">
        <v>0</v>
      </c>
      <c r="D2623" s="15">
        <v>0</v>
      </c>
      <c r="E2623" s="15">
        <v>0</v>
      </c>
      <c r="F2623" s="15">
        <v>0</v>
      </c>
      <c r="G2623" s="11">
        <f t="shared" si="162"/>
        <v>0</v>
      </c>
      <c r="H2623" s="12">
        <f t="shared" si="163"/>
        <v>0</v>
      </c>
      <c r="I2623" s="324" t="s">
        <v>159</v>
      </c>
      <c r="J2623" s="17">
        <f>VLOOKUP(A2623,'TB 2023'!B:J,9,0)</f>
        <v>0</v>
      </c>
      <c r="K2623" s="18">
        <f t="shared" si="161"/>
        <v>0</v>
      </c>
      <c r="L2623" s="17">
        <f>VLOOKUP(A2623,'TB 2023'!B:M,12,0)</f>
        <v>0</v>
      </c>
      <c r="M2623" s="18">
        <f t="shared" si="164"/>
        <v>0</v>
      </c>
      <c r="O2623" s="15"/>
    </row>
    <row r="2624" spans="1:15" ht="13.5">
      <c r="A2624" s="13">
        <v>2010103054</v>
      </c>
      <c r="B2624" s="14" t="s">
        <v>2667</v>
      </c>
      <c r="C2624" s="15">
        <v>0</v>
      </c>
      <c r="D2624" s="15">
        <v>0</v>
      </c>
      <c r="E2624" s="15">
        <v>0</v>
      </c>
      <c r="F2624" s="15">
        <v>0</v>
      </c>
      <c r="G2624" s="11">
        <f t="shared" si="162"/>
        <v>0</v>
      </c>
      <c r="H2624" s="12">
        <f t="shared" si="163"/>
        <v>0</v>
      </c>
      <c r="I2624" s="324" t="s">
        <v>159</v>
      </c>
      <c r="J2624" s="17">
        <f>VLOOKUP(A2624,'TB 2023'!B:J,9,0)</f>
        <v>0</v>
      </c>
      <c r="K2624" s="18">
        <f t="shared" si="161"/>
        <v>0</v>
      </c>
      <c r="L2624" s="17">
        <f>VLOOKUP(A2624,'TB 2023'!B:M,12,0)</f>
        <v>0</v>
      </c>
      <c r="M2624" s="18">
        <f t="shared" si="164"/>
        <v>0</v>
      </c>
      <c r="O2624" s="15"/>
    </row>
    <row r="2625" spans="1:15" ht="13.5">
      <c r="A2625" s="13">
        <v>2010103065</v>
      </c>
      <c r="B2625" s="14" t="s">
        <v>2668</v>
      </c>
      <c r="C2625" s="15">
        <v>1.9999999552965166E-4</v>
      </c>
      <c r="D2625" s="15">
        <v>0</v>
      </c>
      <c r="E2625" s="15">
        <v>248217.68</v>
      </c>
      <c r="F2625" s="15">
        <v>248217.67949000001</v>
      </c>
      <c r="G2625" s="11">
        <f t="shared" si="162"/>
        <v>7.0999999297782779E-4</v>
      </c>
      <c r="H2625" s="12">
        <f t="shared" si="163"/>
        <v>0</v>
      </c>
      <c r="I2625" s="324" t="s">
        <v>159</v>
      </c>
      <c r="J2625" s="17">
        <f>VLOOKUP(A2625,'TB 2023'!B:J,9,0)</f>
        <v>1.9999999552965166E-4</v>
      </c>
      <c r="K2625" s="18">
        <f t="shared" si="161"/>
        <v>0</v>
      </c>
      <c r="L2625" s="17">
        <f>VLOOKUP(A2625,'TB 2023'!B:M,12,0)</f>
        <v>248217.67949000001</v>
      </c>
      <c r="M2625" s="18">
        <f t="shared" si="164"/>
        <v>0</v>
      </c>
      <c r="O2625" s="15"/>
    </row>
    <row r="2626" spans="1:15" ht="13.5">
      <c r="A2626" s="13">
        <v>2010103066</v>
      </c>
      <c r="B2626" s="14" t="s">
        <v>2669</v>
      </c>
      <c r="C2626" s="15">
        <v>0</v>
      </c>
      <c r="D2626" s="15">
        <v>0</v>
      </c>
      <c r="E2626" s="15">
        <v>0</v>
      </c>
      <c r="F2626" s="15">
        <v>0</v>
      </c>
      <c r="G2626" s="11">
        <f t="shared" si="162"/>
        <v>0</v>
      </c>
      <c r="H2626" s="12">
        <f t="shared" si="163"/>
        <v>0</v>
      </c>
      <c r="I2626" s="324" t="s">
        <v>159</v>
      </c>
      <c r="J2626" s="17">
        <f>VLOOKUP(A2626,'TB 2023'!B:J,9,0)</f>
        <v>0</v>
      </c>
      <c r="K2626" s="18">
        <f t="shared" si="161"/>
        <v>0</v>
      </c>
      <c r="L2626" s="17">
        <f>VLOOKUP(A2626,'TB 2023'!B:M,12,0)</f>
        <v>0</v>
      </c>
      <c r="M2626" s="18">
        <f t="shared" si="164"/>
        <v>0</v>
      </c>
      <c r="O2626" s="15"/>
    </row>
    <row r="2627" spans="1:15" ht="13.5">
      <c r="A2627" s="13">
        <v>2010103067</v>
      </c>
      <c r="B2627" s="14" t="s">
        <v>2670</v>
      </c>
      <c r="C2627" s="15">
        <v>0</v>
      </c>
      <c r="D2627" s="15">
        <v>240</v>
      </c>
      <c r="E2627" s="15">
        <v>240</v>
      </c>
      <c r="F2627" s="15">
        <v>0</v>
      </c>
      <c r="G2627" s="11">
        <f t="shared" si="162"/>
        <v>0</v>
      </c>
      <c r="H2627" s="12">
        <f t="shared" si="163"/>
        <v>0</v>
      </c>
      <c r="I2627" s="324" t="s">
        <v>159</v>
      </c>
      <c r="J2627" s="17">
        <f>VLOOKUP(A2627,'TB 2023'!B:J,9,0)</f>
        <v>0</v>
      </c>
      <c r="K2627" s="18">
        <f t="shared" si="161"/>
        <v>0</v>
      </c>
      <c r="L2627" s="17">
        <f>VLOOKUP(A2627,'TB 2023'!B:M,12,0)</f>
        <v>0</v>
      </c>
      <c r="M2627" s="18">
        <f t="shared" si="164"/>
        <v>0</v>
      </c>
      <c r="O2627" s="15"/>
    </row>
    <row r="2628" spans="1:15" ht="13.5">
      <c r="A2628" s="13">
        <v>2010103068</v>
      </c>
      <c r="B2628" s="14" t="s">
        <v>2671</v>
      </c>
      <c r="C2628" s="15">
        <v>0</v>
      </c>
      <c r="D2628" s="15">
        <v>0</v>
      </c>
      <c r="E2628" s="15">
        <v>0</v>
      </c>
      <c r="F2628" s="15">
        <v>0</v>
      </c>
      <c r="G2628" s="11">
        <f t="shared" si="162"/>
        <v>0</v>
      </c>
      <c r="H2628" s="12">
        <f t="shared" si="163"/>
        <v>0</v>
      </c>
      <c r="I2628" s="324" t="s">
        <v>159</v>
      </c>
      <c r="J2628" s="17">
        <f>VLOOKUP(A2628,'TB 2023'!B:J,9,0)</f>
        <v>0</v>
      </c>
      <c r="K2628" s="18">
        <f t="shared" si="161"/>
        <v>0</v>
      </c>
      <c r="L2628" s="17">
        <f>VLOOKUP(A2628,'TB 2023'!B:M,12,0)</f>
        <v>0</v>
      </c>
      <c r="M2628" s="18">
        <f t="shared" si="164"/>
        <v>0</v>
      </c>
      <c r="O2628" s="15"/>
    </row>
    <row r="2629" spans="1:15" ht="13.5">
      <c r="A2629" s="13">
        <v>2010103073</v>
      </c>
      <c r="B2629" s="14" t="s">
        <v>2672</v>
      </c>
      <c r="C2629" s="15">
        <v>156946</v>
      </c>
      <c r="D2629" s="15">
        <v>0</v>
      </c>
      <c r="E2629" s="15">
        <v>372137.5</v>
      </c>
      <c r="F2629" s="15">
        <v>546652.5</v>
      </c>
      <c r="G2629" s="11">
        <f t="shared" si="162"/>
        <v>0</v>
      </c>
      <c r="H2629" s="12">
        <f t="shared" si="163"/>
        <v>17569</v>
      </c>
      <c r="I2629" s="324" t="s">
        <v>159</v>
      </c>
      <c r="J2629" s="17">
        <f>VLOOKUP(A2629,'TB 2023'!B:J,9,0)</f>
        <v>156946</v>
      </c>
      <c r="K2629" s="18">
        <f t="shared" ref="K2629:K2692" si="165">J2629-C2629</f>
        <v>0</v>
      </c>
      <c r="L2629" s="17">
        <f>VLOOKUP(A2629,'TB 2023'!B:M,12,0)</f>
        <v>546652.5</v>
      </c>
      <c r="M2629" s="18">
        <f t="shared" si="164"/>
        <v>0</v>
      </c>
      <c r="O2629" s="15"/>
    </row>
    <row r="2630" spans="1:15" ht="13.5">
      <c r="A2630" s="13">
        <v>2010103074</v>
      </c>
      <c r="B2630" s="14" t="s">
        <v>2673</v>
      </c>
      <c r="C2630" s="15">
        <v>346.59000000000003</v>
      </c>
      <c r="D2630" s="15">
        <v>0</v>
      </c>
      <c r="E2630" s="15">
        <v>0</v>
      </c>
      <c r="F2630" s="15">
        <v>346.59000000000003</v>
      </c>
      <c r="G2630" s="11">
        <f t="shared" ref="G2630:G2693" si="166">IF((C2630+E2630)-(D2630+F2630)&lt;0,0,(C2630+E2630)-(D2630+F2630))</f>
        <v>0</v>
      </c>
      <c r="H2630" s="12">
        <f t="shared" ref="H2630:H2693" si="167">-IF((C2630+E2630)-(D2630+F2630)&lt;0,(C2630+E2630)-(D2630+F2630),0)</f>
        <v>0</v>
      </c>
      <c r="I2630" s="324" t="s">
        <v>159</v>
      </c>
      <c r="J2630" s="17">
        <f>VLOOKUP(A2630,'TB 2023'!B:J,9,0)</f>
        <v>346.59000000000003</v>
      </c>
      <c r="K2630" s="18">
        <f t="shared" si="165"/>
        <v>0</v>
      </c>
      <c r="L2630" s="17">
        <f>VLOOKUP(A2630,'TB 2023'!B:M,12,0)</f>
        <v>346.59000000000003</v>
      </c>
      <c r="M2630" s="18">
        <f t="shared" ref="M2630:M2693" si="168">L2630-F2630</f>
        <v>0</v>
      </c>
      <c r="O2630" s="15"/>
    </row>
    <row r="2631" spans="1:15" ht="13.5">
      <c r="A2631" s="13">
        <v>2010103078</v>
      </c>
      <c r="B2631" s="14" t="s">
        <v>2674</v>
      </c>
      <c r="C2631" s="15">
        <v>4317.49</v>
      </c>
      <c r="D2631" s="15">
        <v>0</v>
      </c>
      <c r="E2631" s="15">
        <v>0</v>
      </c>
      <c r="F2631" s="15">
        <v>4317.49</v>
      </c>
      <c r="G2631" s="11">
        <f t="shared" si="166"/>
        <v>0</v>
      </c>
      <c r="H2631" s="12">
        <f t="shared" si="167"/>
        <v>0</v>
      </c>
      <c r="I2631" s="324" t="s">
        <v>159</v>
      </c>
      <c r="J2631" s="17">
        <f>VLOOKUP(A2631,'TB 2023'!B:J,9,0)</f>
        <v>4317.49</v>
      </c>
      <c r="K2631" s="18">
        <f t="shared" si="165"/>
        <v>0</v>
      </c>
      <c r="L2631" s="17">
        <f>VLOOKUP(A2631,'TB 2023'!B:M,12,0)</f>
        <v>4317.49</v>
      </c>
      <c r="M2631" s="18">
        <f t="shared" si="168"/>
        <v>0</v>
      </c>
      <c r="O2631" s="15"/>
    </row>
    <row r="2632" spans="1:15" ht="13.5">
      <c r="A2632" s="13">
        <v>2010103083</v>
      </c>
      <c r="B2632" s="14" t="s">
        <v>2675</v>
      </c>
      <c r="C2632" s="15">
        <v>0</v>
      </c>
      <c r="D2632" s="15">
        <v>0</v>
      </c>
      <c r="E2632" s="15">
        <v>14525.76</v>
      </c>
      <c r="F2632" s="15">
        <v>14525.76</v>
      </c>
      <c r="G2632" s="11">
        <f t="shared" si="166"/>
        <v>0</v>
      </c>
      <c r="H2632" s="12">
        <f t="shared" si="167"/>
        <v>0</v>
      </c>
      <c r="I2632" s="324" t="s">
        <v>159</v>
      </c>
      <c r="J2632" s="17">
        <f>VLOOKUP(A2632,'TB 2023'!B:J,9,0)</f>
        <v>0</v>
      </c>
      <c r="K2632" s="18">
        <f t="shared" si="165"/>
        <v>0</v>
      </c>
      <c r="L2632" s="17">
        <f>VLOOKUP(A2632,'TB 2023'!B:M,12,0)</f>
        <v>14525.76</v>
      </c>
      <c r="M2632" s="18">
        <f t="shared" si="168"/>
        <v>0</v>
      </c>
      <c r="O2632" s="15"/>
    </row>
    <row r="2633" spans="1:15" ht="13.5">
      <c r="A2633" s="13">
        <v>2010103085</v>
      </c>
      <c r="B2633" s="14" t="s">
        <v>2676</v>
      </c>
      <c r="C2633" s="15">
        <v>0</v>
      </c>
      <c r="D2633" s="15">
        <v>713</v>
      </c>
      <c r="E2633" s="15">
        <v>0</v>
      </c>
      <c r="F2633" s="15">
        <v>0</v>
      </c>
      <c r="G2633" s="11">
        <f t="shared" si="166"/>
        <v>0</v>
      </c>
      <c r="H2633" s="12">
        <f t="shared" si="167"/>
        <v>713</v>
      </c>
      <c r="I2633" s="324" t="s">
        <v>159</v>
      </c>
      <c r="J2633" s="17">
        <f>VLOOKUP(A2633,'TB 2023'!B:J,9,0)</f>
        <v>0</v>
      </c>
      <c r="K2633" s="18">
        <f t="shared" si="165"/>
        <v>0</v>
      </c>
      <c r="L2633" s="17">
        <f>VLOOKUP(A2633,'TB 2023'!B:M,12,0)</f>
        <v>0</v>
      </c>
      <c r="M2633" s="18">
        <f t="shared" si="168"/>
        <v>0</v>
      </c>
      <c r="O2633" s="15"/>
    </row>
    <row r="2634" spans="1:15" ht="13.5">
      <c r="A2634" s="13">
        <v>2010103086</v>
      </c>
      <c r="B2634" s="14" t="s">
        <v>2677</v>
      </c>
      <c r="C2634" s="15">
        <v>12480.76</v>
      </c>
      <c r="D2634" s="15">
        <v>0</v>
      </c>
      <c r="E2634" s="15">
        <v>51600.1</v>
      </c>
      <c r="F2634" s="15">
        <v>64080.859989999997</v>
      </c>
      <c r="G2634" s="11">
        <f t="shared" si="166"/>
        <v>1.0000003385357559E-5</v>
      </c>
      <c r="H2634" s="12">
        <f t="shared" si="167"/>
        <v>0</v>
      </c>
      <c r="I2634" s="324" t="s">
        <v>159</v>
      </c>
      <c r="J2634" s="17">
        <f>VLOOKUP(A2634,'TB 2023'!B:J,9,0)</f>
        <v>12480.76</v>
      </c>
      <c r="K2634" s="18">
        <f t="shared" si="165"/>
        <v>0</v>
      </c>
      <c r="L2634" s="17">
        <f>VLOOKUP(A2634,'TB 2023'!B:M,12,0)</f>
        <v>64080.859989999997</v>
      </c>
      <c r="M2634" s="18">
        <f t="shared" si="168"/>
        <v>0</v>
      </c>
      <c r="O2634" s="15"/>
    </row>
    <row r="2635" spans="1:15" ht="13.5">
      <c r="A2635" s="13">
        <v>2010103087</v>
      </c>
      <c r="B2635" s="14" t="s">
        <v>2678</v>
      </c>
      <c r="C2635" s="15">
        <v>0</v>
      </c>
      <c r="D2635" s="15">
        <v>0</v>
      </c>
      <c r="E2635" s="15">
        <v>0</v>
      </c>
      <c r="F2635" s="15">
        <v>0</v>
      </c>
      <c r="G2635" s="11">
        <f t="shared" si="166"/>
        <v>0</v>
      </c>
      <c r="H2635" s="12">
        <f t="shared" si="167"/>
        <v>0</v>
      </c>
      <c r="I2635" s="324" t="s">
        <v>159</v>
      </c>
      <c r="J2635" s="17">
        <f>VLOOKUP(A2635,'TB 2023'!B:J,9,0)</f>
        <v>0</v>
      </c>
      <c r="K2635" s="18">
        <f t="shared" si="165"/>
        <v>0</v>
      </c>
      <c r="L2635" s="17">
        <f>VLOOKUP(A2635,'TB 2023'!B:M,12,0)</f>
        <v>0</v>
      </c>
      <c r="M2635" s="18">
        <f t="shared" si="168"/>
        <v>0</v>
      </c>
      <c r="O2635" s="15"/>
    </row>
    <row r="2636" spans="1:15" ht="13.5">
      <c r="A2636" s="13">
        <v>2010103088</v>
      </c>
      <c r="B2636" s="14" t="s">
        <v>2679</v>
      </c>
      <c r="C2636" s="15">
        <v>0</v>
      </c>
      <c r="D2636" s="15">
        <v>0</v>
      </c>
      <c r="E2636" s="15">
        <v>35406</v>
      </c>
      <c r="F2636" s="15">
        <v>35406</v>
      </c>
      <c r="G2636" s="11">
        <f t="shared" si="166"/>
        <v>0</v>
      </c>
      <c r="H2636" s="12">
        <f t="shared" si="167"/>
        <v>0</v>
      </c>
      <c r="I2636" s="324" t="s">
        <v>159</v>
      </c>
      <c r="J2636" s="17">
        <f>VLOOKUP(A2636,'TB 2023'!B:J,9,0)</f>
        <v>0</v>
      </c>
      <c r="K2636" s="18">
        <f t="shared" si="165"/>
        <v>0</v>
      </c>
      <c r="L2636" s="17">
        <f>VLOOKUP(A2636,'TB 2023'!B:M,12,0)</f>
        <v>35406</v>
      </c>
      <c r="M2636" s="18">
        <f t="shared" si="168"/>
        <v>0</v>
      </c>
      <c r="O2636" s="15"/>
    </row>
    <row r="2637" spans="1:15" ht="13.5">
      <c r="A2637" s="13">
        <v>2010103091</v>
      </c>
      <c r="B2637" s="14" t="s">
        <v>2680</v>
      </c>
      <c r="C2637" s="15">
        <v>747.61020000000019</v>
      </c>
      <c r="D2637" s="15">
        <v>0</v>
      </c>
      <c r="E2637" s="15">
        <v>0</v>
      </c>
      <c r="F2637" s="15">
        <v>0</v>
      </c>
      <c r="G2637" s="11">
        <f t="shared" si="166"/>
        <v>747.61020000000019</v>
      </c>
      <c r="H2637" s="12">
        <f t="shared" si="167"/>
        <v>0</v>
      </c>
      <c r="I2637" s="324" t="s">
        <v>159</v>
      </c>
      <c r="J2637" s="17">
        <f>VLOOKUP(A2637,'TB 2023'!B:J,9,0)</f>
        <v>747.61020000000019</v>
      </c>
      <c r="K2637" s="18">
        <f t="shared" si="165"/>
        <v>0</v>
      </c>
      <c r="L2637" s="17">
        <f>VLOOKUP(A2637,'TB 2023'!B:M,12,0)</f>
        <v>0</v>
      </c>
      <c r="M2637" s="18">
        <f t="shared" si="168"/>
        <v>0</v>
      </c>
      <c r="O2637" s="15"/>
    </row>
    <row r="2638" spans="1:15" ht="13.5">
      <c r="A2638" s="13">
        <v>2010103093</v>
      </c>
      <c r="B2638" s="14" t="s">
        <v>2681</v>
      </c>
      <c r="C2638" s="15">
        <v>0</v>
      </c>
      <c r="D2638" s="15">
        <v>0</v>
      </c>
      <c r="E2638" s="15">
        <v>0</v>
      </c>
      <c r="F2638" s="15">
        <v>0</v>
      </c>
      <c r="G2638" s="11">
        <f t="shared" si="166"/>
        <v>0</v>
      </c>
      <c r="H2638" s="12">
        <f t="shared" si="167"/>
        <v>0</v>
      </c>
      <c r="I2638" s="324" t="s">
        <v>159</v>
      </c>
      <c r="J2638" s="17">
        <f>VLOOKUP(A2638,'TB 2023'!B:J,9,0)</f>
        <v>0</v>
      </c>
      <c r="K2638" s="18">
        <f t="shared" si="165"/>
        <v>0</v>
      </c>
      <c r="L2638" s="17">
        <f>VLOOKUP(A2638,'TB 2023'!B:M,12,0)</f>
        <v>0</v>
      </c>
      <c r="M2638" s="18">
        <f t="shared" si="168"/>
        <v>0</v>
      </c>
      <c r="O2638" s="15"/>
    </row>
    <row r="2639" spans="1:15" ht="13.5">
      <c r="A2639" s="13">
        <v>2010103094</v>
      </c>
      <c r="B2639" s="14" t="s">
        <v>2682</v>
      </c>
      <c r="C2639" s="15">
        <v>7868.3600000000006</v>
      </c>
      <c r="D2639" s="15">
        <v>0</v>
      </c>
      <c r="E2639" s="15">
        <v>0</v>
      </c>
      <c r="F2639" s="15">
        <v>7868.3600000000006</v>
      </c>
      <c r="G2639" s="11">
        <f t="shared" si="166"/>
        <v>0</v>
      </c>
      <c r="H2639" s="12">
        <f t="shared" si="167"/>
        <v>0</v>
      </c>
      <c r="I2639" s="324" t="s">
        <v>159</v>
      </c>
      <c r="J2639" s="17">
        <f>VLOOKUP(A2639,'TB 2023'!B:J,9,0)</f>
        <v>7868.3600000000006</v>
      </c>
      <c r="K2639" s="18">
        <f t="shared" si="165"/>
        <v>0</v>
      </c>
      <c r="L2639" s="17">
        <f>VLOOKUP(A2639,'TB 2023'!B:M,12,0)</f>
        <v>7868.3600000000006</v>
      </c>
      <c r="M2639" s="18">
        <f t="shared" si="168"/>
        <v>0</v>
      </c>
      <c r="O2639" s="15"/>
    </row>
    <row r="2640" spans="1:15" ht="13.5">
      <c r="A2640" s="13">
        <v>2010103095</v>
      </c>
      <c r="B2640" s="14" t="s">
        <v>2683</v>
      </c>
      <c r="C2640" s="15">
        <v>1763.67</v>
      </c>
      <c r="D2640" s="15">
        <v>0</v>
      </c>
      <c r="E2640" s="15">
        <v>0</v>
      </c>
      <c r="F2640" s="15">
        <v>1763.67</v>
      </c>
      <c r="G2640" s="11">
        <f t="shared" si="166"/>
        <v>0</v>
      </c>
      <c r="H2640" s="12">
        <f t="shared" si="167"/>
        <v>0</v>
      </c>
      <c r="I2640" s="324" t="s">
        <v>159</v>
      </c>
      <c r="J2640" s="17">
        <f>VLOOKUP(A2640,'TB 2023'!B:J,9,0)</f>
        <v>1763.67</v>
      </c>
      <c r="K2640" s="18">
        <f t="shared" si="165"/>
        <v>0</v>
      </c>
      <c r="L2640" s="17">
        <f>VLOOKUP(A2640,'TB 2023'!B:M,12,0)</f>
        <v>1763.67</v>
      </c>
      <c r="M2640" s="18">
        <f t="shared" si="168"/>
        <v>0</v>
      </c>
      <c r="O2640" s="15"/>
    </row>
    <row r="2641" spans="1:15" ht="13.5">
      <c r="A2641" s="13">
        <v>2010103096</v>
      </c>
      <c r="B2641" s="14" t="s">
        <v>2684</v>
      </c>
      <c r="C2641" s="15">
        <v>2098.0100000000002</v>
      </c>
      <c r="D2641" s="15">
        <v>0</v>
      </c>
      <c r="E2641" s="15">
        <v>0</v>
      </c>
      <c r="F2641" s="15">
        <v>2098.0100000000002</v>
      </c>
      <c r="G2641" s="11">
        <f t="shared" si="166"/>
        <v>0</v>
      </c>
      <c r="H2641" s="12">
        <f t="shared" si="167"/>
        <v>0</v>
      </c>
      <c r="I2641" s="324" t="s">
        <v>159</v>
      </c>
      <c r="J2641" s="17">
        <f>VLOOKUP(A2641,'TB 2023'!B:J,9,0)</f>
        <v>2098.0100000000002</v>
      </c>
      <c r="K2641" s="18">
        <f t="shared" si="165"/>
        <v>0</v>
      </c>
      <c r="L2641" s="17">
        <f>VLOOKUP(A2641,'TB 2023'!B:M,12,0)</f>
        <v>2098.0100000000002</v>
      </c>
      <c r="M2641" s="18">
        <f t="shared" si="168"/>
        <v>0</v>
      </c>
      <c r="O2641" s="15"/>
    </row>
    <row r="2642" spans="1:15" ht="13.5">
      <c r="A2642" s="13">
        <v>2010103097</v>
      </c>
      <c r="B2642" s="14" t="s">
        <v>2685</v>
      </c>
      <c r="C2642" s="15">
        <v>1053.5999999999999</v>
      </c>
      <c r="D2642" s="15">
        <v>0</v>
      </c>
      <c r="E2642" s="15">
        <v>0</v>
      </c>
      <c r="F2642" s="15">
        <v>1053.5999999999999</v>
      </c>
      <c r="G2642" s="11">
        <f t="shared" si="166"/>
        <v>0</v>
      </c>
      <c r="H2642" s="12">
        <f t="shared" si="167"/>
        <v>0</v>
      </c>
      <c r="I2642" s="324" t="s">
        <v>159</v>
      </c>
      <c r="J2642" s="17">
        <f>VLOOKUP(A2642,'TB 2023'!B:J,9,0)</f>
        <v>1053.5999999999999</v>
      </c>
      <c r="K2642" s="18">
        <f t="shared" si="165"/>
        <v>0</v>
      </c>
      <c r="L2642" s="17">
        <f>VLOOKUP(A2642,'TB 2023'!B:M,12,0)</f>
        <v>1053.5999999999999</v>
      </c>
      <c r="M2642" s="18">
        <f t="shared" si="168"/>
        <v>0</v>
      </c>
      <c r="O2642" s="15"/>
    </row>
    <row r="2643" spans="1:15" ht="13.5">
      <c r="A2643" s="13">
        <v>2010103098</v>
      </c>
      <c r="B2643" s="14" t="s">
        <v>2686</v>
      </c>
      <c r="C2643" s="15">
        <v>1364.77</v>
      </c>
      <c r="D2643" s="15">
        <v>0</v>
      </c>
      <c r="E2643" s="15">
        <v>0</v>
      </c>
      <c r="F2643" s="15">
        <v>1364.77</v>
      </c>
      <c r="G2643" s="11">
        <f t="shared" si="166"/>
        <v>0</v>
      </c>
      <c r="H2643" s="12">
        <f t="shared" si="167"/>
        <v>0</v>
      </c>
      <c r="I2643" s="324" t="s">
        <v>159</v>
      </c>
      <c r="J2643" s="17">
        <f>VLOOKUP(A2643,'TB 2023'!B:J,9,0)</f>
        <v>1364.77</v>
      </c>
      <c r="K2643" s="18">
        <f t="shared" si="165"/>
        <v>0</v>
      </c>
      <c r="L2643" s="17">
        <f>VLOOKUP(A2643,'TB 2023'!B:M,12,0)</f>
        <v>1364.77</v>
      </c>
      <c r="M2643" s="18">
        <f t="shared" si="168"/>
        <v>0</v>
      </c>
      <c r="O2643" s="15"/>
    </row>
    <row r="2644" spans="1:15" ht="13.5">
      <c r="A2644" s="13">
        <v>2010103099</v>
      </c>
      <c r="B2644" s="14" t="s">
        <v>2687</v>
      </c>
      <c r="C2644" s="15">
        <v>3544.07</v>
      </c>
      <c r="D2644" s="15">
        <v>0</v>
      </c>
      <c r="E2644" s="15">
        <v>0</v>
      </c>
      <c r="F2644" s="15">
        <v>3544.07</v>
      </c>
      <c r="G2644" s="11">
        <f t="shared" si="166"/>
        <v>0</v>
      </c>
      <c r="H2644" s="12">
        <f t="shared" si="167"/>
        <v>0</v>
      </c>
      <c r="I2644" s="324" t="s">
        <v>159</v>
      </c>
      <c r="J2644" s="17">
        <f>VLOOKUP(A2644,'TB 2023'!B:J,9,0)</f>
        <v>3544.07</v>
      </c>
      <c r="K2644" s="18">
        <f t="shared" si="165"/>
        <v>0</v>
      </c>
      <c r="L2644" s="17">
        <f>VLOOKUP(A2644,'TB 2023'!B:M,12,0)</f>
        <v>3544.07</v>
      </c>
      <c r="M2644" s="18">
        <f t="shared" si="168"/>
        <v>0</v>
      </c>
      <c r="O2644" s="15"/>
    </row>
    <row r="2645" spans="1:15" ht="13.5">
      <c r="A2645" s="13">
        <v>2010103100</v>
      </c>
      <c r="B2645" s="14" t="s">
        <v>2688</v>
      </c>
      <c r="C2645" s="15">
        <v>2830.79</v>
      </c>
      <c r="D2645" s="15">
        <v>0</v>
      </c>
      <c r="E2645" s="15">
        <v>0</v>
      </c>
      <c r="F2645" s="15">
        <v>2830.79</v>
      </c>
      <c r="G2645" s="11">
        <f t="shared" si="166"/>
        <v>0</v>
      </c>
      <c r="H2645" s="12">
        <f t="shared" si="167"/>
        <v>0</v>
      </c>
      <c r="I2645" s="324" t="s">
        <v>159</v>
      </c>
      <c r="J2645" s="17">
        <f>VLOOKUP(A2645,'TB 2023'!B:J,9,0)</f>
        <v>2830.79</v>
      </c>
      <c r="K2645" s="18">
        <f t="shared" si="165"/>
        <v>0</v>
      </c>
      <c r="L2645" s="17">
        <f>VLOOKUP(A2645,'TB 2023'!B:M,12,0)</f>
        <v>2830.79</v>
      </c>
      <c r="M2645" s="18">
        <f t="shared" si="168"/>
        <v>0</v>
      </c>
      <c r="O2645" s="15"/>
    </row>
    <row r="2646" spans="1:15" ht="13.5">
      <c r="A2646" s="13">
        <v>2010103101</v>
      </c>
      <c r="B2646" s="14" t="s">
        <v>2689</v>
      </c>
      <c r="C2646" s="15">
        <v>2986.59</v>
      </c>
      <c r="D2646" s="15">
        <v>0</v>
      </c>
      <c r="E2646" s="15">
        <v>0</v>
      </c>
      <c r="F2646" s="15">
        <v>2986.59</v>
      </c>
      <c r="G2646" s="11">
        <f t="shared" si="166"/>
        <v>0</v>
      </c>
      <c r="H2646" s="12">
        <f t="shared" si="167"/>
        <v>0</v>
      </c>
      <c r="I2646" s="324" t="s">
        <v>159</v>
      </c>
      <c r="J2646" s="17">
        <f>VLOOKUP(A2646,'TB 2023'!B:J,9,0)</f>
        <v>2986.59</v>
      </c>
      <c r="K2646" s="18">
        <f t="shared" si="165"/>
        <v>0</v>
      </c>
      <c r="L2646" s="17">
        <f>VLOOKUP(A2646,'TB 2023'!B:M,12,0)</f>
        <v>2986.59</v>
      </c>
      <c r="M2646" s="18">
        <f t="shared" si="168"/>
        <v>0</v>
      </c>
      <c r="O2646" s="15"/>
    </row>
    <row r="2647" spans="1:15" ht="13.5">
      <c r="A2647" s="13">
        <v>2010103102</v>
      </c>
      <c r="B2647" s="14" t="s">
        <v>2690</v>
      </c>
      <c r="C2647" s="15">
        <v>837.17000000000007</v>
      </c>
      <c r="D2647" s="15">
        <v>0</v>
      </c>
      <c r="E2647" s="15">
        <v>0</v>
      </c>
      <c r="F2647" s="15">
        <v>837.17000000000007</v>
      </c>
      <c r="G2647" s="11">
        <f t="shared" si="166"/>
        <v>0</v>
      </c>
      <c r="H2647" s="12">
        <f t="shared" si="167"/>
        <v>0</v>
      </c>
      <c r="I2647" s="324" t="s">
        <v>159</v>
      </c>
      <c r="J2647" s="17">
        <f>VLOOKUP(A2647,'TB 2023'!B:J,9,0)</f>
        <v>837.17000000000007</v>
      </c>
      <c r="K2647" s="18">
        <f t="shared" si="165"/>
        <v>0</v>
      </c>
      <c r="L2647" s="17">
        <f>VLOOKUP(A2647,'TB 2023'!B:M,12,0)</f>
        <v>837.17000000000007</v>
      </c>
      <c r="M2647" s="18">
        <f t="shared" si="168"/>
        <v>0</v>
      </c>
      <c r="O2647" s="15"/>
    </row>
    <row r="2648" spans="1:15" ht="13.5">
      <c r="A2648" s="13">
        <v>2010103103</v>
      </c>
      <c r="B2648" s="14" t="s">
        <v>2691</v>
      </c>
      <c r="C2648" s="15">
        <v>3452.9900000000002</v>
      </c>
      <c r="D2648" s="15">
        <v>0</v>
      </c>
      <c r="E2648" s="15">
        <v>0</v>
      </c>
      <c r="F2648" s="15">
        <v>3452.9900000000002</v>
      </c>
      <c r="G2648" s="11">
        <f t="shared" si="166"/>
        <v>0</v>
      </c>
      <c r="H2648" s="12">
        <f t="shared" si="167"/>
        <v>0</v>
      </c>
      <c r="I2648" s="324" t="s">
        <v>159</v>
      </c>
      <c r="J2648" s="17">
        <f>VLOOKUP(A2648,'TB 2023'!B:J,9,0)</f>
        <v>3452.9900000000002</v>
      </c>
      <c r="K2648" s="18">
        <f t="shared" si="165"/>
        <v>0</v>
      </c>
      <c r="L2648" s="17">
        <f>VLOOKUP(A2648,'TB 2023'!B:M,12,0)</f>
        <v>3452.9900000000002</v>
      </c>
      <c r="M2648" s="18">
        <f t="shared" si="168"/>
        <v>0</v>
      </c>
      <c r="O2648" s="15"/>
    </row>
    <row r="2649" spans="1:15" ht="13.5">
      <c r="A2649" s="13">
        <v>2010103104</v>
      </c>
      <c r="B2649" s="14" t="s">
        <v>2692</v>
      </c>
      <c r="C2649" s="15">
        <v>5036.99</v>
      </c>
      <c r="D2649" s="15">
        <v>0</v>
      </c>
      <c r="E2649" s="15">
        <v>0</v>
      </c>
      <c r="F2649" s="15">
        <v>5036.99</v>
      </c>
      <c r="G2649" s="11">
        <f t="shared" si="166"/>
        <v>0</v>
      </c>
      <c r="H2649" s="12">
        <f t="shared" si="167"/>
        <v>0</v>
      </c>
      <c r="I2649" s="324" t="s">
        <v>159</v>
      </c>
      <c r="J2649" s="17">
        <f>VLOOKUP(A2649,'TB 2023'!B:J,9,0)</f>
        <v>5036.99</v>
      </c>
      <c r="K2649" s="18">
        <f t="shared" si="165"/>
        <v>0</v>
      </c>
      <c r="L2649" s="17">
        <f>VLOOKUP(A2649,'TB 2023'!B:M,12,0)</f>
        <v>5036.99</v>
      </c>
      <c r="M2649" s="18">
        <f t="shared" si="168"/>
        <v>0</v>
      </c>
      <c r="O2649" s="15"/>
    </row>
    <row r="2650" spans="1:15" ht="13.5">
      <c r="A2650" s="13">
        <v>2010103105</v>
      </c>
      <c r="B2650" s="14" t="s">
        <v>2693</v>
      </c>
      <c r="C2650" s="15">
        <v>682.91</v>
      </c>
      <c r="D2650" s="15">
        <v>0</v>
      </c>
      <c r="E2650" s="15">
        <v>0</v>
      </c>
      <c r="F2650" s="15">
        <v>682.91</v>
      </c>
      <c r="G2650" s="11">
        <f t="shared" si="166"/>
        <v>0</v>
      </c>
      <c r="H2650" s="12">
        <f t="shared" si="167"/>
        <v>0</v>
      </c>
      <c r="I2650" s="324" t="s">
        <v>159</v>
      </c>
      <c r="J2650" s="17">
        <f>VLOOKUP(A2650,'TB 2023'!B:J,9,0)</f>
        <v>682.91</v>
      </c>
      <c r="K2650" s="18">
        <f t="shared" si="165"/>
        <v>0</v>
      </c>
      <c r="L2650" s="17">
        <f>VLOOKUP(A2650,'TB 2023'!B:M,12,0)</f>
        <v>682.91</v>
      </c>
      <c r="M2650" s="18">
        <f t="shared" si="168"/>
        <v>0</v>
      </c>
      <c r="O2650" s="15"/>
    </row>
    <row r="2651" spans="1:15" ht="13.5">
      <c r="A2651" s="13">
        <v>2010103106</v>
      </c>
      <c r="B2651" s="14" t="s">
        <v>2694</v>
      </c>
      <c r="C2651" s="15">
        <v>211.26</v>
      </c>
      <c r="D2651" s="15">
        <v>0</v>
      </c>
      <c r="E2651" s="15">
        <v>0</v>
      </c>
      <c r="F2651" s="15">
        <v>211.26</v>
      </c>
      <c r="G2651" s="11">
        <f t="shared" si="166"/>
        <v>0</v>
      </c>
      <c r="H2651" s="12">
        <f t="shared" si="167"/>
        <v>0</v>
      </c>
      <c r="I2651" s="324" t="s">
        <v>159</v>
      </c>
      <c r="J2651" s="17">
        <f>VLOOKUP(A2651,'TB 2023'!B:J,9,0)</f>
        <v>211.26</v>
      </c>
      <c r="K2651" s="18">
        <f t="shared" si="165"/>
        <v>0</v>
      </c>
      <c r="L2651" s="17">
        <f>VLOOKUP(A2651,'TB 2023'!B:M,12,0)</f>
        <v>211.26</v>
      </c>
      <c r="M2651" s="18">
        <f t="shared" si="168"/>
        <v>0</v>
      </c>
      <c r="O2651" s="15"/>
    </row>
    <row r="2652" spans="1:15" ht="13.5">
      <c r="A2652" s="13">
        <v>2010103107</v>
      </c>
      <c r="B2652" s="14" t="s">
        <v>2695</v>
      </c>
      <c r="C2652" s="15">
        <v>8359</v>
      </c>
      <c r="D2652" s="15">
        <v>0</v>
      </c>
      <c r="E2652" s="15">
        <v>0</v>
      </c>
      <c r="F2652" s="15">
        <v>8359</v>
      </c>
      <c r="G2652" s="11">
        <f t="shared" si="166"/>
        <v>0</v>
      </c>
      <c r="H2652" s="12">
        <f t="shared" si="167"/>
        <v>0</v>
      </c>
      <c r="I2652" s="324" t="s">
        <v>159</v>
      </c>
      <c r="J2652" s="17">
        <f>VLOOKUP(A2652,'TB 2023'!B:J,9,0)</f>
        <v>8359</v>
      </c>
      <c r="K2652" s="18">
        <f t="shared" si="165"/>
        <v>0</v>
      </c>
      <c r="L2652" s="17">
        <f>VLOOKUP(A2652,'TB 2023'!B:M,12,0)</f>
        <v>8359</v>
      </c>
      <c r="M2652" s="18">
        <f t="shared" si="168"/>
        <v>0</v>
      </c>
      <c r="O2652" s="15"/>
    </row>
    <row r="2653" spans="1:15" ht="13.5">
      <c r="A2653" s="13">
        <v>2010103108</v>
      </c>
      <c r="B2653" s="14" t="s">
        <v>2696</v>
      </c>
      <c r="C2653" s="15">
        <v>2308.75</v>
      </c>
      <c r="D2653" s="15">
        <v>0</v>
      </c>
      <c r="E2653" s="15">
        <v>0</v>
      </c>
      <c r="F2653" s="15">
        <v>2308.75</v>
      </c>
      <c r="G2653" s="11">
        <f t="shared" si="166"/>
        <v>0</v>
      </c>
      <c r="H2653" s="12">
        <f t="shared" si="167"/>
        <v>0</v>
      </c>
      <c r="I2653" s="324" t="s">
        <v>159</v>
      </c>
      <c r="J2653" s="17">
        <f>VLOOKUP(A2653,'TB 2023'!B:J,9,0)</f>
        <v>2308.75</v>
      </c>
      <c r="K2653" s="18">
        <f t="shared" si="165"/>
        <v>0</v>
      </c>
      <c r="L2653" s="17">
        <f>VLOOKUP(A2653,'TB 2023'!B:M,12,0)</f>
        <v>2308.75</v>
      </c>
      <c r="M2653" s="18">
        <f t="shared" si="168"/>
        <v>0</v>
      </c>
      <c r="O2653" s="15"/>
    </row>
    <row r="2654" spans="1:15" ht="13.5">
      <c r="A2654" s="13">
        <v>2010103111</v>
      </c>
      <c r="B2654" s="14" t="s">
        <v>2697</v>
      </c>
      <c r="C2654" s="15">
        <v>0</v>
      </c>
      <c r="D2654" s="15">
        <v>0</v>
      </c>
      <c r="E2654" s="15">
        <v>0</v>
      </c>
      <c r="F2654" s="15">
        <v>0</v>
      </c>
      <c r="G2654" s="11">
        <f t="shared" si="166"/>
        <v>0</v>
      </c>
      <c r="H2654" s="12">
        <f t="shared" si="167"/>
        <v>0</v>
      </c>
      <c r="I2654" s="324" t="s">
        <v>159</v>
      </c>
      <c r="J2654" s="17">
        <f>VLOOKUP(A2654,'TB 2023'!B:J,9,0)</f>
        <v>0</v>
      </c>
      <c r="K2654" s="18">
        <f t="shared" si="165"/>
        <v>0</v>
      </c>
      <c r="L2654" s="17">
        <f>VLOOKUP(A2654,'TB 2023'!B:M,12,0)</f>
        <v>0</v>
      </c>
      <c r="M2654" s="18">
        <f t="shared" si="168"/>
        <v>0</v>
      </c>
      <c r="O2654" s="15"/>
    </row>
    <row r="2655" spans="1:15" ht="13.5">
      <c r="A2655" s="13">
        <v>2010103116</v>
      </c>
      <c r="B2655" s="14" t="s">
        <v>2698</v>
      </c>
      <c r="C2655" s="15">
        <v>0</v>
      </c>
      <c r="D2655" s="15">
        <v>0</v>
      </c>
      <c r="E2655" s="15">
        <v>0</v>
      </c>
      <c r="F2655" s="15">
        <v>0</v>
      </c>
      <c r="G2655" s="11">
        <f t="shared" si="166"/>
        <v>0</v>
      </c>
      <c r="H2655" s="12">
        <f t="shared" si="167"/>
        <v>0</v>
      </c>
      <c r="I2655" s="324" t="s">
        <v>159</v>
      </c>
      <c r="J2655" s="17">
        <f>VLOOKUP(A2655,'TB 2023'!B:J,9,0)</f>
        <v>0</v>
      </c>
      <c r="K2655" s="18">
        <f t="shared" si="165"/>
        <v>0</v>
      </c>
      <c r="L2655" s="17">
        <f>VLOOKUP(A2655,'TB 2023'!B:M,12,0)</f>
        <v>0</v>
      </c>
      <c r="M2655" s="18">
        <f t="shared" si="168"/>
        <v>0</v>
      </c>
      <c r="O2655" s="15"/>
    </row>
    <row r="2656" spans="1:15" ht="13.5">
      <c r="A2656" s="13">
        <v>2010103117</v>
      </c>
      <c r="B2656" s="14" t="s">
        <v>2699</v>
      </c>
      <c r="C2656" s="15">
        <v>2659.66</v>
      </c>
      <c r="D2656" s="15">
        <v>0</v>
      </c>
      <c r="E2656" s="15">
        <v>0</v>
      </c>
      <c r="F2656" s="15">
        <v>2659.66</v>
      </c>
      <c r="G2656" s="11">
        <f t="shared" si="166"/>
        <v>0</v>
      </c>
      <c r="H2656" s="12">
        <f t="shared" si="167"/>
        <v>0</v>
      </c>
      <c r="I2656" s="324" t="s">
        <v>159</v>
      </c>
      <c r="J2656" s="17">
        <f>VLOOKUP(A2656,'TB 2023'!B:J,9,0)</f>
        <v>2659.66</v>
      </c>
      <c r="K2656" s="18">
        <f t="shared" si="165"/>
        <v>0</v>
      </c>
      <c r="L2656" s="17">
        <f>VLOOKUP(A2656,'TB 2023'!B:M,12,0)</f>
        <v>2659.66</v>
      </c>
      <c r="M2656" s="18">
        <f t="shared" si="168"/>
        <v>0</v>
      </c>
      <c r="O2656" s="15"/>
    </row>
    <row r="2657" spans="1:15" ht="13.5">
      <c r="A2657" s="13">
        <v>2010103118</v>
      </c>
      <c r="B2657" s="14" t="s">
        <v>2700</v>
      </c>
      <c r="C2657" s="15">
        <v>0</v>
      </c>
      <c r="D2657" s="15">
        <v>47490.05</v>
      </c>
      <c r="E2657" s="15">
        <v>85000</v>
      </c>
      <c r="F2657" s="15">
        <v>69483</v>
      </c>
      <c r="G2657" s="11">
        <f t="shared" si="166"/>
        <v>0</v>
      </c>
      <c r="H2657" s="12">
        <f t="shared" si="167"/>
        <v>31973.050000000003</v>
      </c>
      <c r="I2657" s="324" t="s">
        <v>159</v>
      </c>
      <c r="J2657" s="17">
        <f>VLOOKUP(A2657,'TB 2023'!B:J,9,0)</f>
        <v>0</v>
      </c>
      <c r="K2657" s="18">
        <f t="shared" si="165"/>
        <v>0</v>
      </c>
      <c r="L2657" s="17">
        <f>VLOOKUP(A2657,'TB 2023'!B:M,12,0)</f>
        <v>69483</v>
      </c>
      <c r="M2657" s="18">
        <f t="shared" si="168"/>
        <v>0</v>
      </c>
      <c r="O2657" s="15"/>
    </row>
    <row r="2658" spans="1:15" ht="13.5">
      <c r="A2658" s="13">
        <v>2010103119</v>
      </c>
      <c r="B2658" s="14" t="s">
        <v>2701</v>
      </c>
      <c r="C2658" s="15">
        <v>0</v>
      </c>
      <c r="D2658" s="15">
        <v>0</v>
      </c>
      <c r="E2658" s="15">
        <v>15985</v>
      </c>
      <c r="F2658" s="15">
        <v>15985</v>
      </c>
      <c r="G2658" s="11">
        <f t="shared" si="166"/>
        <v>0</v>
      </c>
      <c r="H2658" s="12">
        <f t="shared" si="167"/>
        <v>0</v>
      </c>
      <c r="I2658" s="324" t="s">
        <v>159</v>
      </c>
      <c r="J2658" s="17">
        <f>VLOOKUP(A2658,'TB 2023'!B:J,9,0)</f>
        <v>0</v>
      </c>
      <c r="K2658" s="18">
        <f t="shared" si="165"/>
        <v>0</v>
      </c>
      <c r="L2658" s="17">
        <f>VLOOKUP(A2658,'TB 2023'!B:M,12,0)</f>
        <v>15985</v>
      </c>
      <c r="M2658" s="18">
        <f t="shared" si="168"/>
        <v>0</v>
      </c>
      <c r="O2658" s="15"/>
    </row>
    <row r="2659" spans="1:15" ht="13.5">
      <c r="A2659" s="13">
        <v>2010103120</v>
      </c>
      <c r="B2659" s="14" t="s">
        <v>2702</v>
      </c>
      <c r="C2659" s="15">
        <v>0</v>
      </c>
      <c r="D2659" s="15">
        <v>0</v>
      </c>
      <c r="E2659" s="15">
        <v>46271.4</v>
      </c>
      <c r="F2659" s="15">
        <v>46271.4</v>
      </c>
      <c r="G2659" s="11">
        <f t="shared" si="166"/>
        <v>0</v>
      </c>
      <c r="H2659" s="12">
        <f t="shared" si="167"/>
        <v>0</v>
      </c>
      <c r="I2659" s="324" t="s">
        <v>159</v>
      </c>
      <c r="J2659" s="17">
        <f>VLOOKUP(A2659,'TB 2023'!B:J,9,0)</f>
        <v>0</v>
      </c>
      <c r="K2659" s="18">
        <f t="shared" si="165"/>
        <v>0</v>
      </c>
      <c r="L2659" s="17">
        <f>VLOOKUP(A2659,'TB 2023'!B:M,12,0)</f>
        <v>46271.4</v>
      </c>
      <c r="M2659" s="18">
        <f t="shared" si="168"/>
        <v>0</v>
      </c>
      <c r="O2659" s="15"/>
    </row>
    <row r="2660" spans="1:15" ht="13.5">
      <c r="A2660" s="13">
        <v>2010103121</v>
      </c>
      <c r="B2660" s="14" t="s">
        <v>2703</v>
      </c>
      <c r="C2660" s="15">
        <v>0</v>
      </c>
      <c r="D2660" s="15">
        <v>466509.51</v>
      </c>
      <c r="E2660" s="15">
        <v>537668.39</v>
      </c>
      <c r="F2660" s="15">
        <v>71158.880000000005</v>
      </c>
      <c r="G2660" s="11">
        <f t="shared" si="166"/>
        <v>0</v>
      </c>
      <c r="H2660" s="12">
        <f t="shared" si="167"/>
        <v>0</v>
      </c>
      <c r="I2660" s="324" t="s">
        <v>159</v>
      </c>
      <c r="J2660" s="17">
        <f>VLOOKUP(A2660,'TB 2023'!B:J,9,0)</f>
        <v>0</v>
      </c>
      <c r="K2660" s="18">
        <f t="shared" si="165"/>
        <v>0</v>
      </c>
      <c r="L2660" s="17">
        <f>VLOOKUP(A2660,'TB 2023'!B:M,12,0)</f>
        <v>71158.880000000005</v>
      </c>
      <c r="M2660" s="18">
        <f t="shared" si="168"/>
        <v>0</v>
      </c>
      <c r="O2660" s="15"/>
    </row>
    <row r="2661" spans="1:15" ht="13.5">
      <c r="A2661" s="13">
        <v>2010103122</v>
      </c>
      <c r="B2661" s="14" t="s">
        <v>2704</v>
      </c>
      <c r="C2661" s="15">
        <v>2500</v>
      </c>
      <c r="D2661" s="15">
        <v>0</v>
      </c>
      <c r="E2661" s="15">
        <v>0</v>
      </c>
      <c r="F2661" s="15">
        <v>2500</v>
      </c>
      <c r="G2661" s="11">
        <f t="shared" si="166"/>
        <v>0</v>
      </c>
      <c r="H2661" s="12">
        <f t="shared" si="167"/>
        <v>0</v>
      </c>
      <c r="I2661" s="324" t="s">
        <v>159</v>
      </c>
      <c r="J2661" s="17">
        <f>VLOOKUP(A2661,'TB 2023'!B:J,9,0)</f>
        <v>2500</v>
      </c>
      <c r="K2661" s="18">
        <f t="shared" si="165"/>
        <v>0</v>
      </c>
      <c r="L2661" s="17">
        <f>VLOOKUP(A2661,'TB 2023'!B:M,12,0)</f>
        <v>2500</v>
      </c>
      <c r="M2661" s="18">
        <f t="shared" si="168"/>
        <v>0</v>
      </c>
      <c r="O2661" s="15"/>
    </row>
    <row r="2662" spans="1:15" ht="13.5">
      <c r="A2662" s="13">
        <v>2010103123</v>
      </c>
      <c r="B2662" s="14" t="s">
        <v>2705</v>
      </c>
      <c r="C2662" s="15">
        <v>0</v>
      </c>
      <c r="D2662" s="15">
        <v>0</v>
      </c>
      <c r="E2662" s="15">
        <v>0</v>
      </c>
      <c r="F2662" s="15">
        <v>0</v>
      </c>
      <c r="G2662" s="11">
        <f t="shared" si="166"/>
        <v>0</v>
      </c>
      <c r="H2662" s="12">
        <f t="shared" si="167"/>
        <v>0</v>
      </c>
      <c r="I2662" s="324" t="s">
        <v>159</v>
      </c>
      <c r="J2662" s="17">
        <f>VLOOKUP(A2662,'TB 2023'!B:J,9,0)</f>
        <v>0</v>
      </c>
      <c r="K2662" s="18">
        <f t="shared" si="165"/>
        <v>0</v>
      </c>
      <c r="L2662" s="17">
        <f>VLOOKUP(A2662,'TB 2023'!B:M,12,0)</f>
        <v>0</v>
      </c>
      <c r="M2662" s="18">
        <f t="shared" si="168"/>
        <v>0</v>
      </c>
      <c r="O2662" s="15"/>
    </row>
    <row r="2663" spans="1:15" ht="13.5">
      <c r="A2663" s="13">
        <v>2010103124</v>
      </c>
      <c r="B2663" s="14" t="s">
        <v>2706</v>
      </c>
      <c r="C2663" s="15">
        <v>2000</v>
      </c>
      <c r="D2663" s="15">
        <v>0</v>
      </c>
      <c r="E2663" s="15">
        <v>0</v>
      </c>
      <c r="F2663" s="15">
        <v>2000</v>
      </c>
      <c r="G2663" s="11">
        <f t="shared" si="166"/>
        <v>0</v>
      </c>
      <c r="H2663" s="12">
        <f t="shared" si="167"/>
        <v>0</v>
      </c>
      <c r="I2663" s="324" t="s">
        <v>159</v>
      </c>
      <c r="J2663" s="17">
        <f>VLOOKUP(A2663,'TB 2023'!B:J,9,0)</f>
        <v>2000</v>
      </c>
      <c r="K2663" s="18">
        <f t="shared" si="165"/>
        <v>0</v>
      </c>
      <c r="L2663" s="17">
        <f>VLOOKUP(A2663,'TB 2023'!B:M,12,0)</f>
        <v>2000</v>
      </c>
      <c r="M2663" s="18">
        <f t="shared" si="168"/>
        <v>0</v>
      </c>
      <c r="O2663" s="15"/>
    </row>
    <row r="2664" spans="1:15" ht="13.5">
      <c r="A2664" s="13">
        <v>2010103125</v>
      </c>
      <c r="B2664" s="14" t="s">
        <v>2707</v>
      </c>
      <c r="C2664" s="15">
        <v>0</v>
      </c>
      <c r="D2664" s="15">
        <v>0</v>
      </c>
      <c r="E2664" s="15">
        <v>21505</v>
      </c>
      <c r="F2664" s="15">
        <v>21505</v>
      </c>
      <c r="G2664" s="11">
        <f t="shared" si="166"/>
        <v>0</v>
      </c>
      <c r="H2664" s="12">
        <f t="shared" si="167"/>
        <v>0</v>
      </c>
      <c r="I2664" s="324" t="s">
        <v>159</v>
      </c>
      <c r="J2664" s="17">
        <f>VLOOKUP(A2664,'TB 2023'!B:J,9,0)</f>
        <v>0</v>
      </c>
      <c r="K2664" s="18">
        <f t="shared" si="165"/>
        <v>0</v>
      </c>
      <c r="L2664" s="17">
        <f>VLOOKUP(A2664,'TB 2023'!B:M,12,0)</f>
        <v>21505</v>
      </c>
      <c r="M2664" s="18">
        <f t="shared" si="168"/>
        <v>0</v>
      </c>
      <c r="O2664" s="15"/>
    </row>
    <row r="2665" spans="1:15" ht="13.5">
      <c r="A2665" s="13">
        <v>2010103126</v>
      </c>
      <c r="B2665" s="14" t="s">
        <v>2708</v>
      </c>
      <c r="C2665" s="15">
        <v>0</v>
      </c>
      <c r="D2665" s="15">
        <v>0</v>
      </c>
      <c r="E2665" s="15">
        <v>0</v>
      </c>
      <c r="F2665" s="15">
        <v>0</v>
      </c>
      <c r="G2665" s="11">
        <f t="shared" si="166"/>
        <v>0</v>
      </c>
      <c r="H2665" s="12">
        <f t="shared" si="167"/>
        <v>0</v>
      </c>
      <c r="I2665" s="324" t="s">
        <v>159</v>
      </c>
      <c r="J2665" s="17">
        <f>VLOOKUP(A2665,'TB 2023'!B:J,9,0)</f>
        <v>0</v>
      </c>
      <c r="K2665" s="18">
        <f t="shared" si="165"/>
        <v>0</v>
      </c>
      <c r="L2665" s="17">
        <f>VLOOKUP(A2665,'TB 2023'!B:M,12,0)</f>
        <v>0</v>
      </c>
      <c r="M2665" s="18">
        <f t="shared" si="168"/>
        <v>0</v>
      </c>
      <c r="O2665" s="15"/>
    </row>
    <row r="2666" spans="1:15" ht="13.5">
      <c r="A2666" s="13">
        <v>2010103127</v>
      </c>
      <c r="B2666" s="14" t="s">
        <v>2709</v>
      </c>
      <c r="C2666" s="15">
        <v>0</v>
      </c>
      <c r="D2666" s="15">
        <v>0</v>
      </c>
      <c r="E2666" s="15">
        <v>437668.39</v>
      </c>
      <c r="F2666" s="15">
        <v>437668.39</v>
      </c>
      <c r="G2666" s="11">
        <f t="shared" si="166"/>
        <v>0</v>
      </c>
      <c r="H2666" s="12">
        <f t="shared" si="167"/>
        <v>0</v>
      </c>
      <c r="I2666" s="324" t="s">
        <v>159</v>
      </c>
      <c r="J2666" s="17">
        <f>VLOOKUP(A2666,'TB 2023'!B:J,9,0)</f>
        <v>0</v>
      </c>
      <c r="K2666" s="18">
        <f t="shared" si="165"/>
        <v>0</v>
      </c>
      <c r="L2666" s="17">
        <f>VLOOKUP(A2666,'TB 2023'!B:M,12,0)</f>
        <v>437668.39</v>
      </c>
      <c r="M2666" s="18">
        <f t="shared" si="168"/>
        <v>0</v>
      </c>
      <c r="O2666" s="15"/>
    </row>
    <row r="2667" spans="1:15" ht="13.5">
      <c r="A2667" s="13">
        <v>2010103128</v>
      </c>
      <c r="B2667" s="14" t="s">
        <v>2710</v>
      </c>
      <c r="C2667" s="15">
        <v>0</v>
      </c>
      <c r="D2667" s="15">
        <v>0</v>
      </c>
      <c r="E2667" s="15">
        <v>0</v>
      </c>
      <c r="F2667" s="15">
        <v>0</v>
      </c>
      <c r="G2667" s="11">
        <f t="shared" si="166"/>
        <v>0</v>
      </c>
      <c r="H2667" s="12">
        <f t="shared" si="167"/>
        <v>0</v>
      </c>
      <c r="I2667" s="324" t="s">
        <v>159</v>
      </c>
      <c r="J2667" s="17">
        <f>VLOOKUP(A2667,'TB 2023'!B:J,9,0)</f>
        <v>0</v>
      </c>
      <c r="K2667" s="18">
        <f t="shared" si="165"/>
        <v>0</v>
      </c>
      <c r="L2667" s="17">
        <f>VLOOKUP(A2667,'TB 2023'!B:M,12,0)</f>
        <v>0</v>
      </c>
      <c r="M2667" s="18">
        <f t="shared" si="168"/>
        <v>0</v>
      </c>
      <c r="O2667" s="15"/>
    </row>
    <row r="2668" spans="1:15" ht="13.5">
      <c r="A2668" s="13">
        <v>2010103129</v>
      </c>
      <c r="B2668" s="14" t="s">
        <v>2711</v>
      </c>
      <c r="C2668" s="15">
        <v>0</v>
      </c>
      <c r="D2668" s="15">
        <v>0</v>
      </c>
      <c r="E2668" s="15">
        <v>0</v>
      </c>
      <c r="F2668" s="15">
        <v>0</v>
      </c>
      <c r="G2668" s="11">
        <f t="shared" si="166"/>
        <v>0</v>
      </c>
      <c r="H2668" s="12">
        <f t="shared" si="167"/>
        <v>0</v>
      </c>
      <c r="I2668" s="324" t="s">
        <v>159</v>
      </c>
      <c r="J2668" s="17">
        <f>VLOOKUP(A2668,'TB 2023'!B:J,9,0)</f>
        <v>0</v>
      </c>
      <c r="K2668" s="18">
        <f t="shared" si="165"/>
        <v>0</v>
      </c>
      <c r="L2668" s="17">
        <f>VLOOKUP(A2668,'TB 2023'!B:M,12,0)</f>
        <v>0</v>
      </c>
      <c r="M2668" s="18">
        <f t="shared" si="168"/>
        <v>0</v>
      </c>
      <c r="O2668" s="15"/>
    </row>
    <row r="2669" spans="1:15" ht="13.5">
      <c r="A2669" s="13">
        <v>2010103130</v>
      </c>
      <c r="B2669" s="14" t="s">
        <v>2712</v>
      </c>
      <c r="C2669" s="15">
        <v>0</v>
      </c>
      <c r="D2669" s="15">
        <v>0</v>
      </c>
      <c r="E2669" s="15">
        <v>7013.8</v>
      </c>
      <c r="F2669" s="15">
        <v>7013.8</v>
      </c>
      <c r="G2669" s="11">
        <f t="shared" si="166"/>
        <v>0</v>
      </c>
      <c r="H2669" s="12">
        <f t="shared" si="167"/>
        <v>0</v>
      </c>
      <c r="I2669" s="324" t="s">
        <v>159</v>
      </c>
      <c r="J2669" s="17">
        <f>VLOOKUP(A2669,'TB 2023'!B:J,9,0)</f>
        <v>0</v>
      </c>
      <c r="K2669" s="18">
        <f t="shared" si="165"/>
        <v>0</v>
      </c>
      <c r="L2669" s="17">
        <f>VLOOKUP(A2669,'TB 2023'!B:M,12,0)</f>
        <v>7013.8</v>
      </c>
      <c r="M2669" s="18">
        <f t="shared" si="168"/>
        <v>0</v>
      </c>
      <c r="O2669" s="15"/>
    </row>
    <row r="2670" spans="1:15" ht="13.5">
      <c r="A2670" s="13">
        <v>2010103131</v>
      </c>
      <c r="B2670" s="14" t="s">
        <v>2713</v>
      </c>
      <c r="C2670" s="15">
        <v>0</v>
      </c>
      <c r="D2670" s="15">
        <v>0</v>
      </c>
      <c r="E2670" s="15">
        <v>15950.5</v>
      </c>
      <c r="F2670" s="15">
        <v>15950.5</v>
      </c>
      <c r="G2670" s="11">
        <f t="shared" si="166"/>
        <v>0</v>
      </c>
      <c r="H2670" s="12">
        <f t="shared" si="167"/>
        <v>0</v>
      </c>
      <c r="I2670" s="324" t="s">
        <v>159</v>
      </c>
      <c r="J2670" s="17">
        <f>VLOOKUP(A2670,'TB 2023'!B:J,9,0)</f>
        <v>0</v>
      </c>
      <c r="K2670" s="18">
        <f t="shared" si="165"/>
        <v>0</v>
      </c>
      <c r="L2670" s="17">
        <f>VLOOKUP(A2670,'TB 2023'!B:M,12,0)</f>
        <v>15950.5</v>
      </c>
      <c r="M2670" s="18">
        <f t="shared" si="168"/>
        <v>0</v>
      </c>
      <c r="O2670" s="15"/>
    </row>
    <row r="2671" spans="1:15" ht="13.5">
      <c r="A2671" s="13">
        <v>2010103132</v>
      </c>
      <c r="B2671" s="14" t="s">
        <v>2714</v>
      </c>
      <c r="C2671" s="15">
        <v>0</v>
      </c>
      <c r="D2671" s="15">
        <v>0</v>
      </c>
      <c r="E2671" s="15">
        <v>4082.5</v>
      </c>
      <c r="F2671" s="15">
        <v>2472.5</v>
      </c>
      <c r="G2671" s="11">
        <f t="shared" si="166"/>
        <v>1610</v>
      </c>
      <c r="H2671" s="12">
        <f t="shared" si="167"/>
        <v>0</v>
      </c>
      <c r="I2671" s="324" t="s">
        <v>159</v>
      </c>
      <c r="J2671" s="17">
        <f>VLOOKUP(A2671,'TB 2023'!B:J,9,0)</f>
        <v>0</v>
      </c>
      <c r="K2671" s="18">
        <f t="shared" si="165"/>
        <v>0</v>
      </c>
      <c r="L2671" s="17">
        <f>VLOOKUP(A2671,'TB 2023'!B:M,12,0)</f>
        <v>2472.5</v>
      </c>
      <c r="M2671" s="18">
        <f t="shared" si="168"/>
        <v>0</v>
      </c>
      <c r="O2671" s="15"/>
    </row>
    <row r="2672" spans="1:15" ht="13.5">
      <c r="A2672" s="13">
        <v>2010104019</v>
      </c>
      <c r="B2672" s="14" t="s">
        <v>2715</v>
      </c>
      <c r="C2672" s="15">
        <v>0</v>
      </c>
      <c r="D2672" s="15">
        <v>0</v>
      </c>
      <c r="E2672" s="15">
        <v>0</v>
      </c>
      <c r="F2672" s="15">
        <v>0</v>
      </c>
      <c r="G2672" s="11">
        <f t="shared" si="166"/>
        <v>0</v>
      </c>
      <c r="H2672" s="12">
        <f t="shared" si="167"/>
        <v>0</v>
      </c>
      <c r="I2672" s="324" t="s">
        <v>159</v>
      </c>
      <c r="J2672" s="17">
        <f>VLOOKUP(A2672,'TB 2023'!B:J,9,0)</f>
        <v>0</v>
      </c>
      <c r="K2672" s="18">
        <f t="shared" si="165"/>
        <v>0</v>
      </c>
      <c r="L2672" s="17">
        <f>VLOOKUP(A2672,'TB 2023'!B:M,12,0)</f>
        <v>0</v>
      </c>
      <c r="M2672" s="18">
        <f t="shared" si="168"/>
        <v>0</v>
      </c>
      <c r="O2672" s="15"/>
    </row>
    <row r="2673" spans="1:15" ht="13.5">
      <c r="A2673" s="13">
        <v>2010105001</v>
      </c>
      <c r="B2673" s="14" t="s">
        <v>2716</v>
      </c>
      <c r="C2673" s="15">
        <v>0</v>
      </c>
      <c r="D2673" s="15">
        <v>605.6</v>
      </c>
      <c r="E2673" s="15">
        <v>5006.6400000000003</v>
      </c>
      <c r="F2673" s="15">
        <v>5006.6400000000003</v>
      </c>
      <c r="G2673" s="11">
        <f t="shared" si="166"/>
        <v>0</v>
      </c>
      <c r="H2673" s="12">
        <f t="shared" si="167"/>
        <v>605.60000000000036</v>
      </c>
      <c r="I2673" s="324" t="s">
        <v>159</v>
      </c>
      <c r="J2673" s="17">
        <f>VLOOKUP(A2673,'TB 2023'!B:J,9,0)</f>
        <v>0</v>
      </c>
      <c r="K2673" s="18">
        <f t="shared" si="165"/>
        <v>0</v>
      </c>
      <c r="L2673" s="17">
        <f>VLOOKUP(A2673,'TB 2023'!B:M,12,0)</f>
        <v>5006.6400000000003</v>
      </c>
      <c r="M2673" s="18">
        <f t="shared" si="168"/>
        <v>0</v>
      </c>
      <c r="O2673" s="15"/>
    </row>
    <row r="2674" spans="1:15" ht="13.5">
      <c r="A2674" s="13">
        <v>2010105002</v>
      </c>
      <c r="B2674" s="14" t="s">
        <v>2717</v>
      </c>
      <c r="C2674" s="15">
        <v>0</v>
      </c>
      <c r="D2674" s="15">
        <v>9159.4699999999993</v>
      </c>
      <c r="E2674" s="15">
        <v>103077.18000000001</v>
      </c>
      <c r="F2674" s="15">
        <v>119857.36</v>
      </c>
      <c r="G2674" s="11">
        <f t="shared" si="166"/>
        <v>0</v>
      </c>
      <c r="H2674" s="12">
        <f t="shared" si="167"/>
        <v>25939.649999999994</v>
      </c>
      <c r="I2674" s="324" t="s">
        <v>159</v>
      </c>
      <c r="J2674" s="17">
        <f>VLOOKUP(A2674,'TB 2023'!B:J,9,0)</f>
        <v>0</v>
      </c>
      <c r="K2674" s="18">
        <f t="shared" si="165"/>
        <v>0</v>
      </c>
      <c r="L2674" s="17">
        <f>VLOOKUP(A2674,'TB 2023'!B:M,12,0)</f>
        <v>119857.36</v>
      </c>
      <c r="M2674" s="18">
        <f t="shared" si="168"/>
        <v>0</v>
      </c>
      <c r="O2674" s="15"/>
    </row>
    <row r="2675" spans="1:15" ht="13.5">
      <c r="A2675" s="13">
        <v>2010105003</v>
      </c>
      <c r="B2675" s="14" t="s">
        <v>2718</v>
      </c>
      <c r="C2675" s="15">
        <v>0</v>
      </c>
      <c r="D2675" s="15">
        <v>120380.37</v>
      </c>
      <c r="E2675" s="15">
        <v>270000</v>
      </c>
      <c r="F2675" s="15">
        <v>185360.39</v>
      </c>
      <c r="G2675" s="11">
        <f t="shared" si="166"/>
        <v>0</v>
      </c>
      <c r="H2675" s="12">
        <f t="shared" si="167"/>
        <v>35740.760000000009</v>
      </c>
      <c r="I2675" s="324" t="s">
        <v>159</v>
      </c>
      <c r="J2675" s="17">
        <f>VLOOKUP(A2675,'TB 2023'!B:J,9,0)</f>
        <v>0</v>
      </c>
      <c r="K2675" s="18">
        <f t="shared" si="165"/>
        <v>0</v>
      </c>
      <c r="L2675" s="17">
        <f>VLOOKUP(A2675,'TB 2023'!B:M,12,0)</f>
        <v>185360.39</v>
      </c>
      <c r="M2675" s="18">
        <f t="shared" si="168"/>
        <v>0</v>
      </c>
      <c r="O2675" s="15"/>
    </row>
    <row r="2676" spans="1:15" ht="13.5">
      <c r="A2676" s="13">
        <v>2010105005</v>
      </c>
      <c r="B2676" s="14" t="s">
        <v>2719</v>
      </c>
      <c r="C2676" s="15">
        <v>0</v>
      </c>
      <c r="D2676" s="15">
        <v>269655.57</v>
      </c>
      <c r="E2676" s="15">
        <v>604411.77</v>
      </c>
      <c r="F2676" s="15">
        <v>682652.23</v>
      </c>
      <c r="G2676" s="11">
        <f t="shared" si="166"/>
        <v>0</v>
      </c>
      <c r="H2676" s="12">
        <f t="shared" si="167"/>
        <v>347896.03</v>
      </c>
      <c r="I2676" s="324" t="s">
        <v>159</v>
      </c>
      <c r="J2676" s="17">
        <f>VLOOKUP(A2676,'TB 2023'!B:J,9,0)</f>
        <v>0</v>
      </c>
      <c r="K2676" s="18">
        <f t="shared" si="165"/>
        <v>0</v>
      </c>
      <c r="L2676" s="17">
        <f>VLOOKUP(A2676,'TB 2023'!B:M,12,0)</f>
        <v>682652.23</v>
      </c>
      <c r="M2676" s="18">
        <f t="shared" si="168"/>
        <v>0</v>
      </c>
      <c r="O2676" s="15"/>
    </row>
    <row r="2677" spans="1:15" ht="13.5">
      <c r="A2677" s="13">
        <v>2010105006</v>
      </c>
      <c r="B2677" s="14" t="s">
        <v>2720</v>
      </c>
      <c r="C2677" s="15">
        <v>0</v>
      </c>
      <c r="D2677" s="15">
        <v>1633.43</v>
      </c>
      <c r="E2677" s="15">
        <v>24556.77</v>
      </c>
      <c r="F2677" s="15">
        <v>22923.34</v>
      </c>
      <c r="G2677" s="11">
        <f t="shared" si="166"/>
        <v>0</v>
      </c>
      <c r="H2677" s="12">
        <f t="shared" si="167"/>
        <v>0</v>
      </c>
      <c r="I2677" s="324" t="s">
        <v>159</v>
      </c>
      <c r="J2677" s="17">
        <f>VLOOKUP(A2677,'TB 2023'!B:J,9,0)</f>
        <v>0</v>
      </c>
      <c r="K2677" s="18">
        <f t="shared" si="165"/>
        <v>0</v>
      </c>
      <c r="L2677" s="17">
        <f>VLOOKUP(A2677,'TB 2023'!B:M,12,0)</f>
        <v>22923.34</v>
      </c>
      <c r="M2677" s="18">
        <f t="shared" si="168"/>
        <v>0</v>
      </c>
      <c r="O2677" s="15"/>
    </row>
    <row r="2678" spans="1:15" ht="13.5">
      <c r="A2678" s="13">
        <v>2010105007</v>
      </c>
      <c r="B2678" s="14" t="s">
        <v>2721</v>
      </c>
      <c r="C2678" s="15">
        <v>0</v>
      </c>
      <c r="D2678" s="15">
        <v>0</v>
      </c>
      <c r="E2678" s="15">
        <v>0</v>
      </c>
      <c r="F2678" s="15">
        <v>0</v>
      </c>
      <c r="G2678" s="11">
        <f t="shared" si="166"/>
        <v>0</v>
      </c>
      <c r="H2678" s="12">
        <f t="shared" si="167"/>
        <v>0</v>
      </c>
      <c r="I2678" s="324" t="s">
        <v>159</v>
      </c>
      <c r="J2678" s="17">
        <f>VLOOKUP(A2678,'TB 2023'!B:J,9,0)</f>
        <v>0</v>
      </c>
      <c r="K2678" s="18">
        <f t="shared" si="165"/>
        <v>0</v>
      </c>
      <c r="L2678" s="17">
        <f>VLOOKUP(A2678,'TB 2023'!B:M,12,0)</f>
        <v>0</v>
      </c>
      <c r="M2678" s="18">
        <f t="shared" si="168"/>
        <v>0</v>
      </c>
      <c r="O2678" s="15"/>
    </row>
    <row r="2679" spans="1:15" ht="13.5">
      <c r="A2679" s="13">
        <v>2010105009</v>
      </c>
      <c r="B2679" s="14" t="s">
        <v>2722</v>
      </c>
      <c r="C2679" s="15">
        <v>0</v>
      </c>
      <c r="D2679" s="15">
        <v>13832.44</v>
      </c>
      <c r="E2679" s="15">
        <v>17190</v>
      </c>
      <c r="F2679" s="15">
        <v>7190</v>
      </c>
      <c r="G2679" s="11">
        <f t="shared" si="166"/>
        <v>0</v>
      </c>
      <c r="H2679" s="12">
        <f t="shared" si="167"/>
        <v>3832.4400000000023</v>
      </c>
      <c r="I2679" s="324" t="s">
        <v>159</v>
      </c>
      <c r="J2679" s="17">
        <f>VLOOKUP(A2679,'TB 2023'!B:J,9,0)</f>
        <v>0</v>
      </c>
      <c r="K2679" s="18">
        <f t="shared" si="165"/>
        <v>0</v>
      </c>
      <c r="L2679" s="17">
        <f>VLOOKUP(A2679,'TB 2023'!B:M,12,0)</f>
        <v>7190</v>
      </c>
      <c r="M2679" s="18">
        <f t="shared" si="168"/>
        <v>0</v>
      </c>
      <c r="O2679" s="15"/>
    </row>
    <row r="2680" spans="1:15" ht="13.5">
      <c r="A2680" s="13">
        <v>2010105010</v>
      </c>
      <c r="B2680" s="14" t="s">
        <v>2723</v>
      </c>
      <c r="C2680" s="15">
        <v>0</v>
      </c>
      <c r="D2680" s="15">
        <v>14556</v>
      </c>
      <c r="E2680" s="15">
        <v>56279.73</v>
      </c>
      <c r="F2680" s="15">
        <v>41723.72999</v>
      </c>
      <c r="G2680" s="11">
        <f t="shared" si="166"/>
        <v>1.0000003385357559E-5</v>
      </c>
      <c r="H2680" s="12">
        <f t="shared" si="167"/>
        <v>0</v>
      </c>
      <c r="I2680" s="324" t="s">
        <v>159</v>
      </c>
      <c r="J2680" s="17">
        <f>VLOOKUP(A2680,'TB 2023'!B:J,9,0)</f>
        <v>0</v>
      </c>
      <c r="K2680" s="18">
        <f t="shared" si="165"/>
        <v>0</v>
      </c>
      <c r="L2680" s="17">
        <f>VLOOKUP(A2680,'TB 2023'!B:M,12,0)</f>
        <v>41723.72999</v>
      </c>
      <c r="M2680" s="18">
        <f t="shared" si="168"/>
        <v>0</v>
      </c>
      <c r="O2680" s="15"/>
    </row>
    <row r="2681" spans="1:15" ht="13.5">
      <c r="A2681" s="13">
        <v>2010105012</v>
      </c>
      <c r="B2681" s="14" t="s">
        <v>2724</v>
      </c>
      <c r="C2681" s="15">
        <v>0</v>
      </c>
      <c r="D2681" s="15">
        <v>13043.77</v>
      </c>
      <c r="E2681" s="15">
        <v>157310.70000000001</v>
      </c>
      <c r="F2681" s="15">
        <v>154301.99</v>
      </c>
      <c r="G2681" s="11">
        <f t="shared" si="166"/>
        <v>0</v>
      </c>
      <c r="H2681" s="12">
        <f t="shared" si="167"/>
        <v>10035.059999999969</v>
      </c>
      <c r="I2681" s="324" t="s">
        <v>159</v>
      </c>
      <c r="J2681" s="17">
        <f>VLOOKUP(A2681,'TB 2023'!B:J,9,0)</f>
        <v>0</v>
      </c>
      <c r="K2681" s="18">
        <f t="shared" si="165"/>
        <v>0</v>
      </c>
      <c r="L2681" s="17">
        <f>VLOOKUP(A2681,'TB 2023'!B:M,12,0)</f>
        <v>154301.99</v>
      </c>
      <c r="M2681" s="18">
        <f t="shared" si="168"/>
        <v>0</v>
      </c>
      <c r="O2681" s="15"/>
    </row>
    <row r="2682" spans="1:15" ht="13.5">
      <c r="A2682" s="13">
        <v>2010105013</v>
      </c>
      <c r="B2682" s="14" t="s">
        <v>2725</v>
      </c>
      <c r="C2682" s="15">
        <v>0</v>
      </c>
      <c r="D2682" s="15">
        <v>98223.1</v>
      </c>
      <c r="E2682" s="15">
        <v>235000</v>
      </c>
      <c r="F2682" s="15">
        <v>285373.65000000002</v>
      </c>
      <c r="G2682" s="11">
        <f t="shared" si="166"/>
        <v>0</v>
      </c>
      <c r="H2682" s="12">
        <f t="shared" si="167"/>
        <v>148596.75</v>
      </c>
      <c r="I2682" s="324" t="s">
        <v>159</v>
      </c>
      <c r="J2682" s="17">
        <f>VLOOKUP(A2682,'TB 2023'!B:J,9,0)</f>
        <v>0</v>
      </c>
      <c r="K2682" s="18">
        <f t="shared" si="165"/>
        <v>0</v>
      </c>
      <c r="L2682" s="17">
        <f>VLOOKUP(A2682,'TB 2023'!B:M,12,0)</f>
        <v>285373.65000000002</v>
      </c>
      <c r="M2682" s="18">
        <f t="shared" si="168"/>
        <v>0</v>
      </c>
      <c r="O2682" s="15"/>
    </row>
    <row r="2683" spans="1:15" ht="13.5">
      <c r="A2683" s="13">
        <v>2010105014</v>
      </c>
      <c r="B2683" s="14" t="s">
        <v>2726</v>
      </c>
      <c r="C2683" s="15">
        <v>0</v>
      </c>
      <c r="D2683" s="15">
        <v>0</v>
      </c>
      <c r="E2683" s="15">
        <v>3450</v>
      </c>
      <c r="F2683" s="15">
        <v>3450</v>
      </c>
      <c r="G2683" s="11">
        <f t="shared" si="166"/>
        <v>0</v>
      </c>
      <c r="H2683" s="12">
        <f t="shared" si="167"/>
        <v>0</v>
      </c>
      <c r="I2683" s="324" t="s">
        <v>159</v>
      </c>
      <c r="J2683" s="17">
        <f>VLOOKUP(A2683,'TB 2023'!B:J,9,0)</f>
        <v>0</v>
      </c>
      <c r="K2683" s="18">
        <f t="shared" si="165"/>
        <v>0</v>
      </c>
      <c r="L2683" s="17">
        <f>VLOOKUP(A2683,'TB 2023'!B:M,12,0)</f>
        <v>3450</v>
      </c>
      <c r="M2683" s="18">
        <f t="shared" si="168"/>
        <v>0</v>
      </c>
      <c r="O2683" s="15"/>
    </row>
    <row r="2684" spans="1:15" ht="13.5">
      <c r="A2684" s="13">
        <v>2010105017</v>
      </c>
      <c r="B2684" s="14" t="s">
        <v>2727</v>
      </c>
      <c r="C2684" s="15">
        <v>0</v>
      </c>
      <c r="D2684" s="15">
        <v>6000</v>
      </c>
      <c r="E2684" s="15">
        <v>228606</v>
      </c>
      <c r="F2684" s="15">
        <v>236695</v>
      </c>
      <c r="G2684" s="11">
        <f t="shared" si="166"/>
        <v>0</v>
      </c>
      <c r="H2684" s="12">
        <f t="shared" si="167"/>
        <v>14089</v>
      </c>
      <c r="I2684" s="324" t="s">
        <v>159</v>
      </c>
      <c r="J2684" s="17">
        <f>VLOOKUP(A2684,'TB 2023'!B:J,9,0)</f>
        <v>0</v>
      </c>
      <c r="K2684" s="18">
        <f t="shared" si="165"/>
        <v>0</v>
      </c>
      <c r="L2684" s="17">
        <f>VLOOKUP(A2684,'TB 2023'!B:M,12,0)</f>
        <v>236695</v>
      </c>
      <c r="M2684" s="18">
        <f t="shared" si="168"/>
        <v>0</v>
      </c>
      <c r="O2684" s="15"/>
    </row>
    <row r="2685" spans="1:15" ht="13.5">
      <c r="A2685" s="13">
        <v>2010105019</v>
      </c>
      <c r="B2685" s="14" t="s">
        <v>2728</v>
      </c>
      <c r="C2685" s="15">
        <v>0</v>
      </c>
      <c r="D2685" s="15">
        <v>0</v>
      </c>
      <c r="E2685" s="15">
        <v>36647</v>
      </c>
      <c r="F2685" s="15">
        <v>36647.050000000003</v>
      </c>
      <c r="G2685" s="11">
        <f t="shared" si="166"/>
        <v>0</v>
      </c>
      <c r="H2685" s="12">
        <f t="shared" si="167"/>
        <v>5.0000000002910383E-2</v>
      </c>
      <c r="I2685" s="324" t="s">
        <v>159</v>
      </c>
      <c r="J2685" s="17">
        <f>VLOOKUP(A2685,'TB 2023'!B:J,9,0)</f>
        <v>0</v>
      </c>
      <c r="K2685" s="18">
        <f t="shared" si="165"/>
        <v>0</v>
      </c>
      <c r="L2685" s="17">
        <f>VLOOKUP(A2685,'TB 2023'!B:M,12,0)</f>
        <v>36647.050000000003</v>
      </c>
      <c r="M2685" s="18">
        <f t="shared" si="168"/>
        <v>0</v>
      </c>
      <c r="O2685" s="15"/>
    </row>
    <row r="2686" spans="1:15" ht="13.5">
      <c r="A2686" s="13">
        <v>2010105025</v>
      </c>
      <c r="B2686" s="14" t="s">
        <v>2729</v>
      </c>
      <c r="C2686" s="15">
        <v>0</v>
      </c>
      <c r="D2686" s="15">
        <v>44808.11</v>
      </c>
      <c r="E2686" s="15">
        <v>780000</v>
      </c>
      <c r="F2686" s="15">
        <v>1021172.77</v>
      </c>
      <c r="G2686" s="11">
        <f t="shared" si="166"/>
        <v>0</v>
      </c>
      <c r="H2686" s="12">
        <f t="shared" si="167"/>
        <v>285980.88000000012</v>
      </c>
      <c r="I2686" s="324" t="s">
        <v>159</v>
      </c>
      <c r="J2686" s="17">
        <f>VLOOKUP(A2686,'TB 2023'!B:J,9,0)</f>
        <v>0</v>
      </c>
      <c r="K2686" s="18">
        <f t="shared" si="165"/>
        <v>0</v>
      </c>
      <c r="L2686" s="17">
        <f>VLOOKUP(A2686,'TB 2023'!B:M,12,0)</f>
        <v>1021172.77</v>
      </c>
      <c r="M2686" s="18">
        <f t="shared" si="168"/>
        <v>0</v>
      </c>
      <c r="O2686" s="15"/>
    </row>
    <row r="2687" spans="1:15" ht="13.5">
      <c r="A2687" s="13">
        <v>2010105029</v>
      </c>
      <c r="B2687" s="14" t="s">
        <v>2730</v>
      </c>
      <c r="C2687" s="15">
        <v>0</v>
      </c>
      <c r="D2687" s="15">
        <v>0</v>
      </c>
      <c r="E2687" s="15">
        <v>0</v>
      </c>
      <c r="F2687" s="15">
        <v>0</v>
      </c>
      <c r="G2687" s="11">
        <f t="shared" si="166"/>
        <v>0</v>
      </c>
      <c r="H2687" s="12">
        <f t="shared" si="167"/>
        <v>0</v>
      </c>
      <c r="I2687" s="324" t="s">
        <v>159</v>
      </c>
      <c r="J2687" s="17">
        <f>VLOOKUP(A2687,'TB 2023'!B:J,9,0)</f>
        <v>0</v>
      </c>
      <c r="K2687" s="18">
        <f t="shared" si="165"/>
        <v>0</v>
      </c>
      <c r="L2687" s="17">
        <f>VLOOKUP(A2687,'TB 2023'!B:M,12,0)</f>
        <v>0</v>
      </c>
      <c r="M2687" s="18">
        <f t="shared" si="168"/>
        <v>0</v>
      </c>
      <c r="O2687" s="15"/>
    </row>
    <row r="2688" spans="1:15" ht="13.5">
      <c r="A2688" s="13">
        <v>2010105031</v>
      </c>
      <c r="B2688" s="14" t="s">
        <v>2731</v>
      </c>
      <c r="C2688" s="15">
        <v>0</v>
      </c>
      <c r="D2688" s="15">
        <v>0</v>
      </c>
      <c r="E2688" s="15">
        <v>0</v>
      </c>
      <c r="F2688" s="15">
        <v>0</v>
      </c>
      <c r="G2688" s="11">
        <f t="shared" si="166"/>
        <v>0</v>
      </c>
      <c r="H2688" s="12">
        <f t="shared" si="167"/>
        <v>0</v>
      </c>
      <c r="I2688" s="324" t="s">
        <v>159</v>
      </c>
      <c r="J2688" s="17">
        <f>VLOOKUP(A2688,'TB 2023'!B:J,9,0)</f>
        <v>0</v>
      </c>
      <c r="K2688" s="18">
        <f t="shared" si="165"/>
        <v>0</v>
      </c>
      <c r="L2688" s="17">
        <f>VLOOKUP(A2688,'TB 2023'!B:M,12,0)</f>
        <v>0</v>
      </c>
      <c r="M2688" s="18">
        <f t="shared" si="168"/>
        <v>0</v>
      </c>
      <c r="O2688" s="15"/>
    </row>
    <row r="2689" spans="1:15" ht="13.5">
      <c r="A2689" s="13">
        <v>2010105032</v>
      </c>
      <c r="B2689" s="14" t="s">
        <v>2732</v>
      </c>
      <c r="C2689" s="15">
        <v>0</v>
      </c>
      <c r="D2689" s="15">
        <v>0</v>
      </c>
      <c r="E2689" s="15">
        <v>10000</v>
      </c>
      <c r="F2689" s="15">
        <v>10350</v>
      </c>
      <c r="G2689" s="11">
        <f t="shared" si="166"/>
        <v>0</v>
      </c>
      <c r="H2689" s="12">
        <f t="shared" si="167"/>
        <v>350</v>
      </c>
      <c r="I2689" s="324" t="s">
        <v>159</v>
      </c>
      <c r="J2689" s="17">
        <f>VLOOKUP(A2689,'TB 2023'!B:J,9,0)</f>
        <v>0</v>
      </c>
      <c r="K2689" s="18">
        <f t="shared" si="165"/>
        <v>0</v>
      </c>
      <c r="L2689" s="17">
        <f>VLOOKUP(A2689,'TB 2023'!B:M,12,0)</f>
        <v>10350</v>
      </c>
      <c r="M2689" s="18">
        <f t="shared" si="168"/>
        <v>0</v>
      </c>
      <c r="O2689" s="15"/>
    </row>
    <row r="2690" spans="1:15" ht="13.5">
      <c r="A2690" s="13">
        <v>2010105034</v>
      </c>
      <c r="B2690" s="14" t="s">
        <v>2733</v>
      </c>
      <c r="C2690" s="15">
        <v>0</v>
      </c>
      <c r="D2690" s="15">
        <v>0</v>
      </c>
      <c r="E2690" s="15">
        <v>0</v>
      </c>
      <c r="F2690" s="15">
        <v>0</v>
      </c>
      <c r="G2690" s="11">
        <f t="shared" si="166"/>
        <v>0</v>
      </c>
      <c r="H2690" s="12">
        <f t="shared" si="167"/>
        <v>0</v>
      </c>
      <c r="I2690" s="324" t="s">
        <v>159</v>
      </c>
      <c r="J2690" s="17">
        <f>VLOOKUP(A2690,'TB 2023'!B:J,9,0)</f>
        <v>0</v>
      </c>
      <c r="K2690" s="18">
        <f t="shared" si="165"/>
        <v>0</v>
      </c>
      <c r="L2690" s="17">
        <f>VLOOKUP(A2690,'TB 2023'!B:M,12,0)</f>
        <v>0</v>
      </c>
      <c r="M2690" s="18">
        <f t="shared" si="168"/>
        <v>0</v>
      </c>
      <c r="O2690" s="15"/>
    </row>
    <row r="2691" spans="1:15" ht="13.5">
      <c r="A2691" s="13">
        <v>2010105037</v>
      </c>
      <c r="B2691" s="14" t="s">
        <v>2734</v>
      </c>
      <c r="C2691" s="15">
        <v>0</v>
      </c>
      <c r="D2691" s="15">
        <v>0</v>
      </c>
      <c r="E2691" s="15">
        <v>0</v>
      </c>
      <c r="F2691" s="15">
        <v>0</v>
      </c>
      <c r="G2691" s="11">
        <f t="shared" si="166"/>
        <v>0</v>
      </c>
      <c r="H2691" s="12">
        <f t="shared" si="167"/>
        <v>0</v>
      </c>
      <c r="I2691" s="324" t="s">
        <v>159</v>
      </c>
      <c r="J2691" s="17">
        <f>VLOOKUP(A2691,'TB 2023'!B:J,9,0)</f>
        <v>0</v>
      </c>
      <c r="K2691" s="18">
        <f t="shared" si="165"/>
        <v>0</v>
      </c>
      <c r="L2691" s="17">
        <f>VLOOKUP(A2691,'TB 2023'!B:M,12,0)</f>
        <v>0</v>
      </c>
      <c r="M2691" s="18">
        <f t="shared" si="168"/>
        <v>0</v>
      </c>
      <c r="O2691" s="15"/>
    </row>
    <row r="2692" spans="1:15" ht="13.5">
      <c r="A2692" s="13">
        <v>2010105041</v>
      </c>
      <c r="B2692" s="14" t="s">
        <v>2735</v>
      </c>
      <c r="C2692" s="15">
        <v>0</v>
      </c>
      <c r="D2692" s="15">
        <v>0</v>
      </c>
      <c r="E2692" s="15">
        <v>0</v>
      </c>
      <c r="F2692" s="15">
        <v>0</v>
      </c>
      <c r="G2692" s="11">
        <f t="shared" si="166"/>
        <v>0</v>
      </c>
      <c r="H2692" s="12">
        <f t="shared" si="167"/>
        <v>0</v>
      </c>
      <c r="I2692" s="324" t="s">
        <v>159</v>
      </c>
      <c r="J2692" s="17">
        <f>VLOOKUP(A2692,'TB 2023'!B:J,9,0)</f>
        <v>0</v>
      </c>
      <c r="K2692" s="18">
        <f t="shared" si="165"/>
        <v>0</v>
      </c>
      <c r="L2692" s="17">
        <f>VLOOKUP(A2692,'TB 2023'!B:M,12,0)</f>
        <v>0</v>
      </c>
      <c r="M2692" s="18">
        <f t="shared" si="168"/>
        <v>0</v>
      </c>
      <c r="O2692" s="15"/>
    </row>
    <row r="2693" spans="1:15" ht="13.5">
      <c r="A2693" s="13">
        <v>2010105045</v>
      </c>
      <c r="B2693" s="14" t="s">
        <v>2736</v>
      </c>
      <c r="C2693" s="15">
        <v>0</v>
      </c>
      <c r="D2693" s="15">
        <v>0</v>
      </c>
      <c r="E2693" s="15">
        <v>0</v>
      </c>
      <c r="F2693" s="15">
        <v>0</v>
      </c>
      <c r="G2693" s="11">
        <f t="shared" si="166"/>
        <v>0</v>
      </c>
      <c r="H2693" s="12">
        <f t="shared" si="167"/>
        <v>0</v>
      </c>
      <c r="I2693" s="324" t="s">
        <v>159</v>
      </c>
      <c r="J2693" s="17">
        <f>VLOOKUP(A2693,'TB 2023'!B:J,9,0)</f>
        <v>0</v>
      </c>
      <c r="K2693" s="18">
        <f t="shared" ref="K2693:K2756" si="169">J2693-C2693</f>
        <v>0</v>
      </c>
      <c r="L2693" s="17">
        <f>VLOOKUP(A2693,'TB 2023'!B:M,12,0)</f>
        <v>0</v>
      </c>
      <c r="M2693" s="18">
        <f t="shared" si="168"/>
        <v>0</v>
      </c>
      <c r="O2693" s="15"/>
    </row>
    <row r="2694" spans="1:15" ht="13.5">
      <c r="A2694" s="13">
        <v>2010105046</v>
      </c>
      <c r="B2694" s="14" t="s">
        <v>2737</v>
      </c>
      <c r="C2694" s="15">
        <v>0</v>
      </c>
      <c r="D2694" s="15">
        <v>0</v>
      </c>
      <c r="E2694" s="15">
        <v>0</v>
      </c>
      <c r="F2694" s="15">
        <v>0</v>
      </c>
      <c r="G2694" s="11">
        <f t="shared" ref="G2694:G2757" si="170">IF((C2694+E2694)-(D2694+F2694)&lt;0,0,(C2694+E2694)-(D2694+F2694))</f>
        <v>0</v>
      </c>
      <c r="H2694" s="12">
        <f t="shared" ref="H2694:H2757" si="171">-IF((C2694+E2694)-(D2694+F2694)&lt;0,(C2694+E2694)-(D2694+F2694),0)</f>
        <v>0</v>
      </c>
      <c r="I2694" s="324" t="s">
        <v>159</v>
      </c>
      <c r="J2694" s="17">
        <f>VLOOKUP(A2694,'TB 2023'!B:J,9,0)</f>
        <v>0</v>
      </c>
      <c r="K2694" s="18">
        <f t="shared" si="169"/>
        <v>0</v>
      </c>
      <c r="L2694" s="17">
        <f>VLOOKUP(A2694,'TB 2023'!B:M,12,0)</f>
        <v>0</v>
      </c>
      <c r="M2694" s="18">
        <f t="shared" ref="M2694:M2757" si="172">L2694-F2694</f>
        <v>0</v>
      </c>
      <c r="O2694" s="15"/>
    </row>
    <row r="2695" spans="1:15" ht="13.5">
      <c r="A2695" s="13">
        <v>2010105047</v>
      </c>
      <c r="B2695" s="14" t="s">
        <v>2738</v>
      </c>
      <c r="C2695" s="15">
        <v>0</v>
      </c>
      <c r="D2695" s="15">
        <v>0</v>
      </c>
      <c r="E2695" s="15">
        <v>0</v>
      </c>
      <c r="F2695" s="15">
        <v>0</v>
      </c>
      <c r="G2695" s="11">
        <f t="shared" si="170"/>
        <v>0</v>
      </c>
      <c r="H2695" s="12">
        <f t="shared" si="171"/>
        <v>0</v>
      </c>
      <c r="I2695" s="324" t="s">
        <v>159</v>
      </c>
      <c r="J2695" s="17">
        <f>VLOOKUP(A2695,'TB 2023'!B:J,9,0)</f>
        <v>0</v>
      </c>
      <c r="K2695" s="18">
        <f t="shared" si="169"/>
        <v>0</v>
      </c>
      <c r="L2695" s="17">
        <f>VLOOKUP(A2695,'TB 2023'!B:M,12,0)</f>
        <v>0</v>
      </c>
      <c r="M2695" s="18">
        <f t="shared" si="172"/>
        <v>0</v>
      </c>
      <c r="O2695" s="15"/>
    </row>
    <row r="2696" spans="1:15" ht="13.5">
      <c r="A2696" s="13">
        <v>2010105049</v>
      </c>
      <c r="B2696" s="14" t="s">
        <v>2739</v>
      </c>
      <c r="C2696" s="15">
        <v>0</v>
      </c>
      <c r="D2696" s="15">
        <v>71056.11</v>
      </c>
      <c r="E2696" s="15">
        <v>87000</v>
      </c>
      <c r="F2696" s="15">
        <v>15989.380000000001</v>
      </c>
      <c r="G2696" s="11">
        <f t="shared" si="170"/>
        <v>0</v>
      </c>
      <c r="H2696" s="12">
        <f t="shared" si="171"/>
        <v>45.490000000005239</v>
      </c>
      <c r="I2696" s="324" t="s">
        <v>159</v>
      </c>
      <c r="J2696" s="17">
        <f>VLOOKUP(A2696,'TB 2023'!B:J,9,0)</f>
        <v>0</v>
      </c>
      <c r="K2696" s="18">
        <f t="shared" si="169"/>
        <v>0</v>
      </c>
      <c r="L2696" s="17">
        <f>VLOOKUP(A2696,'TB 2023'!B:M,12,0)</f>
        <v>15989.380000000001</v>
      </c>
      <c r="M2696" s="18">
        <f t="shared" si="172"/>
        <v>0</v>
      </c>
      <c r="O2696" s="15"/>
    </row>
    <row r="2697" spans="1:15" ht="13.5">
      <c r="A2697" s="13">
        <v>2010105050</v>
      </c>
      <c r="B2697" s="14" t="s">
        <v>2740</v>
      </c>
      <c r="C2697" s="15">
        <v>0</v>
      </c>
      <c r="D2697" s="15">
        <v>478149.8</v>
      </c>
      <c r="E2697" s="15">
        <v>1546503.52</v>
      </c>
      <c r="F2697" s="15">
        <v>1383546.91</v>
      </c>
      <c r="G2697" s="11">
        <f t="shared" si="170"/>
        <v>0</v>
      </c>
      <c r="H2697" s="12">
        <f t="shared" si="171"/>
        <v>315193.18999999994</v>
      </c>
      <c r="I2697" s="324" t="s">
        <v>159</v>
      </c>
      <c r="J2697" s="17">
        <f>VLOOKUP(A2697,'TB 2023'!B:J,9,0)</f>
        <v>0</v>
      </c>
      <c r="K2697" s="18">
        <f t="shared" si="169"/>
        <v>0</v>
      </c>
      <c r="L2697" s="17">
        <f>VLOOKUP(A2697,'TB 2023'!B:M,12,0)</f>
        <v>1383546.91</v>
      </c>
      <c r="M2697" s="18">
        <f t="shared" si="172"/>
        <v>0</v>
      </c>
      <c r="O2697" s="15"/>
    </row>
    <row r="2698" spans="1:15" ht="13.5">
      <c r="A2698" s="13">
        <v>2010105052</v>
      </c>
      <c r="B2698" s="14" t="s">
        <v>2741</v>
      </c>
      <c r="C2698" s="15">
        <v>0</v>
      </c>
      <c r="D2698" s="15">
        <v>0</v>
      </c>
      <c r="E2698" s="15">
        <v>0</v>
      </c>
      <c r="F2698" s="15">
        <v>0</v>
      </c>
      <c r="G2698" s="11">
        <f t="shared" si="170"/>
        <v>0</v>
      </c>
      <c r="H2698" s="12">
        <f t="shared" si="171"/>
        <v>0</v>
      </c>
      <c r="I2698" s="324" t="s">
        <v>159</v>
      </c>
      <c r="J2698" s="17">
        <f>VLOOKUP(A2698,'TB 2023'!B:J,9,0)</f>
        <v>0</v>
      </c>
      <c r="K2698" s="18">
        <f t="shared" si="169"/>
        <v>0</v>
      </c>
      <c r="L2698" s="17">
        <f>VLOOKUP(A2698,'TB 2023'!B:M,12,0)</f>
        <v>0</v>
      </c>
      <c r="M2698" s="18">
        <f t="shared" si="172"/>
        <v>0</v>
      </c>
      <c r="O2698" s="15"/>
    </row>
    <row r="2699" spans="1:15" ht="13.5">
      <c r="A2699" s="13">
        <v>2010105053</v>
      </c>
      <c r="B2699" s="14" t="s">
        <v>2742</v>
      </c>
      <c r="C2699" s="15">
        <v>0</v>
      </c>
      <c r="D2699" s="15">
        <v>0</v>
      </c>
      <c r="E2699" s="15">
        <v>0</v>
      </c>
      <c r="F2699" s="15">
        <v>0</v>
      </c>
      <c r="G2699" s="11">
        <f t="shared" si="170"/>
        <v>0</v>
      </c>
      <c r="H2699" s="12">
        <f t="shared" si="171"/>
        <v>0</v>
      </c>
      <c r="I2699" s="324" t="s">
        <v>159</v>
      </c>
      <c r="J2699" s="17">
        <f>VLOOKUP(A2699,'TB 2023'!B:J,9,0)</f>
        <v>0</v>
      </c>
      <c r="K2699" s="18">
        <f t="shared" si="169"/>
        <v>0</v>
      </c>
      <c r="L2699" s="17">
        <f>VLOOKUP(A2699,'TB 2023'!B:M,12,0)</f>
        <v>0</v>
      </c>
      <c r="M2699" s="18">
        <f t="shared" si="172"/>
        <v>0</v>
      </c>
      <c r="O2699" s="15"/>
    </row>
    <row r="2700" spans="1:15" ht="13.5">
      <c r="A2700" s="13">
        <v>2010105054</v>
      </c>
      <c r="B2700" s="14" t="s">
        <v>2743</v>
      </c>
      <c r="C2700" s="15">
        <v>0</v>
      </c>
      <c r="D2700" s="15">
        <v>0</v>
      </c>
      <c r="E2700" s="15">
        <v>0</v>
      </c>
      <c r="F2700" s="15">
        <v>0</v>
      </c>
      <c r="G2700" s="11">
        <f t="shared" si="170"/>
        <v>0</v>
      </c>
      <c r="H2700" s="12">
        <f t="shared" si="171"/>
        <v>0</v>
      </c>
      <c r="I2700" s="324" t="s">
        <v>159</v>
      </c>
      <c r="J2700" s="17">
        <f>VLOOKUP(A2700,'TB 2023'!B:J,9,0)</f>
        <v>0</v>
      </c>
      <c r="K2700" s="18">
        <f t="shared" si="169"/>
        <v>0</v>
      </c>
      <c r="L2700" s="17">
        <f>VLOOKUP(A2700,'TB 2023'!B:M,12,0)</f>
        <v>0</v>
      </c>
      <c r="M2700" s="18">
        <f t="shared" si="172"/>
        <v>0</v>
      </c>
      <c r="O2700" s="15"/>
    </row>
    <row r="2701" spans="1:15" ht="13.5">
      <c r="A2701" s="13">
        <v>2010105056</v>
      </c>
      <c r="B2701" s="14" t="s">
        <v>2744</v>
      </c>
      <c r="C2701" s="15">
        <v>0</v>
      </c>
      <c r="D2701" s="15">
        <v>212966.6</v>
      </c>
      <c r="E2701" s="15">
        <v>550000</v>
      </c>
      <c r="F2701" s="15">
        <v>454557.05</v>
      </c>
      <c r="G2701" s="11">
        <f t="shared" si="170"/>
        <v>0</v>
      </c>
      <c r="H2701" s="12">
        <f t="shared" si="171"/>
        <v>117523.65000000002</v>
      </c>
      <c r="I2701" s="324" t="s">
        <v>159</v>
      </c>
      <c r="J2701" s="17">
        <f>VLOOKUP(A2701,'TB 2023'!B:J,9,0)</f>
        <v>0</v>
      </c>
      <c r="K2701" s="18">
        <f t="shared" si="169"/>
        <v>0</v>
      </c>
      <c r="L2701" s="17">
        <f>VLOOKUP(A2701,'TB 2023'!B:M,12,0)</f>
        <v>454557.05</v>
      </c>
      <c r="M2701" s="18">
        <f t="shared" si="172"/>
        <v>0</v>
      </c>
      <c r="O2701" s="15"/>
    </row>
    <row r="2702" spans="1:15" ht="13.5">
      <c r="A2702" s="13">
        <v>2010105057</v>
      </c>
      <c r="B2702" s="14" t="s">
        <v>2745</v>
      </c>
      <c r="C2702" s="15">
        <v>0</v>
      </c>
      <c r="D2702" s="15">
        <v>9402.25</v>
      </c>
      <c r="E2702" s="15">
        <v>34960</v>
      </c>
      <c r="F2702" s="15">
        <v>156055</v>
      </c>
      <c r="G2702" s="11">
        <f t="shared" si="170"/>
        <v>0</v>
      </c>
      <c r="H2702" s="12">
        <f t="shared" si="171"/>
        <v>130497.25</v>
      </c>
      <c r="I2702" s="324" t="s">
        <v>159</v>
      </c>
      <c r="J2702" s="17">
        <f>VLOOKUP(A2702,'TB 2023'!B:J,9,0)</f>
        <v>0</v>
      </c>
      <c r="K2702" s="18">
        <f t="shared" si="169"/>
        <v>0</v>
      </c>
      <c r="L2702" s="17">
        <f>VLOOKUP(A2702,'TB 2023'!B:M,12,0)</f>
        <v>156055</v>
      </c>
      <c r="M2702" s="18">
        <f t="shared" si="172"/>
        <v>0</v>
      </c>
      <c r="O2702" s="15"/>
    </row>
    <row r="2703" spans="1:15" ht="13.5">
      <c r="A2703" s="13">
        <v>2010105062</v>
      </c>
      <c r="B2703" s="14" t="s">
        <v>2746</v>
      </c>
      <c r="C2703" s="15">
        <v>0</v>
      </c>
      <c r="D2703" s="15">
        <v>0</v>
      </c>
      <c r="E2703" s="15">
        <v>0</v>
      </c>
      <c r="F2703" s="15">
        <v>0</v>
      </c>
      <c r="G2703" s="11">
        <f t="shared" si="170"/>
        <v>0</v>
      </c>
      <c r="H2703" s="12">
        <f t="shared" si="171"/>
        <v>0</v>
      </c>
      <c r="I2703" s="324" t="s">
        <v>159</v>
      </c>
      <c r="J2703" s="17">
        <f>VLOOKUP(A2703,'TB 2023'!B:J,9,0)</f>
        <v>0</v>
      </c>
      <c r="K2703" s="18">
        <f t="shared" si="169"/>
        <v>0</v>
      </c>
      <c r="L2703" s="17">
        <f>VLOOKUP(A2703,'TB 2023'!B:M,12,0)</f>
        <v>0</v>
      </c>
      <c r="M2703" s="18">
        <f t="shared" si="172"/>
        <v>0</v>
      </c>
      <c r="O2703" s="15"/>
    </row>
    <row r="2704" spans="1:15" ht="13.5">
      <c r="A2704" s="13">
        <v>2010105064</v>
      </c>
      <c r="B2704" s="14" t="s">
        <v>2747</v>
      </c>
      <c r="C2704" s="15">
        <v>0</v>
      </c>
      <c r="D2704" s="15">
        <v>106.59</v>
      </c>
      <c r="E2704" s="15">
        <v>106.59</v>
      </c>
      <c r="F2704" s="15">
        <v>0</v>
      </c>
      <c r="G2704" s="11">
        <f t="shared" si="170"/>
        <v>0</v>
      </c>
      <c r="H2704" s="12">
        <f t="shared" si="171"/>
        <v>0</v>
      </c>
      <c r="I2704" s="324" t="s">
        <v>159</v>
      </c>
      <c r="J2704" s="17">
        <f>VLOOKUP(A2704,'TB 2023'!B:J,9,0)</f>
        <v>0</v>
      </c>
      <c r="K2704" s="18">
        <f t="shared" si="169"/>
        <v>0</v>
      </c>
      <c r="L2704" s="17">
        <f>VLOOKUP(A2704,'TB 2023'!B:M,12,0)</f>
        <v>0</v>
      </c>
      <c r="M2704" s="18">
        <f t="shared" si="172"/>
        <v>0</v>
      </c>
      <c r="O2704" s="15"/>
    </row>
    <row r="2705" spans="1:15" ht="13.5">
      <c r="A2705" s="13">
        <v>2010105065</v>
      </c>
      <c r="B2705" s="14" t="s">
        <v>2748</v>
      </c>
      <c r="C2705" s="15">
        <v>0</v>
      </c>
      <c r="D2705" s="15">
        <v>4738</v>
      </c>
      <c r="E2705" s="15">
        <v>0</v>
      </c>
      <c r="F2705" s="15">
        <v>0</v>
      </c>
      <c r="G2705" s="11">
        <f t="shared" si="170"/>
        <v>0</v>
      </c>
      <c r="H2705" s="12">
        <f t="shared" si="171"/>
        <v>4738</v>
      </c>
      <c r="I2705" s="324" t="s">
        <v>159</v>
      </c>
      <c r="J2705" s="17">
        <f>VLOOKUP(A2705,'TB 2023'!B:J,9,0)</f>
        <v>0</v>
      </c>
      <c r="K2705" s="18">
        <f t="shared" si="169"/>
        <v>0</v>
      </c>
      <c r="L2705" s="17">
        <f>VLOOKUP(A2705,'TB 2023'!B:M,12,0)</f>
        <v>0</v>
      </c>
      <c r="M2705" s="18">
        <f t="shared" si="172"/>
        <v>0</v>
      </c>
      <c r="O2705" s="15"/>
    </row>
    <row r="2706" spans="1:15" ht="13.5">
      <c r="A2706" s="13">
        <v>2010105066</v>
      </c>
      <c r="B2706" s="14" t="s">
        <v>2749</v>
      </c>
      <c r="C2706" s="15">
        <v>0</v>
      </c>
      <c r="D2706" s="15">
        <v>55674.87</v>
      </c>
      <c r="E2706" s="15">
        <v>190000</v>
      </c>
      <c r="F2706" s="15">
        <v>181412.5</v>
      </c>
      <c r="G2706" s="11">
        <f t="shared" si="170"/>
        <v>0</v>
      </c>
      <c r="H2706" s="12">
        <f t="shared" si="171"/>
        <v>47087.369999999995</v>
      </c>
      <c r="I2706" s="324" t="s">
        <v>159</v>
      </c>
      <c r="J2706" s="17">
        <f>VLOOKUP(A2706,'TB 2023'!B:J,9,0)</f>
        <v>0</v>
      </c>
      <c r="K2706" s="18">
        <f t="shared" si="169"/>
        <v>0</v>
      </c>
      <c r="L2706" s="17">
        <f>VLOOKUP(A2706,'TB 2023'!B:M,12,0)</f>
        <v>181412.5</v>
      </c>
      <c r="M2706" s="18">
        <f t="shared" si="172"/>
        <v>0</v>
      </c>
      <c r="O2706" s="15"/>
    </row>
    <row r="2707" spans="1:15" ht="13.5">
      <c r="A2707" s="13">
        <v>2010105069</v>
      </c>
      <c r="B2707" s="14" t="s">
        <v>2750</v>
      </c>
      <c r="C2707" s="15">
        <v>0</v>
      </c>
      <c r="D2707" s="15">
        <v>9995</v>
      </c>
      <c r="E2707" s="15">
        <v>20000</v>
      </c>
      <c r="F2707" s="15">
        <v>25942.54</v>
      </c>
      <c r="G2707" s="11">
        <f t="shared" si="170"/>
        <v>0</v>
      </c>
      <c r="H2707" s="12">
        <f t="shared" si="171"/>
        <v>15937.54</v>
      </c>
      <c r="I2707" s="324" t="s">
        <v>159</v>
      </c>
      <c r="J2707" s="17">
        <f>VLOOKUP(A2707,'TB 2023'!B:J,9,0)</f>
        <v>0</v>
      </c>
      <c r="K2707" s="18">
        <f t="shared" si="169"/>
        <v>0</v>
      </c>
      <c r="L2707" s="17">
        <f>VLOOKUP(A2707,'TB 2023'!B:M,12,0)</f>
        <v>25942.54</v>
      </c>
      <c r="M2707" s="18">
        <f t="shared" si="172"/>
        <v>0</v>
      </c>
      <c r="O2707" s="15"/>
    </row>
    <row r="2708" spans="1:15" ht="13.5">
      <c r="A2708" s="13">
        <v>2010105070</v>
      </c>
      <c r="B2708" s="14" t="s">
        <v>2751</v>
      </c>
      <c r="C2708" s="15">
        <v>0</v>
      </c>
      <c r="D2708" s="15">
        <v>0</v>
      </c>
      <c r="E2708" s="15">
        <v>0</v>
      </c>
      <c r="F2708" s="15">
        <v>0</v>
      </c>
      <c r="G2708" s="11">
        <f t="shared" si="170"/>
        <v>0</v>
      </c>
      <c r="H2708" s="12">
        <f t="shared" si="171"/>
        <v>0</v>
      </c>
      <c r="I2708" s="324" t="s">
        <v>159</v>
      </c>
      <c r="J2708" s="17">
        <f>VLOOKUP(A2708,'TB 2023'!B:J,9,0)</f>
        <v>0</v>
      </c>
      <c r="K2708" s="18">
        <f t="shared" si="169"/>
        <v>0</v>
      </c>
      <c r="L2708" s="17">
        <f>VLOOKUP(A2708,'TB 2023'!B:M,12,0)</f>
        <v>0</v>
      </c>
      <c r="M2708" s="18">
        <f t="shared" si="172"/>
        <v>0</v>
      </c>
      <c r="O2708" s="15"/>
    </row>
    <row r="2709" spans="1:15" ht="13.5">
      <c r="A2709" s="13">
        <v>2010105071</v>
      </c>
      <c r="B2709" s="14" t="s">
        <v>2752</v>
      </c>
      <c r="C2709" s="15">
        <v>0</v>
      </c>
      <c r="D2709" s="15">
        <v>585161.5</v>
      </c>
      <c r="E2709" s="15">
        <v>2693072</v>
      </c>
      <c r="F2709" s="15">
        <v>3044735.5</v>
      </c>
      <c r="G2709" s="11">
        <f t="shared" si="170"/>
        <v>0</v>
      </c>
      <c r="H2709" s="12">
        <f t="shared" si="171"/>
        <v>936825</v>
      </c>
      <c r="I2709" s="324" t="s">
        <v>159</v>
      </c>
      <c r="J2709" s="17">
        <f>VLOOKUP(A2709,'TB 2023'!B:J,9,0)</f>
        <v>0</v>
      </c>
      <c r="K2709" s="18">
        <f t="shared" si="169"/>
        <v>0</v>
      </c>
      <c r="L2709" s="17">
        <f>VLOOKUP(A2709,'TB 2023'!B:M,12,0)</f>
        <v>3044735.5</v>
      </c>
      <c r="M2709" s="18">
        <f t="shared" si="172"/>
        <v>0</v>
      </c>
      <c r="O2709" s="15"/>
    </row>
    <row r="2710" spans="1:15" ht="13.5">
      <c r="A2710" s="13">
        <v>2010105075</v>
      </c>
      <c r="B2710" s="14" t="s">
        <v>2753</v>
      </c>
      <c r="C2710" s="15">
        <v>0</v>
      </c>
      <c r="D2710" s="15">
        <v>5000.17</v>
      </c>
      <c r="E2710" s="15">
        <v>0</v>
      </c>
      <c r="F2710" s="15">
        <v>0</v>
      </c>
      <c r="G2710" s="11">
        <f t="shared" si="170"/>
        <v>0</v>
      </c>
      <c r="H2710" s="12">
        <f t="shared" si="171"/>
        <v>5000.17</v>
      </c>
      <c r="I2710" s="324" t="s">
        <v>159</v>
      </c>
      <c r="J2710" s="17">
        <f>VLOOKUP(A2710,'TB 2023'!B:J,9,0)</f>
        <v>0</v>
      </c>
      <c r="K2710" s="18">
        <f t="shared" si="169"/>
        <v>0</v>
      </c>
      <c r="L2710" s="17">
        <f>VLOOKUP(A2710,'TB 2023'!B:M,12,0)</f>
        <v>0</v>
      </c>
      <c r="M2710" s="18">
        <f t="shared" si="172"/>
        <v>0</v>
      </c>
      <c r="O2710" s="15"/>
    </row>
    <row r="2711" spans="1:15" ht="13.5">
      <c r="A2711" s="13">
        <v>2010105076</v>
      </c>
      <c r="B2711" s="14" t="s">
        <v>2754</v>
      </c>
      <c r="C2711" s="15">
        <v>0</v>
      </c>
      <c r="D2711" s="15">
        <v>0</v>
      </c>
      <c r="E2711" s="15">
        <v>0</v>
      </c>
      <c r="F2711" s="15">
        <v>0</v>
      </c>
      <c r="G2711" s="11">
        <f t="shared" si="170"/>
        <v>0</v>
      </c>
      <c r="H2711" s="12">
        <f t="shared" si="171"/>
        <v>0</v>
      </c>
      <c r="I2711" s="324" t="s">
        <v>159</v>
      </c>
      <c r="J2711" s="17">
        <f>VLOOKUP(A2711,'TB 2023'!B:J,9,0)</f>
        <v>0</v>
      </c>
      <c r="K2711" s="18">
        <f t="shared" si="169"/>
        <v>0</v>
      </c>
      <c r="L2711" s="17">
        <f>VLOOKUP(A2711,'TB 2023'!B:M,12,0)</f>
        <v>0</v>
      </c>
      <c r="M2711" s="18">
        <f t="shared" si="172"/>
        <v>0</v>
      </c>
      <c r="O2711" s="15"/>
    </row>
    <row r="2712" spans="1:15" ht="13.5">
      <c r="A2712" s="13">
        <v>2010105077</v>
      </c>
      <c r="B2712" s="14" t="s">
        <v>2755</v>
      </c>
      <c r="C2712" s="15">
        <v>0</v>
      </c>
      <c r="D2712" s="15">
        <v>0</v>
      </c>
      <c r="E2712" s="15">
        <v>0</v>
      </c>
      <c r="F2712" s="15">
        <v>0</v>
      </c>
      <c r="G2712" s="11">
        <f t="shared" si="170"/>
        <v>0</v>
      </c>
      <c r="H2712" s="12">
        <f t="shared" si="171"/>
        <v>0</v>
      </c>
      <c r="I2712" s="324" t="s">
        <v>159</v>
      </c>
      <c r="J2712" s="17">
        <f>VLOOKUP(A2712,'TB 2023'!B:J,9,0)</f>
        <v>0</v>
      </c>
      <c r="K2712" s="18">
        <f t="shared" si="169"/>
        <v>0</v>
      </c>
      <c r="L2712" s="17">
        <f>VLOOKUP(A2712,'TB 2023'!B:M,12,0)</f>
        <v>0</v>
      </c>
      <c r="M2712" s="18">
        <f t="shared" si="172"/>
        <v>0</v>
      </c>
      <c r="O2712" s="15"/>
    </row>
    <row r="2713" spans="1:15" ht="13.5">
      <c r="A2713" s="13">
        <v>2010105078</v>
      </c>
      <c r="B2713" s="14" t="s">
        <v>2756</v>
      </c>
      <c r="C2713" s="15">
        <v>0</v>
      </c>
      <c r="D2713" s="15">
        <v>0</v>
      </c>
      <c r="E2713" s="15">
        <v>0</v>
      </c>
      <c r="F2713" s="15">
        <v>0</v>
      </c>
      <c r="G2713" s="11">
        <f t="shared" si="170"/>
        <v>0</v>
      </c>
      <c r="H2713" s="12">
        <f t="shared" si="171"/>
        <v>0</v>
      </c>
      <c r="I2713" s="324" t="s">
        <v>159</v>
      </c>
      <c r="J2713" s="17">
        <f>VLOOKUP(A2713,'TB 2023'!B:J,9,0)</f>
        <v>0</v>
      </c>
      <c r="K2713" s="18">
        <f t="shared" si="169"/>
        <v>0</v>
      </c>
      <c r="L2713" s="17">
        <f>VLOOKUP(A2713,'TB 2023'!B:M,12,0)</f>
        <v>0</v>
      </c>
      <c r="M2713" s="18">
        <f t="shared" si="172"/>
        <v>0</v>
      </c>
      <c r="O2713" s="15"/>
    </row>
    <row r="2714" spans="1:15" ht="13.5">
      <c r="A2714" s="13">
        <v>2010105079</v>
      </c>
      <c r="B2714" s="14" t="s">
        <v>2757</v>
      </c>
      <c r="C2714" s="15">
        <v>0</v>
      </c>
      <c r="D2714" s="15">
        <v>0</v>
      </c>
      <c r="E2714" s="15">
        <v>97634.569990000004</v>
      </c>
      <c r="F2714" s="15">
        <v>106338.66</v>
      </c>
      <c r="G2714" s="11">
        <f t="shared" si="170"/>
        <v>0</v>
      </c>
      <c r="H2714" s="12">
        <f t="shared" si="171"/>
        <v>8704.0900099999999</v>
      </c>
      <c r="I2714" s="324" t="s">
        <v>159</v>
      </c>
      <c r="J2714" s="17">
        <f>VLOOKUP(A2714,'TB 2023'!B:J,9,0)</f>
        <v>0</v>
      </c>
      <c r="K2714" s="18">
        <f t="shared" si="169"/>
        <v>0</v>
      </c>
      <c r="L2714" s="17">
        <f>VLOOKUP(A2714,'TB 2023'!B:M,12,0)</f>
        <v>106338.66</v>
      </c>
      <c r="M2714" s="18">
        <f t="shared" si="172"/>
        <v>0</v>
      </c>
      <c r="O2714" s="15"/>
    </row>
    <row r="2715" spans="1:15" ht="13.5">
      <c r="A2715" s="13">
        <v>2010105082</v>
      </c>
      <c r="B2715" s="14" t="s">
        <v>2758</v>
      </c>
      <c r="C2715" s="15">
        <v>0</v>
      </c>
      <c r="D2715" s="15">
        <v>0</v>
      </c>
      <c r="E2715" s="15">
        <v>0</v>
      </c>
      <c r="F2715" s="15">
        <v>0</v>
      </c>
      <c r="G2715" s="11">
        <f t="shared" si="170"/>
        <v>0</v>
      </c>
      <c r="H2715" s="12">
        <f t="shared" si="171"/>
        <v>0</v>
      </c>
      <c r="I2715" s="324" t="s">
        <v>159</v>
      </c>
      <c r="J2715" s="17">
        <f>VLOOKUP(A2715,'TB 2023'!B:J,9,0)</f>
        <v>0</v>
      </c>
      <c r="K2715" s="18">
        <f t="shared" si="169"/>
        <v>0</v>
      </c>
      <c r="L2715" s="17">
        <f>VLOOKUP(A2715,'TB 2023'!B:M,12,0)</f>
        <v>0</v>
      </c>
      <c r="M2715" s="18">
        <f t="shared" si="172"/>
        <v>0</v>
      </c>
      <c r="O2715" s="15"/>
    </row>
    <row r="2716" spans="1:15" ht="13.5">
      <c r="A2716" s="13">
        <v>2010105084</v>
      </c>
      <c r="B2716" s="14" t="s">
        <v>2759</v>
      </c>
      <c r="C2716" s="15">
        <v>0</v>
      </c>
      <c r="D2716" s="15">
        <v>0</v>
      </c>
      <c r="E2716" s="15">
        <v>55200</v>
      </c>
      <c r="F2716" s="15">
        <v>55200</v>
      </c>
      <c r="G2716" s="11">
        <f t="shared" si="170"/>
        <v>0</v>
      </c>
      <c r="H2716" s="12">
        <f t="shared" si="171"/>
        <v>0</v>
      </c>
      <c r="I2716" s="324" t="s">
        <v>159</v>
      </c>
      <c r="J2716" s="17">
        <f>VLOOKUP(A2716,'TB 2023'!B:J,9,0)</f>
        <v>0</v>
      </c>
      <c r="K2716" s="18">
        <f t="shared" si="169"/>
        <v>0</v>
      </c>
      <c r="L2716" s="17">
        <f>VLOOKUP(A2716,'TB 2023'!B:M,12,0)</f>
        <v>55200</v>
      </c>
      <c r="M2716" s="18">
        <f t="shared" si="172"/>
        <v>0</v>
      </c>
      <c r="O2716" s="15"/>
    </row>
    <row r="2717" spans="1:15" ht="13.5">
      <c r="A2717" s="13">
        <v>2010105086</v>
      </c>
      <c r="B2717" s="14" t="s">
        <v>2760</v>
      </c>
      <c r="C2717" s="15">
        <v>0</v>
      </c>
      <c r="D2717" s="15">
        <v>0</v>
      </c>
      <c r="E2717" s="15">
        <v>0</v>
      </c>
      <c r="F2717" s="15">
        <v>0</v>
      </c>
      <c r="G2717" s="11">
        <f t="shared" si="170"/>
        <v>0</v>
      </c>
      <c r="H2717" s="12">
        <f t="shared" si="171"/>
        <v>0</v>
      </c>
      <c r="I2717" s="324" t="s">
        <v>159</v>
      </c>
      <c r="J2717" s="17">
        <f>VLOOKUP(A2717,'TB 2023'!B:J,9,0)</f>
        <v>0</v>
      </c>
      <c r="K2717" s="18">
        <f t="shared" si="169"/>
        <v>0</v>
      </c>
      <c r="L2717" s="17">
        <f>VLOOKUP(A2717,'TB 2023'!B:M,12,0)</f>
        <v>0</v>
      </c>
      <c r="M2717" s="18">
        <f t="shared" si="172"/>
        <v>0</v>
      </c>
      <c r="O2717" s="15"/>
    </row>
    <row r="2718" spans="1:15" ht="13.5">
      <c r="A2718" s="13">
        <v>2010105087</v>
      </c>
      <c r="B2718" s="14" t="s">
        <v>2761</v>
      </c>
      <c r="C2718" s="15">
        <v>0</v>
      </c>
      <c r="D2718" s="15">
        <v>106322.90000000001</v>
      </c>
      <c r="E2718" s="15">
        <v>106322.90000000001</v>
      </c>
      <c r="F2718" s="15">
        <v>0</v>
      </c>
      <c r="G2718" s="11">
        <f t="shared" si="170"/>
        <v>0</v>
      </c>
      <c r="H2718" s="12">
        <f t="shared" si="171"/>
        <v>0</v>
      </c>
      <c r="I2718" s="324" t="s">
        <v>159</v>
      </c>
      <c r="J2718" s="17">
        <f>VLOOKUP(A2718,'TB 2023'!B:J,9,0)</f>
        <v>0</v>
      </c>
      <c r="K2718" s="18">
        <f t="shared" si="169"/>
        <v>0</v>
      </c>
      <c r="L2718" s="17">
        <f>VLOOKUP(A2718,'TB 2023'!B:M,12,0)</f>
        <v>0</v>
      </c>
      <c r="M2718" s="18">
        <f t="shared" si="172"/>
        <v>0</v>
      </c>
      <c r="O2718" s="15"/>
    </row>
    <row r="2719" spans="1:15" ht="13.5">
      <c r="A2719" s="13">
        <v>2010105089</v>
      </c>
      <c r="B2719" s="14" t="s">
        <v>2762</v>
      </c>
      <c r="C2719" s="15">
        <v>0</v>
      </c>
      <c r="D2719" s="15">
        <v>0</v>
      </c>
      <c r="E2719" s="15">
        <v>0</v>
      </c>
      <c r="F2719" s="15">
        <v>0</v>
      </c>
      <c r="G2719" s="11">
        <f t="shared" si="170"/>
        <v>0</v>
      </c>
      <c r="H2719" s="12">
        <f t="shared" si="171"/>
        <v>0</v>
      </c>
      <c r="I2719" s="324" t="s">
        <v>159</v>
      </c>
      <c r="J2719" s="17">
        <f>VLOOKUP(A2719,'TB 2023'!B:J,9,0)</f>
        <v>0</v>
      </c>
      <c r="K2719" s="18">
        <f t="shared" si="169"/>
        <v>0</v>
      </c>
      <c r="L2719" s="17">
        <f>VLOOKUP(A2719,'TB 2023'!B:M,12,0)</f>
        <v>0</v>
      </c>
      <c r="M2719" s="18">
        <f t="shared" si="172"/>
        <v>0</v>
      </c>
      <c r="O2719" s="15"/>
    </row>
    <row r="2720" spans="1:15" ht="13.5">
      <c r="A2720" s="13">
        <v>2010105090</v>
      </c>
      <c r="B2720" s="14" t="s">
        <v>2763</v>
      </c>
      <c r="C2720" s="15">
        <v>0</v>
      </c>
      <c r="D2720" s="15">
        <v>0</v>
      </c>
      <c r="E2720" s="15">
        <v>0</v>
      </c>
      <c r="F2720" s="15">
        <v>0</v>
      </c>
      <c r="G2720" s="11">
        <f t="shared" si="170"/>
        <v>0</v>
      </c>
      <c r="H2720" s="12">
        <f t="shared" si="171"/>
        <v>0</v>
      </c>
      <c r="I2720" s="324" t="s">
        <v>159</v>
      </c>
      <c r="J2720" s="17">
        <f>VLOOKUP(A2720,'TB 2023'!B:J,9,0)</f>
        <v>0</v>
      </c>
      <c r="K2720" s="18">
        <f t="shared" si="169"/>
        <v>0</v>
      </c>
      <c r="L2720" s="17">
        <f>VLOOKUP(A2720,'TB 2023'!B:M,12,0)</f>
        <v>0</v>
      </c>
      <c r="M2720" s="18">
        <f t="shared" si="172"/>
        <v>0</v>
      </c>
      <c r="O2720" s="15"/>
    </row>
    <row r="2721" spans="1:15" ht="13.5">
      <c r="A2721" s="13">
        <v>2010105091</v>
      </c>
      <c r="B2721" s="14" t="s">
        <v>2764</v>
      </c>
      <c r="C2721" s="15">
        <v>0</v>
      </c>
      <c r="D2721" s="15">
        <v>2491.5</v>
      </c>
      <c r="E2721" s="15">
        <v>6417</v>
      </c>
      <c r="F2721" s="15">
        <v>9407</v>
      </c>
      <c r="G2721" s="11">
        <f t="shared" si="170"/>
        <v>0</v>
      </c>
      <c r="H2721" s="12">
        <f t="shared" si="171"/>
        <v>5481.5</v>
      </c>
      <c r="I2721" s="324" t="s">
        <v>159</v>
      </c>
      <c r="J2721" s="17">
        <f>VLOOKUP(A2721,'TB 2023'!B:J,9,0)</f>
        <v>0</v>
      </c>
      <c r="K2721" s="18">
        <f t="shared" si="169"/>
        <v>0</v>
      </c>
      <c r="L2721" s="17">
        <f>VLOOKUP(A2721,'TB 2023'!B:M,12,0)</f>
        <v>9407</v>
      </c>
      <c r="M2721" s="18">
        <f t="shared" si="172"/>
        <v>0</v>
      </c>
      <c r="O2721" s="15"/>
    </row>
    <row r="2722" spans="1:15" ht="13.5">
      <c r="A2722" s="13">
        <v>2010105094</v>
      </c>
      <c r="B2722" s="14" t="s">
        <v>2765</v>
      </c>
      <c r="C2722" s="15">
        <v>0</v>
      </c>
      <c r="D2722" s="15">
        <v>0</v>
      </c>
      <c r="E2722" s="15">
        <v>4807</v>
      </c>
      <c r="F2722" s="15">
        <v>4807</v>
      </c>
      <c r="G2722" s="11">
        <f t="shared" si="170"/>
        <v>0</v>
      </c>
      <c r="H2722" s="12">
        <f t="shared" si="171"/>
        <v>0</v>
      </c>
      <c r="I2722" s="324" t="s">
        <v>159</v>
      </c>
      <c r="J2722" s="17">
        <f>VLOOKUP(A2722,'TB 2023'!B:J,9,0)</f>
        <v>0</v>
      </c>
      <c r="K2722" s="18">
        <f t="shared" si="169"/>
        <v>0</v>
      </c>
      <c r="L2722" s="17">
        <f>VLOOKUP(A2722,'TB 2023'!B:M,12,0)</f>
        <v>4807</v>
      </c>
      <c r="M2722" s="18">
        <f t="shared" si="172"/>
        <v>0</v>
      </c>
      <c r="O2722" s="15"/>
    </row>
    <row r="2723" spans="1:15" ht="13.5">
      <c r="A2723" s="13">
        <v>2010105095</v>
      </c>
      <c r="B2723" s="14" t="s">
        <v>2766</v>
      </c>
      <c r="C2723" s="15">
        <v>0</v>
      </c>
      <c r="D2723" s="15">
        <v>0</v>
      </c>
      <c r="E2723" s="15">
        <v>0</v>
      </c>
      <c r="F2723" s="15">
        <v>0</v>
      </c>
      <c r="G2723" s="11">
        <f t="shared" si="170"/>
        <v>0</v>
      </c>
      <c r="H2723" s="12">
        <f t="shared" si="171"/>
        <v>0</v>
      </c>
      <c r="I2723" s="324" t="s">
        <v>159</v>
      </c>
      <c r="J2723" s="17">
        <f>VLOOKUP(A2723,'TB 2023'!B:J,9,0)</f>
        <v>0</v>
      </c>
      <c r="K2723" s="18">
        <f t="shared" si="169"/>
        <v>0</v>
      </c>
      <c r="L2723" s="17">
        <f>VLOOKUP(A2723,'TB 2023'!B:M,12,0)</f>
        <v>0</v>
      </c>
      <c r="M2723" s="18">
        <f t="shared" si="172"/>
        <v>0</v>
      </c>
      <c r="O2723" s="15"/>
    </row>
    <row r="2724" spans="1:15" ht="13.5">
      <c r="A2724" s="13">
        <v>2010105096</v>
      </c>
      <c r="B2724" s="14" t="s">
        <v>2767</v>
      </c>
      <c r="C2724" s="15">
        <v>0</v>
      </c>
      <c r="D2724" s="15">
        <v>160533.76999999999</v>
      </c>
      <c r="E2724" s="15">
        <v>235566.27000000002</v>
      </c>
      <c r="F2724" s="15">
        <v>81538.100000000006</v>
      </c>
      <c r="G2724" s="11">
        <f t="shared" si="170"/>
        <v>0</v>
      </c>
      <c r="H2724" s="12">
        <f t="shared" si="171"/>
        <v>6505.5999999999767</v>
      </c>
      <c r="I2724" s="324" t="s">
        <v>159</v>
      </c>
      <c r="J2724" s="17">
        <f>VLOOKUP(A2724,'TB 2023'!B:J,9,0)</f>
        <v>0</v>
      </c>
      <c r="K2724" s="18">
        <f t="shared" si="169"/>
        <v>0</v>
      </c>
      <c r="L2724" s="17">
        <f>VLOOKUP(A2724,'TB 2023'!B:M,12,0)</f>
        <v>81538.100000000006</v>
      </c>
      <c r="M2724" s="18">
        <f t="shared" si="172"/>
        <v>0</v>
      </c>
      <c r="O2724" s="15"/>
    </row>
    <row r="2725" spans="1:15" ht="13.5">
      <c r="A2725" s="13">
        <v>2010105097</v>
      </c>
      <c r="B2725" s="14" t="s">
        <v>2768</v>
      </c>
      <c r="C2725" s="15">
        <v>0</v>
      </c>
      <c r="D2725" s="15">
        <v>0</v>
      </c>
      <c r="E2725" s="15">
        <v>0</v>
      </c>
      <c r="F2725" s="15">
        <v>0</v>
      </c>
      <c r="G2725" s="11">
        <f t="shared" si="170"/>
        <v>0</v>
      </c>
      <c r="H2725" s="12">
        <f t="shared" si="171"/>
        <v>0</v>
      </c>
      <c r="I2725" s="324" t="s">
        <v>159</v>
      </c>
      <c r="J2725" s="17">
        <f>VLOOKUP(A2725,'TB 2023'!B:J,9,0)</f>
        <v>0</v>
      </c>
      <c r="K2725" s="18">
        <f t="shared" si="169"/>
        <v>0</v>
      </c>
      <c r="L2725" s="17">
        <f>VLOOKUP(A2725,'TB 2023'!B:M,12,0)</f>
        <v>0</v>
      </c>
      <c r="M2725" s="18">
        <f t="shared" si="172"/>
        <v>0</v>
      </c>
      <c r="O2725" s="15"/>
    </row>
    <row r="2726" spans="1:15" ht="13.5">
      <c r="A2726" s="13">
        <v>2010105098</v>
      </c>
      <c r="B2726" s="14" t="s">
        <v>2769</v>
      </c>
      <c r="C2726" s="15">
        <v>0</v>
      </c>
      <c r="D2726" s="15">
        <v>0</v>
      </c>
      <c r="E2726" s="15">
        <v>0</v>
      </c>
      <c r="F2726" s="15">
        <v>0</v>
      </c>
      <c r="G2726" s="11">
        <f t="shared" si="170"/>
        <v>0</v>
      </c>
      <c r="H2726" s="12">
        <f t="shared" si="171"/>
        <v>0</v>
      </c>
      <c r="I2726" s="324" t="s">
        <v>159</v>
      </c>
      <c r="J2726" s="17">
        <f>VLOOKUP(A2726,'TB 2023'!B:J,9,0)</f>
        <v>0</v>
      </c>
      <c r="K2726" s="18">
        <f t="shared" si="169"/>
        <v>0</v>
      </c>
      <c r="L2726" s="17">
        <f>VLOOKUP(A2726,'TB 2023'!B:M,12,0)</f>
        <v>0</v>
      </c>
      <c r="M2726" s="18">
        <f t="shared" si="172"/>
        <v>0</v>
      </c>
      <c r="O2726" s="15"/>
    </row>
    <row r="2727" spans="1:15" ht="13.5">
      <c r="A2727" s="13">
        <v>2010105099</v>
      </c>
      <c r="B2727" s="14" t="s">
        <v>2770</v>
      </c>
      <c r="C2727" s="15">
        <v>0</v>
      </c>
      <c r="D2727" s="15">
        <v>0</v>
      </c>
      <c r="E2727" s="15">
        <v>0</v>
      </c>
      <c r="F2727" s="15">
        <v>0</v>
      </c>
      <c r="G2727" s="11">
        <f t="shared" si="170"/>
        <v>0</v>
      </c>
      <c r="H2727" s="12">
        <f t="shared" si="171"/>
        <v>0</v>
      </c>
      <c r="I2727" s="324" t="s">
        <v>159</v>
      </c>
      <c r="J2727" s="17">
        <f>VLOOKUP(A2727,'TB 2023'!B:J,9,0)</f>
        <v>0</v>
      </c>
      <c r="K2727" s="18">
        <f t="shared" si="169"/>
        <v>0</v>
      </c>
      <c r="L2727" s="17">
        <f>VLOOKUP(A2727,'TB 2023'!B:M,12,0)</f>
        <v>0</v>
      </c>
      <c r="M2727" s="18">
        <f t="shared" si="172"/>
        <v>0</v>
      </c>
      <c r="O2727" s="15"/>
    </row>
    <row r="2728" spans="1:15" ht="13.5">
      <c r="A2728" s="13">
        <v>2010105100</v>
      </c>
      <c r="B2728" s="14" t="s">
        <v>2771</v>
      </c>
      <c r="C2728" s="15">
        <v>0</v>
      </c>
      <c r="D2728" s="15">
        <v>1886</v>
      </c>
      <c r="E2728" s="15">
        <v>0</v>
      </c>
      <c r="F2728" s="15">
        <v>0</v>
      </c>
      <c r="G2728" s="11">
        <f t="shared" si="170"/>
        <v>0</v>
      </c>
      <c r="H2728" s="12">
        <f t="shared" si="171"/>
        <v>1886</v>
      </c>
      <c r="I2728" s="324" t="s">
        <v>159</v>
      </c>
      <c r="J2728" s="17">
        <f>VLOOKUP(A2728,'TB 2023'!B:J,9,0)</f>
        <v>0</v>
      </c>
      <c r="K2728" s="18">
        <f t="shared" si="169"/>
        <v>0</v>
      </c>
      <c r="L2728" s="17">
        <f>VLOOKUP(A2728,'TB 2023'!B:M,12,0)</f>
        <v>0</v>
      </c>
      <c r="M2728" s="18">
        <f t="shared" si="172"/>
        <v>0</v>
      </c>
      <c r="O2728" s="15"/>
    </row>
    <row r="2729" spans="1:15" ht="13.5">
      <c r="A2729" s="13">
        <v>2010105101</v>
      </c>
      <c r="B2729" s="14" t="s">
        <v>2772</v>
      </c>
      <c r="C2729" s="15">
        <v>0</v>
      </c>
      <c r="D2729" s="15">
        <v>0</v>
      </c>
      <c r="E2729" s="15">
        <v>0</v>
      </c>
      <c r="F2729" s="15">
        <v>0</v>
      </c>
      <c r="G2729" s="11">
        <f t="shared" si="170"/>
        <v>0</v>
      </c>
      <c r="H2729" s="12">
        <f t="shared" si="171"/>
        <v>0</v>
      </c>
      <c r="I2729" s="324" t="s">
        <v>159</v>
      </c>
      <c r="J2729" s="17">
        <f>VLOOKUP(A2729,'TB 2023'!B:J,9,0)</f>
        <v>0</v>
      </c>
      <c r="K2729" s="18">
        <f t="shared" si="169"/>
        <v>0</v>
      </c>
      <c r="L2729" s="17">
        <f>VLOOKUP(A2729,'TB 2023'!B:M,12,0)</f>
        <v>0</v>
      </c>
      <c r="M2729" s="18">
        <f t="shared" si="172"/>
        <v>0</v>
      </c>
      <c r="O2729" s="15"/>
    </row>
    <row r="2730" spans="1:15" ht="13.5">
      <c r="A2730" s="13">
        <v>2010105102</v>
      </c>
      <c r="B2730" s="14" t="s">
        <v>2773</v>
      </c>
      <c r="C2730" s="15">
        <v>0</v>
      </c>
      <c r="D2730" s="15">
        <v>0</v>
      </c>
      <c r="E2730" s="15">
        <v>0</v>
      </c>
      <c r="F2730" s="15">
        <v>0</v>
      </c>
      <c r="G2730" s="11">
        <f t="shared" si="170"/>
        <v>0</v>
      </c>
      <c r="H2730" s="12">
        <f t="shared" si="171"/>
        <v>0</v>
      </c>
      <c r="I2730" s="324" t="s">
        <v>159</v>
      </c>
      <c r="J2730" s="17">
        <f>VLOOKUP(A2730,'TB 2023'!B:J,9,0)</f>
        <v>0</v>
      </c>
      <c r="K2730" s="18">
        <f t="shared" si="169"/>
        <v>0</v>
      </c>
      <c r="L2730" s="17">
        <f>VLOOKUP(A2730,'TB 2023'!B:M,12,0)</f>
        <v>0</v>
      </c>
      <c r="M2730" s="18">
        <f t="shared" si="172"/>
        <v>0</v>
      </c>
      <c r="O2730" s="15"/>
    </row>
    <row r="2731" spans="1:15" ht="13.5">
      <c r="A2731" s="13">
        <v>2010105103</v>
      </c>
      <c r="B2731" s="14" t="s">
        <v>2774</v>
      </c>
      <c r="C2731" s="15">
        <v>0</v>
      </c>
      <c r="D2731" s="15">
        <v>822</v>
      </c>
      <c r="E2731" s="15">
        <v>0</v>
      </c>
      <c r="F2731" s="15">
        <v>0</v>
      </c>
      <c r="G2731" s="11">
        <f t="shared" si="170"/>
        <v>0</v>
      </c>
      <c r="H2731" s="12">
        <f t="shared" si="171"/>
        <v>822</v>
      </c>
      <c r="I2731" s="324" t="s">
        <v>159</v>
      </c>
      <c r="J2731" s="17">
        <f>VLOOKUP(A2731,'TB 2023'!B:J,9,0)</f>
        <v>0</v>
      </c>
      <c r="K2731" s="18">
        <f t="shared" si="169"/>
        <v>0</v>
      </c>
      <c r="L2731" s="17">
        <f>VLOOKUP(A2731,'TB 2023'!B:M,12,0)</f>
        <v>0</v>
      </c>
      <c r="M2731" s="18">
        <f t="shared" si="172"/>
        <v>0</v>
      </c>
      <c r="O2731" s="15"/>
    </row>
    <row r="2732" spans="1:15" ht="13.5">
      <c r="A2732" s="13">
        <v>2010105104</v>
      </c>
      <c r="B2732" s="14" t="s">
        <v>2775</v>
      </c>
      <c r="C2732" s="15">
        <v>0</v>
      </c>
      <c r="D2732" s="15">
        <v>20015</v>
      </c>
      <c r="E2732" s="15">
        <v>170000</v>
      </c>
      <c r="F2732" s="15">
        <v>160386.67000000001</v>
      </c>
      <c r="G2732" s="11">
        <f t="shared" si="170"/>
        <v>0</v>
      </c>
      <c r="H2732" s="12">
        <f t="shared" si="171"/>
        <v>10401.670000000013</v>
      </c>
      <c r="I2732" s="324" t="s">
        <v>159</v>
      </c>
      <c r="J2732" s="17">
        <f>VLOOKUP(A2732,'TB 2023'!B:J,9,0)</f>
        <v>0</v>
      </c>
      <c r="K2732" s="18">
        <f t="shared" si="169"/>
        <v>0</v>
      </c>
      <c r="L2732" s="17">
        <f>VLOOKUP(A2732,'TB 2023'!B:M,12,0)</f>
        <v>160386.67000000001</v>
      </c>
      <c r="M2732" s="18">
        <f t="shared" si="172"/>
        <v>0</v>
      </c>
      <c r="O2732" s="15"/>
    </row>
    <row r="2733" spans="1:15" ht="13.5">
      <c r="A2733" s="13">
        <v>2010105108</v>
      </c>
      <c r="B2733" s="14" t="s">
        <v>2776</v>
      </c>
      <c r="C2733" s="15">
        <v>0</v>
      </c>
      <c r="D2733" s="15">
        <v>0</v>
      </c>
      <c r="E2733" s="15">
        <v>0</v>
      </c>
      <c r="F2733" s="15">
        <v>0</v>
      </c>
      <c r="G2733" s="11">
        <f t="shared" si="170"/>
        <v>0</v>
      </c>
      <c r="H2733" s="12">
        <f t="shared" si="171"/>
        <v>0</v>
      </c>
      <c r="I2733" s="324" t="s">
        <v>159</v>
      </c>
      <c r="J2733" s="17">
        <f>VLOOKUP(A2733,'TB 2023'!B:J,9,0)</f>
        <v>0</v>
      </c>
      <c r="K2733" s="18">
        <f t="shared" si="169"/>
        <v>0</v>
      </c>
      <c r="L2733" s="17">
        <f>VLOOKUP(A2733,'TB 2023'!B:M,12,0)</f>
        <v>0</v>
      </c>
      <c r="M2733" s="18">
        <f t="shared" si="172"/>
        <v>0</v>
      </c>
      <c r="O2733" s="15"/>
    </row>
    <row r="2734" spans="1:15" ht="13.5">
      <c r="A2734" s="13">
        <v>2010105109</v>
      </c>
      <c r="B2734" s="14" t="s">
        <v>2777</v>
      </c>
      <c r="C2734" s="15">
        <v>0</v>
      </c>
      <c r="D2734" s="15">
        <v>21136</v>
      </c>
      <c r="E2734" s="15">
        <v>158013</v>
      </c>
      <c r="F2734" s="15">
        <v>136877</v>
      </c>
      <c r="G2734" s="11">
        <f t="shared" si="170"/>
        <v>0</v>
      </c>
      <c r="H2734" s="12">
        <f t="shared" si="171"/>
        <v>0</v>
      </c>
      <c r="I2734" s="324" t="s">
        <v>159</v>
      </c>
      <c r="J2734" s="17">
        <f>VLOOKUP(A2734,'TB 2023'!B:J,9,0)</f>
        <v>0</v>
      </c>
      <c r="K2734" s="18">
        <f t="shared" si="169"/>
        <v>0</v>
      </c>
      <c r="L2734" s="17">
        <f>VLOOKUP(A2734,'TB 2023'!B:M,12,0)</f>
        <v>136877</v>
      </c>
      <c r="M2734" s="18">
        <f t="shared" si="172"/>
        <v>0</v>
      </c>
      <c r="O2734" s="15"/>
    </row>
    <row r="2735" spans="1:15" ht="13.5">
      <c r="A2735" s="13">
        <v>2010105110</v>
      </c>
      <c r="B2735" s="14" t="s">
        <v>2778</v>
      </c>
      <c r="C2735" s="15">
        <v>0</v>
      </c>
      <c r="D2735" s="15">
        <v>590</v>
      </c>
      <c r="E2735" s="15">
        <v>0</v>
      </c>
      <c r="F2735" s="15">
        <v>0</v>
      </c>
      <c r="G2735" s="11">
        <f t="shared" si="170"/>
        <v>0</v>
      </c>
      <c r="H2735" s="12">
        <f t="shared" si="171"/>
        <v>590</v>
      </c>
      <c r="I2735" s="324" t="s">
        <v>159</v>
      </c>
      <c r="J2735" s="17">
        <f>VLOOKUP(A2735,'TB 2023'!B:J,9,0)</f>
        <v>0</v>
      </c>
      <c r="K2735" s="18">
        <f t="shared" si="169"/>
        <v>0</v>
      </c>
      <c r="L2735" s="17">
        <f>VLOOKUP(A2735,'TB 2023'!B:M,12,0)</f>
        <v>0</v>
      </c>
      <c r="M2735" s="18">
        <f t="shared" si="172"/>
        <v>0</v>
      </c>
      <c r="O2735" s="15"/>
    </row>
    <row r="2736" spans="1:15" ht="13.5">
      <c r="A2736" s="13">
        <v>2010105111</v>
      </c>
      <c r="B2736" s="14" t="s">
        <v>2779</v>
      </c>
      <c r="C2736" s="15">
        <v>35100</v>
      </c>
      <c r="D2736" s="15">
        <v>0</v>
      </c>
      <c r="E2736" s="15">
        <v>96391</v>
      </c>
      <c r="F2736" s="15">
        <v>131491</v>
      </c>
      <c r="G2736" s="11">
        <f t="shared" si="170"/>
        <v>0</v>
      </c>
      <c r="H2736" s="12">
        <f t="shared" si="171"/>
        <v>0</v>
      </c>
      <c r="I2736" s="324" t="s">
        <v>159</v>
      </c>
      <c r="J2736" s="17">
        <f>VLOOKUP(A2736,'TB 2023'!B:J,9,0)</f>
        <v>35100</v>
      </c>
      <c r="K2736" s="18">
        <f t="shared" si="169"/>
        <v>0</v>
      </c>
      <c r="L2736" s="17">
        <f>VLOOKUP(A2736,'TB 2023'!B:M,12,0)</f>
        <v>131491</v>
      </c>
      <c r="M2736" s="18">
        <f t="shared" si="172"/>
        <v>0</v>
      </c>
      <c r="O2736" s="15"/>
    </row>
    <row r="2737" spans="1:15" ht="13.5">
      <c r="A2737" s="13">
        <v>2010105112</v>
      </c>
      <c r="B2737" s="14" t="s">
        <v>2780</v>
      </c>
      <c r="C2737" s="15">
        <v>0</v>
      </c>
      <c r="D2737" s="15">
        <v>0</v>
      </c>
      <c r="E2737" s="15">
        <v>0</v>
      </c>
      <c r="F2737" s="15">
        <v>0</v>
      </c>
      <c r="G2737" s="11">
        <f t="shared" si="170"/>
        <v>0</v>
      </c>
      <c r="H2737" s="12">
        <f t="shared" si="171"/>
        <v>0</v>
      </c>
      <c r="I2737" s="324" t="s">
        <v>159</v>
      </c>
      <c r="J2737" s="17">
        <f>VLOOKUP(A2737,'TB 2023'!B:J,9,0)</f>
        <v>0</v>
      </c>
      <c r="K2737" s="18">
        <f t="shared" si="169"/>
        <v>0</v>
      </c>
      <c r="L2737" s="17">
        <f>VLOOKUP(A2737,'TB 2023'!B:M,12,0)</f>
        <v>0</v>
      </c>
      <c r="M2737" s="18">
        <f t="shared" si="172"/>
        <v>0</v>
      </c>
      <c r="O2737" s="15"/>
    </row>
    <row r="2738" spans="1:15" ht="13.5">
      <c r="A2738" s="13">
        <v>2010105113</v>
      </c>
      <c r="B2738" s="14" t="s">
        <v>2781</v>
      </c>
      <c r="C2738" s="15">
        <v>24208.799999999999</v>
      </c>
      <c r="D2738" s="15">
        <v>0</v>
      </c>
      <c r="E2738" s="15">
        <v>0</v>
      </c>
      <c r="F2738" s="15">
        <v>0</v>
      </c>
      <c r="G2738" s="11">
        <f t="shared" si="170"/>
        <v>24208.799999999999</v>
      </c>
      <c r="H2738" s="12">
        <f t="shared" si="171"/>
        <v>0</v>
      </c>
      <c r="I2738" s="324" t="s">
        <v>159</v>
      </c>
      <c r="J2738" s="17">
        <f>VLOOKUP(A2738,'TB 2023'!B:J,9,0)</f>
        <v>24208.799999999999</v>
      </c>
      <c r="K2738" s="18">
        <f t="shared" si="169"/>
        <v>0</v>
      </c>
      <c r="L2738" s="17">
        <f>VLOOKUP(A2738,'TB 2023'!B:M,12,0)</f>
        <v>0</v>
      </c>
      <c r="M2738" s="18">
        <f t="shared" si="172"/>
        <v>0</v>
      </c>
      <c r="O2738" s="15"/>
    </row>
    <row r="2739" spans="1:15" ht="13.5">
      <c r="A2739" s="13">
        <v>2010105114</v>
      </c>
      <c r="B2739" s="14" t="s">
        <v>2782</v>
      </c>
      <c r="C2739" s="15">
        <v>0</v>
      </c>
      <c r="D2739" s="15">
        <v>0</v>
      </c>
      <c r="E2739" s="15">
        <v>202813.26</v>
      </c>
      <c r="F2739" s="15">
        <v>202813.26</v>
      </c>
      <c r="G2739" s="11">
        <f t="shared" si="170"/>
        <v>0</v>
      </c>
      <c r="H2739" s="12">
        <f t="shared" si="171"/>
        <v>0</v>
      </c>
      <c r="I2739" s="324" t="s">
        <v>159</v>
      </c>
      <c r="J2739" s="17">
        <f>VLOOKUP(A2739,'TB 2023'!B:J,9,0)</f>
        <v>0</v>
      </c>
      <c r="K2739" s="18">
        <f t="shared" si="169"/>
        <v>0</v>
      </c>
      <c r="L2739" s="17">
        <f>VLOOKUP(A2739,'TB 2023'!B:M,12,0)</f>
        <v>202813.26</v>
      </c>
      <c r="M2739" s="18">
        <f t="shared" si="172"/>
        <v>0</v>
      </c>
      <c r="O2739" s="15"/>
    </row>
    <row r="2740" spans="1:15" ht="13.5">
      <c r="A2740" s="13">
        <v>2010105115</v>
      </c>
      <c r="B2740" s="14" t="s">
        <v>2783</v>
      </c>
      <c r="C2740" s="15">
        <v>0</v>
      </c>
      <c r="D2740" s="15">
        <v>0</v>
      </c>
      <c r="E2740" s="15">
        <v>0</v>
      </c>
      <c r="F2740" s="15">
        <v>0</v>
      </c>
      <c r="G2740" s="11">
        <f t="shared" si="170"/>
        <v>0</v>
      </c>
      <c r="H2740" s="12">
        <f t="shared" si="171"/>
        <v>0</v>
      </c>
      <c r="I2740" s="324" t="s">
        <v>159</v>
      </c>
      <c r="J2740" s="17">
        <f>VLOOKUP(A2740,'TB 2023'!B:J,9,0)</f>
        <v>0</v>
      </c>
      <c r="K2740" s="18">
        <f t="shared" si="169"/>
        <v>0</v>
      </c>
      <c r="L2740" s="17">
        <f>VLOOKUP(A2740,'TB 2023'!B:M,12,0)</f>
        <v>0</v>
      </c>
      <c r="M2740" s="18">
        <f t="shared" si="172"/>
        <v>0</v>
      </c>
      <c r="O2740" s="15"/>
    </row>
    <row r="2741" spans="1:15" ht="13.5">
      <c r="A2741" s="13">
        <v>2010105116</v>
      </c>
      <c r="B2741" s="14" t="s">
        <v>2784</v>
      </c>
      <c r="C2741" s="15">
        <v>0</v>
      </c>
      <c r="D2741" s="15">
        <v>0</v>
      </c>
      <c r="E2741" s="15">
        <v>13838.33</v>
      </c>
      <c r="F2741" s="15">
        <v>768.33</v>
      </c>
      <c r="G2741" s="11">
        <f t="shared" si="170"/>
        <v>13070</v>
      </c>
      <c r="H2741" s="12">
        <f t="shared" si="171"/>
        <v>0</v>
      </c>
      <c r="I2741" s="324" t="s">
        <v>159</v>
      </c>
      <c r="J2741" s="17">
        <f>VLOOKUP(A2741,'TB 2023'!B:J,9,0)</f>
        <v>0</v>
      </c>
      <c r="K2741" s="18">
        <f t="shared" si="169"/>
        <v>0</v>
      </c>
      <c r="L2741" s="17">
        <f>VLOOKUP(A2741,'TB 2023'!B:M,12,0)</f>
        <v>768.33</v>
      </c>
      <c r="M2741" s="18">
        <f t="shared" si="172"/>
        <v>0</v>
      </c>
      <c r="O2741" s="15"/>
    </row>
    <row r="2742" spans="1:15" ht="13.5">
      <c r="A2742" s="13">
        <v>2010105117</v>
      </c>
      <c r="B2742" s="14" t="s">
        <v>2785</v>
      </c>
      <c r="C2742" s="15">
        <v>0</v>
      </c>
      <c r="D2742" s="15">
        <v>0</v>
      </c>
      <c r="E2742" s="15">
        <v>81880</v>
      </c>
      <c r="F2742" s="15">
        <v>94990</v>
      </c>
      <c r="G2742" s="11">
        <f t="shared" si="170"/>
        <v>0</v>
      </c>
      <c r="H2742" s="12">
        <f t="shared" si="171"/>
        <v>13110</v>
      </c>
      <c r="I2742" s="324" t="s">
        <v>159</v>
      </c>
      <c r="J2742" s="17">
        <f>VLOOKUP(A2742,'TB 2023'!B:J,9,0)</f>
        <v>0</v>
      </c>
      <c r="K2742" s="18">
        <f t="shared" si="169"/>
        <v>0</v>
      </c>
      <c r="L2742" s="17">
        <f>VLOOKUP(A2742,'TB 2023'!B:M,12,0)</f>
        <v>94990</v>
      </c>
      <c r="M2742" s="18">
        <f t="shared" si="172"/>
        <v>0</v>
      </c>
      <c r="O2742" s="15"/>
    </row>
    <row r="2743" spans="1:15" ht="13.5">
      <c r="A2743" s="13">
        <v>2010105118</v>
      </c>
      <c r="B2743" s="14" t="s">
        <v>2786</v>
      </c>
      <c r="C2743" s="15">
        <v>0</v>
      </c>
      <c r="D2743" s="15">
        <v>9234.0500000000011</v>
      </c>
      <c r="E2743" s="15">
        <v>9234.0500000000011</v>
      </c>
      <c r="F2743" s="15">
        <v>0</v>
      </c>
      <c r="G2743" s="11">
        <f t="shared" si="170"/>
        <v>0</v>
      </c>
      <c r="H2743" s="12">
        <f t="shared" si="171"/>
        <v>0</v>
      </c>
      <c r="I2743" s="324" t="s">
        <v>159</v>
      </c>
      <c r="J2743" s="17">
        <f>VLOOKUP(A2743,'TB 2023'!B:J,9,0)</f>
        <v>0</v>
      </c>
      <c r="K2743" s="18">
        <f t="shared" si="169"/>
        <v>0</v>
      </c>
      <c r="L2743" s="17">
        <f>VLOOKUP(A2743,'TB 2023'!B:M,12,0)</f>
        <v>0</v>
      </c>
      <c r="M2743" s="18">
        <f t="shared" si="172"/>
        <v>0</v>
      </c>
      <c r="O2743" s="15"/>
    </row>
    <row r="2744" spans="1:15" ht="13.5">
      <c r="A2744" s="13">
        <v>2010105119</v>
      </c>
      <c r="B2744" s="14" t="s">
        <v>2787</v>
      </c>
      <c r="C2744" s="15">
        <v>5.0000000000000001E-3</v>
      </c>
      <c r="D2744" s="15">
        <v>0</v>
      </c>
      <c r="E2744" s="15">
        <v>9775</v>
      </c>
      <c r="F2744" s="15">
        <v>12650.01</v>
      </c>
      <c r="G2744" s="11">
        <f t="shared" si="170"/>
        <v>0</v>
      </c>
      <c r="H2744" s="12">
        <f t="shared" si="171"/>
        <v>2875.005000000001</v>
      </c>
      <c r="I2744" s="324" t="s">
        <v>159</v>
      </c>
      <c r="J2744" s="17">
        <f>VLOOKUP(A2744,'TB 2023'!B:J,9,0)</f>
        <v>5.0000000000000001E-3</v>
      </c>
      <c r="K2744" s="18">
        <f t="shared" si="169"/>
        <v>0</v>
      </c>
      <c r="L2744" s="17">
        <f>VLOOKUP(A2744,'TB 2023'!B:M,12,0)</f>
        <v>12650.01</v>
      </c>
      <c r="M2744" s="18">
        <f t="shared" si="172"/>
        <v>0</v>
      </c>
      <c r="O2744" s="15"/>
    </row>
    <row r="2745" spans="1:15" ht="13.5">
      <c r="A2745" s="13">
        <v>2010105120</v>
      </c>
      <c r="B2745" s="14" t="s">
        <v>2788</v>
      </c>
      <c r="C2745" s="15">
        <v>0</v>
      </c>
      <c r="D2745" s="15">
        <v>0</v>
      </c>
      <c r="E2745" s="15">
        <v>0</v>
      </c>
      <c r="F2745" s="15">
        <v>0</v>
      </c>
      <c r="G2745" s="11">
        <f t="shared" si="170"/>
        <v>0</v>
      </c>
      <c r="H2745" s="12">
        <f t="shared" si="171"/>
        <v>0</v>
      </c>
      <c r="I2745" s="324" t="s">
        <v>159</v>
      </c>
      <c r="J2745" s="17">
        <f>VLOOKUP(A2745,'TB 2023'!B:J,9,0)</f>
        <v>0</v>
      </c>
      <c r="K2745" s="18">
        <f t="shared" si="169"/>
        <v>0</v>
      </c>
      <c r="L2745" s="17">
        <f>VLOOKUP(A2745,'TB 2023'!B:M,12,0)</f>
        <v>0</v>
      </c>
      <c r="M2745" s="18">
        <f t="shared" si="172"/>
        <v>0</v>
      </c>
      <c r="O2745" s="15"/>
    </row>
    <row r="2746" spans="1:15" ht="13.5">
      <c r="A2746" s="13">
        <v>2010105121</v>
      </c>
      <c r="B2746" s="14" t="s">
        <v>2789</v>
      </c>
      <c r="C2746" s="15">
        <v>0</v>
      </c>
      <c r="D2746" s="15">
        <v>12225.22</v>
      </c>
      <c r="E2746" s="15">
        <v>0</v>
      </c>
      <c r="F2746" s="15">
        <v>0</v>
      </c>
      <c r="G2746" s="11">
        <f t="shared" si="170"/>
        <v>0</v>
      </c>
      <c r="H2746" s="12">
        <f t="shared" si="171"/>
        <v>12225.22</v>
      </c>
      <c r="I2746" s="324" t="s">
        <v>159</v>
      </c>
      <c r="J2746" s="17">
        <f>VLOOKUP(A2746,'TB 2023'!B:J,9,0)</f>
        <v>0</v>
      </c>
      <c r="K2746" s="18">
        <f t="shared" si="169"/>
        <v>0</v>
      </c>
      <c r="L2746" s="17">
        <f>VLOOKUP(A2746,'TB 2023'!B:M,12,0)</f>
        <v>0</v>
      </c>
      <c r="M2746" s="18">
        <f t="shared" si="172"/>
        <v>0</v>
      </c>
      <c r="O2746" s="15"/>
    </row>
    <row r="2747" spans="1:15" ht="13.5">
      <c r="A2747" s="13">
        <v>2010105122</v>
      </c>
      <c r="B2747" s="14" t="s">
        <v>2790</v>
      </c>
      <c r="C2747" s="15">
        <v>0</v>
      </c>
      <c r="D2747" s="15">
        <v>2134</v>
      </c>
      <c r="E2747" s="15">
        <v>111325</v>
      </c>
      <c r="F2747" s="15">
        <v>198208.25</v>
      </c>
      <c r="G2747" s="11">
        <f t="shared" si="170"/>
        <v>0</v>
      </c>
      <c r="H2747" s="12">
        <f t="shared" si="171"/>
        <v>89017.25</v>
      </c>
      <c r="I2747" s="324" t="s">
        <v>159</v>
      </c>
      <c r="J2747" s="17">
        <f>VLOOKUP(A2747,'TB 2023'!B:J,9,0)</f>
        <v>0</v>
      </c>
      <c r="K2747" s="18">
        <f t="shared" si="169"/>
        <v>0</v>
      </c>
      <c r="L2747" s="17">
        <f>VLOOKUP(A2747,'TB 2023'!B:M,12,0)</f>
        <v>198208.25</v>
      </c>
      <c r="M2747" s="18">
        <f t="shared" si="172"/>
        <v>0</v>
      </c>
      <c r="O2747" s="15"/>
    </row>
    <row r="2748" spans="1:15" ht="13.5">
      <c r="A2748" s="13">
        <v>2010105123</v>
      </c>
      <c r="B2748" s="14" t="s">
        <v>2791</v>
      </c>
      <c r="C2748" s="15">
        <v>0</v>
      </c>
      <c r="D2748" s="15">
        <v>0</v>
      </c>
      <c r="E2748" s="15">
        <v>0</v>
      </c>
      <c r="F2748" s="15">
        <v>0</v>
      </c>
      <c r="G2748" s="11">
        <f t="shared" si="170"/>
        <v>0</v>
      </c>
      <c r="H2748" s="12">
        <f t="shared" si="171"/>
        <v>0</v>
      </c>
      <c r="I2748" s="324" t="s">
        <v>159</v>
      </c>
      <c r="J2748" s="17">
        <f>VLOOKUP(A2748,'TB 2023'!B:J,9,0)</f>
        <v>0</v>
      </c>
      <c r="K2748" s="18">
        <f t="shared" si="169"/>
        <v>0</v>
      </c>
      <c r="L2748" s="17">
        <f>VLOOKUP(A2748,'TB 2023'!B:M,12,0)</f>
        <v>0</v>
      </c>
      <c r="M2748" s="18">
        <f t="shared" si="172"/>
        <v>0</v>
      </c>
      <c r="O2748" s="15"/>
    </row>
    <row r="2749" spans="1:15" ht="13.5">
      <c r="A2749" s="13">
        <v>2010105124</v>
      </c>
      <c r="B2749" s="14" t="s">
        <v>2792</v>
      </c>
      <c r="C2749" s="15">
        <v>0</v>
      </c>
      <c r="D2749" s="15">
        <v>0</v>
      </c>
      <c r="E2749" s="15">
        <v>75489.45</v>
      </c>
      <c r="F2749" s="15">
        <v>75489.45</v>
      </c>
      <c r="G2749" s="11">
        <f t="shared" si="170"/>
        <v>0</v>
      </c>
      <c r="H2749" s="12">
        <f t="shared" si="171"/>
        <v>0</v>
      </c>
      <c r="I2749" s="324" t="s">
        <v>159</v>
      </c>
      <c r="J2749" s="17">
        <f>VLOOKUP(A2749,'TB 2023'!B:J,9,0)</f>
        <v>0</v>
      </c>
      <c r="K2749" s="18">
        <f t="shared" si="169"/>
        <v>0</v>
      </c>
      <c r="L2749" s="17">
        <f>VLOOKUP(A2749,'TB 2023'!B:M,12,0)</f>
        <v>75489.45</v>
      </c>
      <c r="M2749" s="18">
        <f t="shared" si="172"/>
        <v>0</v>
      </c>
      <c r="O2749" s="15"/>
    </row>
    <row r="2750" spans="1:15" ht="13.5">
      <c r="A2750" s="13">
        <v>2010105125</v>
      </c>
      <c r="B2750" s="14" t="s">
        <v>2793</v>
      </c>
      <c r="C2750" s="15">
        <v>0</v>
      </c>
      <c r="D2750" s="15">
        <v>0</v>
      </c>
      <c r="E2750" s="15">
        <v>0</v>
      </c>
      <c r="F2750" s="15">
        <v>0</v>
      </c>
      <c r="G2750" s="11">
        <f t="shared" si="170"/>
        <v>0</v>
      </c>
      <c r="H2750" s="12">
        <f t="shared" si="171"/>
        <v>0</v>
      </c>
      <c r="I2750" s="324" t="s">
        <v>159</v>
      </c>
      <c r="J2750" s="17">
        <f>VLOOKUP(A2750,'TB 2023'!B:J,9,0)</f>
        <v>0</v>
      </c>
      <c r="K2750" s="18">
        <f t="shared" si="169"/>
        <v>0</v>
      </c>
      <c r="L2750" s="17">
        <f>VLOOKUP(A2750,'TB 2023'!B:M,12,0)</f>
        <v>0</v>
      </c>
      <c r="M2750" s="18">
        <f t="shared" si="172"/>
        <v>0</v>
      </c>
      <c r="O2750" s="15"/>
    </row>
    <row r="2751" spans="1:15" ht="13.5">
      <c r="A2751" s="13">
        <v>2010105126</v>
      </c>
      <c r="B2751" s="14" t="s">
        <v>2794</v>
      </c>
      <c r="C2751" s="15">
        <v>0</v>
      </c>
      <c r="D2751" s="15">
        <v>0</v>
      </c>
      <c r="E2751" s="15">
        <v>0</v>
      </c>
      <c r="F2751" s="15">
        <v>0</v>
      </c>
      <c r="G2751" s="11">
        <f t="shared" si="170"/>
        <v>0</v>
      </c>
      <c r="H2751" s="12">
        <f t="shared" si="171"/>
        <v>0</v>
      </c>
      <c r="I2751" s="324" t="s">
        <v>159</v>
      </c>
      <c r="J2751" s="17">
        <f>VLOOKUP(A2751,'TB 2023'!B:J,9,0)</f>
        <v>0</v>
      </c>
      <c r="K2751" s="18">
        <f t="shared" si="169"/>
        <v>0</v>
      </c>
      <c r="L2751" s="17">
        <f>VLOOKUP(A2751,'TB 2023'!B:M,12,0)</f>
        <v>0</v>
      </c>
      <c r="M2751" s="18">
        <f t="shared" si="172"/>
        <v>0</v>
      </c>
      <c r="O2751" s="15"/>
    </row>
    <row r="2752" spans="1:15" ht="13.5">
      <c r="A2752" s="13">
        <v>2010105127</v>
      </c>
      <c r="B2752" s="14" t="s">
        <v>2795</v>
      </c>
      <c r="C2752" s="15">
        <v>0</v>
      </c>
      <c r="D2752" s="15">
        <v>0</v>
      </c>
      <c r="E2752" s="15">
        <v>0</v>
      </c>
      <c r="F2752" s="15">
        <v>0</v>
      </c>
      <c r="G2752" s="11">
        <f t="shared" si="170"/>
        <v>0</v>
      </c>
      <c r="H2752" s="12">
        <f t="shared" si="171"/>
        <v>0</v>
      </c>
      <c r="I2752" s="324" t="s">
        <v>159</v>
      </c>
      <c r="J2752" s="17">
        <f>VLOOKUP(A2752,'TB 2023'!B:J,9,0)</f>
        <v>0</v>
      </c>
      <c r="K2752" s="18">
        <f t="shared" si="169"/>
        <v>0</v>
      </c>
      <c r="L2752" s="17">
        <f>VLOOKUP(A2752,'TB 2023'!B:M,12,0)</f>
        <v>0</v>
      </c>
      <c r="M2752" s="18">
        <f t="shared" si="172"/>
        <v>0</v>
      </c>
      <c r="O2752" s="15"/>
    </row>
    <row r="2753" spans="1:15" ht="13.5">
      <c r="A2753" s="13">
        <v>2010105128</v>
      </c>
      <c r="B2753" s="14" t="s">
        <v>2796</v>
      </c>
      <c r="C2753" s="15">
        <v>0</v>
      </c>
      <c r="D2753" s="15">
        <v>201670.23</v>
      </c>
      <c r="E2753" s="15">
        <v>564163.51</v>
      </c>
      <c r="F2753" s="15">
        <v>534993.28</v>
      </c>
      <c r="G2753" s="11">
        <f t="shared" si="170"/>
        <v>0</v>
      </c>
      <c r="H2753" s="12">
        <f t="shared" si="171"/>
        <v>172500</v>
      </c>
      <c r="I2753" s="324" t="s">
        <v>159</v>
      </c>
      <c r="J2753" s="17">
        <f>VLOOKUP(A2753,'TB 2023'!B:J,9,0)</f>
        <v>0</v>
      </c>
      <c r="K2753" s="18">
        <f t="shared" si="169"/>
        <v>0</v>
      </c>
      <c r="L2753" s="17">
        <f>VLOOKUP(A2753,'TB 2023'!B:M,12,0)</f>
        <v>534993.28</v>
      </c>
      <c r="M2753" s="18">
        <f t="shared" si="172"/>
        <v>0</v>
      </c>
      <c r="O2753" s="15"/>
    </row>
    <row r="2754" spans="1:15" ht="13.5">
      <c r="A2754" s="13">
        <v>2010105129</v>
      </c>
      <c r="B2754" s="14" t="s">
        <v>2797</v>
      </c>
      <c r="C2754" s="15">
        <v>0</v>
      </c>
      <c r="D2754" s="15">
        <v>3000</v>
      </c>
      <c r="E2754" s="15">
        <v>134300</v>
      </c>
      <c r="F2754" s="15">
        <v>131300</v>
      </c>
      <c r="G2754" s="11">
        <f t="shared" si="170"/>
        <v>0</v>
      </c>
      <c r="H2754" s="12">
        <f t="shared" si="171"/>
        <v>0</v>
      </c>
      <c r="I2754" s="324" t="s">
        <v>159</v>
      </c>
      <c r="J2754" s="17">
        <f>VLOOKUP(A2754,'TB 2023'!B:J,9,0)</f>
        <v>0</v>
      </c>
      <c r="K2754" s="18">
        <f t="shared" si="169"/>
        <v>0</v>
      </c>
      <c r="L2754" s="17">
        <f>VLOOKUP(A2754,'TB 2023'!B:M,12,0)</f>
        <v>131300</v>
      </c>
      <c r="M2754" s="18">
        <f t="shared" si="172"/>
        <v>0</v>
      </c>
      <c r="O2754" s="15"/>
    </row>
    <row r="2755" spans="1:15" ht="13.5">
      <c r="A2755" s="13">
        <v>2010105130</v>
      </c>
      <c r="B2755" s="14" t="s">
        <v>2798</v>
      </c>
      <c r="C2755" s="15">
        <v>0</v>
      </c>
      <c r="D2755" s="15">
        <v>0</v>
      </c>
      <c r="E2755" s="15">
        <v>0</v>
      </c>
      <c r="F2755" s="15">
        <v>0</v>
      </c>
      <c r="G2755" s="11">
        <f t="shared" si="170"/>
        <v>0</v>
      </c>
      <c r="H2755" s="12">
        <f t="shared" si="171"/>
        <v>0</v>
      </c>
      <c r="I2755" s="324" t="s">
        <v>159</v>
      </c>
      <c r="J2755" s="17">
        <f>VLOOKUP(A2755,'TB 2023'!B:J,9,0)</f>
        <v>0</v>
      </c>
      <c r="K2755" s="18">
        <f t="shared" si="169"/>
        <v>0</v>
      </c>
      <c r="L2755" s="17">
        <f>VLOOKUP(A2755,'TB 2023'!B:M,12,0)</f>
        <v>0</v>
      </c>
      <c r="M2755" s="18">
        <f t="shared" si="172"/>
        <v>0</v>
      </c>
      <c r="O2755" s="15"/>
    </row>
    <row r="2756" spans="1:15" ht="13.5">
      <c r="A2756" s="13">
        <v>2010105131</v>
      </c>
      <c r="B2756" s="14" t="s">
        <v>2799</v>
      </c>
      <c r="C2756" s="15">
        <v>0</v>
      </c>
      <c r="D2756" s="15">
        <v>0</v>
      </c>
      <c r="E2756" s="15">
        <v>163361</v>
      </c>
      <c r="F2756" s="15">
        <v>163360.95000000001</v>
      </c>
      <c r="G2756" s="11">
        <f t="shared" si="170"/>
        <v>4.9999999988358468E-2</v>
      </c>
      <c r="H2756" s="12">
        <f t="shared" si="171"/>
        <v>0</v>
      </c>
      <c r="I2756" s="324" t="s">
        <v>159</v>
      </c>
      <c r="J2756" s="17">
        <f>VLOOKUP(A2756,'TB 2023'!B:J,9,0)</f>
        <v>0</v>
      </c>
      <c r="K2756" s="18">
        <f t="shared" si="169"/>
        <v>0</v>
      </c>
      <c r="L2756" s="17">
        <f>VLOOKUP(A2756,'TB 2023'!B:M,12,0)</f>
        <v>163360.95000000001</v>
      </c>
      <c r="M2756" s="18">
        <f t="shared" si="172"/>
        <v>0</v>
      </c>
      <c r="O2756" s="15"/>
    </row>
    <row r="2757" spans="1:15" ht="13.5">
      <c r="A2757" s="13">
        <v>2010105132</v>
      </c>
      <c r="B2757" s="14" t="s">
        <v>2800</v>
      </c>
      <c r="C2757" s="15">
        <v>0</v>
      </c>
      <c r="D2757" s="15">
        <v>107455.63</v>
      </c>
      <c r="E2757" s="15">
        <v>175000</v>
      </c>
      <c r="F2757" s="15">
        <v>157328.84</v>
      </c>
      <c r="G2757" s="11">
        <f t="shared" si="170"/>
        <v>0</v>
      </c>
      <c r="H2757" s="12">
        <f t="shared" si="171"/>
        <v>89784.469999999972</v>
      </c>
      <c r="I2757" s="324" t="s">
        <v>159</v>
      </c>
      <c r="J2757" s="17">
        <f>VLOOKUP(A2757,'TB 2023'!B:J,9,0)</f>
        <v>0</v>
      </c>
      <c r="K2757" s="18">
        <f t="shared" ref="K2757:K2820" si="173">J2757-C2757</f>
        <v>0</v>
      </c>
      <c r="L2757" s="17">
        <f>VLOOKUP(A2757,'TB 2023'!B:M,12,0)</f>
        <v>157328.84</v>
      </c>
      <c r="M2757" s="18">
        <f t="shared" si="172"/>
        <v>0</v>
      </c>
      <c r="O2757" s="15"/>
    </row>
    <row r="2758" spans="1:15" ht="13.5">
      <c r="A2758" s="13">
        <v>2010105133</v>
      </c>
      <c r="B2758" s="14" t="s">
        <v>2801</v>
      </c>
      <c r="C2758" s="15">
        <v>0</v>
      </c>
      <c r="D2758" s="15">
        <v>139782.07</v>
      </c>
      <c r="E2758" s="15">
        <v>127014.74</v>
      </c>
      <c r="F2758" s="15">
        <v>0</v>
      </c>
      <c r="G2758" s="11">
        <f t="shared" ref="G2758:G2821" si="174">IF((C2758+E2758)-(D2758+F2758)&lt;0,0,(C2758+E2758)-(D2758+F2758))</f>
        <v>0</v>
      </c>
      <c r="H2758" s="12">
        <f t="shared" ref="H2758:H2821" si="175">-IF((C2758+E2758)-(D2758+F2758)&lt;0,(C2758+E2758)-(D2758+F2758),0)</f>
        <v>12767.330000000002</v>
      </c>
      <c r="I2758" s="324" t="s">
        <v>159</v>
      </c>
      <c r="J2758" s="17">
        <f>VLOOKUP(A2758,'TB 2023'!B:J,9,0)</f>
        <v>0</v>
      </c>
      <c r="K2758" s="18">
        <f t="shared" si="173"/>
        <v>0</v>
      </c>
      <c r="L2758" s="17">
        <f>VLOOKUP(A2758,'TB 2023'!B:M,12,0)</f>
        <v>0</v>
      </c>
      <c r="M2758" s="18">
        <f t="shared" ref="M2758:M2821" si="176">L2758-F2758</f>
        <v>0</v>
      </c>
      <c r="O2758" s="15"/>
    </row>
    <row r="2759" spans="1:15" ht="13.5">
      <c r="A2759" s="13">
        <v>2010105134</v>
      </c>
      <c r="B2759" s="14" t="s">
        <v>2802</v>
      </c>
      <c r="C2759" s="15">
        <v>50</v>
      </c>
      <c r="D2759" s="15">
        <v>0</v>
      </c>
      <c r="E2759" s="15">
        <v>0</v>
      </c>
      <c r="F2759" s="15">
        <v>0</v>
      </c>
      <c r="G2759" s="11">
        <f t="shared" si="174"/>
        <v>50</v>
      </c>
      <c r="H2759" s="12">
        <f t="shared" si="175"/>
        <v>0</v>
      </c>
      <c r="I2759" s="324" t="s">
        <v>159</v>
      </c>
      <c r="J2759" s="17">
        <f>VLOOKUP(A2759,'TB 2023'!B:J,9,0)</f>
        <v>50</v>
      </c>
      <c r="K2759" s="18">
        <f t="shared" si="173"/>
        <v>0</v>
      </c>
      <c r="L2759" s="17">
        <f>VLOOKUP(A2759,'TB 2023'!B:M,12,0)</f>
        <v>0</v>
      </c>
      <c r="M2759" s="18">
        <f t="shared" si="176"/>
        <v>0</v>
      </c>
      <c r="O2759" s="15"/>
    </row>
    <row r="2760" spans="1:15" ht="13.5">
      <c r="A2760" s="13">
        <v>2010105135</v>
      </c>
      <c r="B2760" s="14" t="s">
        <v>2803</v>
      </c>
      <c r="C2760" s="15">
        <v>0</v>
      </c>
      <c r="D2760" s="15">
        <v>0</v>
      </c>
      <c r="E2760" s="15">
        <v>0</v>
      </c>
      <c r="F2760" s="15">
        <v>0</v>
      </c>
      <c r="G2760" s="11">
        <f t="shared" si="174"/>
        <v>0</v>
      </c>
      <c r="H2760" s="12">
        <f t="shared" si="175"/>
        <v>0</v>
      </c>
      <c r="I2760" s="324" t="s">
        <v>159</v>
      </c>
      <c r="J2760" s="17">
        <f>VLOOKUP(A2760,'TB 2023'!B:J,9,0)</f>
        <v>0</v>
      </c>
      <c r="K2760" s="18">
        <f t="shared" si="173"/>
        <v>0</v>
      </c>
      <c r="L2760" s="17">
        <f>VLOOKUP(A2760,'TB 2023'!B:M,12,0)</f>
        <v>0</v>
      </c>
      <c r="M2760" s="18">
        <f t="shared" si="176"/>
        <v>0</v>
      </c>
      <c r="O2760" s="15"/>
    </row>
    <row r="2761" spans="1:15" ht="13.5">
      <c r="A2761" s="13">
        <v>2010105136</v>
      </c>
      <c r="B2761" s="14" t="s">
        <v>2804</v>
      </c>
      <c r="C2761" s="15">
        <v>0</v>
      </c>
      <c r="D2761" s="15">
        <v>0</v>
      </c>
      <c r="E2761" s="15">
        <v>0</v>
      </c>
      <c r="F2761" s="15">
        <v>0</v>
      </c>
      <c r="G2761" s="11">
        <f t="shared" si="174"/>
        <v>0</v>
      </c>
      <c r="H2761" s="12">
        <f t="shared" si="175"/>
        <v>0</v>
      </c>
      <c r="I2761" s="324" t="s">
        <v>159</v>
      </c>
      <c r="J2761" s="17">
        <f>VLOOKUP(A2761,'TB 2023'!B:J,9,0)</f>
        <v>0</v>
      </c>
      <c r="K2761" s="18">
        <f t="shared" si="173"/>
        <v>0</v>
      </c>
      <c r="L2761" s="17">
        <f>VLOOKUP(A2761,'TB 2023'!B:M,12,0)</f>
        <v>0</v>
      </c>
      <c r="M2761" s="18">
        <f t="shared" si="176"/>
        <v>0</v>
      </c>
      <c r="O2761" s="15"/>
    </row>
    <row r="2762" spans="1:15" ht="13.5">
      <c r="A2762" s="13">
        <v>2010105137</v>
      </c>
      <c r="B2762" s="14" t="s">
        <v>2805</v>
      </c>
      <c r="C2762" s="15">
        <v>0</v>
      </c>
      <c r="D2762" s="15">
        <v>0</v>
      </c>
      <c r="E2762" s="15">
        <v>116150</v>
      </c>
      <c r="F2762" s="15">
        <v>116150</v>
      </c>
      <c r="G2762" s="11">
        <f t="shared" si="174"/>
        <v>0</v>
      </c>
      <c r="H2762" s="12">
        <f t="shared" si="175"/>
        <v>0</v>
      </c>
      <c r="I2762" s="324" t="s">
        <v>159</v>
      </c>
      <c r="J2762" s="17">
        <f>VLOOKUP(A2762,'TB 2023'!B:J,9,0)</f>
        <v>0</v>
      </c>
      <c r="K2762" s="18">
        <f t="shared" si="173"/>
        <v>0</v>
      </c>
      <c r="L2762" s="17">
        <f>VLOOKUP(A2762,'TB 2023'!B:M,12,0)</f>
        <v>116150</v>
      </c>
      <c r="M2762" s="18">
        <f t="shared" si="176"/>
        <v>0</v>
      </c>
      <c r="O2762" s="15"/>
    </row>
    <row r="2763" spans="1:15" ht="13.5">
      <c r="A2763" s="13">
        <v>2010105138</v>
      </c>
      <c r="B2763" s="14" t="s">
        <v>2806</v>
      </c>
      <c r="C2763" s="15">
        <v>0</v>
      </c>
      <c r="D2763" s="15">
        <v>26404</v>
      </c>
      <c r="E2763" s="15">
        <v>31878</v>
      </c>
      <c r="F2763" s="15">
        <v>5474</v>
      </c>
      <c r="G2763" s="11">
        <f t="shared" si="174"/>
        <v>0</v>
      </c>
      <c r="H2763" s="12">
        <f t="shared" si="175"/>
        <v>0</v>
      </c>
      <c r="I2763" s="324" t="s">
        <v>159</v>
      </c>
      <c r="J2763" s="17">
        <f>VLOOKUP(A2763,'TB 2023'!B:J,9,0)</f>
        <v>0</v>
      </c>
      <c r="K2763" s="18">
        <f t="shared" si="173"/>
        <v>0</v>
      </c>
      <c r="L2763" s="17">
        <f>VLOOKUP(A2763,'TB 2023'!B:M,12,0)</f>
        <v>5474</v>
      </c>
      <c r="M2763" s="18">
        <f t="shared" si="176"/>
        <v>0</v>
      </c>
      <c r="O2763" s="15"/>
    </row>
    <row r="2764" spans="1:15" ht="13.5">
      <c r="A2764" s="13">
        <v>2010105139</v>
      </c>
      <c r="B2764" s="14" t="s">
        <v>2807</v>
      </c>
      <c r="C2764" s="15">
        <v>0</v>
      </c>
      <c r="D2764" s="15">
        <v>0</v>
      </c>
      <c r="E2764" s="15">
        <v>46520.51</v>
      </c>
      <c r="F2764" s="15">
        <v>46520.51</v>
      </c>
      <c r="G2764" s="11">
        <f t="shared" si="174"/>
        <v>0</v>
      </c>
      <c r="H2764" s="12">
        <f t="shared" si="175"/>
        <v>0</v>
      </c>
      <c r="I2764" s="324" t="s">
        <v>159</v>
      </c>
      <c r="J2764" s="17">
        <f>VLOOKUP(A2764,'TB 2023'!B:J,9,0)</f>
        <v>0</v>
      </c>
      <c r="K2764" s="18">
        <f t="shared" si="173"/>
        <v>0</v>
      </c>
      <c r="L2764" s="17">
        <f>VLOOKUP(A2764,'TB 2023'!B:M,12,0)</f>
        <v>46520.51</v>
      </c>
      <c r="M2764" s="18">
        <f t="shared" si="176"/>
        <v>0</v>
      </c>
      <c r="O2764" s="15"/>
    </row>
    <row r="2765" spans="1:15" ht="13.5">
      <c r="A2765" s="13">
        <v>2010105140</v>
      </c>
      <c r="B2765" s="14" t="s">
        <v>2808</v>
      </c>
      <c r="C2765" s="15">
        <v>0</v>
      </c>
      <c r="D2765" s="15">
        <v>0</v>
      </c>
      <c r="E2765" s="15">
        <v>84069</v>
      </c>
      <c r="F2765" s="15">
        <v>92369</v>
      </c>
      <c r="G2765" s="11">
        <f t="shared" si="174"/>
        <v>0</v>
      </c>
      <c r="H2765" s="12">
        <f t="shared" si="175"/>
        <v>8300</v>
      </c>
      <c r="I2765" s="324" t="s">
        <v>159</v>
      </c>
      <c r="J2765" s="17">
        <f>VLOOKUP(A2765,'TB 2023'!B:J,9,0)</f>
        <v>0</v>
      </c>
      <c r="K2765" s="18">
        <f t="shared" si="173"/>
        <v>0</v>
      </c>
      <c r="L2765" s="17">
        <f>VLOOKUP(A2765,'TB 2023'!B:M,12,0)</f>
        <v>92369</v>
      </c>
      <c r="M2765" s="18">
        <f t="shared" si="176"/>
        <v>0</v>
      </c>
      <c r="O2765" s="15"/>
    </row>
    <row r="2766" spans="1:15" ht="13.5">
      <c r="A2766" s="13">
        <v>2010105141</v>
      </c>
      <c r="B2766" s="14" t="s">
        <v>2809</v>
      </c>
      <c r="C2766" s="15">
        <v>0</v>
      </c>
      <c r="D2766" s="15">
        <v>0</v>
      </c>
      <c r="E2766" s="15">
        <v>190834.38</v>
      </c>
      <c r="F2766" s="15">
        <v>189834.87</v>
      </c>
      <c r="G2766" s="11">
        <f t="shared" si="174"/>
        <v>999.51000000000931</v>
      </c>
      <c r="H2766" s="12">
        <f t="shared" si="175"/>
        <v>0</v>
      </c>
      <c r="I2766" s="324" t="s">
        <v>159</v>
      </c>
      <c r="J2766" s="17">
        <f>VLOOKUP(A2766,'TB 2023'!B:J,9,0)</f>
        <v>0</v>
      </c>
      <c r="K2766" s="18">
        <f t="shared" si="173"/>
        <v>0</v>
      </c>
      <c r="L2766" s="17">
        <f>VLOOKUP(A2766,'TB 2023'!B:M,12,0)</f>
        <v>189834.87</v>
      </c>
      <c r="M2766" s="18">
        <f t="shared" si="176"/>
        <v>0</v>
      </c>
      <c r="O2766" s="15"/>
    </row>
    <row r="2767" spans="1:15" ht="13.5">
      <c r="A2767" s="13">
        <v>2010105142</v>
      </c>
      <c r="B2767" s="14" t="s">
        <v>2810</v>
      </c>
      <c r="C2767" s="15">
        <v>0</v>
      </c>
      <c r="D2767" s="15">
        <v>0</v>
      </c>
      <c r="E2767" s="15">
        <v>52900</v>
      </c>
      <c r="F2767" s="15">
        <v>44850</v>
      </c>
      <c r="G2767" s="11">
        <f t="shared" si="174"/>
        <v>8050</v>
      </c>
      <c r="H2767" s="12">
        <f t="shared" si="175"/>
        <v>0</v>
      </c>
      <c r="I2767" s="324" t="s">
        <v>159</v>
      </c>
      <c r="J2767" s="17">
        <f>VLOOKUP(A2767,'TB 2023'!B:J,9,0)</f>
        <v>0</v>
      </c>
      <c r="K2767" s="18">
        <f t="shared" si="173"/>
        <v>0</v>
      </c>
      <c r="L2767" s="17">
        <f>VLOOKUP(A2767,'TB 2023'!B:M,12,0)</f>
        <v>44850</v>
      </c>
      <c r="M2767" s="18">
        <f t="shared" si="176"/>
        <v>0</v>
      </c>
      <c r="O2767" s="15"/>
    </row>
    <row r="2768" spans="1:15" ht="13.5">
      <c r="A2768" s="13">
        <v>2010105143</v>
      </c>
      <c r="B2768" s="14" t="s">
        <v>2811</v>
      </c>
      <c r="C2768" s="15">
        <v>0</v>
      </c>
      <c r="D2768" s="15">
        <v>0</v>
      </c>
      <c r="E2768" s="15">
        <v>46000</v>
      </c>
      <c r="F2768" s="15">
        <v>46000</v>
      </c>
      <c r="G2768" s="11">
        <f t="shared" si="174"/>
        <v>0</v>
      </c>
      <c r="H2768" s="12">
        <f t="shared" si="175"/>
        <v>0</v>
      </c>
      <c r="I2768" s="324" t="s">
        <v>159</v>
      </c>
      <c r="J2768" s="17">
        <f>VLOOKUP(A2768,'TB 2023'!B:J,9,0)</f>
        <v>0</v>
      </c>
      <c r="K2768" s="18">
        <f t="shared" si="173"/>
        <v>0</v>
      </c>
      <c r="L2768" s="17">
        <f>VLOOKUP(A2768,'TB 2023'!B:M,12,0)</f>
        <v>46000</v>
      </c>
      <c r="M2768" s="18">
        <f t="shared" si="176"/>
        <v>0</v>
      </c>
      <c r="O2768" s="15"/>
    </row>
    <row r="2769" spans="1:15" ht="13.5">
      <c r="A2769" s="13">
        <v>2010105144</v>
      </c>
      <c r="B2769" s="14" t="s">
        <v>2812</v>
      </c>
      <c r="C2769" s="15">
        <v>0</v>
      </c>
      <c r="D2769" s="15">
        <v>0</v>
      </c>
      <c r="E2769" s="15">
        <v>397473.35000000003</v>
      </c>
      <c r="F2769" s="15">
        <v>397473.35000000003</v>
      </c>
      <c r="G2769" s="11">
        <f t="shared" si="174"/>
        <v>0</v>
      </c>
      <c r="H2769" s="12">
        <f t="shared" si="175"/>
        <v>0</v>
      </c>
      <c r="I2769" s="324" t="s">
        <v>159</v>
      </c>
      <c r="J2769" s="17">
        <f>VLOOKUP(A2769,'TB 2023'!B:J,9,0)</f>
        <v>0</v>
      </c>
      <c r="K2769" s="18">
        <f t="shared" si="173"/>
        <v>0</v>
      </c>
      <c r="L2769" s="17">
        <f>VLOOKUP(A2769,'TB 2023'!B:M,12,0)</f>
        <v>397473.35000000003</v>
      </c>
      <c r="M2769" s="18">
        <f t="shared" si="176"/>
        <v>0</v>
      </c>
      <c r="O2769" s="15"/>
    </row>
    <row r="2770" spans="1:15" ht="13.5">
      <c r="A2770" s="13">
        <v>2010105145</v>
      </c>
      <c r="B2770" s="14" t="s">
        <v>2813</v>
      </c>
      <c r="C2770" s="15">
        <v>0</v>
      </c>
      <c r="D2770" s="15">
        <v>0</v>
      </c>
      <c r="E2770" s="15">
        <v>275265</v>
      </c>
      <c r="F2770" s="15">
        <v>366319.46</v>
      </c>
      <c r="G2770" s="11">
        <f t="shared" si="174"/>
        <v>0</v>
      </c>
      <c r="H2770" s="12">
        <f t="shared" si="175"/>
        <v>91054.460000000021</v>
      </c>
      <c r="I2770" s="324" t="s">
        <v>159</v>
      </c>
      <c r="J2770" s="17">
        <f>VLOOKUP(A2770,'TB 2023'!B:J,9,0)</f>
        <v>0</v>
      </c>
      <c r="K2770" s="18">
        <f t="shared" si="173"/>
        <v>0</v>
      </c>
      <c r="L2770" s="17">
        <f>VLOOKUP(A2770,'TB 2023'!B:M,12,0)</f>
        <v>366319.46</v>
      </c>
      <c r="M2770" s="18">
        <f t="shared" si="176"/>
        <v>0</v>
      </c>
      <c r="O2770" s="15"/>
    </row>
    <row r="2771" spans="1:15" ht="13.5">
      <c r="A2771" s="13">
        <v>2010105146</v>
      </c>
      <c r="B2771" s="14" t="s">
        <v>2814</v>
      </c>
      <c r="C2771" s="15">
        <v>0</v>
      </c>
      <c r="D2771" s="15">
        <v>0</v>
      </c>
      <c r="E2771" s="15">
        <v>59800</v>
      </c>
      <c r="F2771" s="15">
        <v>59800</v>
      </c>
      <c r="G2771" s="11">
        <f t="shared" si="174"/>
        <v>0</v>
      </c>
      <c r="H2771" s="12">
        <f t="shared" si="175"/>
        <v>0</v>
      </c>
      <c r="I2771" s="324" t="s">
        <v>159</v>
      </c>
      <c r="J2771" s="17">
        <f>VLOOKUP(A2771,'TB 2023'!B:J,9,0)</f>
        <v>0</v>
      </c>
      <c r="K2771" s="18">
        <f t="shared" si="173"/>
        <v>0</v>
      </c>
      <c r="L2771" s="17">
        <f>VLOOKUP(A2771,'TB 2023'!B:M,12,0)</f>
        <v>59800</v>
      </c>
      <c r="M2771" s="18">
        <f t="shared" si="176"/>
        <v>0</v>
      </c>
      <c r="O2771" s="15"/>
    </row>
    <row r="2772" spans="1:15" ht="13.5">
      <c r="A2772" s="13">
        <v>2010105147</v>
      </c>
      <c r="B2772" s="14" t="s">
        <v>2815</v>
      </c>
      <c r="C2772" s="15">
        <v>0</v>
      </c>
      <c r="D2772" s="15">
        <v>0</v>
      </c>
      <c r="E2772" s="15">
        <v>5800.6</v>
      </c>
      <c r="F2772" s="15">
        <v>5800.6</v>
      </c>
      <c r="G2772" s="11">
        <f t="shared" si="174"/>
        <v>0</v>
      </c>
      <c r="H2772" s="12">
        <f t="shared" si="175"/>
        <v>0</v>
      </c>
      <c r="I2772" s="324" t="s">
        <v>159</v>
      </c>
      <c r="J2772" s="17">
        <f>VLOOKUP(A2772,'TB 2023'!B:J,9,0)</f>
        <v>0</v>
      </c>
      <c r="K2772" s="18">
        <f t="shared" si="173"/>
        <v>0</v>
      </c>
      <c r="L2772" s="17">
        <f>VLOOKUP(A2772,'TB 2023'!B:M,12,0)</f>
        <v>5800.6</v>
      </c>
      <c r="M2772" s="18">
        <f t="shared" si="176"/>
        <v>0</v>
      </c>
      <c r="O2772" s="15"/>
    </row>
    <row r="2773" spans="1:15" ht="13.5">
      <c r="A2773" s="13">
        <v>2010105148</v>
      </c>
      <c r="B2773" s="14" t="s">
        <v>2816</v>
      </c>
      <c r="C2773" s="15">
        <v>0</v>
      </c>
      <c r="D2773" s="15">
        <v>0</v>
      </c>
      <c r="E2773" s="15">
        <v>30000</v>
      </c>
      <c r="F2773" s="15">
        <v>31787.420000000002</v>
      </c>
      <c r="G2773" s="11">
        <f t="shared" si="174"/>
        <v>0</v>
      </c>
      <c r="H2773" s="12">
        <f t="shared" si="175"/>
        <v>1787.4200000000019</v>
      </c>
      <c r="I2773" s="324" t="s">
        <v>159</v>
      </c>
      <c r="J2773" s="17">
        <f>VLOOKUP(A2773,'TB 2023'!B:J,9,0)</f>
        <v>0</v>
      </c>
      <c r="K2773" s="18">
        <f t="shared" si="173"/>
        <v>0</v>
      </c>
      <c r="L2773" s="17">
        <f>VLOOKUP(A2773,'TB 2023'!B:M,12,0)</f>
        <v>31787.420000000002</v>
      </c>
      <c r="M2773" s="18">
        <f t="shared" si="176"/>
        <v>0</v>
      </c>
      <c r="O2773" s="15"/>
    </row>
    <row r="2774" spans="1:15" ht="13.5">
      <c r="A2774" s="13">
        <v>2010105149</v>
      </c>
      <c r="B2774" s="14" t="s">
        <v>2817</v>
      </c>
      <c r="C2774" s="15">
        <v>0</v>
      </c>
      <c r="D2774" s="15">
        <v>0</v>
      </c>
      <c r="E2774" s="15">
        <v>77643.7</v>
      </c>
      <c r="F2774" s="15">
        <v>71895.7</v>
      </c>
      <c r="G2774" s="11">
        <f t="shared" si="174"/>
        <v>5748</v>
      </c>
      <c r="H2774" s="12">
        <f t="shared" si="175"/>
        <v>0</v>
      </c>
      <c r="I2774" s="324" t="s">
        <v>159</v>
      </c>
      <c r="J2774" s="17">
        <f>VLOOKUP(A2774,'TB 2023'!B:J,9,0)</f>
        <v>0</v>
      </c>
      <c r="K2774" s="18">
        <f t="shared" si="173"/>
        <v>0</v>
      </c>
      <c r="L2774" s="17">
        <f>VLOOKUP(A2774,'TB 2023'!B:M,12,0)</f>
        <v>71895.7</v>
      </c>
      <c r="M2774" s="18">
        <f t="shared" si="176"/>
        <v>0</v>
      </c>
      <c r="O2774" s="15"/>
    </row>
    <row r="2775" spans="1:15" ht="13.5">
      <c r="A2775" s="13">
        <v>2010105150</v>
      </c>
      <c r="B2775" s="14" t="s">
        <v>2818</v>
      </c>
      <c r="C2775" s="15">
        <v>0</v>
      </c>
      <c r="D2775" s="15">
        <v>0</v>
      </c>
      <c r="E2775" s="15">
        <v>5462.5</v>
      </c>
      <c r="F2775" s="15">
        <v>5462.5</v>
      </c>
      <c r="G2775" s="11">
        <f t="shared" si="174"/>
        <v>0</v>
      </c>
      <c r="H2775" s="12">
        <f t="shared" si="175"/>
        <v>0</v>
      </c>
      <c r="I2775" s="324" t="s">
        <v>159</v>
      </c>
      <c r="J2775" s="17">
        <f>VLOOKUP(A2775,'TB 2023'!B:J,9,0)</f>
        <v>0</v>
      </c>
      <c r="K2775" s="18">
        <f t="shared" si="173"/>
        <v>0</v>
      </c>
      <c r="L2775" s="17">
        <f>VLOOKUP(A2775,'TB 2023'!B:M,12,0)</f>
        <v>5462.5</v>
      </c>
      <c r="M2775" s="18">
        <f t="shared" si="176"/>
        <v>0</v>
      </c>
      <c r="O2775" s="15"/>
    </row>
    <row r="2776" spans="1:15" ht="13.5">
      <c r="A2776" s="13">
        <v>2010105151</v>
      </c>
      <c r="B2776" s="14" t="s">
        <v>2819</v>
      </c>
      <c r="C2776" s="15">
        <v>0</v>
      </c>
      <c r="D2776" s="15">
        <v>0</v>
      </c>
      <c r="E2776" s="15">
        <v>16502.5</v>
      </c>
      <c r="F2776" s="15">
        <v>16502.5</v>
      </c>
      <c r="G2776" s="11">
        <f t="shared" si="174"/>
        <v>0</v>
      </c>
      <c r="H2776" s="12">
        <f t="shared" si="175"/>
        <v>0</v>
      </c>
      <c r="I2776" s="324" t="s">
        <v>159</v>
      </c>
      <c r="J2776" s="17">
        <f>VLOOKUP(A2776,'TB 2023'!B:J,9,0)</f>
        <v>0</v>
      </c>
      <c r="K2776" s="18">
        <f t="shared" si="173"/>
        <v>0</v>
      </c>
      <c r="L2776" s="17">
        <f>VLOOKUP(A2776,'TB 2023'!B:M,12,0)</f>
        <v>16502.5</v>
      </c>
      <c r="M2776" s="18">
        <f t="shared" si="176"/>
        <v>0</v>
      </c>
      <c r="O2776" s="15"/>
    </row>
    <row r="2777" spans="1:15" ht="13.5">
      <c r="A2777" s="13">
        <v>2010105152</v>
      </c>
      <c r="B2777" s="14" t="s">
        <v>2820</v>
      </c>
      <c r="C2777" s="15">
        <v>0</v>
      </c>
      <c r="D2777" s="15">
        <v>0</v>
      </c>
      <c r="E2777" s="15">
        <v>331200</v>
      </c>
      <c r="F2777" s="15">
        <v>331200</v>
      </c>
      <c r="G2777" s="11">
        <f t="shared" si="174"/>
        <v>0</v>
      </c>
      <c r="H2777" s="12">
        <f t="shared" si="175"/>
        <v>0</v>
      </c>
      <c r="I2777" s="324" t="s">
        <v>159</v>
      </c>
      <c r="J2777" s="17">
        <f>VLOOKUP(A2777,'TB 2023'!B:J,9,0)</f>
        <v>0</v>
      </c>
      <c r="K2777" s="18">
        <f t="shared" si="173"/>
        <v>0</v>
      </c>
      <c r="L2777" s="17">
        <f>VLOOKUP(A2777,'TB 2023'!B:M,12,0)</f>
        <v>331200</v>
      </c>
      <c r="M2777" s="18">
        <f t="shared" si="176"/>
        <v>0</v>
      </c>
      <c r="O2777" s="15"/>
    </row>
    <row r="2778" spans="1:15" ht="13.5">
      <c r="A2778" s="13">
        <v>2010105153</v>
      </c>
      <c r="B2778" s="14" t="s">
        <v>2821</v>
      </c>
      <c r="C2778" s="15">
        <v>0</v>
      </c>
      <c r="D2778" s="15">
        <v>0</v>
      </c>
      <c r="E2778" s="15">
        <v>15500</v>
      </c>
      <c r="F2778" s="15">
        <v>15500</v>
      </c>
      <c r="G2778" s="11">
        <f t="shared" si="174"/>
        <v>0</v>
      </c>
      <c r="H2778" s="12">
        <f t="shared" si="175"/>
        <v>0</v>
      </c>
      <c r="I2778" s="324" t="s">
        <v>159</v>
      </c>
      <c r="J2778" s="17">
        <f>VLOOKUP(A2778,'TB 2023'!B:J,9,0)</f>
        <v>0</v>
      </c>
      <c r="K2778" s="18">
        <f t="shared" si="173"/>
        <v>0</v>
      </c>
      <c r="L2778" s="17">
        <f>VLOOKUP(A2778,'TB 2023'!B:M,12,0)</f>
        <v>15500</v>
      </c>
      <c r="M2778" s="18">
        <f t="shared" si="176"/>
        <v>0</v>
      </c>
      <c r="O2778" s="15"/>
    </row>
    <row r="2779" spans="1:15" ht="13.5">
      <c r="A2779" s="13">
        <v>2010105154</v>
      </c>
      <c r="B2779" s="14" t="s">
        <v>2822</v>
      </c>
      <c r="C2779" s="15">
        <v>0</v>
      </c>
      <c r="D2779" s="15">
        <v>0</v>
      </c>
      <c r="E2779" s="15">
        <v>63250</v>
      </c>
      <c r="F2779" s="15">
        <v>0</v>
      </c>
      <c r="G2779" s="11">
        <f t="shared" si="174"/>
        <v>63250</v>
      </c>
      <c r="H2779" s="12">
        <f t="shared" si="175"/>
        <v>0</v>
      </c>
      <c r="I2779" s="324" t="s">
        <v>159</v>
      </c>
      <c r="J2779" s="17">
        <f>VLOOKUP(A2779,'TB 2023'!B:J,9,0)</f>
        <v>0</v>
      </c>
      <c r="K2779" s="18">
        <f t="shared" si="173"/>
        <v>0</v>
      </c>
      <c r="L2779" s="17">
        <f>VLOOKUP(A2779,'TB 2023'!B:M,12,0)</f>
        <v>0</v>
      </c>
      <c r="M2779" s="18">
        <f t="shared" si="176"/>
        <v>0</v>
      </c>
      <c r="O2779" s="15"/>
    </row>
    <row r="2780" spans="1:15" ht="13.5">
      <c r="A2780" s="13">
        <v>2010105155</v>
      </c>
      <c r="B2780" s="14" t="s">
        <v>2823</v>
      </c>
      <c r="C2780" s="15">
        <v>0</v>
      </c>
      <c r="D2780" s="15">
        <v>0</v>
      </c>
      <c r="E2780" s="15">
        <v>2077</v>
      </c>
      <c r="F2780" s="15">
        <v>2077</v>
      </c>
      <c r="G2780" s="11">
        <f t="shared" si="174"/>
        <v>0</v>
      </c>
      <c r="H2780" s="12">
        <f t="shared" si="175"/>
        <v>0</v>
      </c>
      <c r="I2780" s="324" t="s">
        <v>159</v>
      </c>
      <c r="J2780" s="17">
        <f>VLOOKUP(A2780,'TB 2023'!B:J,9,0)</f>
        <v>0</v>
      </c>
      <c r="K2780" s="18">
        <f t="shared" si="173"/>
        <v>0</v>
      </c>
      <c r="L2780" s="17">
        <f>VLOOKUP(A2780,'TB 2023'!B:M,12,0)</f>
        <v>2077</v>
      </c>
      <c r="M2780" s="18">
        <f t="shared" si="176"/>
        <v>0</v>
      </c>
      <c r="O2780" s="15"/>
    </row>
    <row r="2781" spans="1:15" ht="13.5">
      <c r="A2781" s="13">
        <v>2010105156</v>
      </c>
      <c r="B2781" s="14" t="s">
        <v>2824</v>
      </c>
      <c r="C2781" s="15">
        <v>0</v>
      </c>
      <c r="D2781" s="15">
        <v>0</v>
      </c>
      <c r="E2781" s="15">
        <v>89700</v>
      </c>
      <c r="F2781" s="15">
        <v>44850</v>
      </c>
      <c r="G2781" s="11">
        <f t="shared" si="174"/>
        <v>44850</v>
      </c>
      <c r="H2781" s="12">
        <f t="shared" si="175"/>
        <v>0</v>
      </c>
      <c r="I2781" s="324" t="s">
        <v>159</v>
      </c>
      <c r="J2781" s="17">
        <f>VLOOKUP(A2781,'TB 2023'!B:J,9,0)</f>
        <v>0</v>
      </c>
      <c r="K2781" s="18">
        <f t="shared" si="173"/>
        <v>0</v>
      </c>
      <c r="L2781" s="17">
        <f>VLOOKUP(A2781,'TB 2023'!B:M,12,0)</f>
        <v>44850</v>
      </c>
      <c r="M2781" s="18">
        <f t="shared" si="176"/>
        <v>0</v>
      </c>
      <c r="O2781" s="15"/>
    </row>
    <row r="2782" spans="1:15" ht="13.5">
      <c r="A2782" s="13">
        <v>2010105157</v>
      </c>
      <c r="B2782" s="14" t="s">
        <v>2825</v>
      </c>
      <c r="C2782" s="15">
        <v>0</v>
      </c>
      <c r="D2782" s="15">
        <v>0</v>
      </c>
      <c r="E2782" s="15">
        <v>76206.600000000006</v>
      </c>
      <c r="F2782" s="15">
        <v>76206.600000000006</v>
      </c>
      <c r="G2782" s="11">
        <f t="shared" si="174"/>
        <v>0</v>
      </c>
      <c r="H2782" s="12">
        <f t="shared" si="175"/>
        <v>0</v>
      </c>
      <c r="I2782" s="324" t="s">
        <v>159</v>
      </c>
      <c r="J2782" s="17">
        <f>VLOOKUP(A2782,'TB 2023'!B:J,9,0)</f>
        <v>0</v>
      </c>
      <c r="K2782" s="18">
        <f t="shared" si="173"/>
        <v>0</v>
      </c>
      <c r="L2782" s="17">
        <f>VLOOKUP(A2782,'TB 2023'!B:M,12,0)</f>
        <v>76206.600000000006</v>
      </c>
      <c r="M2782" s="18">
        <f t="shared" si="176"/>
        <v>0</v>
      </c>
      <c r="O2782" s="15"/>
    </row>
    <row r="2783" spans="1:15" ht="13.5">
      <c r="A2783" s="13">
        <v>2010105158</v>
      </c>
      <c r="B2783" s="14" t="s">
        <v>2826</v>
      </c>
      <c r="C2783" s="15">
        <v>0</v>
      </c>
      <c r="D2783" s="15">
        <v>0</v>
      </c>
      <c r="E2783" s="15">
        <v>485817.5</v>
      </c>
      <c r="F2783" s="15">
        <v>485817.5</v>
      </c>
      <c r="G2783" s="11">
        <f t="shared" si="174"/>
        <v>0</v>
      </c>
      <c r="H2783" s="12">
        <f t="shared" si="175"/>
        <v>0</v>
      </c>
      <c r="I2783" s="324" t="s">
        <v>159</v>
      </c>
      <c r="J2783" s="17">
        <f>VLOOKUP(A2783,'TB 2023'!B:J,9,0)</f>
        <v>0</v>
      </c>
      <c r="K2783" s="18">
        <f t="shared" si="173"/>
        <v>0</v>
      </c>
      <c r="L2783" s="17">
        <f>VLOOKUP(A2783,'TB 2023'!B:M,12,0)</f>
        <v>485817.5</v>
      </c>
      <c r="M2783" s="18">
        <f t="shared" si="176"/>
        <v>0</v>
      </c>
      <c r="O2783" s="15"/>
    </row>
    <row r="2784" spans="1:15" ht="13.5">
      <c r="A2784" s="13">
        <v>2010105159</v>
      </c>
      <c r="B2784" s="14" t="s">
        <v>2827</v>
      </c>
      <c r="C2784" s="15">
        <v>0</v>
      </c>
      <c r="D2784" s="15">
        <v>0</v>
      </c>
      <c r="E2784" s="15">
        <v>0</v>
      </c>
      <c r="F2784" s="15">
        <v>0</v>
      </c>
      <c r="G2784" s="11">
        <f t="shared" si="174"/>
        <v>0</v>
      </c>
      <c r="H2784" s="12">
        <f t="shared" si="175"/>
        <v>0</v>
      </c>
      <c r="I2784" s="324" t="s">
        <v>159</v>
      </c>
      <c r="J2784" s="17">
        <f>VLOOKUP(A2784,'TB 2023'!B:J,9,0)</f>
        <v>0</v>
      </c>
      <c r="K2784" s="18">
        <f t="shared" si="173"/>
        <v>0</v>
      </c>
      <c r="L2784" s="17">
        <f>VLOOKUP(A2784,'TB 2023'!B:M,12,0)</f>
        <v>0</v>
      </c>
      <c r="M2784" s="18">
        <f t="shared" si="176"/>
        <v>0</v>
      </c>
      <c r="O2784" s="15"/>
    </row>
    <row r="2785" spans="1:15" ht="13.5">
      <c r="A2785" s="13">
        <v>2010105160</v>
      </c>
      <c r="B2785" s="14" t="s">
        <v>2828</v>
      </c>
      <c r="C2785" s="15">
        <v>0</v>
      </c>
      <c r="D2785" s="15">
        <v>0</v>
      </c>
      <c r="E2785" s="15">
        <v>221698</v>
      </c>
      <c r="F2785" s="15">
        <v>276778.17</v>
      </c>
      <c r="G2785" s="11">
        <f t="shared" si="174"/>
        <v>0</v>
      </c>
      <c r="H2785" s="12">
        <f t="shared" si="175"/>
        <v>55080.169999999984</v>
      </c>
      <c r="I2785" s="324" t="s">
        <v>159</v>
      </c>
      <c r="J2785" s="17">
        <f>VLOOKUP(A2785,'TB 2023'!B:J,9,0)</f>
        <v>0</v>
      </c>
      <c r="K2785" s="18">
        <f t="shared" si="173"/>
        <v>0</v>
      </c>
      <c r="L2785" s="17">
        <f>VLOOKUP(A2785,'TB 2023'!B:M,12,0)</f>
        <v>276778.17</v>
      </c>
      <c r="M2785" s="18">
        <f t="shared" si="176"/>
        <v>0</v>
      </c>
      <c r="O2785" s="15"/>
    </row>
    <row r="2786" spans="1:15" ht="13.5">
      <c r="A2786" s="13">
        <v>2010105161</v>
      </c>
      <c r="B2786" s="14" t="s">
        <v>2829</v>
      </c>
      <c r="C2786" s="15">
        <v>0</v>
      </c>
      <c r="D2786" s="15">
        <v>0</v>
      </c>
      <c r="E2786" s="15">
        <v>40514</v>
      </c>
      <c r="F2786" s="15">
        <v>40514</v>
      </c>
      <c r="G2786" s="11">
        <f t="shared" si="174"/>
        <v>0</v>
      </c>
      <c r="H2786" s="12">
        <f t="shared" si="175"/>
        <v>0</v>
      </c>
      <c r="I2786" s="324" t="s">
        <v>159</v>
      </c>
      <c r="J2786" s="17">
        <f>VLOOKUP(A2786,'TB 2023'!B:J,9,0)</f>
        <v>0</v>
      </c>
      <c r="K2786" s="18">
        <f t="shared" si="173"/>
        <v>0</v>
      </c>
      <c r="L2786" s="17">
        <f>VLOOKUP(A2786,'TB 2023'!B:M,12,0)</f>
        <v>40514</v>
      </c>
      <c r="M2786" s="18">
        <f t="shared" si="176"/>
        <v>0</v>
      </c>
      <c r="O2786" s="15"/>
    </row>
    <row r="2787" spans="1:15" ht="13.5">
      <c r="A2787" s="13">
        <v>2010105162</v>
      </c>
      <c r="B2787" s="14" t="s">
        <v>2830</v>
      </c>
      <c r="C2787" s="15">
        <v>0</v>
      </c>
      <c r="D2787" s="15">
        <v>0</v>
      </c>
      <c r="E2787" s="15">
        <v>6000</v>
      </c>
      <c r="F2787" s="15">
        <v>6000</v>
      </c>
      <c r="G2787" s="11">
        <f t="shared" si="174"/>
        <v>0</v>
      </c>
      <c r="H2787" s="12">
        <f t="shared" si="175"/>
        <v>0</v>
      </c>
      <c r="I2787" s="324" t="s">
        <v>159</v>
      </c>
      <c r="J2787" s="17">
        <f>VLOOKUP(A2787,'TB 2023'!B:J,9,0)</f>
        <v>0</v>
      </c>
      <c r="K2787" s="18">
        <f t="shared" si="173"/>
        <v>0</v>
      </c>
      <c r="L2787" s="17">
        <f>VLOOKUP(A2787,'TB 2023'!B:M,12,0)</f>
        <v>6000</v>
      </c>
      <c r="M2787" s="18">
        <f t="shared" si="176"/>
        <v>0</v>
      </c>
      <c r="O2787" s="15"/>
    </row>
    <row r="2788" spans="1:15" ht="13.5">
      <c r="A2788" s="13">
        <v>2010105163</v>
      </c>
      <c r="B2788" s="14" t="s">
        <v>2831</v>
      </c>
      <c r="C2788" s="15">
        <v>0</v>
      </c>
      <c r="D2788" s="15">
        <v>0</v>
      </c>
      <c r="E2788" s="15">
        <v>348108</v>
      </c>
      <c r="F2788" s="15">
        <v>349385.39</v>
      </c>
      <c r="G2788" s="11">
        <f t="shared" si="174"/>
        <v>0</v>
      </c>
      <c r="H2788" s="12">
        <f t="shared" si="175"/>
        <v>1277.390000000014</v>
      </c>
      <c r="I2788" s="324" t="s">
        <v>159</v>
      </c>
      <c r="J2788" s="17">
        <f>VLOOKUP(A2788,'TB 2023'!B:J,9,0)</f>
        <v>0</v>
      </c>
      <c r="K2788" s="18">
        <f t="shared" si="173"/>
        <v>0</v>
      </c>
      <c r="L2788" s="17">
        <f>VLOOKUP(A2788,'TB 2023'!B:M,12,0)</f>
        <v>349385.39</v>
      </c>
      <c r="M2788" s="18">
        <f t="shared" si="176"/>
        <v>0</v>
      </c>
      <c r="O2788" s="15"/>
    </row>
    <row r="2789" spans="1:15" ht="13.5">
      <c r="A2789" s="13">
        <v>2010105164</v>
      </c>
      <c r="B2789" s="14" t="s">
        <v>2832</v>
      </c>
      <c r="C2789" s="15">
        <v>0</v>
      </c>
      <c r="D2789" s="15">
        <v>0</v>
      </c>
      <c r="E2789" s="15">
        <v>50000</v>
      </c>
      <c r="F2789" s="15">
        <v>61254.8</v>
      </c>
      <c r="G2789" s="11">
        <f t="shared" si="174"/>
        <v>0</v>
      </c>
      <c r="H2789" s="12">
        <f t="shared" si="175"/>
        <v>11254.800000000003</v>
      </c>
      <c r="I2789" s="324" t="s">
        <v>159</v>
      </c>
      <c r="J2789" s="17">
        <f>VLOOKUP(A2789,'TB 2023'!B:J,9,0)</f>
        <v>0</v>
      </c>
      <c r="K2789" s="18">
        <f t="shared" si="173"/>
        <v>0</v>
      </c>
      <c r="L2789" s="17">
        <f>VLOOKUP(A2789,'TB 2023'!B:M,12,0)</f>
        <v>61254.8</v>
      </c>
      <c r="M2789" s="18">
        <f t="shared" si="176"/>
        <v>0</v>
      </c>
      <c r="O2789" s="15"/>
    </row>
    <row r="2790" spans="1:15" ht="13.5">
      <c r="A2790" s="13">
        <v>2010105165</v>
      </c>
      <c r="B2790" s="14" t="s">
        <v>2833</v>
      </c>
      <c r="C2790" s="15">
        <v>0</v>
      </c>
      <c r="D2790" s="15">
        <v>0</v>
      </c>
      <c r="E2790" s="15">
        <v>17250</v>
      </c>
      <c r="F2790" s="15">
        <v>17250</v>
      </c>
      <c r="G2790" s="11">
        <f t="shared" si="174"/>
        <v>0</v>
      </c>
      <c r="H2790" s="12">
        <f t="shared" si="175"/>
        <v>0</v>
      </c>
      <c r="I2790" s="324" t="s">
        <v>159</v>
      </c>
      <c r="J2790" s="17">
        <f>VLOOKUP(A2790,'TB 2023'!B:J,9,0)</f>
        <v>0</v>
      </c>
      <c r="K2790" s="18">
        <f t="shared" si="173"/>
        <v>0</v>
      </c>
      <c r="L2790" s="17">
        <f>VLOOKUP(A2790,'TB 2023'!B:M,12,0)</f>
        <v>17250</v>
      </c>
      <c r="M2790" s="18">
        <f t="shared" si="176"/>
        <v>0</v>
      </c>
      <c r="O2790" s="15"/>
    </row>
    <row r="2791" spans="1:15" ht="13.5">
      <c r="A2791" s="13">
        <v>2010105166</v>
      </c>
      <c r="B2791" s="14" t="s">
        <v>2834</v>
      </c>
      <c r="C2791" s="15">
        <v>0</v>
      </c>
      <c r="D2791" s="15">
        <v>0</v>
      </c>
      <c r="E2791" s="15">
        <v>17075</v>
      </c>
      <c r="F2791" s="15">
        <v>17075</v>
      </c>
      <c r="G2791" s="11">
        <f t="shared" si="174"/>
        <v>0</v>
      </c>
      <c r="H2791" s="12">
        <f t="shared" si="175"/>
        <v>0</v>
      </c>
      <c r="I2791" s="324" t="s">
        <v>159</v>
      </c>
      <c r="J2791" s="17">
        <f>VLOOKUP(A2791,'TB 2023'!B:J,9,0)</f>
        <v>0</v>
      </c>
      <c r="K2791" s="18">
        <f t="shared" si="173"/>
        <v>0</v>
      </c>
      <c r="L2791" s="17">
        <f>VLOOKUP(A2791,'TB 2023'!B:M,12,0)</f>
        <v>17075</v>
      </c>
      <c r="M2791" s="18">
        <f t="shared" si="176"/>
        <v>0</v>
      </c>
      <c r="O2791" s="15"/>
    </row>
    <row r="2792" spans="1:15" ht="13.5">
      <c r="A2792" s="13">
        <v>2010105167</v>
      </c>
      <c r="B2792" s="14" t="s">
        <v>3335</v>
      </c>
      <c r="C2792" s="15">
        <v>0</v>
      </c>
      <c r="D2792" s="15">
        <v>0</v>
      </c>
      <c r="E2792" s="15">
        <v>45000</v>
      </c>
      <c r="F2792" s="15">
        <v>100709.81</v>
      </c>
      <c r="G2792" s="11">
        <f t="shared" si="174"/>
        <v>0</v>
      </c>
      <c r="H2792" s="12">
        <f t="shared" si="175"/>
        <v>55709.81</v>
      </c>
      <c r="I2792" s="324" t="s">
        <v>159</v>
      </c>
      <c r="J2792" s="17">
        <f>VLOOKUP(A2792,'TB 2023'!B:J,9,0)</f>
        <v>0</v>
      </c>
      <c r="K2792" s="18">
        <f t="shared" si="173"/>
        <v>0</v>
      </c>
      <c r="L2792" s="17">
        <f>VLOOKUP(A2792,'TB 2023'!B:M,12,0)</f>
        <v>100709.81</v>
      </c>
      <c r="M2792" s="18">
        <f t="shared" si="176"/>
        <v>0</v>
      </c>
      <c r="O2792" s="15"/>
    </row>
    <row r="2793" spans="1:15" ht="13.5">
      <c r="A2793" s="13">
        <v>2010105168</v>
      </c>
      <c r="B2793" s="14" t="s">
        <v>2836</v>
      </c>
      <c r="C2793" s="15">
        <v>0</v>
      </c>
      <c r="D2793" s="15">
        <v>0</v>
      </c>
      <c r="E2793" s="15">
        <v>23000</v>
      </c>
      <c r="F2793" s="15">
        <v>23000</v>
      </c>
      <c r="G2793" s="11">
        <f t="shared" si="174"/>
        <v>0</v>
      </c>
      <c r="H2793" s="12">
        <f t="shared" si="175"/>
        <v>0</v>
      </c>
      <c r="I2793" s="324" t="s">
        <v>159</v>
      </c>
      <c r="J2793" s="17">
        <f>VLOOKUP(A2793,'TB 2023'!B:J,9,0)</f>
        <v>0</v>
      </c>
      <c r="K2793" s="18">
        <f t="shared" si="173"/>
        <v>0</v>
      </c>
      <c r="L2793" s="17">
        <f>VLOOKUP(A2793,'TB 2023'!B:M,12,0)</f>
        <v>23000</v>
      </c>
      <c r="M2793" s="18">
        <f t="shared" si="176"/>
        <v>0</v>
      </c>
      <c r="O2793" s="15"/>
    </row>
    <row r="2794" spans="1:15" ht="13.5">
      <c r="A2794" s="13">
        <v>2010105169</v>
      </c>
      <c r="B2794" s="14" t="s">
        <v>2837</v>
      </c>
      <c r="C2794" s="15">
        <v>0</v>
      </c>
      <c r="D2794" s="15">
        <v>0</v>
      </c>
      <c r="E2794" s="15">
        <v>2702.5</v>
      </c>
      <c r="F2794" s="15">
        <v>2702.5</v>
      </c>
      <c r="G2794" s="11">
        <f t="shared" si="174"/>
        <v>0</v>
      </c>
      <c r="H2794" s="12">
        <f t="shared" si="175"/>
        <v>0</v>
      </c>
      <c r="I2794" s="324" t="s">
        <v>159</v>
      </c>
      <c r="J2794" s="17">
        <f>VLOOKUP(A2794,'TB 2023'!B:J,9,0)</f>
        <v>0</v>
      </c>
      <c r="K2794" s="18">
        <f t="shared" si="173"/>
        <v>0</v>
      </c>
      <c r="L2794" s="17">
        <f>VLOOKUP(A2794,'TB 2023'!B:M,12,0)</f>
        <v>2702.5</v>
      </c>
      <c r="M2794" s="18">
        <f t="shared" si="176"/>
        <v>0</v>
      </c>
      <c r="O2794" s="15"/>
    </row>
    <row r="2795" spans="1:15" ht="13.5">
      <c r="A2795" s="13">
        <v>2010105170</v>
      </c>
      <c r="B2795" s="14" t="s">
        <v>2838</v>
      </c>
      <c r="C2795" s="15">
        <v>0</v>
      </c>
      <c r="D2795" s="15">
        <v>0</v>
      </c>
      <c r="E2795" s="15">
        <v>15065</v>
      </c>
      <c r="F2795" s="15">
        <v>15065</v>
      </c>
      <c r="G2795" s="11">
        <f t="shared" si="174"/>
        <v>0</v>
      </c>
      <c r="H2795" s="12">
        <f t="shared" si="175"/>
        <v>0</v>
      </c>
      <c r="I2795" s="324" t="s">
        <v>159</v>
      </c>
      <c r="J2795" s="17">
        <f>VLOOKUP(A2795,'TB 2023'!B:J,9,0)</f>
        <v>0</v>
      </c>
      <c r="K2795" s="18">
        <f t="shared" si="173"/>
        <v>0</v>
      </c>
      <c r="L2795" s="17">
        <f>VLOOKUP(A2795,'TB 2023'!B:M,12,0)</f>
        <v>15065</v>
      </c>
      <c r="M2795" s="18">
        <f t="shared" si="176"/>
        <v>0</v>
      </c>
      <c r="O2795" s="15"/>
    </row>
    <row r="2796" spans="1:15" ht="13.5">
      <c r="A2796" s="13">
        <v>2010105171</v>
      </c>
      <c r="B2796" s="14" t="s">
        <v>2839</v>
      </c>
      <c r="C2796" s="15">
        <v>0</v>
      </c>
      <c r="D2796" s="15">
        <v>0</v>
      </c>
      <c r="E2796" s="15">
        <v>61000</v>
      </c>
      <c r="F2796" s="15">
        <v>61000</v>
      </c>
      <c r="G2796" s="11">
        <f t="shared" si="174"/>
        <v>0</v>
      </c>
      <c r="H2796" s="12">
        <f t="shared" si="175"/>
        <v>0</v>
      </c>
      <c r="I2796" s="324" t="s">
        <v>159</v>
      </c>
      <c r="J2796" s="17">
        <f>VLOOKUP(A2796,'TB 2023'!B:J,9,0)</f>
        <v>0</v>
      </c>
      <c r="K2796" s="18">
        <f t="shared" si="173"/>
        <v>0</v>
      </c>
      <c r="L2796" s="17">
        <f>VLOOKUP(A2796,'TB 2023'!B:M,12,0)</f>
        <v>61000</v>
      </c>
      <c r="M2796" s="18">
        <f t="shared" si="176"/>
        <v>0</v>
      </c>
      <c r="O2796" s="15"/>
    </row>
    <row r="2797" spans="1:15" ht="13.5">
      <c r="A2797" s="13">
        <v>2010105172</v>
      </c>
      <c r="B2797" s="14" t="s">
        <v>2840</v>
      </c>
      <c r="C2797" s="15">
        <v>0</v>
      </c>
      <c r="D2797" s="15">
        <v>0</v>
      </c>
      <c r="E2797" s="15">
        <v>5000</v>
      </c>
      <c r="F2797" s="15">
        <v>0</v>
      </c>
      <c r="G2797" s="11">
        <f t="shared" si="174"/>
        <v>5000</v>
      </c>
      <c r="H2797" s="12">
        <f t="shared" si="175"/>
        <v>0</v>
      </c>
      <c r="I2797" s="324" t="s">
        <v>159</v>
      </c>
      <c r="J2797" s="17">
        <f>VLOOKUP(A2797,'TB 2023'!B:J,9,0)</f>
        <v>0</v>
      </c>
      <c r="K2797" s="18">
        <f t="shared" si="173"/>
        <v>0</v>
      </c>
      <c r="L2797" s="17">
        <f>VLOOKUP(A2797,'TB 2023'!B:M,12,0)</f>
        <v>0</v>
      </c>
      <c r="M2797" s="18">
        <f t="shared" si="176"/>
        <v>0</v>
      </c>
      <c r="O2797" s="15"/>
    </row>
    <row r="2798" spans="1:15" ht="13.5">
      <c r="A2798" s="13">
        <v>2010105173</v>
      </c>
      <c r="B2798" s="14" t="s">
        <v>2841</v>
      </c>
      <c r="C2798" s="15">
        <v>0</v>
      </c>
      <c r="D2798" s="15">
        <v>0</v>
      </c>
      <c r="E2798" s="15">
        <v>10999.15</v>
      </c>
      <c r="F2798" s="15">
        <v>10999.15</v>
      </c>
      <c r="G2798" s="11">
        <f t="shared" si="174"/>
        <v>0</v>
      </c>
      <c r="H2798" s="12">
        <f t="shared" si="175"/>
        <v>0</v>
      </c>
      <c r="I2798" s="324" t="s">
        <v>159</v>
      </c>
      <c r="J2798" s="17">
        <f>VLOOKUP(A2798,'TB 2023'!B:J,9,0)</f>
        <v>0</v>
      </c>
      <c r="K2798" s="18">
        <f t="shared" si="173"/>
        <v>0</v>
      </c>
      <c r="L2798" s="17">
        <f>VLOOKUP(A2798,'TB 2023'!B:M,12,0)</f>
        <v>10999.15</v>
      </c>
      <c r="M2798" s="18">
        <f t="shared" si="176"/>
        <v>0</v>
      </c>
      <c r="O2798" s="15"/>
    </row>
    <row r="2799" spans="1:15" ht="13.5">
      <c r="A2799" s="13">
        <v>2010105174</v>
      </c>
      <c r="B2799" s="14" t="s">
        <v>2842</v>
      </c>
      <c r="C2799" s="15">
        <v>0</v>
      </c>
      <c r="D2799" s="15">
        <v>0</v>
      </c>
      <c r="E2799" s="15">
        <v>0</v>
      </c>
      <c r="F2799" s="15">
        <v>0</v>
      </c>
      <c r="G2799" s="11">
        <f t="shared" si="174"/>
        <v>0</v>
      </c>
      <c r="H2799" s="12">
        <f t="shared" si="175"/>
        <v>0</v>
      </c>
      <c r="I2799" s="324" t="s">
        <v>159</v>
      </c>
      <c r="J2799" s="17">
        <f>VLOOKUP(A2799,'TB 2023'!B:J,9,0)</f>
        <v>0</v>
      </c>
      <c r="K2799" s="18">
        <f t="shared" si="173"/>
        <v>0</v>
      </c>
      <c r="L2799" s="17">
        <f>VLOOKUP(A2799,'TB 2023'!B:M,12,0)</f>
        <v>0</v>
      </c>
      <c r="M2799" s="18">
        <f t="shared" si="176"/>
        <v>0</v>
      </c>
      <c r="O2799" s="15"/>
    </row>
    <row r="2800" spans="1:15" ht="13.5">
      <c r="A2800" s="13">
        <v>2010105175</v>
      </c>
      <c r="B2800" s="14" t="s">
        <v>2843</v>
      </c>
      <c r="C2800" s="15">
        <v>0</v>
      </c>
      <c r="D2800" s="15">
        <v>0</v>
      </c>
      <c r="E2800" s="15">
        <v>160280.20000000001</v>
      </c>
      <c r="F2800" s="15">
        <v>160280.20000000001</v>
      </c>
      <c r="G2800" s="11">
        <f t="shared" si="174"/>
        <v>0</v>
      </c>
      <c r="H2800" s="12">
        <f t="shared" si="175"/>
        <v>0</v>
      </c>
      <c r="I2800" s="324" t="s">
        <v>159</v>
      </c>
      <c r="J2800" s="17">
        <f>VLOOKUP(A2800,'TB 2023'!B:J,9,0)</f>
        <v>0</v>
      </c>
      <c r="K2800" s="18">
        <f t="shared" si="173"/>
        <v>0</v>
      </c>
      <c r="L2800" s="17">
        <f>VLOOKUP(A2800,'TB 2023'!B:M,12,0)</f>
        <v>160280.20000000001</v>
      </c>
      <c r="M2800" s="18">
        <f t="shared" si="176"/>
        <v>0</v>
      </c>
      <c r="O2800" s="15"/>
    </row>
    <row r="2801" spans="1:15" ht="13.5">
      <c r="A2801" s="13">
        <v>2010105176</v>
      </c>
      <c r="B2801" s="14" t="s">
        <v>2844</v>
      </c>
      <c r="C2801" s="15">
        <v>0</v>
      </c>
      <c r="D2801" s="15">
        <v>0</v>
      </c>
      <c r="E2801" s="15">
        <v>191130</v>
      </c>
      <c r="F2801" s="15">
        <v>280387.67</v>
      </c>
      <c r="G2801" s="11">
        <f t="shared" si="174"/>
        <v>0</v>
      </c>
      <c r="H2801" s="12">
        <f t="shared" si="175"/>
        <v>89257.669999999984</v>
      </c>
      <c r="I2801" s="324" t="s">
        <v>159</v>
      </c>
      <c r="J2801" s="17">
        <f>VLOOKUP(A2801,'TB 2023'!B:J,9,0)</f>
        <v>0</v>
      </c>
      <c r="K2801" s="18">
        <f t="shared" si="173"/>
        <v>0</v>
      </c>
      <c r="L2801" s="17">
        <f>VLOOKUP(A2801,'TB 2023'!B:M,12,0)</f>
        <v>280387.67</v>
      </c>
      <c r="M2801" s="18">
        <f t="shared" si="176"/>
        <v>0</v>
      </c>
      <c r="O2801" s="15"/>
    </row>
    <row r="2802" spans="1:15" ht="13.5">
      <c r="A2802" s="13">
        <v>2010105177</v>
      </c>
      <c r="B2802" s="14" t="s">
        <v>2845</v>
      </c>
      <c r="C2802" s="15">
        <v>0</v>
      </c>
      <c r="D2802" s="15">
        <v>0</v>
      </c>
      <c r="E2802" s="15">
        <v>3000</v>
      </c>
      <c r="F2802" s="15">
        <v>4324</v>
      </c>
      <c r="G2802" s="11">
        <f t="shared" si="174"/>
        <v>0</v>
      </c>
      <c r="H2802" s="12">
        <f t="shared" si="175"/>
        <v>1324</v>
      </c>
      <c r="I2802" s="324" t="s">
        <v>159</v>
      </c>
      <c r="J2802" s="17">
        <f>VLOOKUP(A2802,'TB 2023'!B:J,9,0)</f>
        <v>0</v>
      </c>
      <c r="K2802" s="18">
        <f t="shared" si="173"/>
        <v>0</v>
      </c>
      <c r="L2802" s="17">
        <f>VLOOKUP(A2802,'TB 2023'!B:M,12,0)</f>
        <v>4324</v>
      </c>
      <c r="M2802" s="18">
        <f t="shared" si="176"/>
        <v>0</v>
      </c>
      <c r="O2802" s="15"/>
    </row>
    <row r="2803" spans="1:15" ht="13.5">
      <c r="A2803" s="13">
        <v>2010105178</v>
      </c>
      <c r="B2803" s="14" t="s">
        <v>2846</v>
      </c>
      <c r="C2803" s="15">
        <v>0</v>
      </c>
      <c r="D2803" s="15">
        <v>0</v>
      </c>
      <c r="E2803" s="15">
        <v>35367.35</v>
      </c>
      <c r="F2803" s="15">
        <v>69360.25</v>
      </c>
      <c r="G2803" s="11">
        <f t="shared" si="174"/>
        <v>0</v>
      </c>
      <c r="H2803" s="12">
        <f t="shared" si="175"/>
        <v>33992.9</v>
      </c>
      <c r="I2803" s="324" t="s">
        <v>159</v>
      </c>
      <c r="J2803" s="17">
        <f>VLOOKUP(A2803,'TB 2023'!B:J,9,0)</f>
        <v>0</v>
      </c>
      <c r="K2803" s="18">
        <f t="shared" si="173"/>
        <v>0</v>
      </c>
      <c r="L2803" s="17">
        <f>VLOOKUP(A2803,'TB 2023'!B:M,12,0)</f>
        <v>69360.25</v>
      </c>
      <c r="M2803" s="18">
        <f t="shared" si="176"/>
        <v>0</v>
      </c>
      <c r="O2803" s="15"/>
    </row>
    <row r="2804" spans="1:15" ht="13.5">
      <c r="A2804" s="13">
        <v>2010105179</v>
      </c>
      <c r="B2804" s="14" t="s">
        <v>2847</v>
      </c>
      <c r="C2804" s="15">
        <v>0</v>
      </c>
      <c r="D2804" s="15">
        <v>0</v>
      </c>
      <c r="E2804" s="15">
        <v>60350</v>
      </c>
      <c r="F2804" s="15">
        <v>60350</v>
      </c>
      <c r="G2804" s="11">
        <f t="shared" si="174"/>
        <v>0</v>
      </c>
      <c r="H2804" s="12">
        <f t="shared" si="175"/>
        <v>0</v>
      </c>
      <c r="I2804" s="324" t="s">
        <v>159</v>
      </c>
      <c r="J2804" s="17">
        <f>VLOOKUP(A2804,'TB 2023'!B:J,9,0)</f>
        <v>0</v>
      </c>
      <c r="K2804" s="18">
        <f t="shared" si="173"/>
        <v>0</v>
      </c>
      <c r="L2804" s="17">
        <f>VLOOKUP(A2804,'TB 2023'!B:M,12,0)</f>
        <v>60350</v>
      </c>
      <c r="M2804" s="18">
        <f t="shared" si="176"/>
        <v>0</v>
      </c>
      <c r="O2804" s="15"/>
    </row>
    <row r="2805" spans="1:15" ht="13.5">
      <c r="A2805" s="13">
        <v>2010105180</v>
      </c>
      <c r="B2805" s="14" t="s">
        <v>2848</v>
      </c>
      <c r="C2805" s="15">
        <v>0</v>
      </c>
      <c r="D2805" s="15">
        <v>0</v>
      </c>
      <c r="E2805" s="15">
        <v>115000</v>
      </c>
      <c r="F2805" s="15">
        <v>115000</v>
      </c>
      <c r="G2805" s="11">
        <f t="shared" si="174"/>
        <v>0</v>
      </c>
      <c r="H2805" s="12">
        <f t="shared" si="175"/>
        <v>0</v>
      </c>
      <c r="I2805" s="324" t="s">
        <v>159</v>
      </c>
      <c r="J2805" s="17">
        <f>VLOOKUP(A2805,'TB 2023'!B:J,9,0)</f>
        <v>0</v>
      </c>
      <c r="K2805" s="18">
        <f t="shared" si="173"/>
        <v>0</v>
      </c>
      <c r="L2805" s="17">
        <f>VLOOKUP(A2805,'TB 2023'!B:M,12,0)</f>
        <v>115000</v>
      </c>
      <c r="M2805" s="18">
        <f t="shared" si="176"/>
        <v>0</v>
      </c>
      <c r="O2805" s="15"/>
    </row>
    <row r="2806" spans="1:15" ht="13.5">
      <c r="A2806" s="13">
        <v>2010105181</v>
      </c>
      <c r="B2806" s="14" t="s">
        <v>2849</v>
      </c>
      <c r="C2806" s="15">
        <v>0</v>
      </c>
      <c r="D2806" s="15">
        <v>0</v>
      </c>
      <c r="E2806" s="15">
        <v>1736.25</v>
      </c>
      <c r="F2806" s="15">
        <v>500</v>
      </c>
      <c r="G2806" s="11">
        <f t="shared" si="174"/>
        <v>1236.25</v>
      </c>
      <c r="H2806" s="12">
        <f t="shared" si="175"/>
        <v>0</v>
      </c>
      <c r="I2806" s="324" t="s">
        <v>159</v>
      </c>
      <c r="J2806" s="17">
        <f>VLOOKUP(A2806,'TB 2023'!B:J,9,0)</f>
        <v>0</v>
      </c>
      <c r="K2806" s="18">
        <f t="shared" si="173"/>
        <v>0</v>
      </c>
      <c r="L2806" s="17">
        <f>VLOOKUP(A2806,'TB 2023'!B:M,12,0)</f>
        <v>500</v>
      </c>
      <c r="M2806" s="18">
        <f t="shared" si="176"/>
        <v>0</v>
      </c>
      <c r="O2806" s="15"/>
    </row>
    <row r="2807" spans="1:15" ht="13.5">
      <c r="A2807" s="13">
        <v>2010105182</v>
      </c>
      <c r="B2807" s="14" t="s">
        <v>2850</v>
      </c>
      <c r="C2807" s="15">
        <v>0</v>
      </c>
      <c r="D2807" s="15">
        <v>0</v>
      </c>
      <c r="E2807" s="15">
        <v>93659</v>
      </c>
      <c r="F2807" s="15">
        <v>173669.6</v>
      </c>
      <c r="G2807" s="11">
        <f t="shared" si="174"/>
        <v>0</v>
      </c>
      <c r="H2807" s="12">
        <f t="shared" si="175"/>
        <v>80010.600000000006</v>
      </c>
      <c r="I2807" s="324" t="s">
        <v>159</v>
      </c>
      <c r="J2807" s="17">
        <f>VLOOKUP(A2807,'TB 2023'!B:J,9,0)</f>
        <v>0</v>
      </c>
      <c r="K2807" s="18">
        <f t="shared" si="173"/>
        <v>0</v>
      </c>
      <c r="L2807" s="17">
        <f>VLOOKUP(A2807,'TB 2023'!B:M,12,0)</f>
        <v>173669.6</v>
      </c>
      <c r="M2807" s="18">
        <f t="shared" si="176"/>
        <v>0</v>
      </c>
      <c r="O2807" s="15"/>
    </row>
    <row r="2808" spans="1:15" ht="13.5">
      <c r="A2808" s="13">
        <v>2010105183</v>
      </c>
      <c r="B2808" s="14" t="s">
        <v>2851</v>
      </c>
      <c r="C2808" s="15">
        <v>0</v>
      </c>
      <c r="D2808" s="15">
        <v>0</v>
      </c>
      <c r="E2808" s="15">
        <v>491878.22000000003</v>
      </c>
      <c r="F2808" s="15">
        <v>635325.82000000007</v>
      </c>
      <c r="G2808" s="11">
        <f t="shared" si="174"/>
        <v>0</v>
      </c>
      <c r="H2808" s="12">
        <f t="shared" si="175"/>
        <v>143447.60000000003</v>
      </c>
      <c r="I2808" s="324" t="s">
        <v>159</v>
      </c>
      <c r="J2808" s="17">
        <f>VLOOKUP(A2808,'TB 2023'!B:J,9,0)</f>
        <v>0</v>
      </c>
      <c r="K2808" s="18">
        <f t="shared" si="173"/>
        <v>0</v>
      </c>
      <c r="L2808" s="17">
        <f>VLOOKUP(A2808,'TB 2023'!B:M,12,0)</f>
        <v>635325.82000000007</v>
      </c>
      <c r="M2808" s="18">
        <f t="shared" si="176"/>
        <v>0</v>
      </c>
      <c r="O2808" s="15"/>
    </row>
    <row r="2809" spans="1:15" ht="13.5">
      <c r="A2809" s="13">
        <v>2010105184</v>
      </c>
      <c r="B2809" s="14" t="s">
        <v>2852</v>
      </c>
      <c r="C2809" s="15">
        <v>0</v>
      </c>
      <c r="D2809" s="15">
        <v>0</v>
      </c>
      <c r="E2809" s="15">
        <v>15173</v>
      </c>
      <c r="F2809" s="15">
        <v>22062</v>
      </c>
      <c r="G2809" s="11">
        <f t="shared" si="174"/>
        <v>0</v>
      </c>
      <c r="H2809" s="12">
        <f t="shared" si="175"/>
        <v>6889</v>
      </c>
      <c r="I2809" s="324" t="s">
        <v>159</v>
      </c>
      <c r="J2809" s="17">
        <f>VLOOKUP(A2809,'TB 2023'!B:J,9,0)</f>
        <v>0</v>
      </c>
      <c r="K2809" s="18">
        <f t="shared" si="173"/>
        <v>0</v>
      </c>
      <c r="L2809" s="17">
        <f>VLOOKUP(A2809,'TB 2023'!B:M,12,0)</f>
        <v>22062</v>
      </c>
      <c r="M2809" s="18">
        <f t="shared" si="176"/>
        <v>0</v>
      </c>
      <c r="O2809" s="15"/>
    </row>
    <row r="2810" spans="1:15" ht="13.5">
      <c r="A2810" s="13">
        <v>2010105185</v>
      </c>
      <c r="B2810" s="14" t="s">
        <v>2853</v>
      </c>
      <c r="C2810" s="15">
        <v>0</v>
      </c>
      <c r="D2810" s="15">
        <v>0</v>
      </c>
      <c r="E2810" s="15">
        <v>549550.16</v>
      </c>
      <c r="F2810" s="15">
        <v>785071.66</v>
      </c>
      <c r="G2810" s="11">
        <f t="shared" si="174"/>
        <v>0</v>
      </c>
      <c r="H2810" s="12">
        <f t="shared" si="175"/>
        <v>235521.5</v>
      </c>
      <c r="I2810" s="324" t="s">
        <v>159</v>
      </c>
      <c r="J2810" s="17">
        <f>VLOOKUP(A2810,'TB 2023'!B:J,9,0)</f>
        <v>0</v>
      </c>
      <c r="K2810" s="18">
        <f t="shared" si="173"/>
        <v>0</v>
      </c>
      <c r="L2810" s="17">
        <f>VLOOKUP(A2810,'TB 2023'!B:M,12,0)</f>
        <v>785071.66</v>
      </c>
      <c r="M2810" s="18">
        <f t="shared" si="176"/>
        <v>0</v>
      </c>
      <c r="O2810" s="15"/>
    </row>
    <row r="2811" spans="1:15" ht="13.5">
      <c r="A2811" s="13">
        <v>2010105186</v>
      </c>
      <c r="B2811" s="14" t="s">
        <v>2854</v>
      </c>
      <c r="C2811" s="15">
        <v>0</v>
      </c>
      <c r="D2811" s="15">
        <v>0</v>
      </c>
      <c r="E2811" s="15">
        <v>6877</v>
      </c>
      <c r="F2811" s="15">
        <v>6877</v>
      </c>
      <c r="G2811" s="11">
        <f t="shared" si="174"/>
        <v>0</v>
      </c>
      <c r="H2811" s="12">
        <f t="shared" si="175"/>
        <v>0</v>
      </c>
      <c r="I2811" s="324" t="s">
        <v>159</v>
      </c>
      <c r="J2811" s="17">
        <f>VLOOKUP(A2811,'TB 2023'!B:J,9,0)</f>
        <v>0</v>
      </c>
      <c r="K2811" s="18">
        <f t="shared" si="173"/>
        <v>0</v>
      </c>
      <c r="L2811" s="17">
        <f>VLOOKUP(A2811,'TB 2023'!B:M,12,0)</f>
        <v>6877</v>
      </c>
      <c r="M2811" s="18">
        <f t="shared" si="176"/>
        <v>0</v>
      </c>
      <c r="O2811" s="15"/>
    </row>
    <row r="2812" spans="1:15" ht="13.5">
      <c r="A2812" s="13">
        <v>2010105187</v>
      </c>
      <c r="B2812" s="14" t="s">
        <v>2855</v>
      </c>
      <c r="C2812" s="15">
        <v>0</v>
      </c>
      <c r="D2812" s="15">
        <v>0</v>
      </c>
      <c r="E2812" s="15">
        <v>14976</v>
      </c>
      <c r="F2812" s="15">
        <v>21530</v>
      </c>
      <c r="G2812" s="11">
        <f t="shared" si="174"/>
        <v>0</v>
      </c>
      <c r="H2812" s="12">
        <f t="shared" si="175"/>
        <v>6554</v>
      </c>
      <c r="I2812" s="324" t="s">
        <v>159</v>
      </c>
      <c r="J2812" s="17">
        <f>VLOOKUP(A2812,'TB 2023'!B:J,9,0)</f>
        <v>0</v>
      </c>
      <c r="K2812" s="18">
        <f t="shared" si="173"/>
        <v>0</v>
      </c>
      <c r="L2812" s="17">
        <f>VLOOKUP(A2812,'TB 2023'!B:M,12,0)</f>
        <v>21530</v>
      </c>
      <c r="M2812" s="18">
        <f t="shared" si="176"/>
        <v>0</v>
      </c>
      <c r="O2812" s="15"/>
    </row>
    <row r="2813" spans="1:15" ht="13.5">
      <c r="A2813" s="13">
        <v>2010105188</v>
      </c>
      <c r="B2813" s="14" t="s">
        <v>2856</v>
      </c>
      <c r="C2813" s="15">
        <v>0</v>
      </c>
      <c r="D2813" s="15">
        <v>0</v>
      </c>
      <c r="E2813" s="15">
        <v>24408.75</v>
      </c>
      <c r="F2813" s="15">
        <v>24408.75</v>
      </c>
      <c r="G2813" s="11">
        <f t="shared" si="174"/>
        <v>0</v>
      </c>
      <c r="H2813" s="12">
        <f t="shared" si="175"/>
        <v>0</v>
      </c>
      <c r="I2813" s="324" t="s">
        <v>159</v>
      </c>
      <c r="J2813" s="17">
        <f>VLOOKUP(A2813,'TB 2023'!B:J,9,0)</f>
        <v>0</v>
      </c>
      <c r="K2813" s="18">
        <f t="shared" si="173"/>
        <v>0</v>
      </c>
      <c r="L2813" s="17">
        <f>VLOOKUP(A2813,'TB 2023'!B:M,12,0)</f>
        <v>24408.75</v>
      </c>
      <c r="M2813" s="18">
        <f t="shared" si="176"/>
        <v>0</v>
      </c>
      <c r="O2813" s="15"/>
    </row>
    <row r="2814" spans="1:15" ht="13.5">
      <c r="A2814" s="13">
        <v>2010105189</v>
      </c>
      <c r="B2814" s="14" t="s">
        <v>2857</v>
      </c>
      <c r="C2814" s="15">
        <v>0</v>
      </c>
      <c r="D2814" s="15">
        <v>0</v>
      </c>
      <c r="E2814" s="15">
        <v>49000</v>
      </c>
      <c r="F2814" s="15">
        <v>65000</v>
      </c>
      <c r="G2814" s="11">
        <f t="shared" si="174"/>
        <v>0</v>
      </c>
      <c r="H2814" s="12">
        <f t="shared" si="175"/>
        <v>16000</v>
      </c>
      <c r="I2814" s="324" t="s">
        <v>159</v>
      </c>
      <c r="J2814" s="17">
        <f>VLOOKUP(A2814,'TB 2023'!B:J,9,0)</f>
        <v>0</v>
      </c>
      <c r="K2814" s="18">
        <f t="shared" si="173"/>
        <v>0</v>
      </c>
      <c r="L2814" s="17">
        <f>VLOOKUP(A2814,'TB 2023'!B:M,12,0)</f>
        <v>65000</v>
      </c>
      <c r="M2814" s="18">
        <f t="shared" si="176"/>
        <v>0</v>
      </c>
      <c r="O2814" s="15"/>
    </row>
    <row r="2815" spans="1:15" ht="13.5">
      <c r="A2815" s="13">
        <v>2010105190</v>
      </c>
      <c r="B2815" s="14" t="s">
        <v>3292</v>
      </c>
      <c r="C2815" s="15">
        <v>0</v>
      </c>
      <c r="D2815" s="15">
        <v>0</v>
      </c>
      <c r="E2815" s="15">
        <v>20000</v>
      </c>
      <c r="F2815" s="15">
        <v>41443.129999999997</v>
      </c>
      <c r="G2815" s="11">
        <f t="shared" si="174"/>
        <v>0</v>
      </c>
      <c r="H2815" s="12">
        <f t="shared" si="175"/>
        <v>21443.129999999997</v>
      </c>
      <c r="I2815" s="324" t="s">
        <v>159</v>
      </c>
      <c r="J2815" s="17">
        <f>VLOOKUP(A2815,'TB 2023'!B:J,9,0)</f>
        <v>0</v>
      </c>
      <c r="K2815" s="18">
        <f t="shared" si="173"/>
        <v>0</v>
      </c>
      <c r="L2815" s="17">
        <f>VLOOKUP(A2815,'TB 2023'!B:M,12,0)</f>
        <v>41443.129999999997</v>
      </c>
      <c r="M2815" s="18">
        <f t="shared" si="176"/>
        <v>0</v>
      </c>
      <c r="O2815" s="15"/>
    </row>
    <row r="2816" spans="1:15" ht="13.5">
      <c r="A2816" s="13">
        <v>2010105191</v>
      </c>
      <c r="B2816" s="14" t="s">
        <v>3312</v>
      </c>
      <c r="C2816" s="15">
        <v>0</v>
      </c>
      <c r="D2816" s="15">
        <v>0</v>
      </c>
      <c r="E2816" s="15">
        <v>56350</v>
      </c>
      <c r="F2816" s="15">
        <v>103040</v>
      </c>
      <c r="G2816" s="11">
        <f t="shared" si="174"/>
        <v>0</v>
      </c>
      <c r="H2816" s="12">
        <f t="shared" si="175"/>
        <v>46690</v>
      </c>
      <c r="I2816" s="324" t="s">
        <v>159</v>
      </c>
      <c r="J2816" s="17">
        <f>VLOOKUP(A2816,'TB 2023'!B:J,9,0)</f>
        <v>0</v>
      </c>
      <c r="K2816" s="18">
        <f t="shared" si="173"/>
        <v>0</v>
      </c>
      <c r="L2816" s="17">
        <f>VLOOKUP(A2816,'TB 2023'!B:M,12,0)</f>
        <v>103040</v>
      </c>
      <c r="M2816" s="18">
        <f t="shared" si="176"/>
        <v>0</v>
      </c>
      <c r="O2816" s="15"/>
    </row>
    <row r="2817" spans="1:15" ht="13.5">
      <c r="A2817" s="13">
        <v>2010105192</v>
      </c>
      <c r="B2817" s="14" t="s">
        <v>3313</v>
      </c>
      <c r="C2817" s="15">
        <v>0</v>
      </c>
      <c r="D2817" s="15">
        <v>0</v>
      </c>
      <c r="E2817" s="15">
        <v>8418</v>
      </c>
      <c r="F2817" s="15">
        <v>0</v>
      </c>
      <c r="G2817" s="11">
        <f t="shared" si="174"/>
        <v>8418</v>
      </c>
      <c r="H2817" s="12">
        <f t="shared" si="175"/>
        <v>0</v>
      </c>
      <c r="I2817" s="324" t="s">
        <v>159</v>
      </c>
      <c r="J2817" s="17">
        <f>VLOOKUP(A2817,'TB 2023'!B:J,9,0)</f>
        <v>0</v>
      </c>
      <c r="K2817" s="18">
        <f t="shared" si="173"/>
        <v>0</v>
      </c>
      <c r="L2817" s="17">
        <f>VLOOKUP(A2817,'TB 2023'!B:M,12,0)</f>
        <v>0</v>
      </c>
      <c r="M2817" s="18">
        <f t="shared" si="176"/>
        <v>0</v>
      </c>
      <c r="O2817" s="15"/>
    </row>
    <row r="2818" spans="1:15" ht="13.5">
      <c r="A2818" s="13">
        <v>2010105193</v>
      </c>
      <c r="B2818" s="14" t="s">
        <v>3336</v>
      </c>
      <c r="C2818" s="15">
        <v>0</v>
      </c>
      <c r="D2818" s="15">
        <v>0</v>
      </c>
      <c r="E2818" s="15">
        <v>11861</v>
      </c>
      <c r="F2818" s="15">
        <v>11861</v>
      </c>
      <c r="G2818" s="11">
        <f t="shared" si="174"/>
        <v>0</v>
      </c>
      <c r="H2818" s="12">
        <f t="shared" si="175"/>
        <v>0</v>
      </c>
      <c r="I2818" s="324" t="s">
        <v>159</v>
      </c>
      <c r="J2818" s="17">
        <f>VLOOKUP(A2818,'TB 2023'!B:J,9,0)</f>
        <v>0</v>
      </c>
      <c r="K2818" s="18">
        <f t="shared" si="173"/>
        <v>0</v>
      </c>
      <c r="L2818" s="17">
        <f>VLOOKUP(A2818,'TB 2023'!B:M,12,0)</f>
        <v>11861</v>
      </c>
      <c r="M2818" s="18">
        <f t="shared" si="176"/>
        <v>0</v>
      </c>
      <c r="O2818" s="15"/>
    </row>
    <row r="2819" spans="1:15" ht="13.5">
      <c r="A2819" s="13">
        <v>2010105194</v>
      </c>
      <c r="B2819" s="14" t="s">
        <v>3337</v>
      </c>
      <c r="C2819" s="15">
        <v>0</v>
      </c>
      <c r="D2819" s="15">
        <v>0</v>
      </c>
      <c r="E2819" s="15">
        <v>0</v>
      </c>
      <c r="F2819" s="15">
        <v>0</v>
      </c>
      <c r="G2819" s="11">
        <f t="shared" si="174"/>
        <v>0</v>
      </c>
      <c r="H2819" s="12">
        <f t="shared" si="175"/>
        <v>0</v>
      </c>
      <c r="I2819" s="324" t="s">
        <v>159</v>
      </c>
      <c r="J2819" s="17">
        <f>VLOOKUP(A2819,'TB 2023'!B:J,9,0)</f>
        <v>0</v>
      </c>
      <c r="K2819" s="18">
        <f t="shared" si="173"/>
        <v>0</v>
      </c>
      <c r="L2819" s="17">
        <f>VLOOKUP(A2819,'TB 2023'!B:M,12,0)</f>
        <v>0</v>
      </c>
      <c r="M2819" s="18">
        <f t="shared" si="176"/>
        <v>0</v>
      </c>
      <c r="O2819" s="15"/>
    </row>
    <row r="2820" spans="1:15" ht="13.5">
      <c r="A2820" s="13">
        <v>2010105195</v>
      </c>
      <c r="B2820" s="14" t="s">
        <v>3338</v>
      </c>
      <c r="C2820" s="15">
        <v>0</v>
      </c>
      <c r="D2820" s="15">
        <v>0</v>
      </c>
      <c r="E2820" s="15">
        <v>25000</v>
      </c>
      <c r="F2820" s="15">
        <v>58827.5</v>
      </c>
      <c r="G2820" s="11">
        <f t="shared" si="174"/>
        <v>0</v>
      </c>
      <c r="H2820" s="12">
        <f t="shared" si="175"/>
        <v>33827.5</v>
      </c>
      <c r="I2820" s="324" t="s">
        <v>159</v>
      </c>
      <c r="J2820" s="17">
        <f>VLOOKUP(A2820,'TB 2023'!B:J,9,0)</f>
        <v>0</v>
      </c>
      <c r="K2820" s="18">
        <f t="shared" si="173"/>
        <v>0</v>
      </c>
      <c r="L2820" s="17">
        <f>VLOOKUP(A2820,'TB 2023'!B:M,12,0)</f>
        <v>58827.5</v>
      </c>
      <c r="M2820" s="18">
        <f t="shared" si="176"/>
        <v>0</v>
      </c>
      <c r="O2820" s="15"/>
    </row>
    <row r="2821" spans="1:15" ht="13.5">
      <c r="A2821" s="13">
        <v>2010105196</v>
      </c>
      <c r="B2821" s="14" t="s">
        <v>3339</v>
      </c>
      <c r="C2821" s="15">
        <v>0</v>
      </c>
      <c r="D2821" s="15">
        <v>0</v>
      </c>
      <c r="E2821" s="15">
        <v>29885.63</v>
      </c>
      <c r="F2821" s="15">
        <v>78776.73</v>
      </c>
      <c r="G2821" s="11">
        <f t="shared" si="174"/>
        <v>0</v>
      </c>
      <c r="H2821" s="12">
        <f t="shared" si="175"/>
        <v>48891.099999999991</v>
      </c>
      <c r="I2821" s="324" t="s">
        <v>159</v>
      </c>
      <c r="J2821" s="17">
        <f>VLOOKUP(A2821,'TB 2023'!B:J,9,0)</f>
        <v>0</v>
      </c>
      <c r="K2821" s="18">
        <f t="shared" ref="K2821:K2884" si="177">J2821-C2821</f>
        <v>0</v>
      </c>
      <c r="L2821" s="17">
        <f>VLOOKUP(A2821,'TB 2023'!B:M,12,0)</f>
        <v>78776.73</v>
      </c>
      <c r="M2821" s="18">
        <f t="shared" si="176"/>
        <v>0</v>
      </c>
      <c r="O2821" s="15"/>
    </row>
    <row r="2822" spans="1:15" ht="13.5">
      <c r="A2822" s="13">
        <v>2010105197</v>
      </c>
      <c r="B2822" s="14" t="s">
        <v>4174</v>
      </c>
      <c r="C2822" s="15">
        <v>0</v>
      </c>
      <c r="D2822" s="15">
        <v>0</v>
      </c>
      <c r="E2822" s="15">
        <v>10982.35</v>
      </c>
      <c r="F2822" s="15">
        <v>8071.85</v>
      </c>
      <c r="G2822" s="11">
        <f t="shared" ref="G2822:G2885" si="178">IF((C2822+E2822)-(D2822+F2822)&lt;0,0,(C2822+E2822)-(D2822+F2822))</f>
        <v>2910.5</v>
      </c>
      <c r="H2822" s="12">
        <f t="shared" ref="H2822:H2885" si="179">-IF((C2822+E2822)-(D2822+F2822)&lt;0,(C2822+E2822)-(D2822+F2822),0)</f>
        <v>0</v>
      </c>
      <c r="I2822" s="324" t="s">
        <v>159</v>
      </c>
      <c r="J2822" s="17">
        <f>VLOOKUP(A2822,'TB 2023'!B:J,9,0)</f>
        <v>0</v>
      </c>
      <c r="K2822" s="18">
        <f t="shared" si="177"/>
        <v>0</v>
      </c>
      <c r="L2822" s="17">
        <f>VLOOKUP(A2822,'TB 2023'!B:M,12,0)</f>
        <v>8071.85</v>
      </c>
      <c r="M2822" s="18">
        <f t="shared" ref="M2822:M2885" si="180">L2822-F2822</f>
        <v>0</v>
      </c>
      <c r="O2822" s="15"/>
    </row>
    <row r="2823" spans="1:15" ht="13.5">
      <c r="A2823" s="13">
        <v>2010105198</v>
      </c>
      <c r="B2823" s="14" t="s">
        <v>4175</v>
      </c>
      <c r="C2823" s="15">
        <v>0</v>
      </c>
      <c r="D2823" s="15">
        <v>0</v>
      </c>
      <c r="E2823" s="15">
        <v>1000</v>
      </c>
      <c r="F2823" s="15">
        <v>0</v>
      </c>
      <c r="G2823" s="11">
        <f t="shared" si="178"/>
        <v>1000</v>
      </c>
      <c r="H2823" s="12">
        <f t="shared" si="179"/>
        <v>0</v>
      </c>
      <c r="I2823" s="324" t="s">
        <v>159</v>
      </c>
      <c r="J2823" s="17">
        <f>VLOOKUP(A2823,'TB 2023'!B:J,9,0)</f>
        <v>0</v>
      </c>
      <c r="K2823" s="18">
        <f t="shared" si="177"/>
        <v>0</v>
      </c>
      <c r="L2823" s="17">
        <f>VLOOKUP(A2823,'TB 2023'!B:M,12,0)</f>
        <v>0</v>
      </c>
      <c r="M2823" s="18">
        <f t="shared" si="180"/>
        <v>0</v>
      </c>
      <c r="O2823" s="15"/>
    </row>
    <row r="2824" spans="1:15" ht="13.5">
      <c r="A2824" s="13">
        <v>2010105199</v>
      </c>
      <c r="B2824" s="14" t="s">
        <v>4176</v>
      </c>
      <c r="C2824" s="15">
        <v>0</v>
      </c>
      <c r="D2824" s="15">
        <v>0</v>
      </c>
      <c r="E2824" s="15">
        <v>0</v>
      </c>
      <c r="F2824" s="15">
        <v>0</v>
      </c>
      <c r="G2824" s="11">
        <f t="shared" si="178"/>
        <v>0</v>
      </c>
      <c r="H2824" s="12">
        <f t="shared" si="179"/>
        <v>0</v>
      </c>
      <c r="I2824" s="324" t="s">
        <v>159</v>
      </c>
      <c r="J2824" s="17">
        <f>VLOOKUP(A2824,'TB 2023'!B:J,9,0)</f>
        <v>0</v>
      </c>
      <c r="K2824" s="18">
        <f t="shared" si="177"/>
        <v>0</v>
      </c>
      <c r="L2824" s="17">
        <f>VLOOKUP(A2824,'TB 2023'!B:M,12,0)</f>
        <v>0</v>
      </c>
      <c r="M2824" s="18">
        <f t="shared" si="180"/>
        <v>0</v>
      </c>
      <c r="O2824" s="15"/>
    </row>
    <row r="2825" spans="1:15" ht="13.5">
      <c r="A2825" s="13">
        <v>2010105200</v>
      </c>
      <c r="B2825" s="14" t="s">
        <v>4273</v>
      </c>
      <c r="C2825" s="15">
        <v>0</v>
      </c>
      <c r="D2825" s="15">
        <v>0</v>
      </c>
      <c r="E2825" s="15">
        <v>0</v>
      </c>
      <c r="F2825" s="15">
        <v>0</v>
      </c>
      <c r="G2825" s="11">
        <f t="shared" si="178"/>
        <v>0</v>
      </c>
      <c r="H2825" s="12">
        <f t="shared" si="179"/>
        <v>0</v>
      </c>
      <c r="I2825" s="324" t="s">
        <v>159</v>
      </c>
      <c r="J2825" s="17">
        <f>VLOOKUP(A2825,'TB 2023'!B:J,9,0)</f>
        <v>0</v>
      </c>
      <c r="K2825" s="18">
        <f t="shared" si="177"/>
        <v>0</v>
      </c>
      <c r="L2825" s="17">
        <f>VLOOKUP(A2825,'TB 2023'!B:M,12,0)</f>
        <v>0</v>
      </c>
      <c r="M2825" s="18">
        <f t="shared" si="180"/>
        <v>0</v>
      </c>
      <c r="O2825" s="15"/>
    </row>
    <row r="2826" spans="1:15" ht="13.5">
      <c r="A2826" s="13">
        <v>2010105201</v>
      </c>
      <c r="B2826" s="14" t="s">
        <v>4274</v>
      </c>
      <c r="C2826" s="15">
        <v>0</v>
      </c>
      <c r="D2826" s="15">
        <v>0</v>
      </c>
      <c r="E2826" s="15">
        <v>0</v>
      </c>
      <c r="F2826" s="15">
        <v>0</v>
      </c>
      <c r="G2826" s="11">
        <f t="shared" si="178"/>
        <v>0</v>
      </c>
      <c r="H2826" s="12">
        <f t="shared" si="179"/>
        <v>0</v>
      </c>
      <c r="I2826" s="324" t="s">
        <v>159</v>
      </c>
      <c r="J2826" s="17">
        <f>VLOOKUP(A2826,'TB 2023'!B:J,9,0)</f>
        <v>0</v>
      </c>
      <c r="K2826" s="18">
        <f t="shared" si="177"/>
        <v>0</v>
      </c>
      <c r="L2826" s="17">
        <f>VLOOKUP(A2826,'TB 2023'!B:M,12,0)</f>
        <v>0</v>
      </c>
      <c r="M2826" s="18">
        <f t="shared" si="180"/>
        <v>0</v>
      </c>
      <c r="O2826" s="15"/>
    </row>
    <row r="2827" spans="1:15" ht="13.5">
      <c r="A2827" s="13">
        <v>2010105202</v>
      </c>
      <c r="B2827" s="14" t="s">
        <v>4285</v>
      </c>
      <c r="C2827" s="15">
        <v>0</v>
      </c>
      <c r="D2827" s="15">
        <v>0</v>
      </c>
      <c r="E2827" s="15">
        <v>0</v>
      </c>
      <c r="F2827" s="15">
        <v>0</v>
      </c>
      <c r="G2827" s="11">
        <f t="shared" si="178"/>
        <v>0</v>
      </c>
      <c r="H2827" s="12">
        <f t="shared" si="179"/>
        <v>0</v>
      </c>
      <c r="I2827" s="324" t="s">
        <v>159</v>
      </c>
      <c r="J2827" s="17">
        <f>VLOOKUP(A2827,'TB 2023'!B:J,9,0)</f>
        <v>0</v>
      </c>
      <c r="K2827" s="18">
        <f t="shared" si="177"/>
        <v>0</v>
      </c>
      <c r="L2827" s="17">
        <f>VLOOKUP(A2827,'TB 2023'!B:M,12,0)</f>
        <v>0</v>
      </c>
      <c r="M2827" s="18">
        <f t="shared" si="180"/>
        <v>0</v>
      </c>
      <c r="O2827" s="15"/>
    </row>
    <row r="2828" spans="1:15" ht="13.5">
      <c r="A2828" s="13">
        <v>2010105203</v>
      </c>
      <c r="B2828" s="14" t="s">
        <v>4286</v>
      </c>
      <c r="C2828" s="15">
        <v>0</v>
      </c>
      <c r="D2828" s="15">
        <v>0</v>
      </c>
      <c r="E2828" s="15">
        <v>0</v>
      </c>
      <c r="F2828" s="15">
        <v>0</v>
      </c>
      <c r="G2828" s="11">
        <f t="shared" si="178"/>
        <v>0</v>
      </c>
      <c r="H2828" s="12">
        <f t="shared" si="179"/>
        <v>0</v>
      </c>
      <c r="I2828" s="324" t="s">
        <v>159</v>
      </c>
      <c r="J2828" s="17">
        <f>VLOOKUP(A2828,'TB 2023'!B:J,9,0)</f>
        <v>0</v>
      </c>
      <c r="K2828" s="18">
        <f t="shared" si="177"/>
        <v>0</v>
      </c>
      <c r="L2828" s="17">
        <f>VLOOKUP(A2828,'TB 2023'!B:M,12,0)</f>
        <v>0</v>
      </c>
      <c r="M2828" s="18">
        <f t="shared" si="180"/>
        <v>0</v>
      </c>
      <c r="O2828" s="15"/>
    </row>
    <row r="2829" spans="1:15" ht="13.5">
      <c r="A2829" s="13">
        <v>2010105204</v>
      </c>
      <c r="B2829" s="14" t="s">
        <v>4352</v>
      </c>
      <c r="C2829" s="15">
        <v>0</v>
      </c>
      <c r="D2829" s="15">
        <v>0</v>
      </c>
      <c r="E2829" s="15">
        <v>72186.63</v>
      </c>
      <c r="F2829" s="15">
        <v>0</v>
      </c>
      <c r="G2829" s="11">
        <f t="shared" si="178"/>
        <v>72186.63</v>
      </c>
      <c r="H2829" s="12">
        <f t="shared" si="179"/>
        <v>0</v>
      </c>
      <c r="I2829" s="324" t="s">
        <v>159</v>
      </c>
      <c r="J2829" s="17">
        <f>VLOOKUP(A2829,'TB 2023'!B:J,9,0)</f>
        <v>0</v>
      </c>
      <c r="K2829" s="18">
        <f t="shared" si="177"/>
        <v>0</v>
      </c>
      <c r="L2829" s="17">
        <f>VLOOKUP(A2829,'TB 2023'!B:M,12,0)</f>
        <v>0</v>
      </c>
      <c r="M2829" s="18">
        <f t="shared" si="180"/>
        <v>0</v>
      </c>
      <c r="O2829" s="15"/>
    </row>
    <row r="2830" spans="1:15" ht="13.5">
      <c r="A2830" s="13">
        <v>2010105205</v>
      </c>
      <c r="B2830" s="14" t="s">
        <v>4353</v>
      </c>
      <c r="C2830" s="15">
        <v>0</v>
      </c>
      <c r="D2830" s="15">
        <v>0</v>
      </c>
      <c r="E2830" s="15">
        <v>0</v>
      </c>
      <c r="F2830" s="15">
        <v>0</v>
      </c>
      <c r="G2830" s="11">
        <f t="shared" si="178"/>
        <v>0</v>
      </c>
      <c r="H2830" s="12">
        <f t="shared" si="179"/>
        <v>0</v>
      </c>
      <c r="I2830" s="324" t="s">
        <v>159</v>
      </c>
      <c r="J2830" s="17">
        <v>0</v>
      </c>
      <c r="K2830" s="18">
        <v>0</v>
      </c>
      <c r="L2830" s="17">
        <v>0</v>
      </c>
      <c r="M2830" s="18">
        <v>0</v>
      </c>
      <c r="O2830" s="15"/>
    </row>
    <row r="2831" spans="1:15" ht="13.5">
      <c r="A2831" s="13">
        <v>2010106001</v>
      </c>
      <c r="B2831" s="14" t="s">
        <v>2858</v>
      </c>
      <c r="C2831" s="15">
        <v>0</v>
      </c>
      <c r="D2831" s="15">
        <v>0</v>
      </c>
      <c r="E2831" s="15">
        <v>0</v>
      </c>
      <c r="F2831" s="15">
        <v>0</v>
      </c>
      <c r="G2831" s="11">
        <f t="shared" si="178"/>
        <v>0</v>
      </c>
      <c r="H2831" s="12">
        <f t="shared" si="179"/>
        <v>0</v>
      </c>
      <c r="I2831" s="324" t="s">
        <v>159</v>
      </c>
      <c r="J2831" s="17">
        <f>VLOOKUP(A2831,'TB 2023'!B:J,9,0)</f>
        <v>0</v>
      </c>
      <c r="K2831" s="18">
        <f t="shared" si="177"/>
        <v>0</v>
      </c>
      <c r="L2831" s="17">
        <f>VLOOKUP(A2831,'TB 2023'!B:M,12,0)</f>
        <v>0</v>
      </c>
      <c r="M2831" s="18">
        <f t="shared" si="180"/>
        <v>0</v>
      </c>
      <c r="O2831" s="15"/>
    </row>
    <row r="2832" spans="1:15" ht="13.5">
      <c r="A2832" s="13">
        <v>2010106002</v>
      </c>
      <c r="B2832" s="14" t="s">
        <v>2859</v>
      </c>
      <c r="C2832" s="15">
        <v>0</v>
      </c>
      <c r="D2832" s="15">
        <v>0</v>
      </c>
      <c r="E2832" s="15">
        <v>0</v>
      </c>
      <c r="F2832" s="15">
        <v>0</v>
      </c>
      <c r="G2832" s="11">
        <f t="shared" si="178"/>
        <v>0</v>
      </c>
      <c r="H2832" s="12">
        <f t="shared" si="179"/>
        <v>0</v>
      </c>
      <c r="I2832" s="324" t="s">
        <v>159</v>
      </c>
      <c r="J2832" s="17">
        <f>VLOOKUP(A2832,'TB 2023'!B:J,9,0)</f>
        <v>0</v>
      </c>
      <c r="K2832" s="18">
        <f t="shared" si="177"/>
        <v>0</v>
      </c>
      <c r="L2832" s="17">
        <f>VLOOKUP(A2832,'TB 2023'!B:M,12,0)</f>
        <v>0</v>
      </c>
      <c r="M2832" s="18">
        <f t="shared" si="180"/>
        <v>0</v>
      </c>
      <c r="O2832" s="15"/>
    </row>
    <row r="2833" spans="1:15" ht="13.5">
      <c r="A2833" s="13">
        <v>2010106003</v>
      </c>
      <c r="B2833" s="14" t="s">
        <v>2860</v>
      </c>
      <c r="C2833" s="15">
        <v>0</v>
      </c>
      <c r="D2833" s="15">
        <v>0</v>
      </c>
      <c r="E2833" s="15">
        <v>0</v>
      </c>
      <c r="F2833" s="15">
        <v>0</v>
      </c>
      <c r="G2833" s="11">
        <f t="shared" si="178"/>
        <v>0</v>
      </c>
      <c r="H2833" s="12">
        <f t="shared" si="179"/>
        <v>0</v>
      </c>
      <c r="I2833" s="324" t="s">
        <v>159</v>
      </c>
      <c r="J2833" s="17">
        <f>VLOOKUP(A2833,'TB 2023'!B:J,9,0)</f>
        <v>0</v>
      </c>
      <c r="K2833" s="18">
        <f t="shared" si="177"/>
        <v>0</v>
      </c>
      <c r="L2833" s="17">
        <f>VLOOKUP(A2833,'TB 2023'!B:M,12,0)</f>
        <v>0</v>
      </c>
      <c r="M2833" s="18">
        <f t="shared" si="180"/>
        <v>0</v>
      </c>
      <c r="O2833" s="15"/>
    </row>
    <row r="2834" spans="1:15" ht="13.5">
      <c r="A2834" s="13">
        <v>2010106004</v>
      </c>
      <c r="B2834" s="14" t="s">
        <v>2861</v>
      </c>
      <c r="C2834" s="15">
        <v>0</v>
      </c>
      <c r="D2834" s="15">
        <v>483554.95439999999</v>
      </c>
      <c r="E2834" s="15">
        <v>897333.79</v>
      </c>
      <c r="F2834" s="15">
        <v>413464.21846</v>
      </c>
      <c r="G2834" s="11">
        <f t="shared" si="178"/>
        <v>314.61713999998756</v>
      </c>
      <c r="H2834" s="12">
        <f t="shared" si="179"/>
        <v>0</v>
      </c>
      <c r="I2834" s="324" t="s">
        <v>159</v>
      </c>
      <c r="J2834" s="17">
        <f>VLOOKUP(A2834,'TB 2023'!B:J,9,0)</f>
        <v>0</v>
      </c>
      <c r="K2834" s="18">
        <f t="shared" si="177"/>
        <v>0</v>
      </c>
      <c r="L2834" s="17">
        <f>VLOOKUP(A2834,'TB 2023'!B:M,12,0)</f>
        <v>413464.21846</v>
      </c>
      <c r="M2834" s="18">
        <f t="shared" si="180"/>
        <v>0</v>
      </c>
      <c r="O2834" s="15"/>
    </row>
    <row r="2835" spans="1:15" ht="13.5">
      <c r="A2835" s="13">
        <v>2010106006</v>
      </c>
      <c r="B2835" s="14" t="s">
        <v>2862</v>
      </c>
      <c r="C2835" s="15">
        <v>8124.6824000000952</v>
      </c>
      <c r="D2835" s="15">
        <v>0</v>
      </c>
      <c r="E2835" s="15">
        <v>177610.64</v>
      </c>
      <c r="F2835" s="15">
        <v>204818.24262999999</v>
      </c>
      <c r="G2835" s="11">
        <f t="shared" si="178"/>
        <v>0</v>
      </c>
      <c r="H2835" s="12">
        <f t="shared" si="179"/>
        <v>19082.920229999872</v>
      </c>
      <c r="I2835" s="324" t="s">
        <v>159</v>
      </c>
      <c r="J2835" s="17">
        <f>VLOOKUP(A2835,'TB 2023'!B:J,9,0)</f>
        <v>8124.6824000000952</v>
      </c>
      <c r="K2835" s="18">
        <f t="shared" si="177"/>
        <v>0</v>
      </c>
      <c r="L2835" s="17">
        <f>VLOOKUP(A2835,'TB 2023'!B:M,12,0)</f>
        <v>204818.24262999999</v>
      </c>
      <c r="M2835" s="18">
        <f t="shared" si="180"/>
        <v>0</v>
      </c>
      <c r="O2835" s="15"/>
    </row>
    <row r="2836" spans="1:15" ht="13.5">
      <c r="A2836" s="13">
        <v>2010106013</v>
      </c>
      <c r="B2836" s="14" t="s">
        <v>2863</v>
      </c>
      <c r="C2836" s="15">
        <v>0</v>
      </c>
      <c r="D2836" s="15">
        <v>34728.47</v>
      </c>
      <c r="E2836" s="15">
        <v>34728.47</v>
      </c>
      <c r="F2836" s="15">
        <v>0</v>
      </c>
      <c r="G2836" s="11">
        <f t="shared" si="178"/>
        <v>0</v>
      </c>
      <c r="H2836" s="12">
        <f t="shared" si="179"/>
        <v>0</v>
      </c>
      <c r="I2836" s="324" t="s">
        <v>159</v>
      </c>
      <c r="J2836" s="17">
        <f>VLOOKUP(A2836,'TB 2023'!B:J,9,0)</f>
        <v>0</v>
      </c>
      <c r="K2836" s="18">
        <f t="shared" si="177"/>
        <v>0</v>
      </c>
      <c r="L2836" s="17">
        <f>VLOOKUP(A2836,'TB 2023'!B:M,12,0)</f>
        <v>0</v>
      </c>
      <c r="M2836" s="18">
        <f t="shared" si="180"/>
        <v>0</v>
      </c>
      <c r="O2836" s="15"/>
    </row>
    <row r="2837" spans="1:15" ht="13.5">
      <c r="A2837" s="13">
        <v>2010106014</v>
      </c>
      <c r="B2837" s="14" t="s">
        <v>2864</v>
      </c>
      <c r="C2837" s="15">
        <v>0</v>
      </c>
      <c r="D2837" s="15">
        <v>0</v>
      </c>
      <c r="E2837" s="15">
        <v>20042.2</v>
      </c>
      <c r="F2837" s="15">
        <v>19531.68</v>
      </c>
      <c r="G2837" s="11">
        <f t="shared" si="178"/>
        <v>510.52000000000044</v>
      </c>
      <c r="H2837" s="12">
        <f t="shared" si="179"/>
        <v>0</v>
      </c>
      <c r="I2837" s="324" t="s">
        <v>159</v>
      </c>
      <c r="J2837" s="17">
        <f>VLOOKUP(A2837,'TB 2023'!B:J,9,0)</f>
        <v>0</v>
      </c>
      <c r="K2837" s="18">
        <f t="shared" si="177"/>
        <v>0</v>
      </c>
      <c r="L2837" s="17">
        <f>VLOOKUP(A2837,'TB 2023'!B:M,12,0)</f>
        <v>19531.68</v>
      </c>
      <c r="M2837" s="18">
        <f t="shared" si="180"/>
        <v>0</v>
      </c>
      <c r="O2837" s="15"/>
    </row>
    <row r="2838" spans="1:15" ht="13.5">
      <c r="A2838" s="13">
        <v>2010106015</v>
      </c>
      <c r="B2838" s="14" t="s">
        <v>2865</v>
      </c>
      <c r="C2838" s="15">
        <v>0</v>
      </c>
      <c r="D2838" s="15">
        <v>0</v>
      </c>
      <c r="E2838" s="15">
        <v>74353.680000000008</v>
      </c>
      <c r="F2838" s="15">
        <v>74353.680000000008</v>
      </c>
      <c r="G2838" s="11">
        <f t="shared" si="178"/>
        <v>0</v>
      </c>
      <c r="H2838" s="12">
        <f t="shared" si="179"/>
        <v>0</v>
      </c>
      <c r="I2838" s="324" t="s">
        <v>159</v>
      </c>
      <c r="J2838" s="17">
        <f>VLOOKUP(A2838,'TB 2023'!B:J,9,0)</f>
        <v>0</v>
      </c>
      <c r="K2838" s="18">
        <f t="shared" si="177"/>
        <v>0</v>
      </c>
      <c r="L2838" s="17">
        <f>VLOOKUP(A2838,'TB 2023'!B:M,12,0)</f>
        <v>74353.680000000008</v>
      </c>
      <c r="M2838" s="18">
        <f t="shared" si="180"/>
        <v>0</v>
      </c>
      <c r="O2838" s="15"/>
    </row>
    <row r="2839" spans="1:15" ht="13.5">
      <c r="A2839" s="13">
        <v>2010106016</v>
      </c>
      <c r="B2839" s="14" t="s">
        <v>2866</v>
      </c>
      <c r="C2839" s="15">
        <v>0</v>
      </c>
      <c r="D2839" s="15">
        <v>0</v>
      </c>
      <c r="E2839" s="15">
        <v>0</v>
      </c>
      <c r="F2839" s="15">
        <v>0</v>
      </c>
      <c r="G2839" s="11">
        <f t="shared" si="178"/>
        <v>0</v>
      </c>
      <c r="H2839" s="12">
        <f t="shared" si="179"/>
        <v>0</v>
      </c>
      <c r="I2839" s="324" t="s">
        <v>159</v>
      </c>
      <c r="J2839" s="17">
        <f>VLOOKUP(A2839,'TB 2023'!B:J,9,0)</f>
        <v>0</v>
      </c>
      <c r="K2839" s="18">
        <f t="shared" si="177"/>
        <v>0</v>
      </c>
      <c r="L2839" s="17">
        <f>VLOOKUP(A2839,'TB 2023'!B:M,12,0)</f>
        <v>0</v>
      </c>
      <c r="M2839" s="18">
        <f t="shared" si="180"/>
        <v>0</v>
      </c>
      <c r="O2839" s="15"/>
    </row>
    <row r="2840" spans="1:15" ht="13.5">
      <c r="A2840" s="13">
        <v>2010106017</v>
      </c>
      <c r="B2840" s="14" t="s">
        <v>2867</v>
      </c>
      <c r="C2840" s="15">
        <v>0</v>
      </c>
      <c r="D2840" s="15">
        <v>0</v>
      </c>
      <c r="E2840" s="15">
        <v>5233.2</v>
      </c>
      <c r="F2840" s="15">
        <v>5233.2</v>
      </c>
      <c r="G2840" s="11">
        <f t="shared" si="178"/>
        <v>0</v>
      </c>
      <c r="H2840" s="12">
        <f t="shared" si="179"/>
        <v>0</v>
      </c>
      <c r="I2840" s="324" t="s">
        <v>159</v>
      </c>
      <c r="J2840" s="17">
        <f>VLOOKUP(A2840,'TB 2023'!B:J,9,0)</f>
        <v>0</v>
      </c>
      <c r="K2840" s="18">
        <f t="shared" si="177"/>
        <v>0</v>
      </c>
      <c r="L2840" s="17">
        <f>VLOOKUP(A2840,'TB 2023'!B:M,12,0)</f>
        <v>5233.2</v>
      </c>
      <c r="M2840" s="18">
        <f t="shared" si="180"/>
        <v>0</v>
      </c>
      <c r="O2840" s="15"/>
    </row>
    <row r="2841" spans="1:15" ht="13.5">
      <c r="A2841" s="13">
        <v>2010106018</v>
      </c>
      <c r="B2841" s="14" t="s">
        <v>2868</v>
      </c>
      <c r="C2841" s="15">
        <v>0</v>
      </c>
      <c r="D2841" s="15">
        <v>0</v>
      </c>
      <c r="E2841" s="15">
        <v>0</v>
      </c>
      <c r="F2841" s="15">
        <v>0</v>
      </c>
      <c r="G2841" s="11">
        <f t="shared" si="178"/>
        <v>0</v>
      </c>
      <c r="H2841" s="12">
        <f t="shared" si="179"/>
        <v>0</v>
      </c>
      <c r="I2841" s="324" t="s">
        <v>159</v>
      </c>
      <c r="J2841" s="17">
        <f>VLOOKUP(A2841,'TB 2023'!B:J,9,0)</f>
        <v>0</v>
      </c>
      <c r="K2841" s="18">
        <f t="shared" si="177"/>
        <v>0</v>
      </c>
      <c r="L2841" s="17">
        <f>VLOOKUP(A2841,'TB 2023'!B:M,12,0)</f>
        <v>0</v>
      </c>
      <c r="M2841" s="18">
        <f t="shared" si="180"/>
        <v>0</v>
      </c>
      <c r="O2841" s="15"/>
    </row>
    <row r="2842" spans="1:15" ht="13.5">
      <c r="A2842" s="13">
        <v>2010106019</v>
      </c>
      <c r="B2842" s="14" t="s">
        <v>2869</v>
      </c>
      <c r="C2842" s="15">
        <v>45120.045300000013</v>
      </c>
      <c r="D2842" s="15">
        <v>0</v>
      </c>
      <c r="E2842" s="15">
        <v>269476.17</v>
      </c>
      <c r="F2842" s="15">
        <v>314870.02896999998</v>
      </c>
      <c r="G2842" s="11">
        <f t="shared" si="178"/>
        <v>0</v>
      </c>
      <c r="H2842" s="12">
        <f t="shared" si="179"/>
        <v>273.81367000000319</v>
      </c>
      <c r="I2842" s="324" t="s">
        <v>159</v>
      </c>
      <c r="J2842" s="17">
        <f>VLOOKUP(A2842,'TB 2023'!B:J,9,0)</f>
        <v>45120.045300000013</v>
      </c>
      <c r="K2842" s="18">
        <f t="shared" si="177"/>
        <v>0</v>
      </c>
      <c r="L2842" s="17">
        <f>VLOOKUP(A2842,'TB 2023'!B:M,12,0)</f>
        <v>314870.02896999998</v>
      </c>
      <c r="M2842" s="18">
        <f t="shared" si="180"/>
        <v>0</v>
      </c>
      <c r="O2842" s="15"/>
    </row>
    <row r="2843" spans="1:15" ht="13.5">
      <c r="A2843" s="13">
        <v>2010106020</v>
      </c>
      <c r="B2843" s="14" t="s">
        <v>2870</v>
      </c>
      <c r="C2843" s="15">
        <v>0</v>
      </c>
      <c r="D2843" s="15">
        <v>0</v>
      </c>
      <c r="E2843" s="15">
        <v>0</v>
      </c>
      <c r="F2843" s="15">
        <v>0</v>
      </c>
      <c r="G2843" s="11">
        <f t="shared" si="178"/>
        <v>0</v>
      </c>
      <c r="H2843" s="12">
        <f t="shared" si="179"/>
        <v>0</v>
      </c>
      <c r="I2843" s="324" t="s">
        <v>159</v>
      </c>
      <c r="J2843" s="17">
        <f>VLOOKUP(A2843,'TB 2023'!B:J,9,0)</f>
        <v>0</v>
      </c>
      <c r="K2843" s="18">
        <f t="shared" si="177"/>
        <v>0</v>
      </c>
      <c r="L2843" s="17">
        <f>VLOOKUP(A2843,'TB 2023'!B:M,12,0)</f>
        <v>0</v>
      </c>
      <c r="M2843" s="18">
        <f t="shared" si="180"/>
        <v>0</v>
      </c>
      <c r="O2843" s="15"/>
    </row>
    <row r="2844" spans="1:15" ht="13.5">
      <c r="A2844" s="13">
        <v>2010106021</v>
      </c>
      <c r="B2844" s="14" t="s">
        <v>2871</v>
      </c>
      <c r="C2844" s="15">
        <v>0</v>
      </c>
      <c r="D2844" s="15">
        <v>584921.55000000005</v>
      </c>
      <c r="E2844" s="15">
        <v>12999055.290000001</v>
      </c>
      <c r="F2844" s="15">
        <v>15315053.68</v>
      </c>
      <c r="G2844" s="11">
        <f t="shared" si="178"/>
        <v>0</v>
      </c>
      <c r="H2844" s="12">
        <f t="shared" si="179"/>
        <v>2900919.9399999995</v>
      </c>
      <c r="I2844" s="324" t="s">
        <v>159</v>
      </c>
      <c r="J2844" s="17">
        <f>VLOOKUP(A2844,'TB 2023'!B:J,9,0)</f>
        <v>0</v>
      </c>
      <c r="K2844" s="18">
        <f t="shared" si="177"/>
        <v>0</v>
      </c>
      <c r="L2844" s="17">
        <f>VLOOKUP(A2844,'TB 2023'!B:M,12,0)</f>
        <v>15315053.68</v>
      </c>
      <c r="M2844" s="18">
        <f t="shared" si="180"/>
        <v>0</v>
      </c>
      <c r="O2844" s="15"/>
    </row>
    <row r="2845" spans="1:15" ht="13.5">
      <c r="A2845" s="13">
        <v>2010106022</v>
      </c>
      <c r="B2845" s="14" t="s">
        <v>2872</v>
      </c>
      <c r="C2845" s="15">
        <v>42132.343899999854</v>
      </c>
      <c r="D2845" s="15">
        <v>0</v>
      </c>
      <c r="E2845" s="15">
        <v>103350.35</v>
      </c>
      <c r="F2845" s="15">
        <v>137212.00599000001</v>
      </c>
      <c r="G2845" s="11">
        <f t="shared" si="178"/>
        <v>8270.6879099998623</v>
      </c>
      <c r="H2845" s="12">
        <f t="shared" si="179"/>
        <v>0</v>
      </c>
      <c r="I2845" s="324" t="s">
        <v>159</v>
      </c>
      <c r="J2845" s="17">
        <f>VLOOKUP(A2845,'TB 2023'!B:J,9,0)</f>
        <v>42132.343899999854</v>
      </c>
      <c r="K2845" s="18">
        <f t="shared" si="177"/>
        <v>0</v>
      </c>
      <c r="L2845" s="17">
        <f>VLOOKUP(A2845,'TB 2023'!B:M,12,0)</f>
        <v>137212.00599000001</v>
      </c>
      <c r="M2845" s="18">
        <f t="shared" si="180"/>
        <v>0</v>
      </c>
      <c r="O2845" s="15"/>
    </row>
    <row r="2846" spans="1:15" ht="13.5">
      <c r="A2846" s="13">
        <v>2010106023</v>
      </c>
      <c r="B2846" s="14" t="s">
        <v>2873</v>
      </c>
      <c r="C2846" s="15">
        <v>185930.56759999992</v>
      </c>
      <c r="D2846" s="15">
        <v>0</v>
      </c>
      <c r="E2846" s="15">
        <v>41078.800000000003</v>
      </c>
      <c r="F2846" s="15">
        <v>43429.283360000001</v>
      </c>
      <c r="G2846" s="11">
        <f t="shared" si="178"/>
        <v>183580.08423999994</v>
      </c>
      <c r="H2846" s="12">
        <f t="shared" si="179"/>
        <v>0</v>
      </c>
      <c r="I2846" s="324" t="s">
        <v>159</v>
      </c>
      <c r="J2846" s="17">
        <f>VLOOKUP(A2846,'TB 2023'!B:J,9,0)</f>
        <v>185930.56759999992</v>
      </c>
      <c r="K2846" s="18">
        <f t="shared" si="177"/>
        <v>0</v>
      </c>
      <c r="L2846" s="17">
        <f>VLOOKUP(A2846,'TB 2023'!B:M,12,0)</f>
        <v>43429.283360000001</v>
      </c>
      <c r="M2846" s="18">
        <f t="shared" si="180"/>
        <v>0</v>
      </c>
      <c r="O2846" s="15"/>
    </row>
    <row r="2847" spans="1:15" ht="13.5">
      <c r="A2847" s="13">
        <v>2010106024</v>
      </c>
      <c r="B2847" s="14" t="s">
        <v>2874</v>
      </c>
      <c r="C2847" s="15">
        <v>0</v>
      </c>
      <c r="D2847" s="15">
        <v>0</v>
      </c>
      <c r="E2847" s="15">
        <v>292096.95</v>
      </c>
      <c r="F2847" s="15">
        <v>292046.95</v>
      </c>
      <c r="G2847" s="11">
        <f t="shared" si="178"/>
        <v>50</v>
      </c>
      <c r="H2847" s="12">
        <f t="shared" si="179"/>
        <v>0</v>
      </c>
      <c r="I2847" s="324" t="s">
        <v>159</v>
      </c>
      <c r="J2847" s="17">
        <f>VLOOKUP(A2847,'TB 2023'!B:J,9,0)</f>
        <v>0</v>
      </c>
      <c r="K2847" s="18">
        <f t="shared" si="177"/>
        <v>0</v>
      </c>
      <c r="L2847" s="17">
        <f>VLOOKUP(A2847,'TB 2023'!B:M,12,0)</f>
        <v>292046.95</v>
      </c>
      <c r="M2847" s="18">
        <f t="shared" si="180"/>
        <v>0</v>
      </c>
      <c r="O2847" s="15"/>
    </row>
    <row r="2848" spans="1:15" ht="13.5">
      <c r="A2848" s="13">
        <v>2010106025</v>
      </c>
      <c r="B2848" s="14" t="s">
        <v>2875</v>
      </c>
      <c r="C2848" s="15">
        <v>0</v>
      </c>
      <c r="D2848" s="15">
        <v>0</v>
      </c>
      <c r="E2848" s="15">
        <v>0</v>
      </c>
      <c r="F2848" s="15">
        <v>0</v>
      </c>
      <c r="G2848" s="11">
        <f t="shared" si="178"/>
        <v>0</v>
      </c>
      <c r="H2848" s="12">
        <f t="shared" si="179"/>
        <v>0</v>
      </c>
      <c r="I2848" s="324" t="s">
        <v>159</v>
      </c>
      <c r="J2848" s="17">
        <f>VLOOKUP(A2848,'TB 2023'!B:J,9,0)</f>
        <v>0</v>
      </c>
      <c r="K2848" s="18">
        <f t="shared" si="177"/>
        <v>0</v>
      </c>
      <c r="L2848" s="17">
        <f>VLOOKUP(A2848,'TB 2023'!B:M,12,0)</f>
        <v>0</v>
      </c>
      <c r="M2848" s="18">
        <f t="shared" si="180"/>
        <v>0</v>
      </c>
      <c r="O2848" s="15"/>
    </row>
    <row r="2849" spans="1:15" ht="13.5">
      <c r="A2849" s="13">
        <v>2010106026</v>
      </c>
      <c r="B2849" s="14" t="s">
        <v>2876</v>
      </c>
      <c r="C2849" s="15">
        <v>0</v>
      </c>
      <c r="D2849" s="15">
        <v>746644.01</v>
      </c>
      <c r="E2849" s="15">
        <v>0</v>
      </c>
      <c r="F2849" s="15">
        <v>1972005.93</v>
      </c>
      <c r="G2849" s="11">
        <f t="shared" si="178"/>
        <v>0</v>
      </c>
      <c r="H2849" s="12">
        <f t="shared" si="179"/>
        <v>2718649.94</v>
      </c>
      <c r="I2849" s="324" t="s">
        <v>159</v>
      </c>
      <c r="J2849" s="17">
        <f>VLOOKUP(A2849,'TB 2023'!B:J,9,0)</f>
        <v>0</v>
      </c>
      <c r="K2849" s="18">
        <f t="shared" si="177"/>
        <v>0</v>
      </c>
      <c r="L2849" s="17">
        <f>VLOOKUP(A2849,'TB 2023'!B:M,12,0)</f>
        <v>1972005.93</v>
      </c>
      <c r="M2849" s="18">
        <f t="shared" si="180"/>
        <v>0</v>
      </c>
      <c r="O2849" s="15"/>
    </row>
    <row r="2850" spans="1:15" ht="13.5">
      <c r="A2850" s="13">
        <v>2010106027</v>
      </c>
      <c r="B2850" s="14" t="s">
        <v>2877</v>
      </c>
      <c r="C2850" s="15">
        <v>0</v>
      </c>
      <c r="D2850" s="15">
        <v>0</v>
      </c>
      <c r="E2850" s="15">
        <v>0</v>
      </c>
      <c r="F2850" s="15">
        <v>0</v>
      </c>
      <c r="G2850" s="11">
        <f t="shared" si="178"/>
        <v>0</v>
      </c>
      <c r="H2850" s="12">
        <f t="shared" si="179"/>
        <v>0</v>
      </c>
      <c r="I2850" s="324" t="s">
        <v>159</v>
      </c>
      <c r="J2850" s="17">
        <f>VLOOKUP(A2850,'TB 2023'!B:J,9,0)</f>
        <v>0</v>
      </c>
      <c r="K2850" s="18">
        <f t="shared" si="177"/>
        <v>0</v>
      </c>
      <c r="L2850" s="17">
        <f>VLOOKUP(A2850,'TB 2023'!B:M,12,0)</f>
        <v>0</v>
      </c>
      <c r="M2850" s="18">
        <f t="shared" si="180"/>
        <v>0</v>
      </c>
      <c r="O2850" s="15"/>
    </row>
    <row r="2851" spans="1:15" ht="13.5">
      <c r="A2851" s="13">
        <v>2010106028</v>
      </c>
      <c r="B2851" s="14" t="s">
        <v>2878</v>
      </c>
      <c r="C2851" s="15">
        <v>0</v>
      </c>
      <c r="D2851" s="15">
        <v>0</v>
      </c>
      <c r="E2851" s="15">
        <v>0</v>
      </c>
      <c r="F2851" s="15">
        <v>0</v>
      </c>
      <c r="G2851" s="11">
        <f t="shared" si="178"/>
        <v>0</v>
      </c>
      <c r="H2851" s="12">
        <f t="shared" si="179"/>
        <v>0</v>
      </c>
      <c r="I2851" s="324" t="s">
        <v>159</v>
      </c>
      <c r="J2851" s="17">
        <f>VLOOKUP(A2851,'TB 2023'!B:J,9,0)</f>
        <v>0</v>
      </c>
      <c r="K2851" s="18">
        <f t="shared" si="177"/>
        <v>0</v>
      </c>
      <c r="L2851" s="17">
        <f>VLOOKUP(A2851,'TB 2023'!B:M,12,0)</f>
        <v>0</v>
      </c>
      <c r="M2851" s="18">
        <f t="shared" si="180"/>
        <v>0</v>
      </c>
      <c r="O2851" s="15"/>
    </row>
    <row r="2852" spans="1:15" ht="13.5">
      <c r="A2852" s="13">
        <v>2010106029</v>
      </c>
      <c r="B2852" s="14" t="s">
        <v>2879</v>
      </c>
      <c r="C2852" s="15">
        <v>0</v>
      </c>
      <c r="D2852" s="15">
        <v>0</v>
      </c>
      <c r="E2852" s="15">
        <v>0</v>
      </c>
      <c r="F2852" s="15">
        <v>0</v>
      </c>
      <c r="G2852" s="11">
        <f t="shared" si="178"/>
        <v>0</v>
      </c>
      <c r="H2852" s="12">
        <f t="shared" si="179"/>
        <v>0</v>
      </c>
      <c r="I2852" s="324" t="s">
        <v>159</v>
      </c>
      <c r="J2852" s="17">
        <f>VLOOKUP(A2852,'TB 2023'!B:J,9,0)</f>
        <v>0</v>
      </c>
      <c r="K2852" s="18">
        <f t="shared" si="177"/>
        <v>0</v>
      </c>
      <c r="L2852" s="17">
        <f>VLOOKUP(A2852,'TB 2023'!B:M,12,0)</f>
        <v>0</v>
      </c>
      <c r="M2852" s="18">
        <f t="shared" si="180"/>
        <v>0</v>
      </c>
      <c r="O2852" s="15"/>
    </row>
    <row r="2853" spans="1:15" ht="13.5">
      <c r="A2853" s="13">
        <v>2010106030</v>
      </c>
      <c r="B2853" s="14" t="s">
        <v>2880</v>
      </c>
      <c r="C2853" s="15">
        <v>0</v>
      </c>
      <c r="D2853" s="15">
        <v>0</v>
      </c>
      <c r="E2853" s="15">
        <v>482127.85000000003</v>
      </c>
      <c r="F2853" s="15">
        <v>465549.07530000003</v>
      </c>
      <c r="G2853" s="11">
        <f t="shared" si="178"/>
        <v>16578.774700000009</v>
      </c>
      <c r="H2853" s="12">
        <f t="shared" si="179"/>
        <v>0</v>
      </c>
      <c r="I2853" s="324" t="s">
        <v>159</v>
      </c>
      <c r="J2853" s="17">
        <f>VLOOKUP(A2853,'TB 2023'!B:J,9,0)</f>
        <v>0</v>
      </c>
      <c r="K2853" s="18">
        <f t="shared" si="177"/>
        <v>0</v>
      </c>
      <c r="L2853" s="17">
        <f>VLOOKUP(A2853,'TB 2023'!B:M,12,0)</f>
        <v>465549.07530000003</v>
      </c>
      <c r="M2853" s="18">
        <f t="shared" si="180"/>
        <v>0</v>
      </c>
      <c r="O2853" s="15"/>
    </row>
    <row r="2854" spans="1:15" ht="13.5">
      <c r="A2854" s="13">
        <v>2010106031</v>
      </c>
      <c r="B2854" s="14" t="s">
        <v>2881</v>
      </c>
      <c r="C2854" s="15">
        <v>0</v>
      </c>
      <c r="D2854" s="15">
        <v>0</v>
      </c>
      <c r="E2854" s="15">
        <v>0</v>
      </c>
      <c r="F2854" s="15">
        <v>0</v>
      </c>
      <c r="G2854" s="11">
        <f t="shared" si="178"/>
        <v>0</v>
      </c>
      <c r="H2854" s="12">
        <f t="shared" si="179"/>
        <v>0</v>
      </c>
      <c r="I2854" s="324" t="s">
        <v>159</v>
      </c>
      <c r="J2854" s="17">
        <f>VLOOKUP(A2854,'TB 2023'!B:J,9,0)</f>
        <v>0</v>
      </c>
      <c r="K2854" s="18">
        <f t="shared" si="177"/>
        <v>0</v>
      </c>
      <c r="L2854" s="17">
        <f>VLOOKUP(A2854,'TB 2023'!B:M,12,0)</f>
        <v>0</v>
      </c>
      <c r="M2854" s="18">
        <f t="shared" si="180"/>
        <v>0</v>
      </c>
      <c r="O2854" s="15"/>
    </row>
    <row r="2855" spans="1:15" ht="13.5">
      <c r="A2855" s="13">
        <v>2010106032</v>
      </c>
      <c r="B2855" s="14" t="s">
        <v>2882</v>
      </c>
      <c r="C2855" s="15">
        <v>0</v>
      </c>
      <c r="D2855" s="15">
        <v>0</v>
      </c>
      <c r="E2855" s="15">
        <v>0</v>
      </c>
      <c r="F2855" s="15">
        <v>0</v>
      </c>
      <c r="G2855" s="11">
        <f t="shared" si="178"/>
        <v>0</v>
      </c>
      <c r="H2855" s="12">
        <f t="shared" si="179"/>
        <v>0</v>
      </c>
      <c r="I2855" s="324" t="s">
        <v>159</v>
      </c>
      <c r="J2855" s="17">
        <f>VLOOKUP(A2855,'TB 2023'!B:J,9,0)</f>
        <v>0</v>
      </c>
      <c r="K2855" s="18">
        <f t="shared" si="177"/>
        <v>0</v>
      </c>
      <c r="L2855" s="17">
        <f>VLOOKUP(A2855,'TB 2023'!B:M,12,0)</f>
        <v>0</v>
      </c>
      <c r="M2855" s="18">
        <f t="shared" si="180"/>
        <v>0</v>
      </c>
      <c r="O2855" s="15"/>
    </row>
    <row r="2856" spans="1:15" ht="13.5">
      <c r="A2856" s="13">
        <v>2010106033</v>
      </c>
      <c r="B2856" s="14" t="s">
        <v>2883</v>
      </c>
      <c r="C2856" s="15">
        <v>0</v>
      </c>
      <c r="D2856" s="15">
        <v>2104.65</v>
      </c>
      <c r="E2856" s="15">
        <v>134933.61000000002</v>
      </c>
      <c r="F2856" s="15">
        <v>132828.96</v>
      </c>
      <c r="G2856" s="11">
        <f t="shared" si="178"/>
        <v>2.9103830456733704E-11</v>
      </c>
      <c r="H2856" s="12">
        <f t="shared" si="179"/>
        <v>0</v>
      </c>
      <c r="I2856" s="324" t="s">
        <v>159</v>
      </c>
      <c r="J2856" s="17">
        <f>VLOOKUP(A2856,'TB 2023'!B:J,9,0)</f>
        <v>0</v>
      </c>
      <c r="K2856" s="18">
        <f t="shared" si="177"/>
        <v>0</v>
      </c>
      <c r="L2856" s="17">
        <f>VLOOKUP(A2856,'TB 2023'!B:M,12,0)</f>
        <v>132828.96</v>
      </c>
      <c r="M2856" s="18">
        <f t="shared" si="180"/>
        <v>0</v>
      </c>
      <c r="O2856" s="15"/>
    </row>
    <row r="2857" spans="1:15" ht="13.5">
      <c r="A2857" s="13">
        <v>2010106034</v>
      </c>
      <c r="B2857" s="14" t="s">
        <v>2884</v>
      </c>
      <c r="C2857" s="15">
        <v>0</v>
      </c>
      <c r="D2857" s="15">
        <v>0</v>
      </c>
      <c r="E2857" s="15">
        <v>0</v>
      </c>
      <c r="F2857" s="15">
        <v>0</v>
      </c>
      <c r="G2857" s="11">
        <f t="shared" si="178"/>
        <v>0</v>
      </c>
      <c r="H2857" s="12">
        <f t="shared" si="179"/>
        <v>0</v>
      </c>
      <c r="I2857" s="324" t="s">
        <v>159</v>
      </c>
      <c r="J2857" s="17">
        <f>VLOOKUP(A2857,'TB 2023'!B:J,9,0)</f>
        <v>0</v>
      </c>
      <c r="K2857" s="18">
        <f t="shared" si="177"/>
        <v>0</v>
      </c>
      <c r="L2857" s="17">
        <f>VLOOKUP(A2857,'TB 2023'!B:M,12,0)</f>
        <v>0</v>
      </c>
      <c r="M2857" s="18">
        <f t="shared" si="180"/>
        <v>0</v>
      </c>
      <c r="O2857" s="15"/>
    </row>
    <row r="2858" spans="1:15" ht="13.5">
      <c r="A2858" s="13">
        <v>2010106035</v>
      </c>
      <c r="B2858" s="14" t="s">
        <v>2885</v>
      </c>
      <c r="C2858" s="15">
        <v>0</v>
      </c>
      <c r="D2858" s="15">
        <v>0</v>
      </c>
      <c r="E2858" s="15">
        <v>7072.84</v>
      </c>
      <c r="F2858" s="15">
        <v>7072.8399899999995</v>
      </c>
      <c r="G2858" s="11">
        <f t="shared" si="178"/>
        <v>1.0000000656873453E-5</v>
      </c>
      <c r="H2858" s="12">
        <f t="shared" si="179"/>
        <v>0</v>
      </c>
      <c r="I2858" s="324" t="s">
        <v>159</v>
      </c>
      <c r="J2858" s="17">
        <f>VLOOKUP(A2858,'TB 2023'!B:J,9,0)</f>
        <v>0</v>
      </c>
      <c r="K2858" s="18">
        <f t="shared" si="177"/>
        <v>0</v>
      </c>
      <c r="L2858" s="17">
        <f>VLOOKUP(A2858,'TB 2023'!B:M,12,0)</f>
        <v>7072.8399899999995</v>
      </c>
      <c r="M2858" s="18">
        <f t="shared" si="180"/>
        <v>0</v>
      </c>
      <c r="O2858" s="15"/>
    </row>
    <row r="2859" spans="1:15" ht="13.5">
      <c r="A2859" s="13">
        <v>2010106037</v>
      </c>
      <c r="B2859" s="14" t="s">
        <v>2886</v>
      </c>
      <c r="C2859" s="15">
        <v>0</v>
      </c>
      <c r="D2859" s="15">
        <v>0</v>
      </c>
      <c r="E2859" s="15">
        <v>0</v>
      </c>
      <c r="F2859" s="15">
        <v>0</v>
      </c>
      <c r="G2859" s="11">
        <f t="shared" si="178"/>
        <v>0</v>
      </c>
      <c r="H2859" s="12">
        <f t="shared" si="179"/>
        <v>0</v>
      </c>
      <c r="I2859" s="324" t="s">
        <v>159</v>
      </c>
      <c r="J2859" s="17">
        <f>VLOOKUP(A2859,'TB 2023'!B:J,9,0)</f>
        <v>0</v>
      </c>
      <c r="K2859" s="18">
        <f t="shared" si="177"/>
        <v>0</v>
      </c>
      <c r="L2859" s="17">
        <f>VLOOKUP(A2859,'TB 2023'!B:M,12,0)</f>
        <v>0</v>
      </c>
      <c r="M2859" s="18">
        <f t="shared" si="180"/>
        <v>0</v>
      </c>
      <c r="O2859" s="15"/>
    </row>
    <row r="2860" spans="1:15" ht="13.5">
      <c r="A2860" s="13">
        <v>2010106039</v>
      </c>
      <c r="B2860" s="14" t="s">
        <v>2887</v>
      </c>
      <c r="C2860" s="15">
        <v>0</v>
      </c>
      <c r="D2860" s="15">
        <v>0</v>
      </c>
      <c r="E2860" s="15">
        <v>0</v>
      </c>
      <c r="F2860" s="15">
        <v>0</v>
      </c>
      <c r="G2860" s="11">
        <f t="shared" si="178"/>
        <v>0</v>
      </c>
      <c r="H2860" s="12">
        <f t="shared" si="179"/>
        <v>0</v>
      </c>
      <c r="I2860" s="324" t="s">
        <v>159</v>
      </c>
      <c r="J2860" s="17">
        <f>VLOOKUP(A2860,'TB 2023'!B:J,9,0)</f>
        <v>0</v>
      </c>
      <c r="K2860" s="18">
        <f t="shared" si="177"/>
        <v>0</v>
      </c>
      <c r="L2860" s="17">
        <f>VLOOKUP(A2860,'TB 2023'!B:M,12,0)</f>
        <v>0</v>
      </c>
      <c r="M2860" s="18">
        <f t="shared" si="180"/>
        <v>0</v>
      </c>
      <c r="O2860" s="15"/>
    </row>
    <row r="2861" spans="1:15" ht="13.5">
      <c r="A2861" s="13">
        <v>2010106040</v>
      </c>
      <c r="B2861" s="14" t="s">
        <v>2888</v>
      </c>
      <c r="C2861" s="15">
        <v>0</v>
      </c>
      <c r="D2861" s="15">
        <v>0</v>
      </c>
      <c r="E2861" s="15">
        <v>0</v>
      </c>
      <c r="F2861" s="15">
        <v>0</v>
      </c>
      <c r="G2861" s="11">
        <f t="shared" si="178"/>
        <v>0</v>
      </c>
      <c r="H2861" s="12">
        <f t="shared" si="179"/>
        <v>0</v>
      </c>
      <c r="I2861" s="324" t="s">
        <v>159</v>
      </c>
      <c r="J2861" s="17">
        <f>VLOOKUP(A2861,'TB 2023'!B:J,9,0)</f>
        <v>0</v>
      </c>
      <c r="K2861" s="18">
        <f t="shared" si="177"/>
        <v>0</v>
      </c>
      <c r="L2861" s="17">
        <f>VLOOKUP(A2861,'TB 2023'!B:M,12,0)</f>
        <v>0</v>
      </c>
      <c r="M2861" s="18">
        <f t="shared" si="180"/>
        <v>0</v>
      </c>
      <c r="O2861" s="15"/>
    </row>
    <row r="2862" spans="1:15" ht="13.5">
      <c r="A2862" s="13">
        <v>2010106041</v>
      </c>
      <c r="B2862" s="14" t="s">
        <v>2889</v>
      </c>
      <c r="C2862" s="15">
        <v>0</v>
      </c>
      <c r="D2862" s="15">
        <v>0</v>
      </c>
      <c r="E2862" s="15">
        <v>0</v>
      </c>
      <c r="F2862" s="15">
        <v>0</v>
      </c>
      <c r="G2862" s="11">
        <f t="shared" si="178"/>
        <v>0</v>
      </c>
      <c r="H2862" s="12">
        <f t="shared" si="179"/>
        <v>0</v>
      </c>
      <c r="I2862" s="324" t="s">
        <v>159</v>
      </c>
      <c r="J2862" s="17">
        <f>VLOOKUP(A2862,'TB 2023'!B:J,9,0)</f>
        <v>0</v>
      </c>
      <c r="K2862" s="18">
        <f t="shared" si="177"/>
        <v>0</v>
      </c>
      <c r="L2862" s="17">
        <f>VLOOKUP(A2862,'TB 2023'!B:M,12,0)</f>
        <v>0</v>
      </c>
      <c r="M2862" s="18">
        <f t="shared" si="180"/>
        <v>0</v>
      </c>
      <c r="O2862" s="15"/>
    </row>
    <row r="2863" spans="1:15" ht="13.5">
      <c r="A2863" s="13">
        <v>2010106043</v>
      </c>
      <c r="B2863" s="14" t="s">
        <v>2890</v>
      </c>
      <c r="C2863" s="15">
        <v>0</v>
      </c>
      <c r="D2863" s="15">
        <v>0</v>
      </c>
      <c r="E2863" s="15">
        <v>0</v>
      </c>
      <c r="F2863" s="15">
        <v>0</v>
      </c>
      <c r="G2863" s="11">
        <f t="shared" si="178"/>
        <v>0</v>
      </c>
      <c r="H2863" s="12">
        <f t="shared" si="179"/>
        <v>0</v>
      </c>
      <c r="I2863" s="324" t="s">
        <v>159</v>
      </c>
      <c r="J2863" s="17">
        <f>VLOOKUP(A2863,'TB 2023'!B:J,9,0)</f>
        <v>0</v>
      </c>
      <c r="K2863" s="18">
        <f t="shared" si="177"/>
        <v>0</v>
      </c>
      <c r="L2863" s="17">
        <f>VLOOKUP(A2863,'TB 2023'!B:M,12,0)</f>
        <v>0</v>
      </c>
      <c r="M2863" s="18">
        <f t="shared" si="180"/>
        <v>0</v>
      </c>
      <c r="O2863" s="15"/>
    </row>
    <row r="2864" spans="1:15" ht="13.5">
      <c r="A2864" s="13">
        <v>2010106045</v>
      </c>
      <c r="B2864" s="14" t="s">
        <v>2891</v>
      </c>
      <c r="C2864" s="15">
        <v>0</v>
      </c>
      <c r="D2864" s="15">
        <v>0</v>
      </c>
      <c r="E2864" s="15">
        <v>10374.15</v>
      </c>
      <c r="F2864" s="15">
        <v>10374.15</v>
      </c>
      <c r="G2864" s="11">
        <f t="shared" si="178"/>
        <v>0</v>
      </c>
      <c r="H2864" s="12">
        <f t="shared" si="179"/>
        <v>0</v>
      </c>
      <c r="I2864" s="324" t="s">
        <v>159</v>
      </c>
      <c r="J2864" s="17">
        <f>VLOOKUP(A2864,'TB 2023'!B:J,9,0)</f>
        <v>0</v>
      </c>
      <c r="K2864" s="18">
        <f t="shared" si="177"/>
        <v>0</v>
      </c>
      <c r="L2864" s="17">
        <f>VLOOKUP(A2864,'TB 2023'!B:M,12,0)</f>
        <v>10374.15</v>
      </c>
      <c r="M2864" s="18">
        <f t="shared" si="180"/>
        <v>0</v>
      </c>
      <c r="O2864" s="15"/>
    </row>
    <row r="2865" spans="1:15" ht="13.5">
      <c r="A2865" s="13">
        <v>2010106046</v>
      </c>
      <c r="B2865" s="14" t="s">
        <v>2892</v>
      </c>
      <c r="C2865" s="15">
        <v>0</v>
      </c>
      <c r="D2865" s="15">
        <v>0</v>
      </c>
      <c r="E2865" s="15">
        <v>0</v>
      </c>
      <c r="F2865" s="15">
        <v>0</v>
      </c>
      <c r="G2865" s="11">
        <f t="shared" si="178"/>
        <v>0</v>
      </c>
      <c r="H2865" s="12">
        <f t="shared" si="179"/>
        <v>0</v>
      </c>
      <c r="I2865" s="324" t="s">
        <v>159</v>
      </c>
      <c r="J2865" s="17">
        <f>VLOOKUP(A2865,'TB 2023'!B:J,9,0)</f>
        <v>0</v>
      </c>
      <c r="K2865" s="18">
        <f t="shared" si="177"/>
        <v>0</v>
      </c>
      <c r="L2865" s="17">
        <f>VLOOKUP(A2865,'TB 2023'!B:M,12,0)</f>
        <v>0</v>
      </c>
      <c r="M2865" s="18">
        <f t="shared" si="180"/>
        <v>0</v>
      </c>
      <c r="O2865" s="15"/>
    </row>
    <row r="2866" spans="1:15" ht="13.5">
      <c r="A2866" s="13">
        <v>2010106047</v>
      </c>
      <c r="B2866" s="14" t="s">
        <v>2893</v>
      </c>
      <c r="C2866" s="15">
        <v>0</v>
      </c>
      <c r="D2866" s="15">
        <v>0</v>
      </c>
      <c r="E2866" s="15">
        <v>0</v>
      </c>
      <c r="F2866" s="15">
        <v>0</v>
      </c>
      <c r="G2866" s="11">
        <f t="shared" si="178"/>
        <v>0</v>
      </c>
      <c r="H2866" s="12">
        <f t="shared" si="179"/>
        <v>0</v>
      </c>
      <c r="I2866" s="324" t="s">
        <v>159</v>
      </c>
      <c r="J2866" s="17">
        <f>VLOOKUP(A2866,'TB 2023'!B:J,9,0)</f>
        <v>0</v>
      </c>
      <c r="K2866" s="18">
        <f t="shared" si="177"/>
        <v>0</v>
      </c>
      <c r="L2866" s="17">
        <f>VLOOKUP(A2866,'TB 2023'!B:M,12,0)</f>
        <v>0</v>
      </c>
      <c r="M2866" s="18">
        <f t="shared" si="180"/>
        <v>0</v>
      </c>
      <c r="O2866" s="15"/>
    </row>
    <row r="2867" spans="1:15" ht="13.5">
      <c r="A2867" s="13">
        <v>2010106048</v>
      </c>
      <c r="B2867" s="14" t="s">
        <v>2894</v>
      </c>
      <c r="C2867" s="15">
        <v>388388.58819999936</v>
      </c>
      <c r="D2867" s="15">
        <v>0</v>
      </c>
      <c r="E2867" s="15">
        <v>701742.82000000007</v>
      </c>
      <c r="F2867" s="15">
        <v>612819.23430000001</v>
      </c>
      <c r="G2867" s="11">
        <f t="shared" si="178"/>
        <v>477312.17389999947</v>
      </c>
      <c r="H2867" s="12">
        <f t="shared" si="179"/>
        <v>0</v>
      </c>
      <c r="I2867" s="324" t="s">
        <v>159</v>
      </c>
      <c r="J2867" s="17">
        <f>VLOOKUP(A2867,'TB 2023'!B:J,9,0)</f>
        <v>388388.58819999936</v>
      </c>
      <c r="K2867" s="18">
        <f t="shared" si="177"/>
        <v>0</v>
      </c>
      <c r="L2867" s="17">
        <f>VLOOKUP(A2867,'TB 2023'!B:M,12,0)</f>
        <v>612819.23430000001</v>
      </c>
      <c r="M2867" s="18">
        <f t="shared" si="180"/>
        <v>0</v>
      </c>
      <c r="O2867" s="15"/>
    </row>
    <row r="2868" spans="1:15" ht="13.5">
      <c r="A2868" s="13">
        <v>2010106049</v>
      </c>
      <c r="B2868" s="14" t="s">
        <v>2895</v>
      </c>
      <c r="C2868" s="15">
        <v>0</v>
      </c>
      <c r="D2868" s="15">
        <v>0</v>
      </c>
      <c r="E2868" s="15">
        <v>0</v>
      </c>
      <c r="F2868" s="15">
        <v>0</v>
      </c>
      <c r="G2868" s="11">
        <f t="shared" si="178"/>
        <v>0</v>
      </c>
      <c r="H2868" s="12">
        <f t="shared" si="179"/>
        <v>0</v>
      </c>
      <c r="I2868" s="324" t="s">
        <v>159</v>
      </c>
      <c r="J2868" s="17">
        <f>VLOOKUP(A2868,'TB 2023'!B:J,9,0)</f>
        <v>0</v>
      </c>
      <c r="K2868" s="18">
        <f t="shared" si="177"/>
        <v>0</v>
      </c>
      <c r="L2868" s="17">
        <f>VLOOKUP(A2868,'TB 2023'!B:M,12,0)</f>
        <v>0</v>
      </c>
      <c r="M2868" s="18">
        <f t="shared" si="180"/>
        <v>0</v>
      </c>
      <c r="O2868" s="15"/>
    </row>
    <row r="2869" spans="1:15" ht="13.5">
      <c r="A2869" s="13">
        <v>2010106050</v>
      </c>
      <c r="B2869" s="14" t="s">
        <v>2896</v>
      </c>
      <c r="C2869" s="15">
        <v>4709.1900000000005</v>
      </c>
      <c r="D2869" s="15">
        <v>0</v>
      </c>
      <c r="E2869" s="15">
        <v>155394.33000000002</v>
      </c>
      <c r="F2869" s="15">
        <v>60886.64</v>
      </c>
      <c r="G2869" s="11">
        <f t="shared" si="178"/>
        <v>99216.880000000019</v>
      </c>
      <c r="H2869" s="12">
        <f t="shared" si="179"/>
        <v>0</v>
      </c>
      <c r="I2869" s="324" t="s">
        <v>159</v>
      </c>
      <c r="J2869" s="17">
        <f>VLOOKUP(A2869,'TB 2023'!B:J,9,0)</f>
        <v>4709.1900000000005</v>
      </c>
      <c r="K2869" s="18">
        <f t="shared" si="177"/>
        <v>0</v>
      </c>
      <c r="L2869" s="17">
        <f>VLOOKUP(A2869,'TB 2023'!B:M,12,0)</f>
        <v>60886.64</v>
      </c>
      <c r="M2869" s="18">
        <f t="shared" si="180"/>
        <v>0</v>
      </c>
      <c r="O2869" s="15"/>
    </row>
    <row r="2870" spans="1:15" ht="13.5">
      <c r="A2870" s="13">
        <v>2010106051</v>
      </c>
      <c r="B2870" s="14" t="s">
        <v>2897</v>
      </c>
      <c r="C2870" s="15">
        <v>0</v>
      </c>
      <c r="D2870" s="15">
        <v>0</v>
      </c>
      <c r="E2870" s="15">
        <v>0</v>
      </c>
      <c r="F2870" s="15">
        <v>0</v>
      </c>
      <c r="G2870" s="11">
        <f t="shared" si="178"/>
        <v>0</v>
      </c>
      <c r="H2870" s="12">
        <f t="shared" si="179"/>
        <v>0</v>
      </c>
      <c r="I2870" s="324" t="s">
        <v>159</v>
      </c>
      <c r="J2870" s="17">
        <f>VLOOKUP(A2870,'TB 2023'!B:J,9,0)</f>
        <v>0</v>
      </c>
      <c r="K2870" s="18">
        <f t="shared" si="177"/>
        <v>0</v>
      </c>
      <c r="L2870" s="17">
        <f>VLOOKUP(A2870,'TB 2023'!B:M,12,0)</f>
        <v>0</v>
      </c>
      <c r="M2870" s="18">
        <f t="shared" si="180"/>
        <v>0</v>
      </c>
      <c r="O2870" s="15"/>
    </row>
    <row r="2871" spans="1:15" ht="13.5">
      <c r="A2871" s="13">
        <v>2010106052</v>
      </c>
      <c r="B2871" s="14" t="s">
        <v>2898</v>
      </c>
      <c r="C2871" s="15">
        <v>0</v>
      </c>
      <c r="D2871" s="15">
        <v>0</v>
      </c>
      <c r="E2871" s="15">
        <v>0</v>
      </c>
      <c r="F2871" s="15">
        <v>0</v>
      </c>
      <c r="G2871" s="11">
        <f t="shared" si="178"/>
        <v>0</v>
      </c>
      <c r="H2871" s="12">
        <f t="shared" si="179"/>
        <v>0</v>
      </c>
      <c r="I2871" s="324" t="s">
        <v>159</v>
      </c>
      <c r="J2871" s="17">
        <f>VLOOKUP(A2871,'TB 2023'!B:J,9,0)</f>
        <v>0</v>
      </c>
      <c r="K2871" s="18">
        <f t="shared" si="177"/>
        <v>0</v>
      </c>
      <c r="L2871" s="17">
        <f>VLOOKUP(A2871,'TB 2023'!B:M,12,0)</f>
        <v>0</v>
      </c>
      <c r="M2871" s="18">
        <f t="shared" si="180"/>
        <v>0</v>
      </c>
      <c r="O2871" s="15"/>
    </row>
    <row r="2872" spans="1:15" ht="13.5">
      <c r="A2872" s="13">
        <v>2010106053</v>
      </c>
      <c r="B2872" s="14" t="s">
        <v>2899</v>
      </c>
      <c r="C2872" s="15">
        <v>0</v>
      </c>
      <c r="D2872" s="15">
        <v>0</v>
      </c>
      <c r="E2872" s="15">
        <v>219089.16</v>
      </c>
      <c r="F2872" s="15">
        <v>160653.73000000001</v>
      </c>
      <c r="G2872" s="11">
        <f t="shared" si="178"/>
        <v>58435.429999999993</v>
      </c>
      <c r="H2872" s="12">
        <f t="shared" si="179"/>
        <v>0</v>
      </c>
      <c r="I2872" s="324" t="s">
        <v>159</v>
      </c>
      <c r="J2872" s="17">
        <f>VLOOKUP(A2872,'TB 2023'!B:J,9,0)</f>
        <v>0</v>
      </c>
      <c r="K2872" s="18">
        <f t="shared" si="177"/>
        <v>0</v>
      </c>
      <c r="L2872" s="17">
        <f>VLOOKUP(A2872,'TB 2023'!B:M,12,0)</f>
        <v>160653.73000000001</v>
      </c>
      <c r="M2872" s="18">
        <f t="shared" si="180"/>
        <v>0</v>
      </c>
      <c r="O2872" s="15"/>
    </row>
    <row r="2873" spans="1:15" ht="13.5">
      <c r="A2873" s="13">
        <v>2010106054</v>
      </c>
      <c r="B2873" s="14" t="s">
        <v>2900</v>
      </c>
      <c r="C2873" s="15">
        <v>0</v>
      </c>
      <c r="D2873" s="15">
        <v>0</v>
      </c>
      <c r="E2873" s="15">
        <v>0</v>
      </c>
      <c r="F2873" s="15">
        <v>0</v>
      </c>
      <c r="G2873" s="11">
        <f t="shared" si="178"/>
        <v>0</v>
      </c>
      <c r="H2873" s="12">
        <f t="shared" si="179"/>
        <v>0</v>
      </c>
      <c r="I2873" s="324" t="s">
        <v>159</v>
      </c>
      <c r="J2873" s="17">
        <f>VLOOKUP(A2873,'TB 2023'!B:J,9,0)</f>
        <v>0</v>
      </c>
      <c r="K2873" s="18">
        <f t="shared" si="177"/>
        <v>0</v>
      </c>
      <c r="L2873" s="17">
        <f>VLOOKUP(A2873,'TB 2023'!B:M,12,0)</f>
        <v>0</v>
      </c>
      <c r="M2873" s="18">
        <f t="shared" si="180"/>
        <v>0</v>
      </c>
      <c r="O2873" s="15"/>
    </row>
    <row r="2874" spans="1:15" ht="13.5">
      <c r="A2874" s="13">
        <v>2010106055</v>
      </c>
      <c r="B2874" s="14" t="s">
        <v>2901</v>
      </c>
      <c r="C2874" s="15">
        <v>0</v>
      </c>
      <c r="D2874" s="15">
        <v>0</v>
      </c>
      <c r="E2874" s="15">
        <v>0</v>
      </c>
      <c r="F2874" s="15">
        <v>0</v>
      </c>
      <c r="G2874" s="11">
        <f t="shared" si="178"/>
        <v>0</v>
      </c>
      <c r="H2874" s="12">
        <f t="shared" si="179"/>
        <v>0</v>
      </c>
      <c r="I2874" s="324" t="s">
        <v>159</v>
      </c>
      <c r="J2874" s="17">
        <f>VLOOKUP(A2874,'TB 2023'!B:J,9,0)</f>
        <v>0</v>
      </c>
      <c r="K2874" s="18">
        <f t="shared" si="177"/>
        <v>0</v>
      </c>
      <c r="L2874" s="17">
        <f>VLOOKUP(A2874,'TB 2023'!B:M,12,0)</f>
        <v>0</v>
      </c>
      <c r="M2874" s="18">
        <f t="shared" si="180"/>
        <v>0</v>
      </c>
      <c r="O2874" s="15"/>
    </row>
    <row r="2875" spans="1:15" ht="13.5">
      <c r="A2875" s="13">
        <v>2010106056</v>
      </c>
      <c r="B2875" s="14" t="s">
        <v>2902</v>
      </c>
      <c r="C2875" s="15">
        <v>0</v>
      </c>
      <c r="D2875" s="15">
        <v>0</v>
      </c>
      <c r="E2875" s="15">
        <v>0</v>
      </c>
      <c r="F2875" s="15">
        <v>0</v>
      </c>
      <c r="G2875" s="11">
        <f t="shared" si="178"/>
        <v>0</v>
      </c>
      <c r="H2875" s="12">
        <f t="shared" si="179"/>
        <v>0</v>
      </c>
      <c r="I2875" s="324" t="s">
        <v>159</v>
      </c>
      <c r="J2875" s="17">
        <f>VLOOKUP(A2875,'TB 2023'!B:J,9,0)</f>
        <v>0</v>
      </c>
      <c r="K2875" s="18">
        <f t="shared" si="177"/>
        <v>0</v>
      </c>
      <c r="L2875" s="17">
        <f>VLOOKUP(A2875,'TB 2023'!B:M,12,0)</f>
        <v>0</v>
      </c>
      <c r="M2875" s="18">
        <f t="shared" si="180"/>
        <v>0</v>
      </c>
      <c r="O2875" s="15"/>
    </row>
    <row r="2876" spans="1:15" ht="13.5">
      <c r="A2876" s="13">
        <v>2010106057</v>
      </c>
      <c r="B2876" s="14" t="s">
        <v>2903</v>
      </c>
      <c r="C2876" s="15">
        <v>0</v>
      </c>
      <c r="D2876" s="15">
        <v>40.995900000035761</v>
      </c>
      <c r="E2876" s="15">
        <v>8551503.2100000009</v>
      </c>
      <c r="F2876" s="15">
        <v>9144038.9100800008</v>
      </c>
      <c r="G2876" s="11">
        <f t="shared" si="178"/>
        <v>0</v>
      </c>
      <c r="H2876" s="12">
        <f t="shared" si="179"/>
        <v>592576.69597999938</v>
      </c>
      <c r="I2876" s="324" t="s">
        <v>159</v>
      </c>
      <c r="J2876" s="17">
        <f>VLOOKUP(A2876,'TB 2023'!B:J,9,0)</f>
        <v>0</v>
      </c>
      <c r="K2876" s="18">
        <f t="shared" si="177"/>
        <v>0</v>
      </c>
      <c r="L2876" s="17">
        <f>VLOOKUP(A2876,'TB 2023'!B:M,12,0)</f>
        <v>9144038.9100800008</v>
      </c>
      <c r="M2876" s="18">
        <f t="shared" si="180"/>
        <v>0</v>
      </c>
      <c r="O2876" s="15"/>
    </row>
    <row r="2877" spans="1:15" ht="13.5">
      <c r="A2877" s="13">
        <v>2010106058</v>
      </c>
      <c r="B2877" s="14" t="s">
        <v>2904</v>
      </c>
      <c r="C2877" s="15">
        <v>0</v>
      </c>
      <c r="D2877" s="15">
        <v>0</v>
      </c>
      <c r="E2877" s="15">
        <v>0</v>
      </c>
      <c r="F2877" s="15">
        <v>0</v>
      </c>
      <c r="G2877" s="11">
        <f t="shared" si="178"/>
        <v>0</v>
      </c>
      <c r="H2877" s="12">
        <f t="shared" si="179"/>
        <v>0</v>
      </c>
      <c r="I2877" s="324" t="s">
        <v>159</v>
      </c>
      <c r="J2877" s="17">
        <f>VLOOKUP(A2877,'TB 2023'!B:J,9,0)</f>
        <v>0</v>
      </c>
      <c r="K2877" s="18">
        <f t="shared" si="177"/>
        <v>0</v>
      </c>
      <c r="L2877" s="17">
        <f>VLOOKUP(A2877,'TB 2023'!B:M,12,0)</f>
        <v>0</v>
      </c>
      <c r="M2877" s="18">
        <f t="shared" si="180"/>
        <v>0</v>
      </c>
      <c r="O2877" s="15"/>
    </row>
    <row r="2878" spans="1:15" ht="13.5">
      <c r="A2878" s="13">
        <v>2010106059</v>
      </c>
      <c r="B2878" s="14" t="s">
        <v>2905</v>
      </c>
      <c r="C2878" s="15">
        <v>0</v>
      </c>
      <c r="D2878" s="15">
        <v>0</v>
      </c>
      <c r="E2878" s="15">
        <v>0</v>
      </c>
      <c r="F2878" s="15">
        <v>0</v>
      </c>
      <c r="G2878" s="11">
        <f t="shared" si="178"/>
        <v>0</v>
      </c>
      <c r="H2878" s="12">
        <f t="shared" si="179"/>
        <v>0</v>
      </c>
      <c r="I2878" s="324" t="s">
        <v>159</v>
      </c>
      <c r="J2878" s="17">
        <f>VLOOKUP(A2878,'TB 2023'!B:J,9,0)</f>
        <v>0</v>
      </c>
      <c r="K2878" s="18">
        <f t="shared" si="177"/>
        <v>0</v>
      </c>
      <c r="L2878" s="17">
        <f>VLOOKUP(A2878,'TB 2023'!B:M,12,0)</f>
        <v>0</v>
      </c>
      <c r="M2878" s="18">
        <f t="shared" si="180"/>
        <v>0</v>
      </c>
      <c r="O2878" s="15"/>
    </row>
    <row r="2879" spans="1:15" ht="13.5">
      <c r="A2879" s="13">
        <v>2010106060</v>
      </c>
      <c r="B2879" s="14" t="s">
        <v>2906</v>
      </c>
      <c r="C2879" s="15">
        <v>0</v>
      </c>
      <c r="D2879" s="15">
        <v>0</v>
      </c>
      <c r="E2879" s="15">
        <v>0</v>
      </c>
      <c r="F2879" s="15">
        <v>0</v>
      </c>
      <c r="G2879" s="11">
        <f t="shared" si="178"/>
        <v>0</v>
      </c>
      <c r="H2879" s="12">
        <f t="shared" si="179"/>
        <v>0</v>
      </c>
      <c r="I2879" s="324" t="s">
        <v>159</v>
      </c>
      <c r="J2879" s="17">
        <f>VLOOKUP(A2879,'TB 2023'!B:J,9,0)</f>
        <v>0</v>
      </c>
      <c r="K2879" s="18">
        <f t="shared" si="177"/>
        <v>0</v>
      </c>
      <c r="L2879" s="17">
        <f>VLOOKUP(A2879,'TB 2023'!B:M,12,0)</f>
        <v>0</v>
      </c>
      <c r="M2879" s="18">
        <f t="shared" si="180"/>
        <v>0</v>
      </c>
      <c r="O2879" s="15"/>
    </row>
    <row r="2880" spans="1:15" ht="13.5">
      <c r="A2880" s="13">
        <v>2010106061</v>
      </c>
      <c r="B2880" s="14" t="s">
        <v>2907</v>
      </c>
      <c r="C2880" s="15">
        <v>0</v>
      </c>
      <c r="D2880" s="15">
        <v>0</v>
      </c>
      <c r="E2880" s="15">
        <v>0</v>
      </c>
      <c r="F2880" s="15">
        <v>0</v>
      </c>
      <c r="G2880" s="11">
        <f t="shared" si="178"/>
        <v>0</v>
      </c>
      <c r="H2880" s="12">
        <f t="shared" si="179"/>
        <v>0</v>
      </c>
      <c r="I2880" s="324" t="s">
        <v>159</v>
      </c>
      <c r="J2880" s="17">
        <f>VLOOKUP(A2880,'TB 2023'!B:J,9,0)</f>
        <v>0</v>
      </c>
      <c r="K2880" s="18">
        <f t="shared" si="177"/>
        <v>0</v>
      </c>
      <c r="L2880" s="17">
        <f>VLOOKUP(A2880,'TB 2023'!B:M,12,0)</f>
        <v>0</v>
      </c>
      <c r="M2880" s="18">
        <f t="shared" si="180"/>
        <v>0</v>
      </c>
      <c r="O2880" s="15"/>
    </row>
    <row r="2881" spans="1:15" ht="13.5">
      <c r="A2881" s="13">
        <v>2010106062</v>
      </c>
      <c r="B2881" s="14" t="s">
        <v>2908</v>
      </c>
      <c r="C2881" s="15">
        <v>0</v>
      </c>
      <c r="D2881" s="15">
        <v>0</v>
      </c>
      <c r="E2881" s="15">
        <v>0</v>
      </c>
      <c r="F2881" s="15">
        <v>0</v>
      </c>
      <c r="G2881" s="11">
        <f t="shared" si="178"/>
        <v>0</v>
      </c>
      <c r="H2881" s="12">
        <f t="shared" si="179"/>
        <v>0</v>
      </c>
      <c r="I2881" s="324" t="s">
        <v>159</v>
      </c>
      <c r="J2881" s="17">
        <f>VLOOKUP(A2881,'TB 2023'!B:J,9,0)</f>
        <v>0</v>
      </c>
      <c r="K2881" s="18">
        <f t="shared" si="177"/>
        <v>0</v>
      </c>
      <c r="L2881" s="17">
        <f>VLOOKUP(A2881,'TB 2023'!B:M,12,0)</f>
        <v>0</v>
      </c>
      <c r="M2881" s="18">
        <f t="shared" si="180"/>
        <v>0</v>
      </c>
      <c r="O2881" s="15"/>
    </row>
    <row r="2882" spans="1:15" ht="13.5">
      <c r="A2882" s="13">
        <v>2010106063</v>
      </c>
      <c r="B2882" s="14" t="s">
        <v>2909</v>
      </c>
      <c r="C2882" s="15">
        <v>4.0000000596046451E-3</v>
      </c>
      <c r="D2882" s="15">
        <v>0</v>
      </c>
      <c r="E2882" s="15">
        <v>0</v>
      </c>
      <c r="F2882" s="15">
        <v>0</v>
      </c>
      <c r="G2882" s="11">
        <f t="shared" si="178"/>
        <v>4.0000000596046451E-3</v>
      </c>
      <c r="H2882" s="12">
        <f t="shared" si="179"/>
        <v>0</v>
      </c>
      <c r="I2882" s="324" t="s">
        <v>159</v>
      </c>
      <c r="J2882" s="17">
        <f>VLOOKUP(A2882,'TB 2023'!B:J,9,0)</f>
        <v>4.0000000596046451E-3</v>
      </c>
      <c r="K2882" s="18">
        <f t="shared" si="177"/>
        <v>0</v>
      </c>
      <c r="L2882" s="17">
        <f>VLOOKUP(A2882,'TB 2023'!B:M,12,0)</f>
        <v>0</v>
      </c>
      <c r="M2882" s="18">
        <f t="shared" si="180"/>
        <v>0</v>
      </c>
      <c r="O2882" s="15"/>
    </row>
    <row r="2883" spans="1:15" ht="13.5">
      <c r="A2883" s="13">
        <v>2010106065</v>
      </c>
      <c r="B2883" s="14" t="s">
        <v>2910</v>
      </c>
      <c r="C2883" s="15">
        <v>0</v>
      </c>
      <c r="D2883" s="15">
        <v>0</v>
      </c>
      <c r="E2883" s="15">
        <v>24147.72</v>
      </c>
      <c r="F2883" s="15">
        <v>24147.719939999999</v>
      </c>
      <c r="G2883" s="11">
        <f t="shared" si="178"/>
        <v>6.0000002122251317E-5</v>
      </c>
      <c r="H2883" s="12">
        <f t="shared" si="179"/>
        <v>0</v>
      </c>
      <c r="I2883" s="324" t="s">
        <v>159</v>
      </c>
      <c r="J2883" s="17">
        <f>VLOOKUP(A2883,'TB 2023'!B:J,9,0)</f>
        <v>0</v>
      </c>
      <c r="K2883" s="18">
        <f t="shared" si="177"/>
        <v>0</v>
      </c>
      <c r="L2883" s="17">
        <f>VLOOKUP(A2883,'TB 2023'!B:M,12,0)</f>
        <v>24147.719939999999</v>
      </c>
      <c r="M2883" s="18">
        <f t="shared" si="180"/>
        <v>0</v>
      </c>
      <c r="O2883" s="15"/>
    </row>
    <row r="2884" spans="1:15" ht="13.5">
      <c r="A2884" s="13">
        <v>2010106066</v>
      </c>
      <c r="B2884" s="14" t="s">
        <v>2911</v>
      </c>
      <c r="C2884" s="15">
        <v>0</v>
      </c>
      <c r="D2884" s="15">
        <v>0</v>
      </c>
      <c r="E2884" s="15">
        <v>0</v>
      </c>
      <c r="F2884" s="15">
        <v>0</v>
      </c>
      <c r="G2884" s="11">
        <f t="shared" si="178"/>
        <v>0</v>
      </c>
      <c r="H2884" s="12">
        <f t="shared" si="179"/>
        <v>0</v>
      </c>
      <c r="I2884" s="324" t="s">
        <v>159</v>
      </c>
      <c r="J2884" s="17">
        <f>VLOOKUP(A2884,'TB 2023'!B:J,9,0)</f>
        <v>0</v>
      </c>
      <c r="K2884" s="18">
        <f t="shared" si="177"/>
        <v>0</v>
      </c>
      <c r="L2884" s="17">
        <f>VLOOKUP(A2884,'TB 2023'!B:M,12,0)</f>
        <v>0</v>
      </c>
      <c r="M2884" s="18">
        <f t="shared" si="180"/>
        <v>0</v>
      </c>
      <c r="O2884" s="15"/>
    </row>
    <row r="2885" spans="1:15" ht="13.5">
      <c r="A2885" s="13">
        <v>2010106067</v>
      </c>
      <c r="B2885" s="14" t="s">
        <v>2912</v>
      </c>
      <c r="C2885" s="15">
        <v>0</v>
      </c>
      <c r="D2885" s="15">
        <v>0</v>
      </c>
      <c r="E2885" s="15">
        <v>0</v>
      </c>
      <c r="F2885" s="15">
        <v>0</v>
      </c>
      <c r="G2885" s="11">
        <f t="shared" si="178"/>
        <v>0</v>
      </c>
      <c r="H2885" s="12">
        <f t="shared" si="179"/>
        <v>0</v>
      </c>
      <c r="I2885" s="324" t="s">
        <v>159</v>
      </c>
      <c r="J2885" s="17">
        <f>VLOOKUP(A2885,'TB 2023'!B:J,9,0)</f>
        <v>0</v>
      </c>
      <c r="K2885" s="18">
        <f t="shared" ref="K2885:K2948" si="181">J2885-C2885</f>
        <v>0</v>
      </c>
      <c r="L2885" s="17">
        <f>VLOOKUP(A2885,'TB 2023'!B:M,12,0)</f>
        <v>0</v>
      </c>
      <c r="M2885" s="18">
        <f t="shared" si="180"/>
        <v>0</v>
      </c>
      <c r="O2885" s="15"/>
    </row>
    <row r="2886" spans="1:15" ht="13.5">
      <c r="A2886" s="13">
        <v>2010106068</v>
      </c>
      <c r="B2886" s="14" t="s">
        <v>2913</v>
      </c>
      <c r="C2886" s="15">
        <v>0</v>
      </c>
      <c r="D2886" s="15">
        <v>0</v>
      </c>
      <c r="E2886" s="15">
        <v>0</v>
      </c>
      <c r="F2886" s="15">
        <v>0</v>
      </c>
      <c r="G2886" s="11">
        <f t="shared" ref="G2886:G2949" si="182">IF((C2886+E2886)-(D2886+F2886)&lt;0,0,(C2886+E2886)-(D2886+F2886))</f>
        <v>0</v>
      </c>
      <c r="H2886" s="12">
        <f t="shared" ref="H2886:H2949" si="183">-IF((C2886+E2886)-(D2886+F2886)&lt;0,(C2886+E2886)-(D2886+F2886),0)</f>
        <v>0</v>
      </c>
      <c r="I2886" s="324" t="s">
        <v>159</v>
      </c>
      <c r="J2886" s="17">
        <f>VLOOKUP(A2886,'TB 2023'!B:J,9,0)</f>
        <v>0</v>
      </c>
      <c r="K2886" s="18">
        <f t="shared" si="181"/>
        <v>0</v>
      </c>
      <c r="L2886" s="17">
        <f>VLOOKUP(A2886,'TB 2023'!B:M,12,0)</f>
        <v>0</v>
      </c>
      <c r="M2886" s="18">
        <f t="shared" ref="M2886:M2949" si="184">L2886-F2886</f>
        <v>0</v>
      </c>
      <c r="O2886" s="15"/>
    </row>
    <row r="2887" spans="1:15" ht="13.5">
      <c r="A2887" s="13">
        <v>2010106069</v>
      </c>
      <c r="B2887" s="14" t="s">
        <v>2914</v>
      </c>
      <c r="C2887" s="15">
        <v>0</v>
      </c>
      <c r="D2887" s="15">
        <v>0</v>
      </c>
      <c r="E2887" s="15">
        <v>0</v>
      </c>
      <c r="F2887" s="15">
        <v>0</v>
      </c>
      <c r="G2887" s="11">
        <f t="shared" si="182"/>
        <v>0</v>
      </c>
      <c r="H2887" s="12">
        <f t="shared" si="183"/>
        <v>0</v>
      </c>
      <c r="I2887" s="324" t="s">
        <v>159</v>
      </c>
      <c r="J2887" s="17">
        <f>VLOOKUP(A2887,'TB 2023'!B:J,9,0)</f>
        <v>0</v>
      </c>
      <c r="K2887" s="18">
        <f t="shared" si="181"/>
        <v>0</v>
      </c>
      <c r="L2887" s="17">
        <f>VLOOKUP(A2887,'TB 2023'!B:M,12,0)</f>
        <v>0</v>
      </c>
      <c r="M2887" s="18">
        <f t="shared" si="184"/>
        <v>0</v>
      </c>
      <c r="O2887" s="15"/>
    </row>
    <row r="2888" spans="1:15" ht="13.5">
      <c r="A2888" s="13">
        <v>2010106070</v>
      </c>
      <c r="B2888" s="14" t="s">
        <v>2915</v>
      </c>
      <c r="C2888" s="15">
        <v>141745.6704</v>
      </c>
      <c r="D2888" s="15">
        <v>0</v>
      </c>
      <c r="E2888" s="15">
        <v>73881.919999999998</v>
      </c>
      <c r="F2888" s="15">
        <v>141745.66847</v>
      </c>
      <c r="G2888" s="11">
        <f t="shared" si="182"/>
        <v>73881.921929999982</v>
      </c>
      <c r="H2888" s="12">
        <f t="shared" si="183"/>
        <v>0</v>
      </c>
      <c r="I2888" s="324" t="s">
        <v>159</v>
      </c>
      <c r="J2888" s="17">
        <f>VLOOKUP(A2888,'TB 2023'!B:J,9,0)</f>
        <v>141745.6704</v>
      </c>
      <c r="K2888" s="18">
        <f t="shared" si="181"/>
        <v>0</v>
      </c>
      <c r="L2888" s="17">
        <f>VLOOKUP(A2888,'TB 2023'!B:M,12,0)</f>
        <v>141745.66847</v>
      </c>
      <c r="M2888" s="18">
        <f t="shared" si="184"/>
        <v>0</v>
      </c>
      <c r="O2888" s="15"/>
    </row>
    <row r="2889" spans="1:15" ht="13.5">
      <c r="A2889" s="13">
        <v>2010106071</v>
      </c>
      <c r="B2889" s="14" t="s">
        <v>2916</v>
      </c>
      <c r="C2889" s="15">
        <v>0</v>
      </c>
      <c r="D2889" s="15">
        <v>0</v>
      </c>
      <c r="E2889" s="15">
        <v>0</v>
      </c>
      <c r="F2889" s="15">
        <v>0</v>
      </c>
      <c r="G2889" s="11">
        <f t="shared" si="182"/>
        <v>0</v>
      </c>
      <c r="H2889" s="12">
        <f t="shared" si="183"/>
        <v>0</v>
      </c>
      <c r="I2889" s="324" t="s">
        <v>159</v>
      </c>
      <c r="J2889" s="17">
        <f>VLOOKUP(A2889,'TB 2023'!B:J,9,0)</f>
        <v>0</v>
      </c>
      <c r="K2889" s="18">
        <f t="shared" si="181"/>
        <v>0</v>
      </c>
      <c r="L2889" s="17">
        <f>VLOOKUP(A2889,'TB 2023'!B:M,12,0)</f>
        <v>0</v>
      </c>
      <c r="M2889" s="18">
        <f t="shared" si="184"/>
        <v>0</v>
      </c>
      <c r="O2889" s="15"/>
    </row>
    <row r="2890" spans="1:15" ht="13.5">
      <c r="A2890" s="13">
        <v>2010106072</v>
      </c>
      <c r="B2890" s="14" t="s">
        <v>2917</v>
      </c>
      <c r="C2890" s="15">
        <v>0</v>
      </c>
      <c r="D2890" s="15">
        <v>0</v>
      </c>
      <c r="E2890" s="15">
        <v>0</v>
      </c>
      <c r="F2890" s="15">
        <v>0</v>
      </c>
      <c r="G2890" s="11">
        <f t="shared" si="182"/>
        <v>0</v>
      </c>
      <c r="H2890" s="12">
        <f t="shared" si="183"/>
        <v>0</v>
      </c>
      <c r="I2890" s="324" t="s">
        <v>159</v>
      </c>
      <c r="J2890" s="17">
        <f>VLOOKUP(A2890,'TB 2023'!B:J,9,0)</f>
        <v>0</v>
      </c>
      <c r="K2890" s="18">
        <f t="shared" si="181"/>
        <v>0</v>
      </c>
      <c r="L2890" s="17">
        <f>VLOOKUP(A2890,'TB 2023'!B:M,12,0)</f>
        <v>0</v>
      </c>
      <c r="M2890" s="18">
        <f t="shared" si="184"/>
        <v>0</v>
      </c>
      <c r="O2890" s="15"/>
    </row>
    <row r="2891" spans="1:15" ht="13.5">
      <c r="A2891" s="13">
        <v>2010106073</v>
      </c>
      <c r="B2891" s="14" t="s">
        <v>2918</v>
      </c>
      <c r="C2891" s="15">
        <v>0</v>
      </c>
      <c r="D2891" s="15">
        <v>0</v>
      </c>
      <c r="E2891" s="15">
        <v>0</v>
      </c>
      <c r="F2891" s="15">
        <v>0</v>
      </c>
      <c r="G2891" s="11">
        <f t="shared" si="182"/>
        <v>0</v>
      </c>
      <c r="H2891" s="12">
        <f t="shared" si="183"/>
        <v>0</v>
      </c>
      <c r="I2891" s="324" t="s">
        <v>159</v>
      </c>
      <c r="J2891" s="17">
        <f>VLOOKUP(A2891,'TB 2023'!B:J,9,0)</f>
        <v>0</v>
      </c>
      <c r="K2891" s="18">
        <f t="shared" si="181"/>
        <v>0</v>
      </c>
      <c r="L2891" s="17">
        <f>VLOOKUP(A2891,'TB 2023'!B:M,12,0)</f>
        <v>0</v>
      </c>
      <c r="M2891" s="18">
        <f t="shared" si="184"/>
        <v>0</v>
      </c>
      <c r="O2891" s="15"/>
    </row>
    <row r="2892" spans="1:15" ht="13.5">
      <c r="A2892" s="13">
        <v>2010106074</v>
      </c>
      <c r="B2892" s="14" t="s">
        <v>2919</v>
      </c>
      <c r="C2892" s="15">
        <v>1.0000001639127731E-4</v>
      </c>
      <c r="D2892" s="15">
        <v>0</v>
      </c>
      <c r="E2892" s="15">
        <v>0</v>
      </c>
      <c r="F2892" s="15">
        <v>0</v>
      </c>
      <c r="G2892" s="11">
        <f t="shared" si="182"/>
        <v>1.0000001639127731E-4</v>
      </c>
      <c r="H2892" s="12">
        <f t="shared" si="183"/>
        <v>0</v>
      </c>
      <c r="I2892" s="324" t="s">
        <v>159</v>
      </c>
      <c r="J2892" s="17">
        <f>VLOOKUP(A2892,'TB 2023'!B:J,9,0)</f>
        <v>1.0000001639127731E-4</v>
      </c>
      <c r="K2892" s="18">
        <f t="shared" si="181"/>
        <v>0</v>
      </c>
      <c r="L2892" s="17">
        <f>VLOOKUP(A2892,'TB 2023'!B:M,12,0)</f>
        <v>0</v>
      </c>
      <c r="M2892" s="18">
        <f t="shared" si="184"/>
        <v>0</v>
      </c>
      <c r="O2892" s="15"/>
    </row>
    <row r="2893" spans="1:15" ht="13.5">
      <c r="A2893" s="13">
        <v>2010106075</v>
      </c>
      <c r="B2893" s="14" t="s">
        <v>2920</v>
      </c>
      <c r="C2893" s="15">
        <v>0</v>
      </c>
      <c r="D2893" s="15">
        <v>0</v>
      </c>
      <c r="E2893" s="15">
        <v>0</v>
      </c>
      <c r="F2893" s="15">
        <v>0</v>
      </c>
      <c r="G2893" s="11">
        <f t="shared" si="182"/>
        <v>0</v>
      </c>
      <c r="H2893" s="12">
        <f t="shared" si="183"/>
        <v>0</v>
      </c>
      <c r="I2893" s="324" t="s">
        <v>159</v>
      </c>
      <c r="J2893" s="17">
        <f>VLOOKUP(A2893,'TB 2023'!B:J,9,0)</f>
        <v>0</v>
      </c>
      <c r="K2893" s="18">
        <f t="shared" si="181"/>
        <v>0</v>
      </c>
      <c r="L2893" s="17">
        <f>VLOOKUP(A2893,'TB 2023'!B:M,12,0)</f>
        <v>0</v>
      </c>
      <c r="M2893" s="18">
        <f t="shared" si="184"/>
        <v>0</v>
      </c>
      <c r="O2893" s="15"/>
    </row>
    <row r="2894" spans="1:15" ht="13.5">
      <c r="A2894" s="13">
        <v>2010106076</v>
      </c>
      <c r="B2894" s="14" t="s">
        <v>2921</v>
      </c>
      <c r="C2894" s="15">
        <v>0</v>
      </c>
      <c r="D2894" s="15">
        <v>22.698400000035765</v>
      </c>
      <c r="E2894" s="15">
        <v>6426.84</v>
      </c>
      <c r="F2894" s="15">
        <v>6404.14</v>
      </c>
      <c r="G2894" s="11">
        <f t="shared" si="182"/>
        <v>1.5999999641280738E-3</v>
      </c>
      <c r="H2894" s="12">
        <f t="shared" si="183"/>
        <v>0</v>
      </c>
      <c r="I2894" s="324" t="s">
        <v>159</v>
      </c>
      <c r="J2894" s="17">
        <f>VLOOKUP(A2894,'TB 2023'!B:J,9,0)</f>
        <v>0</v>
      </c>
      <c r="K2894" s="18">
        <f t="shared" si="181"/>
        <v>0</v>
      </c>
      <c r="L2894" s="17">
        <f>VLOOKUP(A2894,'TB 2023'!B:M,12,0)</f>
        <v>6404.14</v>
      </c>
      <c r="M2894" s="18">
        <f t="shared" si="184"/>
        <v>0</v>
      </c>
      <c r="O2894" s="15"/>
    </row>
    <row r="2895" spans="1:15" ht="13.5">
      <c r="A2895" s="13">
        <v>2010106077</v>
      </c>
      <c r="B2895" s="14" t="s">
        <v>2922</v>
      </c>
      <c r="C2895" s="15">
        <v>6.0000002384185791E-4</v>
      </c>
      <c r="D2895" s="15">
        <v>0</v>
      </c>
      <c r="E2895" s="15">
        <v>964553.46</v>
      </c>
      <c r="F2895" s="15">
        <v>1275155.7964399999</v>
      </c>
      <c r="G2895" s="11">
        <f t="shared" si="182"/>
        <v>0</v>
      </c>
      <c r="H2895" s="12">
        <f t="shared" si="183"/>
        <v>310602.33583999996</v>
      </c>
      <c r="I2895" s="324" t="s">
        <v>159</v>
      </c>
      <c r="J2895" s="17">
        <f>VLOOKUP(A2895,'TB 2023'!B:J,9,0)</f>
        <v>6.0000002384185791E-4</v>
      </c>
      <c r="K2895" s="18">
        <f t="shared" si="181"/>
        <v>0</v>
      </c>
      <c r="L2895" s="17">
        <f>VLOOKUP(A2895,'TB 2023'!B:M,12,0)</f>
        <v>1275155.7964399999</v>
      </c>
      <c r="M2895" s="18">
        <f t="shared" si="184"/>
        <v>0</v>
      </c>
      <c r="O2895" s="15"/>
    </row>
    <row r="2896" spans="1:15" ht="13.5">
      <c r="A2896" s="13">
        <v>2010106078</v>
      </c>
      <c r="B2896" s="14" t="s">
        <v>2923</v>
      </c>
      <c r="C2896" s="15">
        <v>0</v>
      </c>
      <c r="D2896" s="15">
        <v>0</v>
      </c>
      <c r="E2896" s="15">
        <v>0</v>
      </c>
      <c r="F2896" s="15">
        <v>0</v>
      </c>
      <c r="G2896" s="11">
        <f t="shared" si="182"/>
        <v>0</v>
      </c>
      <c r="H2896" s="12">
        <f t="shared" si="183"/>
        <v>0</v>
      </c>
      <c r="I2896" s="324" t="s">
        <v>159</v>
      </c>
      <c r="J2896" s="17">
        <f>VLOOKUP(A2896,'TB 2023'!B:J,9,0)</f>
        <v>0</v>
      </c>
      <c r="K2896" s="18">
        <f t="shared" si="181"/>
        <v>0</v>
      </c>
      <c r="L2896" s="17">
        <f>VLOOKUP(A2896,'TB 2023'!B:M,12,0)</f>
        <v>0</v>
      </c>
      <c r="M2896" s="18">
        <f t="shared" si="184"/>
        <v>0</v>
      </c>
      <c r="O2896" s="15"/>
    </row>
    <row r="2897" spans="1:15" ht="13.5">
      <c r="A2897" s="13">
        <v>2010106079</v>
      </c>
      <c r="B2897" s="14" t="s">
        <v>2924</v>
      </c>
      <c r="C2897" s="15">
        <v>155289.04</v>
      </c>
      <c r="D2897" s="15">
        <v>0</v>
      </c>
      <c r="E2897" s="15">
        <v>16417.59</v>
      </c>
      <c r="F2897" s="15">
        <v>171706.63</v>
      </c>
      <c r="G2897" s="11">
        <f t="shared" si="182"/>
        <v>0</v>
      </c>
      <c r="H2897" s="12">
        <f t="shared" si="183"/>
        <v>0</v>
      </c>
      <c r="I2897" s="324" t="s">
        <v>159</v>
      </c>
      <c r="J2897" s="17">
        <f>VLOOKUP(A2897,'TB 2023'!B:J,9,0)</f>
        <v>155289.04</v>
      </c>
      <c r="K2897" s="18">
        <f t="shared" si="181"/>
        <v>0</v>
      </c>
      <c r="L2897" s="17">
        <f>VLOOKUP(A2897,'TB 2023'!B:M,12,0)</f>
        <v>171706.63</v>
      </c>
      <c r="M2897" s="18">
        <f t="shared" si="184"/>
        <v>0</v>
      </c>
      <c r="O2897" s="15"/>
    </row>
    <row r="2898" spans="1:15" ht="13.5">
      <c r="A2898" s="13">
        <v>2010106080</v>
      </c>
      <c r="B2898" s="14" t="s">
        <v>2925</v>
      </c>
      <c r="C2898" s="15">
        <v>0</v>
      </c>
      <c r="D2898" s="15">
        <v>2.8000000119209291E-3</v>
      </c>
      <c r="E2898" s="15">
        <v>136067.26999999999</v>
      </c>
      <c r="F2898" s="15">
        <v>0</v>
      </c>
      <c r="G2898" s="11">
        <f t="shared" si="182"/>
        <v>136067.26719999997</v>
      </c>
      <c r="H2898" s="12">
        <f t="shared" si="183"/>
        <v>0</v>
      </c>
      <c r="I2898" s="324" t="s">
        <v>159</v>
      </c>
      <c r="J2898" s="17">
        <f>VLOOKUP(A2898,'TB 2023'!B:J,9,0)</f>
        <v>0</v>
      </c>
      <c r="K2898" s="18">
        <f t="shared" si="181"/>
        <v>0</v>
      </c>
      <c r="L2898" s="17">
        <f>VLOOKUP(A2898,'TB 2023'!B:M,12,0)</f>
        <v>0</v>
      </c>
      <c r="M2898" s="18">
        <f t="shared" si="184"/>
        <v>0</v>
      </c>
      <c r="O2898" s="15"/>
    </row>
    <row r="2899" spans="1:15" ht="13.5">
      <c r="A2899" s="13">
        <v>2010106081</v>
      </c>
      <c r="B2899" s="14" t="s">
        <v>2926</v>
      </c>
      <c r="C2899" s="15">
        <v>0</v>
      </c>
      <c r="D2899" s="15">
        <v>0</v>
      </c>
      <c r="E2899" s="15">
        <v>1526473.37</v>
      </c>
      <c r="F2899" s="15">
        <v>1137091.2815800002</v>
      </c>
      <c r="G2899" s="11">
        <f t="shared" si="182"/>
        <v>389382.08841999993</v>
      </c>
      <c r="H2899" s="12">
        <f t="shared" si="183"/>
        <v>0</v>
      </c>
      <c r="I2899" s="324" t="s">
        <v>159</v>
      </c>
      <c r="J2899" s="17">
        <f>VLOOKUP(A2899,'TB 2023'!B:J,9,0)</f>
        <v>0</v>
      </c>
      <c r="K2899" s="18">
        <f t="shared" si="181"/>
        <v>0</v>
      </c>
      <c r="L2899" s="17">
        <f>VLOOKUP(A2899,'TB 2023'!B:M,12,0)</f>
        <v>1137091.2815800002</v>
      </c>
      <c r="M2899" s="18">
        <f t="shared" si="184"/>
        <v>0</v>
      </c>
      <c r="O2899" s="15"/>
    </row>
    <row r="2900" spans="1:15" ht="13.5">
      <c r="A2900" s="13">
        <v>2010106082</v>
      </c>
      <c r="B2900" s="14" t="s">
        <v>2927</v>
      </c>
      <c r="C2900" s="15">
        <v>0</v>
      </c>
      <c r="D2900" s="15">
        <v>0</v>
      </c>
      <c r="E2900" s="15">
        <v>0</v>
      </c>
      <c r="F2900" s="15">
        <v>0</v>
      </c>
      <c r="G2900" s="11">
        <f t="shared" si="182"/>
        <v>0</v>
      </c>
      <c r="H2900" s="12">
        <f t="shared" si="183"/>
        <v>0</v>
      </c>
      <c r="I2900" s="324" t="s">
        <v>159</v>
      </c>
      <c r="J2900" s="17">
        <f>VLOOKUP(A2900,'TB 2023'!B:J,9,0)</f>
        <v>0</v>
      </c>
      <c r="K2900" s="18">
        <f t="shared" si="181"/>
        <v>0</v>
      </c>
      <c r="L2900" s="17">
        <f>VLOOKUP(A2900,'TB 2023'!B:M,12,0)</f>
        <v>0</v>
      </c>
      <c r="M2900" s="18">
        <f t="shared" si="184"/>
        <v>0</v>
      </c>
      <c r="O2900" s="15"/>
    </row>
    <row r="2901" spans="1:15" ht="13.5">
      <c r="A2901" s="13">
        <v>2010106083</v>
      </c>
      <c r="B2901" s="14" t="s">
        <v>2928</v>
      </c>
      <c r="C2901" s="15">
        <v>0</v>
      </c>
      <c r="D2901" s="15">
        <v>0</v>
      </c>
      <c r="E2901" s="15">
        <v>0</v>
      </c>
      <c r="F2901" s="15">
        <v>0</v>
      </c>
      <c r="G2901" s="11">
        <f t="shared" si="182"/>
        <v>0</v>
      </c>
      <c r="H2901" s="12">
        <f t="shared" si="183"/>
        <v>0</v>
      </c>
      <c r="I2901" s="324" t="s">
        <v>159</v>
      </c>
      <c r="J2901" s="17">
        <f>VLOOKUP(A2901,'TB 2023'!B:J,9,0)</f>
        <v>0</v>
      </c>
      <c r="K2901" s="18">
        <f t="shared" si="181"/>
        <v>0</v>
      </c>
      <c r="L2901" s="17">
        <f>VLOOKUP(A2901,'TB 2023'!B:M,12,0)</f>
        <v>0</v>
      </c>
      <c r="M2901" s="18">
        <f t="shared" si="184"/>
        <v>0</v>
      </c>
      <c r="O2901" s="15"/>
    </row>
    <row r="2902" spans="1:15" ht="13.5">
      <c r="A2902" s="13">
        <v>2010106084</v>
      </c>
      <c r="B2902" s="14" t="s">
        <v>2929</v>
      </c>
      <c r="C2902" s="15">
        <v>0</v>
      </c>
      <c r="D2902" s="15">
        <v>0</v>
      </c>
      <c r="E2902" s="15">
        <v>0</v>
      </c>
      <c r="F2902" s="15">
        <v>0</v>
      </c>
      <c r="G2902" s="11">
        <f t="shared" si="182"/>
        <v>0</v>
      </c>
      <c r="H2902" s="12">
        <f t="shared" si="183"/>
        <v>0</v>
      </c>
      <c r="I2902" s="324" t="s">
        <v>159</v>
      </c>
      <c r="J2902" s="17">
        <f>VLOOKUP(A2902,'TB 2023'!B:J,9,0)</f>
        <v>0</v>
      </c>
      <c r="K2902" s="18">
        <f t="shared" si="181"/>
        <v>0</v>
      </c>
      <c r="L2902" s="17">
        <f>VLOOKUP(A2902,'TB 2023'!B:M,12,0)</f>
        <v>0</v>
      </c>
      <c r="M2902" s="18">
        <f t="shared" si="184"/>
        <v>0</v>
      </c>
      <c r="O2902" s="15"/>
    </row>
    <row r="2903" spans="1:15" ht="13.5">
      <c r="A2903" s="13">
        <v>2010106085</v>
      </c>
      <c r="B2903" s="14" t="s">
        <v>2930</v>
      </c>
      <c r="C2903" s="15">
        <v>0</v>
      </c>
      <c r="D2903" s="15">
        <v>0</v>
      </c>
      <c r="E2903" s="15">
        <v>38169.64</v>
      </c>
      <c r="F2903" s="15">
        <v>38169.64</v>
      </c>
      <c r="G2903" s="11">
        <f t="shared" si="182"/>
        <v>0</v>
      </c>
      <c r="H2903" s="12">
        <f t="shared" si="183"/>
        <v>0</v>
      </c>
      <c r="I2903" s="324" t="s">
        <v>159</v>
      </c>
      <c r="J2903" s="17">
        <f>VLOOKUP(A2903,'TB 2023'!B:J,9,0)</f>
        <v>0</v>
      </c>
      <c r="K2903" s="18">
        <f t="shared" si="181"/>
        <v>0</v>
      </c>
      <c r="L2903" s="17">
        <f>VLOOKUP(A2903,'TB 2023'!B:M,12,0)</f>
        <v>38169.64</v>
      </c>
      <c r="M2903" s="18">
        <f t="shared" si="184"/>
        <v>0</v>
      </c>
      <c r="O2903" s="15"/>
    </row>
    <row r="2904" spans="1:15" ht="13.5">
      <c r="A2904" s="13">
        <v>2010106086</v>
      </c>
      <c r="B2904" s="14" t="s">
        <v>2931</v>
      </c>
      <c r="C2904" s="15">
        <v>2.0000000298023225E-3</v>
      </c>
      <c r="D2904" s="15">
        <v>0</v>
      </c>
      <c r="E2904" s="15">
        <v>0</v>
      </c>
      <c r="F2904" s="15">
        <v>0</v>
      </c>
      <c r="G2904" s="11">
        <f t="shared" si="182"/>
        <v>2.0000000298023225E-3</v>
      </c>
      <c r="H2904" s="12">
        <f t="shared" si="183"/>
        <v>0</v>
      </c>
      <c r="I2904" s="324" t="s">
        <v>159</v>
      </c>
      <c r="J2904" s="17">
        <f>VLOOKUP(A2904,'TB 2023'!B:J,9,0)</f>
        <v>2.0000000298023225E-3</v>
      </c>
      <c r="K2904" s="18">
        <f t="shared" si="181"/>
        <v>0</v>
      </c>
      <c r="L2904" s="17">
        <f>VLOOKUP(A2904,'TB 2023'!B:M,12,0)</f>
        <v>0</v>
      </c>
      <c r="M2904" s="18">
        <f t="shared" si="184"/>
        <v>0</v>
      </c>
      <c r="O2904" s="15"/>
    </row>
    <row r="2905" spans="1:15" ht="13.5">
      <c r="A2905" s="13">
        <v>2010106087</v>
      </c>
      <c r="B2905" s="14" t="s">
        <v>2932</v>
      </c>
      <c r="C2905" s="15">
        <v>0</v>
      </c>
      <c r="D2905" s="15">
        <v>0</v>
      </c>
      <c r="E2905" s="15">
        <v>0</v>
      </c>
      <c r="F2905" s="15">
        <v>0</v>
      </c>
      <c r="G2905" s="11">
        <f t="shared" si="182"/>
        <v>0</v>
      </c>
      <c r="H2905" s="12">
        <f t="shared" si="183"/>
        <v>0</v>
      </c>
      <c r="I2905" s="324" t="s">
        <v>159</v>
      </c>
      <c r="J2905" s="17">
        <f>VLOOKUP(A2905,'TB 2023'!B:J,9,0)</f>
        <v>0</v>
      </c>
      <c r="K2905" s="18">
        <f t="shared" si="181"/>
        <v>0</v>
      </c>
      <c r="L2905" s="17">
        <f>VLOOKUP(A2905,'TB 2023'!B:M,12,0)</f>
        <v>0</v>
      </c>
      <c r="M2905" s="18">
        <f t="shared" si="184"/>
        <v>0</v>
      </c>
      <c r="O2905" s="15"/>
    </row>
    <row r="2906" spans="1:15" ht="13.5">
      <c r="A2906" s="13">
        <v>2010106088</v>
      </c>
      <c r="B2906" s="14" t="s">
        <v>2933</v>
      </c>
      <c r="C2906" s="15">
        <v>0</v>
      </c>
      <c r="D2906" s="15">
        <v>0</v>
      </c>
      <c r="E2906" s="15">
        <v>1185.28</v>
      </c>
      <c r="F2906" s="15">
        <v>1185.2798500000001</v>
      </c>
      <c r="G2906" s="11">
        <f t="shared" si="182"/>
        <v>1.4999999984866008E-4</v>
      </c>
      <c r="H2906" s="12">
        <f t="shared" si="183"/>
        <v>0</v>
      </c>
      <c r="I2906" s="324" t="s">
        <v>159</v>
      </c>
      <c r="J2906" s="17">
        <f>VLOOKUP(A2906,'TB 2023'!B:J,9,0)</f>
        <v>0</v>
      </c>
      <c r="K2906" s="18">
        <f t="shared" si="181"/>
        <v>0</v>
      </c>
      <c r="L2906" s="17">
        <f>VLOOKUP(A2906,'TB 2023'!B:M,12,0)</f>
        <v>1185.2798500000001</v>
      </c>
      <c r="M2906" s="18">
        <f t="shared" si="184"/>
        <v>0</v>
      </c>
      <c r="O2906" s="15"/>
    </row>
    <row r="2907" spans="1:15" ht="13.5">
      <c r="A2907" s="13">
        <v>2010106089</v>
      </c>
      <c r="B2907" s="14" t="s">
        <v>2934</v>
      </c>
      <c r="C2907" s="15">
        <v>0</v>
      </c>
      <c r="D2907" s="15">
        <v>0</v>
      </c>
      <c r="E2907" s="15">
        <v>0</v>
      </c>
      <c r="F2907" s="15">
        <v>0</v>
      </c>
      <c r="G2907" s="11">
        <f t="shared" si="182"/>
        <v>0</v>
      </c>
      <c r="H2907" s="12">
        <f t="shared" si="183"/>
        <v>0</v>
      </c>
      <c r="I2907" s="324" t="s">
        <v>159</v>
      </c>
      <c r="J2907" s="17">
        <f>VLOOKUP(A2907,'TB 2023'!B:J,9,0)</f>
        <v>0</v>
      </c>
      <c r="K2907" s="18">
        <f t="shared" si="181"/>
        <v>0</v>
      </c>
      <c r="L2907" s="17">
        <f>VLOOKUP(A2907,'TB 2023'!B:M,12,0)</f>
        <v>0</v>
      </c>
      <c r="M2907" s="18">
        <f t="shared" si="184"/>
        <v>0</v>
      </c>
      <c r="O2907" s="15"/>
    </row>
    <row r="2908" spans="1:15" ht="13.5">
      <c r="A2908" s="13">
        <v>2010106090</v>
      </c>
      <c r="B2908" s="14" t="s">
        <v>2935</v>
      </c>
      <c r="C2908" s="15">
        <v>0</v>
      </c>
      <c r="D2908" s="15">
        <v>0</v>
      </c>
      <c r="E2908" s="15">
        <v>30681.600000000002</v>
      </c>
      <c r="F2908" s="15">
        <v>30681.600000000002</v>
      </c>
      <c r="G2908" s="11">
        <f t="shared" si="182"/>
        <v>0</v>
      </c>
      <c r="H2908" s="12">
        <f t="shared" si="183"/>
        <v>0</v>
      </c>
      <c r="I2908" s="324" t="s">
        <v>159</v>
      </c>
      <c r="J2908" s="17">
        <f>VLOOKUP(A2908,'TB 2023'!B:J,9,0)</f>
        <v>0</v>
      </c>
      <c r="K2908" s="18">
        <f t="shared" si="181"/>
        <v>0</v>
      </c>
      <c r="L2908" s="17">
        <f>VLOOKUP(A2908,'TB 2023'!B:M,12,0)</f>
        <v>30681.600000000002</v>
      </c>
      <c r="M2908" s="18">
        <f t="shared" si="184"/>
        <v>0</v>
      </c>
      <c r="O2908" s="15"/>
    </row>
    <row r="2909" spans="1:15" ht="13.5">
      <c r="A2909" s="13">
        <v>2010106091</v>
      </c>
      <c r="B2909" s="14" t="s">
        <v>2936</v>
      </c>
      <c r="C2909" s="15">
        <v>0</v>
      </c>
      <c r="D2909" s="15">
        <v>0</v>
      </c>
      <c r="E2909" s="15">
        <v>829.41</v>
      </c>
      <c r="F2909" s="15">
        <v>829.41</v>
      </c>
      <c r="G2909" s="11">
        <f t="shared" si="182"/>
        <v>0</v>
      </c>
      <c r="H2909" s="12">
        <f t="shared" si="183"/>
        <v>0</v>
      </c>
      <c r="I2909" s="324" t="s">
        <v>159</v>
      </c>
      <c r="J2909" s="17">
        <f>VLOOKUP(A2909,'TB 2023'!B:J,9,0)</f>
        <v>0</v>
      </c>
      <c r="K2909" s="18">
        <f t="shared" si="181"/>
        <v>0</v>
      </c>
      <c r="L2909" s="17">
        <f>VLOOKUP(A2909,'TB 2023'!B:M,12,0)</f>
        <v>829.41</v>
      </c>
      <c r="M2909" s="18">
        <f t="shared" si="184"/>
        <v>0</v>
      </c>
      <c r="O2909" s="15"/>
    </row>
    <row r="2910" spans="1:15" ht="13.5">
      <c r="A2910" s="13">
        <v>2010106092</v>
      </c>
      <c r="B2910" s="14" t="s">
        <v>2937</v>
      </c>
      <c r="C2910" s="15">
        <v>0</v>
      </c>
      <c r="D2910" s="15">
        <v>0</v>
      </c>
      <c r="E2910" s="15">
        <v>216533.30000000002</v>
      </c>
      <c r="F2910" s="15">
        <v>327265.33361999999</v>
      </c>
      <c r="G2910" s="11">
        <f t="shared" si="182"/>
        <v>0</v>
      </c>
      <c r="H2910" s="12">
        <f t="shared" si="183"/>
        <v>110732.03361999997</v>
      </c>
      <c r="I2910" s="324" t="s">
        <v>159</v>
      </c>
      <c r="J2910" s="17">
        <f>VLOOKUP(A2910,'TB 2023'!B:J,9,0)</f>
        <v>0</v>
      </c>
      <c r="K2910" s="18">
        <f t="shared" si="181"/>
        <v>0</v>
      </c>
      <c r="L2910" s="17">
        <f>VLOOKUP(A2910,'TB 2023'!B:M,12,0)</f>
        <v>327265.33361999999</v>
      </c>
      <c r="M2910" s="18">
        <f t="shared" si="184"/>
        <v>0</v>
      </c>
      <c r="O2910" s="15"/>
    </row>
    <row r="2911" spans="1:15" ht="13.5">
      <c r="A2911" s="13">
        <v>2010106093</v>
      </c>
      <c r="B2911" s="14" t="s">
        <v>2938</v>
      </c>
      <c r="C2911" s="15">
        <v>0</v>
      </c>
      <c r="D2911" s="15">
        <v>0</v>
      </c>
      <c r="E2911" s="15">
        <v>14967.86</v>
      </c>
      <c r="F2911" s="15">
        <v>14967.859990000001</v>
      </c>
      <c r="G2911" s="11">
        <f t="shared" si="182"/>
        <v>9.9999997473787516E-6</v>
      </c>
      <c r="H2911" s="12">
        <f t="shared" si="183"/>
        <v>0</v>
      </c>
      <c r="I2911" s="324" t="s">
        <v>159</v>
      </c>
      <c r="J2911" s="17">
        <f>VLOOKUP(A2911,'TB 2023'!B:J,9,0)</f>
        <v>0</v>
      </c>
      <c r="K2911" s="18">
        <f t="shared" si="181"/>
        <v>0</v>
      </c>
      <c r="L2911" s="17">
        <f>VLOOKUP(A2911,'TB 2023'!B:M,12,0)</f>
        <v>14967.859990000001</v>
      </c>
      <c r="M2911" s="18">
        <f t="shared" si="184"/>
        <v>0</v>
      </c>
      <c r="O2911" s="15"/>
    </row>
    <row r="2912" spans="1:15" ht="13.5">
      <c r="A2912" s="13">
        <v>2010106094</v>
      </c>
      <c r="B2912" s="14" t="s">
        <v>2939</v>
      </c>
      <c r="C2912" s="15">
        <v>0</v>
      </c>
      <c r="D2912" s="15">
        <v>0</v>
      </c>
      <c r="E2912" s="15">
        <v>939035.1</v>
      </c>
      <c r="F2912" s="15">
        <v>939035.1</v>
      </c>
      <c r="G2912" s="11">
        <f t="shared" si="182"/>
        <v>0</v>
      </c>
      <c r="H2912" s="12">
        <f t="shared" si="183"/>
        <v>0</v>
      </c>
      <c r="I2912" s="324" t="s">
        <v>159</v>
      </c>
      <c r="J2912" s="17">
        <f>VLOOKUP(A2912,'TB 2023'!B:J,9,0)</f>
        <v>0</v>
      </c>
      <c r="K2912" s="18">
        <f t="shared" si="181"/>
        <v>0</v>
      </c>
      <c r="L2912" s="17">
        <f>VLOOKUP(A2912,'TB 2023'!B:M,12,0)</f>
        <v>939035.1</v>
      </c>
      <c r="M2912" s="18">
        <f t="shared" si="184"/>
        <v>0</v>
      </c>
      <c r="O2912" s="15"/>
    </row>
    <row r="2913" spans="1:15" ht="13.5">
      <c r="A2913" s="13">
        <v>2010106095</v>
      </c>
      <c r="B2913" s="14" t="s">
        <v>2940</v>
      </c>
      <c r="C2913" s="15">
        <v>0</v>
      </c>
      <c r="D2913" s="15">
        <v>0</v>
      </c>
      <c r="E2913" s="15">
        <v>3447.46</v>
      </c>
      <c r="F2913" s="15">
        <v>3447.4598499999997</v>
      </c>
      <c r="G2913" s="11">
        <f t="shared" si="182"/>
        <v>1.5000000030340743E-4</v>
      </c>
      <c r="H2913" s="12">
        <f t="shared" si="183"/>
        <v>0</v>
      </c>
      <c r="I2913" s="324" t="s">
        <v>159</v>
      </c>
      <c r="J2913" s="17">
        <f>VLOOKUP(A2913,'TB 2023'!B:J,9,0)</f>
        <v>0</v>
      </c>
      <c r="K2913" s="18">
        <f t="shared" si="181"/>
        <v>0</v>
      </c>
      <c r="L2913" s="17">
        <f>VLOOKUP(A2913,'TB 2023'!B:M,12,0)</f>
        <v>3447.4598499999997</v>
      </c>
      <c r="M2913" s="18">
        <f t="shared" si="184"/>
        <v>0</v>
      </c>
      <c r="O2913" s="15"/>
    </row>
    <row r="2914" spans="1:15" ht="13.5">
      <c r="A2914" s="13">
        <v>2010106096</v>
      </c>
      <c r="B2914" s="14" t="s">
        <v>2941</v>
      </c>
      <c r="C2914" s="15">
        <v>0</v>
      </c>
      <c r="D2914" s="15">
        <v>0</v>
      </c>
      <c r="E2914" s="15">
        <v>3381.3</v>
      </c>
      <c r="F2914" s="15">
        <v>3381.3</v>
      </c>
      <c r="G2914" s="11">
        <f t="shared" si="182"/>
        <v>0</v>
      </c>
      <c r="H2914" s="12">
        <f t="shared" si="183"/>
        <v>0</v>
      </c>
      <c r="I2914" s="324" t="s">
        <v>159</v>
      </c>
      <c r="J2914" s="17">
        <f>VLOOKUP(A2914,'TB 2023'!B:J,9,0)</f>
        <v>0</v>
      </c>
      <c r="K2914" s="18">
        <f t="shared" si="181"/>
        <v>0</v>
      </c>
      <c r="L2914" s="17">
        <f>VLOOKUP(A2914,'TB 2023'!B:M,12,0)</f>
        <v>3381.3</v>
      </c>
      <c r="M2914" s="18">
        <f t="shared" si="184"/>
        <v>0</v>
      </c>
      <c r="O2914" s="15"/>
    </row>
    <row r="2915" spans="1:15" ht="13.5">
      <c r="A2915" s="13">
        <v>2010106097</v>
      </c>
      <c r="B2915" s="14" t="s">
        <v>2942</v>
      </c>
      <c r="C2915" s="15">
        <v>0</v>
      </c>
      <c r="D2915" s="15">
        <v>0</v>
      </c>
      <c r="E2915" s="15">
        <v>683.62</v>
      </c>
      <c r="F2915" s="15">
        <v>683.62</v>
      </c>
      <c r="G2915" s="11">
        <f t="shared" si="182"/>
        <v>0</v>
      </c>
      <c r="H2915" s="12">
        <f t="shared" si="183"/>
        <v>0</v>
      </c>
      <c r="I2915" s="324" t="s">
        <v>159</v>
      </c>
      <c r="J2915" s="17">
        <f>VLOOKUP(A2915,'TB 2023'!B:J,9,0)</f>
        <v>0</v>
      </c>
      <c r="K2915" s="18">
        <f t="shared" si="181"/>
        <v>0</v>
      </c>
      <c r="L2915" s="17">
        <f>VLOOKUP(A2915,'TB 2023'!B:M,12,0)</f>
        <v>683.62</v>
      </c>
      <c r="M2915" s="18">
        <f t="shared" si="184"/>
        <v>0</v>
      </c>
      <c r="O2915" s="15"/>
    </row>
    <row r="2916" spans="1:15" ht="13.5">
      <c r="A2916" s="13">
        <v>2010106098</v>
      </c>
      <c r="B2916" s="14" t="s">
        <v>2943</v>
      </c>
      <c r="C2916" s="15">
        <v>0</v>
      </c>
      <c r="D2916" s="15">
        <v>0</v>
      </c>
      <c r="E2916" s="15">
        <v>1416201.2</v>
      </c>
      <c r="F2916" s="15">
        <v>1375474.8809400001</v>
      </c>
      <c r="G2916" s="11">
        <f t="shared" si="182"/>
        <v>40726.319059999892</v>
      </c>
      <c r="H2916" s="12">
        <f t="shared" si="183"/>
        <v>0</v>
      </c>
      <c r="I2916" s="324" t="s">
        <v>159</v>
      </c>
      <c r="J2916" s="17">
        <f>VLOOKUP(A2916,'TB 2023'!B:J,9,0)</f>
        <v>0</v>
      </c>
      <c r="K2916" s="18">
        <f t="shared" si="181"/>
        <v>0</v>
      </c>
      <c r="L2916" s="17">
        <f>VLOOKUP(A2916,'TB 2023'!B:M,12,0)</f>
        <v>1375474.8809400001</v>
      </c>
      <c r="M2916" s="18">
        <f t="shared" si="184"/>
        <v>0</v>
      </c>
      <c r="O2916" s="15"/>
    </row>
    <row r="2917" spans="1:15" ht="13.5">
      <c r="A2917" s="13">
        <v>2010106099</v>
      </c>
      <c r="B2917" s="14" t="s">
        <v>2944</v>
      </c>
      <c r="C2917" s="15">
        <v>0</v>
      </c>
      <c r="D2917" s="15">
        <v>0</v>
      </c>
      <c r="E2917" s="15">
        <v>277848.93</v>
      </c>
      <c r="F2917" s="15">
        <v>7081.9400000000005</v>
      </c>
      <c r="G2917" s="11">
        <f t="shared" si="182"/>
        <v>270766.99</v>
      </c>
      <c r="H2917" s="12">
        <f t="shared" si="183"/>
        <v>0</v>
      </c>
      <c r="I2917" s="324" t="s">
        <v>159</v>
      </c>
      <c r="J2917" s="17">
        <f>VLOOKUP(A2917,'TB 2023'!B:J,9,0)</f>
        <v>0</v>
      </c>
      <c r="K2917" s="18">
        <f t="shared" si="181"/>
        <v>0</v>
      </c>
      <c r="L2917" s="17">
        <f>VLOOKUP(A2917,'TB 2023'!B:M,12,0)</f>
        <v>7081.9400000000005</v>
      </c>
      <c r="M2917" s="18">
        <f t="shared" si="184"/>
        <v>0</v>
      </c>
      <c r="O2917" s="15"/>
    </row>
    <row r="2918" spans="1:15" ht="13.5">
      <c r="A2918" s="13">
        <v>2010106100</v>
      </c>
      <c r="B2918" s="14" t="s">
        <v>2945</v>
      </c>
      <c r="C2918" s="15">
        <v>0</v>
      </c>
      <c r="D2918" s="15">
        <v>0</v>
      </c>
      <c r="E2918" s="15">
        <v>94707.900000000009</v>
      </c>
      <c r="F2918" s="15">
        <v>94707.899990000005</v>
      </c>
      <c r="G2918" s="11">
        <f t="shared" si="182"/>
        <v>1.0000003385357559E-5</v>
      </c>
      <c r="H2918" s="12">
        <f t="shared" si="183"/>
        <v>0</v>
      </c>
      <c r="I2918" s="324" t="s">
        <v>159</v>
      </c>
      <c r="J2918" s="17">
        <f>VLOOKUP(A2918,'TB 2023'!B:J,9,0)</f>
        <v>0</v>
      </c>
      <c r="K2918" s="18">
        <f t="shared" si="181"/>
        <v>0</v>
      </c>
      <c r="L2918" s="17">
        <f>VLOOKUP(A2918,'TB 2023'!B:M,12,0)</f>
        <v>94707.899990000005</v>
      </c>
      <c r="M2918" s="18">
        <f t="shared" si="184"/>
        <v>0</v>
      </c>
      <c r="O2918" s="15"/>
    </row>
    <row r="2919" spans="1:15" ht="13.5">
      <c r="A2919" s="13">
        <v>2010106101</v>
      </c>
      <c r="B2919" s="14" t="s">
        <v>2946</v>
      </c>
      <c r="C2919" s="15">
        <v>0</v>
      </c>
      <c r="D2919" s="15">
        <v>0</v>
      </c>
      <c r="E2919" s="15">
        <v>78521.3</v>
      </c>
      <c r="F2919" s="15">
        <v>78521.3</v>
      </c>
      <c r="G2919" s="11">
        <f t="shared" si="182"/>
        <v>0</v>
      </c>
      <c r="H2919" s="12">
        <f t="shared" si="183"/>
        <v>0</v>
      </c>
      <c r="I2919" s="324" t="s">
        <v>159</v>
      </c>
      <c r="J2919" s="17">
        <f>VLOOKUP(A2919,'TB 2023'!B:J,9,0)</f>
        <v>0</v>
      </c>
      <c r="K2919" s="18">
        <f t="shared" si="181"/>
        <v>0</v>
      </c>
      <c r="L2919" s="17">
        <f>VLOOKUP(A2919,'TB 2023'!B:M,12,0)</f>
        <v>78521.3</v>
      </c>
      <c r="M2919" s="18">
        <f t="shared" si="184"/>
        <v>0</v>
      </c>
      <c r="O2919" s="15"/>
    </row>
    <row r="2920" spans="1:15" ht="13.5">
      <c r="A2920" s="13">
        <v>2010106102</v>
      </c>
      <c r="B2920" s="14" t="s">
        <v>2947</v>
      </c>
      <c r="C2920" s="15">
        <v>0</v>
      </c>
      <c r="D2920" s="15">
        <v>0</v>
      </c>
      <c r="E2920" s="15">
        <v>482574.12</v>
      </c>
      <c r="F2920" s="15">
        <v>322311.53000000003</v>
      </c>
      <c r="G2920" s="11">
        <f t="shared" si="182"/>
        <v>160262.58999999997</v>
      </c>
      <c r="H2920" s="12">
        <f t="shared" si="183"/>
        <v>0</v>
      </c>
      <c r="I2920" s="324" t="s">
        <v>159</v>
      </c>
      <c r="J2920" s="17">
        <f>VLOOKUP(A2920,'TB 2023'!B:J,9,0)</f>
        <v>0</v>
      </c>
      <c r="K2920" s="18">
        <f t="shared" si="181"/>
        <v>0</v>
      </c>
      <c r="L2920" s="17">
        <f>VLOOKUP(A2920,'TB 2023'!B:M,12,0)</f>
        <v>322311.53000000003</v>
      </c>
      <c r="M2920" s="18">
        <f t="shared" si="184"/>
        <v>0</v>
      </c>
      <c r="O2920" s="15"/>
    </row>
    <row r="2921" spans="1:15" ht="13.5">
      <c r="A2921" s="13">
        <v>2010106103</v>
      </c>
      <c r="B2921" s="14" t="s">
        <v>2948</v>
      </c>
      <c r="C2921" s="15">
        <v>0</v>
      </c>
      <c r="D2921" s="15">
        <v>0</v>
      </c>
      <c r="E2921" s="15">
        <v>24749.100000000002</v>
      </c>
      <c r="F2921" s="15">
        <v>24749.100000000002</v>
      </c>
      <c r="G2921" s="11">
        <f t="shared" si="182"/>
        <v>0</v>
      </c>
      <c r="H2921" s="12">
        <f t="shared" si="183"/>
        <v>0</v>
      </c>
      <c r="I2921" s="324" t="s">
        <v>159</v>
      </c>
      <c r="J2921" s="17">
        <f>VLOOKUP(A2921,'TB 2023'!B:J,9,0)</f>
        <v>0</v>
      </c>
      <c r="K2921" s="18">
        <f t="shared" si="181"/>
        <v>0</v>
      </c>
      <c r="L2921" s="17">
        <f>VLOOKUP(A2921,'TB 2023'!B:M,12,0)</f>
        <v>24749.100000000002</v>
      </c>
      <c r="M2921" s="18">
        <f t="shared" si="184"/>
        <v>0</v>
      </c>
      <c r="O2921" s="15"/>
    </row>
    <row r="2922" spans="1:15" ht="13.5">
      <c r="A2922" s="13">
        <v>2010106104</v>
      </c>
      <c r="B2922" s="14" t="s">
        <v>4287</v>
      </c>
      <c r="C2922" s="15">
        <v>0</v>
      </c>
      <c r="D2922" s="15">
        <v>0</v>
      </c>
      <c r="E2922" s="15">
        <v>0</v>
      </c>
      <c r="F2922" s="15">
        <v>0</v>
      </c>
      <c r="G2922" s="11">
        <f t="shared" si="182"/>
        <v>0</v>
      </c>
      <c r="H2922" s="12">
        <f t="shared" si="183"/>
        <v>0</v>
      </c>
      <c r="I2922" s="324" t="s">
        <v>159</v>
      </c>
      <c r="J2922" s="17">
        <f>VLOOKUP(A2922,'TB 2023'!B:J,9,0)</f>
        <v>0</v>
      </c>
      <c r="K2922" s="18">
        <f t="shared" si="181"/>
        <v>0</v>
      </c>
      <c r="L2922" s="17">
        <f>VLOOKUP(A2922,'TB 2023'!B:M,12,0)</f>
        <v>0</v>
      </c>
      <c r="M2922" s="18">
        <f t="shared" si="184"/>
        <v>0</v>
      </c>
      <c r="O2922" s="15"/>
    </row>
    <row r="2923" spans="1:15" ht="13.5">
      <c r="A2923" s="13">
        <v>2010106105</v>
      </c>
      <c r="B2923" s="14" t="s">
        <v>2950</v>
      </c>
      <c r="C2923" s="15">
        <v>0</v>
      </c>
      <c r="D2923" s="15">
        <v>0</v>
      </c>
      <c r="E2923" s="15">
        <v>76697.259999999995</v>
      </c>
      <c r="F2923" s="15">
        <v>75717.070000000007</v>
      </c>
      <c r="G2923" s="11">
        <f t="shared" si="182"/>
        <v>980.18999999998778</v>
      </c>
      <c r="H2923" s="12">
        <f t="shared" si="183"/>
        <v>0</v>
      </c>
      <c r="I2923" s="324" t="s">
        <v>159</v>
      </c>
      <c r="J2923" s="17">
        <f>VLOOKUP(A2923,'TB 2023'!B:J,9,0)</f>
        <v>0</v>
      </c>
      <c r="K2923" s="18">
        <f t="shared" si="181"/>
        <v>0</v>
      </c>
      <c r="L2923" s="17">
        <f>VLOOKUP(A2923,'TB 2023'!B:M,12,0)</f>
        <v>75717.070000000007</v>
      </c>
      <c r="M2923" s="18">
        <f t="shared" si="184"/>
        <v>0</v>
      </c>
      <c r="O2923" s="15"/>
    </row>
    <row r="2924" spans="1:15" ht="13.5">
      <c r="A2924" s="13">
        <v>2010106106</v>
      </c>
      <c r="B2924" s="14" t="s">
        <v>2951</v>
      </c>
      <c r="C2924" s="15">
        <v>0</v>
      </c>
      <c r="D2924" s="15">
        <v>0</v>
      </c>
      <c r="E2924" s="15">
        <v>6128.3600000000006</v>
      </c>
      <c r="F2924" s="15">
        <v>4193.2118700000001</v>
      </c>
      <c r="G2924" s="11">
        <f t="shared" si="182"/>
        <v>1935.1481300000005</v>
      </c>
      <c r="H2924" s="12">
        <f t="shared" si="183"/>
        <v>0</v>
      </c>
      <c r="I2924" s="324" t="s">
        <v>159</v>
      </c>
      <c r="J2924" s="17">
        <f>VLOOKUP(A2924,'TB 2023'!B:J,9,0)</f>
        <v>0</v>
      </c>
      <c r="K2924" s="18">
        <f t="shared" si="181"/>
        <v>0</v>
      </c>
      <c r="L2924" s="17">
        <f>VLOOKUP(A2924,'TB 2023'!B:M,12,0)</f>
        <v>4193.2118700000001</v>
      </c>
      <c r="M2924" s="18">
        <f t="shared" si="184"/>
        <v>0</v>
      </c>
      <c r="O2924" s="15"/>
    </row>
    <row r="2925" spans="1:15" ht="13.5">
      <c r="A2925" s="13">
        <v>2010106107</v>
      </c>
      <c r="B2925" s="14" t="s">
        <v>2952</v>
      </c>
      <c r="C2925" s="15">
        <v>0</v>
      </c>
      <c r="D2925" s="15">
        <v>0</v>
      </c>
      <c r="E2925" s="15">
        <v>0</v>
      </c>
      <c r="F2925" s="15">
        <v>0</v>
      </c>
      <c r="G2925" s="11">
        <f t="shared" si="182"/>
        <v>0</v>
      </c>
      <c r="H2925" s="12">
        <f t="shared" si="183"/>
        <v>0</v>
      </c>
      <c r="I2925" s="324" t="s">
        <v>159</v>
      </c>
      <c r="J2925" s="17">
        <f>VLOOKUP(A2925,'TB 2023'!B:J,9,0)</f>
        <v>0</v>
      </c>
      <c r="K2925" s="18">
        <f t="shared" si="181"/>
        <v>0</v>
      </c>
      <c r="L2925" s="17">
        <f>VLOOKUP(A2925,'TB 2023'!B:M,12,0)</f>
        <v>0</v>
      </c>
      <c r="M2925" s="18">
        <f t="shared" si="184"/>
        <v>0</v>
      </c>
      <c r="O2925" s="15"/>
    </row>
    <row r="2926" spans="1:15" ht="13.5">
      <c r="A2926" s="13">
        <v>2010106108</v>
      </c>
      <c r="B2926" s="14" t="s">
        <v>2953</v>
      </c>
      <c r="C2926" s="15">
        <v>0</v>
      </c>
      <c r="D2926" s="15">
        <v>0</v>
      </c>
      <c r="E2926" s="15">
        <v>0</v>
      </c>
      <c r="F2926" s="15">
        <v>0</v>
      </c>
      <c r="G2926" s="11">
        <f t="shared" si="182"/>
        <v>0</v>
      </c>
      <c r="H2926" s="12">
        <f t="shared" si="183"/>
        <v>0</v>
      </c>
      <c r="I2926" s="324" t="s">
        <v>159</v>
      </c>
      <c r="J2926" s="17">
        <f>VLOOKUP(A2926,'TB 2023'!B:J,9,0)</f>
        <v>0</v>
      </c>
      <c r="K2926" s="18">
        <f t="shared" si="181"/>
        <v>0</v>
      </c>
      <c r="L2926" s="17">
        <f>VLOOKUP(A2926,'TB 2023'!B:M,12,0)</f>
        <v>0</v>
      </c>
      <c r="M2926" s="18">
        <f t="shared" si="184"/>
        <v>0</v>
      </c>
      <c r="O2926" s="15"/>
    </row>
    <row r="2927" spans="1:15" ht="13.5">
      <c r="A2927" s="13">
        <v>2010106109</v>
      </c>
      <c r="B2927" s="14" t="s">
        <v>3293</v>
      </c>
      <c r="C2927" s="15">
        <v>0</v>
      </c>
      <c r="D2927" s="15">
        <v>0</v>
      </c>
      <c r="E2927" s="15">
        <v>43149.15</v>
      </c>
      <c r="F2927" s="15">
        <v>0</v>
      </c>
      <c r="G2927" s="11">
        <f t="shared" si="182"/>
        <v>43149.15</v>
      </c>
      <c r="H2927" s="12">
        <f t="shared" si="183"/>
        <v>0</v>
      </c>
      <c r="I2927" s="324" t="s">
        <v>159</v>
      </c>
      <c r="J2927" s="17">
        <f>VLOOKUP(A2927,'TB 2023'!B:J,9,0)</f>
        <v>0</v>
      </c>
      <c r="K2927" s="18">
        <f t="shared" si="181"/>
        <v>0</v>
      </c>
      <c r="L2927" s="17">
        <f>VLOOKUP(A2927,'TB 2023'!B:M,12,0)</f>
        <v>0</v>
      </c>
      <c r="M2927" s="18">
        <f t="shared" si="184"/>
        <v>0</v>
      </c>
      <c r="O2927" s="15"/>
    </row>
    <row r="2928" spans="1:15" ht="13.5">
      <c r="A2928" s="13">
        <v>2010106110</v>
      </c>
      <c r="B2928" s="14" t="s">
        <v>3340</v>
      </c>
      <c r="C2928" s="15">
        <v>0</v>
      </c>
      <c r="D2928" s="15">
        <v>0</v>
      </c>
      <c r="E2928" s="15">
        <v>3520.9</v>
      </c>
      <c r="F2928" s="15">
        <v>0</v>
      </c>
      <c r="G2928" s="11">
        <f t="shared" si="182"/>
        <v>3520.9</v>
      </c>
      <c r="H2928" s="12">
        <f t="shared" si="183"/>
        <v>0</v>
      </c>
      <c r="I2928" s="324" t="s">
        <v>159</v>
      </c>
      <c r="J2928" s="17">
        <f>VLOOKUP(A2928,'TB 2023'!B:J,9,0)</f>
        <v>0</v>
      </c>
      <c r="K2928" s="18">
        <f t="shared" si="181"/>
        <v>0</v>
      </c>
      <c r="L2928" s="17">
        <f>VLOOKUP(A2928,'TB 2023'!B:M,12,0)</f>
        <v>0</v>
      </c>
      <c r="M2928" s="18">
        <f t="shared" si="184"/>
        <v>0</v>
      </c>
      <c r="O2928" s="15"/>
    </row>
    <row r="2929" spans="1:15" ht="13.5">
      <c r="A2929" s="13">
        <v>2010106111</v>
      </c>
      <c r="B2929" s="14" t="s">
        <v>4288</v>
      </c>
      <c r="C2929" s="15">
        <v>0</v>
      </c>
      <c r="D2929" s="15">
        <v>0</v>
      </c>
      <c r="E2929" s="15">
        <v>0</v>
      </c>
      <c r="F2929" s="15">
        <v>0</v>
      </c>
      <c r="G2929" s="11">
        <f t="shared" si="182"/>
        <v>0</v>
      </c>
      <c r="H2929" s="12">
        <f t="shared" si="183"/>
        <v>0</v>
      </c>
      <c r="I2929" s="324" t="s">
        <v>159</v>
      </c>
      <c r="J2929" s="17">
        <f>VLOOKUP(A2929,'TB 2023'!B:J,9,0)</f>
        <v>0</v>
      </c>
      <c r="K2929" s="18">
        <f t="shared" si="181"/>
        <v>0</v>
      </c>
      <c r="L2929" s="17">
        <f>VLOOKUP(A2929,'TB 2023'!B:M,12,0)</f>
        <v>0</v>
      </c>
      <c r="M2929" s="18">
        <f t="shared" si="184"/>
        <v>0</v>
      </c>
      <c r="O2929" s="15"/>
    </row>
    <row r="2930" spans="1:15" ht="13.5">
      <c r="A2930" s="13">
        <v>2010107001</v>
      </c>
      <c r="B2930" s="14" t="s">
        <v>2954</v>
      </c>
      <c r="C2930" s="15">
        <v>0</v>
      </c>
      <c r="D2930" s="15">
        <v>0</v>
      </c>
      <c r="E2930" s="15">
        <v>0</v>
      </c>
      <c r="F2930" s="15">
        <v>0</v>
      </c>
      <c r="G2930" s="11">
        <f t="shared" si="182"/>
        <v>0</v>
      </c>
      <c r="H2930" s="12">
        <f t="shared" si="183"/>
        <v>0</v>
      </c>
      <c r="I2930" s="324" t="s">
        <v>159</v>
      </c>
      <c r="J2930" s="17">
        <f>VLOOKUP(A2930,'TB 2023'!B:J,9,0)</f>
        <v>0</v>
      </c>
      <c r="K2930" s="18">
        <f t="shared" si="181"/>
        <v>0</v>
      </c>
      <c r="L2930" s="17">
        <f>VLOOKUP(A2930,'TB 2023'!B:M,12,0)</f>
        <v>0</v>
      </c>
      <c r="M2930" s="18">
        <f t="shared" si="184"/>
        <v>0</v>
      </c>
      <c r="O2930" s="15"/>
    </row>
    <row r="2931" spans="1:15" ht="13.5">
      <c r="A2931" s="13">
        <v>2010107002</v>
      </c>
      <c r="B2931" s="14" t="s">
        <v>2955</v>
      </c>
      <c r="C2931" s="15">
        <v>17725.990000000002</v>
      </c>
      <c r="D2931" s="15">
        <v>0</v>
      </c>
      <c r="E2931" s="15">
        <v>0</v>
      </c>
      <c r="F2931" s="15">
        <v>0</v>
      </c>
      <c r="G2931" s="11">
        <f t="shared" si="182"/>
        <v>17725.990000000002</v>
      </c>
      <c r="H2931" s="12">
        <f t="shared" si="183"/>
        <v>0</v>
      </c>
      <c r="I2931" s="324" t="s">
        <v>159</v>
      </c>
      <c r="J2931" s="17">
        <f>VLOOKUP(A2931,'TB 2023'!B:J,9,0)</f>
        <v>17725.990000000002</v>
      </c>
      <c r="K2931" s="18">
        <f t="shared" si="181"/>
        <v>0</v>
      </c>
      <c r="L2931" s="17">
        <f>VLOOKUP(A2931,'TB 2023'!B:M,12,0)</f>
        <v>0</v>
      </c>
      <c r="M2931" s="18">
        <f t="shared" si="184"/>
        <v>0</v>
      </c>
      <c r="O2931" s="15"/>
    </row>
    <row r="2932" spans="1:15" ht="13.5">
      <c r="A2932" s="13">
        <v>2010107003</v>
      </c>
      <c r="B2932" s="14" t="s">
        <v>2956</v>
      </c>
      <c r="C2932" s="15">
        <v>0</v>
      </c>
      <c r="D2932" s="15">
        <v>0</v>
      </c>
      <c r="E2932" s="15">
        <v>0</v>
      </c>
      <c r="F2932" s="15">
        <v>0</v>
      </c>
      <c r="G2932" s="11">
        <f t="shared" si="182"/>
        <v>0</v>
      </c>
      <c r="H2932" s="12">
        <f t="shared" si="183"/>
        <v>0</v>
      </c>
      <c r="I2932" s="324" t="s">
        <v>159</v>
      </c>
      <c r="J2932" s="17">
        <f>VLOOKUP(A2932,'TB 2023'!B:J,9,0)</f>
        <v>0</v>
      </c>
      <c r="K2932" s="18">
        <f t="shared" si="181"/>
        <v>0</v>
      </c>
      <c r="L2932" s="17">
        <f>VLOOKUP(A2932,'TB 2023'!B:M,12,0)</f>
        <v>0</v>
      </c>
      <c r="M2932" s="18">
        <f t="shared" si="184"/>
        <v>0</v>
      </c>
      <c r="O2932" s="15"/>
    </row>
    <row r="2933" spans="1:15" ht="13.5">
      <c r="A2933" s="13">
        <v>2010107004</v>
      </c>
      <c r="B2933" s="14" t="s">
        <v>2957</v>
      </c>
      <c r="C2933" s="15">
        <v>0</v>
      </c>
      <c r="D2933" s="15">
        <v>26529.06</v>
      </c>
      <c r="E2933" s="15">
        <v>76625.83</v>
      </c>
      <c r="F2933" s="15">
        <v>50096.770000000004</v>
      </c>
      <c r="G2933" s="11">
        <f t="shared" si="182"/>
        <v>0</v>
      </c>
      <c r="H2933" s="12">
        <f t="shared" si="183"/>
        <v>0</v>
      </c>
      <c r="I2933" s="324" t="s">
        <v>159</v>
      </c>
      <c r="J2933" s="17">
        <f>VLOOKUP(A2933,'TB 2023'!B:J,9,0)</f>
        <v>0</v>
      </c>
      <c r="K2933" s="18">
        <f t="shared" si="181"/>
        <v>0</v>
      </c>
      <c r="L2933" s="17">
        <f>VLOOKUP(A2933,'TB 2023'!B:M,12,0)</f>
        <v>50096.770000000004</v>
      </c>
      <c r="M2933" s="18">
        <f t="shared" si="184"/>
        <v>0</v>
      </c>
      <c r="O2933" s="15"/>
    </row>
    <row r="2934" spans="1:15" ht="13.5">
      <c r="A2934" s="13">
        <v>2010107005</v>
      </c>
      <c r="B2934" s="14" t="s">
        <v>2958</v>
      </c>
      <c r="C2934" s="15">
        <v>0</v>
      </c>
      <c r="D2934" s="15">
        <v>0</v>
      </c>
      <c r="E2934" s="15">
        <v>0</v>
      </c>
      <c r="F2934" s="15">
        <v>0</v>
      </c>
      <c r="G2934" s="11">
        <f t="shared" si="182"/>
        <v>0</v>
      </c>
      <c r="H2934" s="12">
        <f t="shared" si="183"/>
        <v>0</v>
      </c>
      <c r="I2934" s="324" t="s">
        <v>159</v>
      </c>
      <c r="J2934" s="17">
        <f>VLOOKUP(A2934,'TB 2023'!B:J,9,0)</f>
        <v>0</v>
      </c>
      <c r="K2934" s="18">
        <f t="shared" si="181"/>
        <v>0</v>
      </c>
      <c r="L2934" s="17">
        <f>VLOOKUP(A2934,'TB 2023'!B:M,12,0)</f>
        <v>0</v>
      </c>
      <c r="M2934" s="18">
        <f t="shared" si="184"/>
        <v>0</v>
      </c>
      <c r="O2934" s="15"/>
    </row>
    <row r="2935" spans="1:15" ht="13.5">
      <c r="A2935" s="13">
        <v>2010107006</v>
      </c>
      <c r="B2935" s="14" t="s">
        <v>2959</v>
      </c>
      <c r="C2935" s="15">
        <v>0</v>
      </c>
      <c r="D2935" s="15">
        <v>0</v>
      </c>
      <c r="E2935" s="15">
        <v>0</v>
      </c>
      <c r="F2935" s="15">
        <v>0</v>
      </c>
      <c r="G2935" s="11">
        <f t="shared" si="182"/>
        <v>0</v>
      </c>
      <c r="H2935" s="12">
        <f t="shared" si="183"/>
        <v>0</v>
      </c>
      <c r="I2935" s="324" t="s">
        <v>159</v>
      </c>
      <c r="J2935" s="17">
        <f>VLOOKUP(A2935,'TB 2023'!B:J,9,0)</f>
        <v>0</v>
      </c>
      <c r="K2935" s="18">
        <f t="shared" si="181"/>
        <v>0</v>
      </c>
      <c r="L2935" s="17">
        <f>VLOOKUP(A2935,'TB 2023'!B:M,12,0)</f>
        <v>0</v>
      </c>
      <c r="M2935" s="18">
        <f t="shared" si="184"/>
        <v>0</v>
      </c>
      <c r="O2935" s="15"/>
    </row>
    <row r="2936" spans="1:15" ht="13.5">
      <c r="A2936" s="13">
        <v>2010107007</v>
      </c>
      <c r="B2936" s="14" t="s">
        <v>2960</v>
      </c>
      <c r="C2936" s="15">
        <v>0</v>
      </c>
      <c r="D2936" s="15">
        <v>0</v>
      </c>
      <c r="E2936" s="15">
        <v>0</v>
      </c>
      <c r="F2936" s="15">
        <v>0</v>
      </c>
      <c r="G2936" s="11">
        <f t="shared" si="182"/>
        <v>0</v>
      </c>
      <c r="H2936" s="12">
        <f t="shared" si="183"/>
        <v>0</v>
      </c>
      <c r="I2936" s="324" t="s">
        <v>159</v>
      </c>
      <c r="J2936" s="17">
        <f>VLOOKUP(A2936,'TB 2023'!B:J,9,0)</f>
        <v>0</v>
      </c>
      <c r="K2936" s="18">
        <f t="shared" si="181"/>
        <v>0</v>
      </c>
      <c r="L2936" s="17">
        <f>VLOOKUP(A2936,'TB 2023'!B:M,12,0)</f>
        <v>0</v>
      </c>
      <c r="M2936" s="18">
        <f t="shared" si="184"/>
        <v>0</v>
      </c>
      <c r="O2936" s="15"/>
    </row>
    <row r="2937" spans="1:15" ht="13.5">
      <c r="A2937" s="13">
        <v>2010107008</v>
      </c>
      <c r="B2937" s="14" t="s">
        <v>2961</v>
      </c>
      <c r="C2937" s="15">
        <v>0</v>
      </c>
      <c r="D2937" s="15">
        <v>0</v>
      </c>
      <c r="E2937" s="15">
        <v>0</v>
      </c>
      <c r="F2937" s="15">
        <v>0</v>
      </c>
      <c r="G2937" s="11">
        <f t="shared" si="182"/>
        <v>0</v>
      </c>
      <c r="H2937" s="12">
        <f t="shared" si="183"/>
        <v>0</v>
      </c>
      <c r="I2937" s="324" t="s">
        <v>159</v>
      </c>
      <c r="J2937" s="17">
        <f>VLOOKUP(A2937,'TB 2023'!B:J,9,0)</f>
        <v>0</v>
      </c>
      <c r="K2937" s="18">
        <f t="shared" si="181"/>
        <v>0</v>
      </c>
      <c r="L2937" s="17">
        <f>VLOOKUP(A2937,'TB 2023'!B:M,12,0)</f>
        <v>0</v>
      </c>
      <c r="M2937" s="18">
        <f t="shared" si="184"/>
        <v>0</v>
      </c>
      <c r="O2937" s="15"/>
    </row>
    <row r="2938" spans="1:15" ht="13.5">
      <c r="A2938" s="13">
        <v>2010107009</v>
      </c>
      <c r="B2938" s="14" t="s">
        <v>2962</v>
      </c>
      <c r="C2938" s="15">
        <v>0</v>
      </c>
      <c r="D2938" s="15">
        <v>0</v>
      </c>
      <c r="E2938" s="15">
        <v>0</v>
      </c>
      <c r="F2938" s="15">
        <v>0</v>
      </c>
      <c r="G2938" s="11">
        <f t="shared" si="182"/>
        <v>0</v>
      </c>
      <c r="H2938" s="12">
        <f t="shared" si="183"/>
        <v>0</v>
      </c>
      <c r="I2938" s="324" t="s">
        <v>159</v>
      </c>
      <c r="J2938" s="17">
        <f>VLOOKUP(A2938,'TB 2023'!B:J,9,0)</f>
        <v>0</v>
      </c>
      <c r="K2938" s="18">
        <f t="shared" si="181"/>
        <v>0</v>
      </c>
      <c r="L2938" s="17">
        <f>VLOOKUP(A2938,'TB 2023'!B:M,12,0)</f>
        <v>0</v>
      </c>
      <c r="M2938" s="18">
        <f t="shared" si="184"/>
        <v>0</v>
      </c>
      <c r="O2938" s="15"/>
    </row>
    <row r="2939" spans="1:15" ht="13.5">
      <c r="A2939" s="13">
        <v>2010107010</v>
      </c>
      <c r="B2939" s="14" t="s">
        <v>2963</v>
      </c>
      <c r="C2939" s="15">
        <v>0</v>
      </c>
      <c r="D2939" s="15">
        <v>3765.26</v>
      </c>
      <c r="E2939" s="15">
        <v>0</v>
      </c>
      <c r="F2939" s="15">
        <v>0</v>
      </c>
      <c r="G2939" s="11">
        <f t="shared" si="182"/>
        <v>0</v>
      </c>
      <c r="H2939" s="12">
        <f t="shared" si="183"/>
        <v>3765.26</v>
      </c>
      <c r="I2939" s="324" t="s">
        <v>159</v>
      </c>
      <c r="J2939" s="17">
        <f>VLOOKUP(A2939,'TB 2023'!B:J,9,0)</f>
        <v>0</v>
      </c>
      <c r="K2939" s="18">
        <f t="shared" si="181"/>
        <v>0</v>
      </c>
      <c r="L2939" s="17">
        <f>VLOOKUP(A2939,'TB 2023'!B:M,12,0)</f>
        <v>0</v>
      </c>
      <c r="M2939" s="18">
        <f t="shared" si="184"/>
        <v>0</v>
      </c>
      <c r="O2939" s="15"/>
    </row>
    <row r="2940" spans="1:15" ht="13.5">
      <c r="A2940" s="13">
        <v>2010107011</v>
      </c>
      <c r="B2940" s="14" t="s">
        <v>2964</v>
      </c>
      <c r="C2940" s="15">
        <v>20655</v>
      </c>
      <c r="D2940" s="15">
        <v>0</v>
      </c>
      <c r="E2940" s="15">
        <v>0</v>
      </c>
      <c r="F2940" s="15">
        <v>20655</v>
      </c>
      <c r="G2940" s="11">
        <f t="shared" si="182"/>
        <v>0</v>
      </c>
      <c r="H2940" s="12">
        <f t="shared" si="183"/>
        <v>0</v>
      </c>
      <c r="I2940" s="324" t="s">
        <v>159</v>
      </c>
      <c r="J2940" s="17">
        <f>VLOOKUP(A2940,'TB 2023'!B:J,9,0)</f>
        <v>20655</v>
      </c>
      <c r="K2940" s="18">
        <f t="shared" si="181"/>
        <v>0</v>
      </c>
      <c r="L2940" s="17">
        <f>VLOOKUP(A2940,'TB 2023'!B:M,12,0)</f>
        <v>20655</v>
      </c>
      <c r="M2940" s="18">
        <f t="shared" si="184"/>
        <v>0</v>
      </c>
      <c r="O2940" s="15"/>
    </row>
    <row r="2941" spans="1:15" ht="13.5">
      <c r="A2941" s="13">
        <v>2010107012</v>
      </c>
      <c r="B2941" s="14" t="s">
        <v>2965</v>
      </c>
      <c r="C2941" s="15">
        <v>0</v>
      </c>
      <c r="D2941" s="15">
        <v>0</v>
      </c>
      <c r="E2941" s="15">
        <v>0</v>
      </c>
      <c r="F2941" s="15">
        <v>0</v>
      </c>
      <c r="G2941" s="11">
        <f t="shared" si="182"/>
        <v>0</v>
      </c>
      <c r="H2941" s="12">
        <f t="shared" si="183"/>
        <v>0</v>
      </c>
      <c r="I2941" s="324" t="s">
        <v>159</v>
      </c>
      <c r="J2941" s="17">
        <f>VLOOKUP(A2941,'TB 2023'!B:J,9,0)</f>
        <v>0</v>
      </c>
      <c r="K2941" s="18">
        <f t="shared" si="181"/>
        <v>0</v>
      </c>
      <c r="L2941" s="17">
        <f>VLOOKUP(A2941,'TB 2023'!B:M,12,0)</f>
        <v>0</v>
      </c>
      <c r="M2941" s="18">
        <f t="shared" si="184"/>
        <v>0</v>
      </c>
      <c r="O2941" s="15"/>
    </row>
    <row r="2942" spans="1:15" ht="13.5">
      <c r="A2942" s="13">
        <v>2010107013</v>
      </c>
      <c r="B2942" s="14" t="s">
        <v>2966</v>
      </c>
      <c r="C2942" s="15">
        <v>0</v>
      </c>
      <c r="D2942" s="15">
        <v>0</v>
      </c>
      <c r="E2942" s="15">
        <v>41485.97</v>
      </c>
      <c r="F2942" s="15">
        <v>41485.97</v>
      </c>
      <c r="G2942" s="11">
        <f t="shared" si="182"/>
        <v>0</v>
      </c>
      <c r="H2942" s="12">
        <f t="shared" si="183"/>
        <v>0</v>
      </c>
      <c r="I2942" s="324" t="s">
        <v>159</v>
      </c>
      <c r="J2942" s="17">
        <f>VLOOKUP(A2942,'TB 2023'!B:J,9,0)</f>
        <v>0</v>
      </c>
      <c r="K2942" s="18">
        <f t="shared" si="181"/>
        <v>0</v>
      </c>
      <c r="L2942" s="17">
        <f>VLOOKUP(A2942,'TB 2023'!B:M,12,0)</f>
        <v>41485.97</v>
      </c>
      <c r="M2942" s="18">
        <f t="shared" si="184"/>
        <v>0</v>
      </c>
      <c r="O2942" s="15"/>
    </row>
    <row r="2943" spans="1:15" ht="13.5">
      <c r="A2943" s="13">
        <v>2010107014</v>
      </c>
      <c r="B2943" s="14" t="s">
        <v>2967</v>
      </c>
      <c r="C2943" s="15">
        <v>0</v>
      </c>
      <c r="D2943" s="15">
        <v>0</v>
      </c>
      <c r="E2943" s="15">
        <v>0</v>
      </c>
      <c r="F2943" s="15">
        <v>0</v>
      </c>
      <c r="G2943" s="11">
        <f t="shared" si="182"/>
        <v>0</v>
      </c>
      <c r="H2943" s="12">
        <f t="shared" si="183"/>
        <v>0</v>
      </c>
      <c r="I2943" s="324" t="s">
        <v>159</v>
      </c>
      <c r="J2943" s="17">
        <f>VLOOKUP(A2943,'TB 2023'!B:J,9,0)</f>
        <v>0</v>
      </c>
      <c r="K2943" s="18">
        <f t="shared" si="181"/>
        <v>0</v>
      </c>
      <c r="L2943" s="17">
        <f>VLOOKUP(A2943,'TB 2023'!B:M,12,0)</f>
        <v>0</v>
      </c>
      <c r="M2943" s="18">
        <f t="shared" si="184"/>
        <v>0</v>
      </c>
      <c r="O2943" s="15"/>
    </row>
    <row r="2944" spans="1:15" ht="13.5">
      <c r="A2944" s="13">
        <v>2010107015</v>
      </c>
      <c r="B2944" s="14" t="s">
        <v>3314</v>
      </c>
      <c r="C2944" s="15">
        <v>0</v>
      </c>
      <c r="D2944" s="15">
        <v>0</v>
      </c>
      <c r="E2944" s="15">
        <v>7743.7299899999998</v>
      </c>
      <c r="F2944" s="15">
        <v>7743.7300000000005</v>
      </c>
      <c r="G2944" s="11">
        <f t="shared" si="182"/>
        <v>0</v>
      </c>
      <c r="H2944" s="12">
        <f t="shared" si="183"/>
        <v>1.0000000656873453E-5</v>
      </c>
      <c r="I2944" s="324" t="s">
        <v>159</v>
      </c>
      <c r="J2944" s="17">
        <f>VLOOKUP(A2944,'TB 2023'!B:J,9,0)</f>
        <v>0</v>
      </c>
      <c r="K2944" s="18">
        <f t="shared" si="181"/>
        <v>0</v>
      </c>
      <c r="L2944" s="17">
        <f>VLOOKUP(A2944,'TB 2023'!B:M,12,0)</f>
        <v>7743.7300000000005</v>
      </c>
      <c r="M2944" s="18">
        <f t="shared" si="184"/>
        <v>0</v>
      </c>
      <c r="O2944" s="15"/>
    </row>
    <row r="2945" spans="1:15" ht="13.5">
      <c r="A2945" s="13">
        <v>2010107016</v>
      </c>
      <c r="B2945" s="14" t="s">
        <v>2969</v>
      </c>
      <c r="C2945" s="15">
        <v>3757</v>
      </c>
      <c r="D2945" s="15">
        <v>0</v>
      </c>
      <c r="E2945" s="15">
        <v>0</v>
      </c>
      <c r="F2945" s="15">
        <v>3757</v>
      </c>
      <c r="G2945" s="11">
        <f t="shared" si="182"/>
        <v>0</v>
      </c>
      <c r="H2945" s="12">
        <f t="shared" si="183"/>
        <v>0</v>
      </c>
      <c r="I2945" s="324" t="s">
        <v>159</v>
      </c>
      <c r="J2945" s="17">
        <f>VLOOKUP(A2945,'TB 2023'!B:J,9,0)</f>
        <v>3757</v>
      </c>
      <c r="K2945" s="18">
        <f t="shared" si="181"/>
        <v>0</v>
      </c>
      <c r="L2945" s="17">
        <f>VLOOKUP(A2945,'TB 2023'!B:M,12,0)</f>
        <v>3757</v>
      </c>
      <c r="M2945" s="18">
        <f t="shared" si="184"/>
        <v>0</v>
      </c>
      <c r="O2945" s="15"/>
    </row>
    <row r="2946" spans="1:15" ht="13.5">
      <c r="A2946" s="13">
        <v>2010107017</v>
      </c>
      <c r="B2946" s="14" t="s">
        <v>2970</v>
      </c>
      <c r="C2946" s="15">
        <v>0</v>
      </c>
      <c r="D2946" s="15">
        <v>0</v>
      </c>
      <c r="E2946" s="15">
        <v>0</v>
      </c>
      <c r="F2946" s="15">
        <v>0</v>
      </c>
      <c r="G2946" s="11">
        <f t="shared" si="182"/>
        <v>0</v>
      </c>
      <c r="H2946" s="12">
        <f t="shared" si="183"/>
        <v>0</v>
      </c>
      <c r="I2946" s="324" t="s">
        <v>159</v>
      </c>
      <c r="J2946" s="17">
        <f>VLOOKUP(A2946,'TB 2023'!B:J,9,0)</f>
        <v>0</v>
      </c>
      <c r="K2946" s="18">
        <f t="shared" si="181"/>
        <v>0</v>
      </c>
      <c r="L2946" s="17">
        <f>VLOOKUP(A2946,'TB 2023'!B:M,12,0)</f>
        <v>0</v>
      </c>
      <c r="M2946" s="18">
        <f t="shared" si="184"/>
        <v>0</v>
      </c>
      <c r="O2946" s="15"/>
    </row>
    <row r="2947" spans="1:15" ht="13.5">
      <c r="A2947" s="13">
        <v>2010107018</v>
      </c>
      <c r="B2947" s="14" t="s">
        <v>2971</v>
      </c>
      <c r="C2947" s="15">
        <v>0</v>
      </c>
      <c r="D2947" s="15">
        <v>0</v>
      </c>
      <c r="E2947" s="15">
        <v>0</v>
      </c>
      <c r="F2947" s="15">
        <v>0</v>
      </c>
      <c r="G2947" s="11">
        <f t="shared" si="182"/>
        <v>0</v>
      </c>
      <c r="H2947" s="12">
        <f t="shared" si="183"/>
        <v>0</v>
      </c>
      <c r="I2947" s="324" t="s">
        <v>159</v>
      </c>
      <c r="J2947" s="17">
        <f>VLOOKUP(A2947,'TB 2023'!B:J,9,0)</f>
        <v>0</v>
      </c>
      <c r="K2947" s="18">
        <f t="shared" si="181"/>
        <v>0</v>
      </c>
      <c r="L2947" s="17">
        <f>VLOOKUP(A2947,'TB 2023'!B:M,12,0)</f>
        <v>0</v>
      </c>
      <c r="M2947" s="18">
        <f t="shared" si="184"/>
        <v>0</v>
      </c>
      <c r="O2947" s="15"/>
    </row>
    <row r="2948" spans="1:15" ht="13.5">
      <c r="A2948" s="13">
        <v>2010107019</v>
      </c>
      <c r="B2948" s="14" t="s">
        <v>2972</v>
      </c>
      <c r="C2948" s="15">
        <v>0</v>
      </c>
      <c r="D2948" s="15">
        <v>0</v>
      </c>
      <c r="E2948" s="15">
        <v>0</v>
      </c>
      <c r="F2948" s="15">
        <v>0</v>
      </c>
      <c r="G2948" s="11">
        <f t="shared" si="182"/>
        <v>0</v>
      </c>
      <c r="H2948" s="12">
        <f t="shared" si="183"/>
        <v>0</v>
      </c>
      <c r="I2948" s="324" t="s">
        <v>159</v>
      </c>
      <c r="J2948" s="17">
        <f>VLOOKUP(A2948,'TB 2023'!B:J,9,0)</f>
        <v>0</v>
      </c>
      <c r="K2948" s="18">
        <f t="shared" si="181"/>
        <v>0</v>
      </c>
      <c r="L2948" s="17">
        <f>VLOOKUP(A2948,'TB 2023'!B:M,12,0)</f>
        <v>0</v>
      </c>
      <c r="M2948" s="18">
        <f t="shared" si="184"/>
        <v>0</v>
      </c>
      <c r="O2948" s="15"/>
    </row>
    <row r="2949" spans="1:15" ht="13.5">
      <c r="A2949" s="13">
        <v>2010107020</v>
      </c>
      <c r="B2949" s="14" t="s">
        <v>2973</v>
      </c>
      <c r="C2949" s="15">
        <v>0</v>
      </c>
      <c r="D2949" s="15">
        <v>0</v>
      </c>
      <c r="E2949" s="15">
        <v>0</v>
      </c>
      <c r="F2949" s="15">
        <v>0</v>
      </c>
      <c r="G2949" s="11">
        <f t="shared" si="182"/>
        <v>0</v>
      </c>
      <c r="H2949" s="12">
        <f t="shared" si="183"/>
        <v>0</v>
      </c>
      <c r="I2949" s="324" t="s">
        <v>159</v>
      </c>
      <c r="J2949" s="17">
        <f>VLOOKUP(A2949,'TB 2023'!B:J,9,0)</f>
        <v>0</v>
      </c>
      <c r="K2949" s="18">
        <f t="shared" ref="K2949:K3012" si="185">J2949-C2949</f>
        <v>0</v>
      </c>
      <c r="L2949" s="17">
        <f>VLOOKUP(A2949,'TB 2023'!B:M,12,0)</f>
        <v>0</v>
      </c>
      <c r="M2949" s="18">
        <f t="shared" si="184"/>
        <v>0</v>
      </c>
      <c r="O2949" s="15"/>
    </row>
    <row r="2950" spans="1:15" ht="13.5">
      <c r="A2950" s="13">
        <v>2010107021</v>
      </c>
      <c r="B2950" s="14" t="s">
        <v>2974</v>
      </c>
      <c r="C2950" s="15">
        <v>92985.75</v>
      </c>
      <c r="D2950" s="15">
        <v>0</v>
      </c>
      <c r="E2950" s="15">
        <v>0</v>
      </c>
      <c r="F2950" s="15">
        <v>0</v>
      </c>
      <c r="G2950" s="11">
        <f t="shared" ref="G2950:G3013" si="186">IF((C2950+E2950)-(D2950+F2950)&lt;0,0,(C2950+E2950)-(D2950+F2950))</f>
        <v>92985.75</v>
      </c>
      <c r="H2950" s="12">
        <f t="shared" ref="H2950:H3013" si="187">-IF((C2950+E2950)-(D2950+F2950)&lt;0,(C2950+E2950)-(D2950+F2950),0)</f>
        <v>0</v>
      </c>
      <c r="I2950" s="324" t="s">
        <v>159</v>
      </c>
      <c r="J2950" s="17">
        <f>VLOOKUP(A2950,'TB 2023'!B:J,9,0)</f>
        <v>92985.75</v>
      </c>
      <c r="K2950" s="18">
        <f t="shared" si="185"/>
        <v>0</v>
      </c>
      <c r="L2950" s="17">
        <f>VLOOKUP(A2950,'TB 2023'!B:M,12,0)</f>
        <v>0</v>
      </c>
      <c r="M2950" s="18">
        <f t="shared" ref="M2950:M3013" si="188">L2950-F2950</f>
        <v>0</v>
      </c>
      <c r="O2950" s="15"/>
    </row>
    <row r="2951" spans="1:15" ht="13.5">
      <c r="A2951" s="13">
        <v>2010107022</v>
      </c>
      <c r="B2951" s="14" t="s">
        <v>2975</v>
      </c>
      <c r="C2951" s="15">
        <v>0</v>
      </c>
      <c r="D2951" s="15">
        <v>0</v>
      </c>
      <c r="E2951" s="15">
        <v>0</v>
      </c>
      <c r="F2951" s="15">
        <v>0</v>
      </c>
      <c r="G2951" s="11">
        <f t="shared" si="186"/>
        <v>0</v>
      </c>
      <c r="H2951" s="12">
        <f t="shared" si="187"/>
        <v>0</v>
      </c>
      <c r="I2951" s="324" t="s">
        <v>159</v>
      </c>
      <c r="J2951" s="17">
        <f>VLOOKUP(A2951,'TB 2023'!B:J,9,0)</f>
        <v>0</v>
      </c>
      <c r="K2951" s="18">
        <f t="shared" si="185"/>
        <v>0</v>
      </c>
      <c r="L2951" s="17">
        <f>VLOOKUP(A2951,'TB 2023'!B:M,12,0)</f>
        <v>0</v>
      </c>
      <c r="M2951" s="18">
        <f t="shared" si="188"/>
        <v>0</v>
      </c>
      <c r="O2951" s="15"/>
    </row>
    <row r="2952" spans="1:15" ht="13.5">
      <c r="A2952" s="13">
        <v>2010107023</v>
      </c>
      <c r="B2952" s="14" t="s">
        <v>3341</v>
      </c>
      <c r="C2952" s="15">
        <v>0</v>
      </c>
      <c r="D2952" s="15">
        <v>0</v>
      </c>
      <c r="E2952" s="15">
        <v>558636.46</v>
      </c>
      <c r="F2952" s="15">
        <v>547008.96</v>
      </c>
      <c r="G2952" s="11">
        <f t="shared" si="186"/>
        <v>11627.5</v>
      </c>
      <c r="H2952" s="12">
        <f t="shared" si="187"/>
        <v>0</v>
      </c>
      <c r="I2952" s="324" t="s">
        <v>159</v>
      </c>
      <c r="J2952" s="17">
        <f>VLOOKUP(A2952,'TB 2023'!B:J,9,0)</f>
        <v>0</v>
      </c>
      <c r="K2952" s="18">
        <f t="shared" si="185"/>
        <v>0</v>
      </c>
      <c r="L2952" s="17">
        <f>VLOOKUP(A2952,'TB 2023'!B:M,12,0)</f>
        <v>547008.96</v>
      </c>
      <c r="M2952" s="18">
        <f t="shared" si="188"/>
        <v>0</v>
      </c>
      <c r="O2952" s="15"/>
    </row>
    <row r="2953" spans="1:15" ht="13.5">
      <c r="A2953" s="13">
        <v>2010107024</v>
      </c>
      <c r="B2953" s="14" t="s">
        <v>2977</v>
      </c>
      <c r="C2953" s="15">
        <v>0</v>
      </c>
      <c r="D2953" s="15">
        <v>0</v>
      </c>
      <c r="E2953" s="15">
        <v>0</v>
      </c>
      <c r="F2953" s="15">
        <v>0</v>
      </c>
      <c r="G2953" s="11">
        <f t="shared" si="186"/>
        <v>0</v>
      </c>
      <c r="H2953" s="12">
        <f t="shared" si="187"/>
        <v>0</v>
      </c>
      <c r="I2953" s="324" t="s">
        <v>159</v>
      </c>
      <c r="J2953" s="17">
        <f>VLOOKUP(A2953,'TB 2023'!B:J,9,0)</f>
        <v>0</v>
      </c>
      <c r="K2953" s="18">
        <f t="shared" si="185"/>
        <v>0</v>
      </c>
      <c r="L2953" s="17">
        <f>VLOOKUP(A2953,'TB 2023'!B:M,12,0)</f>
        <v>0</v>
      </c>
      <c r="M2953" s="18">
        <f t="shared" si="188"/>
        <v>0</v>
      </c>
      <c r="O2953" s="15"/>
    </row>
    <row r="2954" spans="1:15" ht="13.5">
      <c r="A2954" s="13">
        <v>2010107025</v>
      </c>
      <c r="B2954" s="14" t="s">
        <v>2978</v>
      </c>
      <c r="C2954" s="15">
        <v>0</v>
      </c>
      <c r="D2954" s="15">
        <v>0</v>
      </c>
      <c r="E2954" s="15">
        <v>11680.65</v>
      </c>
      <c r="F2954" s="15">
        <v>269.85000000000002</v>
      </c>
      <c r="G2954" s="11">
        <f t="shared" si="186"/>
        <v>11410.8</v>
      </c>
      <c r="H2954" s="12">
        <f t="shared" si="187"/>
        <v>0</v>
      </c>
      <c r="I2954" s="324" t="s">
        <v>159</v>
      </c>
      <c r="J2954" s="17">
        <f>VLOOKUP(A2954,'TB 2023'!B:J,9,0)</f>
        <v>0</v>
      </c>
      <c r="K2954" s="18">
        <f t="shared" si="185"/>
        <v>0</v>
      </c>
      <c r="L2954" s="17">
        <f>VLOOKUP(A2954,'TB 2023'!B:M,12,0)</f>
        <v>269.85000000000002</v>
      </c>
      <c r="M2954" s="18">
        <f t="shared" si="188"/>
        <v>0</v>
      </c>
      <c r="O2954" s="15"/>
    </row>
    <row r="2955" spans="1:15" ht="13.5">
      <c r="A2955" s="13">
        <v>2010107026</v>
      </c>
      <c r="B2955" s="14" t="s">
        <v>2979</v>
      </c>
      <c r="C2955" s="15">
        <v>0</v>
      </c>
      <c r="D2955" s="15">
        <v>0</v>
      </c>
      <c r="E2955" s="15">
        <v>56704.4</v>
      </c>
      <c r="F2955" s="15">
        <v>56704.4</v>
      </c>
      <c r="G2955" s="11">
        <f t="shared" si="186"/>
        <v>0</v>
      </c>
      <c r="H2955" s="12">
        <f t="shared" si="187"/>
        <v>0</v>
      </c>
      <c r="I2955" s="324" t="s">
        <v>159</v>
      </c>
      <c r="J2955" s="17">
        <f>VLOOKUP(A2955,'TB 2023'!B:J,9,0)</f>
        <v>0</v>
      </c>
      <c r="K2955" s="18">
        <f t="shared" si="185"/>
        <v>0</v>
      </c>
      <c r="L2955" s="17">
        <f>VLOOKUP(A2955,'TB 2023'!B:M,12,0)</f>
        <v>56704.4</v>
      </c>
      <c r="M2955" s="18">
        <f t="shared" si="188"/>
        <v>0</v>
      </c>
      <c r="O2955" s="15"/>
    </row>
    <row r="2956" spans="1:15" ht="13.5">
      <c r="A2956" s="13">
        <v>2010107027</v>
      </c>
      <c r="B2956" s="14" t="s">
        <v>2980</v>
      </c>
      <c r="C2956" s="15">
        <v>0</v>
      </c>
      <c r="D2956" s="15">
        <v>0</v>
      </c>
      <c r="E2956" s="15">
        <v>98039.34</v>
      </c>
      <c r="F2956" s="15">
        <v>98039.34</v>
      </c>
      <c r="G2956" s="11">
        <f t="shared" si="186"/>
        <v>0</v>
      </c>
      <c r="H2956" s="12">
        <f t="shared" si="187"/>
        <v>0</v>
      </c>
      <c r="I2956" s="324" t="s">
        <v>159</v>
      </c>
      <c r="J2956" s="17">
        <f>VLOOKUP(A2956,'TB 2023'!B:J,9,0)</f>
        <v>0</v>
      </c>
      <c r="K2956" s="18">
        <f t="shared" si="185"/>
        <v>0</v>
      </c>
      <c r="L2956" s="17">
        <f>VLOOKUP(A2956,'TB 2023'!B:M,12,0)</f>
        <v>98039.34</v>
      </c>
      <c r="M2956" s="18">
        <f t="shared" si="188"/>
        <v>0</v>
      </c>
      <c r="O2956" s="15"/>
    </row>
    <row r="2957" spans="1:15" ht="13.5">
      <c r="A2957" s="13">
        <v>2010107028</v>
      </c>
      <c r="B2957" s="14" t="s">
        <v>2981</v>
      </c>
      <c r="C2957" s="15">
        <v>0</v>
      </c>
      <c r="D2957" s="15">
        <v>0</v>
      </c>
      <c r="E2957" s="15">
        <v>33176.080000000002</v>
      </c>
      <c r="F2957" s="15">
        <v>33176.080000000002</v>
      </c>
      <c r="G2957" s="11">
        <f t="shared" si="186"/>
        <v>0</v>
      </c>
      <c r="H2957" s="12">
        <f t="shared" si="187"/>
        <v>0</v>
      </c>
      <c r="I2957" s="324" t="s">
        <v>159</v>
      </c>
      <c r="J2957" s="17">
        <f>VLOOKUP(A2957,'TB 2023'!B:J,9,0)</f>
        <v>0</v>
      </c>
      <c r="K2957" s="18">
        <f t="shared" si="185"/>
        <v>0</v>
      </c>
      <c r="L2957" s="17">
        <f>VLOOKUP(A2957,'TB 2023'!B:M,12,0)</f>
        <v>33176.080000000002</v>
      </c>
      <c r="M2957" s="18">
        <f t="shared" si="188"/>
        <v>0</v>
      </c>
      <c r="O2957" s="15"/>
    </row>
    <row r="2958" spans="1:15" ht="13.5">
      <c r="A2958" s="13">
        <v>2010107029</v>
      </c>
      <c r="B2958" s="14" t="s">
        <v>2982</v>
      </c>
      <c r="C2958" s="15">
        <v>0</v>
      </c>
      <c r="D2958" s="15">
        <v>0</v>
      </c>
      <c r="E2958" s="15">
        <v>762</v>
      </c>
      <c r="F2958" s="15">
        <v>762</v>
      </c>
      <c r="G2958" s="11">
        <f t="shared" si="186"/>
        <v>0</v>
      </c>
      <c r="H2958" s="12">
        <f t="shared" si="187"/>
        <v>0</v>
      </c>
      <c r="I2958" s="324" t="s">
        <v>159</v>
      </c>
      <c r="J2958" s="17">
        <f>VLOOKUP(A2958,'TB 2023'!B:J,9,0)</f>
        <v>0</v>
      </c>
      <c r="K2958" s="18">
        <f t="shared" si="185"/>
        <v>0</v>
      </c>
      <c r="L2958" s="17">
        <f>VLOOKUP(A2958,'TB 2023'!B:M,12,0)</f>
        <v>762</v>
      </c>
      <c r="M2958" s="18">
        <f t="shared" si="188"/>
        <v>0</v>
      </c>
      <c r="O2958" s="15"/>
    </row>
    <row r="2959" spans="1:15" ht="13.5">
      <c r="A2959" s="13">
        <v>2010107030</v>
      </c>
      <c r="B2959" s="14" t="s">
        <v>2983</v>
      </c>
      <c r="C2959" s="15">
        <v>0</v>
      </c>
      <c r="D2959" s="15">
        <v>0</v>
      </c>
      <c r="E2959" s="15">
        <v>13511.880000000001</v>
      </c>
      <c r="F2959" s="15">
        <v>13511.880000000001</v>
      </c>
      <c r="G2959" s="11">
        <f t="shared" si="186"/>
        <v>0</v>
      </c>
      <c r="H2959" s="12">
        <f t="shared" si="187"/>
        <v>0</v>
      </c>
      <c r="I2959" s="324" t="s">
        <v>159</v>
      </c>
      <c r="J2959" s="17">
        <f>VLOOKUP(A2959,'TB 2023'!B:J,9,0)</f>
        <v>0</v>
      </c>
      <c r="K2959" s="18">
        <f t="shared" si="185"/>
        <v>0</v>
      </c>
      <c r="L2959" s="17">
        <f>VLOOKUP(A2959,'TB 2023'!B:M,12,0)</f>
        <v>13511.880000000001</v>
      </c>
      <c r="M2959" s="18">
        <f t="shared" si="188"/>
        <v>0</v>
      </c>
      <c r="O2959" s="15"/>
    </row>
    <row r="2960" spans="1:15" ht="13.5">
      <c r="A2960" s="13">
        <v>2010107031</v>
      </c>
      <c r="B2960" s="14" t="s">
        <v>2984</v>
      </c>
      <c r="C2960" s="15">
        <v>0</v>
      </c>
      <c r="D2960" s="15">
        <v>0</v>
      </c>
      <c r="E2960" s="15">
        <v>10030</v>
      </c>
      <c r="F2960" s="15">
        <v>0</v>
      </c>
      <c r="G2960" s="11">
        <f t="shared" si="186"/>
        <v>10030</v>
      </c>
      <c r="H2960" s="12">
        <f t="shared" si="187"/>
        <v>0</v>
      </c>
      <c r="I2960" s="324" t="s">
        <v>159</v>
      </c>
      <c r="J2960" s="17">
        <f>VLOOKUP(A2960,'TB 2023'!B:J,9,0)</f>
        <v>0</v>
      </c>
      <c r="K2960" s="18">
        <f t="shared" si="185"/>
        <v>0</v>
      </c>
      <c r="L2960" s="17">
        <f>VLOOKUP(A2960,'TB 2023'!B:M,12,0)</f>
        <v>0</v>
      </c>
      <c r="M2960" s="18">
        <f t="shared" si="188"/>
        <v>0</v>
      </c>
      <c r="O2960" s="15"/>
    </row>
    <row r="2961" spans="1:15" ht="13.5">
      <c r="A2961" s="13">
        <v>2010107032</v>
      </c>
      <c r="B2961" s="14" t="s">
        <v>2985</v>
      </c>
      <c r="C2961" s="15">
        <v>0</v>
      </c>
      <c r="D2961" s="15">
        <v>0</v>
      </c>
      <c r="E2961" s="15">
        <v>0</v>
      </c>
      <c r="F2961" s="15">
        <v>0</v>
      </c>
      <c r="G2961" s="11">
        <f t="shared" si="186"/>
        <v>0</v>
      </c>
      <c r="H2961" s="12">
        <f t="shared" si="187"/>
        <v>0</v>
      </c>
      <c r="I2961" s="324" t="s">
        <v>159</v>
      </c>
      <c r="J2961" s="17">
        <f>VLOOKUP(A2961,'TB 2023'!B:J,9,0)</f>
        <v>0</v>
      </c>
      <c r="K2961" s="18">
        <f t="shared" si="185"/>
        <v>0</v>
      </c>
      <c r="L2961" s="17">
        <f>VLOOKUP(A2961,'TB 2023'!B:M,12,0)</f>
        <v>0</v>
      </c>
      <c r="M2961" s="18">
        <f t="shared" si="188"/>
        <v>0</v>
      </c>
      <c r="O2961" s="15"/>
    </row>
    <row r="2962" spans="1:15" ht="13.5">
      <c r="A2962" s="13">
        <v>2010107033</v>
      </c>
      <c r="B2962" s="14" t="s">
        <v>3294</v>
      </c>
      <c r="C2962" s="15">
        <v>0</v>
      </c>
      <c r="D2962" s="15">
        <v>0</v>
      </c>
      <c r="E2962" s="15">
        <v>22542</v>
      </c>
      <c r="F2962" s="15">
        <v>0</v>
      </c>
      <c r="G2962" s="11">
        <f t="shared" si="186"/>
        <v>22542</v>
      </c>
      <c r="H2962" s="12">
        <f t="shared" si="187"/>
        <v>0</v>
      </c>
      <c r="I2962" s="324" t="s">
        <v>159</v>
      </c>
      <c r="J2962" s="17">
        <f>VLOOKUP(A2962,'TB 2023'!B:J,9,0)</f>
        <v>0</v>
      </c>
      <c r="K2962" s="18">
        <f t="shared" si="185"/>
        <v>0</v>
      </c>
      <c r="L2962" s="17">
        <f>VLOOKUP(A2962,'TB 2023'!B:M,12,0)</f>
        <v>0</v>
      </c>
      <c r="M2962" s="18">
        <f t="shared" si="188"/>
        <v>0</v>
      </c>
      <c r="O2962" s="15"/>
    </row>
    <row r="2963" spans="1:15" ht="13.5">
      <c r="A2963" s="13">
        <v>2010107034</v>
      </c>
      <c r="B2963" s="14" t="s">
        <v>3342</v>
      </c>
      <c r="C2963" s="15">
        <v>0</v>
      </c>
      <c r="D2963" s="15">
        <v>0</v>
      </c>
      <c r="E2963" s="15">
        <v>86352</v>
      </c>
      <c r="F2963" s="15">
        <v>0</v>
      </c>
      <c r="G2963" s="11">
        <f t="shared" si="186"/>
        <v>86352</v>
      </c>
      <c r="H2963" s="12">
        <f t="shared" si="187"/>
        <v>0</v>
      </c>
      <c r="I2963" s="324" t="s">
        <v>159</v>
      </c>
      <c r="J2963" s="17">
        <f>VLOOKUP(A2963,'TB 2023'!B:J,9,0)</f>
        <v>0</v>
      </c>
      <c r="K2963" s="18">
        <f t="shared" si="185"/>
        <v>0</v>
      </c>
      <c r="L2963" s="17">
        <f>VLOOKUP(A2963,'TB 2023'!B:M,12,0)</f>
        <v>0</v>
      </c>
      <c r="M2963" s="18">
        <f t="shared" si="188"/>
        <v>0</v>
      </c>
      <c r="O2963" s="15"/>
    </row>
    <row r="2964" spans="1:15" ht="13.5">
      <c r="A2964" s="13">
        <v>2010107035</v>
      </c>
      <c r="B2964" s="14" t="s">
        <v>4289</v>
      </c>
      <c r="C2964" s="15">
        <v>0</v>
      </c>
      <c r="D2964" s="15">
        <v>0</v>
      </c>
      <c r="E2964" s="15">
        <v>79670</v>
      </c>
      <c r="F2964" s="15">
        <v>0</v>
      </c>
      <c r="G2964" s="11">
        <f t="shared" si="186"/>
        <v>79670</v>
      </c>
      <c r="H2964" s="12">
        <f t="shared" si="187"/>
        <v>0</v>
      </c>
      <c r="I2964" s="324" t="s">
        <v>159</v>
      </c>
      <c r="J2964" s="17">
        <f>VLOOKUP(A2964,'TB 2023'!B:J,9,0)</f>
        <v>0</v>
      </c>
      <c r="K2964" s="18">
        <f t="shared" si="185"/>
        <v>0</v>
      </c>
      <c r="L2964" s="17">
        <f>VLOOKUP(A2964,'TB 2023'!B:M,12,0)</f>
        <v>0</v>
      </c>
      <c r="M2964" s="18">
        <f t="shared" si="188"/>
        <v>0</v>
      </c>
      <c r="O2964" s="15"/>
    </row>
    <row r="2965" spans="1:15" ht="13.5">
      <c r="A2965" s="13">
        <v>10101010301</v>
      </c>
      <c r="B2965" s="14" t="s">
        <v>2986</v>
      </c>
      <c r="C2965" s="15">
        <v>652.96</v>
      </c>
      <c r="D2965" s="15">
        <v>0</v>
      </c>
      <c r="E2965" s="15">
        <v>0</v>
      </c>
      <c r="F2965" s="15">
        <v>0</v>
      </c>
      <c r="G2965" s="11">
        <f t="shared" si="186"/>
        <v>652.96</v>
      </c>
      <c r="H2965" s="12">
        <f t="shared" si="187"/>
        <v>0</v>
      </c>
      <c r="I2965" s="324" t="s">
        <v>159</v>
      </c>
      <c r="J2965" s="17">
        <f>VLOOKUP(A2965,'TB 2023'!B:J,9,0)</f>
        <v>652.96</v>
      </c>
      <c r="K2965" s="18">
        <f t="shared" si="185"/>
        <v>0</v>
      </c>
      <c r="L2965" s="17">
        <f>VLOOKUP(A2965,'TB 2023'!B:M,12,0)</f>
        <v>0</v>
      </c>
      <c r="M2965" s="18">
        <f t="shared" si="188"/>
        <v>0</v>
      </c>
      <c r="O2965" s="15"/>
    </row>
    <row r="2966" spans="1:15" ht="13.5">
      <c r="A2966" s="13">
        <v>10101010401</v>
      </c>
      <c r="B2966" s="14" t="s">
        <v>2987</v>
      </c>
      <c r="C2966" s="15">
        <v>0</v>
      </c>
      <c r="D2966" s="15">
        <v>0</v>
      </c>
      <c r="E2966" s="15">
        <v>245729.13</v>
      </c>
      <c r="F2966" s="15">
        <v>245729.13</v>
      </c>
      <c r="G2966" s="11">
        <f t="shared" si="186"/>
        <v>0</v>
      </c>
      <c r="H2966" s="12">
        <f t="shared" si="187"/>
        <v>0</v>
      </c>
      <c r="I2966" s="324" t="s">
        <v>159</v>
      </c>
      <c r="J2966" s="17">
        <f>VLOOKUP(A2966,'TB 2023'!B:J,9,0)</f>
        <v>0</v>
      </c>
      <c r="K2966" s="18">
        <f t="shared" si="185"/>
        <v>0</v>
      </c>
      <c r="L2966" s="17">
        <f>VLOOKUP(A2966,'TB 2023'!B:M,12,0)</f>
        <v>245729.13</v>
      </c>
      <c r="M2966" s="18">
        <f t="shared" si="188"/>
        <v>0</v>
      </c>
      <c r="O2966" s="15"/>
    </row>
    <row r="2967" spans="1:15" ht="13.5">
      <c r="A2967" s="13">
        <v>10101010601</v>
      </c>
      <c r="B2967" s="14" t="s">
        <v>2988</v>
      </c>
      <c r="C2967" s="15">
        <v>75742.42</v>
      </c>
      <c r="D2967" s="15">
        <v>0</v>
      </c>
      <c r="E2967" s="15">
        <v>236633.03</v>
      </c>
      <c r="F2967" s="15">
        <v>165675.94</v>
      </c>
      <c r="G2967" s="11">
        <f t="shared" si="186"/>
        <v>146699.51</v>
      </c>
      <c r="H2967" s="12">
        <f t="shared" si="187"/>
        <v>0</v>
      </c>
      <c r="I2967" s="324" t="s">
        <v>159</v>
      </c>
      <c r="J2967" s="17">
        <f>VLOOKUP(A2967,'TB 2023'!B:J,9,0)</f>
        <v>75742.42</v>
      </c>
      <c r="K2967" s="18">
        <f t="shared" si="185"/>
        <v>0</v>
      </c>
      <c r="L2967" s="17">
        <f>VLOOKUP(A2967,'TB 2023'!B:M,12,0)</f>
        <v>165675.94</v>
      </c>
      <c r="M2967" s="18">
        <f t="shared" si="188"/>
        <v>0</v>
      </c>
      <c r="O2967" s="15"/>
    </row>
    <row r="2968" spans="1:15" ht="13.5">
      <c r="A2968" s="13">
        <v>10101010602</v>
      </c>
      <c r="B2968" s="14" t="s">
        <v>2989</v>
      </c>
      <c r="C2968" s="15">
        <v>0</v>
      </c>
      <c r="D2968" s="15">
        <v>0</v>
      </c>
      <c r="E2968" s="15">
        <v>0</v>
      </c>
      <c r="F2968" s="15">
        <v>0</v>
      </c>
      <c r="G2968" s="11">
        <f t="shared" si="186"/>
        <v>0</v>
      </c>
      <c r="H2968" s="12">
        <f t="shared" si="187"/>
        <v>0</v>
      </c>
      <c r="I2968" s="324" t="s">
        <v>159</v>
      </c>
      <c r="J2968" s="17">
        <f>VLOOKUP(A2968,'TB 2023'!B:J,9,0)</f>
        <v>0</v>
      </c>
      <c r="K2968" s="18">
        <f t="shared" si="185"/>
        <v>0</v>
      </c>
      <c r="L2968" s="17">
        <f>VLOOKUP(A2968,'TB 2023'!B:M,12,0)</f>
        <v>0</v>
      </c>
      <c r="M2968" s="18">
        <f t="shared" si="188"/>
        <v>0</v>
      </c>
      <c r="O2968" s="15"/>
    </row>
    <row r="2969" spans="1:15" ht="13.5">
      <c r="A2969" s="13">
        <v>10101010603</v>
      </c>
      <c r="B2969" s="14" t="s">
        <v>2990</v>
      </c>
      <c r="C2969" s="15">
        <v>1555726.55</v>
      </c>
      <c r="D2969" s="15">
        <v>0</v>
      </c>
      <c r="E2969" s="15">
        <v>1310901.6300000001</v>
      </c>
      <c r="F2969" s="15">
        <v>2680881.21</v>
      </c>
      <c r="G2969" s="11">
        <f t="shared" si="186"/>
        <v>185746.9700000002</v>
      </c>
      <c r="H2969" s="12">
        <f t="shared" si="187"/>
        <v>0</v>
      </c>
      <c r="I2969" s="324" t="s">
        <v>159</v>
      </c>
      <c r="J2969" s="17">
        <f>VLOOKUP(A2969,'TB 2023'!B:J,9,0)</f>
        <v>1555726.55</v>
      </c>
      <c r="K2969" s="18">
        <f t="shared" si="185"/>
        <v>0</v>
      </c>
      <c r="L2969" s="17">
        <f>VLOOKUP(A2969,'TB 2023'!B:M,12,0)</f>
        <v>2680881.21</v>
      </c>
      <c r="M2969" s="18">
        <f t="shared" si="188"/>
        <v>0</v>
      </c>
      <c r="O2969" s="15"/>
    </row>
    <row r="2970" spans="1:15" ht="13.5">
      <c r="A2970" s="13">
        <v>10101010604</v>
      </c>
      <c r="B2970" s="14" t="s">
        <v>2991</v>
      </c>
      <c r="C2970" s="15">
        <v>2795482</v>
      </c>
      <c r="D2970" s="15">
        <v>0</v>
      </c>
      <c r="E2970" s="15">
        <v>41350344.369999997</v>
      </c>
      <c r="F2970" s="15">
        <v>35160977.859999999</v>
      </c>
      <c r="G2970" s="11">
        <f t="shared" si="186"/>
        <v>8984848.5099999979</v>
      </c>
      <c r="H2970" s="12">
        <f t="shared" si="187"/>
        <v>0</v>
      </c>
      <c r="I2970" s="324" t="s">
        <v>159</v>
      </c>
      <c r="J2970" s="17">
        <f>VLOOKUP(A2970,'TB 2023'!B:J,9,0)</f>
        <v>2795482</v>
      </c>
      <c r="K2970" s="18">
        <f t="shared" si="185"/>
        <v>0</v>
      </c>
      <c r="L2970" s="17">
        <f>VLOOKUP(A2970,'TB 2023'!B:M,12,0)</f>
        <v>35160977.859999999</v>
      </c>
      <c r="M2970" s="18">
        <f t="shared" si="188"/>
        <v>0</v>
      </c>
      <c r="O2970" s="15"/>
    </row>
    <row r="2971" spans="1:15" ht="13.5">
      <c r="A2971" s="13">
        <v>10101010605</v>
      </c>
      <c r="B2971" s="14" t="s">
        <v>2992</v>
      </c>
      <c r="C2971" s="15">
        <v>0</v>
      </c>
      <c r="D2971" s="15">
        <v>0</v>
      </c>
      <c r="E2971" s="15">
        <v>307814.53999999998</v>
      </c>
      <c r="F2971" s="15">
        <v>235000</v>
      </c>
      <c r="G2971" s="11">
        <f t="shared" si="186"/>
        <v>72814.539999999979</v>
      </c>
      <c r="H2971" s="12">
        <f t="shared" si="187"/>
        <v>0</v>
      </c>
      <c r="I2971" s="324" t="s">
        <v>159</v>
      </c>
      <c r="J2971" s="17">
        <f>VLOOKUP(A2971,'TB 2023'!B:J,9,0)</f>
        <v>0</v>
      </c>
      <c r="K2971" s="18">
        <f t="shared" si="185"/>
        <v>0</v>
      </c>
      <c r="L2971" s="17">
        <f>VLOOKUP(A2971,'TB 2023'!B:M,12,0)</f>
        <v>235000</v>
      </c>
      <c r="M2971" s="18">
        <f t="shared" si="188"/>
        <v>0</v>
      </c>
      <c r="O2971" s="15"/>
    </row>
    <row r="2972" spans="1:15" ht="13.5">
      <c r="A2972" s="13">
        <v>10101010606</v>
      </c>
      <c r="B2972" s="14" t="s">
        <v>2993</v>
      </c>
      <c r="C2972" s="15">
        <v>0</v>
      </c>
      <c r="D2972" s="15">
        <v>0</v>
      </c>
      <c r="E2972" s="15">
        <v>3386660.58</v>
      </c>
      <c r="F2972" s="15">
        <v>2464467.25</v>
      </c>
      <c r="G2972" s="11">
        <f t="shared" si="186"/>
        <v>922193.33000000007</v>
      </c>
      <c r="H2972" s="12">
        <f t="shared" si="187"/>
        <v>0</v>
      </c>
      <c r="I2972" s="324" t="s">
        <v>159</v>
      </c>
      <c r="J2972" s="17">
        <f>VLOOKUP(A2972,'TB 2023'!B:J,9,0)</f>
        <v>0</v>
      </c>
      <c r="K2972" s="18">
        <f t="shared" si="185"/>
        <v>0</v>
      </c>
      <c r="L2972" s="17">
        <f>VLOOKUP(A2972,'TB 2023'!B:M,12,0)</f>
        <v>2464467.25</v>
      </c>
      <c r="M2972" s="18">
        <f t="shared" si="188"/>
        <v>0</v>
      </c>
      <c r="O2972" s="15"/>
    </row>
    <row r="2973" spans="1:15" ht="13.5">
      <c r="A2973" s="13">
        <v>10101010607</v>
      </c>
      <c r="B2973" s="14" t="s">
        <v>2994</v>
      </c>
      <c r="C2973" s="15">
        <v>0</v>
      </c>
      <c r="D2973" s="15">
        <v>0</v>
      </c>
      <c r="E2973" s="15">
        <v>14532071.67</v>
      </c>
      <c r="F2973" s="15">
        <v>12398674</v>
      </c>
      <c r="G2973" s="11">
        <f t="shared" si="186"/>
        <v>2133397.67</v>
      </c>
      <c r="H2973" s="12">
        <f t="shared" si="187"/>
        <v>0</v>
      </c>
      <c r="I2973" s="324" t="s">
        <v>159</v>
      </c>
      <c r="J2973" s="17">
        <f>VLOOKUP(A2973,'TB 2023'!B:J,9,0)</f>
        <v>0</v>
      </c>
      <c r="K2973" s="18">
        <f t="shared" si="185"/>
        <v>0</v>
      </c>
      <c r="L2973" s="17">
        <f>VLOOKUP(A2973,'TB 2023'!B:M,12,0)</f>
        <v>12398674</v>
      </c>
      <c r="M2973" s="18">
        <f t="shared" si="188"/>
        <v>0</v>
      </c>
      <c r="O2973" s="15"/>
    </row>
    <row r="2974" spans="1:15" ht="13.5">
      <c r="A2974" s="13">
        <v>10101010701</v>
      </c>
      <c r="B2974" s="14" t="s">
        <v>2995</v>
      </c>
      <c r="C2974" s="15">
        <v>0</v>
      </c>
      <c r="D2974" s="15">
        <v>0</v>
      </c>
      <c r="E2974" s="15">
        <v>111066.08</v>
      </c>
      <c r="F2974" s="15">
        <v>111066.08</v>
      </c>
      <c r="G2974" s="11">
        <f t="shared" si="186"/>
        <v>0</v>
      </c>
      <c r="H2974" s="12">
        <f t="shared" si="187"/>
        <v>0</v>
      </c>
      <c r="I2974" s="324" t="s">
        <v>159</v>
      </c>
      <c r="J2974" s="17">
        <f>VLOOKUP(A2974,'TB 2023'!B:J,9,0)</f>
        <v>0</v>
      </c>
      <c r="K2974" s="18">
        <f t="shared" si="185"/>
        <v>0</v>
      </c>
      <c r="L2974" s="17">
        <f>VLOOKUP(A2974,'TB 2023'!B:M,12,0)</f>
        <v>111066.08</v>
      </c>
      <c r="M2974" s="18">
        <f t="shared" si="188"/>
        <v>0</v>
      </c>
      <c r="O2974" s="15"/>
    </row>
    <row r="2975" spans="1:15" ht="13.5">
      <c r="A2975" s="13">
        <v>10101010801</v>
      </c>
      <c r="B2975" s="14" t="s">
        <v>2996</v>
      </c>
      <c r="C2975" s="15">
        <v>0</v>
      </c>
      <c r="D2975" s="15">
        <v>0</v>
      </c>
      <c r="E2975" s="15">
        <v>2664868.3199999998</v>
      </c>
      <c r="F2975" s="15">
        <v>1944617</v>
      </c>
      <c r="G2975" s="11">
        <f t="shared" si="186"/>
        <v>720251.31999999983</v>
      </c>
      <c r="H2975" s="12">
        <f t="shared" si="187"/>
        <v>0</v>
      </c>
      <c r="I2975" s="324" t="s">
        <v>159</v>
      </c>
      <c r="J2975" s="17">
        <f>VLOOKUP(A2975,'TB 2023'!B:J,9,0)</f>
        <v>0</v>
      </c>
      <c r="K2975" s="18">
        <f t="shared" si="185"/>
        <v>0</v>
      </c>
      <c r="L2975" s="17">
        <f>VLOOKUP(A2975,'TB 2023'!B:M,12,0)</f>
        <v>1944617</v>
      </c>
      <c r="M2975" s="18">
        <f t="shared" si="188"/>
        <v>0</v>
      </c>
      <c r="O2975" s="15"/>
    </row>
    <row r="2976" spans="1:15" ht="13.5">
      <c r="A2976" s="13">
        <v>10101011401</v>
      </c>
      <c r="B2976" s="14" t="s">
        <v>2997</v>
      </c>
      <c r="C2976" s="15">
        <v>79382.69</v>
      </c>
      <c r="D2976" s="15">
        <v>0</v>
      </c>
      <c r="E2976" s="15">
        <v>379865.36</v>
      </c>
      <c r="F2976" s="15">
        <v>0</v>
      </c>
      <c r="G2976" s="11">
        <f t="shared" si="186"/>
        <v>459248.05</v>
      </c>
      <c r="H2976" s="12">
        <f t="shared" si="187"/>
        <v>0</v>
      </c>
      <c r="I2976" s="324" t="s">
        <v>159</v>
      </c>
      <c r="J2976" s="17">
        <f>VLOOKUP(A2976,'TB 2023'!B:J,9,0)</f>
        <v>79382.69</v>
      </c>
      <c r="K2976" s="18">
        <f t="shared" si="185"/>
        <v>0</v>
      </c>
      <c r="L2976" s="17">
        <f>VLOOKUP(A2976,'TB 2023'!B:M,12,0)</f>
        <v>0</v>
      </c>
      <c r="M2976" s="18">
        <f t="shared" si="188"/>
        <v>0</v>
      </c>
      <c r="O2976" s="15"/>
    </row>
    <row r="2977" spans="1:15" ht="13.5">
      <c r="A2977" s="13">
        <v>10101011803</v>
      </c>
      <c r="B2977" s="14" t="s">
        <v>2998</v>
      </c>
      <c r="C2977" s="15">
        <v>80002.45</v>
      </c>
      <c r="D2977" s="15">
        <v>0</v>
      </c>
      <c r="E2977" s="15">
        <v>0</v>
      </c>
      <c r="F2977" s="15">
        <v>0</v>
      </c>
      <c r="G2977" s="11">
        <f t="shared" si="186"/>
        <v>80002.45</v>
      </c>
      <c r="H2977" s="12">
        <f t="shared" si="187"/>
        <v>0</v>
      </c>
      <c r="I2977" s="324" t="s">
        <v>159</v>
      </c>
      <c r="J2977" s="17">
        <f>VLOOKUP(A2977,'TB 2023'!B:J,9,0)</f>
        <v>80002.45</v>
      </c>
      <c r="K2977" s="18">
        <f t="shared" si="185"/>
        <v>0</v>
      </c>
      <c r="L2977" s="17">
        <f>VLOOKUP(A2977,'TB 2023'!B:M,12,0)</f>
        <v>0</v>
      </c>
      <c r="M2977" s="18">
        <f t="shared" si="188"/>
        <v>0</v>
      </c>
      <c r="O2977" s="15"/>
    </row>
    <row r="2978" spans="1:15" ht="13.5">
      <c r="A2978" s="13">
        <v>10101011804</v>
      </c>
      <c r="B2978" s="14" t="s">
        <v>2999</v>
      </c>
      <c r="C2978" s="15">
        <v>0</v>
      </c>
      <c r="D2978" s="15">
        <v>0</v>
      </c>
      <c r="E2978" s="15">
        <v>0</v>
      </c>
      <c r="F2978" s="15">
        <v>0</v>
      </c>
      <c r="G2978" s="11">
        <f t="shared" si="186"/>
        <v>0</v>
      </c>
      <c r="H2978" s="12">
        <f t="shared" si="187"/>
        <v>0</v>
      </c>
      <c r="I2978" s="324" t="s">
        <v>159</v>
      </c>
      <c r="J2978" s="17">
        <f>VLOOKUP(A2978,'TB 2023'!B:J,9,0)</f>
        <v>0</v>
      </c>
      <c r="K2978" s="18">
        <f t="shared" si="185"/>
        <v>0</v>
      </c>
      <c r="L2978" s="17">
        <f>VLOOKUP(A2978,'TB 2023'!B:M,12,0)</f>
        <v>0</v>
      </c>
      <c r="M2978" s="18">
        <f t="shared" si="188"/>
        <v>0</v>
      </c>
      <c r="O2978" s="15"/>
    </row>
    <row r="2979" spans="1:15" ht="13.5">
      <c r="A2979" s="13">
        <v>10101011805</v>
      </c>
      <c r="B2979" s="14" t="s">
        <v>3000</v>
      </c>
      <c r="C2979" s="15">
        <v>60906.75</v>
      </c>
      <c r="D2979" s="15">
        <v>0</v>
      </c>
      <c r="E2979" s="15">
        <v>0</v>
      </c>
      <c r="F2979" s="15">
        <v>0</v>
      </c>
      <c r="G2979" s="11">
        <f t="shared" si="186"/>
        <v>60906.75</v>
      </c>
      <c r="H2979" s="12">
        <f t="shared" si="187"/>
        <v>0</v>
      </c>
      <c r="I2979" s="324" t="s">
        <v>159</v>
      </c>
      <c r="J2979" s="17">
        <f>VLOOKUP(A2979,'TB 2023'!B:J,9,0)</f>
        <v>60906.75</v>
      </c>
      <c r="K2979" s="18">
        <f t="shared" si="185"/>
        <v>0</v>
      </c>
      <c r="L2979" s="17">
        <f>VLOOKUP(A2979,'TB 2023'!B:M,12,0)</f>
        <v>0</v>
      </c>
      <c r="M2979" s="18">
        <f t="shared" si="188"/>
        <v>0</v>
      </c>
      <c r="O2979" s="15"/>
    </row>
    <row r="2980" spans="1:15" ht="13.5">
      <c r="A2980" s="13">
        <v>10101011806</v>
      </c>
      <c r="B2980" s="14" t="s">
        <v>3001</v>
      </c>
      <c r="C2980" s="15">
        <v>7939.62</v>
      </c>
      <c r="D2980" s="15">
        <v>0</v>
      </c>
      <c r="E2980" s="15">
        <v>0</v>
      </c>
      <c r="F2980" s="15">
        <v>0</v>
      </c>
      <c r="G2980" s="11">
        <f t="shared" si="186"/>
        <v>7939.62</v>
      </c>
      <c r="H2980" s="12">
        <f t="shared" si="187"/>
        <v>0</v>
      </c>
      <c r="I2980" s="324" t="s">
        <v>159</v>
      </c>
      <c r="J2980" s="17">
        <f>VLOOKUP(A2980,'TB 2023'!B:J,9,0)</f>
        <v>7939.62</v>
      </c>
      <c r="K2980" s="18">
        <f t="shared" si="185"/>
        <v>0</v>
      </c>
      <c r="L2980" s="17">
        <f>VLOOKUP(A2980,'TB 2023'!B:M,12,0)</f>
        <v>0</v>
      </c>
      <c r="M2980" s="18">
        <f t="shared" si="188"/>
        <v>0</v>
      </c>
      <c r="O2980" s="15"/>
    </row>
    <row r="2981" spans="1:15" ht="13.5">
      <c r="A2981" s="13">
        <v>10101011807</v>
      </c>
      <c r="B2981" s="14" t="s">
        <v>3002</v>
      </c>
      <c r="C2981" s="15">
        <v>80328.759999999995</v>
      </c>
      <c r="D2981" s="15">
        <v>0</v>
      </c>
      <c r="E2981" s="15">
        <v>121872.51000000001</v>
      </c>
      <c r="F2981" s="15">
        <v>106940</v>
      </c>
      <c r="G2981" s="11">
        <f t="shared" si="186"/>
        <v>95261.270000000019</v>
      </c>
      <c r="H2981" s="12">
        <f t="shared" si="187"/>
        <v>0</v>
      </c>
      <c r="I2981" s="324" t="s">
        <v>159</v>
      </c>
      <c r="J2981" s="17">
        <f>VLOOKUP(A2981,'TB 2023'!B:J,9,0)</f>
        <v>80328.759999999995</v>
      </c>
      <c r="K2981" s="18">
        <f t="shared" si="185"/>
        <v>0</v>
      </c>
      <c r="L2981" s="17">
        <f>VLOOKUP(A2981,'TB 2023'!B:M,12,0)</f>
        <v>106940</v>
      </c>
      <c r="M2981" s="18">
        <f t="shared" si="188"/>
        <v>0</v>
      </c>
      <c r="O2981" s="15"/>
    </row>
    <row r="2982" spans="1:15" ht="13.5">
      <c r="A2982" s="13">
        <v>10101011808</v>
      </c>
      <c r="B2982" s="14" t="s">
        <v>3003</v>
      </c>
      <c r="C2982" s="15">
        <v>4412.7</v>
      </c>
      <c r="D2982" s="15">
        <v>0</v>
      </c>
      <c r="E2982" s="15">
        <v>0</v>
      </c>
      <c r="F2982" s="15">
        <v>0</v>
      </c>
      <c r="G2982" s="11">
        <f t="shared" si="186"/>
        <v>4412.7</v>
      </c>
      <c r="H2982" s="12">
        <f t="shared" si="187"/>
        <v>0</v>
      </c>
      <c r="I2982" s="324" t="s">
        <v>159</v>
      </c>
      <c r="J2982" s="17">
        <f>VLOOKUP(A2982,'TB 2023'!B:J,9,0)</f>
        <v>4412.7</v>
      </c>
      <c r="K2982" s="18">
        <f t="shared" si="185"/>
        <v>0</v>
      </c>
      <c r="L2982" s="17">
        <f>VLOOKUP(A2982,'TB 2023'!B:M,12,0)</f>
        <v>0</v>
      </c>
      <c r="M2982" s="18">
        <f t="shared" si="188"/>
        <v>0</v>
      </c>
      <c r="O2982" s="15"/>
    </row>
    <row r="2983" spans="1:15" ht="13.5">
      <c r="A2983" s="13">
        <v>10101011810</v>
      </c>
      <c r="B2983" s="14" t="s">
        <v>3004</v>
      </c>
      <c r="C2983" s="15">
        <v>0</v>
      </c>
      <c r="D2983" s="15">
        <v>0</v>
      </c>
      <c r="E2983" s="15">
        <v>82790.3</v>
      </c>
      <c r="F2983" s="15">
        <v>82790.3</v>
      </c>
      <c r="G2983" s="11">
        <f t="shared" si="186"/>
        <v>0</v>
      </c>
      <c r="H2983" s="12">
        <f t="shared" si="187"/>
        <v>0</v>
      </c>
      <c r="I2983" s="324" t="s">
        <v>159</v>
      </c>
      <c r="J2983" s="17">
        <f>VLOOKUP(A2983,'TB 2023'!B:J,9,0)</f>
        <v>0</v>
      </c>
      <c r="K2983" s="18">
        <f t="shared" si="185"/>
        <v>0</v>
      </c>
      <c r="L2983" s="17">
        <f>VLOOKUP(A2983,'TB 2023'!B:M,12,0)</f>
        <v>82790.3</v>
      </c>
      <c r="M2983" s="18">
        <f t="shared" si="188"/>
        <v>0</v>
      </c>
      <c r="O2983" s="15"/>
    </row>
    <row r="2984" spans="1:15" ht="13.5">
      <c r="A2984" s="13">
        <v>10101011812</v>
      </c>
      <c r="B2984" s="14" t="s">
        <v>3005</v>
      </c>
      <c r="C2984" s="15">
        <v>0</v>
      </c>
      <c r="D2984" s="15">
        <v>0</v>
      </c>
      <c r="E2984" s="15">
        <v>0</v>
      </c>
      <c r="F2984" s="15">
        <v>0</v>
      </c>
      <c r="G2984" s="11">
        <f t="shared" si="186"/>
        <v>0</v>
      </c>
      <c r="H2984" s="12">
        <f t="shared" si="187"/>
        <v>0</v>
      </c>
      <c r="I2984" s="324" t="s">
        <v>159</v>
      </c>
      <c r="J2984" s="17">
        <f>VLOOKUP(A2984,'TB 2023'!B:J,9,0)</f>
        <v>0</v>
      </c>
      <c r="K2984" s="18">
        <f t="shared" si="185"/>
        <v>0</v>
      </c>
      <c r="L2984" s="17">
        <f>VLOOKUP(A2984,'TB 2023'!B:M,12,0)</f>
        <v>0</v>
      </c>
      <c r="M2984" s="18">
        <f t="shared" si="188"/>
        <v>0</v>
      </c>
      <c r="O2984" s="15"/>
    </row>
    <row r="2985" spans="1:15" ht="13.5">
      <c r="A2985" s="13">
        <v>10101011815</v>
      </c>
      <c r="B2985" s="14" t="s">
        <v>3006</v>
      </c>
      <c r="C2985" s="15">
        <v>0</v>
      </c>
      <c r="D2985" s="15">
        <v>0</v>
      </c>
      <c r="E2985" s="15">
        <v>0</v>
      </c>
      <c r="F2985" s="15">
        <v>0</v>
      </c>
      <c r="G2985" s="11">
        <f t="shared" si="186"/>
        <v>0</v>
      </c>
      <c r="H2985" s="12">
        <f t="shared" si="187"/>
        <v>0</v>
      </c>
      <c r="I2985" s="324" t="s">
        <v>159</v>
      </c>
      <c r="J2985" s="17">
        <f>VLOOKUP(A2985,'TB 2023'!B:J,9,0)</f>
        <v>0</v>
      </c>
      <c r="K2985" s="18">
        <f t="shared" si="185"/>
        <v>0</v>
      </c>
      <c r="L2985" s="17">
        <f>VLOOKUP(A2985,'TB 2023'!B:M,12,0)</f>
        <v>0</v>
      </c>
      <c r="M2985" s="18">
        <f t="shared" si="188"/>
        <v>0</v>
      </c>
      <c r="O2985" s="15"/>
    </row>
    <row r="2986" spans="1:15" ht="13.5">
      <c r="A2986" s="13">
        <v>10101011816</v>
      </c>
      <c r="B2986" s="14" t="s">
        <v>3007</v>
      </c>
      <c r="C2986" s="15">
        <v>9868.41</v>
      </c>
      <c r="D2986" s="15">
        <v>0</v>
      </c>
      <c r="E2986" s="15">
        <v>0</v>
      </c>
      <c r="F2986" s="15">
        <v>0</v>
      </c>
      <c r="G2986" s="11">
        <f t="shared" si="186"/>
        <v>9868.41</v>
      </c>
      <c r="H2986" s="12">
        <f t="shared" si="187"/>
        <v>0</v>
      </c>
      <c r="I2986" s="324" t="s">
        <v>159</v>
      </c>
      <c r="J2986" s="17">
        <f>VLOOKUP(A2986,'TB 2023'!B:J,9,0)</f>
        <v>9868.41</v>
      </c>
      <c r="K2986" s="18">
        <f t="shared" si="185"/>
        <v>0</v>
      </c>
      <c r="L2986" s="17">
        <f>VLOOKUP(A2986,'TB 2023'!B:M,12,0)</f>
        <v>0</v>
      </c>
      <c r="M2986" s="18">
        <f t="shared" si="188"/>
        <v>0</v>
      </c>
      <c r="O2986" s="15"/>
    </row>
    <row r="2987" spans="1:15" ht="13.5">
      <c r="A2987" s="13">
        <v>10101011817</v>
      </c>
      <c r="B2987" s="14" t="s">
        <v>3008</v>
      </c>
      <c r="C2987" s="15">
        <v>0</v>
      </c>
      <c r="D2987" s="15">
        <v>0</v>
      </c>
      <c r="E2987" s="15">
        <v>0</v>
      </c>
      <c r="F2987" s="15">
        <v>0</v>
      </c>
      <c r="G2987" s="11">
        <f t="shared" si="186"/>
        <v>0</v>
      </c>
      <c r="H2987" s="12">
        <f t="shared" si="187"/>
        <v>0</v>
      </c>
      <c r="I2987" s="324" t="s">
        <v>159</v>
      </c>
      <c r="J2987" s="17">
        <f>VLOOKUP(A2987,'TB 2023'!B:J,9,0)</f>
        <v>0</v>
      </c>
      <c r="K2987" s="18">
        <f t="shared" si="185"/>
        <v>0</v>
      </c>
      <c r="L2987" s="17">
        <f>VLOOKUP(A2987,'TB 2023'!B:M,12,0)</f>
        <v>0</v>
      </c>
      <c r="M2987" s="18">
        <f t="shared" si="188"/>
        <v>0</v>
      </c>
      <c r="O2987" s="15"/>
    </row>
    <row r="2988" spans="1:15" ht="13.5">
      <c r="A2988" s="13">
        <v>10101011818</v>
      </c>
      <c r="B2988" s="14" t="s">
        <v>3009</v>
      </c>
      <c r="C2988" s="15">
        <v>0</v>
      </c>
      <c r="D2988" s="15">
        <v>0</v>
      </c>
      <c r="E2988" s="15">
        <v>0</v>
      </c>
      <c r="F2988" s="15">
        <v>0</v>
      </c>
      <c r="G2988" s="11">
        <f t="shared" si="186"/>
        <v>0</v>
      </c>
      <c r="H2988" s="12">
        <f t="shared" si="187"/>
        <v>0</v>
      </c>
      <c r="I2988" s="324" t="s">
        <v>159</v>
      </c>
      <c r="J2988" s="17">
        <f>VLOOKUP(A2988,'TB 2023'!B:J,9,0)</f>
        <v>0</v>
      </c>
      <c r="K2988" s="18">
        <f t="shared" si="185"/>
        <v>0</v>
      </c>
      <c r="L2988" s="17">
        <f>VLOOKUP(A2988,'TB 2023'!B:M,12,0)</f>
        <v>0</v>
      </c>
      <c r="M2988" s="18">
        <f t="shared" si="188"/>
        <v>0</v>
      </c>
      <c r="O2988" s="15"/>
    </row>
    <row r="2989" spans="1:15" ht="13.5">
      <c r="A2989" s="13">
        <v>10101011819</v>
      </c>
      <c r="B2989" s="14" t="s">
        <v>3010</v>
      </c>
      <c r="C2989" s="15">
        <v>0</v>
      </c>
      <c r="D2989" s="15">
        <v>0</v>
      </c>
      <c r="E2989" s="15">
        <v>15858.5</v>
      </c>
      <c r="F2989" s="15">
        <v>15858.5</v>
      </c>
      <c r="G2989" s="11">
        <f t="shared" si="186"/>
        <v>0</v>
      </c>
      <c r="H2989" s="12">
        <f t="shared" si="187"/>
        <v>0</v>
      </c>
      <c r="I2989" s="324" t="s">
        <v>159</v>
      </c>
      <c r="J2989" s="17">
        <f>VLOOKUP(A2989,'TB 2023'!B:J,9,0)</f>
        <v>0</v>
      </c>
      <c r="K2989" s="18">
        <f t="shared" si="185"/>
        <v>0</v>
      </c>
      <c r="L2989" s="17">
        <f>VLOOKUP(A2989,'TB 2023'!B:M,12,0)</f>
        <v>15858.5</v>
      </c>
      <c r="M2989" s="18">
        <f t="shared" si="188"/>
        <v>0</v>
      </c>
      <c r="O2989" s="15"/>
    </row>
    <row r="2990" spans="1:15" ht="13.5">
      <c r="A2990" s="13">
        <v>10101011820</v>
      </c>
      <c r="B2990" s="14" t="s">
        <v>3011</v>
      </c>
      <c r="C2990" s="15">
        <v>83442.97</v>
      </c>
      <c r="D2990" s="15">
        <v>0</v>
      </c>
      <c r="E2990" s="15">
        <v>279620.83</v>
      </c>
      <c r="F2990" s="15">
        <v>363063.8</v>
      </c>
      <c r="G2990" s="11">
        <f t="shared" si="186"/>
        <v>5.8207660913467407E-11</v>
      </c>
      <c r="H2990" s="12">
        <f t="shared" si="187"/>
        <v>0</v>
      </c>
      <c r="I2990" s="324" t="s">
        <v>159</v>
      </c>
      <c r="J2990" s="17">
        <f>VLOOKUP(A2990,'TB 2023'!B:J,9,0)</f>
        <v>83442.97</v>
      </c>
      <c r="K2990" s="18">
        <f t="shared" si="185"/>
        <v>0</v>
      </c>
      <c r="L2990" s="17">
        <f>VLOOKUP(A2990,'TB 2023'!B:M,12,0)</f>
        <v>363063.8</v>
      </c>
      <c r="M2990" s="18">
        <f t="shared" si="188"/>
        <v>0</v>
      </c>
      <c r="O2990" s="15"/>
    </row>
    <row r="2991" spans="1:15" ht="13.5">
      <c r="A2991" s="13">
        <v>10101011821</v>
      </c>
      <c r="B2991" s="14" t="s">
        <v>3012</v>
      </c>
      <c r="C2991" s="15">
        <v>0</v>
      </c>
      <c r="D2991" s="15">
        <v>0</v>
      </c>
      <c r="E2991" s="15">
        <v>194014.4</v>
      </c>
      <c r="F2991" s="15">
        <v>194014.4</v>
      </c>
      <c r="G2991" s="11">
        <f t="shared" si="186"/>
        <v>0</v>
      </c>
      <c r="H2991" s="12">
        <f t="shared" si="187"/>
        <v>0</v>
      </c>
      <c r="I2991" s="324" t="s">
        <v>159</v>
      </c>
      <c r="J2991" s="17">
        <f>VLOOKUP(A2991,'TB 2023'!B:J,9,0)</f>
        <v>0</v>
      </c>
      <c r="K2991" s="18">
        <f t="shared" si="185"/>
        <v>0</v>
      </c>
      <c r="L2991" s="17">
        <f>VLOOKUP(A2991,'TB 2023'!B:M,12,0)</f>
        <v>194014.4</v>
      </c>
      <c r="M2991" s="18">
        <f t="shared" si="188"/>
        <v>0</v>
      </c>
      <c r="O2991" s="15"/>
    </row>
    <row r="2992" spans="1:15" ht="13.5">
      <c r="A2992" s="13">
        <v>10101011831</v>
      </c>
      <c r="B2992" s="14" t="s">
        <v>3013</v>
      </c>
      <c r="C2992" s="15">
        <v>0</v>
      </c>
      <c r="D2992" s="15">
        <v>0</v>
      </c>
      <c r="E2992" s="15">
        <v>0</v>
      </c>
      <c r="F2992" s="15">
        <v>0</v>
      </c>
      <c r="G2992" s="11">
        <f t="shared" si="186"/>
        <v>0</v>
      </c>
      <c r="H2992" s="12">
        <f t="shared" si="187"/>
        <v>0</v>
      </c>
      <c r="I2992" s="324" t="s">
        <v>159</v>
      </c>
      <c r="J2992" s="17">
        <f>VLOOKUP(A2992,'TB 2023'!B:J,9,0)</f>
        <v>0</v>
      </c>
      <c r="K2992" s="18">
        <f t="shared" si="185"/>
        <v>0</v>
      </c>
      <c r="L2992" s="17">
        <f>VLOOKUP(A2992,'TB 2023'!B:M,12,0)</f>
        <v>0</v>
      </c>
      <c r="M2992" s="18">
        <f t="shared" si="188"/>
        <v>0</v>
      </c>
      <c r="O2992" s="15"/>
    </row>
    <row r="2993" spans="1:15" ht="13.5">
      <c r="A2993" s="13">
        <v>10101011836</v>
      </c>
      <c r="B2993" s="14" t="s">
        <v>3014</v>
      </c>
      <c r="C2993" s="15">
        <v>0</v>
      </c>
      <c r="D2993" s="15">
        <v>0</v>
      </c>
      <c r="E2993" s="15">
        <v>0</v>
      </c>
      <c r="F2993" s="15">
        <v>0</v>
      </c>
      <c r="G2993" s="11">
        <f t="shared" si="186"/>
        <v>0</v>
      </c>
      <c r="H2993" s="12">
        <f t="shared" si="187"/>
        <v>0</v>
      </c>
      <c r="I2993" s="324" t="s">
        <v>159</v>
      </c>
      <c r="J2993" s="17">
        <f>VLOOKUP(A2993,'TB 2023'!B:J,9,0)</f>
        <v>0</v>
      </c>
      <c r="K2993" s="18">
        <f t="shared" si="185"/>
        <v>0</v>
      </c>
      <c r="L2993" s="17">
        <f>VLOOKUP(A2993,'TB 2023'!B:M,12,0)</f>
        <v>0</v>
      </c>
      <c r="M2993" s="18">
        <f t="shared" si="188"/>
        <v>0</v>
      </c>
      <c r="O2993" s="15"/>
    </row>
    <row r="2994" spans="1:15" ht="13.5">
      <c r="A2994" s="13">
        <v>10101011838</v>
      </c>
      <c r="B2994" s="14" t="s">
        <v>3015</v>
      </c>
      <c r="C2994" s="15">
        <v>0</v>
      </c>
      <c r="D2994" s="15">
        <v>0</v>
      </c>
      <c r="E2994" s="15">
        <v>0</v>
      </c>
      <c r="F2994" s="15">
        <v>0</v>
      </c>
      <c r="G2994" s="11">
        <f t="shared" si="186"/>
        <v>0</v>
      </c>
      <c r="H2994" s="12">
        <f t="shared" si="187"/>
        <v>0</v>
      </c>
      <c r="I2994" s="324" t="s">
        <v>159</v>
      </c>
      <c r="J2994" s="17">
        <f>VLOOKUP(A2994,'TB 2023'!B:J,9,0)</f>
        <v>0</v>
      </c>
      <c r="K2994" s="18">
        <f t="shared" si="185"/>
        <v>0</v>
      </c>
      <c r="L2994" s="17">
        <f>VLOOKUP(A2994,'TB 2023'!B:M,12,0)</f>
        <v>0</v>
      </c>
      <c r="M2994" s="18">
        <f t="shared" si="188"/>
        <v>0</v>
      </c>
      <c r="O2994" s="15"/>
    </row>
    <row r="2995" spans="1:15" ht="13.5">
      <c r="A2995" s="13">
        <v>10101011842</v>
      </c>
      <c r="B2995" s="14" t="s">
        <v>3016</v>
      </c>
      <c r="C2995" s="15">
        <v>0</v>
      </c>
      <c r="D2995" s="15">
        <v>0</v>
      </c>
      <c r="E2995" s="15">
        <v>0</v>
      </c>
      <c r="F2995" s="15">
        <v>0</v>
      </c>
      <c r="G2995" s="11">
        <f t="shared" si="186"/>
        <v>0</v>
      </c>
      <c r="H2995" s="12">
        <f t="shared" si="187"/>
        <v>0</v>
      </c>
      <c r="I2995" s="324" t="s">
        <v>159</v>
      </c>
      <c r="J2995" s="17">
        <f>VLOOKUP(A2995,'TB 2023'!B:J,9,0)</f>
        <v>0</v>
      </c>
      <c r="K2995" s="18">
        <f t="shared" si="185"/>
        <v>0</v>
      </c>
      <c r="L2995" s="17">
        <f>VLOOKUP(A2995,'TB 2023'!B:M,12,0)</f>
        <v>0</v>
      </c>
      <c r="M2995" s="18">
        <f t="shared" si="188"/>
        <v>0</v>
      </c>
      <c r="O2995" s="15"/>
    </row>
    <row r="2996" spans="1:15" ht="13.5">
      <c r="A2996" s="13">
        <v>10101011847</v>
      </c>
      <c r="B2996" s="14" t="s">
        <v>3017</v>
      </c>
      <c r="C2996" s="15">
        <v>0</v>
      </c>
      <c r="D2996" s="15">
        <v>0</v>
      </c>
      <c r="E2996" s="15">
        <v>0</v>
      </c>
      <c r="F2996" s="15">
        <v>0</v>
      </c>
      <c r="G2996" s="11">
        <f t="shared" si="186"/>
        <v>0</v>
      </c>
      <c r="H2996" s="12">
        <f t="shared" si="187"/>
        <v>0</v>
      </c>
      <c r="I2996" s="324" t="s">
        <v>159</v>
      </c>
      <c r="J2996" s="17">
        <f>VLOOKUP(A2996,'TB 2023'!B:J,9,0)</f>
        <v>0</v>
      </c>
      <c r="K2996" s="18">
        <f t="shared" si="185"/>
        <v>0</v>
      </c>
      <c r="L2996" s="17">
        <f>VLOOKUP(A2996,'TB 2023'!B:M,12,0)</f>
        <v>0</v>
      </c>
      <c r="M2996" s="18">
        <f t="shared" si="188"/>
        <v>0</v>
      </c>
      <c r="O2996" s="15"/>
    </row>
    <row r="2997" spans="1:15" ht="13.5">
      <c r="A2997" s="13">
        <v>10101011850</v>
      </c>
      <c r="B2997" s="14" t="s">
        <v>3018</v>
      </c>
      <c r="C2997" s="15">
        <v>0</v>
      </c>
      <c r="D2997" s="15">
        <v>0</v>
      </c>
      <c r="E2997" s="15">
        <v>0</v>
      </c>
      <c r="F2997" s="15">
        <v>0</v>
      </c>
      <c r="G2997" s="11">
        <f t="shared" si="186"/>
        <v>0</v>
      </c>
      <c r="H2997" s="12">
        <f t="shared" si="187"/>
        <v>0</v>
      </c>
      <c r="I2997" s="324" t="s">
        <v>159</v>
      </c>
      <c r="J2997" s="17">
        <f>VLOOKUP(A2997,'TB 2023'!B:J,9,0)</f>
        <v>0</v>
      </c>
      <c r="K2997" s="18">
        <f t="shared" si="185"/>
        <v>0</v>
      </c>
      <c r="L2997" s="17">
        <f>VLOOKUP(A2997,'TB 2023'!B:M,12,0)</f>
        <v>0</v>
      </c>
      <c r="M2997" s="18">
        <f t="shared" si="188"/>
        <v>0</v>
      </c>
      <c r="O2997" s="15"/>
    </row>
    <row r="2998" spans="1:15" ht="13.5">
      <c r="A2998" s="13">
        <v>10101011851</v>
      </c>
      <c r="B2998" s="14" t="s">
        <v>3019</v>
      </c>
      <c r="C2998" s="15">
        <v>344391.51</v>
      </c>
      <c r="D2998" s="15">
        <v>0</v>
      </c>
      <c r="E2998" s="15">
        <v>0</v>
      </c>
      <c r="F2998" s="15">
        <v>341496</v>
      </c>
      <c r="G2998" s="11">
        <f t="shared" si="186"/>
        <v>2895.5100000000093</v>
      </c>
      <c r="H2998" s="12">
        <f t="shared" si="187"/>
        <v>0</v>
      </c>
      <c r="I2998" s="324" t="s">
        <v>159</v>
      </c>
      <c r="J2998" s="17">
        <f>VLOOKUP(A2998,'TB 2023'!B:J,9,0)</f>
        <v>344391.51</v>
      </c>
      <c r="K2998" s="18">
        <f t="shared" si="185"/>
        <v>0</v>
      </c>
      <c r="L2998" s="17">
        <f>VLOOKUP(A2998,'TB 2023'!B:M,12,0)</f>
        <v>341496</v>
      </c>
      <c r="M2998" s="18">
        <f t="shared" si="188"/>
        <v>0</v>
      </c>
      <c r="O2998" s="15"/>
    </row>
    <row r="2999" spans="1:15" ht="13.5">
      <c r="A2999" s="13">
        <v>10101011852</v>
      </c>
      <c r="B2999" s="14" t="s">
        <v>3020</v>
      </c>
      <c r="C2999" s="15">
        <v>0</v>
      </c>
      <c r="D2999" s="15">
        <v>0</v>
      </c>
      <c r="E2999" s="15">
        <v>371163.93</v>
      </c>
      <c r="F2999" s="15">
        <v>371163.93</v>
      </c>
      <c r="G2999" s="11">
        <f t="shared" si="186"/>
        <v>0</v>
      </c>
      <c r="H2999" s="12">
        <f t="shared" si="187"/>
        <v>0</v>
      </c>
      <c r="I2999" s="324" t="s">
        <v>159</v>
      </c>
      <c r="J2999" s="17">
        <f>VLOOKUP(A2999,'TB 2023'!B:J,9,0)</f>
        <v>0</v>
      </c>
      <c r="K2999" s="18">
        <f t="shared" si="185"/>
        <v>0</v>
      </c>
      <c r="L2999" s="17">
        <f>VLOOKUP(A2999,'TB 2023'!B:M,12,0)</f>
        <v>371163.93</v>
      </c>
      <c r="M2999" s="18">
        <f t="shared" si="188"/>
        <v>0</v>
      </c>
      <c r="O2999" s="15"/>
    </row>
    <row r="3000" spans="1:15" ht="13.5">
      <c r="A3000" s="13">
        <v>10101011853</v>
      </c>
      <c r="B3000" s="14" t="s">
        <v>3021</v>
      </c>
      <c r="C3000" s="15">
        <v>0</v>
      </c>
      <c r="D3000" s="15">
        <v>0</v>
      </c>
      <c r="E3000" s="15">
        <v>238033.66</v>
      </c>
      <c r="F3000" s="15">
        <v>238033.66</v>
      </c>
      <c r="G3000" s="11">
        <f t="shared" si="186"/>
        <v>0</v>
      </c>
      <c r="H3000" s="12">
        <f t="shared" si="187"/>
        <v>0</v>
      </c>
      <c r="I3000" s="324" t="s">
        <v>159</v>
      </c>
      <c r="J3000" s="17">
        <f>VLOOKUP(A3000,'TB 2023'!B:J,9,0)</f>
        <v>0</v>
      </c>
      <c r="K3000" s="18">
        <f t="shared" si="185"/>
        <v>0</v>
      </c>
      <c r="L3000" s="17">
        <f>VLOOKUP(A3000,'TB 2023'!B:M,12,0)</f>
        <v>238033.66</v>
      </c>
      <c r="M3000" s="18">
        <f t="shared" si="188"/>
        <v>0</v>
      </c>
      <c r="O3000" s="15"/>
    </row>
    <row r="3001" spans="1:15" ht="13.5">
      <c r="A3001" s="13">
        <v>10101011854</v>
      </c>
      <c r="B3001" s="14" t="s">
        <v>3022</v>
      </c>
      <c r="C3001" s="15">
        <v>0</v>
      </c>
      <c r="D3001" s="15">
        <v>0</v>
      </c>
      <c r="E3001" s="15">
        <v>325732.5</v>
      </c>
      <c r="F3001" s="15">
        <v>325732.49999000004</v>
      </c>
      <c r="G3001" s="11">
        <f t="shared" si="186"/>
        <v>9.9999597296118736E-6</v>
      </c>
      <c r="H3001" s="12">
        <f t="shared" si="187"/>
        <v>0</v>
      </c>
      <c r="I3001" s="324" t="s">
        <v>159</v>
      </c>
      <c r="J3001" s="17">
        <f>VLOOKUP(A3001,'TB 2023'!B:J,9,0)</f>
        <v>0</v>
      </c>
      <c r="K3001" s="18">
        <f t="shared" si="185"/>
        <v>0</v>
      </c>
      <c r="L3001" s="17">
        <f>VLOOKUP(A3001,'TB 2023'!B:M,12,0)</f>
        <v>325732.49999000004</v>
      </c>
      <c r="M3001" s="18">
        <f t="shared" si="188"/>
        <v>0</v>
      </c>
      <c r="O3001" s="15"/>
    </row>
    <row r="3002" spans="1:15" ht="13.5">
      <c r="A3002" s="13">
        <v>10101011902</v>
      </c>
      <c r="B3002" s="14" t="s">
        <v>3023</v>
      </c>
      <c r="C3002" s="15">
        <v>0</v>
      </c>
      <c r="D3002" s="15">
        <v>0</v>
      </c>
      <c r="E3002" s="15">
        <v>0</v>
      </c>
      <c r="F3002" s="15">
        <v>0</v>
      </c>
      <c r="G3002" s="11">
        <f t="shared" si="186"/>
        <v>0</v>
      </c>
      <c r="H3002" s="12">
        <f t="shared" si="187"/>
        <v>0</v>
      </c>
      <c r="I3002" s="324" t="s">
        <v>159</v>
      </c>
      <c r="J3002" s="17">
        <f>VLOOKUP(A3002,'TB 2023'!B:J,9,0)</f>
        <v>0</v>
      </c>
      <c r="K3002" s="18">
        <f t="shared" si="185"/>
        <v>0</v>
      </c>
      <c r="L3002" s="17">
        <f>VLOOKUP(A3002,'TB 2023'!B:M,12,0)</f>
        <v>0</v>
      </c>
      <c r="M3002" s="18">
        <f t="shared" si="188"/>
        <v>0</v>
      </c>
      <c r="O3002" s="15"/>
    </row>
    <row r="3003" spans="1:15" ht="13.5">
      <c r="A3003" s="13">
        <v>10101011903</v>
      </c>
      <c r="B3003" s="14" t="s">
        <v>3024</v>
      </c>
      <c r="C3003" s="15">
        <v>503669.64</v>
      </c>
      <c r="D3003" s="15">
        <v>0</v>
      </c>
      <c r="E3003" s="15">
        <v>0</v>
      </c>
      <c r="F3003" s="15">
        <v>0</v>
      </c>
      <c r="G3003" s="11">
        <f t="shared" si="186"/>
        <v>503669.64</v>
      </c>
      <c r="H3003" s="12">
        <f t="shared" si="187"/>
        <v>0</v>
      </c>
      <c r="I3003" s="324" t="s">
        <v>159</v>
      </c>
      <c r="J3003" s="17">
        <f>VLOOKUP(A3003,'TB 2023'!B:J,9,0)</f>
        <v>503669.64</v>
      </c>
      <c r="K3003" s="18">
        <f t="shared" si="185"/>
        <v>0</v>
      </c>
      <c r="L3003" s="17">
        <f>VLOOKUP(A3003,'TB 2023'!B:M,12,0)</f>
        <v>0</v>
      </c>
      <c r="M3003" s="18">
        <f t="shared" si="188"/>
        <v>0</v>
      </c>
      <c r="O3003" s="15"/>
    </row>
    <row r="3004" spans="1:15" ht="13.5">
      <c r="A3004" s="13">
        <v>10101011904</v>
      </c>
      <c r="B3004" s="14" t="s">
        <v>3025</v>
      </c>
      <c r="C3004" s="15">
        <v>90141.16</v>
      </c>
      <c r="D3004" s="15">
        <v>0</v>
      </c>
      <c r="E3004" s="15">
        <v>0</v>
      </c>
      <c r="F3004" s="15">
        <v>0</v>
      </c>
      <c r="G3004" s="11">
        <f t="shared" si="186"/>
        <v>90141.16</v>
      </c>
      <c r="H3004" s="12">
        <f t="shared" si="187"/>
        <v>0</v>
      </c>
      <c r="I3004" s="324" t="s">
        <v>159</v>
      </c>
      <c r="J3004" s="17">
        <f>VLOOKUP(A3004,'TB 2023'!B:J,9,0)</f>
        <v>90141.16</v>
      </c>
      <c r="K3004" s="18">
        <f t="shared" si="185"/>
        <v>0</v>
      </c>
      <c r="L3004" s="17">
        <f>VLOOKUP(A3004,'TB 2023'!B:M,12,0)</f>
        <v>0</v>
      </c>
      <c r="M3004" s="18">
        <f t="shared" si="188"/>
        <v>0</v>
      </c>
      <c r="O3004" s="15"/>
    </row>
    <row r="3005" spans="1:15" ht="13.5">
      <c r="A3005" s="13">
        <v>10101011907</v>
      </c>
      <c r="B3005" s="14" t="s">
        <v>3026</v>
      </c>
      <c r="C3005" s="15">
        <v>65667.22</v>
      </c>
      <c r="D3005" s="15">
        <v>0</v>
      </c>
      <c r="E3005" s="15">
        <v>0</v>
      </c>
      <c r="F3005" s="15">
        <v>0</v>
      </c>
      <c r="G3005" s="11">
        <f t="shared" si="186"/>
        <v>65667.22</v>
      </c>
      <c r="H3005" s="12">
        <f t="shared" si="187"/>
        <v>0</v>
      </c>
      <c r="I3005" s="324" t="s">
        <v>159</v>
      </c>
      <c r="J3005" s="17">
        <f>VLOOKUP(A3005,'TB 2023'!B:J,9,0)</f>
        <v>65667.22</v>
      </c>
      <c r="K3005" s="18">
        <f t="shared" si="185"/>
        <v>0</v>
      </c>
      <c r="L3005" s="17">
        <f>VLOOKUP(A3005,'TB 2023'!B:M,12,0)</f>
        <v>0</v>
      </c>
      <c r="M3005" s="18">
        <f t="shared" si="188"/>
        <v>0</v>
      </c>
      <c r="O3005" s="15"/>
    </row>
    <row r="3006" spans="1:15" ht="13.5">
      <c r="A3006" s="13">
        <v>10101011908</v>
      </c>
      <c r="B3006" s="14" t="s">
        <v>3027</v>
      </c>
      <c r="C3006" s="15">
        <v>0</v>
      </c>
      <c r="D3006" s="15">
        <v>0</v>
      </c>
      <c r="E3006" s="15">
        <v>384579.89</v>
      </c>
      <c r="F3006" s="15">
        <v>384579.89</v>
      </c>
      <c r="G3006" s="11">
        <f t="shared" si="186"/>
        <v>0</v>
      </c>
      <c r="H3006" s="12">
        <f t="shared" si="187"/>
        <v>0</v>
      </c>
      <c r="I3006" s="324" t="s">
        <v>159</v>
      </c>
      <c r="J3006" s="17">
        <f>VLOOKUP(A3006,'TB 2023'!B:J,9,0)</f>
        <v>0</v>
      </c>
      <c r="K3006" s="18">
        <f t="shared" si="185"/>
        <v>0</v>
      </c>
      <c r="L3006" s="17">
        <f>VLOOKUP(A3006,'TB 2023'!B:M,12,0)</f>
        <v>384579.89</v>
      </c>
      <c r="M3006" s="18">
        <f t="shared" si="188"/>
        <v>0</v>
      </c>
      <c r="O3006" s="15"/>
    </row>
    <row r="3007" spans="1:15" ht="13.5">
      <c r="A3007" s="13">
        <v>10101012101</v>
      </c>
      <c r="B3007" s="14" t="s">
        <v>3028</v>
      </c>
      <c r="C3007" s="15">
        <v>830234.56</v>
      </c>
      <c r="D3007" s="15">
        <v>0</v>
      </c>
      <c r="E3007" s="15">
        <v>0</v>
      </c>
      <c r="F3007" s="15">
        <v>0</v>
      </c>
      <c r="G3007" s="11">
        <f t="shared" si="186"/>
        <v>830234.56</v>
      </c>
      <c r="H3007" s="12">
        <f t="shared" si="187"/>
        <v>0</v>
      </c>
      <c r="I3007" s="324" t="s">
        <v>159</v>
      </c>
      <c r="J3007" s="17">
        <f>VLOOKUP(A3007,'TB 2023'!B:J,9,0)</f>
        <v>830234.56</v>
      </c>
      <c r="K3007" s="18">
        <f t="shared" si="185"/>
        <v>0</v>
      </c>
      <c r="L3007" s="17">
        <f>VLOOKUP(A3007,'TB 2023'!B:M,12,0)</f>
        <v>0</v>
      </c>
      <c r="M3007" s="18">
        <f t="shared" si="188"/>
        <v>0</v>
      </c>
      <c r="O3007" s="15"/>
    </row>
    <row r="3008" spans="1:15" ht="13.5">
      <c r="A3008" s="13">
        <v>10101012102</v>
      </c>
      <c r="B3008" s="14" t="s">
        <v>3029</v>
      </c>
      <c r="C3008" s="15">
        <v>59637.71</v>
      </c>
      <c r="D3008" s="15">
        <v>0</v>
      </c>
      <c r="E3008" s="15">
        <v>74735.56</v>
      </c>
      <c r="F3008" s="15">
        <v>0</v>
      </c>
      <c r="G3008" s="11">
        <f t="shared" si="186"/>
        <v>134373.26999999999</v>
      </c>
      <c r="H3008" s="12">
        <f t="shared" si="187"/>
        <v>0</v>
      </c>
      <c r="I3008" s="324" t="s">
        <v>159</v>
      </c>
      <c r="J3008" s="17">
        <f>VLOOKUP(A3008,'TB 2023'!B:J,9,0)</f>
        <v>59637.71</v>
      </c>
      <c r="K3008" s="18">
        <f t="shared" si="185"/>
        <v>0</v>
      </c>
      <c r="L3008" s="17">
        <f>VLOOKUP(A3008,'TB 2023'!B:M,12,0)</f>
        <v>0</v>
      </c>
      <c r="M3008" s="18">
        <f t="shared" si="188"/>
        <v>0</v>
      </c>
      <c r="O3008" s="15"/>
    </row>
    <row r="3009" spans="1:15" ht="13.5">
      <c r="A3009" s="13">
        <v>10101012103</v>
      </c>
      <c r="B3009" s="14" t="s">
        <v>3030</v>
      </c>
      <c r="C3009" s="15">
        <v>0</v>
      </c>
      <c r="D3009" s="15">
        <v>0</v>
      </c>
      <c r="E3009" s="15">
        <v>0</v>
      </c>
      <c r="F3009" s="15">
        <v>0</v>
      </c>
      <c r="G3009" s="11">
        <f t="shared" si="186"/>
        <v>0</v>
      </c>
      <c r="H3009" s="12">
        <f t="shared" si="187"/>
        <v>0</v>
      </c>
      <c r="I3009" s="324" t="s">
        <v>159</v>
      </c>
      <c r="J3009" s="17">
        <f>VLOOKUP(A3009,'TB 2023'!B:J,9,0)</f>
        <v>0</v>
      </c>
      <c r="K3009" s="18">
        <f t="shared" si="185"/>
        <v>0</v>
      </c>
      <c r="L3009" s="17">
        <f>VLOOKUP(A3009,'TB 2023'!B:M,12,0)</f>
        <v>0</v>
      </c>
      <c r="M3009" s="18">
        <f t="shared" si="188"/>
        <v>0</v>
      </c>
      <c r="O3009" s="15"/>
    </row>
    <row r="3010" spans="1:15" ht="13.5">
      <c r="A3010" s="13">
        <v>10101012201</v>
      </c>
      <c r="B3010" s="14" t="s">
        <v>3031</v>
      </c>
      <c r="C3010" s="15">
        <v>0</v>
      </c>
      <c r="D3010" s="15">
        <v>0</v>
      </c>
      <c r="E3010" s="15">
        <v>0</v>
      </c>
      <c r="F3010" s="15">
        <v>0</v>
      </c>
      <c r="G3010" s="11">
        <f t="shared" si="186"/>
        <v>0</v>
      </c>
      <c r="H3010" s="12">
        <f t="shared" si="187"/>
        <v>0</v>
      </c>
      <c r="I3010" s="324" t="s">
        <v>159</v>
      </c>
      <c r="J3010" s="17">
        <f>VLOOKUP(A3010,'TB 2023'!B:J,9,0)</f>
        <v>0</v>
      </c>
      <c r="K3010" s="18">
        <f t="shared" si="185"/>
        <v>0</v>
      </c>
      <c r="L3010" s="17">
        <f>VLOOKUP(A3010,'TB 2023'!B:M,12,0)</f>
        <v>0</v>
      </c>
      <c r="M3010" s="18">
        <f t="shared" si="188"/>
        <v>0</v>
      </c>
      <c r="O3010" s="15"/>
    </row>
    <row r="3011" spans="1:15" ht="13.5">
      <c r="A3011" s="13">
        <v>10101012501</v>
      </c>
      <c r="B3011" s="14" t="s">
        <v>3032</v>
      </c>
      <c r="C3011" s="15">
        <v>0</v>
      </c>
      <c r="D3011" s="15">
        <v>0</v>
      </c>
      <c r="E3011" s="15">
        <v>0</v>
      </c>
      <c r="F3011" s="15">
        <v>0</v>
      </c>
      <c r="G3011" s="11">
        <f t="shared" si="186"/>
        <v>0</v>
      </c>
      <c r="H3011" s="12">
        <f t="shared" si="187"/>
        <v>0</v>
      </c>
      <c r="I3011" s="324" t="s">
        <v>159</v>
      </c>
      <c r="J3011" s="17">
        <f>VLOOKUP(A3011,'TB 2023'!B:J,9,0)</f>
        <v>0</v>
      </c>
      <c r="K3011" s="18">
        <f t="shared" si="185"/>
        <v>0</v>
      </c>
      <c r="L3011" s="17">
        <f>VLOOKUP(A3011,'TB 2023'!B:M,12,0)</f>
        <v>0</v>
      </c>
      <c r="M3011" s="18">
        <f t="shared" si="188"/>
        <v>0</v>
      </c>
      <c r="O3011" s="15"/>
    </row>
    <row r="3012" spans="1:15" ht="13.5">
      <c r="A3012" s="13">
        <v>10101012502</v>
      </c>
      <c r="B3012" s="14" t="s">
        <v>3033</v>
      </c>
      <c r="C3012" s="15">
        <v>0</v>
      </c>
      <c r="D3012" s="15">
        <v>0</v>
      </c>
      <c r="E3012" s="15">
        <v>0</v>
      </c>
      <c r="F3012" s="15">
        <v>0</v>
      </c>
      <c r="G3012" s="11">
        <f t="shared" si="186"/>
        <v>0</v>
      </c>
      <c r="H3012" s="12">
        <f t="shared" si="187"/>
        <v>0</v>
      </c>
      <c r="I3012" s="324" t="s">
        <v>159</v>
      </c>
      <c r="J3012" s="17">
        <f>VLOOKUP(A3012,'TB 2023'!B:J,9,0)</f>
        <v>0</v>
      </c>
      <c r="K3012" s="18">
        <f t="shared" si="185"/>
        <v>0</v>
      </c>
      <c r="L3012" s="17">
        <f>VLOOKUP(A3012,'TB 2023'!B:M,12,0)</f>
        <v>0</v>
      </c>
      <c r="M3012" s="18">
        <f t="shared" si="188"/>
        <v>0</v>
      </c>
      <c r="O3012" s="15"/>
    </row>
    <row r="3013" spans="1:15" ht="13.5">
      <c r="A3013" s="13">
        <v>10101012802</v>
      </c>
      <c r="B3013" s="14" t="s">
        <v>3034</v>
      </c>
      <c r="C3013" s="15">
        <v>401938.10000000003</v>
      </c>
      <c r="D3013" s="15">
        <v>0</v>
      </c>
      <c r="E3013" s="15">
        <v>0</v>
      </c>
      <c r="F3013" s="15">
        <v>401938.10000000003</v>
      </c>
      <c r="G3013" s="11">
        <f t="shared" si="186"/>
        <v>0</v>
      </c>
      <c r="H3013" s="12">
        <f t="shared" si="187"/>
        <v>0</v>
      </c>
      <c r="I3013" s="324" t="s">
        <v>159</v>
      </c>
      <c r="J3013" s="17">
        <f>VLOOKUP(A3013,'TB 2023'!B:J,9,0)</f>
        <v>401938.10000000003</v>
      </c>
      <c r="K3013" s="18">
        <f t="shared" ref="K3013:K3076" si="189">J3013-C3013</f>
        <v>0</v>
      </c>
      <c r="L3013" s="17">
        <f>VLOOKUP(A3013,'TB 2023'!B:M,12,0)</f>
        <v>401938.10000000003</v>
      </c>
      <c r="M3013" s="18">
        <f t="shared" si="188"/>
        <v>0</v>
      </c>
      <c r="O3013" s="15"/>
    </row>
    <row r="3014" spans="1:15" ht="13.5">
      <c r="A3014" s="13">
        <v>10101012803</v>
      </c>
      <c r="B3014" s="14" t="s">
        <v>3035</v>
      </c>
      <c r="C3014" s="15">
        <v>21997.05</v>
      </c>
      <c r="D3014" s="15">
        <v>0</v>
      </c>
      <c r="E3014" s="15">
        <v>132135.89000000001</v>
      </c>
      <c r="F3014" s="15">
        <v>132136</v>
      </c>
      <c r="G3014" s="11">
        <f t="shared" ref="G3014:G3077" si="190">IF((C3014+E3014)-(D3014+F3014)&lt;0,0,(C3014+E3014)-(D3014+F3014))</f>
        <v>21996.940000000002</v>
      </c>
      <c r="H3014" s="12">
        <f t="shared" ref="H3014:H3077" si="191">-IF((C3014+E3014)-(D3014+F3014)&lt;0,(C3014+E3014)-(D3014+F3014),0)</f>
        <v>0</v>
      </c>
      <c r="I3014" s="324" t="s">
        <v>159</v>
      </c>
      <c r="J3014" s="17">
        <f>VLOOKUP(A3014,'TB 2023'!B:J,9,0)</f>
        <v>21997.05</v>
      </c>
      <c r="K3014" s="18">
        <f t="shared" si="189"/>
        <v>0</v>
      </c>
      <c r="L3014" s="17">
        <f>VLOOKUP(A3014,'TB 2023'!B:M,12,0)</f>
        <v>132136</v>
      </c>
      <c r="M3014" s="18">
        <f t="shared" ref="M3014:M3077" si="192">L3014-F3014</f>
        <v>0</v>
      </c>
      <c r="O3014" s="15"/>
    </row>
    <row r="3015" spans="1:15" ht="13.5">
      <c r="A3015" s="13">
        <v>10101012804</v>
      </c>
      <c r="B3015" s="14" t="s">
        <v>3036</v>
      </c>
      <c r="C3015" s="15">
        <v>0</v>
      </c>
      <c r="D3015" s="15">
        <v>0</v>
      </c>
      <c r="E3015" s="15">
        <v>236597.03</v>
      </c>
      <c r="F3015" s="15">
        <v>236597.03</v>
      </c>
      <c r="G3015" s="11">
        <f t="shared" si="190"/>
        <v>0</v>
      </c>
      <c r="H3015" s="12">
        <f t="shared" si="191"/>
        <v>0</v>
      </c>
      <c r="I3015" s="324" t="s">
        <v>159</v>
      </c>
      <c r="J3015" s="17">
        <f>VLOOKUP(A3015,'TB 2023'!B:J,9,0)</f>
        <v>0</v>
      </c>
      <c r="K3015" s="18">
        <f t="shared" si="189"/>
        <v>0</v>
      </c>
      <c r="L3015" s="17">
        <f>VLOOKUP(A3015,'TB 2023'!B:M,12,0)</f>
        <v>236597.03</v>
      </c>
      <c r="M3015" s="18">
        <f t="shared" si="192"/>
        <v>0</v>
      </c>
      <c r="O3015" s="15"/>
    </row>
    <row r="3016" spans="1:15" ht="13.5">
      <c r="A3016" s="13">
        <v>10101013101</v>
      </c>
      <c r="B3016" s="14" t="s">
        <v>3037</v>
      </c>
      <c r="C3016" s="15">
        <v>0</v>
      </c>
      <c r="D3016" s="15">
        <v>0</v>
      </c>
      <c r="E3016" s="15">
        <v>0</v>
      </c>
      <c r="F3016" s="15">
        <v>0</v>
      </c>
      <c r="G3016" s="11">
        <f t="shared" si="190"/>
        <v>0</v>
      </c>
      <c r="H3016" s="12">
        <f t="shared" si="191"/>
        <v>0</v>
      </c>
      <c r="I3016" s="324" t="s">
        <v>159</v>
      </c>
      <c r="J3016" s="17">
        <f>VLOOKUP(A3016,'TB 2023'!B:J,9,0)</f>
        <v>0</v>
      </c>
      <c r="K3016" s="18">
        <f t="shared" si="189"/>
        <v>0</v>
      </c>
      <c r="L3016" s="17">
        <f>VLOOKUP(A3016,'TB 2023'!B:M,12,0)</f>
        <v>0</v>
      </c>
      <c r="M3016" s="18">
        <f t="shared" si="192"/>
        <v>0</v>
      </c>
      <c r="O3016" s="15"/>
    </row>
    <row r="3017" spans="1:15" ht="13.5">
      <c r="A3017" s="13">
        <v>10101013102</v>
      </c>
      <c r="B3017" s="14" t="s">
        <v>3038</v>
      </c>
      <c r="C3017" s="15">
        <v>37491.980000000003</v>
      </c>
      <c r="D3017" s="15">
        <v>0</v>
      </c>
      <c r="E3017" s="15">
        <v>0</v>
      </c>
      <c r="F3017" s="15">
        <v>0</v>
      </c>
      <c r="G3017" s="11">
        <f t="shared" si="190"/>
        <v>37491.980000000003</v>
      </c>
      <c r="H3017" s="12">
        <f t="shared" si="191"/>
        <v>0</v>
      </c>
      <c r="I3017" s="324" t="s">
        <v>159</v>
      </c>
      <c r="J3017" s="17">
        <f>VLOOKUP(A3017,'TB 2023'!B:J,9,0)</f>
        <v>37491.980000000003</v>
      </c>
      <c r="K3017" s="18">
        <f t="shared" si="189"/>
        <v>0</v>
      </c>
      <c r="L3017" s="17">
        <f>VLOOKUP(A3017,'TB 2023'!B:M,12,0)</f>
        <v>0</v>
      </c>
      <c r="M3017" s="18">
        <f t="shared" si="192"/>
        <v>0</v>
      </c>
      <c r="O3017" s="15"/>
    </row>
    <row r="3018" spans="1:15" ht="13.5">
      <c r="A3018" s="13">
        <v>10101013401</v>
      </c>
      <c r="B3018" s="14" t="s">
        <v>3039</v>
      </c>
      <c r="C3018" s="15">
        <v>7266.85</v>
      </c>
      <c r="D3018" s="15">
        <v>0</v>
      </c>
      <c r="E3018" s="15">
        <v>0</v>
      </c>
      <c r="F3018" s="15">
        <v>0</v>
      </c>
      <c r="G3018" s="11">
        <f t="shared" si="190"/>
        <v>7266.85</v>
      </c>
      <c r="H3018" s="12">
        <f t="shared" si="191"/>
        <v>0</v>
      </c>
      <c r="I3018" s="324" t="s">
        <v>159</v>
      </c>
      <c r="J3018" s="17">
        <f>VLOOKUP(A3018,'TB 2023'!B:J,9,0)</f>
        <v>7266.85</v>
      </c>
      <c r="K3018" s="18">
        <f t="shared" si="189"/>
        <v>0</v>
      </c>
      <c r="L3018" s="17">
        <f>VLOOKUP(A3018,'TB 2023'!B:M,12,0)</f>
        <v>0</v>
      </c>
      <c r="M3018" s="18">
        <f t="shared" si="192"/>
        <v>0</v>
      </c>
      <c r="O3018" s="15"/>
    </row>
    <row r="3019" spans="1:15" ht="13.5">
      <c r="A3019" s="13">
        <v>10101013402</v>
      </c>
      <c r="B3019" s="14" t="s">
        <v>3040</v>
      </c>
      <c r="C3019" s="15">
        <v>7906.49</v>
      </c>
      <c r="D3019" s="15">
        <v>0</v>
      </c>
      <c r="E3019" s="15">
        <v>0</v>
      </c>
      <c r="F3019" s="15">
        <v>0</v>
      </c>
      <c r="G3019" s="11">
        <f t="shared" si="190"/>
        <v>7906.49</v>
      </c>
      <c r="H3019" s="12">
        <f t="shared" si="191"/>
        <v>0</v>
      </c>
      <c r="I3019" s="324" t="s">
        <v>159</v>
      </c>
      <c r="J3019" s="17">
        <f>VLOOKUP(A3019,'TB 2023'!B:J,9,0)</f>
        <v>7906.49</v>
      </c>
      <c r="K3019" s="18">
        <f t="shared" si="189"/>
        <v>0</v>
      </c>
      <c r="L3019" s="17">
        <f>VLOOKUP(A3019,'TB 2023'!B:M,12,0)</f>
        <v>0</v>
      </c>
      <c r="M3019" s="18">
        <f t="shared" si="192"/>
        <v>0</v>
      </c>
      <c r="O3019" s="15"/>
    </row>
    <row r="3020" spans="1:15" ht="13.5">
      <c r="A3020" s="13">
        <v>10101013502</v>
      </c>
      <c r="B3020" s="14" t="s">
        <v>3041</v>
      </c>
      <c r="C3020" s="15">
        <v>49135.07</v>
      </c>
      <c r="D3020" s="15">
        <v>0</v>
      </c>
      <c r="E3020" s="15">
        <v>0</v>
      </c>
      <c r="F3020" s="15">
        <v>0</v>
      </c>
      <c r="G3020" s="11">
        <f t="shared" si="190"/>
        <v>49135.07</v>
      </c>
      <c r="H3020" s="12">
        <f t="shared" si="191"/>
        <v>0</v>
      </c>
      <c r="I3020" s="324" t="s">
        <v>159</v>
      </c>
      <c r="J3020" s="17">
        <f>VLOOKUP(A3020,'TB 2023'!B:J,9,0)</f>
        <v>49135.07</v>
      </c>
      <c r="K3020" s="18">
        <f t="shared" si="189"/>
        <v>0</v>
      </c>
      <c r="L3020" s="17">
        <f>VLOOKUP(A3020,'TB 2023'!B:M,12,0)</f>
        <v>0</v>
      </c>
      <c r="M3020" s="18">
        <f t="shared" si="192"/>
        <v>0</v>
      </c>
      <c r="O3020" s="15"/>
    </row>
    <row r="3021" spans="1:15" ht="13.5">
      <c r="A3021" s="13">
        <v>10101013505</v>
      </c>
      <c r="B3021" s="14" t="s">
        <v>3042</v>
      </c>
      <c r="C3021" s="15">
        <v>183944.62</v>
      </c>
      <c r="D3021" s="15">
        <v>0</v>
      </c>
      <c r="E3021" s="15">
        <v>0</v>
      </c>
      <c r="F3021" s="15">
        <v>0</v>
      </c>
      <c r="G3021" s="11">
        <f t="shared" si="190"/>
        <v>183944.62</v>
      </c>
      <c r="H3021" s="12">
        <f t="shared" si="191"/>
        <v>0</v>
      </c>
      <c r="I3021" s="324" t="s">
        <v>159</v>
      </c>
      <c r="J3021" s="17">
        <f>VLOOKUP(A3021,'TB 2023'!B:J,9,0)</f>
        <v>183944.62</v>
      </c>
      <c r="K3021" s="18">
        <f t="shared" si="189"/>
        <v>0</v>
      </c>
      <c r="L3021" s="17">
        <f>VLOOKUP(A3021,'TB 2023'!B:M,12,0)</f>
        <v>0</v>
      </c>
      <c r="M3021" s="18">
        <f t="shared" si="192"/>
        <v>0</v>
      </c>
      <c r="O3021" s="15"/>
    </row>
    <row r="3022" spans="1:15" ht="13.5">
      <c r="A3022" s="13">
        <v>10101013506</v>
      </c>
      <c r="B3022" s="14" t="s">
        <v>3043</v>
      </c>
      <c r="C3022" s="15">
        <v>53062.130000000005</v>
      </c>
      <c r="D3022" s="15">
        <v>0</v>
      </c>
      <c r="E3022" s="15">
        <v>3170269.38</v>
      </c>
      <c r="F3022" s="15">
        <v>53062.130000000005</v>
      </c>
      <c r="G3022" s="11">
        <f t="shared" si="190"/>
        <v>3170269.38</v>
      </c>
      <c r="H3022" s="12">
        <f t="shared" si="191"/>
        <v>0</v>
      </c>
      <c r="I3022" s="324" t="s">
        <v>159</v>
      </c>
      <c r="J3022" s="17">
        <f>VLOOKUP(A3022,'TB 2023'!B:J,9,0)</f>
        <v>53062.130000000005</v>
      </c>
      <c r="K3022" s="18">
        <f t="shared" si="189"/>
        <v>0</v>
      </c>
      <c r="L3022" s="17">
        <f>VLOOKUP(A3022,'TB 2023'!B:M,12,0)</f>
        <v>53062.130000000005</v>
      </c>
      <c r="M3022" s="18">
        <f t="shared" si="192"/>
        <v>0</v>
      </c>
      <c r="O3022" s="15"/>
    </row>
    <row r="3023" spans="1:15" ht="13.5">
      <c r="A3023" s="13">
        <v>10101013507</v>
      </c>
      <c r="B3023" s="14" t="s">
        <v>3044</v>
      </c>
      <c r="C3023" s="15">
        <v>0</v>
      </c>
      <c r="D3023" s="15">
        <v>0</v>
      </c>
      <c r="E3023" s="15">
        <v>1056521.2</v>
      </c>
      <c r="F3023" s="15">
        <v>1003830.47</v>
      </c>
      <c r="G3023" s="11">
        <f t="shared" si="190"/>
        <v>52690.729999999981</v>
      </c>
      <c r="H3023" s="12">
        <f t="shared" si="191"/>
        <v>0</v>
      </c>
      <c r="I3023" s="324" t="s">
        <v>159</v>
      </c>
      <c r="J3023" s="17">
        <f>VLOOKUP(A3023,'TB 2023'!B:J,9,0)</f>
        <v>0</v>
      </c>
      <c r="K3023" s="18">
        <f t="shared" si="189"/>
        <v>0</v>
      </c>
      <c r="L3023" s="17">
        <f>VLOOKUP(A3023,'TB 2023'!B:M,12,0)</f>
        <v>1003830.47</v>
      </c>
      <c r="M3023" s="18">
        <f t="shared" si="192"/>
        <v>0</v>
      </c>
      <c r="O3023" s="15"/>
    </row>
    <row r="3024" spans="1:15" ht="13.5">
      <c r="A3024" s="13">
        <v>10101013701</v>
      </c>
      <c r="B3024" s="14" t="s">
        <v>3045</v>
      </c>
      <c r="C3024" s="15">
        <v>140602.34</v>
      </c>
      <c r="D3024" s="15">
        <v>0</v>
      </c>
      <c r="E3024" s="15">
        <v>236515.23</v>
      </c>
      <c r="F3024" s="15">
        <v>217365</v>
      </c>
      <c r="G3024" s="11">
        <f t="shared" si="190"/>
        <v>159752.57</v>
      </c>
      <c r="H3024" s="12">
        <f t="shared" si="191"/>
        <v>0</v>
      </c>
      <c r="I3024" s="324" t="s">
        <v>159</v>
      </c>
      <c r="J3024" s="17">
        <f>VLOOKUP(A3024,'TB 2023'!B:J,9,0)</f>
        <v>140602.34</v>
      </c>
      <c r="K3024" s="18">
        <f t="shared" si="189"/>
        <v>0</v>
      </c>
      <c r="L3024" s="17">
        <f>VLOOKUP(A3024,'TB 2023'!B:M,12,0)</f>
        <v>217365</v>
      </c>
      <c r="M3024" s="18">
        <f t="shared" si="192"/>
        <v>0</v>
      </c>
      <c r="O3024" s="15"/>
    </row>
    <row r="3025" spans="1:15" ht="13.5">
      <c r="A3025" s="13">
        <v>10101013702</v>
      </c>
      <c r="B3025" s="14" t="s">
        <v>3046</v>
      </c>
      <c r="C3025" s="15">
        <v>27113.99</v>
      </c>
      <c r="D3025" s="15">
        <v>0</v>
      </c>
      <c r="E3025" s="15">
        <v>322791.65000000002</v>
      </c>
      <c r="F3025" s="15">
        <v>330626.23</v>
      </c>
      <c r="G3025" s="11">
        <f t="shared" si="190"/>
        <v>19279.410000000033</v>
      </c>
      <c r="H3025" s="12">
        <f t="shared" si="191"/>
        <v>0</v>
      </c>
      <c r="I3025" s="324" t="s">
        <v>159</v>
      </c>
      <c r="J3025" s="17">
        <f>VLOOKUP(A3025,'TB 2023'!B:J,9,0)</f>
        <v>27113.99</v>
      </c>
      <c r="K3025" s="18">
        <f t="shared" si="189"/>
        <v>0</v>
      </c>
      <c r="L3025" s="17">
        <f>VLOOKUP(A3025,'TB 2023'!B:M,12,0)</f>
        <v>330626.23</v>
      </c>
      <c r="M3025" s="18">
        <f t="shared" si="192"/>
        <v>0</v>
      </c>
      <c r="O3025" s="15"/>
    </row>
    <row r="3026" spans="1:15" ht="13.5">
      <c r="A3026" s="13">
        <v>10101013703</v>
      </c>
      <c r="B3026" s="14" t="s">
        <v>3047</v>
      </c>
      <c r="C3026" s="15">
        <v>644208.80000000005</v>
      </c>
      <c r="D3026" s="15">
        <v>0</v>
      </c>
      <c r="E3026" s="15">
        <v>1923440.07</v>
      </c>
      <c r="F3026" s="15">
        <v>2567648.87</v>
      </c>
      <c r="G3026" s="11">
        <f t="shared" si="190"/>
        <v>0</v>
      </c>
      <c r="H3026" s="12">
        <f t="shared" si="191"/>
        <v>0</v>
      </c>
      <c r="I3026" s="324" t="s">
        <v>159</v>
      </c>
      <c r="J3026" s="17">
        <f>VLOOKUP(A3026,'TB 2023'!B:J,9,0)</f>
        <v>644208.80000000005</v>
      </c>
      <c r="K3026" s="18">
        <f t="shared" si="189"/>
        <v>0</v>
      </c>
      <c r="L3026" s="17">
        <f>VLOOKUP(A3026,'TB 2023'!B:M,12,0)</f>
        <v>2567648.87</v>
      </c>
      <c r="M3026" s="18">
        <f t="shared" si="192"/>
        <v>0</v>
      </c>
      <c r="O3026" s="15"/>
    </row>
    <row r="3027" spans="1:15" ht="13.5">
      <c r="A3027" s="13">
        <v>10101014202</v>
      </c>
      <c r="B3027" s="14" t="s">
        <v>3048</v>
      </c>
      <c r="C3027" s="15">
        <v>0</v>
      </c>
      <c r="D3027" s="15">
        <v>0</v>
      </c>
      <c r="E3027" s="15">
        <v>0</v>
      </c>
      <c r="F3027" s="15">
        <v>0</v>
      </c>
      <c r="G3027" s="11">
        <f t="shared" si="190"/>
        <v>0</v>
      </c>
      <c r="H3027" s="12">
        <f t="shared" si="191"/>
        <v>0</v>
      </c>
      <c r="I3027" s="324" t="s">
        <v>159</v>
      </c>
      <c r="J3027" s="17">
        <f>VLOOKUP(A3027,'TB 2023'!B:J,9,0)</f>
        <v>0</v>
      </c>
      <c r="K3027" s="18">
        <f t="shared" si="189"/>
        <v>0</v>
      </c>
      <c r="L3027" s="17">
        <f>VLOOKUP(A3027,'TB 2023'!B:M,12,0)</f>
        <v>0</v>
      </c>
      <c r="M3027" s="18">
        <f t="shared" si="192"/>
        <v>0</v>
      </c>
      <c r="O3027" s="15"/>
    </row>
    <row r="3028" spans="1:15" ht="13.5">
      <c r="A3028" s="13">
        <v>10101014401</v>
      </c>
      <c r="B3028" s="14" t="s">
        <v>3049</v>
      </c>
      <c r="C3028" s="15">
        <v>328958.35000000003</v>
      </c>
      <c r="D3028" s="15">
        <v>0</v>
      </c>
      <c r="E3028" s="15">
        <v>678713.12</v>
      </c>
      <c r="F3028" s="15">
        <v>328959</v>
      </c>
      <c r="G3028" s="11">
        <f t="shared" si="190"/>
        <v>678712.47</v>
      </c>
      <c r="H3028" s="12">
        <f t="shared" si="191"/>
        <v>0</v>
      </c>
      <c r="I3028" s="324" t="s">
        <v>159</v>
      </c>
      <c r="J3028" s="17">
        <f>VLOOKUP(A3028,'TB 2023'!B:J,9,0)</f>
        <v>328958.35000000003</v>
      </c>
      <c r="K3028" s="18">
        <f t="shared" si="189"/>
        <v>0</v>
      </c>
      <c r="L3028" s="17">
        <f>VLOOKUP(A3028,'TB 2023'!B:M,12,0)</f>
        <v>328959</v>
      </c>
      <c r="M3028" s="18">
        <f t="shared" si="192"/>
        <v>0</v>
      </c>
      <c r="O3028" s="15"/>
    </row>
    <row r="3029" spans="1:15" ht="13.5">
      <c r="A3029" s="13">
        <v>10101014501</v>
      </c>
      <c r="B3029" s="14" t="s">
        <v>3050</v>
      </c>
      <c r="C3029" s="15">
        <v>140544.37</v>
      </c>
      <c r="D3029" s="15">
        <v>0</v>
      </c>
      <c r="E3029" s="15">
        <v>140545</v>
      </c>
      <c r="F3029" s="15">
        <v>0</v>
      </c>
      <c r="G3029" s="11">
        <f t="shared" si="190"/>
        <v>281089.37</v>
      </c>
      <c r="H3029" s="12">
        <f t="shared" si="191"/>
        <v>0</v>
      </c>
      <c r="I3029" s="324" t="s">
        <v>159</v>
      </c>
      <c r="J3029" s="17">
        <f>VLOOKUP(A3029,'TB 2023'!B:J,9,0)</f>
        <v>140544.37</v>
      </c>
      <c r="K3029" s="18">
        <f t="shared" si="189"/>
        <v>0</v>
      </c>
      <c r="L3029" s="17">
        <f>VLOOKUP(A3029,'TB 2023'!B:M,12,0)</f>
        <v>0</v>
      </c>
      <c r="M3029" s="18">
        <f t="shared" si="192"/>
        <v>0</v>
      </c>
      <c r="O3029" s="15"/>
    </row>
    <row r="3030" spans="1:15" ht="13.5">
      <c r="A3030" s="13">
        <v>10101014601</v>
      </c>
      <c r="B3030" s="14" t="s">
        <v>3051</v>
      </c>
      <c r="C3030" s="15">
        <v>184593.88</v>
      </c>
      <c r="D3030" s="15">
        <v>0</v>
      </c>
      <c r="E3030" s="15">
        <v>243286.1</v>
      </c>
      <c r="F3030" s="15">
        <v>417732.74</v>
      </c>
      <c r="G3030" s="11">
        <f t="shared" si="190"/>
        <v>10147.239999999991</v>
      </c>
      <c r="H3030" s="12">
        <f t="shared" si="191"/>
        <v>0</v>
      </c>
      <c r="I3030" s="324" t="s">
        <v>159</v>
      </c>
      <c r="J3030" s="17">
        <f>VLOOKUP(A3030,'TB 2023'!B:J,9,0)</f>
        <v>184593.88</v>
      </c>
      <c r="K3030" s="18">
        <f t="shared" si="189"/>
        <v>0</v>
      </c>
      <c r="L3030" s="17">
        <f>VLOOKUP(A3030,'TB 2023'!B:M,12,0)</f>
        <v>417732.74</v>
      </c>
      <c r="M3030" s="18">
        <f t="shared" si="192"/>
        <v>0</v>
      </c>
      <c r="O3030" s="15"/>
    </row>
    <row r="3031" spans="1:15" ht="13.5">
      <c r="A3031" s="13">
        <v>10101014603</v>
      </c>
      <c r="B3031" s="14" t="s">
        <v>3052</v>
      </c>
      <c r="C3031" s="15">
        <v>3841.61</v>
      </c>
      <c r="D3031" s="15">
        <v>0</v>
      </c>
      <c r="E3031" s="15">
        <v>0</v>
      </c>
      <c r="F3031" s="15">
        <v>0</v>
      </c>
      <c r="G3031" s="11">
        <f t="shared" si="190"/>
        <v>3841.61</v>
      </c>
      <c r="H3031" s="12">
        <f t="shared" si="191"/>
        <v>0</v>
      </c>
      <c r="I3031" s="324" t="s">
        <v>159</v>
      </c>
      <c r="J3031" s="17">
        <f>VLOOKUP(A3031,'TB 2023'!B:J,9,0)</f>
        <v>3841.61</v>
      </c>
      <c r="K3031" s="18">
        <f t="shared" si="189"/>
        <v>0</v>
      </c>
      <c r="L3031" s="17">
        <f>VLOOKUP(A3031,'TB 2023'!B:M,12,0)</f>
        <v>0</v>
      </c>
      <c r="M3031" s="18">
        <f t="shared" si="192"/>
        <v>0</v>
      </c>
      <c r="O3031" s="15"/>
    </row>
    <row r="3032" spans="1:15" ht="13.5">
      <c r="A3032" s="13">
        <v>10101014604</v>
      </c>
      <c r="B3032" s="14" t="s">
        <v>3053</v>
      </c>
      <c r="C3032" s="15">
        <v>1047.82</v>
      </c>
      <c r="D3032" s="15">
        <v>0</v>
      </c>
      <c r="E3032" s="15">
        <v>174914.69</v>
      </c>
      <c r="F3032" s="15">
        <v>174914.65</v>
      </c>
      <c r="G3032" s="11">
        <f t="shared" si="190"/>
        <v>1047.8600000000151</v>
      </c>
      <c r="H3032" s="12">
        <f t="shared" si="191"/>
        <v>0</v>
      </c>
      <c r="I3032" s="324" t="s">
        <v>159</v>
      </c>
      <c r="J3032" s="17">
        <f>VLOOKUP(A3032,'TB 2023'!B:J,9,0)</f>
        <v>1047.82</v>
      </c>
      <c r="K3032" s="18">
        <f t="shared" si="189"/>
        <v>0</v>
      </c>
      <c r="L3032" s="17">
        <f>VLOOKUP(A3032,'TB 2023'!B:M,12,0)</f>
        <v>174914.65</v>
      </c>
      <c r="M3032" s="18">
        <f t="shared" si="192"/>
        <v>0</v>
      </c>
      <c r="O3032" s="15"/>
    </row>
    <row r="3033" spans="1:15" ht="13.5">
      <c r="A3033" s="13">
        <v>10101014605</v>
      </c>
      <c r="B3033" s="14" t="s">
        <v>3054</v>
      </c>
      <c r="C3033" s="15">
        <v>160252.61000000002</v>
      </c>
      <c r="D3033" s="15">
        <v>0</v>
      </c>
      <c r="E3033" s="15">
        <v>537024.01</v>
      </c>
      <c r="F3033" s="15">
        <v>603263.36</v>
      </c>
      <c r="G3033" s="11">
        <f t="shared" si="190"/>
        <v>94013.260000000009</v>
      </c>
      <c r="H3033" s="12">
        <f t="shared" si="191"/>
        <v>0</v>
      </c>
      <c r="I3033" s="324" t="s">
        <v>159</v>
      </c>
      <c r="J3033" s="17">
        <f>VLOOKUP(A3033,'TB 2023'!B:J,9,0)</f>
        <v>160252.61000000002</v>
      </c>
      <c r="K3033" s="18">
        <f t="shared" si="189"/>
        <v>0</v>
      </c>
      <c r="L3033" s="17">
        <f>VLOOKUP(A3033,'TB 2023'!B:M,12,0)</f>
        <v>603263.36</v>
      </c>
      <c r="M3033" s="18">
        <f t="shared" si="192"/>
        <v>0</v>
      </c>
      <c r="O3033" s="15"/>
    </row>
    <row r="3034" spans="1:15" ht="13.5">
      <c r="A3034" s="13">
        <v>10101014606</v>
      </c>
      <c r="B3034" s="14" t="s">
        <v>3055</v>
      </c>
      <c r="C3034" s="15">
        <v>0</v>
      </c>
      <c r="D3034" s="15">
        <v>0</v>
      </c>
      <c r="E3034" s="15">
        <v>270996.17</v>
      </c>
      <c r="F3034" s="15">
        <v>270900</v>
      </c>
      <c r="G3034" s="11">
        <f t="shared" si="190"/>
        <v>96.169999999983702</v>
      </c>
      <c r="H3034" s="12">
        <f t="shared" si="191"/>
        <v>0</v>
      </c>
      <c r="I3034" s="324" t="s">
        <v>159</v>
      </c>
      <c r="J3034" s="17">
        <f>VLOOKUP(A3034,'TB 2023'!B:J,9,0)</f>
        <v>0</v>
      </c>
      <c r="K3034" s="18">
        <f t="shared" si="189"/>
        <v>0</v>
      </c>
      <c r="L3034" s="17">
        <f>VLOOKUP(A3034,'TB 2023'!B:M,12,0)</f>
        <v>270900</v>
      </c>
      <c r="M3034" s="18">
        <f t="shared" si="192"/>
        <v>0</v>
      </c>
      <c r="O3034" s="15"/>
    </row>
    <row r="3035" spans="1:15" ht="13.5">
      <c r="A3035" s="13">
        <v>10101014607</v>
      </c>
      <c r="B3035" s="14" t="s">
        <v>3056</v>
      </c>
      <c r="C3035" s="15">
        <v>0</v>
      </c>
      <c r="D3035" s="15">
        <v>0</v>
      </c>
      <c r="E3035" s="15">
        <v>0</v>
      </c>
      <c r="F3035" s="15">
        <v>0</v>
      </c>
      <c r="G3035" s="11">
        <f t="shared" si="190"/>
        <v>0</v>
      </c>
      <c r="H3035" s="12">
        <f t="shared" si="191"/>
        <v>0</v>
      </c>
      <c r="I3035" s="324" t="s">
        <v>159</v>
      </c>
      <c r="J3035" s="17">
        <f>VLOOKUP(A3035,'TB 2023'!B:J,9,0)</f>
        <v>0</v>
      </c>
      <c r="K3035" s="18">
        <f t="shared" si="189"/>
        <v>0</v>
      </c>
      <c r="L3035" s="17">
        <f>VLOOKUP(A3035,'TB 2023'!B:M,12,0)</f>
        <v>0</v>
      </c>
      <c r="M3035" s="18">
        <f t="shared" si="192"/>
        <v>0</v>
      </c>
      <c r="O3035" s="15"/>
    </row>
    <row r="3036" spans="1:15" ht="13.5">
      <c r="A3036" s="13">
        <v>10101014608</v>
      </c>
      <c r="B3036" s="14" t="s">
        <v>3057</v>
      </c>
      <c r="C3036" s="15">
        <v>189241.12</v>
      </c>
      <c r="D3036" s="15">
        <v>0</v>
      </c>
      <c r="E3036" s="15">
        <v>592435.69000000006</v>
      </c>
      <c r="F3036" s="15">
        <v>781676.81</v>
      </c>
      <c r="G3036" s="11">
        <f t="shared" si="190"/>
        <v>0</v>
      </c>
      <c r="H3036" s="12">
        <f t="shared" si="191"/>
        <v>0</v>
      </c>
      <c r="I3036" s="324" t="s">
        <v>159</v>
      </c>
      <c r="J3036" s="17">
        <f>VLOOKUP(A3036,'TB 2023'!B:J,9,0)</f>
        <v>189241.12</v>
      </c>
      <c r="K3036" s="18">
        <f t="shared" si="189"/>
        <v>0</v>
      </c>
      <c r="L3036" s="17">
        <f>VLOOKUP(A3036,'TB 2023'!B:M,12,0)</f>
        <v>781676.81</v>
      </c>
      <c r="M3036" s="18">
        <f t="shared" si="192"/>
        <v>0</v>
      </c>
      <c r="O3036" s="15"/>
    </row>
    <row r="3037" spans="1:15" ht="13.5">
      <c r="A3037" s="13">
        <v>10101014609</v>
      </c>
      <c r="B3037" s="14" t="s">
        <v>3058</v>
      </c>
      <c r="C3037" s="15">
        <v>0</v>
      </c>
      <c r="D3037" s="15">
        <v>0</v>
      </c>
      <c r="E3037" s="15">
        <v>0</v>
      </c>
      <c r="F3037" s="15">
        <v>0</v>
      </c>
      <c r="G3037" s="11">
        <f t="shared" si="190"/>
        <v>0</v>
      </c>
      <c r="H3037" s="12">
        <f t="shared" si="191"/>
        <v>0</v>
      </c>
      <c r="I3037" s="324" t="s">
        <v>159</v>
      </c>
      <c r="J3037" s="17">
        <f>VLOOKUP(A3037,'TB 2023'!B:J,9,0)</f>
        <v>0</v>
      </c>
      <c r="K3037" s="18">
        <f t="shared" si="189"/>
        <v>0</v>
      </c>
      <c r="L3037" s="17">
        <f>VLOOKUP(A3037,'TB 2023'!B:M,12,0)</f>
        <v>0</v>
      </c>
      <c r="M3037" s="18">
        <f t="shared" si="192"/>
        <v>0</v>
      </c>
      <c r="O3037" s="15"/>
    </row>
    <row r="3038" spans="1:15" ht="13.5">
      <c r="A3038" s="13">
        <v>10101014610</v>
      </c>
      <c r="B3038" s="14" t="s">
        <v>3059</v>
      </c>
      <c r="C3038" s="15">
        <v>0</v>
      </c>
      <c r="D3038" s="15">
        <v>0</v>
      </c>
      <c r="E3038" s="15">
        <v>0</v>
      </c>
      <c r="F3038" s="15">
        <v>0</v>
      </c>
      <c r="G3038" s="11">
        <f t="shared" si="190"/>
        <v>0</v>
      </c>
      <c r="H3038" s="12">
        <f t="shared" si="191"/>
        <v>0</v>
      </c>
      <c r="I3038" s="324" t="s">
        <v>159</v>
      </c>
      <c r="J3038" s="17">
        <f>VLOOKUP(A3038,'TB 2023'!B:J,9,0)</f>
        <v>0</v>
      </c>
      <c r="K3038" s="18">
        <f t="shared" si="189"/>
        <v>0</v>
      </c>
      <c r="L3038" s="17">
        <f>VLOOKUP(A3038,'TB 2023'!B:M,12,0)</f>
        <v>0</v>
      </c>
      <c r="M3038" s="18">
        <f t="shared" si="192"/>
        <v>0</v>
      </c>
      <c r="O3038" s="15"/>
    </row>
    <row r="3039" spans="1:15" ht="13.5">
      <c r="A3039" s="13">
        <v>10101014611</v>
      </c>
      <c r="B3039" s="14" t="s">
        <v>3060</v>
      </c>
      <c r="C3039" s="15">
        <v>0</v>
      </c>
      <c r="D3039" s="15">
        <v>0</v>
      </c>
      <c r="E3039" s="15">
        <v>383311.87</v>
      </c>
      <c r="F3039" s="15">
        <v>383311.87</v>
      </c>
      <c r="G3039" s="11">
        <f t="shared" si="190"/>
        <v>0</v>
      </c>
      <c r="H3039" s="12">
        <f t="shared" si="191"/>
        <v>0</v>
      </c>
      <c r="I3039" s="324" t="s">
        <v>159</v>
      </c>
      <c r="J3039" s="17">
        <f>VLOOKUP(A3039,'TB 2023'!B:J,9,0)</f>
        <v>0</v>
      </c>
      <c r="K3039" s="18">
        <f t="shared" si="189"/>
        <v>0</v>
      </c>
      <c r="L3039" s="17">
        <f>VLOOKUP(A3039,'TB 2023'!B:M,12,0)</f>
        <v>383311.87</v>
      </c>
      <c r="M3039" s="18">
        <f t="shared" si="192"/>
        <v>0</v>
      </c>
      <c r="O3039" s="15"/>
    </row>
    <row r="3040" spans="1:15" ht="13.5">
      <c r="A3040" s="13">
        <v>10101014612</v>
      </c>
      <c r="B3040" s="14" t="s">
        <v>3061</v>
      </c>
      <c r="C3040" s="15">
        <v>0</v>
      </c>
      <c r="D3040" s="15">
        <v>0</v>
      </c>
      <c r="E3040" s="15">
        <v>306259.41000000003</v>
      </c>
      <c r="F3040" s="15">
        <v>306259.41000000003</v>
      </c>
      <c r="G3040" s="11">
        <f t="shared" si="190"/>
        <v>0</v>
      </c>
      <c r="H3040" s="12">
        <f t="shared" si="191"/>
        <v>0</v>
      </c>
      <c r="I3040" s="324" t="s">
        <v>159</v>
      </c>
      <c r="J3040" s="17">
        <f>VLOOKUP(A3040,'TB 2023'!B:J,9,0)</f>
        <v>0</v>
      </c>
      <c r="K3040" s="18">
        <f t="shared" si="189"/>
        <v>0</v>
      </c>
      <c r="L3040" s="17">
        <f>VLOOKUP(A3040,'TB 2023'!B:M,12,0)</f>
        <v>306259.41000000003</v>
      </c>
      <c r="M3040" s="18">
        <f t="shared" si="192"/>
        <v>0</v>
      </c>
      <c r="O3040" s="15"/>
    </row>
    <row r="3041" spans="1:15" ht="13.5">
      <c r="A3041" s="13">
        <v>10101014613</v>
      </c>
      <c r="B3041" s="14" t="s">
        <v>3062</v>
      </c>
      <c r="C3041" s="15">
        <v>0</v>
      </c>
      <c r="D3041" s="15">
        <v>0</v>
      </c>
      <c r="E3041" s="15">
        <v>0</v>
      </c>
      <c r="F3041" s="15">
        <v>0</v>
      </c>
      <c r="G3041" s="11">
        <f t="shared" si="190"/>
        <v>0</v>
      </c>
      <c r="H3041" s="12">
        <f t="shared" si="191"/>
        <v>0</v>
      </c>
      <c r="I3041" s="324" t="s">
        <v>159</v>
      </c>
      <c r="J3041" s="17">
        <f>VLOOKUP(A3041,'TB 2023'!B:J,9,0)</f>
        <v>0</v>
      </c>
      <c r="K3041" s="18">
        <f t="shared" si="189"/>
        <v>0</v>
      </c>
      <c r="L3041" s="17">
        <f>VLOOKUP(A3041,'TB 2023'!B:M,12,0)</f>
        <v>0</v>
      </c>
      <c r="M3041" s="18">
        <f t="shared" si="192"/>
        <v>0</v>
      </c>
      <c r="O3041" s="15"/>
    </row>
    <row r="3042" spans="1:15" ht="13.5">
      <c r="A3042" s="13">
        <v>10101014614</v>
      </c>
      <c r="B3042" s="14" t="s">
        <v>3063</v>
      </c>
      <c r="C3042" s="15">
        <v>0</v>
      </c>
      <c r="D3042" s="15">
        <v>0</v>
      </c>
      <c r="E3042" s="15">
        <v>11235</v>
      </c>
      <c r="F3042" s="15">
        <v>11235</v>
      </c>
      <c r="G3042" s="11">
        <f t="shared" si="190"/>
        <v>0</v>
      </c>
      <c r="H3042" s="12">
        <f t="shared" si="191"/>
        <v>0</v>
      </c>
      <c r="I3042" s="324" t="s">
        <v>159</v>
      </c>
      <c r="J3042" s="17">
        <f>VLOOKUP(A3042,'TB 2023'!B:J,9,0)</f>
        <v>0</v>
      </c>
      <c r="K3042" s="18">
        <f t="shared" si="189"/>
        <v>0</v>
      </c>
      <c r="L3042" s="17">
        <f>VLOOKUP(A3042,'TB 2023'!B:M,12,0)</f>
        <v>11235</v>
      </c>
      <c r="M3042" s="18">
        <f t="shared" si="192"/>
        <v>0</v>
      </c>
      <c r="O3042" s="15"/>
    </row>
    <row r="3043" spans="1:15" ht="13.5">
      <c r="A3043" s="13">
        <v>10101014615</v>
      </c>
      <c r="B3043" s="14" t="s">
        <v>3064</v>
      </c>
      <c r="C3043" s="15">
        <v>0</v>
      </c>
      <c r="D3043" s="15">
        <v>0</v>
      </c>
      <c r="E3043" s="15">
        <v>54165.21</v>
      </c>
      <c r="F3043" s="15">
        <v>54165.21</v>
      </c>
      <c r="G3043" s="11">
        <f t="shared" si="190"/>
        <v>0</v>
      </c>
      <c r="H3043" s="12">
        <f t="shared" si="191"/>
        <v>0</v>
      </c>
      <c r="I3043" s="324" t="s">
        <v>159</v>
      </c>
      <c r="J3043" s="17">
        <f>VLOOKUP(A3043,'TB 2023'!B:J,9,0)</f>
        <v>0</v>
      </c>
      <c r="K3043" s="18">
        <f t="shared" si="189"/>
        <v>0</v>
      </c>
      <c r="L3043" s="17">
        <f>VLOOKUP(A3043,'TB 2023'!B:M,12,0)</f>
        <v>54165.21</v>
      </c>
      <c r="M3043" s="18">
        <f t="shared" si="192"/>
        <v>0</v>
      </c>
      <c r="O3043" s="15"/>
    </row>
    <row r="3044" spans="1:15" ht="13.5">
      <c r="A3044" s="13">
        <v>10101014616</v>
      </c>
      <c r="B3044" s="14" t="s">
        <v>3065</v>
      </c>
      <c r="C3044" s="15">
        <v>0</v>
      </c>
      <c r="D3044" s="15">
        <v>0</v>
      </c>
      <c r="E3044" s="15">
        <v>0</v>
      </c>
      <c r="F3044" s="15">
        <v>0</v>
      </c>
      <c r="G3044" s="11">
        <f t="shared" si="190"/>
        <v>0</v>
      </c>
      <c r="H3044" s="12">
        <f t="shared" si="191"/>
        <v>0</v>
      </c>
      <c r="I3044" s="324" t="s">
        <v>159</v>
      </c>
      <c r="J3044" s="17">
        <f>VLOOKUP(A3044,'TB 2023'!B:J,9,0)</f>
        <v>0</v>
      </c>
      <c r="K3044" s="18">
        <f t="shared" si="189"/>
        <v>0</v>
      </c>
      <c r="L3044" s="17">
        <f>VLOOKUP(A3044,'TB 2023'!B:M,12,0)</f>
        <v>0</v>
      </c>
      <c r="M3044" s="18">
        <f t="shared" si="192"/>
        <v>0</v>
      </c>
      <c r="O3044" s="15"/>
    </row>
    <row r="3045" spans="1:15" ht="13.5">
      <c r="A3045" s="13">
        <v>10101014617</v>
      </c>
      <c r="B3045" s="14" t="s">
        <v>3066</v>
      </c>
      <c r="C3045" s="15">
        <v>0</v>
      </c>
      <c r="D3045" s="15">
        <v>0</v>
      </c>
      <c r="E3045" s="15">
        <v>0</v>
      </c>
      <c r="F3045" s="15">
        <v>0</v>
      </c>
      <c r="G3045" s="11">
        <f t="shared" si="190"/>
        <v>0</v>
      </c>
      <c r="H3045" s="12">
        <f t="shared" si="191"/>
        <v>0</v>
      </c>
      <c r="I3045" s="324" t="s">
        <v>159</v>
      </c>
      <c r="J3045" s="17">
        <f>VLOOKUP(A3045,'TB 2023'!B:J,9,0)</f>
        <v>0</v>
      </c>
      <c r="K3045" s="18">
        <f t="shared" si="189"/>
        <v>0</v>
      </c>
      <c r="L3045" s="17">
        <f>VLOOKUP(A3045,'TB 2023'!B:M,12,0)</f>
        <v>0</v>
      </c>
      <c r="M3045" s="18">
        <f t="shared" si="192"/>
        <v>0</v>
      </c>
      <c r="O3045" s="15"/>
    </row>
    <row r="3046" spans="1:15" ht="13.5">
      <c r="A3046" s="13">
        <v>10101014801</v>
      </c>
      <c r="B3046" s="14" t="s">
        <v>3067</v>
      </c>
      <c r="C3046" s="15">
        <v>34677.46</v>
      </c>
      <c r="D3046" s="15">
        <v>0</v>
      </c>
      <c r="E3046" s="15">
        <v>2798847.06</v>
      </c>
      <c r="F3046" s="15">
        <v>2798847.06</v>
      </c>
      <c r="G3046" s="11">
        <f t="shared" si="190"/>
        <v>34677.459999999963</v>
      </c>
      <c r="H3046" s="12">
        <f t="shared" si="191"/>
        <v>0</v>
      </c>
      <c r="I3046" s="324" t="s">
        <v>159</v>
      </c>
      <c r="J3046" s="17">
        <f>VLOOKUP(A3046,'TB 2023'!B:J,9,0)</f>
        <v>34677.46</v>
      </c>
      <c r="K3046" s="18">
        <f t="shared" si="189"/>
        <v>0</v>
      </c>
      <c r="L3046" s="17">
        <f>VLOOKUP(A3046,'TB 2023'!B:M,12,0)</f>
        <v>2798847.06</v>
      </c>
      <c r="M3046" s="18">
        <f t="shared" si="192"/>
        <v>0</v>
      </c>
      <c r="O3046" s="15"/>
    </row>
    <row r="3047" spans="1:15" ht="13.5">
      <c r="A3047" s="13">
        <v>10101014901</v>
      </c>
      <c r="B3047" s="14" t="s">
        <v>3068</v>
      </c>
      <c r="C3047" s="15">
        <v>512681.78</v>
      </c>
      <c r="D3047" s="15">
        <v>0</v>
      </c>
      <c r="E3047" s="15">
        <v>0</v>
      </c>
      <c r="F3047" s="15">
        <v>379414</v>
      </c>
      <c r="G3047" s="11">
        <f t="shared" si="190"/>
        <v>133267.78000000003</v>
      </c>
      <c r="H3047" s="12">
        <f t="shared" si="191"/>
        <v>0</v>
      </c>
      <c r="I3047" s="324" t="s">
        <v>159</v>
      </c>
      <c r="J3047" s="17">
        <f>VLOOKUP(A3047,'TB 2023'!B:J,9,0)</f>
        <v>512681.78</v>
      </c>
      <c r="K3047" s="18">
        <f t="shared" si="189"/>
        <v>0</v>
      </c>
      <c r="L3047" s="17">
        <f>VLOOKUP(A3047,'TB 2023'!B:M,12,0)</f>
        <v>379414</v>
      </c>
      <c r="M3047" s="18">
        <f t="shared" si="192"/>
        <v>0</v>
      </c>
      <c r="O3047" s="15"/>
    </row>
    <row r="3048" spans="1:15" ht="13.5">
      <c r="A3048" s="13">
        <v>10101014902</v>
      </c>
      <c r="B3048" s="14" t="s">
        <v>3069</v>
      </c>
      <c r="C3048" s="15">
        <v>9218.48</v>
      </c>
      <c r="D3048" s="15">
        <v>0</v>
      </c>
      <c r="E3048" s="15">
        <v>0</v>
      </c>
      <c r="F3048" s="15">
        <v>9218.48</v>
      </c>
      <c r="G3048" s="11">
        <f t="shared" si="190"/>
        <v>0</v>
      </c>
      <c r="H3048" s="12">
        <f t="shared" si="191"/>
        <v>0</v>
      </c>
      <c r="I3048" s="324" t="s">
        <v>159</v>
      </c>
      <c r="J3048" s="17">
        <f>VLOOKUP(A3048,'TB 2023'!B:J,9,0)</f>
        <v>9218.48</v>
      </c>
      <c r="K3048" s="18">
        <f t="shared" si="189"/>
        <v>0</v>
      </c>
      <c r="L3048" s="17">
        <f>VLOOKUP(A3048,'TB 2023'!B:M,12,0)</f>
        <v>9218.48</v>
      </c>
      <c r="M3048" s="18">
        <f t="shared" si="192"/>
        <v>0</v>
      </c>
      <c r="O3048" s="15"/>
    </row>
    <row r="3049" spans="1:15" ht="13.5">
      <c r="A3049" s="13">
        <v>10101015401</v>
      </c>
      <c r="B3049" s="14" t="s">
        <v>3070</v>
      </c>
      <c r="C3049" s="15">
        <v>0</v>
      </c>
      <c r="D3049" s="15">
        <v>0</v>
      </c>
      <c r="E3049" s="15">
        <v>0</v>
      </c>
      <c r="F3049" s="15">
        <v>0</v>
      </c>
      <c r="G3049" s="11">
        <f t="shared" si="190"/>
        <v>0</v>
      </c>
      <c r="H3049" s="12">
        <f t="shared" si="191"/>
        <v>0</v>
      </c>
      <c r="I3049" s="324" t="s">
        <v>159</v>
      </c>
      <c r="J3049" s="17">
        <f>VLOOKUP(A3049,'TB 2023'!B:J,9,0)</f>
        <v>0</v>
      </c>
      <c r="K3049" s="18">
        <f t="shared" si="189"/>
        <v>0</v>
      </c>
      <c r="L3049" s="17">
        <f>VLOOKUP(A3049,'TB 2023'!B:M,12,0)</f>
        <v>0</v>
      </c>
      <c r="M3049" s="18">
        <f t="shared" si="192"/>
        <v>0</v>
      </c>
      <c r="O3049" s="15"/>
    </row>
    <row r="3050" spans="1:15" ht="13.5">
      <c r="A3050" s="13">
        <v>10101015501</v>
      </c>
      <c r="B3050" s="14" t="s">
        <v>3071</v>
      </c>
      <c r="C3050" s="15">
        <v>0</v>
      </c>
      <c r="D3050" s="15">
        <v>0</v>
      </c>
      <c r="E3050" s="15">
        <v>0</v>
      </c>
      <c r="F3050" s="15">
        <v>0</v>
      </c>
      <c r="G3050" s="11">
        <f t="shared" si="190"/>
        <v>0</v>
      </c>
      <c r="H3050" s="12">
        <f t="shared" si="191"/>
        <v>0</v>
      </c>
      <c r="I3050" s="324" t="s">
        <v>159</v>
      </c>
      <c r="J3050" s="17">
        <f>VLOOKUP(A3050,'TB 2023'!B:J,9,0)</f>
        <v>0</v>
      </c>
      <c r="K3050" s="18">
        <f t="shared" si="189"/>
        <v>0</v>
      </c>
      <c r="L3050" s="17">
        <f>VLOOKUP(A3050,'TB 2023'!B:M,12,0)</f>
        <v>0</v>
      </c>
      <c r="M3050" s="18">
        <f t="shared" si="192"/>
        <v>0</v>
      </c>
      <c r="O3050" s="15"/>
    </row>
    <row r="3051" spans="1:15" ht="13.5">
      <c r="A3051" s="13">
        <v>10101015502</v>
      </c>
      <c r="B3051" s="14" t="s">
        <v>3072</v>
      </c>
      <c r="C3051" s="15">
        <v>0</v>
      </c>
      <c r="D3051" s="15">
        <v>0</v>
      </c>
      <c r="E3051" s="15">
        <v>0</v>
      </c>
      <c r="F3051" s="15">
        <v>0</v>
      </c>
      <c r="G3051" s="11">
        <f t="shared" si="190"/>
        <v>0</v>
      </c>
      <c r="H3051" s="12">
        <f t="shared" si="191"/>
        <v>0</v>
      </c>
      <c r="I3051" s="324" t="s">
        <v>159</v>
      </c>
      <c r="J3051" s="17">
        <f>VLOOKUP(A3051,'TB 2023'!B:J,9,0)</f>
        <v>0</v>
      </c>
      <c r="K3051" s="18">
        <f t="shared" si="189"/>
        <v>0</v>
      </c>
      <c r="L3051" s="17">
        <f>VLOOKUP(A3051,'TB 2023'!B:M,12,0)</f>
        <v>0</v>
      </c>
      <c r="M3051" s="18">
        <f t="shared" si="192"/>
        <v>0</v>
      </c>
      <c r="O3051" s="15"/>
    </row>
    <row r="3052" spans="1:15" ht="13.5">
      <c r="A3052" s="13">
        <v>10101015503</v>
      </c>
      <c r="B3052" s="14" t="s">
        <v>3073</v>
      </c>
      <c r="C3052" s="15">
        <v>0</v>
      </c>
      <c r="D3052" s="15">
        <v>0</v>
      </c>
      <c r="E3052" s="15">
        <v>0</v>
      </c>
      <c r="F3052" s="15">
        <v>0</v>
      </c>
      <c r="G3052" s="11">
        <f t="shared" si="190"/>
        <v>0</v>
      </c>
      <c r="H3052" s="12">
        <f t="shared" si="191"/>
        <v>0</v>
      </c>
      <c r="I3052" s="324" t="s">
        <v>159</v>
      </c>
      <c r="J3052" s="17">
        <f>VLOOKUP(A3052,'TB 2023'!B:J,9,0)</f>
        <v>0</v>
      </c>
      <c r="K3052" s="18">
        <f t="shared" si="189"/>
        <v>0</v>
      </c>
      <c r="L3052" s="17">
        <f>VLOOKUP(A3052,'TB 2023'!B:M,12,0)</f>
        <v>0</v>
      </c>
      <c r="M3052" s="18">
        <f t="shared" si="192"/>
        <v>0</v>
      </c>
      <c r="O3052" s="15"/>
    </row>
    <row r="3053" spans="1:15" ht="13.5">
      <c r="A3053" s="13">
        <v>10101015601</v>
      </c>
      <c r="B3053" s="14" t="s">
        <v>3074</v>
      </c>
      <c r="C3053" s="15">
        <v>0</v>
      </c>
      <c r="D3053" s="15">
        <v>0</v>
      </c>
      <c r="E3053" s="15">
        <v>0</v>
      </c>
      <c r="F3053" s="15">
        <v>0</v>
      </c>
      <c r="G3053" s="11">
        <f t="shared" si="190"/>
        <v>0</v>
      </c>
      <c r="H3053" s="12">
        <f t="shared" si="191"/>
        <v>0</v>
      </c>
      <c r="I3053" s="324" t="s">
        <v>159</v>
      </c>
      <c r="J3053" s="17">
        <f>VLOOKUP(A3053,'TB 2023'!B:J,9,0)</f>
        <v>0</v>
      </c>
      <c r="K3053" s="18">
        <f t="shared" si="189"/>
        <v>0</v>
      </c>
      <c r="L3053" s="17">
        <f>VLOOKUP(A3053,'TB 2023'!B:M,12,0)</f>
        <v>0</v>
      </c>
      <c r="M3053" s="18">
        <f t="shared" si="192"/>
        <v>0</v>
      </c>
      <c r="O3053" s="15"/>
    </row>
    <row r="3054" spans="1:15" ht="13.5">
      <c r="A3054" s="13">
        <v>10101015803</v>
      </c>
      <c r="B3054" s="14" t="s">
        <v>3075</v>
      </c>
      <c r="C3054" s="15">
        <v>6825.27</v>
      </c>
      <c r="D3054" s="15">
        <v>0</v>
      </c>
      <c r="E3054" s="15">
        <v>0</v>
      </c>
      <c r="F3054" s="15">
        <v>0</v>
      </c>
      <c r="G3054" s="11">
        <f t="shared" si="190"/>
        <v>6825.27</v>
      </c>
      <c r="H3054" s="12">
        <f t="shared" si="191"/>
        <v>0</v>
      </c>
      <c r="I3054" s="324" t="s">
        <v>159</v>
      </c>
      <c r="J3054" s="17">
        <f>VLOOKUP(A3054,'TB 2023'!B:J,9,0)</f>
        <v>6825.27</v>
      </c>
      <c r="K3054" s="18">
        <f t="shared" si="189"/>
        <v>0</v>
      </c>
      <c r="L3054" s="17">
        <f>VLOOKUP(A3054,'TB 2023'!B:M,12,0)</f>
        <v>0</v>
      </c>
      <c r="M3054" s="18">
        <f t="shared" si="192"/>
        <v>0</v>
      </c>
      <c r="O3054" s="15"/>
    </row>
    <row r="3055" spans="1:15" ht="13.5">
      <c r="A3055" s="13">
        <v>10101015901</v>
      </c>
      <c r="B3055" s="14" t="s">
        <v>3076</v>
      </c>
      <c r="C3055" s="15">
        <v>0</v>
      </c>
      <c r="D3055" s="15">
        <v>0</v>
      </c>
      <c r="E3055" s="15">
        <v>0</v>
      </c>
      <c r="F3055" s="15">
        <v>0</v>
      </c>
      <c r="G3055" s="11">
        <f t="shared" si="190"/>
        <v>0</v>
      </c>
      <c r="H3055" s="12">
        <f t="shared" si="191"/>
        <v>0</v>
      </c>
      <c r="I3055" s="324" t="s">
        <v>159</v>
      </c>
      <c r="J3055" s="17">
        <f>VLOOKUP(A3055,'TB 2023'!B:J,9,0)</f>
        <v>0</v>
      </c>
      <c r="K3055" s="18">
        <f t="shared" si="189"/>
        <v>0</v>
      </c>
      <c r="L3055" s="17">
        <f>VLOOKUP(A3055,'TB 2023'!B:M,12,0)</f>
        <v>0</v>
      </c>
      <c r="M3055" s="18">
        <f t="shared" si="192"/>
        <v>0</v>
      </c>
      <c r="O3055" s="15"/>
    </row>
    <row r="3056" spans="1:15" ht="13.5">
      <c r="A3056" s="13">
        <v>10101016001</v>
      </c>
      <c r="B3056" s="14" t="s">
        <v>3077</v>
      </c>
      <c r="C3056" s="15">
        <v>7287.41</v>
      </c>
      <c r="D3056" s="15">
        <v>0</v>
      </c>
      <c r="E3056" s="15">
        <v>0</v>
      </c>
      <c r="F3056" s="15">
        <v>0</v>
      </c>
      <c r="G3056" s="11">
        <f t="shared" si="190"/>
        <v>7287.41</v>
      </c>
      <c r="H3056" s="12">
        <f t="shared" si="191"/>
        <v>0</v>
      </c>
      <c r="I3056" s="324" t="s">
        <v>159</v>
      </c>
      <c r="J3056" s="17">
        <f>VLOOKUP(A3056,'TB 2023'!B:J,9,0)</f>
        <v>7287.41</v>
      </c>
      <c r="K3056" s="18">
        <f t="shared" si="189"/>
        <v>0</v>
      </c>
      <c r="L3056" s="17">
        <f>VLOOKUP(A3056,'TB 2023'!B:M,12,0)</f>
        <v>0</v>
      </c>
      <c r="M3056" s="18">
        <f t="shared" si="192"/>
        <v>0</v>
      </c>
      <c r="O3056" s="15"/>
    </row>
    <row r="3057" spans="1:15" ht="13.5">
      <c r="A3057" s="13">
        <v>10101016201</v>
      </c>
      <c r="B3057" s="14" t="s">
        <v>3078</v>
      </c>
      <c r="C3057" s="15">
        <v>0</v>
      </c>
      <c r="D3057" s="15">
        <v>0</v>
      </c>
      <c r="E3057" s="15">
        <v>7473176.1200000001</v>
      </c>
      <c r="F3057" s="15">
        <v>6838889.8299899995</v>
      </c>
      <c r="G3057" s="11">
        <f t="shared" si="190"/>
        <v>634286.29001000058</v>
      </c>
      <c r="H3057" s="12">
        <f t="shared" si="191"/>
        <v>0</v>
      </c>
      <c r="I3057" s="324" t="s">
        <v>159</v>
      </c>
      <c r="J3057" s="17">
        <f>VLOOKUP(A3057,'TB 2023'!B:J,9,0)</f>
        <v>0</v>
      </c>
      <c r="K3057" s="18">
        <f t="shared" si="189"/>
        <v>0</v>
      </c>
      <c r="L3057" s="17">
        <f>VLOOKUP(A3057,'TB 2023'!B:M,12,0)</f>
        <v>6838889.8299899995</v>
      </c>
      <c r="M3057" s="18">
        <f t="shared" si="192"/>
        <v>0</v>
      </c>
      <c r="O3057" s="15"/>
    </row>
    <row r="3058" spans="1:15" ht="13.5">
      <c r="A3058" s="13">
        <v>10101016401</v>
      </c>
      <c r="B3058" s="14" t="s">
        <v>3079</v>
      </c>
      <c r="C3058" s="15">
        <v>68923.19</v>
      </c>
      <c r="D3058" s="15">
        <v>0</v>
      </c>
      <c r="E3058" s="15">
        <v>0</v>
      </c>
      <c r="F3058" s="15">
        <v>0</v>
      </c>
      <c r="G3058" s="11">
        <f t="shared" si="190"/>
        <v>68923.19</v>
      </c>
      <c r="H3058" s="12">
        <f t="shared" si="191"/>
        <v>0</v>
      </c>
      <c r="I3058" s="324" t="s">
        <v>159</v>
      </c>
      <c r="J3058" s="17">
        <f>VLOOKUP(A3058,'TB 2023'!B:J,9,0)</f>
        <v>68923.19</v>
      </c>
      <c r="K3058" s="18">
        <f t="shared" si="189"/>
        <v>0</v>
      </c>
      <c r="L3058" s="17">
        <f>VLOOKUP(A3058,'TB 2023'!B:M,12,0)</f>
        <v>0</v>
      </c>
      <c r="M3058" s="18">
        <f t="shared" si="192"/>
        <v>0</v>
      </c>
      <c r="O3058" s="15"/>
    </row>
    <row r="3059" spans="1:15" ht="13.5">
      <c r="A3059" s="13">
        <v>10101016402</v>
      </c>
      <c r="B3059" s="14" t="s">
        <v>3080</v>
      </c>
      <c r="C3059" s="15">
        <v>386791.66000000003</v>
      </c>
      <c r="D3059" s="15">
        <v>0</v>
      </c>
      <c r="E3059" s="15">
        <v>0</v>
      </c>
      <c r="F3059" s="15">
        <v>386791.66000000003</v>
      </c>
      <c r="G3059" s="11">
        <f t="shared" si="190"/>
        <v>0</v>
      </c>
      <c r="H3059" s="12">
        <f t="shared" si="191"/>
        <v>0</v>
      </c>
      <c r="I3059" s="324" t="s">
        <v>159</v>
      </c>
      <c r="J3059" s="17">
        <f>VLOOKUP(A3059,'TB 2023'!B:J,9,0)</f>
        <v>386791.66000000003</v>
      </c>
      <c r="K3059" s="18">
        <f t="shared" si="189"/>
        <v>0</v>
      </c>
      <c r="L3059" s="17">
        <f>VLOOKUP(A3059,'TB 2023'!B:M,12,0)</f>
        <v>386791.66000000003</v>
      </c>
      <c r="M3059" s="18">
        <f t="shared" si="192"/>
        <v>0</v>
      </c>
      <c r="O3059" s="15"/>
    </row>
    <row r="3060" spans="1:15" ht="13.5">
      <c r="A3060" s="13">
        <v>10101016701</v>
      </c>
      <c r="B3060" s="14" t="s">
        <v>3081</v>
      </c>
      <c r="C3060" s="15">
        <v>1464521.99</v>
      </c>
      <c r="D3060" s="15">
        <v>0</v>
      </c>
      <c r="E3060" s="15">
        <v>4400750.58</v>
      </c>
      <c r="F3060" s="15">
        <v>5336368.38</v>
      </c>
      <c r="G3060" s="11">
        <f t="shared" si="190"/>
        <v>528904.19000000041</v>
      </c>
      <c r="H3060" s="12">
        <f t="shared" si="191"/>
        <v>0</v>
      </c>
      <c r="I3060" s="324" t="s">
        <v>159</v>
      </c>
      <c r="J3060" s="17">
        <f>VLOOKUP(A3060,'TB 2023'!B:J,9,0)</f>
        <v>1464521.99</v>
      </c>
      <c r="K3060" s="18">
        <f t="shared" si="189"/>
        <v>0</v>
      </c>
      <c r="L3060" s="17">
        <f>VLOOKUP(A3060,'TB 2023'!B:M,12,0)</f>
        <v>5336368.38</v>
      </c>
      <c r="M3060" s="18">
        <f t="shared" si="192"/>
        <v>0</v>
      </c>
      <c r="O3060" s="15"/>
    </row>
    <row r="3061" spans="1:15" ht="13.5">
      <c r="A3061" s="13">
        <v>10101016801</v>
      </c>
      <c r="B3061" s="14" t="s">
        <v>3082</v>
      </c>
      <c r="C3061" s="15">
        <v>460682.52</v>
      </c>
      <c r="D3061" s="15">
        <v>0</v>
      </c>
      <c r="E3061" s="15">
        <v>2714810.7600000002</v>
      </c>
      <c r="F3061" s="15">
        <v>2624599.34</v>
      </c>
      <c r="G3061" s="11">
        <f t="shared" si="190"/>
        <v>550893.94000000041</v>
      </c>
      <c r="H3061" s="12">
        <f t="shared" si="191"/>
        <v>0</v>
      </c>
      <c r="I3061" s="324" t="s">
        <v>159</v>
      </c>
      <c r="J3061" s="17">
        <f>VLOOKUP(A3061,'TB 2023'!B:J,9,0)</f>
        <v>460682.52</v>
      </c>
      <c r="K3061" s="18">
        <f t="shared" si="189"/>
        <v>0</v>
      </c>
      <c r="L3061" s="17">
        <f>VLOOKUP(A3061,'TB 2023'!B:M,12,0)</f>
        <v>2624599.34</v>
      </c>
      <c r="M3061" s="18">
        <f t="shared" si="192"/>
        <v>0</v>
      </c>
      <c r="O3061" s="15"/>
    </row>
    <row r="3062" spans="1:15" ht="13.5">
      <c r="A3062" s="13">
        <v>10101016901</v>
      </c>
      <c r="B3062" s="14" t="s">
        <v>3083</v>
      </c>
      <c r="C3062" s="15">
        <v>4836293.32</v>
      </c>
      <c r="D3062" s="15">
        <v>0</v>
      </c>
      <c r="E3062" s="15">
        <v>4452444.29</v>
      </c>
      <c r="F3062" s="15">
        <v>8183438.3200000003</v>
      </c>
      <c r="G3062" s="11">
        <f t="shared" si="190"/>
        <v>1105299.2899999991</v>
      </c>
      <c r="H3062" s="12">
        <f t="shared" si="191"/>
        <v>0</v>
      </c>
      <c r="I3062" s="324" t="s">
        <v>159</v>
      </c>
      <c r="J3062" s="17">
        <f>VLOOKUP(A3062,'TB 2023'!B:J,9,0)</f>
        <v>4836293.32</v>
      </c>
      <c r="K3062" s="18">
        <f t="shared" si="189"/>
        <v>0</v>
      </c>
      <c r="L3062" s="17">
        <f>VLOOKUP(A3062,'TB 2023'!B:M,12,0)</f>
        <v>8183438.3200000003</v>
      </c>
      <c r="M3062" s="18">
        <f t="shared" si="192"/>
        <v>0</v>
      </c>
      <c r="O3062" s="15"/>
    </row>
    <row r="3063" spans="1:15" ht="13.5">
      <c r="A3063" s="13">
        <v>10101016902</v>
      </c>
      <c r="B3063" s="14" t="s">
        <v>3084</v>
      </c>
      <c r="C3063" s="15">
        <v>0</v>
      </c>
      <c r="D3063" s="15">
        <v>0</v>
      </c>
      <c r="E3063" s="15">
        <v>269113.8</v>
      </c>
      <c r="F3063" s="15">
        <v>269113.8</v>
      </c>
      <c r="G3063" s="11">
        <f t="shared" si="190"/>
        <v>0</v>
      </c>
      <c r="H3063" s="12">
        <f t="shared" si="191"/>
        <v>0</v>
      </c>
      <c r="I3063" s="324" t="s">
        <v>159</v>
      </c>
      <c r="J3063" s="17">
        <f>VLOOKUP(A3063,'TB 2023'!B:J,9,0)</f>
        <v>0</v>
      </c>
      <c r="K3063" s="18">
        <f t="shared" si="189"/>
        <v>0</v>
      </c>
      <c r="L3063" s="17">
        <f>VLOOKUP(A3063,'TB 2023'!B:M,12,0)</f>
        <v>269113.8</v>
      </c>
      <c r="M3063" s="18">
        <f t="shared" si="192"/>
        <v>0</v>
      </c>
      <c r="O3063" s="15"/>
    </row>
    <row r="3064" spans="1:15" ht="13.5">
      <c r="A3064" s="13">
        <v>10101017001</v>
      </c>
      <c r="B3064" s="14" t="s">
        <v>3085</v>
      </c>
      <c r="C3064" s="15">
        <v>99422.49</v>
      </c>
      <c r="D3064" s="15">
        <v>0</v>
      </c>
      <c r="E3064" s="15">
        <v>169994.92</v>
      </c>
      <c r="F3064" s="15">
        <v>89345.400000000009</v>
      </c>
      <c r="G3064" s="11">
        <f t="shared" si="190"/>
        <v>180072.01</v>
      </c>
      <c r="H3064" s="12">
        <f t="shared" si="191"/>
        <v>0</v>
      </c>
      <c r="I3064" s="324" t="s">
        <v>159</v>
      </c>
      <c r="J3064" s="17">
        <f>VLOOKUP(A3064,'TB 2023'!B:J,9,0)</f>
        <v>99422.49</v>
      </c>
      <c r="K3064" s="18">
        <f t="shared" si="189"/>
        <v>0</v>
      </c>
      <c r="L3064" s="17">
        <f>VLOOKUP(A3064,'TB 2023'!B:M,12,0)</f>
        <v>89345.400000000009</v>
      </c>
      <c r="M3064" s="18">
        <f t="shared" si="192"/>
        <v>0</v>
      </c>
      <c r="O3064" s="15"/>
    </row>
    <row r="3065" spans="1:15" ht="13.5">
      <c r="A3065" s="13">
        <v>10101017101</v>
      </c>
      <c r="B3065" s="14" t="s">
        <v>3086</v>
      </c>
      <c r="C3065" s="15">
        <v>11220</v>
      </c>
      <c r="D3065" s="15">
        <v>0</v>
      </c>
      <c r="E3065" s="15">
        <v>0</v>
      </c>
      <c r="F3065" s="15">
        <v>0</v>
      </c>
      <c r="G3065" s="11">
        <f t="shared" si="190"/>
        <v>11220</v>
      </c>
      <c r="H3065" s="12">
        <f t="shared" si="191"/>
        <v>0</v>
      </c>
      <c r="I3065" s="324" t="s">
        <v>159</v>
      </c>
      <c r="J3065" s="17">
        <f>VLOOKUP(A3065,'TB 2023'!B:J,9,0)</f>
        <v>11220</v>
      </c>
      <c r="K3065" s="18">
        <f t="shared" si="189"/>
        <v>0</v>
      </c>
      <c r="L3065" s="17">
        <f>VLOOKUP(A3065,'TB 2023'!B:M,12,0)</f>
        <v>0</v>
      </c>
      <c r="M3065" s="18">
        <f t="shared" si="192"/>
        <v>0</v>
      </c>
      <c r="O3065" s="15"/>
    </row>
    <row r="3066" spans="1:15" ht="13.5">
      <c r="A3066" s="13">
        <v>10101017501</v>
      </c>
      <c r="B3066" s="14" t="s">
        <v>3087</v>
      </c>
      <c r="C3066" s="15">
        <v>0</v>
      </c>
      <c r="D3066" s="15">
        <v>0</v>
      </c>
      <c r="E3066" s="15">
        <v>0</v>
      </c>
      <c r="F3066" s="15">
        <v>0</v>
      </c>
      <c r="G3066" s="11">
        <f t="shared" si="190"/>
        <v>0</v>
      </c>
      <c r="H3066" s="12">
        <f t="shared" si="191"/>
        <v>0</v>
      </c>
      <c r="I3066" s="324" t="s">
        <v>159</v>
      </c>
      <c r="J3066" s="17">
        <f>VLOOKUP(A3066,'TB 2023'!B:J,9,0)</f>
        <v>0</v>
      </c>
      <c r="K3066" s="18">
        <f t="shared" si="189"/>
        <v>0</v>
      </c>
      <c r="L3066" s="17">
        <f>VLOOKUP(A3066,'TB 2023'!B:M,12,0)</f>
        <v>0</v>
      </c>
      <c r="M3066" s="18">
        <f t="shared" si="192"/>
        <v>0</v>
      </c>
      <c r="O3066" s="15"/>
    </row>
    <row r="3067" spans="1:15" ht="13.5">
      <c r="A3067" s="13">
        <v>10101017601</v>
      </c>
      <c r="B3067" s="14" t="s">
        <v>3088</v>
      </c>
      <c r="C3067" s="15">
        <v>672595.94000000006</v>
      </c>
      <c r="D3067" s="15">
        <v>0</v>
      </c>
      <c r="E3067" s="15">
        <v>563538.32999999996</v>
      </c>
      <c r="F3067" s="15">
        <v>400000</v>
      </c>
      <c r="G3067" s="11">
        <f t="shared" si="190"/>
        <v>836134.27</v>
      </c>
      <c r="H3067" s="12">
        <f t="shared" si="191"/>
        <v>0</v>
      </c>
      <c r="I3067" s="324" t="s">
        <v>159</v>
      </c>
      <c r="J3067" s="17">
        <f>VLOOKUP(A3067,'TB 2023'!B:J,9,0)</f>
        <v>672595.94000000006</v>
      </c>
      <c r="K3067" s="18">
        <f t="shared" si="189"/>
        <v>0</v>
      </c>
      <c r="L3067" s="17">
        <f>VLOOKUP(A3067,'TB 2023'!B:M,12,0)</f>
        <v>400000</v>
      </c>
      <c r="M3067" s="18">
        <f t="shared" si="192"/>
        <v>0</v>
      </c>
      <c r="O3067" s="15"/>
    </row>
    <row r="3068" spans="1:15" ht="13.5">
      <c r="A3068" s="13">
        <v>10101017602</v>
      </c>
      <c r="B3068" s="14" t="s">
        <v>3089</v>
      </c>
      <c r="C3068" s="15">
        <v>109334.91</v>
      </c>
      <c r="D3068" s="15">
        <v>0</v>
      </c>
      <c r="E3068" s="15">
        <v>0</v>
      </c>
      <c r="F3068" s="15">
        <v>0</v>
      </c>
      <c r="G3068" s="11">
        <f t="shared" si="190"/>
        <v>109334.91</v>
      </c>
      <c r="H3068" s="12">
        <f t="shared" si="191"/>
        <v>0</v>
      </c>
      <c r="I3068" s="324" t="s">
        <v>159</v>
      </c>
      <c r="J3068" s="17">
        <f>VLOOKUP(A3068,'TB 2023'!B:J,9,0)</f>
        <v>109334.91</v>
      </c>
      <c r="K3068" s="18">
        <f t="shared" si="189"/>
        <v>0</v>
      </c>
      <c r="L3068" s="17">
        <f>VLOOKUP(A3068,'TB 2023'!B:M,12,0)</f>
        <v>0</v>
      </c>
      <c r="M3068" s="18">
        <f t="shared" si="192"/>
        <v>0</v>
      </c>
      <c r="O3068" s="15"/>
    </row>
    <row r="3069" spans="1:15" ht="13.5">
      <c r="A3069" s="13">
        <v>10101017701</v>
      </c>
      <c r="B3069" s="14" t="s">
        <v>3090</v>
      </c>
      <c r="C3069" s="15">
        <v>267433.65000000002</v>
      </c>
      <c r="D3069" s="15">
        <v>0</v>
      </c>
      <c r="E3069" s="15">
        <v>0</v>
      </c>
      <c r="F3069" s="15">
        <v>0</v>
      </c>
      <c r="G3069" s="11">
        <f t="shared" si="190"/>
        <v>267433.65000000002</v>
      </c>
      <c r="H3069" s="12">
        <f t="shared" si="191"/>
        <v>0</v>
      </c>
      <c r="I3069" s="324" t="s">
        <v>159</v>
      </c>
      <c r="J3069" s="17">
        <f>VLOOKUP(A3069,'TB 2023'!B:J,9,0)</f>
        <v>267433.65000000002</v>
      </c>
      <c r="K3069" s="18">
        <f t="shared" si="189"/>
        <v>0</v>
      </c>
      <c r="L3069" s="17">
        <f>VLOOKUP(A3069,'TB 2023'!B:M,12,0)</f>
        <v>0</v>
      </c>
      <c r="M3069" s="18">
        <f t="shared" si="192"/>
        <v>0</v>
      </c>
      <c r="O3069" s="15"/>
    </row>
    <row r="3070" spans="1:15" ht="13.5">
      <c r="A3070" s="13">
        <v>10101017801</v>
      </c>
      <c r="B3070" s="14" t="s">
        <v>3091</v>
      </c>
      <c r="C3070" s="15">
        <v>140651.34</v>
      </c>
      <c r="D3070" s="15">
        <v>0</v>
      </c>
      <c r="E3070" s="15">
        <v>0</v>
      </c>
      <c r="F3070" s="15">
        <v>140651.34</v>
      </c>
      <c r="G3070" s="11">
        <f t="shared" si="190"/>
        <v>0</v>
      </c>
      <c r="H3070" s="12">
        <f t="shared" si="191"/>
        <v>0</v>
      </c>
      <c r="I3070" s="324" t="s">
        <v>159</v>
      </c>
      <c r="J3070" s="17">
        <f>VLOOKUP(A3070,'TB 2023'!B:J,9,0)</f>
        <v>140651.34</v>
      </c>
      <c r="K3070" s="18">
        <f t="shared" si="189"/>
        <v>0</v>
      </c>
      <c r="L3070" s="17">
        <f>VLOOKUP(A3070,'TB 2023'!B:M,12,0)</f>
        <v>140651.34</v>
      </c>
      <c r="M3070" s="18">
        <f t="shared" si="192"/>
        <v>0</v>
      </c>
      <c r="O3070" s="15"/>
    </row>
    <row r="3071" spans="1:15" ht="13.5">
      <c r="A3071" s="13">
        <v>10101017802</v>
      </c>
      <c r="B3071" s="14" t="s">
        <v>3092</v>
      </c>
      <c r="C3071" s="15">
        <v>477.56</v>
      </c>
      <c r="D3071" s="15">
        <v>0</v>
      </c>
      <c r="E3071" s="15">
        <v>110709.1</v>
      </c>
      <c r="F3071" s="15">
        <v>111186.66</v>
      </c>
      <c r="G3071" s="11">
        <f t="shared" si="190"/>
        <v>0</v>
      </c>
      <c r="H3071" s="12">
        <f t="shared" si="191"/>
        <v>0</v>
      </c>
      <c r="I3071" s="324" t="s">
        <v>159</v>
      </c>
      <c r="J3071" s="17">
        <f>VLOOKUP(A3071,'TB 2023'!B:J,9,0)</f>
        <v>477.56</v>
      </c>
      <c r="K3071" s="18">
        <f t="shared" si="189"/>
        <v>0</v>
      </c>
      <c r="L3071" s="17">
        <f>VLOOKUP(A3071,'TB 2023'!B:M,12,0)</f>
        <v>111186.66</v>
      </c>
      <c r="M3071" s="18">
        <f t="shared" si="192"/>
        <v>0</v>
      </c>
      <c r="O3071" s="15"/>
    </row>
    <row r="3072" spans="1:15" ht="13.5">
      <c r="A3072" s="13">
        <v>10101017803</v>
      </c>
      <c r="B3072" s="14" t="s">
        <v>3093</v>
      </c>
      <c r="C3072" s="15">
        <v>273645.32</v>
      </c>
      <c r="D3072" s="15">
        <v>0</v>
      </c>
      <c r="E3072" s="15">
        <v>1366898.3</v>
      </c>
      <c r="F3072" s="15">
        <v>1191070.18</v>
      </c>
      <c r="G3072" s="11">
        <f t="shared" si="190"/>
        <v>449473.44000000018</v>
      </c>
      <c r="H3072" s="12">
        <f t="shared" si="191"/>
        <v>0</v>
      </c>
      <c r="I3072" s="324" t="s">
        <v>159</v>
      </c>
      <c r="J3072" s="17">
        <f>VLOOKUP(A3072,'TB 2023'!B:J,9,0)</f>
        <v>273645.32</v>
      </c>
      <c r="K3072" s="18">
        <f t="shared" si="189"/>
        <v>0</v>
      </c>
      <c r="L3072" s="17">
        <f>VLOOKUP(A3072,'TB 2023'!B:M,12,0)</f>
        <v>1191070.18</v>
      </c>
      <c r="M3072" s="18">
        <f t="shared" si="192"/>
        <v>0</v>
      </c>
      <c r="O3072" s="15"/>
    </row>
    <row r="3073" spans="1:15" ht="13.5">
      <c r="A3073" s="13">
        <v>10101017901</v>
      </c>
      <c r="B3073" s="14" t="s">
        <v>3094</v>
      </c>
      <c r="C3073" s="15">
        <v>0</v>
      </c>
      <c r="D3073" s="15">
        <v>0</v>
      </c>
      <c r="E3073" s="15">
        <v>0</v>
      </c>
      <c r="F3073" s="15">
        <v>0</v>
      </c>
      <c r="G3073" s="11">
        <f t="shared" si="190"/>
        <v>0</v>
      </c>
      <c r="H3073" s="12">
        <f t="shared" si="191"/>
        <v>0</v>
      </c>
      <c r="I3073" s="324" t="s">
        <v>159</v>
      </c>
      <c r="J3073" s="17">
        <f>VLOOKUP(A3073,'TB 2023'!B:J,9,0)</f>
        <v>0</v>
      </c>
      <c r="K3073" s="18">
        <f t="shared" si="189"/>
        <v>0</v>
      </c>
      <c r="L3073" s="17">
        <f>VLOOKUP(A3073,'TB 2023'!B:M,12,0)</f>
        <v>0</v>
      </c>
      <c r="M3073" s="18">
        <f t="shared" si="192"/>
        <v>0</v>
      </c>
      <c r="O3073" s="15"/>
    </row>
    <row r="3074" spans="1:15" ht="13.5">
      <c r="A3074" s="13">
        <v>10101017902</v>
      </c>
      <c r="B3074" s="14" t="s">
        <v>3095</v>
      </c>
      <c r="C3074" s="15">
        <v>0</v>
      </c>
      <c r="D3074" s="15">
        <v>0</v>
      </c>
      <c r="E3074" s="15">
        <v>3864</v>
      </c>
      <c r="F3074" s="15">
        <v>3864</v>
      </c>
      <c r="G3074" s="11">
        <f t="shared" si="190"/>
        <v>0</v>
      </c>
      <c r="H3074" s="12">
        <f t="shared" si="191"/>
        <v>0</v>
      </c>
      <c r="I3074" s="324" t="s">
        <v>159</v>
      </c>
      <c r="J3074" s="17">
        <f>VLOOKUP(A3074,'TB 2023'!B:J,9,0)</f>
        <v>0</v>
      </c>
      <c r="K3074" s="18">
        <f t="shared" si="189"/>
        <v>0</v>
      </c>
      <c r="L3074" s="17">
        <f>VLOOKUP(A3074,'TB 2023'!B:M,12,0)</f>
        <v>3864</v>
      </c>
      <c r="M3074" s="18">
        <f t="shared" si="192"/>
        <v>0</v>
      </c>
      <c r="O3074" s="15"/>
    </row>
    <row r="3075" spans="1:15" ht="13.5">
      <c r="A3075" s="13">
        <v>10101018001</v>
      </c>
      <c r="B3075" s="14" t="s">
        <v>3096</v>
      </c>
      <c r="C3075" s="15">
        <v>1479594.47</v>
      </c>
      <c r="D3075" s="15">
        <v>0</v>
      </c>
      <c r="E3075" s="15">
        <v>72937.960000000006</v>
      </c>
      <c r="F3075" s="15">
        <v>1492856.51</v>
      </c>
      <c r="G3075" s="11">
        <f t="shared" si="190"/>
        <v>59675.919999999925</v>
      </c>
      <c r="H3075" s="12">
        <f t="shared" si="191"/>
        <v>0</v>
      </c>
      <c r="I3075" s="324" t="s">
        <v>159</v>
      </c>
      <c r="J3075" s="17">
        <f>VLOOKUP(A3075,'TB 2023'!B:J,9,0)</f>
        <v>1479594.47</v>
      </c>
      <c r="K3075" s="18">
        <f t="shared" si="189"/>
        <v>0</v>
      </c>
      <c r="L3075" s="17">
        <f>VLOOKUP(A3075,'TB 2023'!B:M,12,0)</f>
        <v>1492856.51</v>
      </c>
      <c r="M3075" s="18">
        <f t="shared" si="192"/>
        <v>0</v>
      </c>
      <c r="O3075" s="15"/>
    </row>
    <row r="3076" spans="1:15" ht="13.5">
      <c r="A3076" s="13">
        <v>10101018002</v>
      </c>
      <c r="B3076" s="14" t="s">
        <v>3097</v>
      </c>
      <c r="C3076" s="15">
        <v>0</v>
      </c>
      <c r="D3076" s="15">
        <v>0</v>
      </c>
      <c r="E3076" s="15">
        <v>665884.26</v>
      </c>
      <c r="F3076" s="15">
        <v>364697.39</v>
      </c>
      <c r="G3076" s="11">
        <f t="shared" si="190"/>
        <v>301186.87</v>
      </c>
      <c r="H3076" s="12">
        <f t="shared" si="191"/>
        <v>0</v>
      </c>
      <c r="I3076" s="324" t="s">
        <v>159</v>
      </c>
      <c r="J3076" s="17">
        <f>VLOOKUP(A3076,'TB 2023'!B:J,9,0)</f>
        <v>0</v>
      </c>
      <c r="K3076" s="18">
        <f t="shared" si="189"/>
        <v>0</v>
      </c>
      <c r="L3076" s="17">
        <f>VLOOKUP(A3076,'TB 2023'!B:M,12,0)</f>
        <v>364697.39</v>
      </c>
      <c r="M3076" s="18">
        <f t="shared" si="192"/>
        <v>0</v>
      </c>
      <c r="O3076" s="15"/>
    </row>
    <row r="3077" spans="1:15" ht="13.5">
      <c r="A3077" s="13">
        <v>10101018003</v>
      </c>
      <c r="B3077" s="14" t="s">
        <v>3098</v>
      </c>
      <c r="C3077" s="15">
        <v>0</v>
      </c>
      <c r="D3077" s="15">
        <v>0</v>
      </c>
      <c r="E3077" s="15">
        <v>229936.89</v>
      </c>
      <c r="F3077" s="15">
        <v>41806.71</v>
      </c>
      <c r="G3077" s="11">
        <f t="shared" si="190"/>
        <v>188130.18000000002</v>
      </c>
      <c r="H3077" s="12">
        <f t="shared" si="191"/>
        <v>0</v>
      </c>
      <c r="I3077" s="324" t="s">
        <v>159</v>
      </c>
      <c r="J3077" s="17">
        <f>VLOOKUP(A3077,'TB 2023'!B:J,9,0)</f>
        <v>0</v>
      </c>
      <c r="K3077" s="18">
        <f t="shared" ref="K3077:K3127" si="193">J3077-C3077</f>
        <v>0</v>
      </c>
      <c r="L3077" s="17">
        <f>VLOOKUP(A3077,'TB 2023'!B:M,12,0)</f>
        <v>41806.71</v>
      </c>
      <c r="M3077" s="18">
        <f t="shared" si="192"/>
        <v>0</v>
      </c>
      <c r="O3077" s="15"/>
    </row>
    <row r="3078" spans="1:15" ht="13.5">
      <c r="A3078" s="13">
        <v>10101018101</v>
      </c>
      <c r="B3078" s="14" t="s">
        <v>3099</v>
      </c>
      <c r="C3078" s="15">
        <v>515440.54000000004</v>
      </c>
      <c r="D3078" s="15">
        <v>0</v>
      </c>
      <c r="E3078" s="15">
        <v>1016128.47</v>
      </c>
      <c r="F3078" s="15">
        <v>1040232.53</v>
      </c>
      <c r="G3078" s="11">
        <f t="shared" ref="G3078:G3141" si="194">IF((C3078+E3078)-(D3078+F3078)&lt;0,0,(C3078+E3078)-(D3078+F3078))</f>
        <v>491336.48</v>
      </c>
      <c r="H3078" s="12">
        <f t="shared" ref="H3078:H3141" si="195">-IF((C3078+E3078)-(D3078+F3078)&lt;0,(C3078+E3078)-(D3078+F3078),0)</f>
        <v>0</v>
      </c>
      <c r="I3078" s="324" t="s">
        <v>159</v>
      </c>
      <c r="J3078" s="17">
        <f>VLOOKUP(A3078,'TB 2023'!B:J,9,0)</f>
        <v>515440.54000000004</v>
      </c>
      <c r="K3078" s="18">
        <f t="shared" si="193"/>
        <v>0</v>
      </c>
      <c r="L3078" s="17">
        <f>VLOOKUP(A3078,'TB 2023'!B:M,12,0)</f>
        <v>1040232.53</v>
      </c>
      <c r="M3078" s="18">
        <f t="shared" ref="M3078:M3141" si="196">L3078-F3078</f>
        <v>0</v>
      </c>
      <c r="O3078" s="15"/>
    </row>
    <row r="3079" spans="1:15" ht="13.5">
      <c r="A3079" s="13">
        <v>10101018102</v>
      </c>
      <c r="B3079" s="14" t="s">
        <v>3100</v>
      </c>
      <c r="C3079" s="15">
        <v>2259381.16</v>
      </c>
      <c r="D3079" s="15">
        <v>0</v>
      </c>
      <c r="E3079" s="15">
        <v>2363345.1800000002</v>
      </c>
      <c r="F3079" s="15">
        <v>4534975.17</v>
      </c>
      <c r="G3079" s="11">
        <f t="shared" si="194"/>
        <v>87751.169999999925</v>
      </c>
      <c r="H3079" s="12">
        <f t="shared" si="195"/>
        <v>0</v>
      </c>
      <c r="I3079" s="324" t="s">
        <v>159</v>
      </c>
      <c r="J3079" s="17">
        <f>VLOOKUP(A3079,'TB 2023'!B:J,9,0)</f>
        <v>2259381.16</v>
      </c>
      <c r="K3079" s="18">
        <f t="shared" si="193"/>
        <v>0</v>
      </c>
      <c r="L3079" s="17">
        <f>VLOOKUP(A3079,'TB 2023'!B:M,12,0)</f>
        <v>4534975.17</v>
      </c>
      <c r="M3079" s="18">
        <f t="shared" si="196"/>
        <v>0</v>
      </c>
      <c r="O3079" s="15"/>
    </row>
    <row r="3080" spans="1:15" ht="13.5">
      <c r="A3080" s="13">
        <v>10101018103</v>
      </c>
      <c r="B3080" s="14" t="s">
        <v>4177</v>
      </c>
      <c r="C3080" s="15">
        <v>0</v>
      </c>
      <c r="D3080" s="15">
        <v>0</v>
      </c>
      <c r="E3080" s="15">
        <v>201156.97</v>
      </c>
      <c r="F3080" s="15">
        <v>0</v>
      </c>
      <c r="G3080" s="11">
        <f t="shared" si="194"/>
        <v>201156.97</v>
      </c>
      <c r="H3080" s="12">
        <f t="shared" si="195"/>
        <v>0</v>
      </c>
      <c r="I3080" s="324" t="s">
        <v>159</v>
      </c>
      <c r="J3080" s="17">
        <f>VLOOKUP(A3080,'TB 2023'!B:J,9,0)</f>
        <v>0</v>
      </c>
      <c r="K3080" s="18">
        <f t="shared" si="193"/>
        <v>0</v>
      </c>
      <c r="L3080" s="17">
        <f>VLOOKUP(A3080,'TB 2023'!B:M,12,0)</f>
        <v>0</v>
      </c>
      <c r="M3080" s="18">
        <f t="shared" si="196"/>
        <v>0</v>
      </c>
      <c r="O3080" s="15"/>
    </row>
    <row r="3081" spans="1:15" ht="13.5">
      <c r="A3081" s="13">
        <v>10101018201</v>
      </c>
      <c r="B3081" s="14" t="s">
        <v>3101</v>
      </c>
      <c r="C3081" s="15">
        <v>0</v>
      </c>
      <c r="D3081" s="15">
        <v>0</v>
      </c>
      <c r="E3081" s="15">
        <v>18142.400000000001</v>
      </c>
      <c r="F3081" s="15">
        <v>18142.400000000001</v>
      </c>
      <c r="G3081" s="11">
        <f t="shared" si="194"/>
        <v>0</v>
      </c>
      <c r="H3081" s="12">
        <f t="shared" si="195"/>
        <v>0</v>
      </c>
      <c r="I3081" s="324" t="s">
        <v>159</v>
      </c>
      <c r="J3081" s="17">
        <f>VLOOKUP(A3081,'TB 2023'!B:J,9,0)</f>
        <v>0</v>
      </c>
      <c r="K3081" s="18">
        <f t="shared" si="193"/>
        <v>0</v>
      </c>
      <c r="L3081" s="17">
        <f>VLOOKUP(A3081,'TB 2023'!B:M,12,0)</f>
        <v>18142.400000000001</v>
      </c>
      <c r="M3081" s="18">
        <f t="shared" si="196"/>
        <v>0</v>
      </c>
      <c r="O3081" s="15"/>
    </row>
    <row r="3082" spans="1:15" ht="13.5">
      <c r="A3082" s="13">
        <v>10101018301</v>
      </c>
      <c r="B3082" s="14" t="s">
        <v>3102</v>
      </c>
      <c r="C3082" s="15">
        <v>2950.93</v>
      </c>
      <c r="D3082" s="15">
        <v>0</v>
      </c>
      <c r="E3082" s="15">
        <v>0</v>
      </c>
      <c r="F3082" s="15">
        <v>0</v>
      </c>
      <c r="G3082" s="11">
        <f t="shared" si="194"/>
        <v>2950.93</v>
      </c>
      <c r="H3082" s="12">
        <f t="shared" si="195"/>
        <v>0</v>
      </c>
      <c r="I3082" s="324" t="s">
        <v>159</v>
      </c>
      <c r="J3082" s="17">
        <f>VLOOKUP(A3082,'TB 2023'!B:J,9,0)</f>
        <v>2950.93</v>
      </c>
      <c r="K3082" s="18">
        <f t="shared" si="193"/>
        <v>0</v>
      </c>
      <c r="L3082" s="17">
        <f>VLOOKUP(A3082,'TB 2023'!B:M,12,0)</f>
        <v>0</v>
      </c>
      <c r="M3082" s="18">
        <f t="shared" si="196"/>
        <v>0</v>
      </c>
      <c r="O3082" s="15"/>
    </row>
    <row r="3083" spans="1:15" ht="13.5">
      <c r="A3083" s="13">
        <v>10101018401</v>
      </c>
      <c r="B3083" s="14" t="s">
        <v>3103</v>
      </c>
      <c r="C3083" s="15">
        <v>5201.2300000000005</v>
      </c>
      <c r="D3083" s="15">
        <v>0</v>
      </c>
      <c r="E3083" s="15">
        <v>15846.18</v>
      </c>
      <c r="F3083" s="15">
        <v>0</v>
      </c>
      <c r="G3083" s="11">
        <f t="shared" si="194"/>
        <v>21047.41</v>
      </c>
      <c r="H3083" s="12">
        <f t="shared" si="195"/>
        <v>0</v>
      </c>
      <c r="I3083" s="324" t="s">
        <v>159</v>
      </c>
      <c r="J3083" s="17">
        <f>VLOOKUP(A3083,'TB 2023'!B:J,9,0)</f>
        <v>5201.2300000000005</v>
      </c>
      <c r="K3083" s="18">
        <f t="shared" si="193"/>
        <v>0</v>
      </c>
      <c r="L3083" s="17">
        <f>VLOOKUP(A3083,'TB 2023'!B:M,12,0)</f>
        <v>0</v>
      </c>
      <c r="M3083" s="18">
        <f t="shared" si="196"/>
        <v>0</v>
      </c>
      <c r="O3083" s="15"/>
    </row>
    <row r="3084" spans="1:15" ht="13.5">
      <c r="A3084" s="13">
        <v>10101018402</v>
      </c>
      <c r="B3084" s="14" t="s">
        <v>3104</v>
      </c>
      <c r="C3084" s="15">
        <v>0</v>
      </c>
      <c r="D3084" s="15">
        <v>0</v>
      </c>
      <c r="E3084" s="15">
        <v>0</v>
      </c>
      <c r="F3084" s="15">
        <v>0</v>
      </c>
      <c r="G3084" s="11">
        <f t="shared" si="194"/>
        <v>0</v>
      </c>
      <c r="H3084" s="12">
        <f t="shared" si="195"/>
        <v>0</v>
      </c>
      <c r="I3084" s="324" t="s">
        <v>159</v>
      </c>
      <c r="J3084" s="17">
        <f>VLOOKUP(A3084,'TB 2023'!B:J,9,0)</f>
        <v>0</v>
      </c>
      <c r="K3084" s="18">
        <f t="shared" si="193"/>
        <v>0</v>
      </c>
      <c r="L3084" s="17">
        <f>VLOOKUP(A3084,'TB 2023'!B:M,12,0)</f>
        <v>0</v>
      </c>
      <c r="M3084" s="18">
        <f t="shared" si="196"/>
        <v>0</v>
      </c>
      <c r="O3084" s="15"/>
    </row>
    <row r="3085" spans="1:15" ht="13.5">
      <c r="A3085" s="13">
        <v>10101018501</v>
      </c>
      <c r="B3085" s="14" t="s">
        <v>3105</v>
      </c>
      <c r="C3085" s="15">
        <v>0</v>
      </c>
      <c r="D3085" s="15">
        <v>0</v>
      </c>
      <c r="E3085" s="15">
        <v>0</v>
      </c>
      <c r="F3085" s="15">
        <v>0</v>
      </c>
      <c r="G3085" s="11">
        <f t="shared" si="194"/>
        <v>0</v>
      </c>
      <c r="H3085" s="12">
        <f t="shared" si="195"/>
        <v>0</v>
      </c>
      <c r="I3085" s="324" t="s">
        <v>159</v>
      </c>
      <c r="J3085" s="17">
        <f>VLOOKUP(A3085,'TB 2023'!B:J,9,0)</f>
        <v>0</v>
      </c>
      <c r="K3085" s="18">
        <f t="shared" si="193"/>
        <v>0</v>
      </c>
      <c r="L3085" s="17">
        <f>VLOOKUP(A3085,'TB 2023'!B:M,12,0)</f>
        <v>0</v>
      </c>
      <c r="M3085" s="18">
        <f t="shared" si="196"/>
        <v>0</v>
      </c>
      <c r="O3085" s="15"/>
    </row>
    <row r="3086" spans="1:15" ht="13.5">
      <c r="A3086" s="13">
        <v>10101018601</v>
      </c>
      <c r="B3086" s="14" t="s">
        <v>3106</v>
      </c>
      <c r="C3086" s="15">
        <v>1212092.44</v>
      </c>
      <c r="D3086" s="15">
        <v>0</v>
      </c>
      <c r="E3086" s="15">
        <v>1645914.97</v>
      </c>
      <c r="F3086" s="15">
        <v>2858007.41</v>
      </c>
      <c r="G3086" s="11">
        <f t="shared" si="194"/>
        <v>0</v>
      </c>
      <c r="H3086" s="12">
        <f t="shared" si="195"/>
        <v>0</v>
      </c>
      <c r="I3086" s="324" t="s">
        <v>159</v>
      </c>
      <c r="J3086" s="17">
        <f>VLOOKUP(A3086,'TB 2023'!B:J,9,0)</f>
        <v>1212092.44</v>
      </c>
      <c r="K3086" s="18">
        <f t="shared" si="193"/>
        <v>0</v>
      </c>
      <c r="L3086" s="17">
        <f>VLOOKUP(A3086,'TB 2023'!B:M,12,0)</f>
        <v>2858007.41</v>
      </c>
      <c r="M3086" s="18">
        <f t="shared" si="196"/>
        <v>0</v>
      </c>
      <c r="O3086" s="15"/>
    </row>
    <row r="3087" spans="1:15" ht="13.5">
      <c r="A3087" s="13">
        <v>10101018602</v>
      </c>
      <c r="B3087" s="14" t="s">
        <v>3107</v>
      </c>
      <c r="C3087" s="15">
        <v>375350.52</v>
      </c>
      <c r="D3087" s="15">
        <v>0</v>
      </c>
      <c r="E3087" s="15">
        <v>588089.69000000006</v>
      </c>
      <c r="F3087" s="15">
        <v>963440.21</v>
      </c>
      <c r="G3087" s="11">
        <f t="shared" si="194"/>
        <v>1.1641532182693481E-10</v>
      </c>
      <c r="H3087" s="12">
        <f t="shared" si="195"/>
        <v>0</v>
      </c>
      <c r="I3087" s="324" t="s">
        <v>159</v>
      </c>
      <c r="J3087" s="17">
        <f>VLOOKUP(A3087,'TB 2023'!B:J,9,0)</f>
        <v>375350.52</v>
      </c>
      <c r="K3087" s="18">
        <f t="shared" si="193"/>
        <v>0</v>
      </c>
      <c r="L3087" s="17">
        <f>VLOOKUP(A3087,'TB 2023'!B:M,12,0)</f>
        <v>963440.21</v>
      </c>
      <c r="M3087" s="18">
        <f t="shared" si="196"/>
        <v>0</v>
      </c>
      <c r="O3087" s="15"/>
    </row>
    <row r="3088" spans="1:15" ht="13.5">
      <c r="A3088" s="13">
        <v>10101018701</v>
      </c>
      <c r="B3088" s="14" t="s">
        <v>3108</v>
      </c>
      <c r="C3088" s="15">
        <v>408658.8</v>
      </c>
      <c r="D3088" s="15">
        <v>0</v>
      </c>
      <c r="E3088" s="15">
        <v>1651584.25</v>
      </c>
      <c r="F3088" s="15">
        <v>2060243.05</v>
      </c>
      <c r="G3088" s="11">
        <f t="shared" si="194"/>
        <v>0</v>
      </c>
      <c r="H3088" s="12">
        <f t="shared" si="195"/>
        <v>0</v>
      </c>
      <c r="I3088" s="324" t="s">
        <v>159</v>
      </c>
      <c r="J3088" s="17">
        <f>VLOOKUP(A3088,'TB 2023'!B:J,9,0)</f>
        <v>408658.8</v>
      </c>
      <c r="K3088" s="18">
        <f t="shared" si="193"/>
        <v>0</v>
      </c>
      <c r="L3088" s="17">
        <f>VLOOKUP(A3088,'TB 2023'!B:M,12,0)</f>
        <v>2060243.05</v>
      </c>
      <c r="M3088" s="18">
        <f t="shared" si="196"/>
        <v>0</v>
      </c>
      <c r="O3088" s="15"/>
    </row>
    <row r="3089" spans="1:15" ht="13.5">
      <c r="A3089" s="13">
        <v>10101018801</v>
      </c>
      <c r="B3089" s="14" t="s">
        <v>3109</v>
      </c>
      <c r="C3089" s="15">
        <v>76395.41</v>
      </c>
      <c r="D3089" s="15">
        <v>0</v>
      </c>
      <c r="E3089" s="15">
        <v>0</v>
      </c>
      <c r="F3089" s="15">
        <v>76395.41</v>
      </c>
      <c r="G3089" s="11">
        <f t="shared" si="194"/>
        <v>0</v>
      </c>
      <c r="H3089" s="12">
        <f t="shared" si="195"/>
        <v>0</v>
      </c>
      <c r="I3089" s="324" t="s">
        <v>159</v>
      </c>
      <c r="J3089" s="17">
        <f>VLOOKUP(A3089,'TB 2023'!B:J,9,0)</f>
        <v>76395.41</v>
      </c>
      <c r="K3089" s="18">
        <f t="shared" si="193"/>
        <v>0</v>
      </c>
      <c r="L3089" s="17">
        <f>VLOOKUP(A3089,'TB 2023'!B:M,12,0)</f>
        <v>76395.41</v>
      </c>
      <c r="M3089" s="18">
        <f t="shared" si="196"/>
        <v>0</v>
      </c>
      <c r="O3089" s="15"/>
    </row>
    <row r="3090" spans="1:15" ht="13.5">
      <c r="A3090" s="13">
        <v>10101018901</v>
      </c>
      <c r="B3090" s="14" t="s">
        <v>3110</v>
      </c>
      <c r="C3090" s="15">
        <v>0</v>
      </c>
      <c r="D3090" s="15">
        <v>0</v>
      </c>
      <c r="E3090" s="15">
        <v>5869605.9400000004</v>
      </c>
      <c r="F3090" s="15">
        <v>5544588.3300000001</v>
      </c>
      <c r="G3090" s="11">
        <f t="shared" si="194"/>
        <v>325017.61000000034</v>
      </c>
      <c r="H3090" s="12">
        <f t="shared" si="195"/>
        <v>0</v>
      </c>
      <c r="I3090" s="324" t="s">
        <v>159</v>
      </c>
      <c r="J3090" s="17">
        <f>VLOOKUP(A3090,'TB 2023'!B:J,9,0)</f>
        <v>0</v>
      </c>
      <c r="K3090" s="18">
        <f t="shared" si="193"/>
        <v>0</v>
      </c>
      <c r="L3090" s="17">
        <f>VLOOKUP(A3090,'TB 2023'!B:M,12,0)</f>
        <v>5544588.3300000001</v>
      </c>
      <c r="M3090" s="18">
        <f t="shared" si="196"/>
        <v>0</v>
      </c>
      <c r="O3090" s="15"/>
    </row>
    <row r="3091" spans="1:15" ht="13.5">
      <c r="A3091" s="13">
        <v>10101018902</v>
      </c>
      <c r="B3091" s="14" t="s">
        <v>3111</v>
      </c>
      <c r="C3091" s="15">
        <v>315216.53999999998</v>
      </c>
      <c r="D3091" s="15">
        <v>0</v>
      </c>
      <c r="E3091" s="15">
        <v>79877.41</v>
      </c>
      <c r="F3091" s="15">
        <v>395093.95</v>
      </c>
      <c r="G3091" s="11">
        <f t="shared" si="194"/>
        <v>0</v>
      </c>
      <c r="H3091" s="12">
        <f t="shared" si="195"/>
        <v>5.8207660913467407E-11</v>
      </c>
      <c r="I3091" s="324" t="s">
        <v>159</v>
      </c>
      <c r="J3091" s="17">
        <f>VLOOKUP(A3091,'TB 2023'!B:J,9,0)</f>
        <v>315216.53999999998</v>
      </c>
      <c r="K3091" s="18">
        <f t="shared" si="193"/>
        <v>0</v>
      </c>
      <c r="L3091" s="17">
        <f>VLOOKUP(A3091,'TB 2023'!B:M,12,0)</f>
        <v>395093.95</v>
      </c>
      <c r="M3091" s="18">
        <f t="shared" si="196"/>
        <v>0</v>
      </c>
      <c r="O3091" s="15"/>
    </row>
    <row r="3092" spans="1:15" ht="13.5">
      <c r="A3092" s="13">
        <v>10101018903</v>
      </c>
      <c r="B3092" s="14" t="s">
        <v>3112</v>
      </c>
      <c r="C3092" s="15">
        <v>707710.66</v>
      </c>
      <c r="D3092" s="15">
        <v>0</v>
      </c>
      <c r="E3092" s="15">
        <v>1171873.51</v>
      </c>
      <c r="F3092" s="15">
        <v>14906.050000000001</v>
      </c>
      <c r="G3092" s="11">
        <f t="shared" si="194"/>
        <v>1864678.1199999999</v>
      </c>
      <c r="H3092" s="12">
        <f t="shared" si="195"/>
        <v>0</v>
      </c>
      <c r="I3092" s="324" t="s">
        <v>159</v>
      </c>
      <c r="J3092" s="17">
        <f>VLOOKUP(A3092,'TB 2023'!B:J,9,0)</f>
        <v>707710.66</v>
      </c>
      <c r="K3092" s="18">
        <f t="shared" si="193"/>
        <v>0</v>
      </c>
      <c r="L3092" s="17">
        <f>VLOOKUP(A3092,'TB 2023'!B:M,12,0)</f>
        <v>14906.050000000001</v>
      </c>
      <c r="M3092" s="18">
        <f t="shared" si="196"/>
        <v>0</v>
      </c>
      <c r="O3092" s="15"/>
    </row>
    <row r="3093" spans="1:15" ht="13.5">
      <c r="A3093" s="13">
        <v>10101018904</v>
      </c>
      <c r="B3093" s="14" t="s">
        <v>3113</v>
      </c>
      <c r="C3093" s="15">
        <v>90000</v>
      </c>
      <c r="D3093" s="15">
        <v>0</v>
      </c>
      <c r="E3093" s="15">
        <v>0</v>
      </c>
      <c r="F3093" s="15">
        <v>90000</v>
      </c>
      <c r="G3093" s="11">
        <f t="shared" si="194"/>
        <v>0</v>
      </c>
      <c r="H3093" s="12">
        <f t="shared" si="195"/>
        <v>0</v>
      </c>
      <c r="I3093" s="324" t="s">
        <v>159</v>
      </c>
      <c r="J3093" s="17">
        <f>VLOOKUP(A3093,'TB 2023'!B:J,9,0)</f>
        <v>90000</v>
      </c>
      <c r="K3093" s="18">
        <f t="shared" si="193"/>
        <v>0</v>
      </c>
      <c r="L3093" s="17">
        <f>VLOOKUP(A3093,'TB 2023'!B:M,12,0)</f>
        <v>90000</v>
      </c>
      <c r="M3093" s="18">
        <f t="shared" si="196"/>
        <v>0</v>
      </c>
      <c r="O3093" s="15"/>
    </row>
    <row r="3094" spans="1:15" ht="13.5">
      <c r="A3094" s="13">
        <v>10101019001</v>
      </c>
      <c r="B3094" s="14" t="s">
        <v>3114</v>
      </c>
      <c r="C3094" s="15">
        <v>1361142.61</v>
      </c>
      <c r="D3094" s="15">
        <v>0</v>
      </c>
      <c r="E3094" s="15">
        <v>0</v>
      </c>
      <c r="F3094" s="15">
        <v>0</v>
      </c>
      <c r="G3094" s="11">
        <f t="shared" si="194"/>
        <v>1361142.61</v>
      </c>
      <c r="H3094" s="12">
        <f t="shared" si="195"/>
        <v>0</v>
      </c>
      <c r="I3094" s="324" t="s">
        <v>159</v>
      </c>
      <c r="J3094" s="17">
        <f>VLOOKUP(A3094,'TB 2023'!B:J,9,0)</f>
        <v>1361142.61</v>
      </c>
      <c r="K3094" s="18">
        <f t="shared" si="193"/>
        <v>0</v>
      </c>
      <c r="L3094" s="17">
        <f>VLOOKUP(A3094,'TB 2023'!B:M,12,0)</f>
        <v>0</v>
      </c>
      <c r="M3094" s="18">
        <f t="shared" si="196"/>
        <v>0</v>
      </c>
      <c r="O3094" s="15"/>
    </row>
    <row r="3095" spans="1:15" ht="13.5">
      <c r="A3095" s="13">
        <v>10101019002</v>
      </c>
      <c r="B3095" s="14" t="s">
        <v>3115</v>
      </c>
      <c r="C3095" s="15">
        <v>1711412.4100000001</v>
      </c>
      <c r="D3095" s="15">
        <v>0</v>
      </c>
      <c r="E3095" s="15">
        <v>0</v>
      </c>
      <c r="F3095" s="15">
        <v>0</v>
      </c>
      <c r="G3095" s="11">
        <f t="shared" si="194"/>
        <v>1711412.4100000001</v>
      </c>
      <c r="H3095" s="12">
        <f t="shared" si="195"/>
        <v>0</v>
      </c>
      <c r="I3095" s="324" t="s">
        <v>159</v>
      </c>
      <c r="J3095" s="17">
        <f>VLOOKUP(A3095,'TB 2023'!B:J,9,0)</f>
        <v>1711412.4100000001</v>
      </c>
      <c r="K3095" s="18">
        <f t="shared" si="193"/>
        <v>0</v>
      </c>
      <c r="L3095" s="17">
        <f>VLOOKUP(A3095,'TB 2023'!B:M,12,0)</f>
        <v>0</v>
      </c>
      <c r="M3095" s="18">
        <f t="shared" si="196"/>
        <v>0</v>
      </c>
      <c r="O3095" s="15"/>
    </row>
    <row r="3096" spans="1:15" ht="13.5">
      <c r="A3096" s="13">
        <v>10101019003</v>
      </c>
      <c r="B3096" s="14" t="s">
        <v>3116</v>
      </c>
      <c r="C3096" s="15">
        <v>1649621.8800000001</v>
      </c>
      <c r="D3096" s="15">
        <v>0</v>
      </c>
      <c r="E3096" s="15">
        <v>0</v>
      </c>
      <c r="F3096" s="15">
        <v>0</v>
      </c>
      <c r="G3096" s="11">
        <f t="shared" si="194"/>
        <v>1649621.8800000001</v>
      </c>
      <c r="H3096" s="12">
        <f t="shared" si="195"/>
        <v>0</v>
      </c>
      <c r="I3096" s="324" t="s">
        <v>159</v>
      </c>
      <c r="J3096" s="17">
        <f>VLOOKUP(A3096,'TB 2023'!B:J,9,0)</f>
        <v>1649621.8800000001</v>
      </c>
      <c r="K3096" s="18">
        <f t="shared" si="193"/>
        <v>0</v>
      </c>
      <c r="L3096" s="17">
        <f>VLOOKUP(A3096,'TB 2023'!B:M,12,0)</f>
        <v>0</v>
      </c>
      <c r="M3096" s="18">
        <f t="shared" si="196"/>
        <v>0</v>
      </c>
      <c r="O3096" s="15"/>
    </row>
    <row r="3097" spans="1:15" ht="13.5">
      <c r="A3097" s="13">
        <v>10101019101</v>
      </c>
      <c r="B3097" s="14" t="s">
        <v>3117</v>
      </c>
      <c r="C3097" s="15">
        <v>35959.96</v>
      </c>
      <c r="D3097" s="15">
        <v>0</v>
      </c>
      <c r="E3097" s="15">
        <v>0</v>
      </c>
      <c r="F3097" s="15">
        <v>0</v>
      </c>
      <c r="G3097" s="11">
        <f t="shared" si="194"/>
        <v>35959.96</v>
      </c>
      <c r="H3097" s="12">
        <f t="shared" si="195"/>
        <v>0</v>
      </c>
      <c r="I3097" s="324" t="s">
        <v>159</v>
      </c>
      <c r="J3097" s="17">
        <f>VLOOKUP(A3097,'TB 2023'!B:J,9,0)</f>
        <v>35959.96</v>
      </c>
      <c r="K3097" s="18">
        <f t="shared" si="193"/>
        <v>0</v>
      </c>
      <c r="L3097" s="17">
        <f>VLOOKUP(A3097,'TB 2023'!B:M,12,0)</f>
        <v>0</v>
      </c>
      <c r="M3097" s="18">
        <f t="shared" si="196"/>
        <v>0</v>
      </c>
      <c r="O3097" s="15"/>
    </row>
    <row r="3098" spans="1:15" ht="13.5">
      <c r="A3098" s="13">
        <v>10101019201</v>
      </c>
      <c r="B3098" s="14" t="s">
        <v>3118</v>
      </c>
      <c r="C3098" s="15">
        <v>0</v>
      </c>
      <c r="D3098" s="15">
        <v>0</v>
      </c>
      <c r="E3098" s="15">
        <v>0</v>
      </c>
      <c r="F3098" s="15">
        <v>0</v>
      </c>
      <c r="G3098" s="11">
        <f t="shared" si="194"/>
        <v>0</v>
      </c>
      <c r="H3098" s="12">
        <f t="shared" si="195"/>
        <v>0</v>
      </c>
      <c r="I3098" s="324" t="s">
        <v>159</v>
      </c>
      <c r="J3098" s="17">
        <f>VLOOKUP(A3098,'TB 2023'!B:J,9,0)</f>
        <v>0</v>
      </c>
      <c r="K3098" s="18">
        <f t="shared" si="193"/>
        <v>0</v>
      </c>
      <c r="L3098" s="17">
        <f>VLOOKUP(A3098,'TB 2023'!B:M,12,0)</f>
        <v>0</v>
      </c>
      <c r="M3098" s="18">
        <f t="shared" si="196"/>
        <v>0</v>
      </c>
      <c r="O3098" s="15"/>
    </row>
    <row r="3099" spans="1:15" ht="13.5">
      <c r="A3099" s="13">
        <v>10101019202</v>
      </c>
      <c r="B3099" s="14" t="s">
        <v>3119</v>
      </c>
      <c r="C3099" s="15">
        <v>0</v>
      </c>
      <c r="D3099" s="15">
        <v>0</v>
      </c>
      <c r="E3099" s="15">
        <v>0</v>
      </c>
      <c r="F3099" s="15">
        <v>0</v>
      </c>
      <c r="G3099" s="11">
        <f t="shared" si="194"/>
        <v>0</v>
      </c>
      <c r="H3099" s="12">
        <f t="shared" si="195"/>
        <v>0</v>
      </c>
      <c r="I3099" s="324" t="s">
        <v>159</v>
      </c>
      <c r="J3099" s="17">
        <f>VLOOKUP(A3099,'TB 2023'!B:J,9,0)</f>
        <v>0</v>
      </c>
      <c r="K3099" s="18">
        <f t="shared" si="193"/>
        <v>0</v>
      </c>
      <c r="L3099" s="17">
        <f>VLOOKUP(A3099,'TB 2023'!B:M,12,0)</f>
        <v>0</v>
      </c>
      <c r="M3099" s="18">
        <f t="shared" si="196"/>
        <v>0</v>
      </c>
      <c r="O3099" s="15"/>
    </row>
    <row r="3100" spans="1:15" ht="13.5">
      <c r="A3100" s="13">
        <v>10101019301</v>
      </c>
      <c r="B3100" s="14" t="s">
        <v>3120</v>
      </c>
      <c r="C3100" s="15">
        <v>0</v>
      </c>
      <c r="D3100" s="15">
        <v>0</v>
      </c>
      <c r="E3100" s="15">
        <v>0</v>
      </c>
      <c r="F3100" s="15">
        <v>0</v>
      </c>
      <c r="G3100" s="11">
        <f t="shared" si="194"/>
        <v>0</v>
      </c>
      <c r="H3100" s="12">
        <f t="shared" si="195"/>
        <v>0</v>
      </c>
      <c r="I3100" s="324" t="s">
        <v>159</v>
      </c>
      <c r="J3100" s="17">
        <f>VLOOKUP(A3100,'TB 2023'!B:J,9,0)</f>
        <v>0</v>
      </c>
      <c r="K3100" s="18">
        <f t="shared" si="193"/>
        <v>0</v>
      </c>
      <c r="L3100" s="17">
        <f>VLOOKUP(A3100,'TB 2023'!B:M,12,0)</f>
        <v>0</v>
      </c>
      <c r="M3100" s="18">
        <f t="shared" si="196"/>
        <v>0</v>
      </c>
      <c r="O3100" s="15"/>
    </row>
    <row r="3101" spans="1:15" ht="13.5">
      <c r="A3101" s="13">
        <v>10101019401</v>
      </c>
      <c r="B3101" s="14" t="s">
        <v>3121</v>
      </c>
      <c r="C3101" s="15">
        <v>0</v>
      </c>
      <c r="D3101" s="15">
        <v>0</v>
      </c>
      <c r="E3101" s="15">
        <v>0</v>
      </c>
      <c r="F3101" s="15">
        <v>0</v>
      </c>
      <c r="G3101" s="11">
        <f t="shared" si="194"/>
        <v>0</v>
      </c>
      <c r="H3101" s="12">
        <f t="shared" si="195"/>
        <v>0</v>
      </c>
      <c r="I3101" s="324" t="s">
        <v>159</v>
      </c>
      <c r="J3101" s="17">
        <f>VLOOKUP(A3101,'TB 2023'!B:J,9,0)</f>
        <v>0</v>
      </c>
      <c r="K3101" s="18">
        <f t="shared" si="193"/>
        <v>0</v>
      </c>
      <c r="L3101" s="17">
        <f>VLOOKUP(A3101,'TB 2023'!B:M,12,0)</f>
        <v>0</v>
      </c>
      <c r="M3101" s="18">
        <f t="shared" si="196"/>
        <v>0</v>
      </c>
      <c r="O3101" s="15"/>
    </row>
    <row r="3102" spans="1:15" ht="13.5">
      <c r="A3102" s="13">
        <v>10101019501</v>
      </c>
      <c r="B3102" s="14" t="s">
        <v>3122</v>
      </c>
      <c r="C3102" s="15">
        <v>21448.7</v>
      </c>
      <c r="D3102" s="15">
        <v>0</v>
      </c>
      <c r="E3102" s="15">
        <v>0</v>
      </c>
      <c r="F3102" s="15">
        <v>0</v>
      </c>
      <c r="G3102" s="11">
        <f t="shared" si="194"/>
        <v>21448.7</v>
      </c>
      <c r="H3102" s="12">
        <f t="shared" si="195"/>
        <v>0</v>
      </c>
      <c r="I3102" s="324" t="s">
        <v>159</v>
      </c>
      <c r="J3102" s="17">
        <f>VLOOKUP(A3102,'TB 2023'!B:J,9,0)</f>
        <v>21448.7</v>
      </c>
      <c r="K3102" s="18">
        <f t="shared" si="193"/>
        <v>0</v>
      </c>
      <c r="L3102" s="17">
        <f>VLOOKUP(A3102,'TB 2023'!B:M,12,0)</f>
        <v>0</v>
      </c>
      <c r="M3102" s="18">
        <f t="shared" si="196"/>
        <v>0</v>
      </c>
      <c r="O3102" s="15"/>
    </row>
    <row r="3103" spans="1:15" ht="13.5">
      <c r="A3103" s="13">
        <v>10101019601</v>
      </c>
      <c r="B3103" s="14" t="s">
        <v>3123</v>
      </c>
      <c r="C3103" s="15">
        <v>0</v>
      </c>
      <c r="D3103" s="15">
        <v>0</v>
      </c>
      <c r="E3103" s="15">
        <v>0</v>
      </c>
      <c r="F3103" s="15">
        <v>0</v>
      </c>
      <c r="G3103" s="11">
        <f t="shared" si="194"/>
        <v>0</v>
      </c>
      <c r="H3103" s="12">
        <f t="shared" si="195"/>
        <v>0</v>
      </c>
      <c r="I3103" s="324" t="s">
        <v>159</v>
      </c>
      <c r="J3103" s="17">
        <f>VLOOKUP(A3103,'TB 2023'!B:J,9,0)</f>
        <v>0</v>
      </c>
      <c r="K3103" s="18">
        <f t="shared" si="193"/>
        <v>0</v>
      </c>
      <c r="L3103" s="17">
        <f>VLOOKUP(A3103,'TB 2023'!B:M,12,0)</f>
        <v>0</v>
      </c>
      <c r="M3103" s="18">
        <f t="shared" si="196"/>
        <v>0</v>
      </c>
      <c r="O3103" s="15"/>
    </row>
    <row r="3104" spans="1:15" ht="13.5">
      <c r="A3104" s="13">
        <v>10101019701</v>
      </c>
      <c r="B3104" s="14" t="s">
        <v>3124</v>
      </c>
      <c r="C3104" s="15">
        <v>0</v>
      </c>
      <c r="D3104" s="15">
        <v>0</v>
      </c>
      <c r="E3104" s="15">
        <v>0</v>
      </c>
      <c r="F3104" s="15">
        <v>0</v>
      </c>
      <c r="G3104" s="11">
        <f t="shared" si="194"/>
        <v>0</v>
      </c>
      <c r="H3104" s="12">
        <f t="shared" si="195"/>
        <v>0</v>
      </c>
      <c r="I3104" s="324" t="s">
        <v>159</v>
      </c>
      <c r="J3104" s="17">
        <f>VLOOKUP(A3104,'TB 2023'!B:J,9,0)</f>
        <v>0</v>
      </c>
      <c r="K3104" s="18">
        <f t="shared" si="193"/>
        <v>0</v>
      </c>
      <c r="L3104" s="17">
        <f>VLOOKUP(A3104,'TB 2023'!B:M,12,0)</f>
        <v>0</v>
      </c>
      <c r="M3104" s="18">
        <f t="shared" si="196"/>
        <v>0</v>
      </c>
      <c r="O3104" s="15"/>
    </row>
    <row r="3105" spans="1:15" ht="13.5">
      <c r="A3105" s="13">
        <v>10101019801</v>
      </c>
      <c r="B3105" s="14" t="s">
        <v>3125</v>
      </c>
      <c r="C3105" s="15">
        <v>3219.84</v>
      </c>
      <c r="D3105" s="15">
        <v>0</v>
      </c>
      <c r="E3105" s="15">
        <v>0</v>
      </c>
      <c r="F3105" s="15">
        <v>0</v>
      </c>
      <c r="G3105" s="11">
        <f t="shared" si="194"/>
        <v>3219.84</v>
      </c>
      <c r="H3105" s="12">
        <f t="shared" si="195"/>
        <v>0</v>
      </c>
      <c r="I3105" s="324" t="s">
        <v>159</v>
      </c>
      <c r="J3105" s="17">
        <f>VLOOKUP(A3105,'TB 2023'!B:J,9,0)</f>
        <v>3219.84</v>
      </c>
      <c r="K3105" s="18">
        <f t="shared" si="193"/>
        <v>0</v>
      </c>
      <c r="L3105" s="17">
        <f>VLOOKUP(A3105,'TB 2023'!B:M,12,0)</f>
        <v>0</v>
      </c>
      <c r="M3105" s="18">
        <f t="shared" si="196"/>
        <v>0</v>
      </c>
      <c r="O3105" s="15"/>
    </row>
    <row r="3106" spans="1:15" ht="13.5">
      <c r="A3106" s="13">
        <v>10101019901</v>
      </c>
      <c r="B3106" s="14" t="s">
        <v>3126</v>
      </c>
      <c r="C3106" s="15">
        <v>0</v>
      </c>
      <c r="D3106" s="15">
        <v>0</v>
      </c>
      <c r="E3106" s="15">
        <v>0</v>
      </c>
      <c r="F3106" s="15">
        <v>0</v>
      </c>
      <c r="G3106" s="11">
        <f t="shared" si="194"/>
        <v>0</v>
      </c>
      <c r="H3106" s="12">
        <f t="shared" si="195"/>
        <v>0</v>
      </c>
      <c r="I3106" s="324" t="s">
        <v>159</v>
      </c>
      <c r="J3106" s="17">
        <f>VLOOKUP(A3106,'TB 2023'!B:J,9,0)</f>
        <v>0</v>
      </c>
      <c r="K3106" s="18">
        <f t="shared" si="193"/>
        <v>0</v>
      </c>
      <c r="L3106" s="17">
        <f>VLOOKUP(A3106,'TB 2023'!B:M,12,0)</f>
        <v>0</v>
      </c>
      <c r="M3106" s="18">
        <f t="shared" si="196"/>
        <v>0</v>
      </c>
      <c r="O3106" s="15"/>
    </row>
    <row r="3107" spans="1:15" ht="13.5">
      <c r="A3107" s="13">
        <v>10101020001</v>
      </c>
      <c r="B3107" s="14" t="s">
        <v>3127</v>
      </c>
      <c r="C3107" s="15">
        <v>1622634.33</v>
      </c>
      <c r="D3107" s="15">
        <v>0</v>
      </c>
      <c r="E3107" s="15">
        <v>3222198.67</v>
      </c>
      <c r="F3107" s="15">
        <v>4390305.46</v>
      </c>
      <c r="G3107" s="11">
        <f t="shared" si="194"/>
        <v>454527.54000000004</v>
      </c>
      <c r="H3107" s="12">
        <f t="shared" si="195"/>
        <v>0</v>
      </c>
      <c r="I3107" s="324" t="s">
        <v>159</v>
      </c>
      <c r="J3107" s="17">
        <f>VLOOKUP(A3107,'TB 2023'!B:J,9,0)</f>
        <v>1622634.33</v>
      </c>
      <c r="K3107" s="18">
        <f t="shared" si="193"/>
        <v>0</v>
      </c>
      <c r="L3107" s="17">
        <f>VLOOKUP(A3107,'TB 2023'!B:M,12,0)</f>
        <v>4390305.46</v>
      </c>
      <c r="M3107" s="18">
        <f t="shared" si="196"/>
        <v>0</v>
      </c>
      <c r="O3107" s="15"/>
    </row>
    <row r="3108" spans="1:15" ht="13.5">
      <c r="A3108" s="13">
        <v>10101021001</v>
      </c>
      <c r="B3108" s="14" t="s">
        <v>3128</v>
      </c>
      <c r="C3108" s="15">
        <v>16521.53</v>
      </c>
      <c r="D3108" s="15">
        <v>0</v>
      </c>
      <c r="E3108" s="15">
        <v>105299.47</v>
      </c>
      <c r="F3108" s="15">
        <v>121821</v>
      </c>
      <c r="G3108" s="11">
        <f t="shared" si="194"/>
        <v>0</v>
      </c>
      <c r="H3108" s="12">
        <f t="shared" si="195"/>
        <v>0</v>
      </c>
      <c r="I3108" s="324" t="s">
        <v>159</v>
      </c>
      <c r="J3108" s="17">
        <f>VLOOKUP(A3108,'TB 2023'!B:J,9,0)</f>
        <v>16521.53</v>
      </c>
      <c r="K3108" s="18">
        <f t="shared" si="193"/>
        <v>0</v>
      </c>
      <c r="L3108" s="17">
        <f>VLOOKUP(A3108,'TB 2023'!B:M,12,0)</f>
        <v>121821</v>
      </c>
      <c r="M3108" s="18">
        <f t="shared" si="196"/>
        <v>0</v>
      </c>
      <c r="O3108" s="15"/>
    </row>
    <row r="3109" spans="1:15" ht="13.5">
      <c r="A3109" s="13">
        <v>10101022001</v>
      </c>
      <c r="B3109" s="14" t="s">
        <v>3129</v>
      </c>
      <c r="C3109" s="15">
        <v>0</v>
      </c>
      <c r="D3109" s="15">
        <v>0</v>
      </c>
      <c r="E3109" s="15">
        <v>3250000</v>
      </c>
      <c r="F3109" s="15">
        <v>3250000</v>
      </c>
      <c r="G3109" s="11">
        <f t="shared" si="194"/>
        <v>0</v>
      </c>
      <c r="H3109" s="12">
        <f t="shared" si="195"/>
        <v>0</v>
      </c>
      <c r="I3109" s="324" t="s">
        <v>159</v>
      </c>
      <c r="J3109" s="17">
        <f>VLOOKUP(A3109,'TB 2023'!B:J,9,0)</f>
        <v>0</v>
      </c>
      <c r="K3109" s="18">
        <f t="shared" si="193"/>
        <v>0</v>
      </c>
      <c r="L3109" s="17">
        <f>VLOOKUP(A3109,'TB 2023'!B:M,12,0)</f>
        <v>3250000</v>
      </c>
      <c r="M3109" s="18">
        <f t="shared" si="196"/>
        <v>0</v>
      </c>
      <c r="O3109" s="15"/>
    </row>
    <row r="3110" spans="1:15" ht="13.5">
      <c r="A3110" s="13">
        <v>10101023001</v>
      </c>
      <c r="B3110" s="14" t="s">
        <v>3130</v>
      </c>
      <c r="C3110" s="15">
        <v>0</v>
      </c>
      <c r="D3110" s="15">
        <v>0</v>
      </c>
      <c r="E3110" s="15">
        <v>171868.65</v>
      </c>
      <c r="F3110" s="15">
        <v>140875</v>
      </c>
      <c r="G3110" s="11">
        <f t="shared" si="194"/>
        <v>30993.649999999994</v>
      </c>
      <c r="H3110" s="12">
        <f t="shared" si="195"/>
        <v>0</v>
      </c>
      <c r="I3110" s="324" t="s">
        <v>159</v>
      </c>
      <c r="J3110" s="17">
        <f>VLOOKUP(A3110,'TB 2023'!B:J,9,0)</f>
        <v>0</v>
      </c>
      <c r="K3110" s="18">
        <f t="shared" si="193"/>
        <v>0</v>
      </c>
      <c r="L3110" s="17">
        <f>VLOOKUP(A3110,'TB 2023'!B:M,12,0)</f>
        <v>140875</v>
      </c>
      <c r="M3110" s="18">
        <f t="shared" si="196"/>
        <v>0</v>
      </c>
      <c r="O3110" s="15"/>
    </row>
    <row r="3111" spans="1:15" ht="13.5">
      <c r="A3111" s="13">
        <v>10101024001</v>
      </c>
      <c r="B3111" s="14" t="s">
        <v>3131</v>
      </c>
      <c r="C3111" s="15">
        <v>0</v>
      </c>
      <c r="D3111" s="15">
        <v>0</v>
      </c>
      <c r="E3111" s="15">
        <v>2928413.91</v>
      </c>
      <c r="F3111" s="15">
        <v>2171060.0499999998</v>
      </c>
      <c r="G3111" s="11">
        <f t="shared" si="194"/>
        <v>757353.86000000034</v>
      </c>
      <c r="H3111" s="12">
        <f t="shared" si="195"/>
        <v>0</v>
      </c>
      <c r="I3111" s="324" t="s">
        <v>159</v>
      </c>
      <c r="J3111" s="17">
        <f>VLOOKUP(A3111,'TB 2023'!B:J,9,0)</f>
        <v>0</v>
      </c>
      <c r="K3111" s="18">
        <f t="shared" si="193"/>
        <v>0</v>
      </c>
      <c r="L3111" s="17">
        <f>VLOOKUP(A3111,'TB 2023'!B:M,12,0)</f>
        <v>2171060.0499999998</v>
      </c>
      <c r="M3111" s="18">
        <f t="shared" si="196"/>
        <v>0</v>
      </c>
      <c r="O3111" s="15"/>
    </row>
    <row r="3112" spans="1:15" ht="13.5">
      <c r="A3112" s="13">
        <v>10101025001</v>
      </c>
      <c r="B3112" s="14" t="s">
        <v>3132</v>
      </c>
      <c r="C3112" s="15">
        <v>0</v>
      </c>
      <c r="D3112" s="15">
        <v>0</v>
      </c>
      <c r="E3112" s="15">
        <v>6665449.3500000006</v>
      </c>
      <c r="F3112" s="15">
        <v>6665449.3500000006</v>
      </c>
      <c r="G3112" s="11">
        <f t="shared" si="194"/>
        <v>0</v>
      </c>
      <c r="H3112" s="12">
        <f t="shared" si="195"/>
        <v>0</v>
      </c>
      <c r="I3112" s="324" t="s">
        <v>159</v>
      </c>
      <c r="J3112" s="17">
        <f>VLOOKUP(A3112,'TB 2023'!B:J,9,0)</f>
        <v>0</v>
      </c>
      <c r="K3112" s="18">
        <f t="shared" si="193"/>
        <v>0</v>
      </c>
      <c r="L3112" s="17">
        <f>VLOOKUP(A3112,'TB 2023'!B:M,12,0)</f>
        <v>6665449.3500000006</v>
      </c>
      <c r="M3112" s="18">
        <f t="shared" si="196"/>
        <v>0</v>
      </c>
      <c r="O3112" s="15"/>
    </row>
    <row r="3113" spans="1:15" ht="13.5">
      <c r="A3113" s="13">
        <v>10101026001</v>
      </c>
      <c r="B3113" s="14" t="s">
        <v>3133</v>
      </c>
      <c r="C3113" s="15">
        <v>0</v>
      </c>
      <c r="D3113" s="15">
        <v>0</v>
      </c>
      <c r="E3113" s="15">
        <v>31140.38</v>
      </c>
      <c r="F3113" s="15">
        <v>0</v>
      </c>
      <c r="G3113" s="11">
        <f t="shared" si="194"/>
        <v>31140.38</v>
      </c>
      <c r="H3113" s="12">
        <f t="shared" si="195"/>
        <v>0</v>
      </c>
      <c r="I3113" s="324" t="s">
        <v>159</v>
      </c>
      <c r="J3113" s="17">
        <f>VLOOKUP(A3113,'TB 2023'!B:J,9,0)</f>
        <v>0</v>
      </c>
      <c r="K3113" s="18">
        <f t="shared" si="193"/>
        <v>0</v>
      </c>
      <c r="L3113" s="17">
        <f>VLOOKUP(A3113,'TB 2023'!B:M,12,0)</f>
        <v>0</v>
      </c>
      <c r="M3113" s="18">
        <f t="shared" si="196"/>
        <v>0</v>
      </c>
      <c r="O3113" s="15"/>
    </row>
    <row r="3114" spans="1:15" ht="13.5">
      <c r="A3114" s="13">
        <v>10101026002</v>
      </c>
      <c r="B3114" s="14" t="s">
        <v>3134</v>
      </c>
      <c r="C3114" s="15">
        <v>0</v>
      </c>
      <c r="D3114" s="15">
        <v>0</v>
      </c>
      <c r="E3114" s="15">
        <v>8430770.6799999997</v>
      </c>
      <c r="F3114" s="15">
        <v>5515588.8899999997</v>
      </c>
      <c r="G3114" s="11">
        <f t="shared" si="194"/>
        <v>2915181.79</v>
      </c>
      <c r="H3114" s="12">
        <f t="shared" si="195"/>
        <v>0</v>
      </c>
      <c r="I3114" s="324" t="s">
        <v>159</v>
      </c>
      <c r="J3114" s="17">
        <f>VLOOKUP(A3114,'TB 2023'!B:J,9,0)</f>
        <v>0</v>
      </c>
      <c r="K3114" s="18">
        <f t="shared" si="193"/>
        <v>0</v>
      </c>
      <c r="L3114" s="17">
        <f>VLOOKUP(A3114,'TB 2023'!B:M,12,0)</f>
        <v>5515588.8899999997</v>
      </c>
      <c r="M3114" s="18">
        <f t="shared" si="196"/>
        <v>0</v>
      </c>
      <c r="O3114" s="15"/>
    </row>
    <row r="3115" spans="1:15" ht="13.5">
      <c r="A3115" s="13">
        <v>10101027001</v>
      </c>
      <c r="B3115" s="14" t="s">
        <v>3135</v>
      </c>
      <c r="C3115" s="15">
        <v>0</v>
      </c>
      <c r="D3115" s="15">
        <v>0</v>
      </c>
      <c r="E3115" s="15">
        <v>828000</v>
      </c>
      <c r="F3115" s="15">
        <v>708199.44000000006</v>
      </c>
      <c r="G3115" s="11">
        <f t="shared" si="194"/>
        <v>119800.55999999994</v>
      </c>
      <c r="H3115" s="12">
        <f t="shared" si="195"/>
        <v>0</v>
      </c>
      <c r="I3115" s="324" t="s">
        <v>159</v>
      </c>
      <c r="J3115" s="17">
        <f>VLOOKUP(A3115,'TB 2023'!B:J,9,0)</f>
        <v>0</v>
      </c>
      <c r="K3115" s="18">
        <f t="shared" si="193"/>
        <v>0</v>
      </c>
      <c r="L3115" s="17">
        <f>VLOOKUP(A3115,'TB 2023'!B:M,12,0)</f>
        <v>708199.44000000006</v>
      </c>
      <c r="M3115" s="18">
        <f t="shared" si="196"/>
        <v>0</v>
      </c>
      <c r="O3115" s="15"/>
    </row>
    <row r="3116" spans="1:15" ht="13.5">
      <c r="A3116" s="13">
        <v>10101028001</v>
      </c>
      <c r="B3116" s="14" t="s">
        <v>3136</v>
      </c>
      <c r="C3116" s="15">
        <v>0</v>
      </c>
      <c r="D3116" s="15">
        <v>0</v>
      </c>
      <c r="E3116" s="15">
        <v>350154.7</v>
      </c>
      <c r="F3116" s="15">
        <v>350154.7</v>
      </c>
      <c r="G3116" s="11">
        <f t="shared" si="194"/>
        <v>0</v>
      </c>
      <c r="H3116" s="12">
        <f t="shared" si="195"/>
        <v>0</v>
      </c>
      <c r="I3116" s="324" t="s">
        <v>159</v>
      </c>
      <c r="J3116" s="17">
        <f>VLOOKUP(A3116,'TB 2023'!B:J,9,0)</f>
        <v>0</v>
      </c>
      <c r="K3116" s="18">
        <f t="shared" si="193"/>
        <v>0</v>
      </c>
      <c r="L3116" s="17">
        <f>VLOOKUP(A3116,'TB 2023'!B:M,12,0)</f>
        <v>350154.7</v>
      </c>
      <c r="M3116" s="18">
        <f t="shared" si="196"/>
        <v>0</v>
      </c>
      <c r="O3116" s="15"/>
    </row>
    <row r="3117" spans="1:15" ht="13.5">
      <c r="A3117" s="13">
        <v>10101029001</v>
      </c>
      <c r="B3117" s="14" t="s">
        <v>3137</v>
      </c>
      <c r="C3117" s="15">
        <v>0</v>
      </c>
      <c r="D3117" s="15">
        <v>0</v>
      </c>
      <c r="E3117" s="15">
        <v>1391619.45</v>
      </c>
      <c r="F3117" s="15">
        <v>1261445.3600000001</v>
      </c>
      <c r="G3117" s="11">
        <f t="shared" si="194"/>
        <v>130174.08999999985</v>
      </c>
      <c r="H3117" s="12">
        <f t="shared" si="195"/>
        <v>0</v>
      </c>
      <c r="I3117" s="324" t="s">
        <v>159</v>
      </c>
      <c r="J3117" s="17">
        <f>VLOOKUP(A3117,'TB 2023'!B:J,9,0)</f>
        <v>0</v>
      </c>
      <c r="K3117" s="18">
        <f t="shared" si="193"/>
        <v>0</v>
      </c>
      <c r="L3117" s="17">
        <f>VLOOKUP(A3117,'TB 2023'!B:M,12,0)</f>
        <v>1261445.3600000001</v>
      </c>
      <c r="M3117" s="18">
        <f t="shared" si="196"/>
        <v>0</v>
      </c>
      <c r="O3117" s="15"/>
    </row>
    <row r="3118" spans="1:15" ht="13.5">
      <c r="A3118" s="13">
        <v>10101030001</v>
      </c>
      <c r="B3118" s="14" t="s">
        <v>3138</v>
      </c>
      <c r="C3118" s="15">
        <v>0</v>
      </c>
      <c r="D3118" s="15">
        <v>0</v>
      </c>
      <c r="E3118" s="15">
        <v>827059.1</v>
      </c>
      <c r="F3118" s="15">
        <v>600127.69000000006</v>
      </c>
      <c r="G3118" s="11">
        <f t="shared" si="194"/>
        <v>226931.40999999992</v>
      </c>
      <c r="H3118" s="12">
        <f t="shared" si="195"/>
        <v>0</v>
      </c>
      <c r="I3118" s="324" t="s">
        <v>159</v>
      </c>
      <c r="J3118" s="17">
        <f>VLOOKUP(A3118,'TB 2023'!B:J,9,0)</f>
        <v>0</v>
      </c>
      <c r="K3118" s="18">
        <f t="shared" si="193"/>
        <v>0</v>
      </c>
      <c r="L3118" s="17">
        <f>VLOOKUP(A3118,'TB 2023'!B:M,12,0)</f>
        <v>600127.69000000006</v>
      </c>
      <c r="M3118" s="18">
        <f t="shared" si="196"/>
        <v>0</v>
      </c>
      <c r="O3118" s="15"/>
    </row>
    <row r="3119" spans="1:15" ht="13.5">
      <c r="A3119" s="13">
        <v>10101031001</v>
      </c>
      <c r="B3119" s="14" t="s">
        <v>3295</v>
      </c>
      <c r="C3119" s="15">
        <v>0</v>
      </c>
      <c r="D3119" s="15">
        <v>0</v>
      </c>
      <c r="E3119" s="15">
        <v>2581875.35</v>
      </c>
      <c r="F3119" s="15">
        <v>1290937.68</v>
      </c>
      <c r="G3119" s="11">
        <f t="shared" si="194"/>
        <v>1290937.6700000002</v>
      </c>
      <c r="H3119" s="12">
        <f t="shared" si="195"/>
        <v>0</v>
      </c>
      <c r="I3119" s="324" t="s">
        <v>159</v>
      </c>
      <c r="J3119" s="17">
        <f>VLOOKUP(A3119,'TB 2023'!B:J,9,0)</f>
        <v>0</v>
      </c>
      <c r="K3119" s="18">
        <f t="shared" si="193"/>
        <v>0</v>
      </c>
      <c r="L3119" s="17">
        <f>VLOOKUP(A3119,'TB 2023'!B:M,12,0)</f>
        <v>1290937.68</v>
      </c>
      <c r="M3119" s="18">
        <f t="shared" si="196"/>
        <v>0</v>
      </c>
      <c r="O3119" s="15"/>
    </row>
    <row r="3120" spans="1:15" ht="13.5">
      <c r="A3120" s="13">
        <v>10101032001</v>
      </c>
      <c r="B3120" s="14" t="s">
        <v>3296</v>
      </c>
      <c r="C3120" s="15">
        <v>0</v>
      </c>
      <c r="D3120" s="15">
        <v>0</v>
      </c>
      <c r="E3120" s="15">
        <v>132262.97</v>
      </c>
      <c r="F3120" s="15">
        <v>132262.97</v>
      </c>
      <c r="G3120" s="11">
        <f t="shared" si="194"/>
        <v>0</v>
      </c>
      <c r="H3120" s="12">
        <f t="shared" si="195"/>
        <v>0</v>
      </c>
      <c r="I3120" s="324" t="s">
        <v>159</v>
      </c>
      <c r="J3120" s="17">
        <f>VLOOKUP(A3120,'TB 2023'!B:J,9,0)</f>
        <v>0</v>
      </c>
      <c r="K3120" s="18">
        <f t="shared" si="193"/>
        <v>0</v>
      </c>
      <c r="L3120" s="17">
        <f>VLOOKUP(A3120,'TB 2023'!B:M,12,0)</f>
        <v>132262.97</v>
      </c>
      <c r="M3120" s="18">
        <f t="shared" si="196"/>
        <v>0</v>
      </c>
      <c r="O3120" s="15"/>
    </row>
    <row r="3121" spans="1:15" ht="13.5">
      <c r="A3121" s="13">
        <v>10101040101</v>
      </c>
      <c r="B3121" s="14" t="s">
        <v>3139</v>
      </c>
      <c r="C3121" s="15">
        <v>0</v>
      </c>
      <c r="D3121" s="15">
        <v>3.7000000476837161E-3</v>
      </c>
      <c r="E3121" s="15">
        <v>2469299.92</v>
      </c>
      <c r="F3121" s="15">
        <v>2469299.9166999999</v>
      </c>
      <c r="G3121" s="11">
        <f t="shared" si="194"/>
        <v>0</v>
      </c>
      <c r="H3121" s="12">
        <f t="shared" si="195"/>
        <v>4.0000025182962418E-4</v>
      </c>
      <c r="I3121" s="324" t="s">
        <v>159</v>
      </c>
      <c r="J3121" s="17">
        <f>VLOOKUP(A3121,'TB 2023'!B:J,9,0)</f>
        <v>0</v>
      </c>
      <c r="K3121" s="18">
        <f t="shared" si="193"/>
        <v>0</v>
      </c>
      <c r="L3121" s="17">
        <f>VLOOKUP(A3121,'TB 2023'!B:M,12,0)</f>
        <v>2469299.9166999999</v>
      </c>
      <c r="M3121" s="18">
        <f t="shared" si="196"/>
        <v>0</v>
      </c>
      <c r="O3121" s="15"/>
    </row>
    <row r="3122" spans="1:15" ht="13.5">
      <c r="A3122" s="13">
        <v>10101040102</v>
      </c>
      <c r="B3122" s="14" t="s">
        <v>3140</v>
      </c>
      <c r="C3122" s="15">
        <v>0</v>
      </c>
      <c r="D3122" s="15">
        <v>0</v>
      </c>
      <c r="E3122" s="15">
        <v>77510.36</v>
      </c>
      <c r="F3122" s="15">
        <v>77510.36</v>
      </c>
      <c r="G3122" s="11">
        <f t="shared" si="194"/>
        <v>0</v>
      </c>
      <c r="H3122" s="12">
        <f t="shared" si="195"/>
        <v>0</v>
      </c>
      <c r="I3122" s="324" t="s">
        <v>159</v>
      </c>
      <c r="J3122" s="17">
        <f>VLOOKUP(A3122,'TB 2023'!B:J,9,0)</f>
        <v>0</v>
      </c>
      <c r="K3122" s="18">
        <f t="shared" si="193"/>
        <v>0</v>
      </c>
      <c r="L3122" s="17">
        <f>VLOOKUP(A3122,'TB 2023'!B:M,12,0)</f>
        <v>77510.36</v>
      </c>
      <c r="M3122" s="18">
        <f t="shared" si="196"/>
        <v>0</v>
      </c>
      <c r="O3122" s="15"/>
    </row>
    <row r="3123" spans="1:15" ht="13.5">
      <c r="A3123" s="13">
        <v>10101040201</v>
      </c>
      <c r="B3123" s="14" t="s">
        <v>3141</v>
      </c>
      <c r="C3123" s="15">
        <v>0</v>
      </c>
      <c r="D3123" s="15">
        <v>0</v>
      </c>
      <c r="E3123" s="15">
        <v>30365.78</v>
      </c>
      <c r="F3123" s="15">
        <v>30365.78</v>
      </c>
      <c r="G3123" s="11">
        <f t="shared" si="194"/>
        <v>0</v>
      </c>
      <c r="H3123" s="12">
        <f t="shared" si="195"/>
        <v>0</v>
      </c>
      <c r="I3123" s="324" t="s">
        <v>159</v>
      </c>
      <c r="J3123" s="17">
        <f>VLOOKUP(A3123,'TB 2023'!B:J,9,0)</f>
        <v>0</v>
      </c>
      <c r="K3123" s="18">
        <f t="shared" si="193"/>
        <v>0</v>
      </c>
      <c r="L3123" s="17">
        <f>VLOOKUP(A3123,'TB 2023'!B:M,12,0)</f>
        <v>30365.78</v>
      </c>
      <c r="M3123" s="18">
        <f t="shared" si="196"/>
        <v>0</v>
      </c>
      <c r="O3123" s="15"/>
    </row>
    <row r="3124" spans="1:15" ht="13.5">
      <c r="A3124" s="13">
        <v>10101040202</v>
      </c>
      <c r="B3124" s="14" t="s">
        <v>3142</v>
      </c>
      <c r="C3124" s="15">
        <v>0</v>
      </c>
      <c r="D3124" s="15">
        <v>0</v>
      </c>
      <c r="E3124" s="15">
        <v>43542</v>
      </c>
      <c r="F3124" s="15">
        <v>43542</v>
      </c>
      <c r="G3124" s="11">
        <f t="shared" si="194"/>
        <v>0</v>
      </c>
      <c r="H3124" s="12">
        <f t="shared" si="195"/>
        <v>0</v>
      </c>
      <c r="I3124" s="324" t="s">
        <v>159</v>
      </c>
      <c r="J3124" s="17">
        <f>VLOOKUP(A3124,'TB 2023'!B:J,9,0)</f>
        <v>0</v>
      </c>
      <c r="K3124" s="18">
        <f t="shared" si="193"/>
        <v>0</v>
      </c>
      <c r="L3124" s="17">
        <f>VLOOKUP(A3124,'TB 2023'!B:M,12,0)</f>
        <v>43542</v>
      </c>
      <c r="M3124" s="18">
        <f t="shared" si="196"/>
        <v>0</v>
      </c>
      <c r="O3124" s="15"/>
    </row>
    <row r="3125" spans="1:15" ht="13.5">
      <c r="A3125" s="13">
        <v>10101040206</v>
      </c>
      <c r="B3125" s="14" t="s">
        <v>3143</v>
      </c>
      <c r="C3125" s="15">
        <v>0</v>
      </c>
      <c r="D3125" s="15">
        <v>0</v>
      </c>
      <c r="E3125" s="15">
        <v>50932.56</v>
      </c>
      <c r="F3125" s="15">
        <v>50932.56</v>
      </c>
      <c r="G3125" s="11">
        <f t="shared" si="194"/>
        <v>0</v>
      </c>
      <c r="H3125" s="12">
        <f t="shared" si="195"/>
        <v>0</v>
      </c>
      <c r="I3125" s="324" t="s">
        <v>159</v>
      </c>
      <c r="J3125" s="17">
        <f>VLOOKUP(A3125,'TB 2023'!B:J,9,0)</f>
        <v>0</v>
      </c>
      <c r="K3125" s="18">
        <f t="shared" si="193"/>
        <v>0</v>
      </c>
      <c r="L3125" s="17">
        <f>VLOOKUP(A3125,'TB 2023'!B:M,12,0)</f>
        <v>50932.56</v>
      </c>
      <c r="M3125" s="18">
        <f t="shared" si="196"/>
        <v>0</v>
      </c>
      <c r="O3125" s="15"/>
    </row>
    <row r="3126" spans="1:15" ht="13.5">
      <c r="A3126" s="13">
        <v>10101040207</v>
      </c>
      <c r="B3126" s="14" t="s">
        <v>3144</v>
      </c>
      <c r="C3126" s="15">
        <v>0</v>
      </c>
      <c r="D3126" s="15">
        <v>0</v>
      </c>
      <c r="E3126" s="15">
        <v>0</v>
      </c>
      <c r="F3126" s="15">
        <v>0</v>
      </c>
      <c r="G3126" s="11">
        <f t="shared" si="194"/>
        <v>0</v>
      </c>
      <c r="H3126" s="12">
        <f t="shared" si="195"/>
        <v>0</v>
      </c>
      <c r="I3126" s="324" t="s">
        <v>159</v>
      </c>
      <c r="J3126" s="17">
        <f>VLOOKUP(A3126,'TB 2023'!B:J,9,0)</f>
        <v>0</v>
      </c>
      <c r="K3126" s="18">
        <f t="shared" si="193"/>
        <v>0</v>
      </c>
      <c r="L3126" s="17">
        <f>VLOOKUP(A3126,'TB 2023'!B:M,12,0)</f>
        <v>0</v>
      </c>
      <c r="M3126" s="18">
        <f t="shared" si="196"/>
        <v>0</v>
      </c>
      <c r="O3126" s="15"/>
    </row>
    <row r="3127" spans="1:15" ht="13.5">
      <c r="A3127" s="13">
        <v>10101040303</v>
      </c>
      <c r="B3127" s="14" t="s">
        <v>3145</v>
      </c>
      <c r="C3127" s="15">
        <v>0</v>
      </c>
      <c r="D3127" s="15">
        <v>0</v>
      </c>
      <c r="E3127" s="15">
        <v>5136.03</v>
      </c>
      <c r="F3127" s="15">
        <v>5136.03</v>
      </c>
      <c r="G3127" s="11">
        <f t="shared" si="194"/>
        <v>0</v>
      </c>
      <c r="H3127" s="12">
        <f t="shared" si="195"/>
        <v>0</v>
      </c>
      <c r="I3127" s="324" t="s">
        <v>159</v>
      </c>
      <c r="J3127" s="17">
        <f>VLOOKUP(A3127,'TB 2023'!B:J,9,0)</f>
        <v>0</v>
      </c>
      <c r="K3127" s="18">
        <f t="shared" si="193"/>
        <v>0</v>
      </c>
      <c r="L3127" s="17">
        <f>VLOOKUP(A3127,'TB 2023'!B:M,12,0)</f>
        <v>5136.03</v>
      </c>
      <c r="M3127" s="18">
        <f t="shared" si="196"/>
        <v>0</v>
      </c>
      <c r="O3127" s="15"/>
    </row>
    <row r="3128" spans="1:15" ht="12.75" customHeight="1">
      <c r="A3128" s="13">
        <v>10101040306</v>
      </c>
      <c r="B3128" s="14" t="s">
        <v>3146</v>
      </c>
      <c r="C3128" s="14">
        <v>0</v>
      </c>
      <c r="D3128" s="14">
        <v>0</v>
      </c>
      <c r="E3128" s="14">
        <v>2900</v>
      </c>
      <c r="F3128" s="14">
        <v>2900</v>
      </c>
      <c r="G3128" s="11">
        <f t="shared" si="194"/>
        <v>0</v>
      </c>
      <c r="H3128" s="12">
        <f t="shared" si="195"/>
        <v>0</v>
      </c>
      <c r="I3128" s="324" t="s">
        <v>159</v>
      </c>
      <c r="J3128" s="17">
        <f>VLOOKUP(A3128,'TB 2023'!B:J,9,0)</f>
        <v>0</v>
      </c>
      <c r="K3128" s="18">
        <f t="shared" ref="K3128:K3191" si="197">J3128-C3128</f>
        <v>0</v>
      </c>
      <c r="L3128" s="17">
        <f>VLOOKUP(A3128,'TB 2023'!B:M,12,0)</f>
        <v>2900</v>
      </c>
      <c r="M3128" s="18">
        <f t="shared" si="196"/>
        <v>0</v>
      </c>
      <c r="O3128" s="15"/>
    </row>
    <row r="3129" spans="1:15" ht="12.75" customHeight="1">
      <c r="A3129" s="13">
        <v>10101040307</v>
      </c>
      <c r="B3129" s="14" t="s">
        <v>3147</v>
      </c>
      <c r="C3129" s="14">
        <v>0</v>
      </c>
      <c r="D3129" s="14">
        <v>0</v>
      </c>
      <c r="E3129" s="14">
        <v>23100</v>
      </c>
      <c r="F3129" s="14">
        <v>23100</v>
      </c>
      <c r="G3129" s="11">
        <f t="shared" si="194"/>
        <v>0</v>
      </c>
      <c r="H3129" s="12">
        <f t="shared" si="195"/>
        <v>0</v>
      </c>
      <c r="I3129" s="324" t="s">
        <v>159</v>
      </c>
      <c r="J3129" s="17">
        <f>VLOOKUP(A3129,'TB 2023'!B:J,9,0)</f>
        <v>0</v>
      </c>
      <c r="K3129" s="18">
        <f t="shared" si="197"/>
        <v>0</v>
      </c>
      <c r="L3129" s="17">
        <f>VLOOKUP(A3129,'TB 2023'!B:M,12,0)</f>
        <v>23100</v>
      </c>
      <c r="M3129" s="18">
        <f t="shared" si="196"/>
        <v>0</v>
      </c>
      <c r="O3129" s="15"/>
    </row>
    <row r="3130" spans="1:15" ht="12.75" customHeight="1">
      <c r="A3130" s="13">
        <v>10101040308</v>
      </c>
      <c r="B3130" s="14" t="s">
        <v>3148</v>
      </c>
      <c r="C3130" s="14">
        <v>0</v>
      </c>
      <c r="D3130" s="14">
        <v>0</v>
      </c>
      <c r="E3130" s="14">
        <v>502370.42</v>
      </c>
      <c r="F3130" s="14">
        <v>502370.42</v>
      </c>
      <c r="G3130" s="11">
        <f t="shared" si="194"/>
        <v>0</v>
      </c>
      <c r="H3130" s="12">
        <f t="shared" si="195"/>
        <v>0</v>
      </c>
      <c r="I3130" s="324" t="s">
        <v>159</v>
      </c>
      <c r="J3130" s="17">
        <f>VLOOKUP(A3130,'TB 2023'!B:J,9,0)</f>
        <v>0</v>
      </c>
      <c r="K3130" s="18">
        <f t="shared" si="197"/>
        <v>0</v>
      </c>
      <c r="L3130" s="17">
        <f>VLOOKUP(A3130,'TB 2023'!B:M,12,0)</f>
        <v>502370.42</v>
      </c>
      <c r="M3130" s="18">
        <f t="shared" si="196"/>
        <v>0</v>
      </c>
      <c r="O3130" s="15"/>
    </row>
    <row r="3131" spans="1:15" ht="12.75" customHeight="1">
      <c r="A3131" s="13">
        <v>10101040309</v>
      </c>
      <c r="B3131" s="14" t="s">
        <v>3149</v>
      </c>
      <c r="C3131" s="14">
        <v>0</v>
      </c>
      <c r="D3131" s="14">
        <v>0</v>
      </c>
      <c r="E3131" s="14">
        <v>98056</v>
      </c>
      <c r="F3131" s="14">
        <v>98056</v>
      </c>
      <c r="G3131" s="11">
        <f t="shared" si="194"/>
        <v>0</v>
      </c>
      <c r="H3131" s="12">
        <f t="shared" si="195"/>
        <v>0</v>
      </c>
      <c r="I3131" s="324" t="s">
        <v>159</v>
      </c>
      <c r="J3131" s="17">
        <f>VLOOKUP(A3131,'TB 2023'!B:J,9,0)</f>
        <v>0</v>
      </c>
      <c r="K3131" s="18">
        <f t="shared" si="197"/>
        <v>0</v>
      </c>
      <c r="L3131" s="17">
        <f>VLOOKUP(A3131,'TB 2023'!B:M,12,0)</f>
        <v>98056</v>
      </c>
      <c r="M3131" s="18">
        <f t="shared" si="196"/>
        <v>0</v>
      </c>
      <c r="O3131" s="15"/>
    </row>
    <row r="3132" spans="1:15" ht="12.75" customHeight="1">
      <c r="A3132" s="13">
        <v>10101040310</v>
      </c>
      <c r="B3132" s="14" t="s">
        <v>3150</v>
      </c>
      <c r="C3132" s="14">
        <v>0</v>
      </c>
      <c r="D3132" s="14">
        <v>0</v>
      </c>
      <c r="E3132" s="14">
        <v>71152.86</v>
      </c>
      <c r="F3132" s="14">
        <v>71152.86</v>
      </c>
      <c r="G3132" s="11">
        <f t="shared" si="194"/>
        <v>0</v>
      </c>
      <c r="H3132" s="12">
        <f t="shared" si="195"/>
        <v>0</v>
      </c>
      <c r="I3132" s="324" t="s">
        <v>159</v>
      </c>
      <c r="J3132" s="17">
        <f>VLOOKUP(A3132,'TB 2023'!B:J,9,0)</f>
        <v>0</v>
      </c>
      <c r="K3132" s="18">
        <f t="shared" si="197"/>
        <v>0</v>
      </c>
      <c r="L3132" s="17">
        <f>VLOOKUP(A3132,'TB 2023'!B:M,12,0)</f>
        <v>71152.86</v>
      </c>
      <c r="M3132" s="18">
        <f t="shared" si="196"/>
        <v>0</v>
      </c>
      <c r="O3132" s="15"/>
    </row>
    <row r="3133" spans="1:15" ht="12.75" customHeight="1">
      <c r="A3133" s="13">
        <v>10101040316</v>
      </c>
      <c r="B3133" s="14" t="s">
        <v>3151</v>
      </c>
      <c r="C3133" s="14">
        <v>0</v>
      </c>
      <c r="D3133" s="14">
        <v>0</v>
      </c>
      <c r="E3133" s="14">
        <v>100</v>
      </c>
      <c r="F3133" s="14">
        <v>100</v>
      </c>
      <c r="G3133" s="11">
        <f t="shared" si="194"/>
        <v>0</v>
      </c>
      <c r="H3133" s="12">
        <f t="shared" si="195"/>
        <v>0</v>
      </c>
      <c r="I3133" s="324" t="s">
        <v>159</v>
      </c>
      <c r="J3133" s="17">
        <f>VLOOKUP(A3133,'TB 2023'!B:J,9,0)</f>
        <v>0</v>
      </c>
      <c r="K3133" s="18">
        <f t="shared" si="197"/>
        <v>0</v>
      </c>
      <c r="L3133" s="17">
        <f>VLOOKUP(A3133,'TB 2023'!B:M,12,0)</f>
        <v>100</v>
      </c>
      <c r="M3133" s="18">
        <f t="shared" si="196"/>
        <v>0</v>
      </c>
      <c r="O3133" s="15"/>
    </row>
    <row r="3134" spans="1:15" ht="12.75" customHeight="1">
      <c r="A3134" s="13">
        <v>10101040317</v>
      </c>
      <c r="B3134" s="14" t="s">
        <v>3152</v>
      </c>
      <c r="C3134" s="14">
        <v>0</v>
      </c>
      <c r="D3134" s="14">
        <v>0</v>
      </c>
      <c r="E3134" s="14">
        <v>15597</v>
      </c>
      <c r="F3134" s="14">
        <v>15597</v>
      </c>
      <c r="G3134" s="11">
        <f t="shared" si="194"/>
        <v>0</v>
      </c>
      <c r="H3134" s="12">
        <f t="shared" si="195"/>
        <v>0</v>
      </c>
      <c r="I3134" s="324" t="s">
        <v>159</v>
      </c>
      <c r="J3134" s="17">
        <f>VLOOKUP(A3134,'TB 2023'!B:J,9,0)</f>
        <v>0</v>
      </c>
      <c r="K3134" s="18">
        <f t="shared" si="197"/>
        <v>0</v>
      </c>
      <c r="L3134" s="17">
        <f>VLOOKUP(A3134,'TB 2023'!B:M,12,0)</f>
        <v>15597</v>
      </c>
      <c r="M3134" s="18">
        <f t="shared" si="196"/>
        <v>0</v>
      </c>
      <c r="O3134" s="15"/>
    </row>
    <row r="3135" spans="1:15" ht="12.75" customHeight="1">
      <c r="A3135" s="13">
        <v>10101040318</v>
      </c>
      <c r="B3135" s="14" t="s">
        <v>3153</v>
      </c>
      <c r="C3135" s="14">
        <v>0</v>
      </c>
      <c r="D3135" s="14">
        <v>0</v>
      </c>
      <c r="E3135" s="14">
        <v>3035</v>
      </c>
      <c r="F3135" s="14">
        <v>3035</v>
      </c>
      <c r="G3135" s="11">
        <f t="shared" si="194"/>
        <v>0</v>
      </c>
      <c r="H3135" s="12">
        <f t="shared" si="195"/>
        <v>0</v>
      </c>
      <c r="I3135" s="324" t="s">
        <v>159</v>
      </c>
      <c r="J3135" s="17">
        <f>VLOOKUP(A3135,'TB 2023'!B:J,9,0)</f>
        <v>0</v>
      </c>
      <c r="K3135" s="18">
        <f t="shared" si="197"/>
        <v>0</v>
      </c>
      <c r="L3135" s="17">
        <f>VLOOKUP(A3135,'TB 2023'!B:M,12,0)</f>
        <v>3035</v>
      </c>
      <c r="M3135" s="18">
        <f t="shared" si="196"/>
        <v>0</v>
      </c>
      <c r="O3135" s="15"/>
    </row>
    <row r="3136" spans="1:15" ht="12.75" customHeight="1">
      <c r="A3136" s="13">
        <v>10101040321</v>
      </c>
      <c r="B3136" s="14" t="s">
        <v>3154</v>
      </c>
      <c r="C3136" s="14">
        <v>0</v>
      </c>
      <c r="D3136" s="14">
        <v>0</v>
      </c>
      <c r="E3136" s="14">
        <v>0</v>
      </c>
      <c r="F3136" s="14">
        <v>0</v>
      </c>
      <c r="G3136" s="11">
        <f t="shared" si="194"/>
        <v>0</v>
      </c>
      <c r="H3136" s="12">
        <f t="shared" si="195"/>
        <v>0</v>
      </c>
      <c r="I3136" s="324" t="s">
        <v>159</v>
      </c>
      <c r="J3136" s="17">
        <f>VLOOKUP(A3136,'TB 2023'!B:J,9,0)</f>
        <v>0</v>
      </c>
      <c r="K3136" s="18">
        <f t="shared" si="197"/>
        <v>0</v>
      </c>
      <c r="L3136" s="17">
        <f>VLOOKUP(A3136,'TB 2023'!B:M,12,0)</f>
        <v>0</v>
      </c>
      <c r="M3136" s="18">
        <f t="shared" si="196"/>
        <v>0</v>
      </c>
      <c r="O3136" s="15"/>
    </row>
    <row r="3137" spans="1:15" ht="12.75" customHeight="1">
      <c r="A3137" s="13">
        <v>10101040322</v>
      </c>
      <c r="B3137" s="14" t="s">
        <v>3155</v>
      </c>
      <c r="C3137" s="14">
        <v>0</v>
      </c>
      <c r="D3137" s="14">
        <v>0</v>
      </c>
      <c r="E3137" s="14">
        <v>1.44</v>
      </c>
      <c r="F3137" s="14">
        <v>1.44</v>
      </c>
      <c r="G3137" s="11">
        <f t="shared" si="194"/>
        <v>0</v>
      </c>
      <c r="H3137" s="12">
        <f t="shared" si="195"/>
        <v>0</v>
      </c>
      <c r="I3137" s="324" t="s">
        <v>159</v>
      </c>
      <c r="J3137" s="17">
        <f>VLOOKUP(A3137,'TB 2023'!B:J,9,0)</f>
        <v>0</v>
      </c>
      <c r="K3137" s="18">
        <f t="shared" si="197"/>
        <v>0</v>
      </c>
      <c r="L3137" s="17">
        <f>VLOOKUP(A3137,'TB 2023'!B:M,12,0)</f>
        <v>1.44</v>
      </c>
      <c r="M3137" s="18">
        <f t="shared" si="196"/>
        <v>0</v>
      </c>
      <c r="O3137" s="15"/>
    </row>
    <row r="3138" spans="1:15" ht="12.75" customHeight="1">
      <c r="A3138" s="13">
        <v>10101040325</v>
      </c>
      <c r="B3138" s="14" t="s">
        <v>3156</v>
      </c>
      <c r="C3138" s="14">
        <v>0</v>
      </c>
      <c r="D3138" s="14">
        <v>0</v>
      </c>
      <c r="E3138" s="14">
        <v>5097.17</v>
      </c>
      <c r="F3138" s="14">
        <v>5097.17</v>
      </c>
      <c r="G3138" s="11">
        <f t="shared" si="194"/>
        <v>0</v>
      </c>
      <c r="H3138" s="12">
        <f t="shared" si="195"/>
        <v>0</v>
      </c>
      <c r="I3138" s="324" t="s">
        <v>159</v>
      </c>
      <c r="J3138" s="17">
        <f>VLOOKUP(A3138,'TB 2023'!B:J,9,0)</f>
        <v>0</v>
      </c>
      <c r="K3138" s="18">
        <f t="shared" si="197"/>
        <v>0</v>
      </c>
      <c r="L3138" s="17">
        <f>VLOOKUP(A3138,'TB 2023'!B:M,12,0)</f>
        <v>5097.17</v>
      </c>
      <c r="M3138" s="18">
        <f t="shared" si="196"/>
        <v>0</v>
      </c>
      <c r="O3138" s="15"/>
    </row>
    <row r="3139" spans="1:15" ht="12.75" customHeight="1">
      <c r="A3139" s="13">
        <v>10101040326</v>
      </c>
      <c r="B3139" s="14" t="s">
        <v>3157</v>
      </c>
      <c r="C3139" s="14">
        <v>0</v>
      </c>
      <c r="D3139" s="14">
        <v>0</v>
      </c>
      <c r="E3139" s="14">
        <v>0</v>
      </c>
      <c r="F3139" s="14">
        <v>0</v>
      </c>
      <c r="G3139" s="11">
        <f t="shared" si="194"/>
        <v>0</v>
      </c>
      <c r="H3139" s="12">
        <f t="shared" si="195"/>
        <v>0</v>
      </c>
      <c r="I3139" s="324" t="s">
        <v>159</v>
      </c>
      <c r="J3139" s="17">
        <f>VLOOKUP(A3139,'TB 2023'!B:J,9,0)</f>
        <v>0</v>
      </c>
      <c r="K3139" s="18">
        <f t="shared" si="197"/>
        <v>0</v>
      </c>
      <c r="L3139" s="17">
        <f>VLOOKUP(A3139,'TB 2023'!B:M,12,0)</f>
        <v>0</v>
      </c>
      <c r="M3139" s="18">
        <f t="shared" si="196"/>
        <v>0</v>
      </c>
      <c r="O3139" s="15"/>
    </row>
    <row r="3140" spans="1:15" ht="12.75" customHeight="1">
      <c r="A3140" s="13">
        <v>10101040327</v>
      </c>
      <c r="B3140" s="14" t="s">
        <v>3158</v>
      </c>
      <c r="C3140" s="14">
        <v>0</v>
      </c>
      <c r="D3140" s="14">
        <v>0</v>
      </c>
      <c r="E3140" s="14">
        <v>0</v>
      </c>
      <c r="F3140" s="14">
        <v>0</v>
      </c>
      <c r="G3140" s="11">
        <f t="shared" si="194"/>
        <v>0</v>
      </c>
      <c r="H3140" s="12">
        <f t="shared" si="195"/>
        <v>0</v>
      </c>
      <c r="I3140" s="324" t="s">
        <v>159</v>
      </c>
      <c r="J3140" s="17">
        <f>VLOOKUP(A3140,'TB 2023'!B:J,9,0)</f>
        <v>0</v>
      </c>
      <c r="K3140" s="18">
        <f t="shared" si="197"/>
        <v>0</v>
      </c>
      <c r="L3140" s="17">
        <f>VLOOKUP(A3140,'TB 2023'!B:M,12,0)</f>
        <v>0</v>
      </c>
      <c r="M3140" s="18">
        <f t="shared" si="196"/>
        <v>0</v>
      </c>
      <c r="O3140" s="15"/>
    </row>
    <row r="3141" spans="1:15" ht="12.75" customHeight="1">
      <c r="A3141" s="13">
        <v>10101040328</v>
      </c>
      <c r="B3141" s="14" t="s">
        <v>3159</v>
      </c>
      <c r="C3141" s="14">
        <v>0</v>
      </c>
      <c r="D3141" s="14">
        <v>0</v>
      </c>
      <c r="E3141" s="14">
        <v>8600</v>
      </c>
      <c r="F3141" s="14">
        <v>8600</v>
      </c>
      <c r="G3141" s="11">
        <f t="shared" si="194"/>
        <v>0</v>
      </c>
      <c r="H3141" s="12">
        <f t="shared" si="195"/>
        <v>0</v>
      </c>
      <c r="I3141" s="324" t="s">
        <v>159</v>
      </c>
      <c r="J3141" s="17">
        <f>VLOOKUP(A3141,'TB 2023'!B:J,9,0)</f>
        <v>0</v>
      </c>
      <c r="K3141" s="18">
        <f t="shared" si="197"/>
        <v>0</v>
      </c>
      <c r="L3141" s="17">
        <f>VLOOKUP(A3141,'TB 2023'!B:M,12,0)</f>
        <v>8600</v>
      </c>
      <c r="M3141" s="18">
        <f t="shared" si="196"/>
        <v>0</v>
      </c>
      <c r="O3141" s="15"/>
    </row>
    <row r="3142" spans="1:15" ht="12.75" customHeight="1">
      <c r="A3142" s="13">
        <v>10101040330</v>
      </c>
      <c r="B3142" s="14" t="s">
        <v>3160</v>
      </c>
      <c r="C3142" s="14">
        <v>0</v>
      </c>
      <c r="D3142" s="14">
        <v>0</v>
      </c>
      <c r="E3142" s="14">
        <v>0</v>
      </c>
      <c r="F3142" s="14">
        <v>0</v>
      </c>
      <c r="G3142" s="11">
        <f t="shared" ref="G3142:G3205" si="198">IF((C3142+E3142)-(D3142+F3142)&lt;0,0,(C3142+E3142)-(D3142+F3142))</f>
        <v>0</v>
      </c>
      <c r="H3142" s="12">
        <f t="shared" ref="H3142:H3205" si="199">-IF((C3142+E3142)-(D3142+F3142)&lt;0,(C3142+E3142)-(D3142+F3142),0)</f>
        <v>0</v>
      </c>
      <c r="I3142" s="324" t="s">
        <v>159</v>
      </c>
      <c r="J3142" s="17">
        <f>VLOOKUP(A3142,'TB 2023'!B:J,9,0)</f>
        <v>0</v>
      </c>
      <c r="K3142" s="18">
        <f t="shared" si="197"/>
        <v>0</v>
      </c>
      <c r="L3142" s="17">
        <f>VLOOKUP(A3142,'TB 2023'!B:M,12,0)</f>
        <v>0</v>
      </c>
      <c r="M3142" s="18">
        <f t="shared" ref="M3142:M3205" si="200">L3142-F3142</f>
        <v>0</v>
      </c>
      <c r="O3142" s="15"/>
    </row>
    <row r="3143" spans="1:15" ht="12.75" customHeight="1">
      <c r="A3143" s="13">
        <v>10101040331</v>
      </c>
      <c r="B3143" s="14" t="s">
        <v>3161</v>
      </c>
      <c r="C3143" s="14">
        <v>0</v>
      </c>
      <c r="D3143" s="14">
        <v>0</v>
      </c>
      <c r="E3143" s="14">
        <v>1625.91</v>
      </c>
      <c r="F3143" s="14">
        <v>1625.91</v>
      </c>
      <c r="G3143" s="11">
        <f t="shared" si="198"/>
        <v>0</v>
      </c>
      <c r="H3143" s="12">
        <f t="shared" si="199"/>
        <v>0</v>
      </c>
      <c r="I3143" s="324" t="s">
        <v>159</v>
      </c>
      <c r="J3143" s="17">
        <f>VLOOKUP(A3143,'TB 2023'!B:J,9,0)</f>
        <v>0</v>
      </c>
      <c r="K3143" s="18">
        <f t="shared" si="197"/>
        <v>0</v>
      </c>
      <c r="L3143" s="17">
        <f>VLOOKUP(A3143,'TB 2023'!B:M,12,0)</f>
        <v>1625.91</v>
      </c>
      <c r="M3143" s="18">
        <f t="shared" si="200"/>
        <v>0</v>
      </c>
      <c r="O3143" s="15"/>
    </row>
    <row r="3144" spans="1:15" ht="12.75" customHeight="1">
      <c r="A3144" s="13">
        <v>10101040332</v>
      </c>
      <c r="B3144" s="14" t="s">
        <v>3162</v>
      </c>
      <c r="C3144" s="14">
        <v>0</v>
      </c>
      <c r="D3144" s="14">
        <v>0</v>
      </c>
      <c r="E3144" s="14">
        <v>19641.23</v>
      </c>
      <c r="F3144" s="14">
        <v>19641.23</v>
      </c>
      <c r="G3144" s="11">
        <f t="shared" si="198"/>
        <v>0</v>
      </c>
      <c r="H3144" s="12">
        <f t="shared" si="199"/>
        <v>0</v>
      </c>
      <c r="I3144" s="324" t="s">
        <v>159</v>
      </c>
      <c r="J3144" s="17">
        <f>VLOOKUP(A3144,'TB 2023'!B:J,9,0)</f>
        <v>0</v>
      </c>
      <c r="K3144" s="18">
        <f t="shared" si="197"/>
        <v>0</v>
      </c>
      <c r="L3144" s="17">
        <f>VLOOKUP(A3144,'TB 2023'!B:M,12,0)</f>
        <v>19641.23</v>
      </c>
      <c r="M3144" s="18">
        <f t="shared" si="200"/>
        <v>0</v>
      </c>
      <c r="O3144" s="15"/>
    </row>
    <row r="3145" spans="1:15" ht="12.75" customHeight="1">
      <c r="A3145" s="13">
        <v>10101040333</v>
      </c>
      <c r="B3145" s="14" t="s">
        <v>3163</v>
      </c>
      <c r="C3145" s="14">
        <v>0</v>
      </c>
      <c r="D3145" s="14">
        <v>0</v>
      </c>
      <c r="E3145" s="14">
        <v>1000</v>
      </c>
      <c r="F3145" s="14">
        <v>1000</v>
      </c>
      <c r="G3145" s="11">
        <f t="shared" si="198"/>
        <v>0</v>
      </c>
      <c r="H3145" s="12">
        <f t="shared" si="199"/>
        <v>0</v>
      </c>
      <c r="I3145" s="324" t="s">
        <v>159</v>
      </c>
      <c r="J3145" s="17">
        <f>VLOOKUP(A3145,'TB 2023'!B:J,9,0)</f>
        <v>0</v>
      </c>
      <c r="K3145" s="18">
        <f t="shared" si="197"/>
        <v>0</v>
      </c>
      <c r="L3145" s="17">
        <f>VLOOKUP(A3145,'TB 2023'!B:M,12,0)</f>
        <v>1000</v>
      </c>
      <c r="M3145" s="18">
        <f t="shared" si="200"/>
        <v>0</v>
      </c>
      <c r="O3145" s="15"/>
    </row>
    <row r="3146" spans="1:15" ht="12.75" customHeight="1">
      <c r="A3146" s="13">
        <v>10101040334</v>
      </c>
      <c r="B3146" s="14" t="s">
        <v>3164</v>
      </c>
      <c r="C3146" s="14">
        <v>0</v>
      </c>
      <c r="D3146" s="14">
        <v>0</v>
      </c>
      <c r="E3146" s="14">
        <v>12875</v>
      </c>
      <c r="F3146" s="14">
        <v>12875</v>
      </c>
      <c r="G3146" s="11">
        <f t="shared" si="198"/>
        <v>0</v>
      </c>
      <c r="H3146" s="12">
        <f t="shared" si="199"/>
        <v>0</v>
      </c>
      <c r="I3146" s="324" t="s">
        <v>159</v>
      </c>
      <c r="J3146" s="17">
        <f>VLOOKUP(A3146,'TB 2023'!B:J,9,0)</f>
        <v>0</v>
      </c>
      <c r="K3146" s="18">
        <f t="shared" si="197"/>
        <v>0</v>
      </c>
      <c r="L3146" s="17">
        <f>VLOOKUP(A3146,'TB 2023'!B:M,12,0)</f>
        <v>12875</v>
      </c>
      <c r="M3146" s="18">
        <f t="shared" si="200"/>
        <v>0</v>
      </c>
      <c r="O3146" s="15"/>
    </row>
    <row r="3147" spans="1:15" ht="12.75" customHeight="1">
      <c r="A3147" s="13">
        <v>10101040335</v>
      </c>
      <c r="B3147" s="14" t="s">
        <v>3165</v>
      </c>
      <c r="C3147" s="14">
        <v>0</v>
      </c>
      <c r="D3147" s="14">
        <v>0</v>
      </c>
      <c r="E3147" s="14">
        <v>2000</v>
      </c>
      <c r="F3147" s="14">
        <v>2000</v>
      </c>
      <c r="G3147" s="11">
        <f t="shared" si="198"/>
        <v>0</v>
      </c>
      <c r="H3147" s="12">
        <f t="shared" si="199"/>
        <v>0</v>
      </c>
      <c r="I3147" s="324" t="s">
        <v>159</v>
      </c>
      <c r="J3147" s="17">
        <f>VLOOKUP(A3147,'TB 2023'!B:J,9,0)</f>
        <v>0</v>
      </c>
      <c r="K3147" s="18">
        <f t="shared" si="197"/>
        <v>0</v>
      </c>
      <c r="L3147" s="17">
        <f>VLOOKUP(A3147,'TB 2023'!B:M,12,0)</f>
        <v>2000</v>
      </c>
      <c r="M3147" s="18">
        <f t="shared" si="200"/>
        <v>0</v>
      </c>
      <c r="O3147" s="15"/>
    </row>
    <row r="3148" spans="1:15" ht="12.75" customHeight="1">
      <c r="A3148" s="13">
        <v>10101040336</v>
      </c>
      <c r="B3148" s="14" t="s">
        <v>3166</v>
      </c>
      <c r="C3148" s="14">
        <v>0</v>
      </c>
      <c r="D3148" s="14">
        <v>0</v>
      </c>
      <c r="E3148" s="14">
        <v>16256</v>
      </c>
      <c r="F3148" s="14">
        <v>16256</v>
      </c>
      <c r="G3148" s="11">
        <f t="shared" si="198"/>
        <v>0</v>
      </c>
      <c r="H3148" s="12">
        <f t="shared" si="199"/>
        <v>0</v>
      </c>
      <c r="I3148" s="324" t="s">
        <v>159</v>
      </c>
      <c r="J3148" s="17">
        <f>VLOOKUP(A3148,'TB 2023'!B:J,9,0)</f>
        <v>0</v>
      </c>
      <c r="K3148" s="18">
        <f t="shared" si="197"/>
        <v>0</v>
      </c>
      <c r="L3148" s="17">
        <f>VLOOKUP(A3148,'TB 2023'!B:M,12,0)</f>
        <v>16256</v>
      </c>
      <c r="M3148" s="18">
        <f t="shared" si="200"/>
        <v>0</v>
      </c>
      <c r="O3148" s="15"/>
    </row>
    <row r="3149" spans="1:15" ht="12.75" customHeight="1">
      <c r="A3149" s="13">
        <v>10101040337</v>
      </c>
      <c r="B3149" s="14" t="s">
        <v>3167</v>
      </c>
      <c r="C3149" s="14">
        <v>0</v>
      </c>
      <c r="D3149" s="14">
        <v>0</v>
      </c>
      <c r="E3149" s="14">
        <v>10000</v>
      </c>
      <c r="F3149" s="14">
        <v>10000</v>
      </c>
      <c r="G3149" s="11">
        <f t="shared" si="198"/>
        <v>0</v>
      </c>
      <c r="H3149" s="12">
        <f t="shared" si="199"/>
        <v>0</v>
      </c>
      <c r="I3149" s="324" t="s">
        <v>159</v>
      </c>
      <c r="J3149" s="17">
        <f>VLOOKUP(A3149,'TB 2023'!B:J,9,0)</f>
        <v>0</v>
      </c>
      <c r="K3149" s="18">
        <f t="shared" si="197"/>
        <v>0</v>
      </c>
      <c r="L3149" s="17">
        <f>VLOOKUP(A3149,'TB 2023'!B:M,12,0)</f>
        <v>10000</v>
      </c>
      <c r="M3149" s="18">
        <f t="shared" si="200"/>
        <v>0</v>
      </c>
      <c r="O3149" s="15"/>
    </row>
    <row r="3150" spans="1:15" ht="12.75" customHeight="1">
      <c r="A3150" s="13">
        <v>10101040338</v>
      </c>
      <c r="B3150" s="14" t="s">
        <v>3168</v>
      </c>
      <c r="C3150" s="14">
        <v>0</v>
      </c>
      <c r="D3150" s="14">
        <v>0</v>
      </c>
      <c r="E3150" s="14">
        <v>9707.15</v>
      </c>
      <c r="F3150" s="14">
        <v>9707.15</v>
      </c>
      <c r="G3150" s="11">
        <f t="shared" si="198"/>
        <v>0</v>
      </c>
      <c r="H3150" s="12">
        <f t="shared" si="199"/>
        <v>0</v>
      </c>
      <c r="I3150" s="324" t="s">
        <v>159</v>
      </c>
      <c r="J3150" s="17">
        <f>VLOOKUP(A3150,'TB 2023'!B:J,9,0)</f>
        <v>0</v>
      </c>
      <c r="K3150" s="18">
        <f t="shared" si="197"/>
        <v>0</v>
      </c>
      <c r="L3150" s="17">
        <f>VLOOKUP(A3150,'TB 2023'!B:M,12,0)</f>
        <v>9707.15</v>
      </c>
      <c r="M3150" s="18">
        <f t="shared" si="200"/>
        <v>0</v>
      </c>
      <c r="O3150" s="15"/>
    </row>
    <row r="3151" spans="1:15" ht="12.75" customHeight="1">
      <c r="A3151" s="13">
        <v>10101040339</v>
      </c>
      <c r="B3151" s="14" t="s">
        <v>3169</v>
      </c>
      <c r="C3151" s="14">
        <v>0</v>
      </c>
      <c r="D3151" s="14">
        <v>0</v>
      </c>
      <c r="E3151" s="14">
        <v>9603.49</v>
      </c>
      <c r="F3151" s="14">
        <v>9603.49</v>
      </c>
      <c r="G3151" s="11">
        <f t="shared" si="198"/>
        <v>0</v>
      </c>
      <c r="H3151" s="12">
        <f t="shared" si="199"/>
        <v>0</v>
      </c>
      <c r="I3151" s="324" t="s">
        <v>159</v>
      </c>
      <c r="J3151" s="17">
        <f>VLOOKUP(A3151,'TB 2023'!B:J,9,0)</f>
        <v>0</v>
      </c>
      <c r="K3151" s="18">
        <f t="shared" si="197"/>
        <v>0</v>
      </c>
      <c r="L3151" s="17">
        <f>VLOOKUP(A3151,'TB 2023'!B:M,12,0)</f>
        <v>9603.49</v>
      </c>
      <c r="M3151" s="18">
        <f t="shared" si="200"/>
        <v>0</v>
      </c>
      <c r="O3151" s="15"/>
    </row>
    <row r="3152" spans="1:15" ht="12.75" customHeight="1">
      <c r="A3152" s="13">
        <v>10101040340</v>
      </c>
      <c r="B3152" s="14" t="s">
        <v>4290</v>
      </c>
      <c r="C3152" s="14">
        <v>0</v>
      </c>
      <c r="D3152" s="14">
        <v>0</v>
      </c>
      <c r="E3152" s="14">
        <v>0</v>
      </c>
      <c r="F3152" s="14">
        <v>0</v>
      </c>
      <c r="G3152" s="11">
        <f t="shared" si="198"/>
        <v>0</v>
      </c>
      <c r="H3152" s="12">
        <f t="shared" si="199"/>
        <v>0</v>
      </c>
      <c r="I3152" s="324" t="s">
        <v>159</v>
      </c>
      <c r="J3152" s="17">
        <f>VLOOKUP(A3152,'TB 2023'!B:J,9,0)</f>
        <v>0</v>
      </c>
      <c r="K3152" s="18">
        <f t="shared" si="197"/>
        <v>0</v>
      </c>
      <c r="L3152" s="17">
        <f>VLOOKUP(A3152,'TB 2023'!B:M,12,0)</f>
        <v>0</v>
      </c>
      <c r="M3152" s="18">
        <f t="shared" si="200"/>
        <v>0</v>
      </c>
      <c r="O3152" s="15"/>
    </row>
    <row r="3153" spans="1:17" ht="12.75" customHeight="1">
      <c r="A3153" s="13">
        <v>10101040401</v>
      </c>
      <c r="B3153" s="14" t="s">
        <v>3170</v>
      </c>
      <c r="C3153" s="14">
        <v>0</v>
      </c>
      <c r="D3153" s="14">
        <v>0</v>
      </c>
      <c r="E3153" s="14">
        <v>52237.1</v>
      </c>
      <c r="F3153" s="14">
        <v>52237.1</v>
      </c>
      <c r="G3153" s="11">
        <f t="shared" si="198"/>
        <v>0</v>
      </c>
      <c r="H3153" s="12">
        <f t="shared" si="199"/>
        <v>0</v>
      </c>
      <c r="I3153" s="324" t="s">
        <v>159</v>
      </c>
      <c r="J3153" s="17">
        <f>VLOOKUP(A3153,'TB 2023'!B:J,9,0)</f>
        <v>0</v>
      </c>
      <c r="K3153" s="18">
        <f t="shared" si="197"/>
        <v>0</v>
      </c>
      <c r="L3153" s="17">
        <f>VLOOKUP(A3153,'TB 2023'!B:M,12,0)</f>
        <v>52237.1</v>
      </c>
      <c r="M3153" s="18">
        <f t="shared" si="200"/>
        <v>0</v>
      </c>
      <c r="O3153" s="15"/>
    </row>
    <row r="3154" spans="1:17" ht="12.75" customHeight="1">
      <c r="A3154" s="13">
        <v>10101040403</v>
      </c>
      <c r="B3154" s="14" t="s">
        <v>3171</v>
      </c>
      <c r="C3154" s="14">
        <v>0</v>
      </c>
      <c r="D3154" s="14">
        <v>0</v>
      </c>
      <c r="E3154" s="14">
        <v>33740.720000000001</v>
      </c>
      <c r="F3154" s="14">
        <v>33740.720000000001</v>
      </c>
      <c r="G3154" s="11">
        <f t="shared" si="198"/>
        <v>0</v>
      </c>
      <c r="H3154" s="12">
        <f t="shared" si="199"/>
        <v>0</v>
      </c>
      <c r="I3154" s="324" t="s">
        <v>159</v>
      </c>
      <c r="J3154" s="17">
        <f>VLOOKUP(A3154,'TB 2023'!B:J,9,0)</f>
        <v>0</v>
      </c>
      <c r="K3154" s="18">
        <f t="shared" si="197"/>
        <v>0</v>
      </c>
      <c r="L3154" s="17">
        <f>VLOOKUP(A3154,'TB 2023'!B:M,12,0)</f>
        <v>33740.720000000001</v>
      </c>
      <c r="M3154" s="18">
        <f t="shared" si="200"/>
        <v>0</v>
      </c>
      <c r="O3154" s="15"/>
    </row>
    <row r="3155" spans="1:17" ht="12.75" customHeight="1">
      <c r="A3155" s="13">
        <v>10101040405</v>
      </c>
      <c r="B3155" s="14" t="s">
        <v>3172</v>
      </c>
      <c r="C3155" s="14">
        <v>0</v>
      </c>
      <c r="D3155" s="14">
        <v>0</v>
      </c>
      <c r="E3155" s="14">
        <v>25623.119999999999</v>
      </c>
      <c r="F3155" s="14">
        <v>25623.119999999999</v>
      </c>
      <c r="G3155" s="11">
        <f t="shared" si="198"/>
        <v>0</v>
      </c>
      <c r="H3155" s="12">
        <f t="shared" si="199"/>
        <v>0</v>
      </c>
      <c r="I3155" s="324" t="s">
        <v>159</v>
      </c>
      <c r="J3155" s="17">
        <f>VLOOKUP(A3155,'TB 2023'!B:J,9,0)</f>
        <v>0</v>
      </c>
      <c r="K3155" s="18">
        <f t="shared" si="197"/>
        <v>0</v>
      </c>
      <c r="L3155" s="17">
        <f>VLOOKUP(A3155,'TB 2023'!B:M,12,0)</f>
        <v>25623.119999999999</v>
      </c>
      <c r="M3155" s="18">
        <f t="shared" si="200"/>
        <v>0</v>
      </c>
      <c r="O3155" s="15"/>
    </row>
    <row r="3156" spans="1:17" ht="12.75" customHeight="1">
      <c r="A3156" s="13">
        <v>10101040406</v>
      </c>
      <c r="B3156" s="14" t="s">
        <v>3173</v>
      </c>
      <c r="C3156" s="14">
        <v>0</v>
      </c>
      <c r="D3156" s="14">
        <v>0</v>
      </c>
      <c r="E3156" s="14">
        <v>95941.34</v>
      </c>
      <c r="F3156" s="14">
        <v>95941.34</v>
      </c>
      <c r="G3156" s="11">
        <f t="shared" si="198"/>
        <v>0</v>
      </c>
      <c r="H3156" s="12">
        <f t="shared" si="199"/>
        <v>0</v>
      </c>
      <c r="I3156" s="324" t="s">
        <v>159</v>
      </c>
      <c r="J3156" s="17">
        <f>VLOOKUP(A3156,'TB 2023'!B:J,9,0)</f>
        <v>0</v>
      </c>
      <c r="K3156" s="18">
        <f t="shared" si="197"/>
        <v>0</v>
      </c>
      <c r="L3156" s="17">
        <f>VLOOKUP(A3156,'TB 2023'!B:M,12,0)</f>
        <v>95941.34</v>
      </c>
      <c r="M3156" s="18">
        <f t="shared" si="200"/>
        <v>0</v>
      </c>
      <c r="O3156" s="15"/>
    </row>
    <row r="3157" spans="1:17" ht="12.75" customHeight="1">
      <c r="A3157" s="13">
        <v>10101040407</v>
      </c>
      <c r="B3157" s="14" t="s">
        <v>3174</v>
      </c>
      <c r="C3157" s="14">
        <v>0</v>
      </c>
      <c r="D3157" s="14">
        <v>0</v>
      </c>
      <c r="E3157" s="14">
        <v>4698.5600000000004</v>
      </c>
      <c r="F3157" s="14">
        <v>4698.5600000000004</v>
      </c>
      <c r="G3157" s="11">
        <f t="shared" si="198"/>
        <v>0</v>
      </c>
      <c r="H3157" s="12">
        <f t="shared" si="199"/>
        <v>0</v>
      </c>
      <c r="I3157" s="324" t="s">
        <v>159</v>
      </c>
      <c r="J3157" s="17">
        <f>VLOOKUP(A3157,'TB 2023'!B:J,9,0)</f>
        <v>0</v>
      </c>
      <c r="K3157" s="18">
        <f t="shared" si="197"/>
        <v>0</v>
      </c>
      <c r="L3157" s="17">
        <f>VLOOKUP(A3157,'TB 2023'!B:M,12,0)</f>
        <v>4698.5600000000004</v>
      </c>
      <c r="M3157" s="18">
        <f t="shared" si="200"/>
        <v>0</v>
      </c>
      <c r="O3157" s="15"/>
    </row>
    <row r="3158" spans="1:17" ht="12.75" customHeight="1">
      <c r="A3158" s="13">
        <v>10101040408</v>
      </c>
      <c r="B3158" s="14" t="s">
        <v>3175</v>
      </c>
      <c r="C3158" s="14">
        <v>0</v>
      </c>
      <c r="D3158" s="14">
        <v>0</v>
      </c>
      <c r="E3158" s="14">
        <v>20248.260000000002</v>
      </c>
      <c r="F3158" s="14">
        <v>20248.260000000002</v>
      </c>
      <c r="G3158" s="11">
        <f t="shared" si="198"/>
        <v>0</v>
      </c>
      <c r="H3158" s="12">
        <f t="shared" si="199"/>
        <v>0</v>
      </c>
      <c r="I3158" s="324" t="s">
        <v>159</v>
      </c>
      <c r="J3158" s="17">
        <f>VLOOKUP(A3158,'TB 2023'!B:J,9,0)</f>
        <v>0</v>
      </c>
      <c r="K3158" s="18">
        <f t="shared" si="197"/>
        <v>0</v>
      </c>
      <c r="L3158" s="17">
        <f>VLOOKUP(A3158,'TB 2023'!B:M,12,0)</f>
        <v>20248.260000000002</v>
      </c>
      <c r="M3158" s="18">
        <f t="shared" si="200"/>
        <v>0</v>
      </c>
      <c r="O3158" s="15"/>
    </row>
    <row r="3159" spans="1:17" ht="12.75" customHeight="1">
      <c r="A3159" s="13">
        <v>10101040410</v>
      </c>
      <c r="B3159" s="14" t="s">
        <v>3176</v>
      </c>
      <c r="C3159" s="14">
        <v>0</v>
      </c>
      <c r="D3159" s="14">
        <v>0</v>
      </c>
      <c r="E3159" s="14">
        <v>0</v>
      </c>
      <c r="F3159" s="14">
        <v>0</v>
      </c>
      <c r="G3159" s="11">
        <f t="shared" si="198"/>
        <v>0</v>
      </c>
      <c r="H3159" s="12">
        <f t="shared" si="199"/>
        <v>0</v>
      </c>
      <c r="I3159" s="324" t="s">
        <v>159</v>
      </c>
      <c r="J3159" s="17">
        <f>VLOOKUP(A3159,'TB 2023'!B:J,9,0)</f>
        <v>0</v>
      </c>
      <c r="K3159" s="18">
        <f t="shared" si="197"/>
        <v>0</v>
      </c>
      <c r="L3159" s="17">
        <f>VLOOKUP(A3159,'TB 2023'!B:M,12,0)</f>
        <v>0</v>
      </c>
      <c r="M3159" s="18">
        <f t="shared" si="200"/>
        <v>0</v>
      </c>
      <c r="O3159" s="15"/>
    </row>
    <row r="3160" spans="1:17" ht="12.75" customHeight="1">
      <c r="A3160" s="13">
        <v>10101040413</v>
      </c>
      <c r="B3160" s="14" t="s">
        <v>3177</v>
      </c>
      <c r="C3160" s="14">
        <v>0</v>
      </c>
      <c r="D3160" s="14">
        <v>0</v>
      </c>
      <c r="E3160" s="14">
        <v>22964.79</v>
      </c>
      <c r="F3160" s="14">
        <v>22964.79</v>
      </c>
      <c r="G3160" s="11">
        <f t="shared" si="198"/>
        <v>0</v>
      </c>
      <c r="H3160" s="12">
        <f t="shared" si="199"/>
        <v>0</v>
      </c>
      <c r="I3160" s="324" t="s">
        <v>159</v>
      </c>
      <c r="J3160" s="17">
        <f>VLOOKUP(A3160,'TB 2023'!B:J,9,0)</f>
        <v>0</v>
      </c>
      <c r="K3160" s="18">
        <f t="shared" si="197"/>
        <v>0</v>
      </c>
      <c r="L3160" s="17">
        <f>VLOOKUP(A3160,'TB 2023'!B:M,12,0)</f>
        <v>22964.79</v>
      </c>
      <c r="M3160" s="18">
        <f t="shared" si="200"/>
        <v>0</v>
      </c>
      <c r="O3160" s="15"/>
    </row>
    <row r="3161" spans="1:17" ht="12.75" customHeight="1">
      <c r="A3161" s="13">
        <v>10101040415</v>
      </c>
      <c r="B3161" s="14" t="s">
        <v>3178</v>
      </c>
      <c r="C3161" s="14">
        <v>0</v>
      </c>
      <c r="D3161" s="14">
        <v>0</v>
      </c>
      <c r="E3161" s="14">
        <v>38159.18</v>
      </c>
      <c r="F3161" s="14">
        <v>38159.18</v>
      </c>
      <c r="G3161" s="11">
        <f t="shared" si="198"/>
        <v>0</v>
      </c>
      <c r="H3161" s="12">
        <f t="shared" si="199"/>
        <v>0</v>
      </c>
      <c r="I3161" s="324" t="s">
        <v>159</v>
      </c>
      <c r="J3161" s="17">
        <f>VLOOKUP(A3161,'TB 2023'!B:J,9,0)</f>
        <v>0</v>
      </c>
      <c r="K3161" s="18">
        <f t="shared" si="197"/>
        <v>0</v>
      </c>
      <c r="L3161" s="17">
        <f>VLOOKUP(A3161,'TB 2023'!B:M,12,0)</f>
        <v>38159.18</v>
      </c>
      <c r="M3161" s="18">
        <f t="shared" si="200"/>
        <v>0</v>
      </c>
      <c r="O3161" s="15"/>
    </row>
    <row r="3162" spans="1:17" ht="12.75" customHeight="1">
      <c r="A3162" s="13">
        <v>10101040416</v>
      </c>
      <c r="B3162" s="14" t="s">
        <v>3179</v>
      </c>
      <c r="C3162" s="14">
        <v>0</v>
      </c>
      <c r="D3162" s="14">
        <v>0</v>
      </c>
      <c r="E3162" s="14">
        <v>1735</v>
      </c>
      <c r="F3162" s="14">
        <v>1735</v>
      </c>
      <c r="G3162" s="11">
        <f t="shared" si="198"/>
        <v>0</v>
      </c>
      <c r="H3162" s="12">
        <f t="shared" si="199"/>
        <v>0</v>
      </c>
      <c r="I3162" s="324" t="s">
        <v>159</v>
      </c>
      <c r="J3162" s="17">
        <f>VLOOKUP(A3162,'TB 2023'!B:J,9,0)</f>
        <v>0</v>
      </c>
      <c r="K3162" s="18">
        <f t="shared" si="197"/>
        <v>0</v>
      </c>
      <c r="L3162" s="17">
        <f>VLOOKUP(A3162,'TB 2023'!B:M,12,0)</f>
        <v>1735</v>
      </c>
      <c r="M3162" s="18">
        <f t="shared" si="200"/>
        <v>0</v>
      </c>
      <c r="O3162" s="15"/>
      <c r="P3162" s="14" t="s">
        <v>120</v>
      </c>
      <c r="Q3162" s="14" t="s">
        <v>44</v>
      </c>
    </row>
    <row r="3163" spans="1:17" ht="12.75" customHeight="1">
      <c r="A3163" s="13">
        <v>10101040418</v>
      </c>
      <c r="B3163" s="14" t="s">
        <v>3180</v>
      </c>
      <c r="C3163" s="14">
        <v>0</v>
      </c>
      <c r="D3163" s="14">
        <v>0</v>
      </c>
      <c r="E3163" s="14">
        <v>14502.94</v>
      </c>
      <c r="F3163" s="14">
        <v>14502.94</v>
      </c>
      <c r="G3163" s="11">
        <f t="shared" si="198"/>
        <v>0</v>
      </c>
      <c r="H3163" s="12">
        <f t="shared" si="199"/>
        <v>0</v>
      </c>
      <c r="I3163" s="324" t="s">
        <v>159</v>
      </c>
      <c r="J3163" s="17">
        <f>VLOOKUP(A3163,'TB 2023'!B:J,9,0)</f>
        <v>0</v>
      </c>
      <c r="K3163" s="18">
        <f t="shared" si="197"/>
        <v>0</v>
      </c>
      <c r="L3163" s="17">
        <f>VLOOKUP(A3163,'TB 2023'!B:M,12,0)</f>
        <v>14502.94</v>
      </c>
      <c r="M3163" s="18">
        <f t="shared" si="200"/>
        <v>0</v>
      </c>
      <c r="O3163" s="15"/>
      <c r="P3163" s="14" t="s">
        <v>120</v>
      </c>
      <c r="Q3163" s="14" t="s">
        <v>44</v>
      </c>
    </row>
    <row r="3164" spans="1:17" ht="12.75" customHeight="1">
      <c r="A3164" s="13">
        <v>10101040419</v>
      </c>
      <c r="B3164" s="14" t="s">
        <v>3181</v>
      </c>
      <c r="C3164" s="14">
        <v>0</v>
      </c>
      <c r="D3164" s="14">
        <v>0</v>
      </c>
      <c r="E3164" s="14">
        <v>6190.4000000000005</v>
      </c>
      <c r="F3164" s="14">
        <v>6190.4000000000005</v>
      </c>
      <c r="G3164" s="11">
        <f t="shared" si="198"/>
        <v>0</v>
      </c>
      <c r="H3164" s="12">
        <f t="shared" si="199"/>
        <v>0</v>
      </c>
      <c r="I3164" s="324" t="s">
        <v>159</v>
      </c>
      <c r="J3164" s="17">
        <f>VLOOKUP(A3164,'TB 2023'!B:J,9,0)</f>
        <v>0</v>
      </c>
      <c r="K3164" s="18">
        <f t="shared" si="197"/>
        <v>0</v>
      </c>
      <c r="L3164" s="17">
        <f>VLOOKUP(A3164,'TB 2023'!B:M,12,0)</f>
        <v>6190.4000000000005</v>
      </c>
      <c r="M3164" s="18">
        <f t="shared" si="200"/>
        <v>0</v>
      </c>
      <c r="O3164" s="15"/>
      <c r="P3164" s="14" t="s">
        <v>120</v>
      </c>
      <c r="Q3164" s="14" t="s">
        <v>44</v>
      </c>
    </row>
    <row r="3165" spans="1:17" ht="12.75" customHeight="1">
      <c r="A3165" s="13">
        <v>10101040421</v>
      </c>
      <c r="B3165" s="14" t="s">
        <v>3182</v>
      </c>
      <c r="C3165" s="14">
        <v>0</v>
      </c>
      <c r="D3165" s="14">
        <v>0</v>
      </c>
      <c r="E3165" s="14">
        <v>0</v>
      </c>
      <c r="F3165" s="14">
        <v>0</v>
      </c>
      <c r="G3165" s="11">
        <f t="shared" si="198"/>
        <v>0</v>
      </c>
      <c r="H3165" s="12">
        <f t="shared" si="199"/>
        <v>0</v>
      </c>
      <c r="I3165" s="324" t="s">
        <v>159</v>
      </c>
      <c r="J3165" s="17">
        <f>VLOOKUP(A3165,'TB 2023'!B:J,9,0)</f>
        <v>0</v>
      </c>
      <c r="K3165" s="18">
        <f t="shared" si="197"/>
        <v>0</v>
      </c>
      <c r="L3165" s="17">
        <f>VLOOKUP(A3165,'TB 2023'!B:M,12,0)</f>
        <v>0</v>
      </c>
      <c r="M3165" s="18">
        <f t="shared" si="200"/>
        <v>0</v>
      </c>
      <c r="O3165" s="15"/>
      <c r="P3165" s="14" t="s">
        <v>120</v>
      </c>
      <c r="Q3165" s="14" t="s">
        <v>44</v>
      </c>
    </row>
    <row r="3166" spans="1:17" ht="12.75" customHeight="1">
      <c r="A3166" s="13">
        <v>10101040422</v>
      </c>
      <c r="B3166" s="14" t="s">
        <v>3183</v>
      </c>
      <c r="C3166" s="14">
        <v>0</v>
      </c>
      <c r="D3166" s="14">
        <v>0</v>
      </c>
      <c r="E3166" s="14">
        <v>92588.11</v>
      </c>
      <c r="F3166" s="14">
        <v>92588.11</v>
      </c>
      <c r="G3166" s="11">
        <f t="shared" si="198"/>
        <v>0</v>
      </c>
      <c r="H3166" s="12">
        <f t="shared" si="199"/>
        <v>0</v>
      </c>
      <c r="I3166" s="324" t="s">
        <v>159</v>
      </c>
      <c r="J3166" s="17">
        <f>VLOOKUP(A3166,'TB 2023'!B:J,9,0)</f>
        <v>0</v>
      </c>
      <c r="K3166" s="18">
        <f t="shared" si="197"/>
        <v>0</v>
      </c>
      <c r="L3166" s="17">
        <f>VLOOKUP(A3166,'TB 2023'!B:M,12,0)</f>
        <v>92588.11</v>
      </c>
      <c r="M3166" s="18">
        <f t="shared" si="200"/>
        <v>0</v>
      </c>
      <c r="O3166" s="15"/>
      <c r="P3166" s="14" t="s">
        <v>120</v>
      </c>
      <c r="Q3166" s="14" t="s">
        <v>44</v>
      </c>
    </row>
    <row r="3167" spans="1:17" ht="12.75" customHeight="1">
      <c r="A3167" s="13">
        <v>10101040425</v>
      </c>
      <c r="B3167" s="14" t="s">
        <v>3184</v>
      </c>
      <c r="C3167" s="14">
        <v>0</v>
      </c>
      <c r="D3167" s="14">
        <v>0</v>
      </c>
      <c r="E3167" s="14">
        <v>11431.39</v>
      </c>
      <c r="F3167" s="14">
        <v>11431.39</v>
      </c>
      <c r="G3167" s="11">
        <f t="shared" si="198"/>
        <v>0</v>
      </c>
      <c r="H3167" s="12">
        <f t="shared" si="199"/>
        <v>0</v>
      </c>
      <c r="I3167" s="324" t="s">
        <v>159</v>
      </c>
      <c r="J3167" s="17">
        <f>VLOOKUP(A3167,'TB 2023'!B:J,9,0)</f>
        <v>0</v>
      </c>
      <c r="K3167" s="18">
        <f t="shared" si="197"/>
        <v>0</v>
      </c>
      <c r="L3167" s="17">
        <f>VLOOKUP(A3167,'TB 2023'!B:M,12,0)</f>
        <v>11431.39</v>
      </c>
      <c r="M3167" s="18">
        <f t="shared" si="200"/>
        <v>0</v>
      </c>
      <c r="O3167" s="15"/>
      <c r="P3167" s="14" t="s">
        <v>120</v>
      </c>
      <c r="Q3167" s="14" t="s">
        <v>44</v>
      </c>
    </row>
    <row r="3168" spans="1:17" ht="12.75" customHeight="1">
      <c r="A3168" s="13">
        <v>10101040426</v>
      </c>
      <c r="B3168" s="14" t="s">
        <v>3185</v>
      </c>
      <c r="C3168" s="14">
        <v>0</v>
      </c>
      <c r="D3168" s="14">
        <v>0</v>
      </c>
      <c r="E3168" s="14">
        <v>23458.53</v>
      </c>
      <c r="F3168" s="14">
        <v>23458.53</v>
      </c>
      <c r="G3168" s="11">
        <f t="shared" si="198"/>
        <v>0</v>
      </c>
      <c r="H3168" s="12">
        <f t="shared" si="199"/>
        <v>0</v>
      </c>
      <c r="I3168" s="324" t="s">
        <v>159</v>
      </c>
      <c r="J3168" s="17">
        <f>VLOOKUP(A3168,'TB 2023'!B:J,9,0)</f>
        <v>0</v>
      </c>
      <c r="K3168" s="18">
        <f t="shared" si="197"/>
        <v>0</v>
      </c>
      <c r="L3168" s="17">
        <f>VLOOKUP(A3168,'TB 2023'!B:M,12,0)</f>
        <v>23458.53</v>
      </c>
      <c r="M3168" s="18">
        <f t="shared" si="200"/>
        <v>0</v>
      </c>
      <c r="O3168" s="15"/>
      <c r="P3168" s="14" t="s">
        <v>120</v>
      </c>
      <c r="Q3168" s="14" t="s">
        <v>44</v>
      </c>
    </row>
    <row r="3169" spans="1:17" ht="12.75" customHeight="1">
      <c r="A3169" s="13">
        <v>10101040428</v>
      </c>
      <c r="B3169" s="14" t="s">
        <v>3186</v>
      </c>
      <c r="C3169" s="14">
        <v>0</v>
      </c>
      <c r="D3169" s="14">
        <v>0</v>
      </c>
      <c r="E3169" s="14">
        <v>0</v>
      </c>
      <c r="F3169" s="14">
        <v>0</v>
      </c>
      <c r="G3169" s="11">
        <f t="shared" si="198"/>
        <v>0</v>
      </c>
      <c r="H3169" s="12">
        <f t="shared" si="199"/>
        <v>0</v>
      </c>
      <c r="I3169" s="324" t="s">
        <v>159</v>
      </c>
      <c r="J3169" s="17">
        <f>VLOOKUP(A3169,'TB 2023'!B:J,9,0)</f>
        <v>0</v>
      </c>
      <c r="K3169" s="18">
        <f t="shared" si="197"/>
        <v>0</v>
      </c>
      <c r="L3169" s="17">
        <f>VLOOKUP(A3169,'TB 2023'!B:M,12,0)</f>
        <v>0</v>
      </c>
      <c r="M3169" s="18">
        <f t="shared" si="200"/>
        <v>0</v>
      </c>
      <c r="O3169" s="15"/>
      <c r="P3169" s="14" t="s">
        <v>120</v>
      </c>
      <c r="Q3169" s="14" t="s">
        <v>44</v>
      </c>
    </row>
    <row r="3170" spans="1:17" ht="12.75" customHeight="1">
      <c r="A3170" s="13">
        <v>10101040429</v>
      </c>
      <c r="B3170" s="14" t="s">
        <v>3187</v>
      </c>
      <c r="C3170" s="14">
        <v>0</v>
      </c>
      <c r="D3170" s="14">
        <v>0</v>
      </c>
      <c r="E3170" s="14">
        <v>24005.09</v>
      </c>
      <c r="F3170" s="14">
        <v>24005.09</v>
      </c>
      <c r="G3170" s="11">
        <f t="shared" si="198"/>
        <v>0</v>
      </c>
      <c r="H3170" s="12">
        <f t="shared" si="199"/>
        <v>0</v>
      </c>
      <c r="I3170" s="324" t="s">
        <v>159</v>
      </c>
      <c r="J3170" s="17">
        <f>VLOOKUP(A3170,'TB 2023'!B:J,9,0)</f>
        <v>0</v>
      </c>
      <c r="K3170" s="18">
        <f t="shared" si="197"/>
        <v>0</v>
      </c>
      <c r="L3170" s="17">
        <f>VLOOKUP(A3170,'TB 2023'!B:M,12,0)</f>
        <v>24005.09</v>
      </c>
      <c r="M3170" s="18">
        <f t="shared" si="200"/>
        <v>0</v>
      </c>
      <c r="O3170" s="15"/>
      <c r="P3170" s="14" t="s">
        <v>120</v>
      </c>
      <c r="Q3170" s="14" t="s">
        <v>44</v>
      </c>
    </row>
    <row r="3171" spans="1:17" ht="12.75" customHeight="1">
      <c r="A3171" s="13">
        <v>10101040430</v>
      </c>
      <c r="B3171" s="14" t="s">
        <v>3188</v>
      </c>
      <c r="C3171" s="14">
        <v>0</v>
      </c>
      <c r="D3171" s="14">
        <v>0</v>
      </c>
      <c r="E3171" s="14">
        <v>5766.84</v>
      </c>
      <c r="F3171" s="14">
        <v>5766.84</v>
      </c>
      <c r="G3171" s="11">
        <f t="shared" si="198"/>
        <v>0</v>
      </c>
      <c r="H3171" s="12">
        <f t="shared" si="199"/>
        <v>0</v>
      </c>
      <c r="I3171" s="324" t="s">
        <v>159</v>
      </c>
      <c r="J3171" s="17">
        <f>VLOOKUP(A3171,'TB 2023'!B:J,9,0)</f>
        <v>0</v>
      </c>
      <c r="K3171" s="18">
        <f t="shared" si="197"/>
        <v>0</v>
      </c>
      <c r="L3171" s="17">
        <f>VLOOKUP(A3171,'TB 2023'!B:M,12,0)</f>
        <v>5766.84</v>
      </c>
      <c r="M3171" s="18">
        <f t="shared" si="200"/>
        <v>0</v>
      </c>
      <c r="O3171" s="15"/>
      <c r="P3171" s="14" t="s">
        <v>120</v>
      </c>
      <c r="Q3171" s="14" t="s">
        <v>44</v>
      </c>
    </row>
    <row r="3172" spans="1:17" ht="12.75" customHeight="1">
      <c r="A3172" s="13">
        <v>10101040431</v>
      </c>
      <c r="B3172" s="14" t="s">
        <v>3189</v>
      </c>
      <c r="C3172" s="14">
        <v>0</v>
      </c>
      <c r="D3172" s="14">
        <v>0</v>
      </c>
      <c r="E3172" s="14">
        <v>22797.41</v>
      </c>
      <c r="F3172" s="14">
        <v>22797.41</v>
      </c>
      <c r="G3172" s="11">
        <f t="shared" si="198"/>
        <v>0</v>
      </c>
      <c r="H3172" s="12">
        <f t="shared" si="199"/>
        <v>0</v>
      </c>
      <c r="I3172" s="324" t="s">
        <v>159</v>
      </c>
      <c r="J3172" s="17">
        <f>VLOOKUP(A3172,'TB 2023'!B:J,9,0)</f>
        <v>0</v>
      </c>
      <c r="K3172" s="18">
        <f t="shared" si="197"/>
        <v>0</v>
      </c>
      <c r="L3172" s="17">
        <f>VLOOKUP(A3172,'TB 2023'!B:M,12,0)</f>
        <v>22797.41</v>
      </c>
      <c r="M3172" s="18">
        <f t="shared" si="200"/>
        <v>0</v>
      </c>
      <c r="O3172" s="15"/>
      <c r="P3172" s="14" t="s">
        <v>120</v>
      </c>
      <c r="Q3172" s="14" t="s">
        <v>44</v>
      </c>
    </row>
    <row r="3173" spans="1:17" ht="12.75" customHeight="1">
      <c r="A3173" s="13">
        <v>10101040432</v>
      </c>
      <c r="B3173" s="14" t="s">
        <v>3190</v>
      </c>
      <c r="C3173" s="14">
        <v>0</v>
      </c>
      <c r="D3173" s="14">
        <v>0</v>
      </c>
      <c r="E3173" s="14">
        <v>0</v>
      </c>
      <c r="F3173" s="14">
        <v>0</v>
      </c>
      <c r="G3173" s="11">
        <f t="shared" si="198"/>
        <v>0</v>
      </c>
      <c r="H3173" s="12">
        <f t="shared" si="199"/>
        <v>0</v>
      </c>
      <c r="I3173" s="324" t="s">
        <v>159</v>
      </c>
      <c r="J3173" s="17">
        <f>VLOOKUP(A3173,'TB 2023'!B:J,9,0)</f>
        <v>0</v>
      </c>
      <c r="K3173" s="18">
        <f t="shared" si="197"/>
        <v>0</v>
      </c>
      <c r="L3173" s="17">
        <f>VLOOKUP(A3173,'TB 2023'!B:M,12,0)</f>
        <v>0</v>
      </c>
      <c r="M3173" s="18">
        <f t="shared" si="200"/>
        <v>0</v>
      </c>
      <c r="O3173" s="15"/>
      <c r="P3173" s="14" t="s">
        <v>120</v>
      </c>
      <c r="Q3173" s="14" t="s">
        <v>44</v>
      </c>
    </row>
    <row r="3174" spans="1:17" ht="12.75" customHeight="1">
      <c r="A3174" s="13">
        <v>10101040433</v>
      </c>
      <c r="B3174" s="14" t="s">
        <v>3191</v>
      </c>
      <c r="C3174" s="14">
        <v>0</v>
      </c>
      <c r="D3174" s="14">
        <v>0</v>
      </c>
      <c r="E3174" s="14">
        <v>0</v>
      </c>
      <c r="F3174" s="14">
        <v>0</v>
      </c>
      <c r="G3174" s="11">
        <f t="shared" si="198"/>
        <v>0</v>
      </c>
      <c r="H3174" s="12">
        <f t="shared" si="199"/>
        <v>0</v>
      </c>
      <c r="I3174" s="324" t="s">
        <v>159</v>
      </c>
      <c r="J3174" s="17">
        <f>VLOOKUP(A3174,'TB 2023'!B:J,9,0)</f>
        <v>0</v>
      </c>
      <c r="K3174" s="18">
        <f t="shared" si="197"/>
        <v>0</v>
      </c>
      <c r="L3174" s="17">
        <f>VLOOKUP(A3174,'TB 2023'!B:M,12,0)</f>
        <v>0</v>
      </c>
      <c r="M3174" s="18">
        <f t="shared" si="200"/>
        <v>0</v>
      </c>
      <c r="O3174" s="15"/>
      <c r="P3174" s="14" t="s">
        <v>120</v>
      </c>
      <c r="Q3174" s="14" t="s">
        <v>44</v>
      </c>
    </row>
    <row r="3175" spans="1:17" ht="12.75" customHeight="1">
      <c r="A3175" s="13">
        <v>10101040434</v>
      </c>
      <c r="B3175" s="14" t="s">
        <v>3192</v>
      </c>
      <c r="C3175" s="14">
        <v>0</v>
      </c>
      <c r="D3175" s="14">
        <v>0</v>
      </c>
      <c r="E3175" s="14">
        <v>3469.44</v>
      </c>
      <c r="F3175" s="14">
        <v>3469.44</v>
      </c>
      <c r="G3175" s="11">
        <f t="shared" si="198"/>
        <v>0</v>
      </c>
      <c r="H3175" s="12">
        <f t="shared" si="199"/>
        <v>0</v>
      </c>
      <c r="I3175" s="324" t="s">
        <v>159</v>
      </c>
      <c r="J3175" s="17">
        <f>VLOOKUP(A3175,'TB 2023'!B:J,9,0)</f>
        <v>0</v>
      </c>
      <c r="K3175" s="18">
        <f t="shared" si="197"/>
        <v>0</v>
      </c>
      <c r="L3175" s="17">
        <f>VLOOKUP(A3175,'TB 2023'!B:M,12,0)</f>
        <v>3469.44</v>
      </c>
      <c r="M3175" s="18">
        <f t="shared" si="200"/>
        <v>0</v>
      </c>
      <c r="O3175" s="15"/>
      <c r="P3175" s="14" t="s">
        <v>120</v>
      </c>
      <c r="Q3175" s="14" t="s">
        <v>44</v>
      </c>
    </row>
    <row r="3176" spans="1:17" ht="12.75" customHeight="1">
      <c r="A3176" s="13">
        <v>10101040435</v>
      </c>
      <c r="B3176" s="14" t="s">
        <v>3193</v>
      </c>
      <c r="C3176" s="14">
        <v>0</v>
      </c>
      <c r="D3176" s="14">
        <v>0</v>
      </c>
      <c r="E3176" s="14">
        <v>7867.62</v>
      </c>
      <c r="F3176" s="14">
        <v>7867.62</v>
      </c>
      <c r="G3176" s="11">
        <f t="shared" si="198"/>
        <v>0</v>
      </c>
      <c r="H3176" s="12">
        <f t="shared" si="199"/>
        <v>0</v>
      </c>
      <c r="I3176" s="324" t="s">
        <v>159</v>
      </c>
      <c r="J3176" s="17">
        <f>VLOOKUP(A3176,'TB 2023'!B:J,9,0)</f>
        <v>0</v>
      </c>
      <c r="K3176" s="18">
        <f t="shared" si="197"/>
        <v>0</v>
      </c>
      <c r="L3176" s="17">
        <f>VLOOKUP(A3176,'TB 2023'!B:M,12,0)</f>
        <v>7867.62</v>
      </c>
      <c r="M3176" s="18">
        <f t="shared" si="200"/>
        <v>0</v>
      </c>
      <c r="O3176" s="15"/>
      <c r="P3176" s="14" t="s">
        <v>120</v>
      </c>
      <c r="Q3176" s="14" t="s">
        <v>44</v>
      </c>
    </row>
    <row r="3177" spans="1:17" ht="12.75" customHeight="1">
      <c r="A3177" s="13">
        <v>10101040436</v>
      </c>
      <c r="B3177" s="14" t="s">
        <v>3194</v>
      </c>
      <c r="C3177" s="14">
        <v>0</v>
      </c>
      <c r="D3177" s="14">
        <v>0</v>
      </c>
      <c r="E3177" s="14">
        <v>5288.6500000000005</v>
      </c>
      <c r="F3177" s="14">
        <v>5288.6500000000005</v>
      </c>
      <c r="G3177" s="11">
        <f t="shared" si="198"/>
        <v>0</v>
      </c>
      <c r="H3177" s="12">
        <f t="shared" si="199"/>
        <v>0</v>
      </c>
      <c r="I3177" s="324" t="s">
        <v>159</v>
      </c>
      <c r="J3177" s="17">
        <f>VLOOKUP(A3177,'TB 2023'!B:J,9,0)</f>
        <v>0</v>
      </c>
      <c r="K3177" s="18">
        <f t="shared" si="197"/>
        <v>0</v>
      </c>
      <c r="L3177" s="17">
        <f>VLOOKUP(A3177,'TB 2023'!B:M,12,0)</f>
        <v>5288.6500000000005</v>
      </c>
      <c r="M3177" s="18">
        <f t="shared" si="200"/>
        <v>0</v>
      </c>
      <c r="O3177" s="15"/>
      <c r="P3177" s="14" t="s">
        <v>120</v>
      </c>
      <c r="Q3177" s="14" t="s">
        <v>44</v>
      </c>
    </row>
    <row r="3178" spans="1:17" ht="12.75" customHeight="1">
      <c r="A3178" s="13">
        <v>10101040437</v>
      </c>
      <c r="B3178" s="14" t="s">
        <v>3195</v>
      </c>
      <c r="C3178" s="14">
        <v>0</v>
      </c>
      <c r="D3178" s="14">
        <v>0</v>
      </c>
      <c r="E3178" s="14">
        <v>0</v>
      </c>
      <c r="F3178" s="14">
        <v>0</v>
      </c>
      <c r="G3178" s="11">
        <f t="shared" si="198"/>
        <v>0</v>
      </c>
      <c r="H3178" s="12">
        <f t="shared" si="199"/>
        <v>0</v>
      </c>
      <c r="I3178" s="324" t="s">
        <v>159</v>
      </c>
      <c r="J3178" s="17">
        <f>VLOOKUP(A3178,'TB 2023'!B:J,9,0)</f>
        <v>0</v>
      </c>
      <c r="K3178" s="18">
        <f t="shared" si="197"/>
        <v>0</v>
      </c>
      <c r="L3178" s="17">
        <f>VLOOKUP(A3178,'TB 2023'!B:M,12,0)</f>
        <v>0</v>
      </c>
      <c r="M3178" s="18">
        <f t="shared" si="200"/>
        <v>0</v>
      </c>
      <c r="O3178" s="15"/>
      <c r="P3178" s="14" t="s">
        <v>120</v>
      </c>
      <c r="Q3178" s="14" t="s">
        <v>44</v>
      </c>
    </row>
    <row r="3179" spans="1:17" ht="12.75" customHeight="1">
      <c r="A3179" s="13">
        <v>10101040438</v>
      </c>
      <c r="B3179" s="14" t="s">
        <v>3196</v>
      </c>
      <c r="C3179" s="14">
        <v>0</v>
      </c>
      <c r="D3179" s="14">
        <v>0</v>
      </c>
      <c r="E3179" s="14">
        <v>3088.12</v>
      </c>
      <c r="F3179" s="14">
        <v>3088.12</v>
      </c>
      <c r="G3179" s="11">
        <f t="shared" si="198"/>
        <v>0</v>
      </c>
      <c r="H3179" s="12">
        <f t="shared" si="199"/>
        <v>0</v>
      </c>
      <c r="I3179" s="324" t="s">
        <v>159</v>
      </c>
      <c r="J3179" s="17">
        <f>VLOOKUP(A3179,'TB 2023'!B:J,9,0)</f>
        <v>0</v>
      </c>
      <c r="K3179" s="18">
        <f t="shared" si="197"/>
        <v>0</v>
      </c>
      <c r="L3179" s="17">
        <f>VLOOKUP(A3179,'TB 2023'!B:M,12,0)</f>
        <v>3088.12</v>
      </c>
      <c r="M3179" s="18">
        <f t="shared" si="200"/>
        <v>0</v>
      </c>
      <c r="O3179" s="15"/>
      <c r="P3179" s="14" t="s">
        <v>120</v>
      </c>
      <c r="Q3179" s="14" t="s">
        <v>44</v>
      </c>
    </row>
    <row r="3180" spans="1:17" ht="12.75" customHeight="1">
      <c r="A3180" s="13">
        <v>10101040439</v>
      </c>
      <c r="B3180" s="14" t="s">
        <v>3197</v>
      </c>
      <c r="C3180" s="14">
        <v>0</v>
      </c>
      <c r="D3180" s="14">
        <v>0</v>
      </c>
      <c r="E3180" s="14">
        <v>89029.08</v>
      </c>
      <c r="F3180" s="14">
        <v>89029.08</v>
      </c>
      <c r="G3180" s="11">
        <f t="shared" si="198"/>
        <v>0</v>
      </c>
      <c r="H3180" s="12">
        <f t="shared" si="199"/>
        <v>0</v>
      </c>
      <c r="I3180" s="324" t="s">
        <v>159</v>
      </c>
      <c r="J3180" s="17">
        <f>VLOOKUP(A3180,'TB 2023'!B:J,9,0)</f>
        <v>0</v>
      </c>
      <c r="K3180" s="18">
        <f t="shared" si="197"/>
        <v>0</v>
      </c>
      <c r="L3180" s="17">
        <f>VLOOKUP(A3180,'TB 2023'!B:M,12,0)</f>
        <v>89029.08</v>
      </c>
      <c r="M3180" s="18">
        <f t="shared" si="200"/>
        <v>0</v>
      </c>
      <c r="O3180" s="15"/>
      <c r="P3180" s="14" t="s">
        <v>120</v>
      </c>
      <c r="Q3180" s="14" t="s">
        <v>44</v>
      </c>
    </row>
    <row r="3181" spans="1:17" ht="12.75" customHeight="1">
      <c r="A3181" s="13">
        <v>10101040440</v>
      </c>
      <c r="B3181" s="14" t="s">
        <v>3198</v>
      </c>
      <c r="C3181" s="14">
        <v>0</v>
      </c>
      <c r="D3181" s="14">
        <v>0</v>
      </c>
      <c r="E3181" s="14">
        <v>22422.75</v>
      </c>
      <c r="F3181" s="14">
        <v>22422.75</v>
      </c>
      <c r="G3181" s="11">
        <f t="shared" si="198"/>
        <v>0</v>
      </c>
      <c r="H3181" s="12">
        <f t="shared" si="199"/>
        <v>0</v>
      </c>
      <c r="I3181" s="324" t="s">
        <v>159</v>
      </c>
      <c r="J3181" s="17">
        <f>VLOOKUP(A3181,'TB 2023'!B:J,9,0)</f>
        <v>0</v>
      </c>
      <c r="K3181" s="18">
        <f t="shared" si="197"/>
        <v>0</v>
      </c>
      <c r="L3181" s="17">
        <f>VLOOKUP(A3181,'TB 2023'!B:M,12,0)</f>
        <v>22422.75</v>
      </c>
      <c r="M3181" s="18">
        <f t="shared" si="200"/>
        <v>0</v>
      </c>
      <c r="O3181" s="15"/>
      <c r="P3181" s="14" t="s">
        <v>120</v>
      </c>
      <c r="Q3181" s="14" t="s">
        <v>44</v>
      </c>
    </row>
    <row r="3182" spans="1:17" ht="12.75" customHeight="1">
      <c r="A3182" s="13">
        <v>10101040444</v>
      </c>
      <c r="B3182" s="14" t="s">
        <v>3199</v>
      </c>
      <c r="C3182" s="14">
        <v>0</v>
      </c>
      <c r="D3182" s="14">
        <v>0</v>
      </c>
      <c r="E3182" s="14">
        <v>102277.79000000001</v>
      </c>
      <c r="F3182" s="14">
        <v>102277.79000000001</v>
      </c>
      <c r="G3182" s="11">
        <f t="shared" si="198"/>
        <v>0</v>
      </c>
      <c r="H3182" s="12">
        <f t="shared" si="199"/>
        <v>0</v>
      </c>
      <c r="I3182" s="324" t="s">
        <v>159</v>
      </c>
      <c r="J3182" s="17">
        <f>VLOOKUP(A3182,'TB 2023'!B:J,9,0)</f>
        <v>0</v>
      </c>
      <c r="K3182" s="18">
        <f t="shared" si="197"/>
        <v>0</v>
      </c>
      <c r="L3182" s="17">
        <f>VLOOKUP(A3182,'TB 2023'!B:M,12,0)</f>
        <v>102277.79000000001</v>
      </c>
      <c r="M3182" s="18">
        <f t="shared" si="200"/>
        <v>0</v>
      </c>
      <c r="O3182" s="15"/>
      <c r="P3182" s="14" t="s">
        <v>120</v>
      </c>
      <c r="Q3182" s="14" t="s">
        <v>44</v>
      </c>
    </row>
    <row r="3183" spans="1:17" ht="12.75" customHeight="1">
      <c r="A3183" s="13">
        <v>10101040448</v>
      </c>
      <c r="B3183" s="14" t="s">
        <v>3200</v>
      </c>
      <c r="C3183" s="14">
        <v>0</v>
      </c>
      <c r="D3183" s="14">
        <v>0</v>
      </c>
      <c r="E3183" s="14">
        <v>1500</v>
      </c>
      <c r="F3183" s="14">
        <v>1500</v>
      </c>
      <c r="G3183" s="11">
        <f t="shared" si="198"/>
        <v>0</v>
      </c>
      <c r="H3183" s="12">
        <f t="shared" si="199"/>
        <v>0</v>
      </c>
      <c r="I3183" s="324" t="s">
        <v>159</v>
      </c>
      <c r="J3183" s="17">
        <f>VLOOKUP(A3183,'TB 2023'!B:J,9,0)</f>
        <v>0</v>
      </c>
      <c r="K3183" s="18">
        <f t="shared" si="197"/>
        <v>0</v>
      </c>
      <c r="L3183" s="17">
        <f>VLOOKUP(A3183,'TB 2023'!B:M,12,0)</f>
        <v>1500</v>
      </c>
      <c r="M3183" s="18">
        <f t="shared" si="200"/>
        <v>0</v>
      </c>
      <c r="O3183" s="15"/>
      <c r="P3183" s="14" t="s">
        <v>120</v>
      </c>
      <c r="Q3183" s="14" t="s">
        <v>44</v>
      </c>
    </row>
    <row r="3184" spans="1:17" ht="12.75" customHeight="1">
      <c r="A3184" s="13">
        <v>10101040449</v>
      </c>
      <c r="B3184" s="14" t="s">
        <v>3201</v>
      </c>
      <c r="C3184" s="14">
        <v>0</v>
      </c>
      <c r="D3184" s="14">
        <v>0</v>
      </c>
      <c r="E3184" s="14">
        <v>155839.51</v>
      </c>
      <c r="F3184" s="14">
        <v>155839.51</v>
      </c>
      <c r="G3184" s="11">
        <f t="shared" si="198"/>
        <v>0</v>
      </c>
      <c r="H3184" s="12">
        <f t="shared" si="199"/>
        <v>0</v>
      </c>
      <c r="I3184" s="324" t="s">
        <v>159</v>
      </c>
      <c r="J3184" s="17">
        <f>VLOOKUP(A3184,'TB 2023'!B:J,9,0)</f>
        <v>0</v>
      </c>
      <c r="K3184" s="18">
        <f t="shared" si="197"/>
        <v>0</v>
      </c>
      <c r="L3184" s="17">
        <f>VLOOKUP(A3184,'TB 2023'!B:M,12,0)</f>
        <v>155839.51</v>
      </c>
      <c r="M3184" s="18">
        <f t="shared" si="200"/>
        <v>0</v>
      </c>
      <c r="O3184" s="15"/>
      <c r="P3184" s="14" t="s">
        <v>120</v>
      </c>
      <c r="Q3184" s="14" t="s">
        <v>44</v>
      </c>
    </row>
    <row r="3185" spans="1:17" ht="12.75" customHeight="1">
      <c r="A3185" s="13">
        <v>10101040450</v>
      </c>
      <c r="B3185" s="14" t="s">
        <v>3202</v>
      </c>
      <c r="C3185" s="14">
        <v>0</v>
      </c>
      <c r="D3185" s="14">
        <v>0</v>
      </c>
      <c r="E3185" s="14">
        <v>1410</v>
      </c>
      <c r="F3185" s="14">
        <v>1410</v>
      </c>
      <c r="G3185" s="11">
        <f t="shared" si="198"/>
        <v>0</v>
      </c>
      <c r="H3185" s="12">
        <f t="shared" si="199"/>
        <v>0</v>
      </c>
      <c r="I3185" s="324" t="s">
        <v>159</v>
      </c>
      <c r="J3185" s="17">
        <f>VLOOKUP(A3185,'TB 2023'!B:J,9,0)</f>
        <v>0</v>
      </c>
      <c r="K3185" s="18">
        <f t="shared" si="197"/>
        <v>0</v>
      </c>
      <c r="L3185" s="17">
        <f>VLOOKUP(A3185,'TB 2023'!B:M,12,0)</f>
        <v>1410</v>
      </c>
      <c r="M3185" s="18">
        <f t="shared" si="200"/>
        <v>0</v>
      </c>
      <c r="O3185" s="15"/>
      <c r="P3185" s="14" t="s">
        <v>120</v>
      </c>
      <c r="Q3185" s="14" t="s">
        <v>44</v>
      </c>
    </row>
    <row r="3186" spans="1:17" ht="12.75" customHeight="1">
      <c r="A3186" s="13">
        <v>10101040454</v>
      </c>
      <c r="B3186" s="14" t="s">
        <v>3203</v>
      </c>
      <c r="C3186" s="14">
        <v>0</v>
      </c>
      <c r="D3186" s="14">
        <v>0</v>
      </c>
      <c r="E3186" s="14">
        <v>37846.520000000004</v>
      </c>
      <c r="F3186" s="14">
        <v>37846.520000000004</v>
      </c>
      <c r="G3186" s="11">
        <f t="shared" si="198"/>
        <v>0</v>
      </c>
      <c r="H3186" s="12">
        <f t="shared" si="199"/>
        <v>0</v>
      </c>
      <c r="I3186" s="324" t="s">
        <v>159</v>
      </c>
      <c r="J3186" s="17">
        <f>VLOOKUP(A3186,'TB 2023'!B:J,9,0)</f>
        <v>0</v>
      </c>
      <c r="K3186" s="18">
        <f t="shared" si="197"/>
        <v>0</v>
      </c>
      <c r="L3186" s="17">
        <f>VLOOKUP(A3186,'TB 2023'!B:M,12,0)</f>
        <v>37846.520000000004</v>
      </c>
      <c r="M3186" s="18">
        <f t="shared" si="200"/>
        <v>0</v>
      </c>
      <c r="O3186" s="15"/>
      <c r="P3186" s="14" t="s">
        <v>120</v>
      </c>
      <c r="Q3186" s="14" t="s">
        <v>44</v>
      </c>
    </row>
    <row r="3187" spans="1:17" ht="12.75" customHeight="1">
      <c r="A3187" s="13">
        <v>10101040456</v>
      </c>
      <c r="B3187" s="14" t="s">
        <v>3204</v>
      </c>
      <c r="C3187" s="14">
        <v>0</v>
      </c>
      <c r="D3187" s="14">
        <v>0</v>
      </c>
      <c r="E3187" s="14">
        <v>35192.43</v>
      </c>
      <c r="F3187" s="14">
        <v>35192.43</v>
      </c>
      <c r="G3187" s="11">
        <f t="shared" si="198"/>
        <v>0</v>
      </c>
      <c r="H3187" s="12">
        <f t="shared" si="199"/>
        <v>0</v>
      </c>
      <c r="I3187" s="324" t="s">
        <v>159</v>
      </c>
      <c r="J3187" s="17">
        <f>VLOOKUP(A3187,'TB 2023'!B:J,9,0)</f>
        <v>0</v>
      </c>
      <c r="K3187" s="18">
        <f t="shared" si="197"/>
        <v>0</v>
      </c>
      <c r="L3187" s="17">
        <f>VLOOKUP(A3187,'TB 2023'!B:M,12,0)</f>
        <v>35192.43</v>
      </c>
      <c r="M3187" s="18">
        <f t="shared" si="200"/>
        <v>0</v>
      </c>
      <c r="O3187" s="15"/>
      <c r="P3187" s="14" t="s">
        <v>120</v>
      </c>
      <c r="Q3187" s="14" t="s">
        <v>44</v>
      </c>
    </row>
    <row r="3188" spans="1:17" ht="12.75" customHeight="1">
      <c r="A3188" s="13">
        <v>10101040461</v>
      </c>
      <c r="B3188" s="14" t="s">
        <v>3205</v>
      </c>
      <c r="C3188" s="14">
        <v>0</v>
      </c>
      <c r="D3188" s="14">
        <v>0</v>
      </c>
      <c r="E3188" s="14">
        <v>417</v>
      </c>
      <c r="F3188" s="14">
        <v>417</v>
      </c>
      <c r="G3188" s="11">
        <f t="shared" si="198"/>
        <v>0</v>
      </c>
      <c r="H3188" s="12">
        <f t="shared" si="199"/>
        <v>0</v>
      </c>
      <c r="I3188" s="324" t="s">
        <v>159</v>
      </c>
      <c r="J3188" s="17">
        <f>VLOOKUP(A3188,'TB 2023'!B:J,9,0)</f>
        <v>0</v>
      </c>
      <c r="K3188" s="18">
        <f t="shared" si="197"/>
        <v>0</v>
      </c>
      <c r="L3188" s="17">
        <f>VLOOKUP(A3188,'TB 2023'!B:M,12,0)</f>
        <v>417</v>
      </c>
      <c r="M3188" s="18">
        <f t="shared" si="200"/>
        <v>0</v>
      </c>
      <c r="O3188" s="15"/>
      <c r="P3188" s="14" t="s">
        <v>120</v>
      </c>
      <c r="Q3188" s="14" t="s">
        <v>44</v>
      </c>
    </row>
    <row r="3189" spans="1:17" ht="12.75" customHeight="1">
      <c r="A3189" s="13">
        <v>10101040463</v>
      </c>
      <c r="B3189" s="14" t="s">
        <v>3206</v>
      </c>
      <c r="C3189" s="14">
        <v>0</v>
      </c>
      <c r="D3189" s="14">
        <v>0</v>
      </c>
      <c r="E3189" s="14">
        <v>0</v>
      </c>
      <c r="F3189" s="14">
        <v>0</v>
      </c>
      <c r="G3189" s="11">
        <f t="shared" si="198"/>
        <v>0</v>
      </c>
      <c r="H3189" s="12">
        <f t="shared" si="199"/>
        <v>0</v>
      </c>
      <c r="I3189" s="324" t="s">
        <v>159</v>
      </c>
      <c r="J3189" s="17">
        <f>VLOOKUP(A3189,'TB 2023'!B:J,9,0)</f>
        <v>0</v>
      </c>
      <c r="K3189" s="18">
        <f t="shared" si="197"/>
        <v>0</v>
      </c>
      <c r="L3189" s="17">
        <f>VLOOKUP(A3189,'TB 2023'!B:M,12,0)</f>
        <v>0</v>
      </c>
      <c r="M3189" s="18">
        <f t="shared" si="200"/>
        <v>0</v>
      </c>
      <c r="O3189" s="15"/>
      <c r="P3189" s="14" t="s">
        <v>120</v>
      </c>
      <c r="Q3189" s="14" t="s">
        <v>44</v>
      </c>
    </row>
    <row r="3190" spans="1:17" ht="12.75" customHeight="1">
      <c r="A3190" s="13">
        <v>10101040464</v>
      </c>
      <c r="B3190" s="14" t="s">
        <v>3343</v>
      </c>
      <c r="C3190" s="14">
        <v>0</v>
      </c>
      <c r="D3190" s="14">
        <v>0</v>
      </c>
      <c r="E3190" s="14">
        <v>22007</v>
      </c>
      <c r="F3190" s="14">
        <v>22007</v>
      </c>
      <c r="G3190" s="11">
        <f t="shared" si="198"/>
        <v>0</v>
      </c>
      <c r="H3190" s="12">
        <f t="shared" si="199"/>
        <v>0</v>
      </c>
      <c r="I3190" s="324" t="s">
        <v>159</v>
      </c>
      <c r="J3190" s="17">
        <f>VLOOKUP(A3190,'TB 2023'!B:J,9,0)</f>
        <v>0</v>
      </c>
      <c r="K3190" s="18">
        <f t="shared" si="197"/>
        <v>0</v>
      </c>
      <c r="L3190" s="17">
        <f>VLOOKUP(A3190,'TB 2023'!B:M,12,0)</f>
        <v>22007</v>
      </c>
      <c r="M3190" s="18">
        <f t="shared" si="200"/>
        <v>0</v>
      </c>
      <c r="O3190" s="15"/>
      <c r="P3190" s="14" t="s">
        <v>120</v>
      </c>
      <c r="Q3190" s="14" t="s">
        <v>44</v>
      </c>
    </row>
    <row r="3191" spans="1:17" ht="12.75" customHeight="1">
      <c r="A3191" s="13">
        <v>10101040465</v>
      </c>
      <c r="B3191" s="14" t="s">
        <v>3208</v>
      </c>
      <c r="C3191" s="14">
        <v>0</v>
      </c>
      <c r="D3191" s="14">
        <v>0</v>
      </c>
      <c r="E3191" s="14">
        <v>7433.4000000000005</v>
      </c>
      <c r="F3191" s="14">
        <v>7433.4000000000005</v>
      </c>
      <c r="G3191" s="11">
        <f t="shared" si="198"/>
        <v>0</v>
      </c>
      <c r="H3191" s="12">
        <f t="shared" si="199"/>
        <v>0</v>
      </c>
      <c r="I3191" s="324" t="s">
        <v>159</v>
      </c>
      <c r="J3191" s="17">
        <f>VLOOKUP(A3191,'TB 2023'!B:J,9,0)</f>
        <v>0</v>
      </c>
      <c r="K3191" s="18">
        <f t="shared" si="197"/>
        <v>0</v>
      </c>
      <c r="L3191" s="17">
        <f>VLOOKUP(A3191,'TB 2023'!B:M,12,0)</f>
        <v>7433.4000000000005</v>
      </c>
      <c r="M3191" s="18">
        <f t="shared" si="200"/>
        <v>0</v>
      </c>
      <c r="O3191" s="15"/>
      <c r="P3191" s="14" t="s">
        <v>120</v>
      </c>
      <c r="Q3191" s="14" t="s">
        <v>44</v>
      </c>
    </row>
    <row r="3192" spans="1:17" ht="12.75" customHeight="1">
      <c r="A3192" s="13">
        <v>10101040466</v>
      </c>
      <c r="B3192" s="14" t="s">
        <v>3209</v>
      </c>
      <c r="C3192" s="14">
        <v>0</v>
      </c>
      <c r="D3192" s="14">
        <v>0</v>
      </c>
      <c r="E3192" s="14">
        <v>0</v>
      </c>
      <c r="F3192" s="14">
        <v>0</v>
      </c>
      <c r="G3192" s="11">
        <f t="shared" si="198"/>
        <v>0</v>
      </c>
      <c r="H3192" s="12">
        <f t="shared" si="199"/>
        <v>0</v>
      </c>
      <c r="I3192" s="324" t="s">
        <v>159</v>
      </c>
      <c r="J3192" s="17">
        <f>VLOOKUP(A3192,'TB 2023'!B:J,9,0)</f>
        <v>0</v>
      </c>
      <c r="K3192" s="18">
        <f t="shared" ref="K3192:K3255" si="201">J3192-C3192</f>
        <v>0</v>
      </c>
      <c r="L3192" s="17">
        <f>VLOOKUP(A3192,'TB 2023'!B:M,12,0)</f>
        <v>0</v>
      </c>
      <c r="M3192" s="18">
        <f t="shared" si="200"/>
        <v>0</v>
      </c>
      <c r="O3192" s="15"/>
      <c r="P3192" s="14" t="s">
        <v>120</v>
      </c>
      <c r="Q3192" s="14" t="s">
        <v>44</v>
      </c>
    </row>
    <row r="3193" spans="1:17" ht="12.75" customHeight="1">
      <c r="A3193" s="13">
        <v>10101040467</v>
      </c>
      <c r="B3193" s="14" t="s">
        <v>3210</v>
      </c>
      <c r="C3193" s="14">
        <v>0</v>
      </c>
      <c r="D3193" s="14">
        <v>0</v>
      </c>
      <c r="E3193" s="14">
        <v>5500</v>
      </c>
      <c r="F3193" s="14">
        <v>5500</v>
      </c>
      <c r="G3193" s="11">
        <f t="shared" si="198"/>
        <v>0</v>
      </c>
      <c r="H3193" s="12">
        <f t="shared" si="199"/>
        <v>0</v>
      </c>
      <c r="I3193" s="324" t="s">
        <v>159</v>
      </c>
      <c r="J3193" s="17">
        <f>VLOOKUP(A3193,'TB 2023'!B:J,9,0)</f>
        <v>0</v>
      </c>
      <c r="K3193" s="18">
        <f t="shared" si="201"/>
        <v>0</v>
      </c>
      <c r="L3193" s="17">
        <f>VLOOKUP(A3193,'TB 2023'!B:M,12,0)</f>
        <v>5500</v>
      </c>
      <c r="M3193" s="18">
        <f t="shared" si="200"/>
        <v>0</v>
      </c>
      <c r="O3193" s="15"/>
      <c r="P3193" s="14" t="s">
        <v>120</v>
      </c>
      <c r="Q3193" s="14" t="s">
        <v>44</v>
      </c>
    </row>
    <row r="3194" spans="1:17" ht="12.75" customHeight="1">
      <c r="A3194" s="13">
        <v>10101040468</v>
      </c>
      <c r="B3194" s="14" t="s">
        <v>3211</v>
      </c>
      <c r="C3194" s="14">
        <v>0</v>
      </c>
      <c r="D3194" s="14">
        <v>0</v>
      </c>
      <c r="E3194" s="14">
        <v>21136.68</v>
      </c>
      <c r="F3194" s="14">
        <v>21136.68</v>
      </c>
      <c r="G3194" s="11">
        <f t="shared" si="198"/>
        <v>0</v>
      </c>
      <c r="H3194" s="12">
        <f t="shared" si="199"/>
        <v>0</v>
      </c>
      <c r="I3194" s="324" t="s">
        <v>159</v>
      </c>
      <c r="J3194" s="17">
        <f>VLOOKUP(A3194,'TB 2023'!B:J,9,0)</f>
        <v>0</v>
      </c>
      <c r="K3194" s="18">
        <f t="shared" si="201"/>
        <v>0</v>
      </c>
      <c r="L3194" s="17">
        <f>VLOOKUP(A3194,'TB 2023'!B:M,12,0)</f>
        <v>21136.68</v>
      </c>
      <c r="M3194" s="18">
        <f t="shared" si="200"/>
        <v>0</v>
      </c>
      <c r="O3194" s="15"/>
      <c r="P3194" s="14" t="s">
        <v>120</v>
      </c>
      <c r="Q3194" s="14" t="s">
        <v>44</v>
      </c>
    </row>
    <row r="3195" spans="1:17" ht="12.75" customHeight="1">
      <c r="A3195" s="13">
        <v>10101040469</v>
      </c>
      <c r="B3195" s="14" t="s">
        <v>3212</v>
      </c>
      <c r="C3195" s="14">
        <v>0</v>
      </c>
      <c r="D3195" s="14">
        <v>0</v>
      </c>
      <c r="E3195" s="14">
        <v>5932.74</v>
      </c>
      <c r="F3195" s="14">
        <v>5932.74</v>
      </c>
      <c r="G3195" s="11">
        <f t="shared" si="198"/>
        <v>0</v>
      </c>
      <c r="H3195" s="12">
        <f t="shared" si="199"/>
        <v>0</v>
      </c>
      <c r="I3195" s="324" t="s">
        <v>159</v>
      </c>
      <c r="J3195" s="17">
        <f>VLOOKUP(A3195,'TB 2023'!B:J,9,0)</f>
        <v>0</v>
      </c>
      <c r="K3195" s="18">
        <f t="shared" si="201"/>
        <v>0</v>
      </c>
      <c r="L3195" s="17">
        <f>VLOOKUP(A3195,'TB 2023'!B:M,12,0)</f>
        <v>5932.74</v>
      </c>
      <c r="M3195" s="18">
        <f t="shared" si="200"/>
        <v>0</v>
      </c>
      <c r="O3195" s="15"/>
      <c r="P3195" s="14" t="s">
        <v>120</v>
      </c>
      <c r="Q3195" s="14" t="s">
        <v>44</v>
      </c>
    </row>
    <row r="3196" spans="1:17" ht="12.75" customHeight="1">
      <c r="A3196" s="13">
        <v>10101040470</v>
      </c>
      <c r="B3196" s="14" t="s">
        <v>3213</v>
      </c>
      <c r="C3196" s="14">
        <v>0</v>
      </c>
      <c r="D3196" s="14">
        <v>0</v>
      </c>
      <c r="E3196" s="14">
        <v>0</v>
      </c>
      <c r="F3196" s="14">
        <v>0</v>
      </c>
      <c r="G3196" s="11">
        <f t="shared" si="198"/>
        <v>0</v>
      </c>
      <c r="H3196" s="12">
        <f t="shared" si="199"/>
        <v>0</v>
      </c>
      <c r="I3196" s="324" t="s">
        <v>159</v>
      </c>
      <c r="J3196" s="17">
        <f>VLOOKUP(A3196,'TB 2023'!B:J,9,0)</f>
        <v>0</v>
      </c>
      <c r="K3196" s="18">
        <f t="shared" si="201"/>
        <v>0</v>
      </c>
      <c r="L3196" s="17">
        <f>VLOOKUP(A3196,'TB 2023'!B:M,12,0)</f>
        <v>0</v>
      </c>
      <c r="M3196" s="18">
        <f t="shared" si="200"/>
        <v>0</v>
      </c>
      <c r="O3196" s="15"/>
      <c r="P3196" s="14" t="s">
        <v>120</v>
      </c>
      <c r="Q3196" s="14" t="s">
        <v>44</v>
      </c>
    </row>
    <row r="3197" spans="1:17" ht="12.75" customHeight="1">
      <c r="A3197" s="13">
        <v>10101040471</v>
      </c>
      <c r="B3197" s="14" t="s">
        <v>3214</v>
      </c>
      <c r="C3197" s="14">
        <v>0</v>
      </c>
      <c r="D3197" s="14">
        <v>0</v>
      </c>
      <c r="E3197" s="14">
        <v>506</v>
      </c>
      <c r="F3197" s="14">
        <v>506</v>
      </c>
      <c r="G3197" s="11">
        <f t="shared" si="198"/>
        <v>0</v>
      </c>
      <c r="H3197" s="12">
        <f t="shared" si="199"/>
        <v>0</v>
      </c>
      <c r="I3197" s="324" t="s">
        <v>159</v>
      </c>
      <c r="J3197" s="17">
        <f>VLOOKUP(A3197,'TB 2023'!B:J,9,0)</f>
        <v>0</v>
      </c>
      <c r="K3197" s="18">
        <f t="shared" si="201"/>
        <v>0</v>
      </c>
      <c r="L3197" s="17">
        <f>VLOOKUP(A3197,'TB 2023'!B:M,12,0)</f>
        <v>506</v>
      </c>
      <c r="M3197" s="18">
        <f t="shared" si="200"/>
        <v>0</v>
      </c>
      <c r="O3197" s="15"/>
      <c r="P3197" s="14" t="s">
        <v>120</v>
      </c>
      <c r="Q3197" s="14" t="s">
        <v>44</v>
      </c>
    </row>
    <row r="3198" spans="1:17" ht="12.75" customHeight="1">
      <c r="A3198" s="13">
        <v>10101040472</v>
      </c>
      <c r="B3198" s="14" t="s">
        <v>3215</v>
      </c>
      <c r="C3198" s="14">
        <v>0</v>
      </c>
      <c r="D3198" s="14">
        <v>0</v>
      </c>
      <c r="E3198" s="14">
        <v>57825.43</v>
      </c>
      <c r="F3198" s="14">
        <v>57825.43</v>
      </c>
      <c r="G3198" s="11">
        <f t="shared" si="198"/>
        <v>0</v>
      </c>
      <c r="H3198" s="12">
        <f t="shared" si="199"/>
        <v>0</v>
      </c>
      <c r="I3198" s="324" t="s">
        <v>159</v>
      </c>
      <c r="J3198" s="17">
        <f>VLOOKUP(A3198,'TB 2023'!B:J,9,0)</f>
        <v>0</v>
      </c>
      <c r="K3198" s="18">
        <f t="shared" si="201"/>
        <v>0</v>
      </c>
      <c r="L3198" s="17">
        <f>VLOOKUP(A3198,'TB 2023'!B:M,12,0)</f>
        <v>57825.43</v>
      </c>
      <c r="M3198" s="18">
        <f t="shared" si="200"/>
        <v>0</v>
      </c>
      <c r="O3198" s="15"/>
      <c r="P3198" s="14" t="s">
        <v>120</v>
      </c>
      <c r="Q3198" s="14" t="s">
        <v>44</v>
      </c>
    </row>
    <row r="3199" spans="1:17" ht="12.75" customHeight="1">
      <c r="A3199" s="13">
        <v>10101040473</v>
      </c>
      <c r="B3199" s="14" t="s">
        <v>3216</v>
      </c>
      <c r="C3199" s="14">
        <v>0</v>
      </c>
      <c r="D3199" s="14">
        <v>0</v>
      </c>
      <c r="E3199" s="14">
        <v>0</v>
      </c>
      <c r="F3199" s="14">
        <v>0</v>
      </c>
      <c r="G3199" s="11">
        <f t="shared" si="198"/>
        <v>0</v>
      </c>
      <c r="H3199" s="12">
        <f t="shared" si="199"/>
        <v>0</v>
      </c>
      <c r="I3199" s="324" t="s">
        <v>159</v>
      </c>
      <c r="J3199" s="17">
        <f>VLOOKUP(A3199,'TB 2023'!B:J,9,0)</f>
        <v>0</v>
      </c>
      <c r="K3199" s="18">
        <f t="shared" si="201"/>
        <v>0</v>
      </c>
      <c r="L3199" s="17">
        <f>VLOOKUP(A3199,'TB 2023'!B:M,12,0)</f>
        <v>0</v>
      </c>
      <c r="M3199" s="18">
        <f t="shared" si="200"/>
        <v>0</v>
      </c>
      <c r="O3199" s="15"/>
      <c r="P3199" s="14" t="s">
        <v>120</v>
      </c>
      <c r="Q3199" s="14" t="s">
        <v>44</v>
      </c>
    </row>
    <row r="3200" spans="1:17" ht="12.75" customHeight="1">
      <c r="A3200" s="13">
        <v>10101040474</v>
      </c>
      <c r="B3200" s="14" t="s">
        <v>3217</v>
      </c>
      <c r="C3200" s="14">
        <v>0</v>
      </c>
      <c r="D3200" s="14">
        <v>0</v>
      </c>
      <c r="E3200" s="14">
        <v>0</v>
      </c>
      <c r="F3200" s="14">
        <v>0</v>
      </c>
      <c r="G3200" s="11">
        <f t="shared" si="198"/>
        <v>0</v>
      </c>
      <c r="H3200" s="12">
        <f t="shared" si="199"/>
        <v>0</v>
      </c>
      <c r="I3200" s="324" t="s">
        <v>159</v>
      </c>
      <c r="J3200" s="17">
        <f>VLOOKUP(A3200,'TB 2023'!B:J,9,0)</f>
        <v>0</v>
      </c>
      <c r="K3200" s="18">
        <f t="shared" si="201"/>
        <v>0</v>
      </c>
      <c r="L3200" s="17">
        <f>VLOOKUP(A3200,'TB 2023'!B:M,12,0)</f>
        <v>0</v>
      </c>
      <c r="M3200" s="18">
        <f t="shared" si="200"/>
        <v>0</v>
      </c>
      <c r="O3200" s="15"/>
      <c r="P3200" s="14" t="s">
        <v>120</v>
      </c>
      <c r="Q3200" s="14" t="s">
        <v>44</v>
      </c>
    </row>
    <row r="3201" spans="1:17" ht="12.75" customHeight="1">
      <c r="A3201" s="32">
        <v>10101040475</v>
      </c>
      <c r="B3201" s="14" t="s">
        <v>3218</v>
      </c>
      <c r="C3201" s="14">
        <v>0</v>
      </c>
      <c r="D3201" s="14">
        <v>0</v>
      </c>
      <c r="E3201" s="14">
        <v>50992.71</v>
      </c>
      <c r="F3201" s="14">
        <v>50992.71</v>
      </c>
      <c r="G3201" s="11">
        <f t="shared" si="198"/>
        <v>0</v>
      </c>
      <c r="H3201" s="12">
        <f t="shared" si="199"/>
        <v>0</v>
      </c>
      <c r="I3201" s="324" t="s">
        <v>159</v>
      </c>
      <c r="J3201" s="17">
        <f>VLOOKUP(A3201,'TB 2023'!B:J,9,0)</f>
        <v>0</v>
      </c>
      <c r="K3201" s="18">
        <f t="shared" si="201"/>
        <v>0</v>
      </c>
      <c r="L3201" s="17">
        <f>VLOOKUP(A3201,'TB 2023'!B:M,12,0)</f>
        <v>50992.71</v>
      </c>
      <c r="M3201" s="18">
        <f t="shared" si="200"/>
        <v>0</v>
      </c>
      <c r="O3201" s="15"/>
      <c r="P3201" s="14" t="s">
        <v>120</v>
      </c>
      <c r="Q3201" s="14" t="s">
        <v>44</v>
      </c>
    </row>
    <row r="3202" spans="1:17" ht="12.75" customHeight="1">
      <c r="A3202" s="13">
        <v>10101040476</v>
      </c>
      <c r="B3202" s="14" t="s">
        <v>3219</v>
      </c>
      <c r="C3202" s="14">
        <v>0</v>
      </c>
      <c r="D3202" s="14">
        <v>0</v>
      </c>
      <c r="E3202" s="14">
        <v>1033.56</v>
      </c>
      <c r="F3202" s="14">
        <v>1033.56</v>
      </c>
      <c r="G3202" s="11">
        <f t="shared" si="198"/>
        <v>0</v>
      </c>
      <c r="H3202" s="12">
        <f t="shared" si="199"/>
        <v>0</v>
      </c>
      <c r="I3202" s="324" t="s">
        <v>159</v>
      </c>
      <c r="J3202" s="17">
        <f>VLOOKUP(A3202,'TB 2023'!B:J,9,0)</f>
        <v>0</v>
      </c>
      <c r="K3202" s="18">
        <f t="shared" si="201"/>
        <v>0</v>
      </c>
      <c r="L3202" s="17">
        <f>VLOOKUP(A3202,'TB 2023'!B:M,12,0)</f>
        <v>1033.56</v>
      </c>
      <c r="M3202" s="18">
        <f t="shared" si="200"/>
        <v>0</v>
      </c>
      <c r="O3202" s="15"/>
      <c r="P3202" s="14" t="s">
        <v>120</v>
      </c>
      <c r="Q3202" s="14" t="s">
        <v>44</v>
      </c>
    </row>
    <row r="3203" spans="1:17" ht="12.75" customHeight="1">
      <c r="A3203" s="13">
        <v>10101040477</v>
      </c>
      <c r="B3203" s="14" t="s">
        <v>3220</v>
      </c>
      <c r="C3203" s="14">
        <v>0</v>
      </c>
      <c r="D3203" s="14">
        <v>0</v>
      </c>
      <c r="E3203" s="14">
        <v>10500</v>
      </c>
      <c r="F3203" s="14">
        <v>10500</v>
      </c>
      <c r="G3203" s="11">
        <f t="shared" si="198"/>
        <v>0</v>
      </c>
      <c r="H3203" s="12">
        <f t="shared" si="199"/>
        <v>0</v>
      </c>
      <c r="I3203" s="324" t="s">
        <v>159</v>
      </c>
      <c r="J3203" s="17">
        <f>VLOOKUP(A3203,'TB 2023'!B:J,9,0)</f>
        <v>0</v>
      </c>
      <c r="K3203" s="18">
        <f t="shared" si="201"/>
        <v>0</v>
      </c>
      <c r="L3203" s="17">
        <f>VLOOKUP(A3203,'TB 2023'!B:M,12,0)</f>
        <v>10500</v>
      </c>
      <c r="M3203" s="18">
        <f t="shared" si="200"/>
        <v>0</v>
      </c>
      <c r="O3203" s="15"/>
      <c r="P3203" s="14" t="s">
        <v>120</v>
      </c>
      <c r="Q3203" s="14" t="s">
        <v>44</v>
      </c>
    </row>
    <row r="3204" spans="1:17" ht="12.75" customHeight="1">
      <c r="A3204" s="13">
        <v>10101040478</v>
      </c>
      <c r="B3204" s="14" t="s">
        <v>3344</v>
      </c>
      <c r="C3204" s="14">
        <v>0</v>
      </c>
      <c r="D3204" s="14">
        <v>0</v>
      </c>
      <c r="E3204" s="14">
        <v>6000</v>
      </c>
      <c r="F3204" s="14">
        <v>6000</v>
      </c>
      <c r="G3204" s="11">
        <f t="shared" si="198"/>
        <v>0</v>
      </c>
      <c r="H3204" s="12">
        <f t="shared" si="199"/>
        <v>0</v>
      </c>
      <c r="I3204" s="324" t="s">
        <v>159</v>
      </c>
      <c r="J3204" s="17">
        <f>VLOOKUP(A3204,'TB 2023'!B:J,9,0)</f>
        <v>0</v>
      </c>
      <c r="K3204" s="18">
        <f t="shared" si="201"/>
        <v>0</v>
      </c>
      <c r="L3204" s="17">
        <f>VLOOKUP(A3204,'TB 2023'!B:M,12,0)</f>
        <v>6000</v>
      </c>
      <c r="M3204" s="18">
        <f t="shared" si="200"/>
        <v>0</v>
      </c>
      <c r="O3204" s="15"/>
      <c r="P3204" s="14" t="s">
        <v>120</v>
      </c>
      <c r="Q3204" s="14" t="s">
        <v>44</v>
      </c>
    </row>
    <row r="3205" spans="1:17" ht="12.75" customHeight="1">
      <c r="A3205" s="13">
        <v>10101040501</v>
      </c>
      <c r="B3205" s="14" t="s">
        <v>3221</v>
      </c>
      <c r="C3205" s="14">
        <v>0</v>
      </c>
      <c r="D3205" s="14">
        <v>0</v>
      </c>
      <c r="E3205" s="14">
        <v>3194.4</v>
      </c>
      <c r="F3205" s="14">
        <v>3194.4</v>
      </c>
      <c r="G3205" s="11">
        <f t="shared" si="198"/>
        <v>0</v>
      </c>
      <c r="H3205" s="12">
        <f t="shared" si="199"/>
        <v>0</v>
      </c>
      <c r="I3205" s="324" t="s">
        <v>159</v>
      </c>
      <c r="J3205" s="17">
        <f>VLOOKUP(A3205,'TB 2023'!B:J,9,0)</f>
        <v>0</v>
      </c>
      <c r="K3205" s="18">
        <f t="shared" si="201"/>
        <v>0</v>
      </c>
      <c r="L3205" s="17">
        <f>VLOOKUP(A3205,'TB 2023'!B:M,12,0)</f>
        <v>3194.4</v>
      </c>
      <c r="M3205" s="18">
        <f t="shared" si="200"/>
        <v>0</v>
      </c>
      <c r="O3205" s="15"/>
      <c r="P3205" s="14" t="s">
        <v>120</v>
      </c>
      <c r="Q3205" s="14" t="s">
        <v>44</v>
      </c>
    </row>
    <row r="3206" spans="1:17" ht="12.75" customHeight="1">
      <c r="A3206" s="13">
        <v>10101040604</v>
      </c>
      <c r="B3206" s="14" t="s">
        <v>3222</v>
      </c>
      <c r="C3206" s="14">
        <v>0</v>
      </c>
      <c r="D3206" s="14">
        <v>0</v>
      </c>
      <c r="E3206" s="14">
        <v>1115.5</v>
      </c>
      <c r="F3206" s="14">
        <v>1115.5</v>
      </c>
      <c r="G3206" s="11">
        <f t="shared" ref="G3206:G3269" si="202">IF((C3206+E3206)-(D3206+F3206)&lt;0,0,(C3206+E3206)-(D3206+F3206))</f>
        <v>0</v>
      </c>
      <c r="H3206" s="12">
        <f t="shared" ref="H3206:H3269" si="203">-IF((C3206+E3206)-(D3206+F3206)&lt;0,(C3206+E3206)-(D3206+F3206),0)</f>
        <v>0</v>
      </c>
      <c r="I3206" s="324" t="s">
        <v>159</v>
      </c>
      <c r="J3206" s="17">
        <f>VLOOKUP(A3206,'TB 2023'!B:J,9,0)</f>
        <v>0</v>
      </c>
      <c r="K3206" s="18">
        <f t="shared" si="201"/>
        <v>0</v>
      </c>
      <c r="L3206" s="17">
        <f>VLOOKUP(A3206,'TB 2023'!B:M,12,0)</f>
        <v>1115.5</v>
      </c>
      <c r="M3206" s="18">
        <f t="shared" ref="M3206:M3269" si="204">L3206-F3206</f>
        <v>0</v>
      </c>
      <c r="O3206" s="15"/>
      <c r="P3206" s="14" t="s">
        <v>120</v>
      </c>
      <c r="Q3206" s="14" t="s">
        <v>44</v>
      </c>
    </row>
    <row r="3207" spans="1:17" ht="12.75" customHeight="1">
      <c r="A3207" s="13">
        <v>10101040605</v>
      </c>
      <c r="B3207" s="14" t="s">
        <v>3223</v>
      </c>
      <c r="C3207" s="14">
        <v>0</v>
      </c>
      <c r="D3207" s="14">
        <v>0</v>
      </c>
      <c r="E3207" s="14">
        <v>9310.7199999999993</v>
      </c>
      <c r="F3207" s="14">
        <v>9310.7199999999993</v>
      </c>
      <c r="G3207" s="11">
        <f t="shared" si="202"/>
        <v>0</v>
      </c>
      <c r="H3207" s="12">
        <f t="shared" si="203"/>
        <v>0</v>
      </c>
      <c r="I3207" s="324" t="s">
        <v>159</v>
      </c>
      <c r="J3207" s="17">
        <f>VLOOKUP(A3207,'TB 2023'!B:J,9,0)</f>
        <v>0</v>
      </c>
      <c r="K3207" s="18">
        <f t="shared" si="201"/>
        <v>0</v>
      </c>
      <c r="L3207" s="17">
        <f>VLOOKUP(A3207,'TB 2023'!B:M,12,0)</f>
        <v>9310.7199999999993</v>
      </c>
      <c r="M3207" s="18">
        <f t="shared" si="204"/>
        <v>0</v>
      </c>
      <c r="O3207" s="15"/>
      <c r="P3207" s="14" t="s">
        <v>120</v>
      </c>
      <c r="Q3207" s="14" t="s">
        <v>44</v>
      </c>
    </row>
    <row r="3208" spans="1:17" ht="12.75" customHeight="1">
      <c r="A3208" s="13">
        <v>10101040608</v>
      </c>
      <c r="B3208" s="14" t="s">
        <v>3224</v>
      </c>
      <c r="C3208" s="14">
        <v>0</v>
      </c>
      <c r="D3208" s="14">
        <v>0</v>
      </c>
      <c r="E3208" s="14">
        <v>2575.25</v>
      </c>
      <c r="F3208" s="14">
        <v>2575.25</v>
      </c>
      <c r="G3208" s="11">
        <f t="shared" si="202"/>
        <v>0</v>
      </c>
      <c r="H3208" s="12">
        <f t="shared" si="203"/>
        <v>0</v>
      </c>
      <c r="I3208" s="324" t="s">
        <v>159</v>
      </c>
      <c r="J3208" s="17">
        <f>VLOOKUP(A3208,'TB 2023'!B:J,9,0)</f>
        <v>0</v>
      </c>
      <c r="K3208" s="18">
        <f t="shared" si="201"/>
        <v>0</v>
      </c>
      <c r="L3208" s="17">
        <f>VLOOKUP(A3208,'TB 2023'!B:M,12,0)</f>
        <v>2575.25</v>
      </c>
      <c r="M3208" s="18">
        <f t="shared" si="204"/>
        <v>0</v>
      </c>
      <c r="O3208" s="15"/>
      <c r="P3208" s="14" t="s">
        <v>4040</v>
      </c>
      <c r="Q3208" s="14" t="s">
        <v>44</v>
      </c>
    </row>
    <row r="3209" spans="1:17" ht="12.75" customHeight="1">
      <c r="A3209" s="13">
        <v>10101040610</v>
      </c>
      <c r="B3209" s="14" t="s">
        <v>3225</v>
      </c>
      <c r="C3209" s="14">
        <v>0</v>
      </c>
      <c r="D3209" s="14">
        <v>0</v>
      </c>
      <c r="E3209" s="14">
        <v>0</v>
      </c>
      <c r="F3209" s="14">
        <v>0</v>
      </c>
      <c r="G3209" s="11">
        <f t="shared" si="202"/>
        <v>0</v>
      </c>
      <c r="H3209" s="12">
        <f t="shared" si="203"/>
        <v>0</v>
      </c>
      <c r="I3209" s="324" t="s">
        <v>159</v>
      </c>
      <c r="J3209" s="17">
        <f>VLOOKUP(A3209,'TB 2023'!B:J,9,0)</f>
        <v>0</v>
      </c>
      <c r="K3209" s="18">
        <f t="shared" si="201"/>
        <v>0</v>
      </c>
      <c r="L3209" s="17">
        <f>VLOOKUP(A3209,'TB 2023'!B:M,12,0)</f>
        <v>0</v>
      </c>
      <c r="M3209" s="18">
        <f t="shared" si="204"/>
        <v>0</v>
      </c>
      <c r="O3209" s="15"/>
      <c r="P3209" s="14" t="s">
        <v>4040</v>
      </c>
      <c r="Q3209" s="14" t="s">
        <v>44</v>
      </c>
    </row>
    <row r="3210" spans="1:17" ht="12.75" customHeight="1">
      <c r="A3210" s="13">
        <v>10101040611</v>
      </c>
      <c r="B3210" s="14" t="s">
        <v>3226</v>
      </c>
      <c r="C3210" s="14">
        <v>0</v>
      </c>
      <c r="D3210" s="14">
        <v>0</v>
      </c>
      <c r="E3210" s="14">
        <v>443722.35000000003</v>
      </c>
      <c r="F3210" s="14">
        <v>443722.35000000003</v>
      </c>
      <c r="G3210" s="11">
        <f t="shared" si="202"/>
        <v>0</v>
      </c>
      <c r="H3210" s="12">
        <f t="shared" si="203"/>
        <v>0</v>
      </c>
      <c r="I3210" s="324" t="s">
        <v>159</v>
      </c>
      <c r="J3210" s="17">
        <f>VLOOKUP(A3210,'TB 2023'!B:J,9,0)</f>
        <v>0</v>
      </c>
      <c r="K3210" s="18">
        <f t="shared" si="201"/>
        <v>0</v>
      </c>
      <c r="L3210" s="17">
        <f>VLOOKUP(A3210,'TB 2023'!B:M,12,0)</f>
        <v>443722.35000000003</v>
      </c>
      <c r="M3210" s="18">
        <f t="shared" si="204"/>
        <v>0</v>
      </c>
      <c r="O3210" s="15"/>
      <c r="P3210" s="14" t="s">
        <v>108</v>
      </c>
      <c r="Q3210" s="14" t="s">
        <v>44</v>
      </c>
    </row>
    <row r="3211" spans="1:17" ht="12.75" customHeight="1">
      <c r="A3211" s="13">
        <v>10101040612</v>
      </c>
      <c r="B3211" s="14" t="s">
        <v>3227</v>
      </c>
      <c r="C3211" s="14">
        <v>0</v>
      </c>
      <c r="D3211" s="14">
        <v>0</v>
      </c>
      <c r="E3211" s="14">
        <v>2265</v>
      </c>
      <c r="F3211" s="14">
        <v>2265</v>
      </c>
      <c r="G3211" s="11">
        <f t="shared" si="202"/>
        <v>0</v>
      </c>
      <c r="H3211" s="12">
        <f t="shared" si="203"/>
        <v>0</v>
      </c>
      <c r="I3211" s="324" t="s">
        <v>159</v>
      </c>
      <c r="J3211" s="17">
        <f>VLOOKUP(A3211,'TB 2023'!B:J,9,0)</f>
        <v>0</v>
      </c>
      <c r="K3211" s="18">
        <f t="shared" si="201"/>
        <v>0</v>
      </c>
      <c r="L3211" s="17">
        <f>VLOOKUP(A3211,'TB 2023'!B:M,12,0)</f>
        <v>2265</v>
      </c>
      <c r="M3211" s="18">
        <f t="shared" si="204"/>
        <v>0</v>
      </c>
      <c r="O3211" s="15"/>
      <c r="P3211" s="14" t="s">
        <v>108</v>
      </c>
      <c r="Q3211" s="14" t="s">
        <v>44</v>
      </c>
    </row>
    <row r="3212" spans="1:17" ht="12.75" customHeight="1">
      <c r="A3212" s="13">
        <v>10101040702</v>
      </c>
      <c r="B3212" s="14" t="s">
        <v>3228</v>
      </c>
      <c r="C3212" s="14">
        <v>0</v>
      </c>
      <c r="D3212" s="14">
        <v>0</v>
      </c>
      <c r="E3212" s="14">
        <v>44912.66</v>
      </c>
      <c r="F3212" s="14">
        <v>47896.429989999997</v>
      </c>
      <c r="G3212" s="11">
        <f t="shared" si="202"/>
        <v>0</v>
      </c>
      <c r="H3212" s="12">
        <f t="shared" si="203"/>
        <v>2983.7699899999934</v>
      </c>
      <c r="I3212" s="324" t="s">
        <v>159</v>
      </c>
      <c r="J3212" s="17">
        <f>VLOOKUP(A3212,'TB 2023'!B:J,9,0)</f>
        <v>0</v>
      </c>
      <c r="K3212" s="18">
        <f t="shared" si="201"/>
        <v>0</v>
      </c>
      <c r="L3212" s="17">
        <f>VLOOKUP(A3212,'TB 2023'!B:M,12,0)</f>
        <v>47896.429989999997</v>
      </c>
      <c r="M3212" s="18">
        <f t="shared" si="204"/>
        <v>0</v>
      </c>
      <c r="O3212" s="15"/>
      <c r="P3212" s="14" t="s">
        <v>108</v>
      </c>
      <c r="Q3212" s="14" t="s">
        <v>44</v>
      </c>
    </row>
    <row r="3213" spans="1:17" ht="12.75" customHeight="1">
      <c r="A3213" s="13">
        <v>10101040703</v>
      </c>
      <c r="B3213" s="14" t="s">
        <v>3229</v>
      </c>
      <c r="C3213" s="14">
        <v>3.2999999821186066E-3</v>
      </c>
      <c r="D3213" s="14">
        <v>0</v>
      </c>
      <c r="E3213" s="14">
        <v>366394.19</v>
      </c>
      <c r="F3213" s="14">
        <v>366394.19799999997</v>
      </c>
      <c r="G3213" s="11">
        <f t="shared" si="202"/>
        <v>0</v>
      </c>
      <c r="H3213" s="12">
        <f t="shared" si="203"/>
        <v>4.6999999904073775E-3</v>
      </c>
      <c r="I3213" s="324" t="s">
        <v>159</v>
      </c>
      <c r="J3213" s="17">
        <f>VLOOKUP(A3213,'TB 2023'!B:J,9,0)</f>
        <v>3.2999999821186066E-3</v>
      </c>
      <c r="K3213" s="18">
        <f t="shared" si="201"/>
        <v>0</v>
      </c>
      <c r="L3213" s="17">
        <f>VLOOKUP(A3213,'TB 2023'!B:M,12,0)</f>
        <v>366394.19799999997</v>
      </c>
      <c r="M3213" s="18">
        <f t="shared" si="204"/>
        <v>0</v>
      </c>
      <c r="O3213" s="15"/>
      <c r="P3213" s="14" t="s">
        <v>108</v>
      </c>
      <c r="Q3213" s="14" t="s">
        <v>44</v>
      </c>
    </row>
    <row r="3214" spans="1:17" ht="12.75" customHeight="1">
      <c r="A3214" s="13">
        <v>10101040704</v>
      </c>
      <c r="B3214" s="14" t="s">
        <v>3230</v>
      </c>
      <c r="C3214" s="14">
        <v>0</v>
      </c>
      <c r="D3214" s="14">
        <v>0</v>
      </c>
      <c r="E3214" s="14">
        <v>74308.19</v>
      </c>
      <c r="F3214" s="14">
        <v>74308.19</v>
      </c>
      <c r="G3214" s="11">
        <f t="shared" si="202"/>
        <v>0</v>
      </c>
      <c r="H3214" s="12">
        <f t="shared" si="203"/>
        <v>0</v>
      </c>
      <c r="I3214" s="324" t="s">
        <v>159</v>
      </c>
      <c r="J3214" s="17">
        <f>VLOOKUP(A3214,'TB 2023'!B:J,9,0)</f>
        <v>0</v>
      </c>
      <c r="K3214" s="18">
        <f t="shared" si="201"/>
        <v>0</v>
      </c>
      <c r="L3214" s="17">
        <f>VLOOKUP(A3214,'TB 2023'!B:M,12,0)</f>
        <v>74308.19</v>
      </c>
      <c r="M3214" s="18">
        <f t="shared" si="204"/>
        <v>0</v>
      </c>
      <c r="O3214" s="15"/>
      <c r="P3214" s="14" t="s">
        <v>98</v>
      </c>
    </row>
    <row r="3215" spans="1:17" ht="12.75" customHeight="1">
      <c r="A3215" s="13">
        <v>10101040705</v>
      </c>
      <c r="B3215" s="14" t="s">
        <v>3231</v>
      </c>
      <c r="C3215" s="14">
        <v>0</v>
      </c>
      <c r="D3215" s="14">
        <v>0</v>
      </c>
      <c r="E3215" s="14">
        <v>62411.950000000004</v>
      </c>
      <c r="F3215" s="14">
        <v>62411.950000000004</v>
      </c>
      <c r="G3215" s="11">
        <f t="shared" si="202"/>
        <v>0</v>
      </c>
      <c r="H3215" s="12">
        <f t="shared" si="203"/>
        <v>0</v>
      </c>
      <c r="I3215" s="324" t="s">
        <v>159</v>
      </c>
      <c r="J3215" s="17">
        <f>VLOOKUP(A3215,'TB 2023'!B:J,9,0)</f>
        <v>0</v>
      </c>
      <c r="K3215" s="18">
        <f t="shared" si="201"/>
        <v>0</v>
      </c>
      <c r="L3215" s="17">
        <f>VLOOKUP(A3215,'TB 2023'!B:M,12,0)</f>
        <v>62411.950000000004</v>
      </c>
      <c r="M3215" s="18">
        <f t="shared" si="204"/>
        <v>0</v>
      </c>
      <c r="O3215" s="15"/>
      <c r="P3215" s="14" t="s">
        <v>4041</v>
      </c>
      <c r="Q3215" s="14" t="s">
        <v>24</v>
      </c>
    </row>
    <row r="3216" spans="1:17" ht="12.75" customHeight="1">
      <c r="A3216" s="13">
        <v>10101040706</v>
      </c>
      <c r="B3216" s="14" t="s">
        <v>3232</v>
      </c>
      <c r="C3216" s="14">
        <v>0</v>
      </c>
      <c r="D3216" s="14">
        <v>0</v>
      </c>
      <c r="E3216" s="14">
        <v>491</v>
      </c>
      <c r="F3216" s="14">
        <v>491</v>
      </c>
      <c r="G3216" s="11">
        <f t="shared" si="202"/>
        <v>0</v>
      </c>
      <c r="H3216" s="12">
        <f t="shared" si="203"/>
        <v>0</v>
      </c>
      <c r="I3216" s="324" t="s">
        <v>159</v>
      </c>
      <c r="J3216" s="17">
        <f>VLOOKUP(A3216,'TB 2023'!B:J,9,0)</f>
        <v>0</v>
      </c>
      <c r="K3216" s="18">
        <f t="shared" si="201"/>
        <v>0</v>
      </c>
      <c r="L3216" s="17">
        <f>VLOOKUP(A3216,'TB 2023'!B:M,12,0)</f>
        <v>491</v>
      </c>
      <c r="M3216" s="18">
        <f t="shared" si="204"/>
        <v>0</v>
      </c>
      <c r="O3216" s="15"/>
      <c r="P3216" s="14" t="s">
        <v>4042</v>
      </c>
      <c r="Q3216" s="14" t="s">
        <v>24</v>
      </c>
    </row>
    <row r="3217" spans="1:17" ht="12.75" customHeight="1">
      <c r="A3217" s="13">
        <v>10101040707</v>
      </c>
      <c r="B3217" s="14" t="s">
        <v>3233</v>
      </c>
      <c r="C3217" s="14">
        <v>0</v>
      </c>
      <c r="D3217" s="14">
        <v>0</v>
      </c>
      <c r="E3217" s="14">
        <v>0</v>
      </c>
      <c r="F3217" s="14">
        <v>0</v>
      </c>
      <c r="G3217" s="11">
        <f t="shared" si="202"/>
        <v>0</v>
      </c>
      <c r="H3217" s="12">
        <f t="shared" si="203"/>
        <v>0</v>
      </c>
      <c r="I3217" s="324" t="s">
        <v>159</v>
      </c>
      <c r="J3217" s="17">
        <f>VLOOKUP(A3217,'TB 2023'!B:J,9,0)</f>
        <v>0</v>
      </c>
      <c r="K3217" s="18">
        <f t="shared" si="201"/>
        <v>0</v>
      </c>
      <c r="L3217" s="17">
        <f>VLOOKUP(A3217,'TB 2023'!B:M,12,0)</f>
        <v>0</v>
      </c>
      <c r="M3217" s="18">
        <f t="shared" si="204"/>
        <v>0</v>
      </c>
      <c r="O3217" s="15"/>
      <c r="P3217" s="14" t="e">
        <v>#REF!</v>
      </c>
      <c r="Q3217" s="14" t="s">
        <v>24</v>
      </c>
    </row>
    <row r="3218" spans="1:17" ht="12.75" customHeight="1">
      <c r="A3218" s="13">
        <v>10101040708</v>
      </c>
      <c r="B3218" s="14" t="s">
        <v>3234</v>
      </c>
      <c r="C3218" s="14">
        <v>0</v>
      </c>
      <c r="D3218" s="14">
        <v>0</v>
      </c>
      <c r="E3218" s="14">
        <v>21565.760000000002</v>
      </c>
      <c r="F3218" s="14">
        <v>21565.760000000002</v>
      </c>
      <c r="G3218" s="11">
        <f t="shared" si="202"/>
        <v>0</v>
      </c>
      <c r="H3218" s="12">
        <f t="shared" si="203"/>
        <v>0</v>
      </c>
      <c r="I3218" s="324" t="s">
        <v>159</v>
      </c>
      <c r="J3218" s="17">
        <f>VLOOKUP(A3218,'TB 2023'!B:J,9,0)</f>
        <v>0</v>
      </c>
      <c r="K3218" s="18">
        <f t="shared" si="201"/>
        <v>0</v>
      </c>
      <c r="L3218" s="17">
        <f>VLOOKUP(A3218,'TB 2023'!B:M,12,0)</f>
        <v>21565.760000000002</v>
      </c>
      <c r="M3218" s="18">
        <f t="shared" si="204"/>
        <v>0</v>
      </c>
      <c r="O3218" s="15"/>
      <c r="P3218" s="14" t="e">
        <v>#REF!</v>
      </c>
      <c r="Q3218" s="14" t="s">
        <v>24</v>
      </c>
    </row>
    <row r="3219" spans="1:17" ht="12.75" customHeight="1">
      <c r="A3219" s="13">
        <v>10101040709</v>
      </c>
      <c r="B3219" s="14" t="s">
        <v>3235</v>
      </c>
      <c r="C3219" s="14">
        <v>0</v>
      </c>
      <c r="D3219" s="14">
        <v>0</v>
      </c>
      <c r="E3219" s="14">
        <v>72707.5</v>
      </c>
      <c r="F3219" s="14">
        <v>72707.5</v>
      </c>
      <c r="G3219" s="11">
        <f t="shared" si="202"/>
        <v>0</v>
      </c>
      <c r="H3219" s="12">
        <f t="shared" si="203"/>
        <v>0</v>
      </c>
      <c r="I3219" s="324" t="s">
        <v>159</v>
      </c>
      <c r="J3219" s="17">
        <f>VLOOKUP(A3219,'TB 2023'!B:J,9,0)</f>
        <v>0</v>
      </c>
      <c r="K3219" s="18">
        <f t="shared" si="201"/>
        <v>0</v>
      </c>
      <c r="L3219" s="17">
        <f>VLOOKUP(A3219,'TB 2023'!B:M,12,0)</f>
        <v>72707.5</v>
      </c>
      <c r="M3219" s="18">
        <f t="shared" si="204"/>
        <v>0</v>
      </c>
      <c r="O3219" s="15"/>
      <c r="P3219" s="14" t="e">
        <v>#REF!</v>
      </c>
      <c r="Q3219" s="14" t="s">
        <v>24</v>
      </c>
    </row>
    <row r="3220" spans="1:17" ht="12.75" customHeight="1">
      <c r="A3220" s="13">
        <v>10101040710</v>
      </c>
      <c r="B3220" s="14" t="s">
        <v>3236</v>
      </c>
      <c r="C3220" s="14">
        <v>0</v>
      </c>
      <c r="D3220" s="14">
        <v>0</v>
      </c>
      <c r="E3220" s="14">
        <v>48185</v>
      </c>
      <c r="F3220" s="14">
        <v>48185</v>
      </c>
      <c r="G3220" s="11">
        <f t="shared" si="202"/>
        <v>0</v>
      </c>
      <c r="H3220" s="12">
        <f t="shared" si="203"/>
        <v>0</v>
      </c>
      <c r="I3220" s="324" t="s">
        <v>159</v>
      </c>
      <c r="J3220" s="17">
        <f>VLOOKUP(A3220,'TB 2023'!B:J,9,0)</f>
        <v>0</v>
      </c>
      <c r="K3220" s="18">
        <f t="shared" si="201"/>
        <v>0</v>
      </c>
      <c r="L3220" s="17">
        <f>VLOOKUP(A3220,'TB 2023'!B:M,12,0)</f>
        <v>48185</v>
      </c>
      <c r="M3220" s="18">
        <f t="shared" si="204"/>
        <v>0</v>
      </c>
      <c r="O3220" s="15"/>
      <c r="P3220" s="14" t="e">
        <v>#REF!</v>
      </c>
      <c r="Q3220" s="14" t="s">
        <v>24</v>
      </c>
    </row>
    <row r="3221" spans="1:17" ht="12.75" customHeight="1">
      <c r="A3221" s="13">
        <v>10101040711</v>
      </c>
      <c r="B3221" s="14" t="s">
        <v>3237</v>
      </c>
      <c r="C3221" s="14">
        <v>0</v>
      </c>
      <c r="D3221" s="14">
        <v>0</v>
      </c>
      <c r="E3221" s="14">
        <v>739</v>
      </c>
      <c r="F3221" s="14">
        <v>739</v>
      </c>
      <c r="G3221" s="11">
        <f t="shared" si="202"/>
        <v>0</v>
      </c>
      <c r="H3221" s="12">
        <f t="shared" si="203"/>
        <v>0</v>
      </c>
      <c r="I3221" s="324" t="s">
        <v>159</v>
      </c>
      <c r="J3221" s="17">
        <f>VLOOKUP(A3221,'TB 2023'!B:J,9,0)</f>
        <v>0</v>
      </c>
      <c r="K3221" s="18">
        <f t="shared" si="201"/>
        <v>0</v>
      </c>
      <c r="L3221" s="17">
        <f>VLOOKUP(A3221,'TB 2023'!B:M,12,0)</f>
        <v>739</v>
      </c>
      <c r="M3221" s="18">
        <f t="shared" si="204"/>
        <v>0</v>
      </c>
      <c r="O3221" s="15"/>
      <c r="P3221" s="14" t="s">
        <v>4043</v>
      </c>
      <c r="Q3221" s="14" t="s">
        <v>70</v>
      </c>
    </row>
    <row r="3222" spans="1:17" ht="12.75" customHeight="1">
      <c r="A3222" s="13">
        <v>10101040712</v>
      </c>
      <c r="B3222" s="14" t="s">
        <v>3238</v>
      </c>
      <c r="C3222" s="14">
        <v>0</v>
      </c>
      <c r="D3222" s="14">
        <v>0</v>
      </c>
      <c r="E3222" s="14">
        <v>0</v>
      </c>
      <c r="F3222" s="14">
        <v>0</v>
      </c>
      <c r="G3222" s="11">
        <f t="shared" si="202"/>
        <v>0</v>
      </c>
      <c r="H3222" s="12">
        <f t="shared" si="203"/>
        <v>0</v>
      </c>
      <c r="I3222" s="324" t="s">
        <v>159</v>
      </c>
      <c r="J3222" s="17">
        <f>VLOOKUP(A3222,'TB 2023'!B:J,9,0)</f>
        <v>0</v>
      </c>
      <c r="K3222" s="18">
        <f t="shared" si="201"/>
        <v>0</v>
      </c>
      <c r="L3222" s="17">
        <f>VLOOKUP(A3222,'TB 2023'!B:M,12,0)</f>
        <v>0</v>
      </c>
      <c r="M3222" s="18">
        <f t="shared" si="204"/>
        <v>0</v>
      </c>
      <c r="O3222" s="15"/>
      <c r="P3222" s="14" t="s">
        <v>71</v>
      </c>
      <c r="Q3222" s="14" t="s">
        <v>71</v>
      </c>
    </row>
    <row r="3223" spans="1:17" ht="12.75" customHeight="1">
      <c r="A3223" s="13">
        <v>10101040713</v>
      </c>
      <c r="B3223" s="14" t="s">
        <v>3239</v>
      </c>
      <c r="C3223" s="14">
        <v>0</v>
      </c>
      <c r="D3223" s="14">
        <v>0</v>
      </c>
      <c r="E3223" s="14">
        <v>1000</v>
      </c>
      <c r="F3223" s="14">
        <v>1000</v>
      </c>
      <c r="G3223" s="11">
        <f t="shared" si="202"/>
        <v>0</v>
      </c>
      <c r="H3223" s="12">
        <f t="shared" si="203"/>
        <v>0</v>
      </c>
      <c r="I3223" s="324" t="s">
        <v>159</v>
      </c>
      <c r="J3223" s="17">
        <f>VLOOKUP(A3223,'TB 2023'!B:J,9,0)</f>
        <v>0</v>
      </c>
      <c r="K3223" s="18">
        <f t="shared" si="201"/>
        <v>0</v>
      </c>
      <c r="L3223" s="17">
        <f>VLOOKUP(A3223,'TB 2023'!B:M,12,0)</f>
        <v>1000</v>
      </c>
      <c r="M3223" s="18">
        <f t="shared" si="204"/>
        <v>0</v>
      </c>
      <c r="O3223" s="15"/>
      <c r="P3223" s="14" t="s">
        <v>15</v>
      </c>
      <c r="Q3223" s="14" t="s">
        <v>66</v>
      </c>
    </row>
    <row r="3224" spans="1:17" ht="12.75" customHeight="1">
      <c r="A3224" s="13">
        <v>10101040714</v>
      </c>
      <c r="B3224" s="14" t="s">
        <v>3240</v>
      </c>
      <c r="C3224" s="14">
        <v>0</v>
      </c>
      <c r="D3224" s="14">
        <v>0</v>
      </c>
      <c r="E3224" s="14">
        <v>8535</v>
      </c>
      <c r="F3224" s="14">
        <v>8534.9999900000003</v>
      </c>
      <c r="G3224" s="11">
        <f t="shared" si="202"/>
        <v>9.9999997473787516E-6</v>
      </c>
      <c r="H3224" s="12">
        <f t="shared" si="203"/>
        <v>0</v>
      </c>
      <c r="I3224" s="324" t="s">
        <v>159</v>
      </c>
      <c r="J3224" s="17">
        <f>VLOOKUP(A3224,'TB 2023'!B:J,9,0)</f>
        <v>0</v>
      </c>
      <c r="K3224" s="18">
        <f t="shared" si="201"/>
        <v>0</v>
      </c>
      <c r="L3224" s="17">
        <f>VLOOKUP(A3224,'TB 2023'!B:M,12,0)</f>
        <v>8534.9999900000003</v>
      </c>
      <c r="M3224" s="18">
        <f t="shared" si="204"/>
        <v>0</v>
      </c>
      <c r="O3224" s="15"/>
      <c r="P3224" s="14" t="e">
        <v>#REF!</v>
      </c>
      <c r="Q3224" s="14" t="s">
        <v>4044</v>
      </c>
    </row>
    <row r="3225" spans="1:17" ht="12.75" customHeight="1">
      <c r="A3225" s="13">
        <v>10101040715</v>
      </c>
      <c r="B3225" s="14" t="s">
        <v>3241</v>
      </c>
      <c r="C3225" s="14">
        <v>0</v>
      </c>
      <c r="D3225" s="14">
        <v>0</v>
      </c>
      <c r="E3225" s="14">
        <v>5856</v>
      </c>
      <c r="F3225" s="14">
        <v>5856</v>
      </c>
      <c r="G3225" s="11">
        <f t="shared" si="202"/>
        <v>0</v>
      </c>
      <c r="H3225" s="12">
        <f t="shared" si="203"/>
        <v>0</v>
      </c>
      <c r="I3225" s="324" t="s">
        <v>159</v>
      </c>
      <c r="J3225" s="17">
        <f>VLOOKUP(A3225,'TB 2023'!B:J,9,0)</f>
        <v>0</v>
      </c>
      <c r="K3225" s="18">
        <f t="shared" si="201"/>
        <v>0</v>
      </c>
      <c r="L3225" s="17">
        <f>VLOOKUP(A3225,'TB 2023'!B:M,12,0)</f>
        <v>5856</v>
      </c>
      <c r="M3225" s="18">
        <f t="shared" si="204"/>
        <v>0</v>
      </c>
      <c r="O3225" s="15"/>
      <c r="P3225" s="14" t="s">
        <v>4045</v>
      </c>
      <c r="Q3225" s="14" t="s">
        <v>4046</v>
      </c>
    </row>
    <row r="3226" spans="1:17" ht="12.75" customHeight="1">
      <c r="A3226" s="13">
        <v>10101040716</v>
      </c>
      <c r="B3226" s="14" t="s">
        <v>3242</v>
      </c>
      <c r="C3226" s="14">
        <v>0</v>
      </c>
      <c r="D3226" s="14">
        <v>0</v>
      </c>
      <c r="E3226" s="14">
        <v>8108</v>
      </c>
      <c r="F3226" s="14">
        <v>8108</v>
      </c>
      <c r="G3226" s="11">
        <f t="shared" si="202"/>
        <v>0</v>
      </c>
      <c r="H3226" s="12">
        <f t="shared" si="203"/>
        <v>0</v>
      </c>
      <c r="I3226" s="324" t="s">
        <v>159</v>
      </c>
      <c r="J3226" s="17">
        <f>VLOOKUP(A3226,'TB 2023'!B:J,9,0)</f>
        <v>0</v>
      </c>
      <c r="K3226" s="18">
        <f t="shared" si="201"/>
        <v>0</v>
      </c>
      <c r="L3226" s="17">
        <f>VLOOKUP(A3226,'TB 2023'!B:M,12,0)</f>
        <v>8108</v>
      </c>
      <c r="M3226" s="18">
        <f t="shared" si="204"/>
        <v>0</v>
      </c>
      <c r="O3226" s="15"/>
      <c r="P3226" s="14" t="e">
        <v>#REF!</v>
      </c>
      <c r="Q3226" s="14" t="s">
        <v>24</v>
      </c>
    </row>
    <row r="3227" spans="1:17" ht="12.75" customHeight="1">
      <c r="A3227" s="13">
        <v>10101040717</v>
      </c>
      <c r="B3227" s="14" t="s">
        <v>3243</v>
      </c>
      <c r="C3227" s="14">
        <v>0</v>
      </c>
      <c r="D3227" s="14">
        <v>0</v>
      </c>
      <c r="E3227" s="14">
        <v>8833.57</v>
      </c>
      <c r="F3227" s="14">
        <v>8833.57</v>
      </c>
      <c r="G3227" s="11">
        <f t="shared" si="202"/>
        <v>0</v>
      </c>
      <c r="H3227" s="12">
        <f t="shared" si="203"/>
        <v>0</v>
      </c>
      <c r="I3227" s="324" t="s">
        <v>159</v>
      </c>
      <c r="J3227" s="17">
        <f>VLOOKUP(A3227,'TB 2023'!B:J,9,0)</f>
        <v>0</v>
      </c>
      <c r="K3227" s="18">
        <f t="shared" si="201"/>
        <v>0</v>
      </c>
      <c r="L3227" s="17">
        <f>VLOOKUP(A3227,'TB 2023'!B:M,12,0)</f>
        <v>8833.57</v>
      </c>
      <c r="M3227" s="18">
        <f t="shared" si="204"/>
        <v>0</v>
      </c>
      <c r="O3227" s="15"/>
      <c r="P3227" s="14" t="e">
        <v>#REF!</v>
      </c>
      <c r="Q3227" s="14" t="s">
        <v>24</v>
      </c>
    </row>
    <row r="3228" spans="1:17" ht="12.75" customHeight="1">
      <c r="A3228" s="13">
        <v>10101040718</v>
      </c>
      <c r="B3228" s="14" t="s">
        <v>3244</v>
      </c>
      <c r="C3228" s="14">
        <v>0</v>
      </c>
      <c r="D3228" s="14">
        <v>0</v>
      </c>
      <c r="E3228" s="14">
        <v>5000.6000000000004</v>
      </c>
      <c r="F3228" s="14">
        <v>5000.6000000000004</v>
      </c>
      <c r="G3228" s="11">
        <f t="shared" si="202"/>
        <v>0</v>
      </c>
      <c r="H3228" s="12">
        <f t="shared" si="203"/>
        <v>0</v>
      </c>
      <c r="I3228" s="324" t="s">
        <v>159</v>
      </c>
      <c r="J3228" s="17">
        <f>VLOOKUP(A3228,'TB 2023'!B:J,9,0)</f>
        <v>0</v>
      </c>
      <c r="K3228" s="18">
        <f t="shared" si="201"/>
        <v>0</v>
      </c>
      <c r="L3228" s="17">
        <f>VLOOKUP(A3228,'TB 2023'!B:M,12,0)</f>
        <v>5000.6000000000004</v>
      </c>
      <c r="M3228" s="18">
        <f t="shared" si="204"/>
        <v>0</v>
      </c>
      <c r="O3228" s="15"/>
      <c r="P3228" s="14" t="s">
        <v>4047</v>
      </c>
      <c r="Q3228" s="14" t="s">
        <v>72</v>
      </c>
    </row>
    <row r="3229" spans="1:17" ht="12.75" customHeight="1">
      <c r="A3229" s="13">
        <v>10101040719</v>
      </c>
      <c r="B3229" s="14" t="s">
        <v>3245</v>
      </c>
      <c r="C3229" s="14">
        <v>0</v>
      </c>
      <c r="D3229" s="14">
        <v>0</v>
      </c>
      <c r="E3229" s="14">
        <v>20075.47</v>
      </c>
      <c r="F3229" s="14">
        <v>20075.47</v>
      </c>
      <c r="G3229" s="11">
        <f t="shared" si="202"/>
        <v>0</v>
      </c>
      <c r="H3229" s="12">
        <f t="shared" si="203"/>
        <v>0</v>
      </c>
      <c r="I3229" s="324" t="s">
        <v>159</v>
      </c>
      <c r="J3229" s="17">
        <f>VLOOKUP(A3229,'TB 2023'!B:J,9,0)</f>
        <v>0</v>
      </c>
      <c r="K3229" s="18">
        <f t="shared" si="201"/>
        <v>0</v>
      </c>
      <c r="L3229" s="17">
        <f>VLOOKUP(A3229,'TB 2023'!B:M,12,0)</f>
        <v>20075.47</v>
      </c>
      <c r="M3229" s="18">
        <f t="shared" si="204"/>
        <v>0</v>
      </c>
      <c r="O3229" s="15"/>
      <c r="P3229" s="14" t="s">
        <v>53</v>
      </c>
      <c r="Q3229" s="14" t="s">
        <v>114</v>
      </c>
    </row>
    <row r="3230" spans="1:17" ht="12.75" customHeight="1">
      <c r="A3230" s="13">
        <v>10101040720</v>
      </c>
      <c r="B3230" s="14" t="s">
        <v>3246</v>
      </c>
      <c r="C3230" s="14">
        <v>0</v>
      </c>
      <c r="D3230" s="14">
        <v>0</v>
      </c>
      <c r="E3230" s="14">
        <v>1300</v>
      </c>
      <c r="F3230" s="14">
        <v>1300</v>
      </c>
      <c r="G3230" s="11">
        <f t="shared" si="202"/>
        <v>0</v>
      </c>
      <c r="H3230" s="12">
        <f t="shared" si="203"/>
        <v>0</v>
      </c>
      <c r="I3230" s="324" t="s">
        <v>159</v>
      </c>
      <c r="J3230" s="17">
        <f>VLOOKUP(A3230,'TB 2023'!B:J,9,0)</f>
        <v>0</v>
      </c>
      <c r="K3230" s="18">
        <f t="shared" si="201"/>
        <v>0</v>
      </c>
      <c r="L3230" s="17">
        <f>VLOOKUP(A3230,'TB 2023'!B:M,12,0)</f>
        <v>1300</v>
      </c>
      <c r="M3230" s="18">
        <f t="shared" si="204"/>
        <v>0</v>
      </c>
      <c r="O3230" s="15"/>
      <c r="P3230" s="14" t="s">
        <v>4048</v>
      </c>
      <c r="Q3230" s="14" t="s">
        <v>71</v>
      </c>
    </row>
    <row r="3231" spans="1:17" ht="12.75" customHeight="1">
      <c r="A3231" s="13">
        <v>10101040721</v>
      </c>
      <c r="B3231" s="14" t="s">
        <v>3247</v>
      </c>
      <c r="C3231" s="14">
        <v>0</v>
      </c>
      <c r="D3231" s="14">
        <v>0</v>
      </c>
      <c r="E3231" s="14">
        <v>7269</v>
      </c>
      <c r="F3231" s="14">
        <v>7269</v>
      </c>
      <c r="G3231" s="11">
        <f t="shared" si="202"/>
        <v>0</v>
      </c>
      <c r="H3231" s="12">
        <f t="shared" si="203"/>
        <v>0</v>
      </c>
      <c r="I3231" s="324" t="s">
        <v>159</v>
      </c>
      <c r="J3231" s="17">
        <f>VLOOKUP(A3231,'TB 2023'!B:J,9,0)</f>
        <v>0</v>
      </c>
      <c r="K3231" s="18">
        <f t="shared" si="201"/>
        <v>0</v>
      </c>
      <c r="L3231" s="17">
        <f>VLOOKUP(A3231,'TB 2023'!B:M,12,0)</f>
        <v>7269</v>
      </c>
      <c r="M3231" s="18">
        <f t="shared" si="204"/>
        <v>0</v>
      </c>
      <c r="O3231" s="15"/>
      <c r="P3231" s="14" t="s">
        <v>17</v>
      </c>
      <c r="Q3231" s="14" t="s">
        <v>4049</v>
      </c>
    </row>
    <row r="3232" spans="1:17" ht="12.75" hidden="1" customHeight="1">
      <c r="A3232" s="30">
        <v>81010100101</v>
      </c>
      <c r="B3232" s="31" t="s">
        <v>3436</v>
      </c>
      <c r="C3232" s="31">
        <v>0</v>
      </c>
      <c r="D3232" s="31">
        <v>0</v>
      </c>
      <c r="E3232" s="31">
        <v>18939.240000000002</v>
      </c>
      <c r="F3232" s="31">
        <v>18939.240000000002</v>
      </c>
      <c r="G3232" s="325">
        <f t="shared" si="202"/>
        <v>0</v>
      </c>
      <c r="H3232" s="326">
        <f t="shared" si="203"/>
        <v>0</v>
      </c>
      <c r="I3232" s="327" t="s">
        <v>4062</v>
      </c>
      <c r="J3232" s="17">
        <f>VLOOKUP(A3232,'TB 2023'!B:J,9,0)</f>
        <v>0</v>
      </c>
      <c r="K3232" s="18">
        <f t="shared" si="201"/>
        <v>0</v>
      </c>
      <c r="L3232" s="17">
        <f>VLOOKUP(A3232,'TB 2023'!B:M,12,0)</f>
        <v>18939.240000000002</v>
      </c>
      <c r="M3232" s="18">
        <f t="shared" si="204"/>
        <v>0</v>
      </c>
      <c r="N3232" s="14" t="e">
        <f>VLOOKUP(A3232,[1]Sheet1!$A$1:$D$65536,4,0)</f>
        <v>#N/A</v>
      </c>
      <c r="P3232" s="14" t="s">
        <v>23</v>
      </c>
      <c r="Q3232" s="14" t="s">
        <v>63</v>
      </c>
    </row>
    <row r="3233" spans="1:17" ht="12.75" hidden="1" customHeight="1">
      <c r="A3233" s="13">
        <v>81010100201</v>
      </c>
      <c r="B3233" s="14" t="s">
        <v>3437</v>
      </c>
      <c r="C3233" s="14">
        <v>237066.38</v>
      </c>
      <c r="D3233" s="14">
        <v>0</v>
      </c>
      <c r="E3233" s="14">
        <v>0</v>
      </c>
      <c r="F3233" s="14">
        <v>0</v>
      </c>
      <c r="G3233" s="11">
        <f t="shared" si="202"/>
        <v>237066.38</v>
      </c>
      <c r="H3233" s="12">
        <f t="shared" si="203"/>
        <v>0</v>
      </c>
      <c r="I3233" s="324" t="s">
        <v>4062</v>
      </c>
      <c r="J3233" s="17">
        <f>VLOOKUP(A3233,'TB 2023'!B:J,9,0)</f>
        <v>237066.38</v>
      </c>
      <c r="K3233" s="18">
        <f t="shared" si="201"/>
        <v>0</v>
      </c>
      <c r="L3233" s="17">
        <f>VLOOKUP(A3233,'TB 2023'!B:M,12,0)</f>
        <v>0</v>
      </c>
      <c r="M3233" s="18">
        <f t="shared" si="204"/>
        <v>0</v>
      </c>
      <c r="N3233" s="14" t="e">
        <f>VLOOKUP(A3233,[1]Sheet1!$A$1:$D$65536,4,0)</f>
        <v>#N/A</v>
      </c>
      <c r="P3233" s="14" t="s">
        <v>4050</v>
      </c>
      <c r="Q3233" s="14" t="s">
        <v>62</v>
      </c>
    </row>
    <row r="3234" spans="1:17" ht="12.75" hidden="1" customHeight="1">
      <c r="A3234" s="13">
        <v>81010100301</v>
      </c>
      <c r="B3234" s="14" t="s">
        <v>3438</v>
      </c>
      <c r="C3234" s="14">
        <v>0</v>
      </c>
      <c r="D3234" s="14">
        <v>0</v>
      </c>
      <c r="E3234" s="14">
        <v>0</v>
      </c>
      <c r="F3234" s="14">
        <v>0</v>
      </c>
      <c r="G3234" s="11">
        <f t="shared" si="202"/>
        <v>0</v>
      </c>
      <c r="H3234" s="12">
        <f t="shared" si="203"/>
        <v>0</v>
      </c>
      <c r="I3234" s="324" t="s">
        <v>4062</v>
      </c>
      <c r="J3234" s="17">
        <f>VLOOKUP(A3234,'TB 2023'!B:J,9,0)</f>
        <v>0</v>
      </c>
      <c r="K3234" s="18">
        <f t="shared" si="201"/>
        <v>0</v>
      </c>
      <c r="L3234" s="17">
        <f>VLOOKUP(A3234,'TB 2023'!B:M,12,0)</f>
        <v>0</v>
      </c>
      <c r="M3234" s="18">
        <f t="shared" si="204"/>
        <v>0</v>
      </c>
      <c r="N3234" s="14" t="e">
        <f>VLOOKUP(A3234,[1]Sheet1!$A$1:$D$65536,4,0)</f>
        <v>#N/A</v>
      </c>
      <c r="P3234" s="14" t="s">
        <v>23</v>
      </c>
      <c r="Q3234" s="14" t="s">
        <v>63</v>
      </c>
    </row>
    <row r="3235" spans="1:17" ht="12.75" hidden="1" customHeight="1">
      <c r="A3235" s="13">
        <v>81010100401</v>
      </c>
      <c r="B3235" s="14" t="s">
        <v>3439</v>
      </c>
      <c r="C3235" s="14">
        <v>0</v>
      </c>
      <c r="D3235" s="14">
        <v>0</v>
      </c>
      <c r="E3235" s="14">
        <v>56259.92</v>
      </c>
      <c r="F3235" s="14">
        <v>56259.92</v>
      </c>
      <c r="G3235" s="11">
        <f t="shared" si="202"/>
        <v>0</v>
      </c>
      <c r="H3235" s="12">
        <f t="shared" si="203"/>
        <v>0</v>
      </c>
      <c r="I3235" s="324" t="s">
        <v>4062</v>
      </c>
      <c r="J3235" s="17">
        <f>VLOOKUP(A3235,'TB 2023'!B:J,9,0)</f>
        <v>0</v>
      </c>
      <c r="K3235" s="18">
        <f t="shared" si="201"/>
        <v>0</v>
      </c>
      <c r="L3235" s="17">
        <f>VLOOKUP(A3235,'TB 2023'!B:M,12,0)</f>
        <v>56259.92</v>
      </c>
      <c r="M3235" s="18">
        <f t="shared" si="204"/>
        <v>0</v>
      </c>
      <c r="N3235" s="14" t="e">
        <f>VLOOKUP(A3235,[1]Sheet1!$A$1:$D$65536,4,0)</f>
        <v>#N/A</v>
      </c>
      <c r="P3235" s="14" t="s">
        <v>23</v>
      </c>
      <c r="Q3235" s="14" t="s">
        <v>63</v>
      </c>
    </row>
    <row r="3236" spans="1:17" ht="12.75" hidden="1" customHeight="1">
      <c r="A3236" s="13">
        <v>81010100501</v>
      </c>
      <c r="B3236" s="14" t="s">
        <v>3440</v>
      </c>
      <c r="C3236" s="14">
        <v>0</v>
      </c>
      <c r="D3236" s="14">
        <v>0</v>
      </c>
      <c r="E3236" s="14">
        <v>0</v>
      </c>
      <c r="F3236" s="14">
        <v>0</v>
      </c>
      <c r="G3236" s="11">
        <f t="shared" si="202"/>
        <v>0</v>
      </c>
      <c r="H3236" s="12">
        <f t="shared" si="203"/>
        <v>0</v>
      </c>
      <c r="I3236" s="324" t="s">
        <v>4062</v>
      </c>
      <c r="J3236" s="17">
        <f>VLOOKUP(A3236,'TB 2023'!B:J,9,0)</f>
        <v>0</v>
      </c>
      <c r="K3236" s="18">
        <f t="shared" si="201"/>
        <v>0</v>
      </c>
      <c r="L3236" s="17">
        <f>VLOOKUP(A3236,'TB 2023'!B:M,12,0)</f>
        <v>0</v>
      </c>
      <c r="M3236" s="18">
        <f t="shared" si="204"/>
        <v>0</v>
      </c>
      <c r="N3236" s="14" t="e">
        <f>VLOOKUP(A3236,[1]Sheet1!$A$1:$D$65536,4,0)</f>
        <v>#N/A</v>
      </c>
      <c r="P3236" s="14" t="s">
        <v>18</v>
      </c>
      <c r="Q3236" s="14" t="s">
        <v>67</v>
      </c>
    </row>
    <row r="3237" spans="1:17" ht="12.75" hidden="1" customHeight="1">
      <c r="A3237" s="13">
        <v>81010100601</v>
      </c>
      <c r="B3237" s="14" t="s">
        <v>3441</v>
      </c>
      <c r="C3237" s="14">
        <v>375706.84</v>
      </c>
      <c r="D3237" s="14">
        <v>0</v>
      </c>
      <c r="E3237" s="14">
        <v>0</v>
      </c>
      <c r="F3237" s="14">
        <v>0</v>
      </c>
      <c r="G3237" s="11">
        <f t="shared" si="202"/>
        <v>375706.84</v>
      </c>
      <c r="H3237" s="12">
        <f t="shared" si="203"/>
        <v>0</v>
      </c>
      <c r="I3237" s="324" t="s">
        <v>4062</v>
      </c>
      <c r="J3237" s="17">
        <f>VLOOKUP(A3237,'TB 2023'!B:J,9,0)</f>
        <v>375706.84</v>
      </c>
      <c r="K3237" s="18">
        <f t="shared" si="201"/>
        <v>0</v>
      </c>
      <c r="L3237" s="17">
        <f>VLOOKUP(A3237,'TB 2023'!B:M,12,0)</f>
        <v>0</v>
      </c>
      <c r="M3237" s="18">
        <f t="shared" si="204"/>
        <v>0</v>
      </c>
      <c r="N3237" s="14" t="e">
        <f>VLOOKUP(A3237,[1]Sheet1!$A$1:$D$65536,4,0)</f>
        <v>#N/A</v>
      </c>
      <c r="P3237" s="14" t="s">
        <v>4047</v>
      </c>
      <c r="Q3237" s="14" t="s">
        <v>72</v>
      </c>
    </row>
    <row r="3238" spans="1:17" ht="12.75" hidden="1" customHeight="1">
      <c r="A3238" s="13">
        <v>81010100602</v>
      </c>
      <c r="B3238" s="14" t="s">
        <v>3442</v>
      </c>
      <c r="C3238" s="14">
        <v>163335.65</v>
      </c>
      <c r="D3238" s="14">
        <v>0</v>
      </c>
      <c r="E3238" s="14">
        <v>0</v>
      </c>
      <c r="F3238" s="14">
        <v>0</v>
      </c>
      <c r="G3238" s="11">
        <f t="shared" si="202"/>
        <v>163335.65</v>
      </c>
      <c r="H3238" s="12">
        <f t="shared" si="203"/>
        <v>0</v>
      </c>
      <c r="I3238" s="324" t="s">
        <v>4062</v>
      </c>
      <c r="J3238" s="17">
        <f>VLOOKUP(A3238,'TB 2023'!B:J,9,0)</f>
        <v>163335.65</v>
      </c>
      <c r="K3238" s="18">
        <f t="shared" si="201"/>
        <v>0</v>
      </c>
      <c r="L3238" s="17">
        <f>VLOOKUP(A3238,'TB 2023'!B:M,12,0)</f>
        <v>0</v>
      </c>
      <c r="M3238" s="18">
        <f t="shared" si="204"/>
        <v>0</v>
      </c>
      <c r="N3238" s="14" t="e">
        <f>VLOOKUP(A3238,[1]Sheet1!$A$1:$D$65536,4,0)</f>
        <v>#N/A</v>
      </c>
      <c r="P3238" s="14" t="s">
        <v>4051</v>
      </c>
      <c r="Q3238" s="14" t="s">
        <v>71</v>
      </c>
    </row>
    <row r="3239" spans="1:17" ht="12.75" hidden="1" customHeight="1">
      <c r="A3239" s="13">
        <v>81010100701</v>
      </c>
      <c r="B3239" s="14" t="s">
        <v>3443</v>
      </c>
      <c r="C3239" s="14">
        <v>1230</v>
      </c>
      <c r="D3239" s="14">
        <v>0</v>
      </c>
      <c r="E3239" s="14">
        <v>0</v>
      </c>
      <c r="F3239" s="14">
        <v>1230</v>
      </c>
      <c r="G3239" s="11">
        <f t="shared" si="202"/>
        <v>0</v>
      </c>
      <c r="H3239" s="12">
        <f t="shared" si="203"/>
        <v>0</v>
      </c>
      <c r="I3239" s="324" t="s">
        <v>4062</v>
      </c>
      <c r="J3239" s="17">
        <f>VLOOKUP(A3239,'TB 2023'!B:J,9,0)</f>
        <v>1230</v>
      </c>
      <c r="K3239" s="18">
        <f t="shared" si="201"/>
        <v>0</v>
      </c>
      <c r="L3239" s="17">
        <f>VLOOKUP(A3239,'TB 2023'!B:M,12,0)</f>
        <v>1230</v>
      </c>
      <c r="M3239" s="18">
        <f t="shared" si="204"/>
        <v>0</v>
      </c>
      <c r="N3239" s="14" t="e">
        <f>VLOOKUP(A3239,[1]Sheet1!$A$1:$D$65536,4,0)</f>
        <v>#N/A</v>
      </c>
      <c r="P3239" s="14" t="s">
        <v>4052</v>
      </c>
      <c r="Q3239" s="14" t="s">
        <v>62</v>
      </c>
    </row>
    <row r="3240" spans="1:17" ht="12.75" hidden="1" customHeight="1">
      <c r="A3240" s="13">
        <v>81010100801</v>
      </c>
      <c r="B3240" s="14" t="s">
        <v>3444</v>
      </c>
      <c r="C3240" s="14">
        <v>91367.51</v>
      </c>
      <c r="D3240" s="14">
        <v>0</v>
      </c>
      <c r="E3240" s="14">
        <v>0</v>
      </c>
      <c r="F3240" s="14">
        <v>0</v>
      </c>
      <c r="G3240" s="11">
        <f t="shared" si="202"/>
        <v>91367.51</v>
      </c>
      <c r="H3240" s="12">
        <f t="shared" si="203"/>
        <v>0</v>
      </c>
      <c r="I3240" s="324" t="s">
        <v>4062</v>
      </c>
      <c r="J3240" s="17">
        <f>VLOOKUP(A3240,'TB 2023'!B:J,9,0)</f>
        <v>91367.51</v>
      </c>
      <c r="K3240" s="18">
        <f t="shared" si="201"/>
        <v>0</v>
      </c>
      <c r="L3240" s="17">
        <f>VLOOKUP(A3240,'TB 2023'!B:M,12,0)</f>
        <v>0</v>
      </c>
      <c r="M3240" s="18">
        <f t="shared" si="204"/>
        <v>0</v>
      </c>
      <c r="N3240" s="14" t="e">
        <f>VLOOKUP(A3240,[1]Sheet1!$A$1:$D$65536,4,0)</f>
        <v>#N/A</v>
      </c>
      <c r="P3240" s="14" t="s">
        <v>18</v>
      </c>
      <c r="Q3240" s="14" t="s">
        <v>67</v>
      </c>
    </row>
    <row r="3241" spans="1:17" ht="12.75" hidden="1" customHeight="1">
      <c r="A3241" s="13">
        <v>81010100901</v>
      </c>
      <c r="B3241" s="14" t="s">
        <v>3445</v>
      </c>
      <c r="C3241" s="14">
        <v>0</v>
      </c>
      <c r="D3241" s="14">
        <v>0</v>
      </c>
      <c r="E3241" s="14">
        <v>0</v>
      </c>
      <c r="F3241" s="14">
        <v>0</v>
      </c>
      <c r="G3241" s="11">
        <f t="shared" si="202"/>
        <v>0</v>
      </c>
      <c r="H3241" s="12">
        <f t="shared" si="203"/>
        <v>0</v>
      </c>
      <c r="I3241" s="324" t="s">
        <v>4062</v>
      </c>
      <c r="J3241" s="17">
        <f>VLOOKUP(A3241,'TB 2023'!B:J,9,0)</f>
        <v>0</v>
      </c>
      <c r="K3241" s="18">
        <f t="shared" si="201"/>
        <v>0</v>
      </c>
      <c r="L3241" s="17">
        <f>VLOOKUP(A3241,'TB 2023'!B:M,12,0)</f>
        <v>0</v>
      </c>
      <c r="M3241" s="18">
        <f t="shared" si="204"/>
        <v>0</v>
      </c>
      <c r="N3241" s="14" t="e">
        <f>VLOOKUP(A3241,[1]Sheet1!$A$1:$D$65536,4,0)</f>
        <v>#N/A</v>
      </c>
      <c r="P3241" s="14" t="s">
        <v>16</v>
      </c>
      <c r="Q3241" s="14" t="s">
        <v>67</v>
      </c>
    </row>
    <row r="3242" spans="1:17" ht="12.75" hidden="1" customHeight="1">
      <c r="A3242" s="13">
        <v>81010101001</v>
      </c>
      <c r="B3242" s="14" t="s">
        <v>3446</v>
      </c>
      <c r="C3242" s="14">
        <v>345836</v>
      </c>
      <c r="D3242" s="14">
        <v>0</v>
      </c>
      <c r="E3242" s="14">
        <v>0</v>
      </c>
      <c r="F3242" s="14">
        <v>331488.7</v>
      </c>
      <c r="G3242" s="11">
        <f t="shared" si="202"/>
        <v>14347.299999999988</v>
      </c>
      <c r="H3242" s="12">
        <f t="shared" si="203"/>
        <v>0</v>
      </c>
      <c r="I3242" s="324" t="s">
        <v>4062</v>
      </c>
      <c r="J3242" s="17">
        <f>VLOOKUP(A3242,'TB 2023'!B:J,9,0)</f>
        <v>345836</v>
      </c>
      <c r="K3242" s="18">
        <f t="shared" si="201"/>
        <v>0</v>
      </c>
      <c r="L3242" s="17">
        <f>VLOOKUP(A3242,'TB 2023'!B:M,12,0)</f>
        <v>331488.7</v>
      </c>
      <c r="M3242" s="18">
        <f t="shared" si="204"/>
        <v>0</v>
      </c>
      <c r="N3242" s="14" t="e">
        <f>VLOOKUP(A3242,[1]Sheet1!$A$1:$D$65536,4,0)</f>
        <v>#N/A</v>
      </c>
      <c r="P3242" s="14" t="s">
        <v>4053</v>
      </c>
      <c r="Q3242" s="14" t="s">
        <v>69</v>
      </c>
    </row>
    <row r="3243" spans="1:17" ht="12.75" hidden="1" customHeight="1">
      <c r="A3243" s="13">
        <v>81010101101</v>
      </c>
      <c r="B3243" s="14" t="s">
        <v>3447</v>
      </c>
      <c r="C3243" s="14">
        <v>104739.26000000001</v>
      </c>
      <c r="D3243" s="14">
        <v>0</v>
      </c>
      <c r="E3243" s="14">
        <v>78472.58</v>
      </c>
      <c r="F3243" s="14">
        <v>149703.88</v>
      </c>
      <c r="G3243" s="11">
        <f t="shared" si="202"/>
        <v>33507.960000000021</v>
      </c>
      <c r="H3243" s="12">
        <f t="shared" si="203"/>
        <v>0</v>
      </c>
      <c r="I3243" s="324" t="s">
        <v>4062</v>
      </c>
      <c r="J3243" s="17">
        <f>VLOOKUP(A3243,'TB 2023'!B:J,9,0)</f>
        <v>104739.26000000001</v>
      </c>
      <c r="K3243" s="18">
        <f t="shared" si="201"/>
        <v>0</v>
      </c>
      <c r="L3243" s="17">
        <f>VLOOKUP(A3243,'TB 2023'!B:M,12,0)</f>
        <v>149703.88</v>
      </c>
      <c r="M3243" s="18">
        <f t="shared" si="204"/>
        <v>0</v>
      </c>
      <c r="N3243" s="14" t="e">
        <f>VLOOKUP(A3243,[1]Sheet1!$A$1:$D$65536,4,0)</f>
        <v>#N/A</v>
      </c>
      <c r="P3243" s="14" t="s">
        <v>14</v>
      </c>
      <c r="Q3243" s="14" t="s">
        <v>71</v>
      </c>
    </row>
    <row r="3244" spans="1:17" ht="12.75" hidden="1" customHeight="1">
      <c r="A3244" s="13">
        <v>81010101102</v>
      </c>
      <c r="B3244" s="14" t="s">
        <v>3448</v>
      </c>
      <c r="C3244" s="14">
        <v>71012.89</v>
      </c>
      <c r="D3244" s="14">
        <v>0</v>
      </c>
      <c r="E3244" s="14">
        <v>0</v>
      </c>
      <c r="F3244" s="14">
        <v>0</v>
      </c>
      <c r="G3244" s="11">
        <f t="shared" si="202"/>
        <v>71012.89</v>
      </c>
      <c r="H3244" s="12">
        <f t="shared" si="203"/>
        <v>0</v>
      </c>
      <c r="I3244" s="324" t="s">
        <v>4062</v>
      </c>
      <c r="J3244" s="17">
        <f>VLOOKUP(A3244,'TB 2023'!B:J,9,0)</f>
        <v>71012.89</v>
      </c>
      <c r="K3244" s="18">
        <f t="shared" si="201"/>
        <v>0</v>
      </c>
      <c r="L3244" s="17">
        <f>VLOOKUP(A3244,'TB 2023'!B:M,12,0)</f>
        <v>0</v>
      </c>
      <c r="M3244" s="18">
        <f t="shared" si="204"/>
        <v>0</v>
      </c>
      <c r="N3244" s="14" t="e">
        <f>VLOOKUP(A3244,[1]Sheet1!$A$1:$D$65536,4,0)</f>
        <v>#N/A</v>
      </c>
      <c r="P3244" s="14" t="s">
        <v>4054</v>
      </c>
      <c r="Q3244" s="14" t="s">
        <v>69</v>
      </c>
    </row>
    <row r="3245" spans="1:17" ht="12.75" hidden="1" customHeight="1">
      <c r="A3245" s="13">
        <v>81010101103</v>
      </c>
      <c r="B3245" s="14" t="s">
        <v>3449</v>
      </c>
      <c r="C3245" s="14">
        <v>0</v>
      </c>
      <c r="D3245" s="14">
        <v>0</v>
      </c>
      <c r="E3245" s="14">
        <v>0</v>
      </c>
      <c r="F3245" s="14">
        <v>0</v>
      </c>
      <c r="G3245" s="11">
        <f t="shared" si="202"/>
        <v>0</v>
      </c>
      <c r="H3245" s="12">
        <f t="shared" si="203"/>
        <v>0</v>
      </c>
      <c r="I3245" s="324" t="s">
        <v>4062</v>
      </c>
      <c r="J3245" s="17">
        <f>VLOOKUP(A3245,'TB 2023'!B:J,9,0)</f>
        <v>0</v>
      </c>
      <c r="K3245" s="18">
        <f t="shared" si="201"/>
        <v>0</v>
      </c>
      <c r="L3245" s="17">
        <f>VLOOKUP(A3245,'TB 2023'!B:M,12,0)</f>
        <v>0</v>
      </c>
      <c r="M3245" s="18">
        <f t="shared" si="204"/>
        <v>0</v>
      </c>
      <c r="N3245" s="14" t="e">
        <f>VLOOKUP(A3245,[1]Sheet1!$A$1:$D$65536,4,0)</f>
        <v>#N/A</v>
      </c>
      <c r="P3245" s="14" t="s">
        <v>4055</v>
      </c>
      <c r="Q3245" s="14" t="s">
        <v>69</v>
      </c>
    </row>
    <row r="3246" spans="1:17" ht="12.75" hidden="1" customHeight="1">
      <c r="A3246" s="13">
        <v>81010101201</v>
      </c>
      <c r="B3246" s="14" t="s">
        <v>3450</v>
      </c>
      <c r="C3246" s="14">
        <v>0</v>
      </c>
      <c r="D3246" s="14">
        <v>0</v>
      </c>
      <c r="E3246" s="14">
        <v>0</v>
      </c>
      <c r="F3246" s="14">
        <v>0</v>
      </c>
      <c r="G3246" s="11">
        <f t="shared" si="202"/>
        <v>0</v>
      </c>
      <c r="H3246" s="12">
        <f t="shared" si="203"/>
        <v>0</v>
      </c>
      <c r="I3246" s="324" t="s">
        <v>4062</v>
      </c>
      <c r="J3246" s="17">
        <f>VLOOKUP(A3246,'TB 2023'!B:J,9,0)</f>
        <v>0</v>
      </c>
      <c r="K3246" s="18">
        <f t="shared" si="201"/>
        <v>0</v>
      </c>
      <c r="L3246" s="17">
        <f>VLOOKUP(A3246,'TB 2023'!B:M,12,0)</f>
        <v>0</v>
      </c>
      <c r="M3246" s="18">
        <f t="shared" si="204"/>
        <v>0</v>
      </c>
      <c r="N3246" s="14" t="e">
        <f>VLOOKUP(A3246,[1]Sheet1!$A$1:$D$65536,4,0)</f>
        <v>#N/A</v>
      </c>
      <c r="P3246" s="14" t="s">
        <v>4056</v>
      </c>
      <c r="Q3246" s="14" t="s">
        <v>4057</v>
      </c>
    </row>
    <row r="3247" spans="1:17" ht="12.75" hidden="1" customHeight="1">
      <c r="A3247" s="13">
        <v>81010101301</v>
      </c>
      <c r="B3247" s="14" t="s">
        <v>3451</v>
      </c>
      <c r="C3247" s="14">
        <v>0</v>
      </c>
      <c r="D3247" s="14">
        <v>0</v>
      </c>
      <c r="E3247" s="14">
        <v>0</v>
      </c>
      <c r="F3247" s="14">
        <v>0</v>
      </c>
      <c r="G3247" s="11">
        <f t="shared" si="202"/>
        <v>0</v>
      </c>
      <c r="H3247" s="12">
        <f t="shared" si="203"/>
        <v>0</v>
      </c>
      <c r="I3247" s="324" t="s">
        <v>4062</v>
      </c>
      <c r="J3247" s="17">
        <f>VLOOKUP(A3247,'TB 2023'!B:J,9,0)</f>
        <v>0</v>
      </c>
      <c r="K3247" s="18">
        <f t="shared" si="201"/>
        <v>0</v>
      </c>
      <c r="L3247" s="17">
        <f>VLOOKUP(A3247,'TB 2023'!B:M,12,0)</f>
        <v>0</v>
      </c>
      <c r="M3247" s="18">
        <f t="shared" si="204"/>
        <v>0</v>
      </c>
      <c r="N3247" s="14" t="e">
        <f>VLOOKUP(A3247,[1]Sheet1!$A$1:$D$65536,4,0)</f>
        <v>#N/A</v>
      </c>
      <c r="P3247" s="14" t="s">
        <v>4058</v>
      </c>
      <c r="Q3247" s="14" t="s">
        <v>69</v>
      </c>
    </row>
    <row r="3248" spans="1:17" ht="12.75" hidden="1" customHeight="1">
      <c r="A3248" s="13">
        <v>81010101401</v>
      </c>
      <c r="B3248" s="14" t="s">
        <v>3452</v>
      </c>
      <c r="C3248" s="14">
        <v>28750</v>
      </c>
      <c r="D3248" s="14">
        <v>0</v>
      </c>
      <c r="E3248" s="14">
        <v>0</v>
      </c>
      <c r="F3248" s="14">
        <v>28750</v>
      </c>
      <c r="G3248" s="11">
        <f t="shared" si="202"/>
        <v>0</v>
      </c>
      <c r="H3248" s="12">
        <f t="shared" si="203"/>
        <v>0</v>
      </c>
      <c r="I3248" s="324" t="s">
        <v>4062</v>
      </c>
      <c r="J3248" s="17">
        <f>VLOOKUP(A3248,'TB 2023'!B:J,9,0)</f>
        <v>28750</v>
      </c>
      <c r="K3248" s="18">
        <f t="shared" si="201"/>
        <v>0</v>
      </c>
      <c r="L3248" s="17">
        <f>VLOOKUP(A3248,'TB 2023'!B:M,12,0)</f>
        <v>28750</v>
      </c>
      <c r="M3248" s="18">
        <f t="shared" si="204"/>
        <v>0</v>
      </c>
      <c r="N3248" s="14" t="e">
        <f>VLOOKUP(A3248,[1]Sheet1!$A$1:$D$65536,4,0)</f>
        <v>#N/A</v>
      </c>
      <c r="P3248" s="14" t="s">
        <v>23</v>
      </c>
      <c r="Q3248" s="14" t="s">
        <v>69</v>
      </c>
    </row>
    <row r="3249" spans="1:17" ht="12.75" hidden="1" customHeight="1">
      <c r="A3249" s="13">
        <v>81010101501</v>
      </c>
      <c r="B3249" s="14" t="s">
        <v>3453</v>
      </c>
      <c r="C3249" s="14">
        <v>0</v>
      </c>
      <c r="D3249" s="14">
        <v>0</v>
      </c>
      <c r="E3249" s="14">
        <v>0</v>
      </c>
      <c r="F3249" s="14">
        <v>0</v>
      </c>
      <c r="G3249" s="11">
        <f t="shared" si="202"/>
        <v>0</v>
      </c>
      <c r="H3249" s="12">
        <f t="shared" si="203"/>
        <v>0</v>
      </c>
      <c r="I3249" s="324" t="s">
        <v>4062</v>
      </c>
      <c r="J3249" s="17">
        <f>VLOOKUP(A3249,'TB 2023'!B:J,9,0)</f>
        <v>0</v>
      </c>
      <c r="K3249" s="18">
        <f t="shared" si="201"/>
        <v>0</v>
      </c>
      <c r="L3249" s="17">
        <f>VLOOKUP(A3249,'TB 2023'!B:M,12,0)</f>
        <v>0</v>
      </c>
      <c r="M3249" s="18">
        <f t="shared" si="204"/>
        <v>0</v>
      </c>
      <c r="N3249" s="14" t="e">
        <f>VLOOKUP(A3249,[1]Sheet1!$A$1:$D$65536,4,0)</f>
        <v>#N/A</v>
      </c>
      <c r="P3249" s="14" t="s">
        <v>4059</v>
      </c>
      <c r="Q3249" s="14" t="s">
        <v>4060</v>
      </c>
    </row>
    <row r="3250" spans="1:17" ht="12.75" hidden="1" customHeight="1">
      <c r="A3250" s="13">
        <v>81010101601</v>
      </c>
      <c r="B3250" s="14" t="s">
        <v>3454</v>
      </c>
      <c r="C3250" s="14">
        <v>0</v>
      </c>
      <c r="D3250" s="14">
        <v>0</v>
      </c>
      <c r="E3250" s="14">
        <v>0</v>
      </c>
      <c r="F3250" s="14">
        <v>0</v>
      </c>
      <c r="G3250" s="11">
        <f t="shared" si="202"/>
        <v>0</v>
      </c>
      <c r="H3250" s="12">
        <f t="shared" si="203"/>
        <v>0</v>
      </c>
      <c r="I3250" s="324" t="s">
        <v>4062</v>
      </c>
      <c r="J3250" s="17">
        <f>VLOOKUP(A3250,'TB 2023'!B:J,9,0)</f>
        <v>0</v>
      </c>
      <c r="K3250" s="18">
        <f t="shared" si="201"/>
        <v>0</v>
      </c>
      <c r="L3250" s="17">
        <f>VLOOKUP(A3250,'TB 2023'!B:M,12,0)</f>
        <v>0</v>
      </c>
      <c r="M3250" s="18">
        <f t="shared" si="204"/>
        <v>0</v>
      </c>
      <c r="N3250" s="14" t="e">
        <f>VLOOKUP(A3250,[1]Sheet1!$A$1:$D$65536,4,0)</f>
        <v>#N/A</v>
      </c>
      <c r="P3250" s="14" t="s">
        <v>4055</v>
      </c>
      <c r="Q3250" s="14" t="s">
        <v>69</v>
      </c>
    </row>
    <row r="3251" spans="1:17" ht="12.75" hidden="1" customHeight="1">
      <c r="A3251" s="13">
        <v>81010101701</v>
      </c>
      <c r="B3251" s="14" t="s">
        <v>3455</v>
      </c>
      <c r="C3251" s="14">
        <v>84464</v>
      </c>
      <c r="D3251" s="14">
        <v>0</v>
      </c>
      <c r="E3251" s="14">
        <v>1019519.1</v>
      </c>
      <c r="F3251" s="14">
        <v>1103983.1000000001</v>
      </c>
      <c r="G3251" s="11">
        <f t="shared" si="202"/>
        <v>0</v>
      </c>
      <c r="H3251" s="12">
        <f t="shared" si="203"/>
        <v>0</v>
      </c>
      <c r="I3251" s="324" t="s">
        <v>4062</v>
      </c>
      <c r="J3251" s="17">
        <f>VLOOKUP(A3251,'TB 2023'!B:J,9,0)</f>
        <v>84464</v>
      </c>
      <c r="K3251" s="18">
        <f t="shared" si="201"/>
        <v>0</v>
      </c>
      <c r="L3251" s="17">
        <f>VLOOKUP(A3251,'TB 2023'!B:M,12,0)</f>
        <v>1103983.1000000001</v>
      </c>
      <c r="M3251" s="18">
        <f t="shared" si="204"/>
        <v>0</v>
      </c>
      <c r="N3251" s="14" t="e">
        <f>VLOOKUP(A3251,[1]Sheet1!$A$1:$D$65536,4,0)</f>
        <v>#N/A</v>
      </c>
      <c r="P3251" s="14" t="s">
        <v>4055</v>
      </c>
      <c r="Q3251" s="14" t="s">
        <v>69</v>
      </c>
    </row>
    <row r="3252" spans="1:17" ht="12.75" hidden="1" customHeight="1">
      <c r="A3252" s="13">
        <v>81010101702</v>
      </c>
      <c r="B3252" s="14" t="s">
        <v>3456</v>
      </c>
      <c r="C3252" s="14">
        <v>0</v>
      </c>
      <c r="D3252" s="14">
        <v>0</v>
      </c>
      <c r="E3252" s="14">
        <v>0</v>
      </c>
      <c r="F3252" s="14">
        <v>0</v>
      </c>
      <c r="G3252" s="11">
        <f t="shared" si="202"/>
        <v>0</v>
      </c>
      <c r="H3252" s="12">
        <f t="shared" si="203"/>
        <v>0</v>
      </c>
      <c r="I3252" s="324" t="s">
        <v>4062</v>
      </c>
      <c r="J3252" s="17">
        <f>VLOOKUP(A3252,'TB 2023'!B:J,9,0)</f>
        <v>0</v>
      </c>
      <c r="K3252" s="18">
        <f t="shared" si="201"/>
        <v>0</v>
      </c>
      <c r="L3252" s="17">
        <f>VLOOKUP(A3252,'TB 2023'!B:M,12,0)</f>
        <v>0</v>
      </c>
      <c r="M3252" s="18">
        <f t="shared" si="204"/>
        <v>0</v>
      </c>
      <c r="N3252" s="14" t="e">
        <f>VLOOKUP(A3252,[1]Sheet1!$A$1:$D$65536,4,0)</f>
        <v>#N/A</v>
      </c>
      <c r="P3252" s="14" t="s">
        <v>4041</v>
      </c>
      <c r="Q3252" s="14" t="s">
        <v>24</v>
      </c>
    </row>
    <row r="3253" spans="1:17" ht="12.75" hidden="1" customHeight="1">
      <c r="A3253" s="13">
        <v>81010101703</v>
      </c>
      <c r="B3253" s="14" t="s">
        <v>3457</v>
      </c>
      <c r="C3253" s="14">
        <v>0</v>
      </c>
      <c r="D3253" s="14">
        <v>0</v>
      </c>
      <c r="E3253" s="14">
        <v>36225</v>
      </c>
      <c r="F3253" s="14">
        <v>36225</v>
      </c>
      <c r="G3253" s="11">
        <f t="shared" si="202"/>
        <v>0</v>
      </c>
      <c r="H3253" s="12">
        <f t="shared" si="203"/>
        <v>0</v>
      </c>
      <c r="I3253" s="324" t="s">
        <v>4062</v>
      </c>
      <c r="J3253" s="17">
        <f>VLOOKUP(A3253,'TB 2023'!B:J,9,0)</f>
        <v>0</v>
      </c>
      <c r="K3253" s="18">
        <f t="shared" si="201"/>
        <v>0</v>
      </c>
      <c r="L3253" s="17">
        <f>VLOOKUP(A3253,'TB 2023'!B:M,12,0)</f>
        <v>36225</v>
      </c>
      <c r="M3253" s="18">
        <f t="shared" si="204"/>
        <v>0</v>
      </c>
      <c r="N3253" s="14" t="e">
        <f>VLOOKUP(A3253,[1]Sheet1!$A$1:$D$65536,4,0)</f>
        <v>#N/A</v>
      </c>
      <c r="P3253" s="14" t="s">
        <v>4061</v>
      </c>
      <c r="Q3253" s="14" t="s">
        <v>69</v>
      </c>
    </row>
    <row r="3254" spans="1:17" ht="12.75" hidden="1" customHeight="1">
      <c r="A3254" s="13">
        <v>81010101704</v>
      </c>
      <c r="B3254" s="14" t="s">
        <v>3458</v>
      </c>
      <c r="C3254" s="14">
        <v>0</v>
      </c>
      <c r="D3254" s="14">
        <v>0</v>
      </c>
      <c r="E3254" s="14">
        <v>186473.08000000002</v>
      </c>
      <c r="F3254" s="14">
        <v>108625.90000000001</v>
      </c>
      <c r="G3254" s="11">
        <f t="shared" si="202"/>
        <v>77847.180000000008</v>
      </c>
      <c r="H3254" s="12">
        <f t="shared" si="203"/>
        <v>0</v>
      </c>
      <c r="I3254" s="324" t="s">
        <v>4062</v>
      </c>
      <c r="J3254" s="17">
        <f>VLOOKUP(A3254,'TB 2023'!B:J,9,0)</f>
        <v>0</v>
      </c>
      <c r="K3254" s="18">
        <f t="shared" si="201"/>
        <v>0</v>
      </c>
      <c r="L3254" s="17">
        <f>VLOOKUP(A3254,'TB 2023'!B:M,12,0)</f>
        <v>108625.90000000001</v>
      </c>
      <c r="M3254" s="18">
        <f t="shared" si="204"/>
        <v>0</v>
      </c>
      <c r="N3254" s="14" t="e">
        <f>VLOOKUP(A3254,[1]Sheet1!$A$1:$D$65536,4,0)</f>
        <v>#N/A</v>
      </c>
      <c r="P3254" s="14" t="s">
        <v>4061</v>
      </c>
      <c r="Q3254" s="14" t="s">
        <v>69</v>
      </c>
    </row>
    <row r="3255" spans="1:17" ht="12.75" hidden="1" customHeight="1">
      <c r="A3255" s="13">
        <v>81010101801</v>
      </c>
      <c r="B3255" s="14" t="s">
        <v>3459</v>
      </c>
      <c r="C3255" s="14">
        <v>0</v>
      </c>
      <c r="D3255" s="14">
        <v>0</v>
      </c>
      <c r="E3255" s="14">
        <v>0</v>
      </c>
      <c r="F3255" s="14">
        <v>0</v>
      </c>
      <c r="G3255" s="11">
        <f t="shared" si="202"/>
        <v>0</v>
      </c>
      <c r="H3255" s="12">
        <f t="shared" si="203"/>
        <v>0</v>
      </c>
      <c r="I3255" s="324" t="s">
        <v>4062</v>
      </c>
      <c r="J3255" s="17">
        <f>VLOOKUP(A3255,'TB 2023'!B:J,9,0)</f>
        <v>0</v>
      </c>
      <c r="K3255" s="18">
        <f t="shared" si="201"/>
        <v>0</v>
      </c>
      <c r="L3255" s="17">
        <f>VLOOKUP(A3255,'TB 2023'!B:M,12,0)</f>
        <v>0</v>
      </c>
      <c r="M3255" s="18">
        <f t="shared" si="204"/>
        <v>0</v>
      </c>
      <c r="N3255" s="14" t="e">
        <f>VLOOKUP(A3255,[1]Sheet1!$A$1:$D$65536,4,0)</f>
        <v>#N/A</v>
      </c>
      <c r="P3255" s="14" t="s">
        <v>59</v>
      </c>
    </row>
    <row r="3256" spans="1:17" ht="12.75" hidden="1" customHeight="1">
      <c r="A3256" s="13">
        <v>81010101901</v>
      </c>
      <c r="B3256" s="14" t="s">
        <v>3460</v>
      </c>
      <c r="C3256" s="14">
        <v>177645.62</v>
      </c>
      <c r="D3256" s="14">
        <v>0</v>
      </c>
      <c r="E3256" s="14">
        <v>1481660.05</v>
      </c>
      <c r="F3256" s="14">
        <v>1646203.7</v>
      </c>
      <c r="G3256" s="11">
        <f t="shared" si="202"/>
        <v>13101.969999999972</v>
      </c>
      <c r="H3256" s="12">
        <f t="shared" si="203"/>
        <v>0</v>
      </c>
      <c r="I3256" s="324" t="s">
        <v>4062</v>
      </c>
      <c r="J3256" s="17">
        <f>VLOOKUP(A3256,'TB 2023'!B:J,9,0)</f>
        <v>177645.62</v>
      </c>
      <c r="K3256" s="18">
        <f t="shared" ref="K3256:K3319" si="205">J3256-C3256</f>
        <v>0</v>
      </c>
      <c r="L3256" s="17">
        <f>VLOOKUP(A3256,'TB 2023'!B:M,12,0)</f>
        <v>1646203.7</v>
      </c>
      <c r="M3256" s="18">
        <f t="shared" si="204"/>
        <v>0</v>
      </c>
      <c r="N3256" s="14" t="e">
        <f>VLOOKUP(A3256,[1]Sheet1!$A$1:$D$65536,4,0)</f>
        <v>#N/A</v>
      </c>
      <c r="P3256" s="14" t="s">
        <v>59</v>
      </c>
    </row>
    <row r="3257" spans="1:17" ht="12.75" hidden="1" customHeight="1">
      <c r="A3257" s="13">
        <v>81010102001</v>
      </c>
      <c r="B3257" s="14" t="s">
        <v>3461</v>
      </c>
      <c r="C3257" s="14">
        <v>0</v>
      </c>
      <c r="D3257" s="14">
        <v>0</v>
      </c>
      <c r="E3257" s="14">
        <v>0</v>
      </c>
      <c r="F3257" s="14">
        <v>0</v>
      </c>
      <c r="G3257" s="11">
        <f t="shared" si="202"/>
        <v>0</v>
      </c>
      <c r="H3257" s="12">
        <f t="shared" si="203"/>
        <v>0</v>
      </c>
      <c r="I3257" s="324" t="s">
        <v>4062</v>
      </c>
      <c r="J3257" s="17">
        <f>VLOOKUP(A3257,'TB 2023'!B:J,9,0)</f>
        <v>0</v>
      </c>
      <c r="K3257" s="18">
        <f t="shared" si="205"/>
        <v>0</v>
      </c>
      <c r="L3257" s="17">
        <f>VLOOKUP(A3257,'TB 2023'!B:M,12,0)</f>
        <v>0</v>
      </c>
      <c r="M3257" s="18">
        <f t="shared" si="204"/>
        <v>0</v>
      </c>
      <c r="N3257" s="14" t="e">
        <f>VLOOKUP(A3257,[1]Sheet1!$A$1:$D$65536,4,0)</f>
        <v>#N/A</v>
      </c>
      <c r="P3257" s="14" t="s">
        <v>59</v>
      </c>
    </row>
    <row r="3258" spans="1:17" ht="12.75" hidden="1" customHeight="1">
      <c r="A3258" s="13">
        <v>81010102101</v>
      </c>
      <c r="B3258" s="14" t="s">
        <v>3462</v>
      </c>
      <c r="C3258" s="14">
        <v>20633.75</v>
      </c>
      <c r="D3258" s="14">
        <v>0</v>
      </c>
      <c r="E3258" s="14">
        <v>122317.34</v>
      </c>
      <c r="F3258" s="14">
        <v>142465</v>
      </c>
      <c r="G3258" s="11">
        <f t="shared" si="202"/>
        <v>486.08999999999651</v>
      </c>
      <c r="H3258" s="12">
        <f t="shared" si="203"/>
        <v>0</v>
      </c>
      <c r="I3258" s="324" t="s">
        <v>4062</v>
      </c>
      <c r="J3258" s="17">
        <f>VLOOKUP(A3258,'TB 2023'!B:J,9,0)</f>
        <v>20633.75</v>
      </c>
      <c r="K3258" s="18">
        <f t="shared" si="205"/>
        <v>0</v>
      </c>
      <c r="L3258" s="17">
        <f>VLOOKUP(A3258,'TB 2023'!B:M,12,0)</f>
        <v>142465</v>
      </c>
      <c r="M3258" s="18">
        <f t="shared" si="204"/>
        <v>0</v>
      </c>
      <c r="N3258" s="14" t="e">
        <f>VLOOKUP(A3258,[1]Sheet1!$A$1:$D$65536,4,0)</f>
        <v>#N/A</v>
      </c>
      <c r="P3258" s="14" t="s">
        <v>59</v>
      </c>
    </row>
    <row r="3259" spans="1:17" ht="12.75" hidden="1" customHeight="1">
      <c r="A3259" s="13">
        <v>81010102102</v>
      </c>
      <c r="B3259" s="14" t="s">
        <v>3463</v>
      </c>
      <c r="C3259" s="14">
        <v>0</v>
      </c>
      <c r="D3259" s="14">
        <v>0</v>
      </c>
      <c r="E3259" s="14">
        <v>2223557.06</v>
      </c>
      <c r="F3259" s="14">
        <v>2114471</v>
      </c>
      <c r="G3259" s="11">
        <f t="shared" si="202"/>
        <v>109086.06000000006</v>
      </c>
      <c r="H3259" s="12">
        <f t="shared" si="203"/>
        <v>0</v>
      </c>
      <c r="I3259" s="324" t="s">
        <v>4062</v>
      </c>
      <c r="J3259" s="17">
        <f>VLOOKUP(A3259,'TB 2023'!B:J,9,0)</f>
        <v>0</v>
      </c>
      <c r="K3259" s="18">
        <f t="shared" si="205"/>
        <v>0</v>
      </c>
      <c r="L3259" s="17">
        <f>VLOOKUP(A3259,'TB 2023'!B:M,12,0)</f>
        <v>2114471</v>
      </c>
      <c r="M3259" s="18">
        <f t="shared" si="204"/>
        <v>0</v>
      </c>
      <c r="N3259" s="14" t="e">
        <f>VLOOKUP(A3259,[1]Sheet1!$A$1:$D$65536,4,0)</f>
        <v>#N/A</v>
      </c>
      <c r="P3259" s="14" t="s">
        <v>59</v>
      </c>
    </row>
    <row r="3260" spans="1:17" ht="12.75" hidden="1" customHeight="1">
      <c r="A3260" s="13">
        <v>81010102103</v>
      </c>
      <c r="B3260" s="14" t="s">
        <v>4178</v>
      </c>
      <c r="C3260" s="14">
        <v>0</v>
      </c>
      <c r="D3260" s="14">
        <v>0</v>
      </c>
      <c r="E3260" s="14">
        <v>0</v>
      </c>
      <c r="F3260" s="14">
        <v>0</v>
      </c>
      <c r="G3260" s="11">
        <f t="shared" si="202"/>
        <v>0</v>
      </c>
      <c r="H3260" s="12">
        <f t="shared" si="203"/>
        <v>0</v>
      </c>
      <c r="I3260" s="324" t="s">
        <v>4062</v>
      </c>
      <c r="J3260" s="17">
        <f>VLOOKUP(A3260,'TB 2023'!B:J,9,0)</f>
        <v>0</v>
      </c>
      <c r="K3260" s="18">
        <f t="shared" si="205"/>
        <v>0</v>
      </c>
      <c r="L3260" s="17">
        <f>VLOOKUP(A3260,'TB 2023'!B:M,12,0)</f>
        <v>0</v>
      </c>
      <c r="M3260" s="18">
        <f t="shared" si="204"/>
        <v>0</v>
      </c>
      <c r="N3260" s="14" t="e">
        <f>VLOOKUP(A3260,[1]Sheet1!$A$1:$D$65536,4,0)</f>
        <v>#N/A</v>
      </c>
      <c r="P3260" s="14" t="s">
        <v>59</v>
      </c>
    </row>
    <row r="3261" spans="1:17" ht="12.75" hidden="1" customHeight="1">
      <c r="A3261" s="13">
        <v>81010102201</v>
      </c>
      <c r="B3261" s="14" t="s">
        <v>3464</v>
      </c>
      <c r="C3261" s="14">
        <v>0</v>
      </c>
      <c r="D3261" s="14">
        <v>0</v>
      </c>
      <c r="E3261" s="14">
        <v>8825.5</v>
      </c>
      <c r="F3261" s="14">
        <v>8825.5</v>
      </c>
      <c r="G3261" s="11">
        <f t="shared" si="202"/>
        <v>0</v>
      </c>
      <c r="H3261" s="12">
        <f t="shared" si="203"/>
        <v>0</v>
      </c>
      <c r="I3261" s="324" t="s">
        <v>4062</v>
      </c>
      <c r="J3261" s="17">
        <f>VLOOKUP(A3261,'TB 2023'!B:J,9,0)</f>
        <v>0</v>
      </c>
      <c r="K3261" s="18">
        <f t="shared" si="205"/>
        <v>0</v>
      </c>
      <c r="L3261" s="17">
        <f>VLOOKUP(A3261,'TB 2023'!B:M,12,0)</f>
        <v>8825.5</v>
      </c>
      <c r="M3261" s="18">
        <f t="shared" si="204"/>
        <v>0</v>
      </c>
      <c r="N3261" s="14" t="e">
        <f>VLOOKUP(A3261,[1]Sheet1!$A$1:$D$65536,4,0)</f>
        <v>#N/A</v>
      </c>
      <c r="P3261" s="14" t="s">
        <v>59</v>
      </c>
    </row>
    <row r="3262" spans="1:17" ht="12.75" hidden="1" customHeight="1">
      <c r="A3262" s="13">
        <v>81010102301</v>
      </c>
      <c r="B3262" s="14" t="s">
        <v>3465</v>
      </c>
      <c r="C3262" s="14">
        <v>0</v>
      </c>
      <c r="D3262" s="14">
        <v>0</v>
      </c>
      <c r="E3262" s="14">
        <v>0</v>
      </c>
      <c r="F3262" s="14">
        <v>0</v>
      </c>
      <c r="G3262" s="11">
        <f t="shared" si="202"/>
        <v>0</v>
      </c>
      <c r="H3262" s="12">
        <f t="shared" si="203"/>
        <v>0</v>
      </c>
      <c r="I3262" s="324" t="s">
        <v>4062</v>
      </c>
      <c r="J3262" s="17">
        <f>VLOOKUP(A3262,'TB 2023'!B:J,9,0)</f>
        <v>0</v>
      </c>
      <c r="K3262" s="18">
        <f t="shared" si="205"/>
        <v>0</v>
      </c>
      <c r="L3262" s="17">
        <f>VLOOKUP(A3262,'TB 2023'!B:M,12,0)</f>
        <v>0</v>
      </c>
      <c r="M3262" s="18">
        <f t="shared" si="204"/>
        <v>0</v>
      </c>
      <c r="N3262" s="14" t="e">
        <f>VLOOKUP(A3262,[1]Sheet1!$A$1:$D$65536,4,0)</f>
        <v>#N/A</v>
      </c>
      <c r="P3262" s="14" t="s">
        <v>59</v>
      </c>
    </row>
    <row r="3263" spans="1:17" ht="12.75" hidden="1" customHeight="1">
      <c r="A3263" s="13">
        <v>81010102401</v>
      </c>
      <c r="B3263" s="14" t="s">
        <v>3466</v>
      </c>
      <c r="C3263" s="14">
        <v>0</v>
      </c>
      <c r="D3263" s="14">
        <v>0</v>
      </c>
      <c r="E3263" s="14">
        <v>10511</v>
      </c>
      <c r="F3263" s="14">
        <v>10511</v>
      </c>
      <c r="G3263" s="11">
        <f t="shared" si="202"/>
        <v>0</v>
      </c>
      <c r="H3263" s="12">
        <f t="shared" si="203"/>
        <v>0</v>
      </c>
      <c r="I3263" s="324" t="s">
        <v>4062</v>
      </c>
      <c r="J3263" s="17">
        <f>VLOOKUP(A3263,'TB 2023'!B:J,9,0)</f>
        <v>0</v>
      </c>
      <c r="K3263" s="18">
        <f t="shared" si="205"/>
        <v>0</v>
      </c>
      <c r="L3263" s="17">
        <f>VLOOKUP(A3263,'TB 2023'!B:M,12,0)</f>
        <v>10511</v>
      </c>
      <c r="M3263" s="18">
        <f t="shared" si="204"/>
        <v>0</v>
      </c>
      <c r="N3263" s="14" t="e">
        <f>VLOOKUP(A3263,[1]Sheet1!$A$1:$D$65536,4,0)</f>
        <v>#N/A</v>
      </c>
      <c r="P3263" s="14" t="s">
        <v>59</v>
      </c>
    </row>
    <row r="3264" spans="1:17" ht="12.75" hidden="1" customHeight="1">
      <c r="A3264" s="13">
        <v>81010102402</v>
      </c>
      <c r="B3264" s="14" t="s">
        <v>3467</v>
      </c>
      <c r="C3264" s="14">
        <v>0</v>
      </c>
      <c r="D3264" s="14">
        <v>0</v>
      </c>
      <c r="E3264" s="14">
        <v>13898</v>
      </c>
      <c r="F3264" s="14">
        <v>13898</v>
      </c>
      <c r="G3264" s="11">
        <f t="shared" si="202"/>
        <v>0</v>
      </c>
      <c r="H3264" s="12">
        <f t="shared" si="203"/>
        <v>0</v>
      </c>
      <c r="I3264" s="324" t="s">
        <v>4062</v>
      </c>
      <c r="J3264" s="17">
        <f>VLOOKUP(A3264,'TB 2023'!B:J,9,0)</f>
        <v>0</v>
      </c>
      <c r="K3264" s="18">
        <f t="shared" si="205"/>
        <v>0</v>
      </c>
      <c r="L3264" s="17">
        <f>VLOOKUP(A3264,'TB 2023'!B:M,12,0)</f>
        <v>13898</v>
      </c>
      <c r="M3264" s="18">
        <f t="shared" si="204"/>
        <v>0</v>
      </c>
      <c r="N3264" s="14" t="e">
        <f>VLOOKUP(A3264,[1]Sheet1!$A$1:$D$65536,4,0)</f>
        <v>#N/A</v>
      </c>
      <c r="P3264" s="14" t="s">
        <v>59</v>
      </c>
    </row>
    <row r="3265" spans="1:16" ht="12.75" hidden="1" customHeight="1">
      <c r="A3265" s="13">
        <v>81010102501</v>
      </c>
      <c r="B3265" s="14" t="s">
        <v>3468</v>
      </c>
      <c r="C3265" s="14">
        <v>0</v>
      </c>
      <c r="D3265" s="14">
        <v>0</v>
      </c>
      <c r="E3265" s="14">
        <v>230000</v>
      </c>
      <c r="F3265" s="14">
        <v>230000</v>
      </c>
      <c r="G3265" s="11">
        <f t="shared" si="202"/>
        <v>0</v>
      </c>
      <c r="H3265" s="12">
        <f t="shared" si="203"/>
        <v>0</v>
      </c>
      <c r="I3265" s="324" t="s">
        <v>4062</v>
      </c>
      <c r="J3265" s="17">
        <f>VLOOKUP(A3265,'TB 2023'!B:J,9,0)</f>
        <v>0</v>
      </c>
      <c r="K3265" s="18">
        <f t="shared" si="205"/>
        <v>0</v>
      </c>
      <c r="L3265" s="17">
        <f>VLOOKUP(A3265,'TB 2023'!B:M,12,0)</f>
        <v>230000</v>
      </c>
      <c r="M3265" s="18">
        <f t="shared" si="204"/>
        <v>0</v>
      </c>
      <c r="N3265" s="14" t="e">
        <f>VLOOKUP(A3265,[1]Sheet1!$A$1:$D$65536,4,0)</f>
        <v>#N/A</v>
      </c>
      <c r="P3265" s="14" t="s">
        <v>59</v>
      </c>
    </row>
    <row r="3266" spans="1:16" ht="12.75" hidden="1" customHeight="1">
      <c r="A3266" s="13">
        <v>81010102601</v>
      </c>
      <c r="B3266" s="14" t="s">
        <v>3469</v>
      </c>
      <c r="C3266" s="14">
        <v>0</v>
      </c>
      <c r="D3266" s="14">
        <v>0</v>
      </c>
      <c r="E3266" s="14">
        <v>0</v>
      </c>
      <c r="F3266" s="14">
        <v>0</v>
      </c>
      <c r="G3266" s="11">
        <f t="shared" si="202"/>
        <v>0</v>
      </c>
      <c r="H3266" s="12">
        <f t="shared" si="203"/>
        <v>0</v>
      </c>
      <c r="I3266" s="324" t="s">
        <v>4062</v>
      </c>
      <c r="J3266" s="17">
        <f>VLOOKUP(A3266,'TB 2023'!B:J,9,0)</f>
        <v>0</v>
      </c>
      <c r="K3266" s="18">
        <f t="shared" si="205"/>
        <v>0</v>
      </c>
      <c r="L3266" s="17">
        <f>VLOOKUP(A3266,'TB 2023'!B:M,12,0)</f>
        <v>0</v>
      </c>
      <c r="M3266" s="18">
        <f t="shared" si="204"/>
        <v>0</v>
      </c>
      <c r="N3266" s="14" t="e">
        <f>VLOOKUP(A3266,[1]Sheet1!$A$1:$D$65536,4,0)</f>
        <v>#N/A</v>
      </c>
      <c r="P3266" s="14" t="s">
        <v>59</v>
      </c>
    </row>
    <row r="3267" spans="1:16" ht="12.75" hidden="1" customHeight="1">
      <c r="A3267" s="13">
        <v>81010102701</v>
      </c>
      <c r="B3267" s="14" t="s">
        <v>4179</v>
      </c>
      <c r="C3267" s="14">
        <v>0</v>
      </c>
      <c r="D3267" s="14">
        <v>0</v>
      </c>
      <c r="E3267" s="14">
        <v>527500</v>
      </c>
      <c r="F3267" s="14">
        <v>168782</v>
      </c>
      <c r="G3267" s="11">
        <f t="shared" si="202"/>
        <v>358718</v>
      </c>
      <c r="H3267" s="12">
        <f t="shared" si="203"/>
        <v>0</v>
      </c>
      <c r="I3267" s="324" t="s">
        <v>4062</v>
      </c>
      <c r="J3267" s="17">
        <f>VLOOKUP(A3267,'TB 2023'!B:J,9,0)</f>
        <v>0</v>
      </c>
      <c r="K3267" s="18">
        <f t="shared" si="205"/>
        <v>0</v>
      </c>
      <c r="L3267" s="17">
        <f>VLOOKUP(A3267,'TB 2023'!B:M,12,0)</f>
        <v>168782</v>
      </c>
      <c r="M3267" s="18">
        <f t="shared" si="204"/>
        <v>0</v>
      </c>
      <c r="N3267" s="14" t="e">
        <f>VLOOKUP(A3267,[1]Sheet1!$A$1:$D$65536,4,0)</f>
        <v>#N/A</v>
      </c>
      <c r="P3267" s="14" t="s">
        <v>59</v>
      </c>
    </row>
    <row r="3268" spans="1:16" ht="12.75" hidden="1" customHeight="1">
      <c r="A3268" s="13">
        <v>81010102702</v>
      </c>
      <c r="B3268" s="14" t="s">
        <v>4180</v>
      </c>
      <c r="C3268" s="14">
        <v>0</v>
      </c>
      <c r="D3268" s="14">
        <v>0</v>
      </c>
      <c r="E3268" s="14">
        <v>16389.8</v>
      </c>
      <c r="F3268" s="14">
        <v>0</v>
      </c>
      <c r="G3268" s="11">
        <f t="shared" si="202"/>
        <v>16389.8</v>
      </c>
      <c r="H3268" s="12">
        <f t="shared" si="203"/>
        <v>0</v>
      </c>
      <c r="I3268" s="324" t="s">
        <v>4062</v>
      </c>
      <c r="J3268" s="17">
        <f>VLOOKUP(A3268,'TB 2023'!B:J,9,0)</f>
        <v>0</v>
      </c>
      <c r="K3268" s="18">
        <f t="shared" si="205"/>
        <v>0</v>
      </c>
      <c r="L3268" s="17">
        <f>VLOOKUP(A3268,'TB 2023'!B:M,12,0)</f>
        <v>0</v>
      </c>
      <c r="M3268" s="18">
        <f t="shared" si="204"/>
        <v>0</v>
      </c>
      <c r="N3268" s="14" t="e">
        <f>VLOOKUP(A3268,[1]Sheet1!$A$1:$D$65536,4,0)</f>
        <v>#N/A</v>
      </c>
      <c r="P3268" s="14" t="s">
        <v>59</v>
      </c>
    </row>
    <row r="3269" spans="1:16" ht="12.75" hidden="1" customHeight="1">
      <c r="A3269" s="13">
        <v>81010102801</v>
      </c>
      <c r="B3269" s="14" t="s">
        <v>3472</v>
      </c>
      <c r="C3269" s="14">
        <v>0</v>
      </c>
      <c r="D3269" s="14">
        <v>0</v>
      </c>
      <c r="E3269" s="14">
        <v>0</v>
      </c>
      <c r="F3269" s="14">
        <v>0</v>
      </c>
      <c r="G3269" s="11">
        <f t="shared" si="202"/>
        <v>0</v>
      </c>
      <c r="H3269" s="12">
        <f t="shared" si="203"/>
        <v>0</v>
      </c>
      <c r="I3269" s="324" t="s">
        <v>4062</v>
      </c>
      <c r="J3269" s="17">
        <f>VLOOKUP(A3269,'TB 2023'!B:J,9,0)</f>
        <v>0</v>
      </c>
      <c r="K3269" s="18">
        <f t="shared" si="205"/>
        <v>0</v>
      </c>
      <c r="L3269" s="17">
        <f>VLOOKUP(A3269,'TB 2023'!B:M,12,0)</f>
        <v>0</v>
      </c>
      <c r="M3269" s="18">
        <f t="shared" si="204"/>
        <v>0</v>
      </c>
      <c r="N3269" s="14" t="e">
        <f>VLOOKUP(A3269,[1]Sheet1!$A$1:$D$65536,4,0)</f>
        <v>#N/A</v>
      </c>
      <c r="P3269" s="14" t="s">
        <v>59</v>
      </c>
    </row>
    <row r="3270" spans="1:16" ht="12.75" hidden="1" customHeight="1">
      <c r="A3270" s="13">
        <v>81010102901</v>
      </c>
      <c r="B3270" s="14" t="s">
        <v>3473</v>
      </c>
      <c r="C3270" s="14">
        <v>0</v>
      </c>
      <c r="D3270" s="14">
        <v>0</v>
      </c>
      <c r="E3270" s="14">
        <v>7870</v>
      </c>
      <c r="F3270" s="14">
        <v>7870</v>
      </c>
      <c r="G3270" s="11">
        <f t="shared" ref="G3270:G3333" si="206">IF((C3270+E3270)-(D3270+F3270)&lt;0,0,(C3270+E3270)-(D3270+F3270))</f>
        <v>0</v>
      </c>
      <c r="H3270" s="12">
        <f t="shared" ref="H3270:H3333" si="207">-IF((C3270+E3270)-(D3270+F3270)&lt;0,(C3270+E3270)-(D3270+F3270),0)</f>
        <v>0</v>
      </c>
      <c r="I3270" s="324" t="s">
        <v>4062</v>
      </c>
      <c r="J3270" s="17">
        <f>VLOOKUP(A3270,'TB 2023'!B:J,9,0)</f>
        <v>0</v>
      </c>
      <c r="K3270" s="18">
        <f t="shared" si="205"/>
        <v>0</v>
      </c>
      <c r="L3270" s="17">
        <f>VLOOKUP(A3270,'TB 2023'!B:M,12,0)</f>
        <v>7870</v>
      </c>
      <c r="M3270" s="18">
        <f t="shared" ref="M3270:M3333" si="208">L3270-F3270</f>
        <v>0</v>
      </c>
      <c r="N3270" s="14" t="e">
        <f>VLOOKUP(A3270,[1]Sheet1!$A$1:$D$65536,4,0)</f>
        <v>#N/A</v>
      </c>
      <c r="P3270" s="14" t="s">
        <v>59</v>
      </c>
    </row>
    <row r="3271" spans="1:16" ht="12.75" hidden="1" customHeight="1">
      <c r="A3271" s="13">
        <v>81010103001</v>
      </c>
      <c r="B3271" s="14" t="s">
        <v>3474</v>
      </c>
      <c r="C3271" s="14">
        <v>0</v>
      </c>
      <c r="D3271" s="14">
        <v>0</v>
      </c>
      <c r="E3271" s="14">
        <v>0</v>
      </c>
      <c r="F3271" s="14">
        <v>0</v>
      </c>
      <c r="G3271" s="11">
        <f t="shared" si="206"/>
        <v>0</v>
      </c>
      <c r="H3271" s="12">
        <f t="shared" si="207"/>
        <v>0</v>
      </c>
      <c r="I3271" s="324" t="s">
        <v>4062</v>
      </c>
      <c r="J3271" s="17">
        <f>VLOOKUP(A3271,'TB 2023'!B:J,9,0)</f>
        <v>0</v>
      </c>
      <c r="K3271" s="18">
        <f t="shared" si="205"/>
        <v>0</v>
      </c>
      <c r="L3271" s="17">
        <f>VLOOKUP(A3271,'TB 2023'!B:M,12,0)</f>
        <v>0</v>
      </c>
      <c r="M3271" s="18">
        <f t="shared" si="208"/>
        <v>0</v>
      </c>
      <c r="N3271" s="14" t="e">
        <f>VLOOKUP(A3271,[1]Sheet1!$A$1:$D$65536,4,0)</f>
        <v>#N/A</v>
      </c>
      <c r="P3271" s="14" t="s">
        <v>59</v>
      </c>
    </row>
    <row r="3272" spans="1:16" ht="12.75" hidden="1" customHeight="1">
      <c r="A3272" s="13">
        <v>81010200001</v>
      </c>
      <c r="B3272" s="14" t="s">
        <v>3475</v>
      </c>
      <c r="C3272" s="14">
        <v>0</v>
      </c>
      <c r="D3272" s="14">
        <v>0</v>
      </c>
      <c r="E3272" s="14">
        <v>783757.29</v>
      </c>
      <c r="F3272" s="14">
        <v>775993.87</v>
      </c>
      <c r="G3272" s="11">
        <f t="shared" si="206"/>
        <v>7763.4200000000419</v>
      </c>
      <c r="H3272" s="12">
        <f t="shared" si="207"/>
        <v>0</v>
      </c>
      <c r="I3272" s="324" t="s">
        <v>4062</v>
      </c>
      <c r="J3272" s="17">
        <f>VLOOKUP(A3272,'TB 2023'!B:J,9,0)</f>
        <v>0</v>
      </c>
      <c r="K3272" s="18">
        <f t="shared" si="205"/>
        <v>0</v>
      </c>
      <c r="L3272" s="17">
        <f>VLOOKUP(A3272,'TB 2023'!B:M,12,0)</f>
        <v>775993.87</v>
      </c>
      <c r="M3272" s="18">
        <f t="shared" si="208"/>
        <v>0</v>
      </c>
      <c r="N3272" s="14" t="e">
        <f>VLOOKUP(A3272,[1]Sheet1!$A$1:$D$65536,4,0)</f>
        <v>#N/A</v>
      </c>
      <c r="P3272" s="14" t="s">
        <v>59</v>
      </c>
    </row>
    <row r="3273" spans="1:16" ht="12.75" hidden="1" customHeight="1">
      <c r="A3273" s="13">
        <v>81010300001</v>
      </c>
      <c r="B3273" s="14" t="s">
        <v>3476</v>
      </c>
      <c r="C3273" s="14">
        <v>10740.08</v>
      </c>
      <c r="D3273" s="14">
        <v>0</v>
      </c>
      <c r="E3273" s="14">
        <v>5927848.8899999997</v>
      </c>
      <c r="F3273" s="14">
        <v>5912512.1000000006</v>
      </c>
      <c r="G3273" s="11">
        <f t="shared" si="206"/>
        <v>26076.86999999918</v>
      </c>
      <c r="H3273" s="12">
        <f t="shared" si="207"/>
        <v>0</v>
      </c>
      <c r="I3273" s="324" t="s">
        <v>4062</v>
      </c>
      <c r="J3273" s="17">
        <f>VLOOKUP(A3273,'TB 2023'!B:J,9,0)</f>
        <v>10740.08</v>
      </c>
      <c r="K3273" s="18">
        <f t="shared" si="205"/>
        <v>0</v>
      </c>
      <c r="L3273" s="17">
        <f>VLOOKUP(A3273,'TB 2023'!B:M,12,0)</f>
        <v>5912512.1000000006</v>
      </c>
      <c r="M3273" s="18">
        <f t="shared" si="208"/>
        <v>0</v>
      </c>
      <c r="N3273" s="14" t="e">
        <f>VLOOKUP(A3273,[1]Sheet1!$A$1:$D$65536,4,0)</f>
        <v>#N/A</v>
      </c>
      <c r="P3273" s="14" t="s">
        <v>59</v>
      </c>
    </row>
    <row r="3274" spans="1:16" ht="12.75" hidden="1" customHeight="1">
      <c r="A3274" s="13">
        <v>81010400001</v>
      </c>
      <c r="B3274" s="14" t="s">
        <v>3477</v>
      </c>
      <c r="C3274" s="14">
        <v>0</v>
      </c>
      <c r="D3274" s="14">
        <v>0</v>
      </c>
      <c r="E3274" s="14">
        <v>761836.47</v>
      </c>
      <c r="F3274" s="14">
        <v>761836.47</v>
      </c>
      <c r="G3274" s="11">
        <f t="shared" si="206"/>
        <v>0</v>
      </c>
      <c r="H3274" s="12">
        <f t="shared" si="207"/>
        <v>0</v>
      </c>
      <c r="I3274" s="324" t="s">
        <v>4062</v>
      </c>
      <c r="J3274" s="17">
        <f>VLOOKUP(A3274,'TB 2023'!B:J,9,0)</f>
        <v>0</v>
      </c>
      <c r="K3274" s="18">
        <f t="shared" si="205"/>
        <v>0</v>
      </c>
      <c r="L3274" s="17">
        <f>VLOOKUP(A3274,'TB 2023'!B:M,12,0)</f>
        <v>761836.47</v>
      </c>
      <c r="M3274" s="18">
        <f t="shared" si="208"/>
        <v>0</v>
      </c>
      <c r="N3274" s="14" t="e">
        <f>VLOOKUP(A3274,[1]Sheet1!$A$1:$D$65536,4,0)</f>
        <v>#N/A</v>
      </c>
      <c r="P3274" s="14" t="s">
        <v>59</v>
      </c>
    </row>
    <row r="3275" spans="1:16" ht="12.75" hidden="1" customHeight="1">
      <c r="A3275" s="13">
        <v>81010400006</v>
      </c>
      <c r="B3275" s="14" t="s">
        <v>3478</v>
      </c>
      <c r="C3275" s="14">
        <v>0</v>
      </c>
      <c r="D3275" s="14">
        <v>0</v>
      </c>
      <c r="E3275" s="14">
        <v>5599</v>
      </c>
      <c r="F3275" s="14">
        <v>5599</v>
      </c>
      <c r="G3275" s="11">
        <f t="shared" si="206"/>
        <v>0</v>
      </c>
      <c r="H3275" s="12">
        <f t="shared" si="207"/>
        <v>0</v>
      </c>
      <c r="I3275" s="324" t="s">
        <v>4062</v>
      </c>
      <c r="J3275" s="17">
        <f>VLOOKUP(A3275,'TB 2023'!B:J,9,0)</f>
        <v>0</v>
      </c>
      <c r="K3275" s="18">
        <f t="shared" si="205"/>
        <v>0</v>
      </c>
      <c r="L3275" s="17">
        <f>VLOOKUP(A3275,'TB 2023'!B:M,12,0)</f>
        <v>5599</v>
      </c>
      <c r="M3275" s="18">
        <f t="shared" si="208"/>
        <v>0</v>
      </c>
      <c r="N3275" s="14" t="e">
        <f>VLOOKUP(A3275,[1]Sheet1!$A$1:$D$65536,4,0)</f>
        <v>#N/A</v>
      </c>
      <c r="P3275" s="14" t="s">
        <v>59</v>
      </c>
    </row>
    <row r="3276" spans="1:16" ht="12.75" hidden="1" customHeight="1">
      <c r="A3276" s="13">
        <v>81010400007</v>
      </c>
      <c r="B3276" s="14" t="s">
        <v>3479</v>
      </c>
      <c r="C3276" s="14">
        <v>0</v>
      </c>
      <c r="D3276" s="14">
        <v>0</v>
      </c>
      <c r="E3276" s="14">
        <v>0</v>
      </c>
      <c r="F3276" s="14">
        <v>0</v>
      </c>
      <c r="G3276" s="11">
        <f t="shared" si="206"/>
        <v>0</v>
      </c>
      <c r="H3276" s="12">
        <f t="shared" si="207"/>
        <v>0</v>
      </c>
      <c r="I3276" s="324" t="s">
        <v>4062</v>
      </c>
      <c r="J3276" s="17">
        <f>VLOOKUP(A3276,'TB 2023'!B:J,9,0)</f>
        <v>0</v>
      </c>
      <c r="K3276" s="18">
        <f t="shared" si="205"/>
        <v>0</v>
      </c>
      <c r="L3276" s="17">
        <f>VLOOKUP(A3276,'TB 2023'!B:M,12,0)</f>
        <v>0</v>
      </c>
      <c r="M3276" s="18">
        <f t="shared" si="208"/>
        <v>0</v>
      </c>
      <c r="N3276" s="14" t="e">
        <f>VLOOKUP(A3276,[1]Sheet1!$A$1:$D$65536,4,0)</f>
        <v>#N/A</v>
      </c>
      <c r="P3276" s="14" t="s">
        <v>59</v>
      </c>
    </row>
    <row r="3277" spans="1:16" ht="12.75" hidden="1" customHeight="1">
      <c r="A3277" s="13">
        <v>81010400008</v>
      </c>
      <c r="B3277" s="14" t="s">
        <v>3480</v>
      </c>
      <c r="C3277" s="14">
        <v>0</v>
      </c>
      <c r="D3277" s="14">
        <v>0</v>
      </c>
      <c r="E3277" s="14">
        <v>0</v>
      </c>
      <c r="F3277" s="14">
        <v>0</v>
      </c>
      <c r="G3277" s="11">
        <f t="shared" si="206"/>
        <v>0</v>
      </c>
      <c r="H3277" s="12">
        <f t="shared" si="207"/>
        <v>0</v>
      </c>
      <c r="I3277" s="324" t="s">
        <v>4062</v>
      </c>
      <c r="J3277" s="17">
        <f>VLOOKUP(A3277,'TB 2023'!B:J,9,0)</f>
        <v>0</v>
      </c>
      <c r="K3277" s="18">
        <f t="shared" si="205"/>
        <v>0</v>
      </c>
      <c r="L3277" s="17">
        <f>VLOOKUP(A3277,'TB 2023'!B:M,12,0)</f>
        <v>0</v>
      </c>
      <c r="M3277" s="18">
        <f t="shared" si="208"/>
        <v>0</v>
      </c>
      <c r="N3277" s="14" t="e">
        <f>VLOOKUP(A3277,[1]Sheet1!$A$1:$D$65536,4,0)</f>
        <v>#N/A</v>
      </c>
      <c r="P3277" s="14" t="s">
        <v>59</v>
      </c>
    </row>
    <row r="3278" spans="1:16" ht="12.75" hidden="1" customHeight="1">
      <c r="A3278" s="13">
        <v>81010400009</v>
      </c>
      <c r="B3278" s="14" t="s">
        <v>3481</v>
      </c>
      <c r="C3278" s="14">
        <v>0</v>
      </c>
      <c r="D3278" s="14">
        <v>0</v>
      </c>
      <c r="E3278" s="14">
        <v>5784.5</v>
      </c>
      <c r="F3278" s="14">
        <v>5784.5</v>
      </c>
      <c r="G3278" s="11">
        <f t="shared" si="206"/>
        <v>0</v>
      </c>
      <c r="H3278" s="12">
        <f t="shared" si="207"/>
        <v>0</v>
      </c>
      <c r="I3278" s="324" t="s">
        <v>4062</v>
      </c>
      <c r="J3278" s="17">
        <f>VLOOKUP(A3278,'TB 2023'!B:J,9,0)</f>
        <v>0</v>
      </c>
      <c r="K3278" s="18">
        <f t="shared" si="205"/>
        <v>0</v>
      </c>
      <c r="L3278" s="17">
        <f>VLOOKUP(A3278,'TB 2023'!B:M,12,0)</f>
        <v>5784.5</v>
      </c>
      <c r="M3278" s="18">
        <f t="shared" si="208"/>
        <v>0</v>
      </c>
      <c r="N3278" s="14" t="e">
        <f>VLOOKUP(A3278,[1]Sheet1!$A$1:$D$65536,4,0)</f>
        <v>#N/A</v>
      </c>
      <c r="P3278" s="14" t="s">
        <v>59</v>
      </c>
    </row>
    <row r="3279" spans="1:16" ht="12.75" hidden="1" customHeight="1">
      <c r="A3279" s="13">
        <v>81010400010</v>
      </c>
      <c r="B3279" s="14" t="s">
        <v>3482</v>
      </c>
      <c r="C3279" s="14">
        <v>0</v>
      </c>
      <c r="D3279" s="14">
        <v>0</v>
      </c>
      <c r="E3279" s="14">
        <v>3958</v>
      </c>
      <c r="F3279" s="14">
        <v>3958</v>
      </c>
      <c r="G3279" s="11">
        <f t="shared" si="206"/>
        <v>0</v>
      </c>
      <c r="H3279" s="12">
        <f t="shared" si="207"/>
        <v>0</v>
      </c>
      <c r="I3279" s="324" t="s">
        <v>4062</v>
      </c>
      <c r="J3279" s="17">
        <f>VLOOKUP(A3279,'TB 2023'!B:J,9,0)</f>
        <v>0</v>
      </c>
      <c r="K3279" s="18">
        <f t="shared" si="205"/>
        <v>0</v>
      </c>
      <c r="L3279" s="17">
        <f>VLOOKUP(A3279,'TB 2023'!B:M,12,0)</f>
        <v>3958</v>
      </c>
      <c r="M3279" s="18">
        <f t="shared" si="208"/>
        <v>0</v>
      </c>
      <c r="N3279" s="14" t="e">
        <f>VLOOKUP(A3279,[1]Sheet1!$A$1:$D$65536,4,0)</f>
        <v>#N/A</v>
      </c>
      <c r="P3279" s="14" t="s">
        <v>59</v>
      </c>
    </row>
    <row r="3280" spans="1:16" ht="12.75" hidden="1" customHeight="1">
      <c r="A3280" s="13">
        <v>81010400015</v>
      </c>
      <c r="B3280" s="14" t="s">
        <v>3483</v>
      </c>
      <c r="C3280" s="14">
        <v>0</v>
      </c>
      <c r="D3280" s="14">
        <v>0</v>
      </c>
      <c r="E3280" s="14">
        <v>93437.790000000008</v>
      </c>
      <c r="F3280" s="14">
        <v>93437.790000000008</v>
      </c>
      <c r="G3280" s="11">
        <f t="shared" si="206"/>
        <v>0</v>
      </c>
      <c r="H3280" s="12">
        <f t="shared" si="207"/>
        <v>0</v>
      </c>
      <c r="I3280" s="324" t="s">
        <v>4062</v>
      </c>
      <c r="J3280" s="17">
        <f>VLOOKUP(A3280,'TB 2023'!B:J,9,0)</f>
        <v>0</v>
      </c>
      <c r="K3280" s="18">
        <f t="shared" si="205"/>
        <v>0</v>
      </c>
      <c r="L3280" s="17">
        <f>VLOOKUP(A3280,'TB 2023'!B:M,12,0)</f>
        <v>93437.790000000008</v>
      </c>
      <c r="M3280" s="18">
        <f t="shared" si="208"/>
        <v>0</v>
      </c>
      <c r="N3280" s="14" t="e">
        <f>VLOOKUP(A3280,[1]Sheet1!$A$1:$D$65536,4,0)</f>
        <v>#N/A</v>
      </c>
      <c r="P3280" s="14" t="s">
        <v>59</v>
      </c>
    </row>
    <row r="3281" spans="1:17" ht="12.75" hidden="1" customHeight="1">
      <c r="A3281" s="13">
        <v>81010400016</v>
      </c>
      <c r="B3281" s="14" t="s">
        <v>3484</v>
      </c>
      <c r="C3281" s="14">
        <v>0</v>
      </c>
      <c r="D3281" s="14">
        <v>0</v>
      </c>
      <c r="E3281" s="14">
        <v>450</v>
      </c>
      <c r="F3281" s="14">
        <v>450</v>
      </c>
      <c r="G3281" s="11">
        <f t="shared" si="206"/>
        <v>0</v>
      </c>
      <c r="H3281" s="12">
        <f t="shared" si="207"/>
        <v>0</v>
      </c>
      <c r="I3281" s="324" t="s">
        <v>4062</v>
      </c>
      <c r="J3281" s="17">
        <f>VLOOKUP(A3281,'TB 2023'!B:J,9,0)</f>
        <v>0</v>
      </c>
      <c r="K3281" s="18">
        <f t="shared" si="205"/>
        <v>0</v>
      </c>
      <c r="L3281" s="17">
        <f>VLOOKUP(A3281,'TB 2023'!B:M,12,0)</f>
        <v>450</v>
      </c>
      <c r="M3281" s="18">
        <f t="shared" si="208"/>
        <v>0</v>
      </c>
      <c r="N3281" s="14" t="e">
        <f>VLOOKUP(A3281,[1]Sheet1!$A$1:$D$65536,4,0)</f>
        <v>#N/A</v>
      </c>
      <c r="P3281" s="14" t="s">
        <v>59</v>
      </c>
    </row>
    <row r="3282" spans="1:17" ht="12.75" hidden="1" customHeight="1">
      <c r="A3282" s="13">
        <v>81010400017</v>
      </c>
      <c r="B3282" s="14" t="s">
        <v>3485</v>
      </c>
      <c r="C3282" s="14">
        <v>0</v>
      </c>
      <c r="D3282" s="14">
        <v>0</v>
      </c>
      <c r="E3282" s="14">
        <v>0</v>
      </c>
      <c r="F3282" s="14">
        <v>0</v>
      </c>
      <c r="G3282" s="11">
        <f t="shared" si="206"/>
        <v>0</v>
      </c>
      <c r="H3282" s="12">
        <f t="shared" si="207"/>
        <v>0</v>
      </c>
      <c r="I3282" s="324" t="s">
        <v>4062</v>
      </c>
      <c r="J3282" s="17">
        <f>VLOOKUP(A3282,'TB 2023'!B:J,9,0)</f>
        <v>0</v>
      </c>
      <c r="K3282" s="18">
        <f t="shared" si="205"/>
        <v>0</v>
      </c>
      <c r="L3282" s="17">
        <f>VLOOKUP(A3282,'TB 2023'!B:M,12,0)</f>
        <v>0</v>
      </c>
      <c r="M3282" s="18">
        <f t="shared" si="208"/>
        <v>0</v>
      </c>
      <c r="N3282" s="14" t="e">
        <f>VLOOKUP(A3282,[1]Sheet1!$A$1:$D$65536,4,0)</f>
        <v>#N/A</v>
      </c>
      <c r="P3282" s="14" t="s">
        <v>59</v>
      </c>
    </row>
    <row r="3283" spans="1:17" ht="12.75" hidden="1" customHeight="1">
      <c r="A3283" s="13">
        <v>81010400018</v>
      </c>
      <c r="B3283" s="14" t="s">
        <v>3486</v>
      </c>
      <c r="C3283" s="14">
        <v>0</v>
      </c>
      <c r="D3283" s="14">
        <v>0</v>
      </c>
      <c r="E3283" s="14">
        <v>0</v>
      </c>
      <c r="F3283" s="14">
        <v>0</v>
      </c>
      <c r="G3283" s="11">
        <f t="shared" si="206"/>
        <v>0</v>
      </c>
      <c r="H3283" s="12">
        <f t="shared" si="207"/>
        <v>0</v>
      </c>
      <c r="I3283" s="324" t="s">
        <v>4062</v>
      </c>
      <c r="J3283" s="17">
        <f>VLOOKUP(A3283,'TB 2023'!B:J,9,0)</f>
        <v>0</v>
      </c>
      <c r="K3283" s="18">
        <f t="shared" si="205"/>
        <v>0</v>
      </c>
      <c r="L3283" s="17">
        <f>VLOOKUP(A3283,'TB 2023'!B:M,12,0)</f>
        <v>0</v>
      </c>
      <c r="M3283" s="18">
        <f t="shared" si="208"/>
        <v>0</v>
      </c>
      <c r="N3283" s="14" t="e">
        <f>VLOOKUP(A3283,[1]Sheet1!$A$1:$D$65536,4,0)</f>
        <v>#N/A</v>
      </c>
      <c r="P3283" s="14" t="s">
        <v>59</v>
      </c>
    </row>
    <row r="3284" spans="1:17" ht="12.75" hidden="1" customHeight="1">
      <c r="A3284" s="13">
        <v>81010400019</v>
      </c>
      <c r="B3284" s="14" t="s">
        <v>3487</v>
      </c>
      <c r="C3284" s="14">
        <v>0</v>
      </c>
      <c r="D3284" s="14">
        <v>0</v>
      </c>
      <c r="E3284" s="14">
        <v>4855</v>
      </c>
      <c r="F3284" s="14">
        <v>4855</v>
      </c>
      <c r="G3284" s="11">
        <f t="shared" si="206"/>
        <v>0</v>
      </c>
      <c r="H3284" s="12">
        <f t="shared" si="207"/>
        <v>0</v>
      </c>
      <c r="I3284" s="324" t="s">
        <v>4062</v>
      </c>
      <c r="J3284" s="17">
        <f>VLOOKUP(A3284,'TB 2023'!B:J,9,0)</f>
        <v>0</v>
      </c>
      <c r="K3284" s="18">
        <f t="shared" si="205"/>
        <v>0</v>
      </c>
      <c r="L3284" s="17">
        <f>VLOOKUP(A3284,'TB 2023'!B:M,12,0)</f>
        <v>4855</v>
      </c>
      <c r="M3284" s="18">
        <f t="shared" si="208"/>
        <v>0</v>
      </c>
      <c r="N3284" s="14" t="e">
        <f>VLOOKUP(A3284,[1]Sheet1!$A$1:$D$65536,4,0)</f>
        <v>#N/A</v>
      </c>
      <c r="P3284" s="14" t="s">
        <v>59</v>
      </c>
    </row>
    <row r="3285" spans="1:17" ht="12.75" hidden="1" customHeight="1">
      <c r="A3285" s="13">
        <v>81010400020</v>
      </c>
      <c r="B3285" s="14" t="s">
        <v>3488</v>
      </c>
      <c r="C3285" s="14">
        <v>0</v>
      </c>
      <c r="D3285" s="14">
        <v>0</v>
      </c>
      <c r="E3285" s="14">
        <v>1500</v>
      </c>
      <c r="F3285" s="14">
        <v>1500</v>
      </c>
      <c r="G3285" s="11">
        <f t="shared" si="206"/>
        <v>0</v>
      </c>
      <c r="H3285" s="12">
        <f t="shared" si="207"/>
        <v>0</v>
      </c>
      <c r="I3285" s="324" t="s">
        <v>4062</v>
      </c>
      <c r="J3285" s="17">
        <f>VLOOKUP(A3285,'TB 2023'!B:J,9,0)</f>
        <v>0</v>
      </c>
      <c r="K3285" s="18">
        <f t="shared" si="205"/>
        <v>0</v>
      </c>
      <c r="L3285" s="17">
        <f>VLOOKUP(A3285,'TB 2023'!B:M,12,0)</f>
        <v>1500</v>
      </c>
      <c r="M3285" s="18">
        <f t="shared" si="208"/>
        <v>0</v>
      </c>
      <c r="N3285" s="14" t="e">
        <f>VLOOKUP(A3285,[1]Sheet1!$A$1:$D$65536,4,0)</f>
        <v>#N/A</v>
      </c>
      <c r="P3285" s="14" t="s">
        <v>59</v>
      </c>
    </row>
    <row r="3286" spans="1:17" ht="12.75" hidden="1" customHeight="1">
      <c r="A3286" s="13">
        <v>81010500001</v>
      </c>
      <c r="B3286" s="14" t="s">
        <v>3489</v>
      </c>
      <c r="C3286" s="14">
        <v>32265</v>
      </c>
      <c r="D3286" s="14">
        <v>0</v>
      </c>
      <c r="E3286" s="14">
        <v>29822.07</v>
      </c>
      <c r="F3286" s="14">
        <v>32265</v>
      </c>
      <c r="G3286" s="11">
        <f t="shared" si="206"/>
        <v>29822.07</v>
      </c>
      <c r="H3286" s="12">
        <f t="shared" si="207"/>
        <v>0</v>
      </c>
      <c r="I3286" s="324" t="s">
        <v>4062</v>
      </c>
      <c r="J3286" s="17">
        <f>VLOOKUP(A3286,'TB 2023'!B:J,9,0)</f>
        <v>32265</v>
      </c>
      <c r="K3286" s="18">
        <f t="shared" si="205"/>
        <v>0</v>
      </c>
      <c r="L3286" s="17">
        <f>VLOOKUP(A3286,'TB 2023'!B:M,12,0)</f>
        <v>32265</v>
      </c>
      <c r="M3286" s="18">
        <f t="shared" si="208"/>
        <v>0</v>
      </c>
      <c r="N3286" s="14" t="e">
        <f>VLOOKUP(A3286,[1]Sheet1!$A$1:$D$65536,4,0)</f>
        <v>#N/A</v>
      </c>
      <c r="P3286" s="14" t="s">
        <v>59</v>
      </c>
    </row>
    <row r="3287" spans="1:17" ht="12.75" hidden="1" customHeight="1">
      <c r="A3287" s="13">
        <v>81010500003</v>
      </c>
      <c r="B3287" s="14" t="s">
        <v>3490</v>
      </c>
      <c r="C3287" s="14">
        <v>128389</v>
      </c>
      <c r="D3287" s="14">
        <v>0</v>
      </c>
      <c r="E3287" s="14">
        <v>0</v>
      </c>
      <c r="F3287" s="14">
        <v>128389</v>
      </c>
      <c r="G3287" s="11">
        <f t="shared" si="206"/>
        <v>0</v>
      </c>
      <c r="H3287" s="12">
        <f t="shared" si="207"/>
        <v>0</v>
      </c>
      <c r="I3287" s="324" t="s">
        <v>4062</v>
      </c>
      <c r="J3287" s="17">
        <f>VLOOKUP(A3287,'TB 2023'!B:J,9,0)</f>
        <v>128389</v>
      </c>
      <c r="K3287" s="18">
        <f t="shared" si="205"/>
        <v>0</v>
      </c>
      <c r="L3287" s="17">
        <f>VLOOKUP(A3287,'TB 2023'!B:M,12,0)</f>
        <v>128389</v>
      </c>
      <c r="M3287" s="18">
        <f t="shared" si="208"/>
        <v>0</v>
      </c>
      <c r="N3287" s="14" t="e">
        <f>VLOOKUP(A3287,[1]Sheet1!$A$1:$D$65536,4,0)</f>
        <v>#N/A</v>
      </c>
      <c r="P3287" s="14" t="s">
        <v>59</v>
      </c>
    </row>
    <row r="3288" spans="1:17" ht="12.75" hidden="1" customHeight="1">
      <c r="A3288" s="13">
        <v>81010601001</v>
      </c>
      <c r="B3288" s="14" t="s">
        <v>3491</v>
      </c>
      <c r="C3288" s="14">
        <v>479814.98</v>
      </c>
      <c r="D3288" s="14">
        <v>0</v>
      </c>
      <c r="E3288" s="14">
        <v>0</v>
      </c>
      <c r="F3288" s="14">
        <v>479814.98</v>
      </c>
      <c r="G3288" s="11">
        <f t="shared" si="206"/>
        <v>0</v>
      </c>
      <c r="H3288" s="12">
        <f t="shared" si="207"/>
        <v>0</v>
      </c>
      <c r="I3288" s="324" t="s">
        <v>4062</v>
      </c>
      <c r="J3288" s="17">
        <f>VLOOKUP(A3288,'TB 2023'!B:J,9,0)</f>
        <v>479814.98</v>
      </c>
      <c r="K3288" s="18">
        <f t="shared" si="205"/>
        <v>0</v>
      </c>
      <c r="L3288" s="17">
        <f>VLOOKUP(A3288,'TB 2023'!B:M,12,0)</f>
        <v>479814.98</v>
      </c>
      <c r="M3288" s="18">
        <f t="shared" si="208"/>
        <v>0</v>
      </c>
      <c r="N3288" s="14" t="e">
        <f>VLOOKUP(A3288,[1]Sheet1!$A$1:$D$65536,4,0)</f>
        <v>#N/A</v>
      </c>
      <c r="P3288" s="14" t="s">
        <v>59</v>
      </c>
    </row>
    <row r="3289" spans="1:17" ht="12.75" hidden="1" customHeight="1">
      <c r="A3289" s="13">
        <v>81010601002</v>
      </c>
      <c r="B3289" s="14" t="s">
        <v>4181</v>
      </c>
      <c r="C3289" s="14">
        <v>0</v>
      </c>
      <c r="D3289" s="14">
        <v>0</v>
      </c>
      <c r="E3289" s="14">
        <v>8125</v>
      </c>
      <c r="F3289" s="14">
        <v>0</v>
      </c>
      <c r="G3289" s="11">
        <f t="shared" si="206"/>
        <v>8125</v>
      </c>
      <c r="H3289" s="12">
        <f t="shared" si="207"/>
        <v>0</v>
      </c>
      <c r="I3289" s="324" t="s">
        <v>4062</v>
      </c>
      <c r="J3289" s="17">
        <f>VLOOKUP(A3289,'TB 2023'!B:J,9,0)</f>
        <v>0</v>
      </c>
      <c r="K3289" s="18">
        <f t="shared" si="205"/>
        <v>0</v>
      </c>
      <c r="L3289" s="17">
        <f>VLOOKUP(A3289,'TB 2023'!B:M,12,0)</f>
        <v>0</v>
      </c>
      <c r="M3289" s="18">
        <f t="shared" si="208"/>
        <v>0</v>
      </c>
      <c r="N3289" s="14" t="e">
        <f>VLOOKUP(A3289,[1]Sheet1!$A$1:$D$65536,4,0)</f>
        <v>#N/A</v>
      </c>
      <c r="P3289" s="14" t="s">
        <v>59</v>
      </c>
    </row>
    <row r="3290" spans="1:17" ht="12.75" hidden="1" customHeight="1">
      <c r="A3290" s="13">
        <v>81010601003</v>
      </c>
      <c r="B3290" s="14" t="s">
        <v>4182</v>
      </c>
      <c r="C3290" s="14">
        <v>0</v>
      </c>
      <c r="D3290" s="14">
        <v>0</v>
      </c>
      <c r="E3290" s="14">
        <v>32000</v>
      </c>
      <c r="F3290" s="14">
        <v>0</v>
      </c>
      <c r="G3290" s="11">
        <f t="shared" si="206"/>
        <v>32000</v>
      </c>
      <c r="H3290" s="12">
        <f t="shared" si="207"/>
        <v>0</v>
      </c>
      <c r="I3290" s="324" t="s">
        <v>4062</v>
      </c>
      <c r="J3290" s="17">
        <f>VLOOKUP(A3290,'TB 2023'!B:J,9,0)</f>
        <v>0</v>
      </c>
      <c r="K3290" s="18">
        <f t="shared" si="205"/>
        <v>0</v>
      </c>
      <c r="L3290" s="17">
        <f>VLOOKUP(A3290,'TB 2023'!B:M,12,0)</f>
        <v>0</v>
      </c>
      <c r="M3290" s="18">
        <f t="shared" si="208"/>
        <v>0</v>
      </c>
      <c r="N3290" s="14" t="e">
        <f>VLOOKUP(A3290,[1]Sheet1!$A$1:$D$65536,4,0)</f>
        <v>#N/A</v>
      </c>
      <c r="P3290" s="14" t="s">
        <v>59</v>
      </c>
    </row>
    <row r="3291" spans="1:17" ht="12.75" hidden="1" customHeight="1">
      <c r="A3291" s="13">
        <v>81010601004</v>
      </c>
      <c r="B3291" s="14" t="s">
        <v>4183</v>
      </c>
      <c r="C3291" s="14">
        <v>0</v>
      </c>
      <c r="D3291" s="14">
        <v>0</v>
      </c>
      <c r="E3291" s="14">
        <v>8280</v>
      </c>
      <c r="F3291" s="14">
        <v>0</v>
      </c>
      <c r="G3291" s="11">
        <f t="shared" si="206"/>
        <v>8280</v>
      </c>
      <c r="H3291" s="12">
        <f t="shared" si="207"/>
        <v>0</v>
      </c>
      <c r="I3291" s="324" t="s">
        <v>4062</v>
      </c>
      <c r="J3291" s="17">
        <f>VLOOKUP(A3291,'TB 2023'!B:J,9,0)</f>
        <v>0</v>
      </c>
      <c r="K3291" s="18">
        <f t="shared" si="205"/>
        <v>0</v>
      </c>
      <c r="L3291" s="17">
        <f>VLOOKUP(A3291,'TB 2023'!B:M,12,0)</f>
        <v>0</v>
      </c>
      <c r="M3291" s="18">
        <f t="shared" si="208"/>
        <v>0</v>
      </c>
      <c r="N3291" s="14" t="e">
        <f>VLOOKUP(A3291,[1]Sheet1!$A$1:$D$65536,4,0)</f>
        <v>#N/A</v>
      </c>
      <c r="P3291" s="14" t="s">
        <v>59</v>
      </c>
    </row>
    <row r="3292" spans="1:17" ht="12.75" hidden="1" customHeight="1">
      <c r="A3292" s="13">
        <v>81010601005</v>
      </c>
      <c r="B3292" s="14" t="s">
        <v>4184</v>
      </c>
      <c r="C3292" s="14">
        <v>0</v>
      </c>
      <c r="D3292" s="14">
        <v>0</v>
      </c>
      <c r="E3292" s="14">
        <v>20860</v>
      </c>
      <c r="F3292" s="14">
        <v>0</v>
      </c>
      <c r="G3292" s="11">
        <f t="shared" si="206"/>
        <v>20860</v>
      </c>
      <c r="H3292" s="12">
        <f t="shared" si="207"/>
        <v>0</v>
      </c>
      <c r="I3292" s="324" t="s">
        <v>4062</v>
      </c>
      <c r="J3292" s="17">
        <f>VLOOKUP(A3292,'TB 2023'!B:J,9,0)</f>
        <v>0</v>
      </c>
      <c r="K3292" s="18">
        <f t="shared" si="205"/>
        <v>0</v>
      </c>
      <c r="L3292" s="17">
        <f>VLOOKUP(A3292,'TB 2023'!B:M,12,0)</f>
        <v>0</v>
      </c>
      <c r="M3292" s="18">
        <f t="shared" si="208"/>
        <v>0</v>
      </c>
      <c r="N3292" s="14" t="e">
        <f>VLOOKUP(A3292,[1]Sheet1!$A$1:$D$65536,4,0)</f>
        <v>#N/A</v>
      </c>
      <c r="P3292" s="14" t="s">
        <v>59</v>
      </c>
    </row>
    <row r="3293" spans="1:17" ht="12.75" hidden="1" customHeight="1">
      <c r="A3293" s="13">
        <v>81010601006</v>
      </c>
      <c r="B3293" s="14" t="s">
        <v>4185</v>
      </c>
      <c r="C3293" s="14">
        <v>0</v>
      </c>
      <c r="D3293" s="14">
        <v>0</v>
      </c>
      <c r="E3293" s="14">
        <v>8510</v>
      </c>
      <c r="F3293" s="14">
        <v>0</v>
      </c>
      <c r="G3293" s="11">
        <f t="shared" si="206"/>
        <v>8510</v>
      </c>
      <c r="H3293" s="12">
        <f t="shared" si="207"/>
        <v>0</v>
      </c>
      <c r="I3293" s="324" t="s">
        <v>4062</v>
      </c>
      <c r="J3293" s="17">
        <f>VLOOKUP(A3293,'TB 2023'!B:J,9,0)</f>
        <v>0</v>
      </c>
      <c r="K3293" s="18">
        <f t="shared" si="205"/>
        <v>0</v>
      </c>
      <c r="L3293" s="17">
        <f>VLOOKUP(A3293,'TB 2023'!B:M,12,0)</f>
        <v>0</v>
      </c>
      <c r="M3293" s="18">
        <f t="shared" si="208"/>
        <v>0</v>
      </c>
      <c r="N3293" s="14" t="e">
        <f>VLOOKUP(A3293,[1]Sheet1!$A$1:$D$65536,4,0)</f>
        <v>#N/A</v>
      </c>
      <c r="P3293" s="14" t="s">
        <v>59</v>
      </c>
    </row>
    <row r="3294" spans="1:17" ht="12.75" hidden="1" customHeight="1">
      <c r="A3294" s="13">
        <v>81010601007</v>
      </c>
      <c r="B3294" s="14" t="s">
        <v>4186</v>
      </c>
      <c r="C3294" s="14">
        <v>0</v>
      </c>
      <c r="D3294" s="14">
        <v>0</v>
      </c>
      <c r="E3294" s="14">
        <v>5115</v>
      </c>
      <c r="F3294" s="14">
        <v>0</v>
      </c>
      <c r="G3294" s="11">
        <f t="shared" si="206"/>
        <v>5115</v>
      </c>
      <c r="H3294" s="12">
        <f t="shared" si="207"/>
        <v>0</v>
      </c>
      <c r="I3294" s="324" t="s">
        <v>4062</v>
      </c>
      <c r="J3294" s="17">
        <f>VLOOKUP(A3294,'TB 2023'!B:J,9,0)</f>
        <v>0</v>
      </c>
      <c r="K3294" s="18">
        <f t="shared" si="205"/>
        <v>0</v>
      </c>
      <c r="L3294" s="17">
        <f>VLOOKUP(A3294,'TB 2023'!B:M,12,0)</f>
        <v>0</v>
      </c>
      <c r="M3294" s="18">
        <f t="shared" si="208"/>
        <v>0</v>
      </c>
      <c r="N3294" s="14" t="e">
        <f>VLOOKUP(A3294,[1]Sheet1!$A$1:$D$65536,4,0)</f>
        <v>#N/A</v>
      </c>
      <c r="P3294" s="14" t="s">
        <v>106</v>
      </c>
      <c r="Q3294" s="14" t="s">
        <v>88</v>
      </c>
    </row>
    <row r="3295" spans="1:17" ht="12.75" hidden="1" customHeight="1">
      <c r="A3295" s="13">
        <v>81010601008</v>
      </c>
      <c r="B3295" s="14" t="s">
        <v>4187</v>
      </c>
      <c r="C3295" s="14">
        <v>0</v>
      </c>
      <c r="D3295" s="14">
        <v>0</v>
      </c>
      <c r="E3295" s="14">
        <v>7650</v>
      </c>
      <c r="F3295" s="14">
        <v>0</v>
      </c>
      <c r="G3295" s="11">
        <f t="shared" si="206"/>
        <v>7650</v>
      </c>
      <c r="H3295" s="12">
        <f t="shared" si="207"/>
        <v>0</v>
      </c>
      <c r="I3295" s="324" t="s">
        <v>4062</v>
      </c>
      <c r="J3295" s="17">
        <f>VLOOKUP(A3295,'TB 2023'!B:J,9,0)</f>
        <v>0</v>
      </c>
      <c r="K3295" s="18">
        <f t="shared" si="205"/>
        <v>0</v>
      </c>
      <c r="L3295" s="17">
        <f>VLOOKUP(A3295,'TB 2023'!B:M,12,0)</f>
        <v>0</v>
      </c>
      <c r="M3295" s="18">
        <f t="shared" si="208"/>
        <v>0</v>
      </c>
      <c r="N3295" s="14" t="e">
        <f>VLOOKUP(A3295,[1]Sheet1!$A$1:$D$65536,4,0)</f>
        <v>#N/A</v>
      </c>
      <c r="P3295" s="14" t="s">
        <v>107</v>
      </c>
      <c r="Q3295" s="14" t="s">
        <v>88</v>
      </c>
    </row>
    <row r="3296" spans="1:17" ht="12.75" hidden="1" customHeight="1">
      <c r="A3296" s="13">
        <v>81010601009</v>
      </c>
      <c r="B3296" s="14" t="s">
        <v>4188</v>
      </c>
      <c r="C3296" s="14">
        <v>0</v>
      </c>
      <c r="D3296" s="14">
        <v>0</v>
      </c>
      <c r="E3296" s="14">
        <v>6500</v>
      </c>
      <c r="F3296" s="14">
        <v>0</v>
      </c>
      <c r="G3296" s="11">
        <f t="shared" si="206"/>
        <v>6500</v>
      </c>
      <c r="H3296" s="12">
        <f t="shared" si="207"/>
        <v>0</v>
      </c>
      <c r="I3296" s="324" t="s">
        <v>4062</v>
      </c>
      <c r="J3296" s="17">
        <f>VLOOKUP(A3296,'TB 2023'!B:J,9,0)</f>
        <v>0</v>
      </c>
      <c r="K3296" s="18">
        <f t="shared" si="205"/>
        <v>0</v>
      </c>
      <c r="L3296" s="17">
        <f>VLOOKUP(A3296,'TB 2023'!B:M,12,0)</f>
        <v>0</v>
      </c>
      <c r="M3296" s="18">
        <f t="shared" si="208"/>
        <v>0</v>
      </c>
      <c r="N3296" s="14" t="e">
        <f>VLOOKUP(A3296,[1]Sheet1!$A$1:$D$65536,4,0)</f>
        <v>#N/A</v>
      </c>
      <c r="P3296" s="14" t="s">
        <v>4063</v>
      </c>
    </row>
    <row r="3297" spans="1:16" ht="12.75" hidden="1" customHeight="1">
      <c r="A3297" s="13">
        <v>81010601010</v>
      </c>
      <c r="B3297" s="14" t="s">
        <v>4189</v>
      </c>
      <c r="C3297" s="14">
        <v>0</v>
      </c>
      <c r="D3297" s="14">
        <v>0</v>
      </c>
      <c r="E3297" s="14">
        <v>342</v>
      </c>
      <c r="F3297" s="14">
        <v>0</v>
      </c>
      <c r="G3297" s="11">
        <f t="shared" si="206"/>
        <v>342</v>
      </c>
      <c r="H3297" s="12">
        <f t="shared" si="207"/>
        <v>0</v>
      </c>
      <c r="I3297" s="324" t="s">
        <v>4062</v>
      </c>
      <c r="J3297" s="17">
        <f>VLOOKUP(A3297,'TB 2023'!B:J,9,0)</f>
        <v>0</v>
      </c>
      <c r="K3297" s="18">
        <f t="shared" si="205"/>
        <v>0</v>
      </c>
      <c r="L3297" s="17">
        <f>VLOOKUP(A3297,'TB 2023'!B:M,12,0)</f>
        <v>0</v>
      </c>
      <c r="M3297" s="18">
        <f t="shared" si="208"/>
        <v>0</v>
      </c>
      <c r="N3297" s="14" t="e">
        <f>VLOOKUP(A3297,[1]Sheet1!$A$1:$D$65536,4,0)</f>
        <v>#N/A</v>
      </c>
      <c r="P3297" s="14" t="s">
        <v>4063</v>
      </c>
    </row>
    <row r="3298" spans="1:16" ht="12.75" hidden="1" customHeight="1">
      <c r="A3298" s="13">
        <v>81010601011</v>
      </c>
      <c r="B3298" s="14" t="s">
        <v>4190</v>
      </c>
      <c r="C3298" s="14">
        <v>0</v>
      </c>
      <c r="D3298" s="14">
        <v>0</v>
      </c>
      <c r="E3298" s="14">
        <v>400</v>
      </c>
      <c r="F3298" s="14">
        <v>0</v>
      </c>
      <c r="G3298" s="11">
        <f t="shared" si="206"/>
        <v>400</v>
      </c>
      <c r="H3298" s="12">
        <f t="shared" si="207"/>
        <v>0</v>
      </c>
      <c r="I3298" s="324" t="s">
        <v>4062</v>
      </c>
      <c r="J3298" s="17">
        <f>VLOOKUP(A3298,'TB 2023'!B:J,9,0)</f>
        <v>0</v>
      </c>
      <c r="K3298" s="18">
        <f t="shared" si="205"/>
        <v>0</v>
      </c>
      <c r="L3298" s="17">
        <f>VLOOKUP(A3298,'TB 2023'!B:M,12,0)</f>
        <v>0</v>
      </c>
      <c r="M3298" s="18">
        <f t="shared" si="208"/>
        <v>0</v>
      </c>
      <c r="N3298" s="14" t="e">
        <f>VLOOKUP(A3298,[1]Sheet1!$A$1:$D$65536,4,0)</f>
        <v>#N/A</v>
      </c>
      <c r="P3298" s="14" t="s">
        <v>4063</v>
      </c>
    </row>
    <row r="3299" spans="1:16" ht="12.75" hidden="1" customHeight="1">
      <c r="A3299" s="13">
        <v>81010601012</v>
      </c>
      <c r="B3299" s="14" t="s">
        <v>4191</v>
      </c>
      <c r="C3299" s="14">
        <v>0</v>
      </c>
      <c r="D3299" s="14">
        <v>0</v>
      </c>
      <c r="E3299" s="14">
        <v>2160</v>
      </c>
      <c r="F3299" s="14">
        <v>0</v>
      </c>
      <c r="G3299" s="11">
        <f t="shared" si="206"/>
        <v>2160</v>
      </c>
      <c r="H3299" s="12">
        <f t="shared" si="207"/>
        <v>0</v>
      </c>
      <c r="I3299" s="324" t="s">
        <v>4062</v>
      </c>
      <c r="J3299" s="17">
        <f>VLOOKUP(A3299,'TB 2023'!B:J,9,0)</f>
        <v>0</v>
      </c>
      <c r="K3299" s="18">
        <f t="shared" si="205"/>
        <v>0</v>
      </c>
      <c r="L3299" s="17">
        <f>VLOOKUP(A3299,'TB 2023'!B:M,12,0)</f>
        <v>0</v>
      </c>
      <c r="M3299" s="18">
        <f t="shared" si="208"/>
        <v>0</v>
      </c>
      <c r="N3299" s="14" t="e">
        <f>VLOOKUP(A3299,[1]Sheet1!$A$1:$D$65536,4,0)</f>
        <v>#N/A</v>
      </c>
      <c r="P3299" s="14" t="s">
        <v>4063</v>
      </c>
    </row>
    <row r="3300" spans="1:16" ht="12.75" hidden="1" customHeight="1">
      <c r="A3300" s="13">
        <v>81010601013</v>
      </c>
      <c r="B3300" s="14" t="s">
        <v>4192</v>
      </c>
      <c r="C3300" s="14">
        <v>0</v>
      </c>
      <c r="D3300" s="14">
        <v>0</v>
      </c>
      <c r="E3300" s="14">
        <v>896</v>
      </c>
      <c r="F3300" s="14">
        <v>0</v>
      </c>
      <c r="G3300" s="11">
        <f t="shared" si="206"/>
        <v>896</v>
      </c>
      <c r="H3300" s="12">
        <f t="shared" si="207"/>
        <v>0</v>
      </c>
      <c r="I3300" s="324" t="s">
        <v>4062</v>
      </c>
      <c r="J3300" s="17">
        <f>VLOOKUP(A3300,'TB 2023'!B:J,9,0)</f>
        <v>0</v>
      </c>
      <c r="K3300" s="18">
        <f t="shared" si="205"/>
        <v>0</v>
      </c>
      <c r="L3300" s="17">
        <f>VLOOKUP(A3300,'TB 2023'!B:M,12,0)</f>
        <v>0</v>
      </c>
      <c r="M3300" s="18">
        <f t="shared" si="208"/>
        <v>0</v>
      </c>
      <c r="N3300" s="14" t="e">
        <f>VLOOKUP(A3300,[1]Sheet1!$A$1:$D$65536,4,0)</f>
        <v>#N/A</v>
      </c>
      <c r="P3300" s="14" t="s">
        <v>4063</v>
      </c>
    </row>
    <row r="3301" spans="1:16" ht="12.75" hidden="1" customHeight="1">
      <c r="A3301" s="13">
        <v>81010601014</v>
      </c>
      <c r="B3301" s="14" t="s">
        <v>4193</v>
      </c>
      <c r="C3301" s="14">
        <v>0</v>
      </c>
      <c r="D3301" s="14">
        <v>0</v>
      </c>
      <c r="E3301" s="14">
        <v>11008</v>
      </c>
      <c r="F3301" s="14">
        <v>0</v>
      </c>
      <c r="G3301" s="11">
        <f t="shared" si="206"/>
        <v>11008</v>
      </c>
      <c r="H3301" s="12">
        <f t="shared" si="207"/>
        <v>0</v>
      </c>
      <c r="I3301" s="324" t="s">
        <v>4062</v>
      </c>
      <c r="J3301" s="17">
        <f>VLOOKUP(A3301,'TB 2023'!B:J,9,0)</f>
        <v>0</v>
      </c>
      <c r="K3301" s="18">
        <f t="shared" si="205"/>
        <v>0</v>
      </c>
      <c r="L3301" s="17">
        <f>VLOOKUP(A3301,'TB 2023'!B:M,12,0)</f>
        <v>0</v>
      </c>
      <c r="M3301" s="18">
        <f t="shared" si="208"/>
        <v>0</v>
      </c>
      <c r="N3301" s="14" t="e">
        <f>VLOOKUP(A3301,[1]Sheet1!$A$1:$D$65536,4,0)</f>
        <v>#N/A</v>
      </c>
      <c r="P3301" s="14" t="s">
        <v>4063</v>
      </c>
    </row>
    <row r="3302" spans="1:16" ht="12.75" hidden="1" customHeight="1">
      <c r="A3302" s="13">
        <v>81010601015</v>
      </c>
      <c r="B3302" s="14" t="s">
        <v>4194</v>
      </c>
      <c r="C3302" s="14">
        <v>0</v>
      </c>
      <c r="D3302" s="14">
        <v>0</v>
      </c>
      <c r="E3302" s="14">
        <v>0</v>
      </c>
      <c r="F3302" s="14">
        <v>0</v>
      </c>
      <c r="G3302" s="11">
        <f t="shared" si="206"/>
        <v>0</v>
      </c>
      <c r="H3302" s="12">
        <f t="shared" si="207"/>
        <v>0</v>
      </c>
      <c r="I3302" s="324" t="s">
        <v>4062</v>
      </c>
      <c r="J3302" s="17">
        <f>VLOOKUP(A3302,'TB 2023'!B:J,9,0)</f>
        <v>0</v>
      </c>
      <c r="K3302" s="18">
        <f t="shared" si="205"/>
        <v>0</v>
      </c>
      <c r="L3302" s="17">
        <f>VLOOKUP(A3302,'TB 2023'!B:M,12,0)</f>
        <v>0</v>
      </c>
      <c r="M3302" s="18">
        <f t="shared" si="208"/>
        <v>0</v>
      </c>
      <c r="N3302" s="14" t="e">
        <f>VLOOKUP(A3302,[1]Sheet1!$A$1:$D$65536,4,0)</f>
        <v>#N/A</v>
      </c>
      <c r="P3302" s="14" t="s">
        <v>4063</v>
      </c>
    </row>
    <row r="3303" spans="1:16" ht="12.75" hidden="1" customHeight="1">
      <c r="A3303" s="13">
        <v>81010601016</v>
      </c>
      <c r="B3303" s="14" t="s">
        <v>4195</v>
      </c>
      <c r="C3303" s="14">
        <v>0</v>
      </c>
      <c r="D3303" s="14">
        <v>0</v>
      </c>
      <c r="E3303" s="14">
        <v>96</v>
      </c>
      <c r="F3303" s="14">
        <v>0</v>
      </c>
      <c r="G3303" s="11">
        <f t="shared" si="206"/>
        <v>96</v>
      </c>
      <c r="H3303" s="12">
        <f t="shared" si="207"/>
        <v>0</v>
      </c>
      <c r="I3303" s="324" t="s">
        <v>4062</v>
      </c>
      <c r="J3303" s="17">
        <f>VLOOKUP(A3303,'TB 2023'!B:J,9,0)</f>
        <v>0</v>
      </c>
      <c r="K3303" s="18">
        <f t="shared" si="205"/>
        <v>0</v>
      </c>
      <c r="L3303" s="17">
        <f>VLOOKUP(A3303,'TB 2023'!B:M,12,0)</f>
        <v>0</v>
      </c>
      <c r="M3303" s="18">
        <f t="shared" si="208"/>
        <v>0</v>
      </c>
      <c r="N3303" s="14" t="e">
        <f>VLOOKUP(A3303,[1]Sheet1!$A$1:$D$65536,4,0)</f>
        <v>#N/A</v>
      </c>
      <c r="P3303" s="14" t="s">
        <v>4063</v>
      </c>
    </row>
    <row r="3304" spans="1:16" ht="12.75" hidden="1" customHeight="1">
      <c r="A3304" s="13">
        <v>81010601017</v>
      </c>
      <c r="B3304" s="14" t="s">
        <v>4196</v>
      </c>
      <c r="C3304" s="14">
        <v>0</v>
      </c>
      <c r="D3304" s="14">
        <v>0</v>
      </c>
      <c r="E3304" s="14">
        <v>160</v>
      </c>
      <c r="F3304" s="14">
        <v>0</v>
      </c>
      <c r="G3304" s="11">
        <f t="shared" si="206"/>
        <v>160</v>
      </c>
      <c r="H3304" s="12">
        <f t="shared" si="207"/>
        <v>0</v>
      </c>
      <c r="I3304" s="324" t="s">
        <v>4062</v>
      </c>
      <c r="J3304" s="17">
        <f>VLOOKUP(A3304,'TB 2023'!B:J,9,0)</f>
        <v>0</v>
      </c>
      <c r="K3304" s="18">
        <f t="shared" si="205"/>
        <v>0</v>
      </c>
      <c r="L3304" s="17">
        <f>VLOOKUP(A3304,'TB 2023'!B:M,12,0)</f>
        <v>0</v>
      </c>
      <c r="M3304" s="18">
        <f t="shared" si="208"/>
        <v>0</v>
      </c>
      <c r="N3304" s="14" t="e">
        <f>VLOOKUP(A3304,[1]Sheet1!$A$1:$D$65536,4,0)</f>
        <v>#N/A</v>
      </c>
      <c r="P3304" s="14" t="s">
        <v>4063</v>
      </c>
    </row>
    <row r="3305" spans="1:16" ht="12.75" hidden="1" customHeight="1">
      <c r="A3305" s="13">
        <v>81010601018</v>
      </c>
      <c r="B3305" s="14" t="s">
        <v>4197</v>
      </c>
      <c r="C3305" s="14">
        <v>0</v>
      </c>
      <c r="D3305" s="14">
        <v>0</v>
      </c>
      <c r="E3305" s="14">
        <v>2916</v>
      </c>
      <c r="F3305" s="14">
        <v>0</v>
      </c>
      <c r="G3305" s="11">
        <f t="shared" si="206"/>
        <v>2916</v>
      </c>
      <c r="H3305" s="12">
        <f t="shared" si="207"/>
        <v>0</v>
      </c>
      <c r="I3305" s="324" t="s">
        <v>4062</v>
      </c>
      <c r="J3305" s="17">
        <f>VLOOKUP(A3305,'TB 2023'!B:J,9,0)</f>
        <v>0</v>
      </c>
      <c r="K3305" s="18">
        <f t="shared" si="205"/>
        <v>0</v>
      </c>
      <c r="L3305" s="17">
        <f>VLOOKUP(A3305,'TB 2023'!B:M,12,0)</f>
        <v>0</v>
      </c>
      <c r="M3305" s="18">
        <f t="shared" si="208"/>
        <v>0</v>
      </c>
      <c r="N3305" s="14" t="e">
        <f>VLOOKUP(A3305,[1]Sheet1!$A$1:$D$65536,4,0)</f>
        <v>#N/A</v>
      </c>
      <c r="P3305" s="14" t="s">
        <v>4063</v>
      </c>
    </row>
    <row r="3306" spans="1:16" ht="12.75" hidden="1" customHeight="1">
      <c r="A3306" s="13">
        <v>81010601019</v>
      </c>
      <c r="B3306" s="14" t="s">
        <v>4198</v>
      </c>
      <c r="C3306" s="14">
        <v>0</v>
      </c>
      <c r="D3306" s="14">
        <v>0</v>
      </c>
      <c r="E3306" s="14">
        <v>2750</v>
      </c>
      <c r="F3306" s="14">
        <v>0</v>
      </c>
      <c r="G3306" s="11">
        <f t="shared" si="206"/>
        <v>2750</v>
      </c>
      <c r="H3306" s="12">
        <f t="shared" si="207"/>
        <v>0</v>
      </c>
      <c r="I3306" s="324" t="s">
        <v>4062</v>
      </c>
      <c r="J3306" s="17">
        <f>VLOOKUP(A3306,'TB 2023'!B:J,9,0)</f>
        <v>0</v>
      </c>
      <c r="K3306" s="18">
        <f t="shared" si="205"/>
        <v>0</v>
      </c>
      <c r="L3306" s="17">
        <f>VLOOKUP(A3306,'TB 2023'!B:M,12,0)</f>
        <v>0</v>
      </c>
      <c r="M3306" s="18">
        <f t="shared" si="208"/>
        <v>0</v>
      </c>
      <c r="N3306" s="14" t="e">
        <f>VLOOKUP(A3306,[1]Sheet1!$A$1:$D$65536,4,0)</f>
        <v>#N/A</v>
      </c>
      <c r="P3306" s="14" t="s">
        <v>4063</v>
      </c>
    </row>
    <row r="3307" spans="1:16" ht="12.75" hidden="1" customHeight="1">
      <c r="A3307" s="13">
        <v>81010601020</v>
      </c>
      <c r="B3307" s="14" t="s">
        <v>4199</v>
      </c>
      <c r="C3307" s="14">
        <v>0</v>
      </c>
      <c r="D3307" s="14">
        <v>0</v>
      </c>
      <c r="E3307" s="14">
        <v>1314</v>
      </c>
      <c r="F3307" s="14">
        <v>0</v>
      </c>
      <c r="G3307" s="11">
        <f t="shared" si="206"/>
        <v>1314</v>
      </c>
      <c r="H3307" s="12">
        <f t="shared" si="207"/>
        <v>0</v>
      </c>
      <c r="I3307" s="324" t="s">
        <v>4062</v>
      </c>
      <c r="J3307" s="17">
        <f>VLOOKUP(A3307,'TB 2023'!B:J,9,0)</f>
        <v>0</v>
      </c>
      <c r="K3307" s="18">
        <f t="shared" si="205"/>
        <v>0</v>
      </c>
      <c r="L3307" s="17">
        <f>VLOOKUP(A3307,'TB 2023'!B:M,12,0)</f>
        <v>0</v>
      </c>
      <c r="M3307" s="18">
        <f t="shared" si="208"/>
        <v>0</v>
      </c>
      <c r="N3307" s="14" t="e">
        <f>VLOOKUP(A3307,[1]Sheet1!$A$1:$D$65536,4,0)</f>
        <v>#N/A</v>
      </c>
      <c r="P3307" s="14" t="s">
        <v>4063</v>
      </c>
    </row>
    <row r="3308" spans="1:16" ht="12.75" hidden="1" customHeight="1">
      <c r="A3308" s="13">
        <v>81010601021</v>
      </c>
      <c r="B3308" s="14" t="s">
        <v>4200</v>
      </c>
      <c r="C3308" s="14">
        <v>0</v>
      </c>
      <c r="D3308" s="14">
        <v>0</v>
      </c>
      <c r="E3308" s="14">
        <v>1122</v>
      </c>
      <c r="F3308" s="14">
        <v>0</v>
      </c>
      <c r="G3308" s="11">
        <f t="shared" si="206"/>
        <v>1122</v>
      </c>
      <c r="H3308" s="12">
        <f t="shared" si="207"/>
        <v>0</v>
      </c>
      <c r="I3308" s="324" t="s">
        <v>4062</v>
      </c>
      <c r="J3308" s="17">
        <f>VLOOKUP(A3308,'TB 2023'!B:J,9,0)</f>
        <v>0</v>
      </c>
      <c r="K3308" s="18">
        <f t="shared" si="205"/>
        <v>0</v>
      </c>
      <c r="L3308" s="17">
        <f>VLOOKUP(A3308,'TB 2023'!B:M,12,0)</f>
        <v>0</v>
      </c>
      <c r="M3308" s="18">
        <f t="shared" si="208"/>
        <v>0</v>
      </c>
      <c r="N3308" s="14" t="e">
        <f>VLOOKUP(A3308,[1]Sheet1!$A$1:$D$65536,4,0)</f>
        <v>#N/A</v>
      </c>
      <c r="P3308" s="14" t="s">
        <v>4063</v>
      </c>
    </row>
    <row r="3309" spans="1:16" ht="12.75" hidden="1" customHeight="1">
      <c r="A3309" s="13">
        <v>81010601022</v>
      </c>
      <c r="B3309" s="14" t="s">
        <v>4201</v>
      </c>
      <c r="C3309" s="14">
        <v>0</v>
      </c>
      <c r="D3309" s="14">
        <v>0</v>
      </c>
      <c r="E3309" s="14">
        <v>1235</v>
      </c>
      <c r="F3309" s="14">
        <v>0</v>
      </c>
      <c r="G3309" s="11">
        <f t="shared" si="206"/>
        <v>1235</v>
      </c>
      <c r="H3309" s="12">
        <f t="shared" si="207"/>
        <v>0</v>
      </c>
      <c r="I3309" s="324" t="s">
        <v>4062</v>
      </c>
      <c r="J3309" s="17">
        <f>VLOOKUP(A3309,'TB 2023'!B:J,9,0)</f>
        <v>0</v>
      </c>
      <c r="K3309" s="18">
        <f t="shared" si="205"/>
        <v>0</v>
      </c>
      <c r="L3309" s="17">
        <f>VLOOKUP(A3309,'TB 2023'!B:M,12,0)</f>
        <v>0</v>
      </c>
      <c r="M3309" s="18">
        <f t="shared" si="208"/>
        <v>0</v>
      </c>
      <c r="N3309" s="14" t="e">
        <f>VLOOKUP(A3309,[1]Sheet1!$A$1:$D$65536,4,0)</f>
        <v>#N/A</v>
      </c>
      <c r="P3309" s="14" t="s">
        <v>108</v>
      </c>
    </row>
    <row r="3310" spans="1:16" ht="12.75" hidden="1" customHeight="1">
      <c r="A3310" s="13">
        <v>81010601023</v>
      </c>
      <c r="B3310" s="14" t="s">
        <v>4202</v>
      </c>
      <c r="C3310" s="14">
        <v>0</v>
      </c>
      <c r="D3310" s="14">
        <v>0</v>
      </c>
      <c r="E3310" s="14">
        <v>8928</v>
      </c>
      <c r="F3310" s="14">
        <v>0</v>
      </c>
      <c r="G3310" s="11">
        <f t="shared" si="206"/>
        <v>8928</v>
      </c>
      <c r="H3310" s="12">
        <f t="shared" si="207"/>
        <v>0</v>
      </c>
      <c r="I3310" s="324" t="s">
        <v>4062</v>
      </c>
      <c r="J3310" s="17">
        <f>VLOOKUP(A3310,'TB 2023'!B:J,9,0)</f>
        <v>0</v>
      </c>
      <c r="K3310" s="18">
        <f t="shared" si="205"/>
        <v>0</v>
      </c>
      <c r="L3310" s="17">
        <f>VLOOKUP(A3310,'TB 2023'!B:M,12,0)</f>
        <v>0</v>
      </c>
      <c r="M3310" s="18">
        <f t="shared" si="208"/>
        <v>0</v>
      </c>
      <c r="N3310" s="14" t="e">
        <f>VLOOKUP(A3310,[1]Sheet1!$A$1:$D$65536,4,0)</f>
        <v>#N/A</v>
      </c>
      <c r="P3310" s="14" t="s">
        <v>108</v>
      </c>
    </row>
    <row r="3311" spans="1:16" ht="12.75" hidden="1" customHeight="1">
      <c r="A3311" s="13">
        <v>81010601024</v>
      </c>
      <c r="B3311" s="14" t="s">
        <v>4203</v>
      </c>
      <c r="C3311" s="14">
        <v>0</v>
      </c>
      <c r="D3311" s="14">
        <v>0</v>
      </c>
      <c r="E3311" s="14">
        <v>1980</v>
      </c>
      <c r="F3311" s="14">
        <v>0</v>
      </c>
      <c r="G3311" s="11">
        <f t="shared" si="206"/>
        <v>1980</v>
      </c>
      <c r="H3311" s="12">
        <f t="shared" si="207"/>
        <v>0</v>
      </c>
      <c r="I3311" s="324" t="s">
        <v>4062</v>
      </c>
      <c r="J3311" s="17">
        <f>VLOOKUP(A3311,'TB 2023'!B:J,9,0)</f>
        <v>0</v>
      </c>
      <c r="K3311" s="18">
        <f t="shared" si="205"/>
        <v>0</v>
      </c>
      <c r="L3311" s="17">
        <f>VLOOKUP(A3311,'TB 2023'!B:M,12,0)</f>
        <v>0</v>
      </c>
      <c r="M3311" s="18">
        <f t="shared" si="208"/>
        <v>0</v>
      </c>
      <c r="N3311" s="14" t="e">
        <f>VLOOKUP(A3311,[1]Sheet1!$A$1:$D$65536,4,0)</f>
        <v>#N/A</v>
      </c>
      <c r="P3311" s="14" t="s">
        <v>108</v>
      </c>
    </row>
    <row r="3312" spans="1:16" ht="12.75" hidden="1" customHeight="1">
      <c r="A3312" s="13">
        <v>81010601025</v>
      </c>
      <c r="B3312" s="14" t="s">
        <v>4204</v>
      </c>
      <c r="C3312" s="14">
        <v>0</v>
      </c>
      <c r="D3312" s="14">
        <v>0</v>
      </c>
      <c r="E3312" s="14">
        <v>7560</v>
      </c>
      <c r="F3312" s="14">
        <v>0</v>
      </c>
      <c r="G3312" s="11">
        <f t="shared" si="206"/>
        <v>7560</v>
      </c>
      <c r="H3312" s="12">
        <f t="shared" si="207"/>
        <v>0</v>
      </c>
      <c r="I3312" s="324" t="s">
        <v>4062</v>
      </c>
      <c r="J3312" s="17">
        <f>VLOOKUP(A3312,'TB 2023'!B:J,9,0)</f>
        <v>0</v>
      </c>
      <c r="K3312" s="18">
        <f t="shared" si="205"/>
        <v>0</v>
      </c>
      <c r="L3312" s="17">
        <f>VLOOKUP(A3312,'TB 2023'!B:M,12,0)</f>
        <v>0</v>
      </c>
      <c r="M3312" s="18">
        <f t="shared" si="208"/>
        <v>0</v>
      </c>
      <c r="N3312" s="14" t="e">
        <f>VLOOKUP(A3312,[1]Sheet1!$A$1:$D$65536,4,0)</f>
        <v>#N/A</v>
      </c>
      <c r="P3312" s="14" t="s">
        <v>108</v>
      </c>
    </row>
    <row r="3313" spans="1:17" ht="12.75" hidden="1" customHeight="1">
      <c r="A3313" s="13">
        <v>81010601026</v>
      </c>
      <c r="B3313" s="14" t="s">
        <v>4205</v>
      </c>
      <c r="C3313" s="14">
        <v>0</v>
      </c>
      <c r="D3313" s="14">
        <v>0</v>
      </c>
      <c r="E3313" s="14">
        <v>9900</v>
      </c>
      <c r="F3313" s="14">
        <v>0</v>
      </c>
      <c r="G3313" s="11">
        <f t="shared" si="206"/>
        <v>9900</v>
      </c>
      <c r="H3313" s="12">
        <f t="shared" si="207"/>
        <v>0</v>
      </c>
      <c r="I3313" s="324" t="s">
        <v>4062</v>
      </c>
      <c r="J3313" s="17">
        <f>VLOOKUP(A3313,'TB 2023'!B:J,9,0)</f>
        <v>0</v>
      </c>
      <c r="K3313" s="18">
        <f t="shared" si="205"/>
        <v>0</v>
      </c>
      <c r="L3313" s="17">
        <f>VLOOKUP(A3313,'TB 2023'!B:M,12,0)</f>
        <v>0</v>
      </c>
      <c r="M3313" s="18">
        <f t="shared" si="208"/>
        <v>0</v>
      </c>
      <c r="N3313" s="14" t="e">
        <f>VLOOKUP(A3313,[1]Sheet1!$A$1:$D$65536,4,0)</f>
        <v>#N/A</v>
      </c>
      <c r="P3313" s="14" t="s">
        <v>108</v>
      </c>
    </row>
    <row r="3314" spans="1:17" ht="12.75" hidden="1" customHeight="1">
      <c r="A3314" s="13">
        <v>81010601027</v>
      </c>
      <c r="B3314" s="14" t="s">
        <v>4206</v>
      </c>
      <c r="C3314" s="14">
        <v>0</v>
      </c>
      <c r="D3314" s="14">
        <v>0</v>
      </c>
      <c r="E3314" s="14">
        <v>11700</v>
      </c>
      <c r="F3314" s="14">
        <v>0</v>
      </c>
      <c r="G3314" s="11">
        <f t="shared" si="206"/>
        <v>11700</v>
      </c>
      <c r="H3314" s="12">
        <f t="shared" si="207"/>
        <v>0</v>
      </c>
      <c r="I3314" s="324" t="s">
        <v>4062</v>
      </c>
      <c r="J3314" s="17">
        <f>VLOOKUP(A3314,'TB 2023'!B:J,9,0)</f>
        <v>0</v>
      </c>
      <c r="K3314" s="18">
        <f t="shared" si="205"/>
        <v>0</v>
      </c>
      <c r="L3314" s="17">
        <f>VLOOKUP(A3314,'TB 2023'!B:M,12,0)</f>
        <v>0</v>
      </c>
      <c r="M3314" s="18">
        <f t="shared" si="208"/>
        <v>0</v>
      </c>
      <c r="N3314" s="14" t="e">
        <f>VLOOKUP(A3314,[1]Sheet1!$A$1:$D$65536,4,0)</f>
        <v>#N/A</v>
      </c>
      <c r="P3314" s="14" t="s">
        <v>108</v>
      </c>
    </row>
    <row r="3315" spans="1:17" ht="12.75" hidden="1" customHeight="1">
      <c r="A3315" s="13">
        <v>81010601028</v>
      </c>
      <c r="B3315" s="14" t="s">
        <v>4207</v>
      </c>
      <c r="C3315" s="14">
        <v>0</v>
      </c>
      <c r="D3315" s="14">
        <v>0</v>
      </c>
      <c r="E3315" s="14">
        <v>767</v>
      </c>
      <c r="F3315" s="14">
        <v>0</v>
      </c>
      <c r="G3315" s="11">
        <f t="shared" si="206"/>
        <v>767</v>
      </c>
      <c r="H3315" s="12">
        <f t="shared" si="207"/>
        <v>0</v>
      </c>
      <c r="I3315" s="324" t="s">
        <v>4062</v>
      </c>
      <c r="J3315" s="17">
        <f>VLOOKUP(A3315,'TB 2023'!B:J,9,0)</f>
        <v>0</v>
      </c>
      <c r="K3315" s="18">
        <f t="shared" si="205"/>
        <v>0</v>
      </c>
      <c r="L3315" s="17">
        <f>VLOOKUP(A3315,'TB 2023'!B:M,12,0)</f>
        <v>0</v>
      </c>
      <c r="M3315" s="18">
        <f t="shared" si="208"/>
        <v>0</v>
      </c>
      <c r="N3315" s="14" t="e">
        <f>VLOOKUP(A3315,[1]Sheet1!$A$1:$D$65536,4,0)</f>
        <v>#N/A</v>
      </c>
      <c r="P3315" s="14" t="s">
        <v>108</v>
      </c>
    </row>
    <row r="3316" spans="1:17" ht="12.75" hidden="1" customHeight="1">
      <c r="A3316" s="13">
        <v>81010601029</v>
      </c>
      <c r="B3316" s="14" t="s">
        <v>4208</v>
      </c>
      <c r="C3316" s="14">
        <v>0</v>
      </c>
      <c r="D3316" s="14">
        <v>0</v>
      </c>
      <c r="E3316" s="14">
        <v>5402</v>
      </c>
      <c r="F3316" s="14">
        <v>0</v>
      </c>
      <c r="G3316" s="11">
        <f t="shared" si="206"/>
        <v>5402</v>
      </c>
      <c r="H3316" s="12">
        <f t="shared" si="207"/>
        <v>0</v>
      </c>
      <c r="I3316" s="324" t="s">
        <v>4062</v>
      </c>
      <c r="J3316" s="17">
        <f>VLOOKUP(A3316,'TB 2023'!B:J,9,0)</f>
        <v>0</v>
      </c>
      <c r="K3316" s="18">
        <f t="shared" si="205"/>
        <v>0</v>
      </c>
      <c r="L3316" s="17">
        <f>VLOOKUP(A3316,'TB 2023'!B:M,12,0)</f>
        <v>0</v>
      </c>
      <c r="M3316" s="18">
        <f t="shared" si="208"/>
        <v>0</v>
      </c>
      <c r="N3316" s="14" t="e">
        <f>VLOOKUP(A3316,[1]Sheet1!$A$1:$D$65536,4,0)</f>
        <v>#N/A</v>
      </c>
      <c r="P3316" s="14" t="s">
        <v>120</v>
      </c>
      <c r="Q3316" s="14" t="s">
        <v>139</v>
      </c>
    </row>
    <row r="3317" spans="1:17" ht="12.75" hidden="1" customHeight="1">
      <c r="A3317" s="13">
        <v>81010601030</v>
      </c>
      <c r="B3317" s="14" t="s">
        <v>4209</v>
      </c>
      <c r="C3317" s="14">
        <v>0</v>
      </c>
      <c r="D3317" s="14">
        <v>0</v>
      </c>
      <c r="E3317" s="14">
        <v>3776</v>
      </c>
      <c r="F3317" s="14">
        <v>0</v>
      </c>
      <c r="G3317" s="11">
        <f t="shared" si="206"/>
        <v>3776</v>
      </c>
      <c r="H3317" s="12">
        <f t="shared" si="207"/>
        <v>0</v>
      </c>
      <c r="I3317" s="324" t="s">
        <v>4062</v>
      </c>
      <c r="J3317" s="17">
        <f>VLOOKUP(A3317,'TB 2023'!B:J,9,0)</f>
        <v>0</v>
      </c>
      <c r="K3317" s="18">
        <f t="shared" si="205"/>
        <v>0</v>
      </c>
      <c r="L3317" s="17">
        <f>VLOOKUP(A3317,'TB 2023'!B:M,12,0)</f>
        <v>0</v>
      </c>
      <c r="M3317" s="18">
        <f t="shared" si="208"/>
        <v>0</v>
      </c>
      <c r="N3317" s="14" t="e">
        <f>VLOOKUP(A3317,[1]Sheet1!$A$1:$D$65536,4,0)</f>
        <v>#N/A</v>
      </c>
      <c r="P3317" s="14" t="s">
        <v>120</v>
      </c>
      <c r="Q3317" s="14" t="s">
        <v>139</v>
      </c>
    </row>
    <row r="3318" spans="1:17" ht="12.75" hidden="1" customHeight="1">
      <c r="A3318" s="13">
        <v>81010601031</v>
      </c>
      <c r="B3318" s="14" t="s">
        <v>4210</v>
      </c>
      <c r="C3318" s="14">
        <v>0</v>
      </c>
      <c r="D3318" s="14">
        <v>0</v>
      </c>
      <c r="E3318" s="14">
        <v>472</v>
      </c>
      <c r="F3318" s="14">
        <v>0</v>
      </c>
      <c r="G3318" s="11">
        <f t="shared" si="206"/>
        <v>472</v>
      </c>
      <c r="H3318" s="12">
        <f t="shared" si="207"/>
        <v>0</v>
      </c>
      <c r="I3318" s="324" t="s">
        <v>4062</v>
      </c>
      <c r="J3318" s="17">
        <f>VLOOKUP(A3318,'TB 2023'!B:J,9,0)</f>
        <v>0</v>
      </c>
      <c r="K3318" s="18">
        <f t="shared" si="205"/>
        <v>0</v>
      </c>
      <c r="L3318" s="17">
        <f>VLOOKUP(A3318,'TB 2023'!B:M,12,0)</f>
        <v>0</v>
      </c>
      <c r="M3318" s="18">
        <f t="shared" si="208"/>
        <v>0</v>
      </c>
      <c r="N3318" s="14" t="e">
        <f>VLOOKUP(A3318,[1]Sheet1!$A$1:$D$65536,4,0)</f>
        <v>#N/A</v>
      </c>
      <c r="P3318" s="14" t="s">
        <v>120</v>
      </c>
      <c r="Q3318" s="14" t="s">
        <v>139</v>
      </c>
    </row>
    <row r="3319" spans="1:17" ht="12.75" hidden="1" customHeight="1">
      <c r="A3319" s="13">
        <v>81010601032</v>
      </c>
      <c r="B3319" s="14" t="s">
        <v>4211</v>
      </c>
      <c r="C3319" s="14">
        <v>0</v>
      </c>
      <c r="D3319" s="14">
        <v>0</v>
      </c>
      <c r="E3319" s="14">
        <v>1540</v>
      </c>
      <c r="F3319" s="14">
        <v>0</v>
      </c>
      <c r="G3319" s="11">
        <f t="shared" si="206"/>
        <v>1540</v>
      </c>
      <c r="H3319" s="12">
        <f t="shared" si="207"/>
        <v>0</v>
      </c>
      <c r="I3319" s="324" t="s">
        <v>4062</v>
      </c>
      <c r="J3319" s="17">
        <f>VLOOKUP(A3319,'TB 2023'!B:J,9,0)</f>
        <v>0</v>
      </c>
      <c r="K3319" s="18">
        <f t="shared" si="205"/>
        <v>0</v>
      </c>
      <c r="L3319" s="17">
        <f>VLOOKUP(A3319,'TB 2023'!B:M,12,0)</f>
        <v>0</v>
      </c>
      <c r="M3319" s="18">
        <f t="shared" si="208"/>
        <v>0</v>
      </c>
      <c r="N3319" s="14" t="e">
        <f>VLOOKUP(A3319,[1]Sheet1!$A$1:$D$65536,4,0)</f>
        <v>#N/A</v>
      </c>
      <c r="P3319" s="14" t="s">
        <v>120</v>
      </c>
      <c r="Q3319" s="14" t="s">
        <v>139</v>
      </c>
    </row>
    <row r="3320" spans="1:17" ht="12.75" hidden="1" customHeight="1">
      <c r="A3320" s="13">
        <v>81010602001</v>
      </c>
      <c r="B3320" s="14" t="s">
        <v>4212</v>
      </c>
      <c r="C3320" s="14">
        <v>0</v>
      </c>
      <c r="D3320" s="14">
        <v>0</v>
      </c>
      <c r="E3320" s="14">
        <v>4648</v>
      </c>
      <c r="F3320" s="14">
        <v>0</v>
      </c>
      <c r="G3320" s="11">
        <f t="shared" si="206"/>
        <v>4648</v>
      </c>
      <c r="H3320" s="12">
        <f t="shared" si="207"/>
        <v>0</v>
      </c>
      <c r="I3320" s="324" t="s">
        <v>4062</v>
      </c>
      <c r="J3320" s="17">
        <f>VLOOKUP(A3320,'TB 2023'!B:J,9,0)</f>
        <v>0</v>
      </c>
      <c r="K3320" s="18">
        <f t="shared" ref="K3320:K3383" si="209">J3320-C3320</f>
        <v>0</v>
      </c>
      <c r="L3320" s="17">
        <f>VLOOKUP(A3320,'TB 2023'!B:M,12,0)</f>
        <v>0</v>
      </c>
      <c r="M3320" s="18">
        <f t="shared" si="208"/>
        <v>0</v>
      </c>
      <c r="N3320" s="14" t="e">
        <f>VLOOKUP(A3320,[1]Sheet1!$A$1:$D$65536,4,0)</f>
        <v>#N/A</v>
      </c>
      <c r="P3320" s="14" t="s">
        <v>120</v>
      </c>
      <c r="Q3320" s="14" t="s">
        <v>139</v>
      </c>
    </row>
    <row r="3321" spans="1:17" ht="12.75" hidden="1" customHeight="1">
      <c r="A3321" s="13">
        <v>81010602002</v>
      </c>
      <c r="B3321" s="14" t="s">
        <v>4213</v>
      </c>
      <c r="C3321" s="14">
        <v>0</v>
      </c>
      <c r="D3321" s="14">
        <v>0</v>
      </c>
      <c r="E3321" s="14">
        <v>1855</v>
      </c>
      <c r="F3321" s="14">
        <v>0</v>
      </c>
      <c r="G3321" s="11">
        <f t="shared" si="206"/>
        <v>1855</v>
      </c>
      <c r="H3321" s="12">
        <f t="shared" si="207"/>
        <v>0</v>
      </c>
      <c r="I3321" s="324" t="s">
        <v>4062</v>
      </c>
      <c r="J3321" s="17">
        <f>VLOOKUP(A3321,'TB 2023'!B:J,9,0)</f>
        <v>0</v>
      </c>
      <c r="K3321" s="18">
        <f t="shared" si="209"/>
        <v>0</v>
      </c>
      <c r="L3321" s="17">
        <f>VLOOKUP(A3321,'TB 2023'!B:M,12,0)</f>
        <v>0</v>
      </c>
      <c r="M3321" s="18">
        <f t="shared" si="208"/>
        <v>0</v>
      </c>
      <c r="N3321" s="14" t="e">
        <f>VLOOKUP(A3321,[1]Sheet1!$A$1:$D$65536,4,0)</f>
        <v>#N/A</v>
      </c>
      <c r="P3321" s="14" t="s">
        <v>120</v>
      </c>
      <c r="Q3321" s="14" t="s">
        <v>139</v>
      </c>
    </row>
    <row r="3322" spans="1:17" ht="12.75" hidden="1" customHeight="1">
      <c r="A3322" s="13">
        <v>81010602003</v>
      </c>
      <c r="B3322" s="14" t="s">
        <v>4214</v>
      </c>
      <c r="C3322" s="14">
        <v>0</v>
      </c>
      <c r="D3322" s="14">
        <v>0</v>
      </c>
      <c r="E3322" s="14">
        <v>752</v>
      </c>
      <c r="F3322" s="14">
        <v>0</v>
      </c>
      <c r="G3322" s="11">
        <f t="shared" si="206"/>
        <v>752</v>
      </c>
      <c r="H3322" s="12">
        <f t="shared" si="207"/>
        <v>0</v>
      </c>
      <c r="I3322" s="324" t="s">
        <v>4062</v>
      </c>
      <c r="J3322" s="17">
        <f>VLOOKUP(A3322,'TB 2023'!B:J,9,0)</f>
        <v>0</v>
      </c>
      <c r="K3322" s="18">
        <f t="shared" si="209"/>
        <v>0</v>
      </c>
      <c r="L3322" s="17">
        <f>VLOOKUP(A3322,'TB 2023'!B:M,12,0)</f>
        <v>0</v>
      </c>
      <c r="M3322" s="18">
        <f t="shared" si="208"/>
        <v>0</v>
      </c>
      <c r="N3322" s="14" t="e">
        <f>VLOOKUP(A3322,[1]Sheet1!$A$1:$D$65536,4,0)</f>
        <v>#N/A</v>
      </c>
      <c r="P3322" s="14" t="s">
        <v>120</v>
      </c>
      <c r="Q3322" s="14" t="s">
        <v>139</v>
      </c>
    </row>
    <row r="3323" spans="1:17" ht="12.75" hidden="1" customHeight="1">
      <c r="A3323" s="13">
        <v>81010602004</v>
      </c>
      <c r="B3323" s="14" t="s">
        <v>4215</v>
      </c>
      <c r="C3323" s="14">
        <v>0</v>
      </c>
      <c r="D3323" s="14">
        <v>0</v>
      </c>
      <c r="E3323" s="14">
        <v>1638</v>
      </c>
      <c r="F3323" s="14">
        <v>0</v>
      </c>
      <c r="G3323" s="11">
        <f t="shared" si="206"/>
        <v>1638</v>
      </c>
      <c r="H3323" s="12">
        <f t="shared" si="207"/>
        <v>0</v>
      </c>
      <c r="I3323" s="324" t="s">
        <v>4062</v>
      </c>
      <c r="J3323" s="17">
        <f>VLOOKUP(A3323,'TB 2023'!B:J,9,0)</f>
        <v>0</v>
      </c>
      <c r="K3323" s="18">
        <f t="shared" si="209"/>
        <v>0</v>
      </c>
      <c r="L3323" s="17">
        <f>VLOOKUP(A3323,'TB 2023'!B:M,12,0)</f>
        <v>0</v>
      </c>
      <c r="M3323" s="18">
        <f t="shared" si="208"/>
        <v>0</v>
      </c>
      <c r="N3323" s="14" t="e">
        <f>VLOOKUP(A3323,[1]Sheet1!$A$1:$D$65536,4,0)</f>
        <v>#N/A</v>
      </c>
      <c r="P3323" s="14" t="s">
        <v>120</v>
      </c>
      <c r="Q3323" s="14" t="s">
        <v>139</v>
      </c>
    </row>
    <row r="3324" spans="1:17" ht="12.75" hidden="1" customHeight="1">
      <c r="A3324" s="13">
        <v>81010602005</v>
      </c>
      <c r="B3324" s="14" t="s">
        <v>4216</v>
      </c>
      <c r="C3324" s="14">
        <v>0</v>
      </c>
      <c r="D3324" s="14">
        <v>0</v>
      </c>
      <c r="E3324" s="14">
        <v>2066.4</v>
      </c>
      <c r="F3324" s="14">
        <v>0</v>
      </c>
      <c r="G3324" s="11">
        <f t="shared" si="206"/>
        <v>2066.4</v>
      </c>
      <c r="H3324" s="12">
        <f t="shared" si="207"/>
        <v>0</v>
      </c>
      <c r="I3324" s="324" t="s">
        <v>4062</v>
      </c>
      <c r="J3324" s="17">
        <f>VLOOKUP(A3324,'TB 2023'!B:J,9,0)</f>
        <v>0</v>
      </c>
      <c r="K3324" s="18">
        <f t="shared" si="209"/>
        <v>0</v>
      </c>
      <c r="L3324" s="17">
        <f>VLOOKUP(A3324,'TB 2023'!B:M,12,0)</f>
        <v>0</v>
      </c>
      <c r="M3324" s="18">
        <f t="shared" si="208"/>
        <v>0</v>
      </c>
      <c r="N3324" s="14" t="e">
        <f>VLOOKUP(A3324,[1]Sheet1!$A$1:$D$65536,4,0)</f>
        <v>#N/A</v>
      </c>
      <c r="P3324" s="14" t="s">
        <v>4040</v>
      </c>
    </row>
    <row r="3325" spans="1:17" ht="12.75" hidden="1" customHeight="1">
      <c r="A3325" s="13">
        <v>81010602006</v>
      </c>
      <c r="B3325" s="14" t="s">
        <v>4217</v>
      </c>
      <c r="C3325" s="14">
        <v>0</v>
      </c>
      <c r="D3325" s="14">
        <v>0</v>
      </c>
      <c r="E3325" s="14">
        <v>136</v>
      </c>
      <c r="F3325" s="14">
        <v>0</v>
      </c>
      <c r="G3325" s="11">
        <f t="shared" si="206"/>
        <v>136</v>
      </c>
      <c r="H3325" s="12">
        <f t="shared" si="207"/>
        <v>0</v>
      </c>
      <c r="I3325" s="324" t="s">
        <v>4062</v>
      </c>
      <c r="J3325" s="17">
        <f>VLOOKUP(A3325,'TB 2023'!B:J,9,0)</f>
        <v>0</v>
      </c>
      <c r="K3325" s="18">
        <f t="shared" si="209"/>
        <v>0</v>
      </c>
      <c r="L3325" s="17">
        <f>VLOOKUP(A3325,'TB 2023'!B:M,12,0)</f>
        <v>0</v>
      </c>
      <c r="M3325" s="18">
        <f t="shared" si="208"/>
        <v>0</v>
      </c>
      <c r="N3325" s="14" t="e">
        <f>VLOOKUP(A3325,[1]Sheet1!$A$1:$D$65536,4,0)</f>
        <v>#N/A</v>
      </c>
      <c r="P3325" s="14" t="s">
        <v>4040</v>
      </c>
    </row>
    <row r="3326" spans="1:17" ht="12.75" hidden="1" customHeight="1">
      <c r="A3326" s="13">
        <v>81010602007</v>
      </c>
      <c r="B3326" s="14" t="s">
        <v>4218</v>
      </c>
      <c r="C3326" s="14">
        <v>0</v>
      </c>
      <c r="D3326" s="14">
        <v>0</v>
      </c>
      <c r="E3326" s="14">
        <v>4272.2</v>
      </c>
      <c r="F3326" s="14">
        <v>0</v>
      </c>
      <c r="G3326" s="11">
        <f t="shared" si="206"/>
        <v>4272.2</v>
      </c>
      <c r="H3326" s="12">
        <f t="shared" si="207"/>
        <v>0</v>
      </c>
      <c r="I3326" s="324" t="s">
        <v>4062</v>
      </c>
      <c r="J3326" s="17">
        <f>VLOOKUP(A3326,'TB 2023'!B:J,9,0)</f>
        <v>0</v>
      </c>
      <c r="K3326" s="18">
        <f t="shared" si="209"/>
        <v>0</v>
      </c>
      <c r="L3326" s="17">
        <f>VLOOKUP(A3326,'TB 2023'!B:M,12,0)</f>
        <v>0</v>
      </c>
      <c r="M3326" s="18">
        <f t="shared" si="208"/>
        <v>0</v>
      </c>
      <c r="N3326" s="14" t="e">
        <f>VLOOKUP(A3326,[1]Sheet1!$A$1:$D$65536,4,0)</f>
        <v>#N/A</v>
      </c>
      <c r="P3326" s="14" t="s">
        <v>4040</v>
      </c>
    </row>
    <row r="3327" spans="1:17" ht="12.75" hidden="1" customHeight="1">
      <c r="A3327" s="13">
        <v>81010603001</v>
      </c>
      <c r="B3327" s="14" t="s">
        <v>3493</v>
      </c>
      <c r="C3327" s="14">
        <v>3366</v>
      </c>
      <c r="D3327" s="14">
        <v>0</v>
      </c>
      <c r="E3327" s="14">
        <v>0</v>
      </c>
      <c r="F3327" s="14">
        <v>3366</v>
      </c>
      <c r="G3327" s="11">
        <f t="shared" si="206"/>
        <v>0</v>
      </c>
      <c r="H3327" s="12">
        <f t="shared" si="207"/>
        <v>0</v>
      </c>
      <c r="I3327" s="324" t="s">
        <v>4062</v>
      </c>
      <c r="J3327" s="17">
        <f>VLOOKUP(A3327,'TB 2023'!B:J,9,0)</f>
        <v>3366</v>
      </c>
      <c r="K3327" s="18">
        <f t="shared" si="209"/>
        <v>0</v>
      </c>
      <c r="L3327" s="17">
        <f>VLOOKUP(A3327,'TB 2023'!B:M,12,0)</f>
        <v>3366</v>
      </c>
      <c r="M3327" s="18">
        <f t="shared" si="208"/>
        <v>0</v>
      </c>
      <c r="N3327" s="14" t="e">
        <f>VLOOKUP(A3327,[1]Sheet1!$A$1:$D$65536,4,0)</f>
        <v>#N/A</v>
      </c>
      <c r="P3327" s="14" t="s">
        <v>45</v>
      </c>
    </row>
    <row r="3328" spans="1:17" ht="12.75" hidden="1" customHeight="1">
      <c r="A3328" s="13">
        <v>81010603002</v>
      </c>
      <c r="B3328" s="14" t="s">
        <v>4219</v>
      </c>
      <c r="C3328" s="14">
        <v>0</v>
      </c>
      <c r="D3328" s="14">
        <v>0</v>
      </c>
      <c r="E3328" s="14">
        <v>8845</v>
      </c>
      <c r="F3328" s="14">
        <v>0</v>
      </c>
      <c r="G3328" s="11">
        <f t="shared" si="206"/>
        <v>8845</v>
      </c>
      <c r="H3328" s="12">
        <f t="shared" si="207"/>
        <v>0</v>
      </c>
      <c r="I3328" s="324" t="s">
        <v>4062</v>
      </c>
      <c r="J3328" s="17">
        <f>VLOOKUP(A3328,'TB 2023'!B:J,9,0)</f>
        <v>0</v>
      </c>
      <c r="K3328" s="18">
        <f t="shared" si="209"/>
        <v>0</v>
      </c>
      <c r="L3328" s="17">
        <f>VLOOKUP(A3328,'TB 2023'!B:M,12,0)</f>
        <v>0</v>
      </c>
      <c r="M3328" s="18">
        <f t="shared" si="208"/>
        <v>0</v>
      </c>
      <c r="N3328" s="14" t="e">
        <f>VLOOKUP(A3328,[1]Sheet1!$A$1:$D$65536,4,0)</f>
        <v>#N/A</v>
      </c>
      <c r="P3328" s="14" t="s">
        <v>45</v>
      </c>
    </row>
    <row r="3329" spans="1:17" ht="12.75" hidden="1" customHeight="1">
      <c r="A3329" s="13">
        <v>81010603003</v>
      </c>
      <c r="B3329" s="14" t="s">
        <v>4220</v>
      </c>
      <c r="C3329" s="14">
        <v>0</v>
      </c>
      <c r="D3329" s="14">
        <v>0</v>
      </c>
      <c r="E3329" s="14">
        <v>3355</v>
      </c>
      <c r="F3329" s="14">
        <v>0</v>
      </c>
      <c r="G3329" s="11">
        <f t="shared" si="206"/>
        <v>3355</v>
      </c>
      <c r="H3329" s="12">
        <f t="shared" si="207"/>
        <v>0</v>
      </c>
      <c r="I3329" s="324" t="s">
        <v>4062</v>
      </c>
      <c r="J3329" s="17">
        <f>VLOOKUP(A3329,'TB 2023'!B:J,9,0)</f>
        <v>0</v>
      </c>
      <c r="K3329" s="18">
        <f t="shared" si="209"/>
        <v>0</v>
      </c>
      <c r="L3329" s="17">
        <f>VLOOKUP(A3329,'TB 2023'!B:M,12,0)</f>
        <v>0</v>
      </c>
      <c r="M3329" s="18">
        <f t="shared" si="208"/>
        <v>0</v>
      </c>
      <c r="N3329" s="14" t="e">
        <f>VLOOKUP(A3329,[1]Sheet1!$A$1:$D$65536,4,0)</f>
        <v>#N/A</v>
      </c>
      <c r="P3329" s="14" t="s">
        <v>45</v>
      </c>
    </row>
    <row r="3330" spans="1:17" ht="12.75" hidden="1" customHeight="1">
      <c r="A3330" s="13">
        <v>81010603004</v>
      </c>
      <c r="B3330" s="14" t="s">
        <v>4221</v>
      </c>
      <c r="C3330" s="14">
        <v>0</v>
      </c>
      <c r="D3330" s="14">
        <v>0</v>
      </c>
      <c r="E3330" s="14">
        <v>14840</v>
      </c>
      <c r="F3330" s="14">
        <v>0</v>
      </c>
      <c r="G3330" s="11">
        <f t="shared" si="206"/>
        <v>14840</v>
      </c>
      <c r="H3330" s="12">
        <f t="shared" si="207"/>
        <v>0</v>
      </c>
      <c r="I3330" s="324" t="s">
        <v>4062</v>
      </c>
      <c r="J3330" s="17">
        <f>VLOOKUP(A3330,'TB 2023'!B:J,9,0)</f>
        <v>0</v>
      </c>
      <c r="K3330" s="18">
        <f t="shared" si="209"/>
        <v>0</v>
      </c>
      <c r="L3330" s="17">
        <f>VLOOKUP(A3330,'TB 2023'!B:M,12,0)</f>
        <v>0</v>
      </c>
      <c r="M3330" s="18">
        <f t="shared" si="208"/>
        <v>0</v>
      </c>
      <c r="N3330" s="14" t="e">
        <f>VLOOKUP(A3330,[1]Sheet1!$A$1:$D$65536,4,0)</f>
        <v>#N/A</v>
      </c>
      <c r="P3330" s="14" t="s">
        <v>45</v>
      </c>
    </row>
    <row r="3331" spans="1:17" ht="12.75" hidden="1" customHeight="1">
      <c r="A3331" s="13">
        <v>81010603005</v>
      </c>
      <c r="B3331" s="14" t="s">
        <v>4222</v>
      </c>
      <c r="C3331" s="14">
        <v>0</v>
      </c>
      <c r="D3331" s="14">
        <v>0</v>
      </c>
      <c r="E3331" s="14">
        <v>2604</v>
      </c>
      <c r="F3331" s="14">
        <v>0</v>
      </c>
      <c r="G3331" s="11">
        <f t="shared" si="206"/>
        <v>2604</v>
      </c>
      <c r="H3331" s="12">
        <f t="shared" si="207"/>
        <v>0</v>
      </c>
      <c r="I3331" s="324" t="s">
        <v>4062</v>
      </c>
      <c r="J3331" s="17">
        <f>VLOOKUP(A3331,'TB 2023'!B:J,9,0)</f>
        <v>0</v>
      </c>
      <c r="K3331" s="18">
        <f t="shared" si="209"/>
        <v>0</v>
      </c>
      <c r="L3331" s="17">
        <f>VLOOKUP(A3331,'TB 2023'!B:M,12,0)</f>
        <v>0</v>
      </c>
      <c r="M3331" s="18">
        <f t="shared" si="208"/>
        <v>0</v>
      </c>
      <c r="N3331" s="14" t="e">
        <f>VLOOKUP(A3331,[1]Sheet1!$A$1:$D$65536,4,0)</f>
        <v>#N/A</v>
      </c>
      <c r="P3331" s="14" t="s">
        <v>4064</v>
      </c>
    </row>
    <row r="3332" spans="1:17" ht="12.75" hidden="1" customHeight="1">
      <c r="A3332" s="13">
        <v>81010603006</v>
      </c>
      <c r="B3332" s="14" t="s">
        <v>4223</v>
      </c>
      <c r="C3332" s="14">
        <v>0</v>
      </c>
      <c r="D3332" s="14">
        <v>0</v>
      </c>
      <c r="E3332" s="14">
        <v>4030</v>
      </c>
      <c r="F3332" s="14">
        <v>0</v>
      </c>
      <c r="G3332" s="11">
        <f t="shared" si="206"/>
        <v>4030</v>
      </c>
      <c r="H3332" s="12">
        <f t="shared" si="207"/>
        <v>0</v>
      </c>
      <c r="I3332" s="324" t="s">
        <v>4062</v>
      </c>
      <c r="J3332" s="17">
        <f>VLOOKUP(A3332,'TB 2023'!B:J,9,0)</f>
        <v>0</v>
      </c>
      <c r="K3332" s="18">
        <f t="shared" si="209"/>
        <v>0</v>
      </c>
      <c r="L3332" s="17">
        <f>VLOOKUP(A3332,'TB 2023'!B:M,12,0)</f>
        <v>0</v>
      </c>
      <c r="M3332" s="18">
        <f t="shared" si="208"/>
        <v>0</v>
      </c>
      <c r="N3332" s="14" t="e">
        <f>VLOOKUP(A3332,[1]Sheet1!$A$1:$D$65536,4,0)</f>
        <v>#N/A</v>
      </c>
      <c r="P3332" s="14" t="s">
        <v>4065</v>
      </c>
    </row>
    <row r="3333" spans="1:17" ht="12.75" hidden="1" customHeight="1">
      <c r="A3333" s="13">
        <v>81010603007</v>
      </c>
      <c r="B3333" s="14" t="s">
        <v>4224</v>
      </c>
      <c r="C3333" s="14">
        <v>0</v>
      </c>
      <c r="D3333" s="14">
        <v>0</v>
      </c>
      <c r="E3333" s="14">
        <v>1250</v>
      </c>
      <c r="F3333" s="14">
        <v>0</v>
      </c>
      <c r="G3333" s="11">
        <f t="shared" si="206"/>
        <v>1250</v>
      </c>
      <c r="H3333" s="12">
        <f t="shared" si="207"/>
        <v>0</v>
      </c>
      <c r="I3333" s="324" t="s">
        <v>4062</v>
      </c>
      <c r="J3333" s="17">
        <f>VLOOKUP(A3333,'TB 2023'!B:J,9,0)</f>
        <v>0</v>
      </c>
      <c r="K3333" s="18">
        <f t="shared" si="209"/>
        <v>0</v>
      </c>
      <c r="L3333" s="17">
        <f>VLOOKUP(A3333,'TB 2023'!B:M,12,0)</f>
        <v>0</v>
      </c>
      <c r="M3333" s="18">
        <f t="shared" si="208"/>
        <v>0</v>
      </c>
      <c r="N3333" s="14" t="e">
        <f>VLOOKUP(A3333,[1]Sheet1!$A$1:$D$65536,4,0)</f>
        <v>#N/A</v>
      </c>
      <c r="P3333" s="14" t="s">
        <v>4065</v>
      </c>
    </row>
    <row r="3334" spans="1:17" ht="12.75" hidden="1" customHeight="1">
      <c r="A3334" s="13">
        <v>81010603008</v>
      </c>
      <c r="B3334" s="14" t="s">
        <v>4225</v>
      </c>
      <c r="C3334" s="14">
        <v>0</v>
      </c>
      <c r="D3334" s="14">
        <v>0</v>
      </c>
      <c r="E3334" s="14">
        <v>1575</v>
      </c>
      <c r="F3334" s="14">
        <v>0</v>
      </c>
      <c r="G3334" s="11">
        <f t="shared" ref="G3334:G3397" si="210">IF((C3334+E3334)-(D3334+F3334)&lt;0,0,(C3334+E3334)-(D3334+F3334))</f>
        <v>1575</v>
      </c>
      <c r="H3334" s="12">
        <f t="shared" ref="H3334:H3397" si="211">-IF((C3334+E3334)-(D3334+F3334)&lt;0,(C3334+E3334)-(D3334+F3334),0)</f>
        <v>0</v>
      </c>
      <c r="I3334" s="324" t="s">
        <v>4062</v>
      </c>
      <c r="J3334" s="17">
        <f>VLOOKUP(A3334,'TB 2023'!B:J,9,0)</f>
        <v>0</v>
      </c>
      <c r="K3334" s="18">
        <f t="shared" si="209"/>
        <v>0</v>
      </c>
      <c r="L3334" s="17">
        <f>VLOOKUP(A3334,'TB 2023'!B:M,12,0)</f>
        <v>0</v>
      </c>
      <c r="M3334" s="18">
        <f t="shared" ref="M3334:M3397" si="212">L3334-F3334</f>
        <v>0</v>
      </c>
      <c r="N3334" s="14" t="e">
        <f>VLOOKUP(A3334,[1]Sheet1!$A$1:$D$65536,4,0)</f>
        <v>#N/A</v>
      </c>
      <c r="P3334" s="14" t="s">
        <v>110</v>
      </c>
      <c r="Q3334" s="14" t="s">
        <v>88</v>
      </c>
    </row>
    <row r="3335" spans="1:17" ht="12.75" hidden="1" customHeight="1">
      <c r="A3335" s="13">
        <v>81010604001</v>
      </c>
      <c r="B3335" s="14" t="s">
        <v>3494</v>
      </c>
      <c r="C3335" s="14">
        <v>55120</v>
      </c>
      <c r="D3335" s="14">
        <v>0</v>
      </c>
      <c r="E3335" s="14">
        <v>0</v>
      </c>
      <c r="F3335" s="14">
        <v>55120</v>
      </c>
      <c r="G3335" s="11">
        <f t="shared" si="210"/>
        <v>0</v>
      </c>
      <c r="H3335" s="12">
        <f t="shared" si="211"/>
        <v>0</v>
      </c>
      <c r="I3335" s="324" t="s">
        <v>4062</v>
      </c>
      <c r="J3335" s="17">
        <f>VLOOKUP(A3335,'TB 2023'!B:J,9,0)</f>
        <v>55120</v>
      </c>
      <c r="K3335" s="18">
        <f t="shared" si="209"/>
        <v>0</v>
      </c>
      <c r="L3335" s="17">
        <f>VLOOKUP(A3335,'TB 2023'!B:M,12,0)</f>
        <v>55120</v>
      </c>
      <c r="M3335" s="18">
        <f t="shared" si="212"/>
        <v>0</v>
      </c>
      <c r="N3335" s="14" t="e">
        <f>VLOOKUP(A3335,[1]Sheet1!$A$1:$D$65536,4,0)</f>
        <v>#N/A</v>
      </c>
      <c r="P3335" s="14" t="s">
        <v>110</v>
      </c>
      <c r="Q3335" s="14" t="s">
        <v>88</v>
      </c>
    </row>
    <row r="3336" spans="1:17" ht="12.75" hidden="1" customHeight="1">
      <c r="A3336" s="13">
        <v>81010604002</v>
      </c>
      <c r="B3336" s="14" t="s">
        <v>4226</v>
      </c>
      <c r="C3336" s="14">
        <v>0</v>
      </c>
      <c r="D3336" s="14">
        <v>0</v>
      </c>
      <c r="E3336" s="14">
        <v>15600</v>
      </c>
      <c r="F3336" s="14">
        <v>0</v>
      </c>
      <c r="G3336" s="11">
        <f t="shared" si="210"/>
        <v>15600</v>
      </c>
      <c r="H3336" s="12">
        <f t="shared" si="211"/>
        <v>0</v>
      </c>
      <c r="I3336" s="324" t="s">
        <v>4062</v>
      </c>
      <c r="J3336" s="17">
        <f>VLOOKUP(A3336,'TB 2023'!B:J,9,0)</f>
        <v>0</v>
      </c>
      <c r="K3336" s="18">
        <f t="shared" si="209"/>
        <v>0</v>
      </c>
      <c r="L3336" s="17">
        <f>VLOOKUP(A3336,'TB 2023'!B:M,12,0)</f>
        <v>0</v>
      </c>
      <c r="M3336" s="18">
        <f t="shared" si="212"/>
        <v>0</v>
      </c>
      <c r="N3336" s="14" t="e">
        <f>VLOOKUP(A3336,[1]Sheet1!$A$1:$D$65536,4,0)</f>
        <v>#N/A</v>
      </c>
      <c r="P3336" s="14" t="s">
        <v>110</v>
      </c>
      <c r="Q3336" s="14" t="s">
        <v>88</v>
      </c>
    </row>
    <row r="3337" spans="1:17" ht="12.75" hidden="1" customHeight="1">
      <c r="A3337" s="13">
        <v>81010604003</v>
      </c>
      <c r="B3337" s="14" t="s">
        <v>4227</v>
      </c>
      <c r="C3337" s="14">
        <v>0</v>
      </c>
      <c r="D3337" s="14">
        <v>0</v>
      </c>
      <c r="E3337" s="14">
        <v>450</v>
      </c>
      <c r="F3337" s="14">
        <v>0</v>
      </c>
      <c r="G3337" s="11">
        <f t="shared" si="210"/>
        <v>450</v>
      </c>
      <c r="H3337" s="12">
        <f t="shared" si="211"/>
        <v>0</v>
      </c>
      <c r="I3337" s="324" t="s">
        <v>4062</v>
      </c>
      <c r="J3337" s="17">
        <f>VLOOKUP(A3337,'TB 2023'!B:J,9,0)</f>
        <v>0</v>
      </c>
      <c r="K3337" s="18">
        <f t="shared" si="209"/>
        <v>0</v>
      </c>
      <c r="L3337" s="17">
        <f>VLOOKUP(A3337,'TB 2023'!B:M,12,0)</f>
        <v>0</v>
      </c>
      <c r="M3337" s="18">
        <f t="shared" si="212"/>
        <v>0</v>
      </c>
      <c r="N3337" s="14" t="e">
        <f>VLOOKUP(A3337,[1]Sheet1!$A$1:$D$65536,4,0)</f>
        <v>#N/A</v>
      </c>
      <c r="P3337" s="14" t="s">
        <v>4066</v>
      </c>
      <c r="Q3337" s="14" t="s">
        <v>88</v>
      </c>
    </row>
    <row r="3338" spans="1:17" ht="12.75" hidden="1" customHeight="1">
      <c r="A3338" s="13">
        <v>81010604004</v>
      </c>
      <c r="B3338" s="14" t="s">
        <v>4228</v>
      </c>
      <c r="C3338" s="14">
        <v>0</v>
      </c>
      <c r="D3338" s="14">
        <v>0</v>
      </c>
      <c r="E3338" s="14">
        <v>3300</v>
      </c>
      <c r="F3338" s="14">
        <v>0</v>
      </c>
      <c r="G3338" s="11">
        <f t="shared" si="210"/>
        <v>3300</v>
      </c>
      <c r="H3338" s="12">
        <f t="shared" si="211"/>
        <v>0</v>
      </c>
      <c r="I3338" s="324" t="s">
        <v>4062</v>
      </c>
      <c r="J3338" s="17">
        <f>VLOOKUP(A3338,'TB 2023'!B:J,9,0)</f>
        <v>0</v>
      </c>
      <c r="K3338" s="18">
        <f t="shared" si="209"/>
        <v>0</v>
      </c>
      <c r="L3338" s="17">
        <f>VLOOKUP(A3338,'TB 2023'!B:M,12,0)</f>
        <v>0</v>
      </c>
      <c r="M3338" s="18">
        <f t="shared" si="212"/>
        <v>0</v>
      </c>
      <c r="N3338" s="14" t="e">
        <f>VLOOKUP(A3338,[1]Sheet1!$A$1:$D$65536,4,0)</f>
        <v>#N/A</v>
      </c>
      <c r="P3338" s="14" t="s">
        <v>4066</v>
      </c>
      <c r="Q3338" s="14" t="s">
        <v>88</v>
      </c>
    </row>
    <row r="3339" spans="1:17" ht="12.75" hidden="1" customHeight="1">
      <c r="A3339" s="13">
        <v>81010604005</v>
      </c>
      <c r="B3339" s="14" t="s">
        <v>4229</v>
      </c>
      <c r="C3339" s="14">
        <v>0</v>
      </c>
      <c r="D3339" s="14">
        <v>0</v>
      </c>
      <c r="E3339" s="14">
        <v>720</v>
      </c>
      <c r="F3339" s="14">
        <v>0</v>
      </c>
      <c r="G3339" s="11">
        <f t="shared" si="210"/>
        <v>720</v>
      </c>
      <c r="H3339" s="12">
        <f t="shared" si="211"/>
        <v>0</v>
      </c>
      <c r="I3339" s="324" t="s">
        <v>4062</v>
      </c>
      <c r="J3339" s="17">
        <f>VLOOKUP(A3339,'TB 2023'!B:J,9,0)</f>
        <v>0</v>
      </c>
      <c r="K3339" s="18">
        <f t="shared" si="209"/>
        <v>0</v>
      </c>
      <c r="L3339" s="17">
        <f>VLOOKUP(A3339,'TB 2023'!B:M,12,0)</f>
        <v>0</v>
      </c>
      <c r="M3339" s="18">
        <f t="shared" si="212"/>
        <v>0</v>
      </c>
      <c r="N3339" s="14" t="e">
        <f>VLOOKUP(A3339,[1]Sheet1!$A$1:$D$65536,4,0)</f>
        <v>#N/A</v>
      </c>
      <c r="P3339" s="14" t="s">
        <v>48</v>
      </c>
    </row>
    <row r="3340" spans="1:17" ht="12.75" hidden="1" customHeight="1">
      <c r="A3340" s="13">
        <v>81010604006</v>
      </c>
      <c r="B3340" s="14" t="s">
        <v>4230</v>
      </c>
      <c r="C3340" s="14">
        <v>0</v>
      </c>
      <c r="D3340" s="14">
        <v>0</v>
      </c>
      <c r="E3340" s="14">
        <v>3500</v>
      </c>
      <c r="F3340" s="14">
        <v>0</v>
      </c>
      <c r="G3340" s="11">
        <f t="shared" si="210"/>
        <v>3500</v>
      </c>
      <c r="H3340" s="12">
        <f t="shared" si="211"/>
        <v>0</v>
      </c>
      <c r="I3340" s="324" t="s">
        <v>4062</v>
      </c>
      <c r="J3340" s="17">
        <f>VLOOKUP(A3340,'TB 2023'!B:J,9,0)</f>
        <v>0</v>
      </c>
      <c r="K3340" s="18">
        <f t="shared" si="209"/>
        <v>0</v>
      </c>
      <c r="L3340" s="17">
        <f>VLOOKUP(A3340,'TB 2023'!B:M,12,0)</f>
        <v>0</v>
      </c>
      <c r="M3340" s="18">
        <f t="shared" si="212"/>
        <v>0</v>
      </c>
      <c r="N3340" s="14" t="e">
        <f>VLOOKUP(A3340,[1]Sheet1!$A$1:$D$65536,4,0)</f>
        <v>#N/A</v>
      </c>
      <c r="P3340" s="14" t="s">
        <v>36</v>
      </c>
      <c r="Q3340" s="14" t="s">
        <v>33</v>
      </c>
    </row>
    <row r="3341" spans="1:17" ht="12.75" hidden="1" customHeight="1">
      <c r="A3341" s="13">
        <v>81010604007</v>
      </c>
      <c r="B3341" s="14" t="s">
        <v>4231</v>
      </c>
      <c r="C3341" s="14">
        <v>0</v>
      </c>
      <c r="D3341" s="14">
        <v>0</v>
      </c>
      <c r="E3341" s="14">
        <v>1210</v>
      </c>
      <c r="F3341" s="14">
        <v>0</v>
      </c>
      <c r="G3341" s="11">
        <f t="shared" si="210"/>
        <v>1210</v>
      </c>
      <c r="H3341" s="12">
        <f t="shared" si="211"/>
        <v>0</v>
      </c>
      <c r="I3341" s="324" t="s">
        <v>4062</v>
      </c>
      <c r="J3341" s="17">
        <f>VLOOKUP(A3341,'TB 2023'!B:J,9,0)</f>
        <v>0</v>
      </c>
      <c r="K3341" s="18">
        <f t="shared" si="209"/>
        <v>0</v>
      </c>
      <c r="L3341" s="17">
        <f>VLOOKUP(A3341,'TB 2023'!B:M,12,0)</f>
        <v>0</v>
      </c>
      <c r="M3341" s="18">
        <f t="shared" si="212"/>
        <v>0</v>
      </c>
      <c r="N3341" s="14" t="e">
        <f>VLOOKUP(A3341,[1]Sheet1!$A$1:$D$65536,4,0)</f>
        <v>#N/A</v>
      </c>
      <c r="P3341" s="14" t="s">
        <v>96</v>
      </c>
      <c r="Q3341" s="14" t="s">
        <v>33</v>
      </c>
    </row>
    <row r="3342" spans="1:17" ht="12.75" hidden="1" customHeight="1">
      <c r="A3342" s="13">
        <v>81010604008</v>
      </c>
      <c r="B3342" s="14" t="s">
        <v>4232</v>
      </c>
      <c r="C3342" s="14">
        <v>0</v>
      </c>
      <c r="D3342" s="14">
        <v>0</v>
      </c>
      <c r="E3342" s="14">
        <v>825</v>
      </c>
      <c r="F3342" s="14">
        <v>0</v>
      </c>
      <c r="G3342" s="11">
        <f t="shared" si="210"/>
        <v>825</v>
      </c>
      <c r="H3342" s="12">
        <f t="shared" si="211"/>
        <v>0</v>
      </c>
      <c r="I3342" s="324" t="s">
        <v>4062</v>
      </c>
      <c r="J3342" s="17">
        <f>VLOOKUP(A3342,'TB 2023'!B:J,9,0)</f>
        <v>0</v>
      </c>
      <c r="K3342" s="18">
        <f t="shared" si="209"/>
        <v>0</v>
      </c>
      <c r="L3342" s="17">
        <f>VLOOKUP(A3342,'TB 2023'!B:M,12,0)</f>
        <v>0</v>
      </c>
      <c r="M3342" s="18">
        <f t="shared" si="212"/>
        <v>0</v>
      </c>
      <c r="N3342" s="14" t="e">
        <f>VLOOKUP(A3342,[1]Sheet1!$A$1:$D$65536,4,0)</f>
        <v>#N/A</v>
      </c>
      <c r="P3342" s="14" t="s">
        <v>36</v>
      </c>
      <c r="Q3342" s="14" t="s">
        <v>33</v>
      </c>
    </row>
    <row r="3343" spans="1:17" ht="12.75" hidden="1" customHeight="1">
      <c r="A3343" s="13">
        <v>81010604009</v>
      </c>
      <c r="B3343" s="14" t="s">
        <v>4233</v>
      </c>
      <c r="C3343" s="14">
        <v>0</v>
      </c>
      <c r="D3343" s="14">
        <v>0</v>
      </c>
      <c r="E3343" s="14">
        <v>1750</v>
      </c>
      <c r="F3343" s="14">
        <v>0</v>
      </c>
      <c r="G3343" s="11">
        <f t="shared" si="210"/>
        <v>1750</v>
      </c>
      <c r="H3343" s="12">
        <f t="shared" si="211"/>
        <v>0</v>
      </c>
      <c r="I3343" s="324" t="s">
        <v>4062</v>
      </c>
      <c r="J3343" s="17">
        <f>VLOOKUP(A3343,'TB 2023'!B:J,9,0)</f>
        <v>0</v>
      </c>
      <c r="K3343" s="18">
        <f t="shared" si="209"/>
        <v>0</v>
      </c>
      <c r="L3343" s="17">
        <f>VLOOKUP(A3343,'TB 2023'!B:M,12,0)</f>
        <v>0</v>
      </c>
      <c r="M3343" s="18">
        <f t="shared" si="212"/>
        <v>0</v>
      </c>
      <c r="N3343" s="14" t="e">
        <f>VLOOKUP(A3343,[1]Sheet1!$A$1:$D$65536,4,0)</f>
        <v>#N/A</v>
      </c>
      <c r="P3343" s="14" t="s">
        <v>57</v>
      </c>
      <c r="Q3343" s="14" t="s">
        <v>33</v>
      </c>
    </row>
    <row r="3344" spans="1:17" ht="12.75" hidden="1" customHeight="1">
      <c r="A3344" s="13">
        <v>81010605001</v>
      </c>
      <c r="B3344" s="14" t="s">
        <v>3495</v>
      </c>
      <c r="C3344" s="14">
        <v>45218</v>
      </c>
      <c r="D3344" s="14">
        <v>0</v>
      </c>
      <c r="E3344" s="14">
        <v>132</v>
      </c>
      <c r="F3344" s="14">
        <v>45218</v>
      </c>
      <c r="G3344" s="11">
        <f t="shared" si="210"/>
        <v>132</v>
      </c>
      <c r="H3344" s="12">
        <f t="shared" si="211"/>
        <v>0</v>
      </c>
      <c r="I3344" s="324" t="s">
        <v>4062</v>
      </c>
      <c r="J3344" s="17">
        <f>VLOOKUP(A3344,'TB 2023'!B:J,9,0)</f>
        <v>45218</v>
      </c>
      <c r="K3344" s="18">
        <f t="shared" si="209"/>
        <v>0</v>
      </c>
      <c r="L3344" s="17">
        <f>VLOOKUP(A3344,'TB 2023'!B:M,12,0)</f>
        <v>45218</v>
      </c>
      <c r="M3344" s="18">
        <f t="shared" si="212"/>
        <v>0</v>
      </c>
      <c r="N3344" s="14" t="e">
        <f>VLOOKUP(A3344,[1]Sheet1!$A$1:$D$65536,4,0)</f>
        <v>#N/A</v>
      </c>
      <c r="P3344" s="14" t="s">
        <v>4067</v>
      </c>
      <c r="Q3344" s="14" t="s">
        <v>33</v>
      </c>
    </row>
    <row r="3345" spans="1:17" ht="12.75" hidden="1" customHeight="1">
      <c r="A3345" s="13">
        <v>81010606001</v>
      </c>
      <c r="B3345" s="14" t="s">
        <v>3496</v>
      </c>
      <c r="C3345" s="14">
        <v>0</v>
      </c>
      <c r="D3345" s="14">
        <v>0</v>
      </c>
      <c r="E3345" s="14">
        <v>0</v>
      </c>
      <c r="F3345" s="14">
        <v>0</v>
      </c>
      <c r="G3345" s="11">
        <f t="shared" si="210"/>
        <v>0</v>
      </c>
      <c r="H3345" s="12">
        <f t="shared" si="211"/>
        <v>0</v>
      </c>
      <c r="I3345" s="324" t="s">
        <v>4062</v>
      </c>
      <c r="J3345" s="17">
        <f>VLOOKUP(A3345,'TB 2023'!B:J,9,0)</f>
        <v>0</v>
      </c>
      <c r="K3345" s="18">
        <f t="shared" si="209"/>
        <v>0</v>
      </c>
      <c r="L3345" s="17">
        <f>VLOOKUP(A3345,'TB 2023'!B:M,12,0)</f>
        <v>0</v>
      </c>
      <c r="M3345" s="18">
        <f t="shared" si="212"/>
        <v>0</v>
      </c>
      <c r="N3345" s="14" t="e">
        <f>VLOOKUP(A3345,[1]Sheet1!$A$1:$D$65536,4,0)</f>
        <v>#N/A</v>
      </c>
      <c r="P3345" s="14" t="s">
        <v>36</v>
      </c>
      <c r="Q3345" s="14" t="s">
        <v>33</v>
      </c>
    </row>
    <row r="3346" spans="1:17" ht="12.75" hidden="1" customHeight="1">
      <c r="A3346" s="13">
        <v>81010606002</v>
      </c>
      <c r="B3346" s="14" t="s">
        <v>3497</v>
      </c>
      <c r="C3346" s="14">
        <v>0</v>
      </c>
      <c r="D3346" s="14">
        <v>0</v>
      </c>
      <c r="E3346" s="14">
        <v>0</v>
      </c>
      <c r="F3346" s="14">
        <v>0</v>
      </c>
      <c r="G3346" s="11">
        <f t="shared" si="210"/>
        <v>0</v>
      </c>
      <c r="H3346" s="12">
        <f t="shared" si="211"/>
        <v>0</v>
      </c>
      <c r="I3346" s="324" t="s">
        <v>4062</v>
      </c>
      <c r="J3346" s="17">
        <f>VLOOKUP(A3346,'TB 2023'!B:J,9,0)</f>
        <v>0</v>
      </c>
      <c r="K3346" s="18">
        <f t="shared" si="209"/>
        <v>0</v>
      </c>
      <c r="L3346" s="17">
        <f>VLOOKUP(A3346,'TB 2023'!B:M,12,0)</f>
        <v>0</v>
      </c>
      <c r="M3346" s="18">
        <f t="shared" si="212"/>
        <v>0</v>
      </c>
      <c r="N3346" s="14" t="e">
        <f>VLOOKUP(A3346,[1]Sheet1!$A$1:$D$65536,4,0)</f>
        <v>#N/A</v>
      </c>
      <c r="P3346" s="14" t="s">
        <v>95</v>
      </c>
      <c r="Q3346" s="14" t="s">
        <v>33</v>
      </c>
    </row>
    <row r="3347" spans="1:17" ht="12.75" hidden="1" customHeight="1">
      <c r="A3347" s="13">
        <v>81010607001</v>
      </c>
      <c r="B3347" s="14" t="s">
        <v>3498</v>
      </c>
      <c r="C3347" s="14">
        <v>94815</v>
      </c>
      <c r="D3347" s="14">
        <v>0</v>
      </c>
      <c r="E3347" s="14">
        <v>0</v>
      </c>
      <c r="F3347" s="14">
        <v>0</v>
      </c>
      <c r="G3347" s="11">
        <f t="shared" si="210"/>
        <v>94815</v>
      </c>
      <c r="H3347" s="12">
        <f t="shared" si="211"/>
        <v>0</v>
      </c>
      <c r="I3347" s="324" t="s">
        <v>4062</v>
      </c>
      <c r="J3347" s="17">
        <f>VLOOKUP(A3347,'TB 2023'!B:J,9,0)</f>
        <v>94815</v>
      </c>
      <c r="K3347" s="18">
        <f t="shared" si="209"/>
        <v>0</v>
      </c>
      <c r="L3347" s="17">
        <f>VLOOKUP(A3347,'TB 2023'!B:M,12,0)</f>
        <v>0</v>
      </c>
      <c r="M3347" s="18">
        <f t="shared" si="212"/>
        <v>0</v>
      </c>
      <c r="N3347" s="14" t="e">
        <f>VLOOKUP(A3347,[1]Sheet1!$A$1:$D$65536,4,0)</f>
        <v>#N/A</v>
      </c>
      <c r="P3347" s="14" t="s">
        <v>86</v>
      </c>
      <c r="Q3347" s="14" t="s">
        <v>34</v>
      </c>
    </row>
    <row r="3348" spans="1:17" ht="12.75" hidden="1" customHeight="1">
      <c r="A3348" s="13">
        <v>81010608001</v>
      </c>
      <c r="B3348" s="14" t="s">
        <v>4234</v>
      </c>
      <c r="C3348" s="14">
        <v>0</v>
      </c>
      <c r="D3348" s="14">
        <v>0</v>
      </c>
      <c r="E3348" s="14">
        <v>2788</v>
      </c>
      <c r="F3348" s="14">
        <v>0</v>
      </c>
      <c r="G3348" s="11">
        <f t="shared" si="210"/>
        <v>2788</v>
      </c>
      <c r="H3348" s="12">
        <f t="shared" si="211"/>
        <v>0</v>
      </c>
      <c r="I3348" s="324" t="s">
        <v>4062</v>
      </c>
      <c r="J3348" s="17">
        <f>VLOOKUP(A3348,'TB 2023'!B:J,9,0)</f>
        <v>0</v>
      </c>
      <c r="K3348" s="18">
        <f t="shared" si="209"/>
        <v>0</v>
      </c>
      <c r="L3348" s="17">
        <f>VLOOKUP(A3348,'TB 2023'!B:M,12,0)</f>
        <v>0</v>
      </c>
      <c r="M3348" s="18">
        <f t="shared" si="212"/>
        <v>0</v>
      </c>
      <c r="N3348" s="14" t="e">
        <f>VLOOKUP(A3348,[1]Sheet1!$A$1:$D$65536,4,0)</f>
        <v>#N/A</v>
      </c>
      <c r="P3348" s="14" t="s">
        <v>86</v>
      </c>
      <c r="Q3348" s="14" t="s">
        <v>34</v>
      </c>
    </row>
    <row r="3349" spans="1:17" ht="12.75" hidden="1" customHeight="1">
      <c r="A3349" s="13">
        <v>81010609001</v>
      </c>
      <c r="B3349" s="14" t="s">
        <v>4235</v>
      </c>
      <c r="C3349" s="14">
        <v>0</v>
      </c>
      <c r="D3349" s="14">
        <v>0</v>
      </c>
      <c r="E3349" s="14">
        <v>26643.75</v>
      </c>
      <c r="F3349" s="14">
        <v>0</v>
      </c>
      <c r="G3349" s="11">
        <f t="shared" si="210"/>
        <v>26643.75</v>
      </c>
      <c r="H3349" s="12">
        <f t="shared" si="211"/>
        <v>0</v>
      </c>
      <c r="I3349" s="324" t="s">
        <v>4062</v>
      </c>
      <c r="J3349" s="17">
        <f>VLOOKUP(A3349,'TB 2023'!B:J,9,0)</f>
        <v>0</v>
      </c>
      <c r="K3349" s="18">
        <f t="shared" si="209"/>
        <v>0</v>
      </c>
      <c r="L3349" s="17">
        <f>VLOOKUP(A3349,'TB 2023'!B:M,12,0)</f>
        <v>0</v>
      </c>
      <c r="M3349" s="18">
        <f t="shared" si="212"/>
        <v>0</v>
      </c>
      <c r="N3349" s="14" t="e">
        <f>VLOOKUP(A3349,[1]Sheet1!$A$1:$D$65536,4,0)</f>
        <v>#N/A</v>
      </c>
      <c r="P3349" s="14" t="s">
        <v>111</v>
      </c>
      <c r="Q3349" s="14" t="s">
        <v>34</v>
      </c>
    </row>
    <row r="3350" spans="1:17" ht="12.75" hidden="1" customHeight="1">
      <c r="A3350" s="13">
        <v>81010610001</v>
      </c>
      <c r="B3350" s="14" t="s">
        <v>4236</v>
      </c>
      <c r="C3350" s="14">
        <v>0</v>
      </c>
      <c r="D3350" s="14">
        <v>0</v>
      </c>
      <c r="E3350" s="14">
        <v>5040</v>
      </c>
      <c r="F3350" s="14">
        <v>0</v>
      </c>
      <c r="G3350" s="11">
        <f t="shared" si="210"/>
        <v>5040</v>
      </c>
      <c r="H3350" s="12">
        <f t="shared" si="211"/>
        <v>0</v>
      </c>
      <c r="I3350" s="324" t="s">
        <v>4062</v>
      </c>
      <c r="J3350" s="17">
        <f>VLOOKUP(A3350,'TB 2023'!B:J,9,0)</f>
        <v>0</v>
      </c>
      <c r="K3350" s="18">
        <f t="shared" si="209"/>
        <v>0</v>
      </c>
      <c r="L3350" s="17">
        <f>VLOOKUP(A3350,'TB 2023'!B:M,12,0)</f>
        <v>0</v>
      </c>
      <c r="M3350" s="18">
        <f t="shared" si="212"/>
        <v>0</v>
      </c>
      <c r="N3350" s="14" t="e">
        <f>VLOOKUP(A3350,[1]Sheet1!$A$1:$D$65536,4,0)</f>
        <v>#N/A</v>
      </c>
      <c r="P3350" s="14" t="s">
        <v>86</v>
      </c>
      <c r="Q3350" s="14" t="s">
        <v>34</v>
      </c>
    </row>
    <row r="3351" spans="1:17" ht="12.75" hidden="1" customHeight="1">
      <c r="A3351" s="13">
        <v>81010611001</v>
      </c>
      <c r="B3351" s="14" t="s">
        <v>4237</v>
      </c>
      <c r="C3351" s="14">
        <v>0</v>
      </c>
      <c r="D3351" s="14">
        <v>0</v>
      </c>
      <c r="E3351" s="14">
        <v>10340</v>
      </c>
      <c r="F3351" s="14">
        <v>0</v>
      </c>
      <c r="G3351" s="11">
        <f t="shared" si="210"/>
        <v>10340</v>
      </c>
      <c r="H3351" s="12">
        <f t="shared" si="211"/>
        <v>0</v>
      </c>
      <c r="I3351" s="324" t="s">
        <v>4062</v>
      </c>
      <c r="J3351" s="17">
        <f>VLOOKUP(A3351,'TB 2023'!B:J,9,0)</f>
        <v>0</v>
      </c>
      <c r="K3351" s="18">
        <f t="shared" si="209"/>
        <v>0</v>
      </c>
      <c r="L3351" s="17">
        <f>VLOOKUP(A3351,'TB 2023'!B:M,12,0)</f>
        <v>0</v>
      </c>
      <c r="M3351" s="18">
        <f t="shared" si="212"/>
        <v>0</v>
      </c>
      <c r="N3351" s="14" t="e">
        <f>VLOOKUP(A3351,[1]Sheet1!$A$1:$D$65536,4,0)</f>
        <v>#N/A</v>
      </c>
      <c r="P3351" s="14" t="s">
        <v>86</v>
      </c>
      <c r="Q3351" s="14" t="s">
        <v>34</v>
      </c>
    </row>
    <row r="3352" spans="1:17" ht="12.75" hidden="1" customHeight="1">
      <c r="A3352" s="13">
        <v>81010612001</v>
      </c>
      <c r="B3352" s="14" t="s">
        <v>4238</v>
      </c>
      <c r="C3352" s="14">
        <v>0</v>
      </c>
      <c r="D3352" s="14">
        <v>0</v>
      </c>
      <c r="E3352" s="14">
        <v>1640</v>
      </c>
      <c r="F3352" s="14">
        <v>0</v>
      </c>
      <c r="G3352" s="11">
        <f t="shared" si="210"/>
        <v>1640</v>
      </c>
      <c r="H3352" s="12">
        <f t="shared" si="211"/>
        <v>0</v>
      </c>
      <c r="I3352" s="324" t="s">
        <v>4062</v>
      </c>
      <c r="J3352" s="17">
        <f>VLOOKUP(A3352,'TB 2023'!B:J,9,0)</f>
        <v>0</v>
      </c>
      <c r="K3352" s="18">
        <f t="shared" si="209"/>
        <v>0</v>
      </c>
      <c r="L3352" s="17">
        <f>VLOOKUP(A3352,'TB 2023'!B:M,12,0)</f>
        <v>0</v>
      </c>
      <c r="M3352" s="18">
        <f t="shared" si="212"/>
        <v>0</v>
      </c>
      <c r="N3352" s="14" t="e">
        <f>VLOOKUP(A3352,[1]Sheet1!$A$1:$D$65536,4,0)</f>
        <v>#N/A</v>
      </c>
      <c r="P3352" s="14" t="s">
        <v>86</v>
      </c>
      <c r="Q3352" s="14" t="s">
        <v>34</v>
      </c>
    </row>
    <row r="3353" spans="1:17" ht="12.75" hidden="1" customHeight="1">
      <c r="A3353" s="13">
        <v>81010612002</v>
      </c>
      <c r="B3353" s="14" t="s">
        <v>4239</v>
      </c>
      <c r="C3353" s="14">
        <v>0</v>
      </c>
      <c r="D3353" s="14">
        <v>0</v>
      </c>
      <c r="E3353" s="14">
        <v>3120</v>
      </c>
      <c r="F3353" s="14">
        <v>0</v>
      </c>
      <c r="G3353" s="11">
        <f t="shared" si="210"/>
        <v>3120</v>
      </c>
      <c r="H3353" s="12">
        <f t="shared" si="211"/>
        <v>0</v>
      </c>
      <c r="I3353" s="324" t="s">
        <v>4062</v>
      </c>
      <c r="J3353" s="17">
        <f>VLOOKUP(A3353,'TB 2023'!B:J,9,0)</f>
        <v>0</v>
      </c>
      <c r="K3353" s="18">
        <f t="shared" si="209"/>
        <v>0</v>
      </c>
      <c r="L3353" s="17">
        <f>VLOOKUP(A3353,'TB 2023'!B:M,12,0)</f>
        <v>0</v>
      </c>
      <c r="M3353" s="18">
        <f t="shared" si="212"/>
        <v>0</v>
      </c>
      <c r="N3353" s="14" t="e">
        <f>VLOOKUP(A3353,[1]Sheet1!$A$1:$D$65536,4,0)</f>
        <v>#N/A</v>
      </c>
      <c r="P3353" s="14" t="s">
        <v>86</v>
      </c>
      <c r="Q3353" s="14" t="s">
        <v>34</v>
      </c>
    </row>
    <row r="3354" spans="1:17" ht="12.75" hidden="1" customHeight="1">
      <c r="A3354" s="13">
        <v>81010612003</v>
      </c>
      <c r="B3354" s="14" t="s">
        <v>4240</v>
      </c>
      <c r="C3354" s="14">
        <v>0</v>
      </c>
      <c r="D3354" s="14">
        <v>0</v>
      </c>
      <c r="E3354" s="14">
        <v>4340</v>
      </c>
      <c r="F3354" s="14">
        <v>0</v>
      </c>
      <c r="G3354" s="11">
        <f t="shared" si="210"/>
        <v>4340</v>
      </c>
      <c r="H3354" s="12">
        <f t="shared" si="211"/>
        <v>0</v>
      </c>
      <c r="I3354" s="324" t="s">
        <v>4062</v>
      </c>
      <c r="J3354" s="17">
        <f>VLOOKUP(A3354,'TB 2023'!B:J,9,0)</f>
        <v>0</v>
      </c>
      <c r="K3354" s="18">
        <f t="shared" si="209"/>
        <v>0</v>
      </c>
      <c r="L3354" s="17">
        <f>VLOOKUP(A3354,'TB 2023'!B:M,12,0)</f>
        <v>0</v>
      </c>
      <c r="M3354" s="18">
        <f t="shared" si="212"/>
        <v>0</v>
      </c>
      <c r="N3354" s="14" t="e">
        <f>VLOOKUP(A3354,[1]Sheet1!$A$1:$D$65536,4,0)</f>
        <v>#N/A</v>
      </c>
      <c r="P3354" s="14" t="s">
        <v>86</v>
      </c>
      <c r="Q3354" s="14" t="s">
        <v>34</v>
      </c>
    </row>
    <row r="3355" spans="1:17" ht="12.75" hidden="1" customHeight="1">
      <c r="A3355" s="13">
        <v>81010613001</v>
      </c>
      <c r="B3355" s="14" t="s">
        <v>4241</v>
      </c>
      <c r="C3355" s="14">
        <v>0</v>
      </c>
      <c r="D3355" s="14">
        <v>0</v>
      </c>
      <c r="E3355" s="14">
        <v>3185.28</v>
      </c>
      <c r="F3355" s="14">
        <v>0</v>
      </c>
      <c r="G3355" s="11">
        <f t="shared" si="210"/>
        <v>3185.28</v>
      </c>
      <c r="H3355" s="12">
        <f t="shared" si="211"/>
        <v>0</v>
      </c>
      <c r="I3355" s="324" t="s">
        <v>4062</v>
      </c>
      <c r="J3355" s="17">
        <f>VLOOKUP(A3355,'TB 2023'!B:J,9,0)</f>
        <v>0</v>
      </c>
      <c r="K3355" s="18">
        <f t="shared" si="209"/>
        <v>0</v>
      </c>
      <c r="L3355" s="17">
        <f>VLOOKUP(A3355,'TB 2023'!B:M,12,0)</f>
        <v>0</v>
      </c>
      <c r="M3355" s="18">
        <f t="shared" si="212"/>
        <v>0</v>
      </c>
      <c r="N3355" s="14" t="e">
        <f>VLOOKUP(A3355,[1]Sheet1!$A$1:$D$65536,4,0)</f>
        <v>#N/A</v>
      </c>
      <c r="P3355" s="14" t="s">
        <v>86</v>
      </c>
      <c r="Q3355" s="14" t="s">
        <v>34</v>
      </c>
    </row>
    <row r="3356" spans="1:17" ht="12.75" hidden="1" customHeight="1">
      <c r="A3356" s="13">
        <v>81010614001</v>
      </c>
      <c r="B3356" s="14" t="s">
        <v>4242</v>
      </c>
      <c r="C3356" s="14">
        <v>0</v>
      </c>
      <c r="D3356" s="14">
        <v>0</v>
      </c>
      <c r="E3356" s="14">
        <v>3000</v>
      </c>
      <c r="F3356" s="14">
        <v>0</v>
      </c>
      <c r="G3356" s="11">
        <f t="shared" si="210"/>
        <v>3000</v>
      </c>
      <c r="H3356" s="12">
        <f t="shared" si="211"/>
        <v>0</v>
      </c>
      <c r="I3356" s="324" t="s">
        <v>4062</v>
      </c>
      <c r="J3356" s="17">
        <f>VLOOKUP(A3356,'TB 2023'!B:J,9,0)</f>
        <v>0</v>
      </c>
      <c r="K3356" s="18">
        <f t="shared" si="209"/>
        <v>0</v>
      </c>
      <c r="L3356" s="17">
        <f>VLOOKUP(A3356,'TB 2023'!B:M,12,0)</f>
        <v>0</v>
      </c>
      <c r="M3356" s="18">
        <f t="shared" si="212"/>
        <v>0</v>
      </c>
      <c r="N3356" s="14" t="e">
        <f>VLOOKUP(A3356,[1]Sheet1!$A$1:$D$65536,4,0)</f>
        <v>#N/A</v>
      </c>
      <c r="P3356" s="14" t="s">
        <v>86</v>
      </c>
      <c r="Q3356" s="14" t="s">
        <v>34</v>
      </c>
    </row>
    <row r="3357" spans="1:17" ht="12.75" hidden="1" customHeight="1">
      <c r="A3357" s="13">
        <v>81010615001</v>
      </c>
      <c r="B3357" s="14" t="s">
        <v>4243</v>
      </c>
      <c r="C3357" s="14">
        <v>0</v>
      </c>
      <c r="D3357" s="14">
        <v>0</v>
      </c>
      <c r="E3357" s="14">
        <v>2660</v>
      </c>
      <c r="F3357" s="14">
        <v>0</v>
      </c>
      <c r="G3357" s="11">
        <f t="shared" si="210"/>
        <v>2660</v>
      </c>
      <c r="H3357" s="12">
        <f t="shared" si="211"/>
        <v>0</v>
      </c>
      <c r="I3357" s="324" t="s">
        <v>4062</v>
      </c>
      <c r="J3357" s="17">
        <f>VLOOKUP(A3357,'TB 2023'!B:J,9,0)</f>
        <v>0</v>
      </c>
      <c r="K3357" s="18">
        <f t="shared" si="209"/>
        <v>0</v>
      </c>
      <c r="L3357" s="17">
        <f>VLOOKUP(A3357,'TB 2023'!B:M,12,0)</f>
        <v>0</v>
      </c>
      <c r="M3357" s="18">
        <f t="shared" si="212"/>
        <v>0</v>
      </c>
      <c r="N3357" s="14" t="e">
        <f>VLOOKUP(A3357,[1]Sheet1!$A$1:$D$65536,4,0)</f>
        <v>#N/A</v>
      </c>
      <c r="P3357" s="14" t="s">
        <v>86</v>
      </c>
      <c r="Q3357" s="14" t="s">
        <v>34</v>
      </c>
    </row>
    <row r="3358" spans="1:17" ht="12.75" hidden="1" customHeight="1">
      <c r="A3358" s="13">
        <v>81010616001</v>
      </c>
      <c r="B3358" s="14" t="s">
        <v>4244</v>
      </c>
      <c r="C3358" s="14">
        <v>0</v>
      </c>
      <c r="D3358" s="14">
        <v>0</v>
      </c>
      <c r="E3358" s="14">
        <v>6420</v>
      </c>
      <c r="F3358" s="14">
        <v>0</v>
      </c>
      <c r="G3358" s="11">
        <f t="shared" si="210"/>
        <v>6420</v>
      </c>
      <c r="H3358" s="12">
        <f t="shared" si="211"/>
        <v>0</v>
      </c>
      <c r="I3358" s="324" t="s">
        <v>4062</v>
      </c>
      <c r="J3358" s="17">
        <f>VLOOKUP(A3358,'TB 2023'!B:J,9,0)</f>
        <v>0</v>
      </c>
      <c r="K3358" s="18">
        <f t="shared" si="209"/>
        <v>0</v>
      </c>
      <c r="L3358" s="17">
        <f>VLOOKUP(A3358,'TB 2023'!B:M,12,0)</f>
        <v>0</v>
      </c>
      <c r="M3358" s="18">
        <f t="shared" si="212"/>
        <v>0</v>
      </c>
      <c r="N3358" s="14" t="e">
        <f>VLOOKUP(A3358,[1]Sheet1!$A$1:$D$65536,4,0)</f>
        <v>#N/A</v>
      </c>
      <c r="P3358" s="14" t="s">
        <v>86</v>
      </c>
      <c r="Q3358" s="14" t="s">
        <v>34</v>
      </c>
    </row>
    <row r="3359" spans="1:17" ht="12.75" hidden="1" customHeight="1">
      <c r="A3359" s="13">
        <v>81010617001</v>
      </c>
      <c r="B3359" s="14" t="s">
        <v>4245</v>
      </c>
      <c r="C3359" s="14">
        <v>0</v>
      </c>
      <c r="D3359" s="14">
        <v>0</v>
      </c>
      <c r="E3359" s="14">
        <v>22640</v>
      </c>
      <c r="F3359" s="14">
        <v>0</v>
      </c>
      <c r="G3359" s="11">
        <f t="shared" si="210"/>
        <v>22640</v>
      </c>
      <c r="H3359" s="12">
        <f t="shared" si="211"/>
        <v>0</v>
      </c>
      <c r="I3359" s="324" t="s">
        <v>4062</v>
      </c>
      <c r="J3359" s="17">
        <f>VLOOKUP(A3359,'TB 2023'!B:J,9,0)</f>
        <v>0</v>
      </c>
      <c r="K3359" s="18">
        <f t="shared" si="209"/>
        <v>0</v>
      </c>
      <c r="L3359" s="17">
        <f>VLOOKUP(A3359,'TB 2023'!B:M,12,0)</f>
        <v>0</v>
      </c>
      <c r="M3359" s="18">
        <f t="shared" si="212"/>
        <v>0</v>
      </c>
      <c r="N3359" s="14" t="e">
        <f>VLOOKUP(A3359,[1]Sheet1!$A$1:$D$65536,4,0)</f>
        <v>#N/A</v>
      </c>
      <c r="P3359" s="14" t="s">
        <v>86</v>
      </c>
      <c r="Q3359" s="14" t="s">
        <v>34</v>
      </c>
    </row>
    <row r="3360" spans="1:17" ht="12.75" hidden="1" customHeight="1">
      <c r="A3360" s="13">
        <v>81010700001</v>
      </c>
      <c r="B3360" s="14" t="s">
        <v>3499</v>
      </c>
      <c r="C3360" s="14">
        <v>0</v>
      </c>
      <c r="D3360" s="14">
        <v>10723636.890000001</v>
      </c>
      <c r="E3360" s="14">
        <v>2958809.31</v>
      </c>
      <c r="F3360" s="14">
        <v>5976208.0200000005</v>
      </c>
      <c r="G3360" s="11">
        <f t="shared" si="210"/>
        <v>0</v>
      </c>
      <c r="H3360" s="12">
        <f t="shared" si="211"/>
        <v>13741035.6</v>
      </c>
      <c r="I3360" s="324" t="s">
        <v>4062</v>
      </c>
      <c r="J3360" s="17">
        <f>VLOOKUP(A3360,'TB 2023'!B:J,9,0)</f>
        <v>0</v>
      </c>
      <c r="K3360" s="18">
        <f t="shared" si="209"/>
        <v>0</v>
      </c>
      <c r="L3360" s="17">
        <f>VLOOKUP(A3360,'TB 2023'!B:M,12,0)</f>
        <v>5976208.0200000005</v>
      </c>
      <c r="M3360" s="18">
        <f t="shared" si="212"/>
        <v>0</v>
      </c>
      <c r="N3360" s="14" t="e">
        <f>VLOOKUP(A3360,[1]Sheet1!$A$1:$D$65536,4,0)</f>
        <v>#N/A</v>
      </c>
      <c r="P3360" s="14" t="s">
        <v>86</v>
      </c>
      <c r="Q3360" s="14" t="s">
        <v>34</v>
      </c>
    </row>
    <row r="3361" spans="1:17" ht="12.75" hidden="1" customHeight="1">
      <c r="A3361" s="13">
        <v>81010700002</v>
      </c>
      <c r="B3361" s="14" t="s">
        <v>3500</v>
      </c>
      <c r="C3361" s="14">
        <v>0</v>
      </c>
      <c r="D3361" s="14">
        <v>0</v>
      </c>
      <c r="E3361" s="14">
        <v>458453.19</v>
      </c>
      <c r="F3361" s="14">
        <v>21035.100000000002</v>
      </c>
      <c r="G3361" s="11">
        <f t="shared" si="210"/>
        <v>437418.09</v>
      </c>
      <c r="H3361" s="12">
        <f t="shared" si="211"/>
        <v>0</v>
      </c>
      <c r="I3361" s="324" t="s">
        <v>4062</v>
      </c>
      <c r="J3361" s="17">
        <f>VLOOKUP(A3361,'TB 2023'!B:J,9,0)</f>
        <v>0</v>
      </c>
      <c r="K3361" s="18">
        <f t="shared" si="209"/>
        <v>0</v>
      </c>
      <c r="L3361" s="17">
        <f>VLOOKUP(A3361,'TB 2023'!B:M,12,0)</f>
        <v>21035.100000000002</v>
      </c>
      <c r="M3361" s="18">
        <f t="shared" si="212"/>
        <v>0</v>
      </c>
      <c r="N3361" s="14" t="e">
        <f>VLOOKUP(A3361,[1]Sheet1!$A$1:$D$65536,4,0)</f>
        <v>#N/A</v>
      </c>
      <c r="P3361" s="14" t="s">
        <v>86</v>
      </c>
      <c r="Q3361" s="14" t="s">
        <v>34</v>
      </c>
    </row>
    <row r="3362" spans="1:17" ht="12.75" hidden="1" customHeight="1">
      <c r="A3362" s="13">
        <v>81010700003</v>
      </c>
      <c r="B3362" s="14" t="s">
        <v>3501</v>
      </c>
      <c r="C3362" s="14">
        <v>0</v>
      </c>
      <c r="D3362" s="14">
        <v>0</v>
      </c>
      <c r="E3362" s="14">
        <v>15600</v>
      </c>
      <c r="F3362" s="14">
        <v>70187.100000000006</v>
      </c>
      <c r="G3362" s="11">
        <f t="shared" si="210"/>
        <v>0</v>
      </c>
      <c r="H3362" s="12">
        <f t="shared" si="211"/>
        <v>54587.100000000006</v>
      </c>
      <c r="I3362" s="324" t="s">
        <v>4062</v>
      </c>
      <c r="J3362" s="17">
        <f>VLOOKUP(A3362,'TB 2023'!B:J,9,0)</f>
        <v>0</v>
      </c>
      <c r="K3362" s="18">
        <f t="shared" si="209"/>
        <v>0</v>
      </c>
      <c r="L3362" s="17">
        <f>VLOOKUP(A3362,'TB 2023'!B:M,12,0)</f>
        <v>70187.100000000006</v>
      </c>
      <c r="M3362" s="18">
        <f t="shared" si="212"/>
        <v>0</v>
      </c>
      <c r="N3362" s="14" t="e">
        <f>VLOOKUP(A3362,[1]Sheet1!$A$1:$D$65536,4,0)</f>
        <v>#N/A</v>
      </c>
      <c r="P3362" s="14" t="s">
        <v>86</v>
      </c>
      <c r="Q3362" s="14" t="s">
        <v>34</v>
      </c>
    </row>
    <row r="3363" spans="1:17" ht="12.75" hidden="1" customHeight="1">
      <c r="A3363" s="13">
        <v>81010800001</v>
      </c>
      <c r="B3363" s="14" t="s">
        <v>3502</v>
      </c>
      <c r="C3363" s="14">
        <v>113119.95</v>
      </c>
      <c r="D3363" s="14">
        <v>0</v>
      </c>
      <c r="E3363" s="14">
        <v>0</v>
      </c>
      <c r="F3363" s="14">
        <v>113119.95</v>
      </c>
      <c r="G3363" s="11">
        <f t="shared" si="210"/>
        <v>0</v>
      </c>
      <c r="H3363" s="12">
        <f t="shared" si="211"/>
        <v>0</v>
      </c>
      <c r="I3363" s="324" t="s">
        <v>4062</v>
      </c>
      <c r="J3363" s="17">
        <f>VLOOKUP(A3363,'TB 2023'!B:J,9,0)</f>
        <v>113119.95</v>
      </c>
      <c r="K3363" s="18">
        <f t="shared" si="209"/>
        <v>0</v>
      </c>
      <c r="L3363" s="17">
        <f>VLOOKUP(A3363,'TB 2023'!B:M,12,0)</f>
        <v>113119.95</v>
      </c>
      <c r="M3363" s="18">
        <f t="shared" si="212"/>
        <v>0</v>
      </c>
      <c r="N3363" s="14" t="e">
        <f>VLOOKUP(A3363,[1]Sheet1!$A$1:$D$65536,4,0)</f>
        <v>#N/A</v>
      </c>
      <c r="P3363" s="14" t="s">
        <v>86</v>
      </c>
      <c r="Q3363" s="14" t="s">
        <v>34</v>
      </c>
    </row>
    <row r="3364" spans="1:17" ht="12.75" hidden="1" customHeight="1">
      <c r="A3364" s="13">
        <v>81010800002</v>
      </c>
      <c r="B3364" s="14" t="s">
        <v>3503</v>
      </c>
      <c r="C3364" s="14">
        <v>85314.2</v>
      </c>
      <c r="D3364" s="14">
        <v>0</v>
      </c>
      <c r="E3364" s="14">
        <v>0</v>
      </c>
      <c r="F3364" s="14">
        <v>85314.2</v>
      </c>
      <c r="G3364" s="11">
        <f t="shared" si="210"/>
        <v>0</v>
      </c>
      <c r="H3364" s="12">
        <f t="shared" si="211"/>
        <v>0</v>
      </c>
      <c r="I3364" s="324" t="s">
        <v>4062</v>
      </c>
      <c r="J3364" s="17">
        <f>VLOOKUP(A3364,'TB 2023'!B:J,9,0)</f>
        <v>85314.2</v>
      </c>
      <c r="K3364" s="18">
        <f t="shared" si="209"/>
        <v>0</v>
      </c>
      <c r="L3364" s="17">
        <f>VLOOKUP(A3364,'TB 2023'!B:M,12,0)</f>
        <v>85314.2</v>
      </c>
      <c r="M3364" s="18">
        <f t="shared" si="212"/>
        <v>0</v>
      </c>
      <c r="N3364" s="14" t="e">
        <f>VLOOKUP(A3364,[1]Sheet1!$A$1:$D$65536,4,0)</f>
        <v>#N/A</v>
      </c>
      <c r="P3364" s="14" t="s">
        <v>86</v>
      </c>
      <c r="Q3364" s="14" t="s">
        <v>34</v>
      </c>
    </row>
    <row r="3365" spans="1:17" ht="12.75" hidden="1" customHeight="1">
      <c r="A3365" s="13">
        <v>81010800003</v>
      </c>
      <c r="B3365" s="14" t="s">
        <v>3504</v>
      </c>
      <c r="C3365" s="14">
        <v>0</v>
      </c>
      <c r="D3365" s="14">
        <v>0</v>
      </c>
      <c r="E3365" s="14">
        <v>5750</v>
      </c>
      <c r="F3365" s="14">
        <v>5750</v>
      </c>
      <c r="G3365" s="11">
        <f t="shared" si="210"/>
        <v>0</v>
      </c>
      <c r="H3365" s="12">
        <f t="shared" si="211"/>
        <v>0</v>
      </c>
      <c r="I3365" s="324" t="s">
        <v>4062</v>
      </c>
      <c r="J3365" s="17">
        <f>VLOOKUP(A3365,'TB 2023'!B:J,9,0)</f>
        <v>0</v>
      </c>
      <c r="K3365" s="18">
        <f t="shared" si="209"/>
        <v>0</v>
      </c>
      <c r="L3365" s="17">
        <f>VLOOKUP(A3365,'TB 2023'!B:M,12,0)</f>
        <v>5750</v>
      </c>
      <c r="M3365" s="18">
        <f t="shared" si="212"/>
        <v>0</v>
      </c>
      <c r="N3365" s="14" t="e">
        <f>VLOOKUP(A3365,[1]Sheet1!$A$1:$D$65536,4,0)</f>
        <v>#N/A</v>
      </c>
      <c r="P3365" s="14" t="s">
        <v>86</v>
      </c>
      <c r="Q3365" s="14" t="s">
        <v>34</v>
      </c>
    </row>
    <row r="3366" spans="1:17" ht="12.75" hidden="1" customHeight="1">
      <c r="A3366" s="13">
        <v>81010800004</v>
      </c>
      <c r="B3366" s="14" t="s">
        <v>3505</v>
      </c>
      <c r="C3366" s="14">
        <v>0</v>
      </c>
      <c r="D3366" s="14">
        <v>0</v>
      </c>
      <c r="E3366" s="14">
        <v>1350</v>
      </c>
      <c r="F3366" s="14">
        <v>1350</v>
      </c>
      <c r="G3366" s="11">
        <f t="shared" si="210"/>
        <v>0</v>
      </c>
      <c r="H3366" s="12">
        <f t="shared" si="211"/>
        <v>0</v>
      </c>
      <c r="I3366" s="324" t="s">
        <v>4062</v>
      </c>
      <c r="J3366" s="17">
        <f>VLOOKUP(A3366,'TB 2023'!B:J,9,0)</f>
        <v>0</v>
      </c>
      <c r="K3366" s="18">
        <f t="shared" si="209"/>
        <v>0</v>
      </c>
      <c r="L3366" s="17">
        <f>VLOOKUP(A3366,'TB 2023'!B:M,12,0)</f>
        <v>1350</v>
      </c>
      <c r="M3366" s="18">
        <f t="shared" si="212"/>
        <v>0</v>
      </c>
      <c r="N3366" s="14" t="e">
        <f>VLOOKUP(A3366,[1]Sheet1!$A$1:$D$65536,4,0)</f>
        <v>#N/A</v>
      </c>
      <c r="P3366" s="14" t="s">
        <v>86</v>
      </c>
      <c r="Q3366" s="14" t="s">
        <v>34</v>
      </c>
    </row>
    <row r="3367" spans="1:17" ht="12.75" hidden="1" customHeight="1">
      <c r="A3367" s="13">
        <v>81010900001</v>
      </c>
      <c r="B3367" s="14" t="s">
        <v>3506</v>
      </c>
      <c r="C3367" s="14">
        <v>0</v>
      </c>
      <c r="D3367" s="14">
        <v>0</v>
      </c>
      <c r="E3367" s="14">
        <v>578248.24</v>
      </c>
      <c r="F3367" s="14">
        <v>578248.24</v>
      </c>
      <c r="G3367" s="11">
        <f t="shared" si="210"/>
        <v>0</v>
      </c>
      <c r="H3367" s="12">
        <f t="shared" si="211"/>
        <v>0</v>
      </c>
      <c r="I3367" s="324" t="s">
        <v>4062</v>
      </c>
      <c r="J3367" s="17">
        <f>VLOOKUP(A3367,'TB 2023'!B:J,9,0)</f>
        <v>0</v>
      </c>
      <c r="K3367" s="18">
        <f t="shared" si="209"/>
        <v>0</v>
      </c>
      <c r="L3367" s="17">
        <f>VLOOKUP(A3367,'TB 2023'!B:M,12,0)</f>
        <v>578248.24</v>
      </c>
      <c r="M3367" s="18">
        <f t="shared" si="212"/>
        <v>0</v>
      </c>
      <c r="N3367" s="14" t="e">
        <f>VLOOKUP(A3367,[1]Sheet1!$A$1:$D$65536,4,0)</f>
        <v>#N/A</v>
      </c>
      <c r="P3367" s="14" t="s">
        <v>86</v>
      </c>
      <c r="Q3367" s="14" t="s">
        <v>34</v>
      </c>
    </row>
    <row r="3368" spans="1:17" ht="12.75" hidden="1" customHeight="1">
      <c r="A3368" s="13">
        <v>81011000001</v>
      </c>
      <c r="B3368" s="14" t="s">
        <v>3507</v>
      </c>
      <c r="C3368" s="14">
        <v>27104</v>
      </c>
      <c r="D3368" s="14">
        <v>0</v>
      </c>
      <c r="E3368" s="14">
        <v>0</v>
      </c>
      <c r="F3368" s="14">
        <v>27104</v>
      </c>
      <c r="G3368" s="11">
        <f t="shared" si="210"/>
        <v>0</v>
      </c>
      <c r="H3368" s="12">
        <f t="shared" si="211"/>
        <v>0</v>
      </c>
      <c r="I3368" s="324" t="s">
        <v>4062</v>
      </c>
      <c r="J3368" s="17">
        <f>VLOOKUP(A3368,'TB 2023'!B:J,9,0)</f>
        <v>27104</v>
      </c>
      <c r="K3368" s="18">
        <f t="shared" si="209"/>
        <v>0</v>
      </c>
      <c r="L3368" s="17">
        <f>VLOOKUP(A3368,'TB 2023'!B:M,12,0)</f>
        <v>27104</v>
      </c>
      <c r="M3368" s="18">
        <f t="shared" si="212"/>
        <v>0</v>
      </c>
      <c r="N3368" s="14" t="e">
        <f>VLOOKUP(A3368,[1]Sheet1!$A$1:$D$65536,4,0)</f>
        <v>#N/A</v>
      </c>
      <c r="P3368" s="14" t="s">
        <v>86</v>
      </c>
      <c r="Q3368" s="14" t="s">
        <v>34</v>
      </c>
    </row>
    <row r="3369" spans="1:17" ht="12.75" hidden="1" customHeight="1">
      <c r="A3369" s="13">
        <v>81011000002</v>
      </c>
      <c r="B3369" s="14" t="s">
        <v>3508</v>
      </c>
      <c r="C3369" s="14">
        <v>0</v>
      </c>
      <c r="D3369" s="14">
        <v>0</v>
      </c>
      <c r="E3369" s="14">
        <v>390685.60000000003</v>
      </c>
      <c r="F3369" s="14">
        <v>195343</v>
      </c>
      <c r="G3369" s="11">
        <f t="shared" si="210"/>
        <v>195342.60000000003</v>
      </c>
      <c r="H3369" s="12">
        <f t="shared" si="211"/>
        <v>0</v>
      </c>
      <c r="I3369" s="324" t="s">
        <v>4062</v>
      </c>
      <c r="J3369" s="17">
        <f>VLOOKUP(A3369,'TB 2023'!B:J,9,0)</f>
        <v>0</v>
      </c>
      <c r="K3369" s="18">
        <f t="shared" si="209"/>
        <v>0</v>
      </c>
      <c r="L3369" s="17">
        <f>VLOOKUP(A3369,'TB 2023'!B:M,12,0)</f>
        <v>195343</v>
      </c>
      <c r="M3369" s="18">
        <f t="shared" si="212"/>
        <v>0</v>
      </c>
      <c r="N3369" s="14" t="e">
        <f>VLOOKUP(A3369,[1]Sheet1!$A$1:$D$65536,4,0)</f>
        <v>#N/A</v>
      </c>
      <c r="P3369" s="14" t="s">
        <v>86</v>
      </c>
      <c r="Q3369" s="14" t="s">
        <v>34</v>
      </c>
    </row>
    <row r="3370" spans="1:17" ht="12.75" hidden="1" customHeight="1">
      <c r="A3370" s="13">
        <v>81011201001</v>
      </c>
      <c r="B3370" s="14" t="s">
        <v>3509</v>
      </c>
      <c r="C3370" s="14">
        <v>0</v>
      </c>
      <c r="D3370" s="14">
        <v>0</v>
      </c>
      <c r="E3370" s="14">
        <v>0</v>
      </c>
      <c r="F3370" s="14">
        <v>0</v>
      </c>
      <c r="G3370" s="11">
        <f t="shared" si="210"/>
        <v>0</v>
      </c>
      <c r="H3370" s="12">
        <f t="shared" si="211"/>
        <v>0</v>
      </c>
      <c r="I3370" s="324" t="s">
        <v>4062</v>
      </c>
      <c r="J3370" s="17">
        <f>VLOOKUP(A3370,'TB 2023'!B:J,9,0)</f>
        <v>0</v>
      </c>
      <c r="K3370" s="18">
        <f t="shared" si="209"/>
        <v>0</v>
      </c>
      <c r="L3370" s="17">
        <f>VLOOKUP(A3370,'TB 2023'!B:M,12,0)</f>
        <v>0</v>
      </c>
      <c r="M3370" s="18">
        <f t="shared" si="212"/>
        <v>0</v>
      </c>
      <c r="N3370" s="14" t="e">
        <f>VLOOKUP(A3370,[1]Sheet1!$A$1:$D$65536,4,0)</f>
        <v>#N/A</v>
      </c>
      <c r="P3370" s="14" t="s">
        <v>86</v>
      </c>
      <c r="Q3370" s="14" t="s">
        <v>34</v>
      </c>
    </row>
    <row r="3371" spans="1:17" ht="12.75" hidden="1" customHeight="1">
      <c r="A3371" s="13">
        <v>81011201002</v>
      </c>
      <c r="B3371" s="14" t="s">
        <v>3510</v>
      </c>
      <c r="C3371" s="14">
        <v>0</v>
      </c>
      <c r="D3371" s="14">
        <v>0</v>
      </c>
      <c r="E3371" s="14">
        <v>262099</v>
      </c>
      <c r="F3371" s="14">
        <v>262099</v>
      </c>
      <c r="G3371" s="11">
        <f t="shared" si="210"/>
        <v>0</v>
      </c>
      <c r="H3371" s="12">
        <f t="shared" si="211"/>
        <v>0</v>
      </c>
      <c r="I3371" s="324" t="s">
        <v>4062</v>
      </c>
      <c r="J3371" s="17">
        <f>VLOOKUP(A3371,'TB 2023'!B:J,9,0)</f>
        <v>0</v>
      </c>
      <c r="K3371" s="18">
        <f t="shared" si="209"/>
        <v>0</v>
      </c>
      <c r="L3371" s="17">
        <f>VLOOKUP(A3371,'TB 2023'!B:M,12,0)</f>
        <v>262099</v>
      </c>
      <c r="M3371" s="18">
        <f t="shared" si="212"/>
        <v>0</v>
      </c>
      <c r="N3371" s="14" t="e">
        <f>VLOOKUP(A3371,[1]Sheet1!$A$1:$D$65536,4,0)</f>
        <v>#N/A</v>
      </c>
      <c r="P3371" s="14" t="s">
        <v>86</v>
      </c>
      <c r="Q3371" s="14" t="s">
        <v>34</v>
      </c>
    </row>
    <row r="3372" spans="1:17" ht="12.75" hidden="1" customHeight="1">
      <c r="A3372" s="13">
        <v>81011201003</v>
      </c>
      <c r="B3372" s="14" t="s">
        <v>3511</v>
      </c>
      <c r="C3372" s="14">
        <v>0</v>
      </c>
      <c r="D3372" s="14">
        <v>0</v>
      </c>
      <c r="E3372" s="14">
        <v>330000</v>
      </c>
      <c r="F3372" s="14">
        <v>330000</v>
      </c>
      <c r="G3372" s="11">
        <f t="shared" si="210"/>
        <v>0</v>
      </c>
      <c r="H3372" s="12">
        <f t="shared" si="211"/>
        <v>0</v>
      </c>
      <c r="I3372" s="324" t="s">
        <v>4062</v>
      </c>
      <c r="J3372" s="17">
        <f>VLOOKUP(A3372,'TB 2023'!B:J,9,0)</f>
        <v>0</v>
      </c>
      <c r="K3372" s="18">
        <f t="shared" si="209"/>
        <v>0</v>
      </c>
      <c r="L3372" s="17">
        <f>VLOOKUP(A3372,'TB 2023'!B:M,12,0)</f>
        <v>330000</v>
      </c>
      <c r="M3372" s="18">
        <f t="shared" si="212"/>
        <v>0</v>
      </c>
      <c r="N3372" s="14" t="e">
        <f>VLOOKUP(A3372,[1]Sheet1!$A$1:$D$65536,4,0)</f>
        <v>#N/A</v>
      </c>
      <c r="P3372" s="14" t="s">
        <v>86</v>
      </c>
      <c r="Q3372" s="14" t="s">
        <v>34</v>
      </c>
    </row>
    <row r="3373" spans="1:17" ht="12.75" hidden="1" customHeight="1">
      <c r="A3373" s="13">
        <v>81011202001</v>
      </c>
      <c r="B3373" s="14" t="s">
        <v>3512</v>
      </c>
      <c r="C3373" s="14">
        <v>0</v>
      </c>
      <c r="D3373" s="14">
        <v>0</v>
      </c>
      <c r="E3373" s="14">
        <v>770325</v>
      </c>
      <c r="F3373" s="14">
        <v>770325</v>
      </c>
      <c r="G3373" s="11">
        <f t="shared" si="210"/>
        <v>0</v>
      </c>
      <c r="H3373" s="12">
        <f t="shared" si="211"/>
        <v>0</v>
      </c>
      <c r="I3373" s="324" t="s">
        <v>4062</v>
      </c>
      <c r="J3373" s="17">
        <f>VLOOKUP(A3373,'TB 2023'!B:J,9,0)</f>
        <v>0</v>
      </c>
      <c r="K3373" s="18">
        <f t="shared" si="209"/>
        <v>0</v>
      </c>
      <c r="L3373" s="17">
        <f>VLOOKUP(A3373,'TB 2023'!B:M,12,0)</f>
        <v>770325</v>
      </c>
      <c r="M3373" s="18">
        <f t="shared" si="212"/>
        <v>0</v>
      </c>
      <c r="N3373" s="14" t="e">
        <f>VLOOKUP(A3373,[1]Sheet1!$A$1:$D$65536,4,0)</f>
        <v>#N/A</v>
      </c>
      <c r="P3373" s="14" t="s">
        <v>86</v>
      </c>
      <c r="Q3373" s="14" t="s">
        <v>34</v>
      </c>
    </row>
    <row r="3374" spans="1:17" ht="12.75" hidden="1" customHeight="1">
      <c r="A3374" s="13">
        <v>81011202002</v>
      </c>
      <c r="B3374" s="14" t="s">
        <v>3513</v>
      </c>
      <c r="C3374" s="14">
        <v>0</v>
      </c>
      <c r="D3374" s="14">
        <v>0</v>
      </c>
      <c r="E3374" s="14">
        <v>1161261</v>
      </c>
      <c r="F3374" s="14">
        <v>1087781</v>
      </c>
      <c r="G3374" s="11">
        <f t="shared" si="210"/>
        <v>73480</v>
      </c>
      <c r="H3374" s="12">
        <f t="shared" si="211"/>
        <v>0</v>
      </c>
      <c r="I3374" s="324" t="s">
        <v>4062</v>
      </c>
      <c r="J3374" s="17">
        <f>VLOOKUP(A3374,'TB 2023'!B:J,9,0)</f>
        <v>0</v>
      </c>
      <c r="K3374" s="18">
        <f t="shared" si="209"/>
        <v>0</v>
      </c>
      <c r="L3374" s="17">
        <f>VLOOKUP(A3374,'TB 2023'!B:M,12,0)</f>
        <v>1087781</v>
      </c>
      <c r="M3374" s="18">
        <f t="shared" si="212"/>
        <v>0</v>
      </c>
      <c r="N3374" s="14" t="e">
        <f>VLOOKUP(A3374,[1]Sheet1!$A$1:$D$65536,4,0)</f>
        <v>#N/A</v>
      </c>
      <c r="P3374" s="14" t="s">
        <v>111</v>
      </c>
      <c r="Q3374" s="14" t="s">
        <v>34</v>
      </c>
    </row>
    <row r="3375" spans="1:17" ht="12.75" hidden="1" customHeight="1">
      <c r="A3375" s="13">
        <v>81011400001</v>
      </c>
      <c r="B3375" s="14" t="s">
        <v>3514</v>
      </c>
      <c r="C3375" s="14">
        <v>1356307</v>
      </c>
      <c r="D3375" s="14">
        <v>0</v>
      </c>
      <c r="E3375" s="14">
        <v>0</v>
      </c>
      <c r="F3375" s="14">
        <v>1356307</v>
      </c>
      <c r="G3375" s="11">
        <f t="shared" si="210"/>
        <v>0</v>
      </c>
      <c r="H3375" s="12">
        <f t="shared" si="211"/>
        <v>0</v>
      </c>
      <c r="I3375" s="324" t="s">
        <v>4062</v>
      </c>
      <c r="J3375" s="17">
        <f>VLOOKUP(A3375,'TB 2023'!B:J,9,0)</f>
        <v>1356307</v>
      </c>
      <c r="K3375" s="18">
        <f t="shared" si="209"/>
        <v>0</v>
      </c>
      <c r="L3375" s="17">
        <f>VLOOKUP(A3375,'TB 2023'!B:M,12,0)</f>
        <v>1356307</v>
      </c>
      <c r="M3375" s="18">
        <f t="shared" si="212"/>
        <v>0</v>
      </c>
      <c r="N3375" s="14" t="e">
        <f>VLOOKUP(A3375,[1]Sheet1!$A$1:$D$65536,4,0)</f>
        <v>#N/A</v>
      </c>
      <c r="P3375" s="14" t="s">
        <v>86</v>
      </c>
      <c r="Q3375" s="14" t="s">
        <v>34</v>
      </c>
    </row>
    <row r="3376" spans="1:17" ht="12.75" hidden="1" customHeight="1">
      <c r="A3376" s="13">
        <v>81020100001</v>
      </c>
      <c r="B3376" s="14" t="s">
        <v>3515</v>
      </c>
      <c r="C3376" s="14">
        <v>7302.63</v>
      </c>
      <c r="D3376" s="14">
        <v>0</v>
      </c>
      <c r="E3376" s="14">
        <v>1912.17</v>
      </c>
      <c r="F3376" s="14">
        <v>0</v>
      </c>
      <c r="G3376" s="11">
        <f t="shared" si="210"/>
        <v>9214.7999999999993</v>
      </c>
      <c r="H3376" s="12">
        <f t="shared" si="211"/>
        <v>0</v>
      </c>
      <c r="I3376" s="324" t="s">
        <v>4062</v>
      </c>
      <c r="J3376" s="17">
        <f>VLOOKUP(A3376,'TB 2023'!B:J,9,0)</f>
        <v>7302.63</v>
      </c>
      <c r="K3376" s="18">
        <f t="shared" si="209"/>
        <v>0</v>
      </c>
      <c r="L3376" s="17">
        <f>VLOOKUP(A3376,'TB 2023'!B:M,12,0)</f>
        <v>0</v>
      </c>
      <c r="M3376" s="18">
        <f t="shared" si="212"/>
        <v>0</v>
      </c>
      <c r="N3376" s="14" t="e">
        <f>VLOOKUP(A3376,[1]Sheet1!$A$1:$D$65536,4,0)</f>
        <v>#N/A</v>
      </c>
      <c r="P3376" s="14" t="s">
        <v>86</v>
      </c>
      <c r="Q3376" s="14" t="s">
        <v>34</v>
      </c>
    </row>
    <row r="3377" spans="1:17" ht="12.75" hidden="1" customHeight="1">
      <c r="A3377" s="13">
        <v>81020100002</v>
      </c>
      <c r="B3377" s="14" t="s">
        <v>3516</v>
      </c>
      <c r="C3377" s="14">
        <v>36156.950000000004</v>
      </c>
      <c r="D3377" s="14">
        <v>0</v>
      </c>
      <c r="E3377" s="14">
        <v>5375.91</v>
      </c>
      <c r="F3377" s="14">
        <v>0</v>
      </c>
      <c r="G3377" s="11">
        <f t="shared" si="210"/>
        <v>41532.86</v>
      </c>
      <c r="H3377" s="12">
        <f t="shared" si="211"/>
        <v>0</v>
      </c>
      <c r="I3377" s="324" t="s">
        <v>4062</v>
      </c>
      <c r="J3377" s="17">
        <f>VLOOKUP(A3377,'TB 2023'!B:J,9,0)</f>
        <v>36156.950000000004</v>
      </c>
      <c r="K3377" s="18">
        <f t="shared" si="209"/>
        <v>0</v>
      </c>
      <c r="L3377" s="17">
        <f>VLOOKUP(A3377,'TB 2023'!B:M,12,0)</f>
        <v>0</v>
      </c>
      <c r="M3377" s="18">
        <f t="shared" si="212"/>
        <v>0</v>
      </c>
      <c r="N3377" s="14" t="e">
        <f>VLOOKUP(A3377,[1]Sheet1!$A$1:$D$65536,4,0)</f>
        <v>#N/A</v>
      </c>
      <c r="P3377" s="14" t="s">
        <v>86</v>
      </c>
      <c r="Q3377" s="14" t="s">
        <v>34</v>
      </c>
    </row>
    <row r="3378" spans="1:17" ht="12.75" hidden="1" customHeight="1">
      <c r="A3378" s="13">
        <v>81020200001</v>
      </c>
      <c r="B3378" s="14" t="s">
        <v>3517</v>
      </c>
      <c r="C3378" s="14">
        <v>226426.43</v>
      </c>
      <c r="D3378" s="14">
        <v>0</v>
      </c>
      <c r="E3378" s="14">
        <v>6630</v>
      </c>
      <c r="F3378" s="14">
        <v>5947.83</v>
      </c>
      <c r="G3378" s="11">
        <f t="shared" si="210"/>
        <v>227108.6</v>
      </c>
      <c r="H3378" s="12">
        <f t="shared" si="211"/>
        <v>0</v>
      </c>
      <c r="I3378" s="324" t="s">
        <v>4062</v>
      </c>
      <c r="J3378" s="17">
        <f>VLOOKUP(A3378,'TB 2023'!B:J,9,0)</f>
        <v>226426.43</v>
      </c>
      <c r="K3378" s="18">
        <f t="shared" si="209"/>
        <v>0</v>
      </c>
      <c r="L3378" s="17">
        <f>VLOOKUP(A3378,'TB 2023'!B:M,12,0)</f>
        <v>5947.83</v>
      </c>
      <c r="M3378" s="18">
        <f t="shared" si="212"/>
        <v>0</v>
      </c>
      <c r="N3378" s="14" t="e">
        <f>VLOOKUP(A3378,[1]Sheet1!$A$1:$D$65536,4,0)</f>
        <v>#N/A</v>
      </c>
      <c r="P3378" s="14" t="s">
        <v>86</v>
      </c>
      <c r="Q3378" s="14" t="s">
        <v>34</v>
      </c>
    </row>
    <row r="3379" spans="1:17" ht="12.75" hidden="1" customHeight="1">
      <c r="A3379" s="13">
        <v>81020200002</v>
      </c>
      <c r="B3379" s="14" t="s">
        <v>4246</v>
      </c>
      <c r="C3379" s="14">
        <v>2346438.7600000002</v>
      </c>
      <c r="D3379" s="14">
        <v>0</v>
      </c>
      <c r="E3379" s="14">
        <v>10000</v>
      </c>
      <c r="F3379" s="14">
        <v>0</v>
      </c>
      <c r="G3379" s="11">
        <f t="shared" si="210"/>
        <v>2356438.7600000002</v>
      </c>
      <c r="H3379" s="12">
        <f t="shared" si="211"/>
        <v>0</v>
      </c>
      <c r="I3379" s="324" t="s">
        <v>4062</v>
      </c>
      <c r="J3379" s="17">
        <f>VLOOKUP(A3379,'TB 2023'!B:J,9,0)</f>
        <v>2346438.7600000002</v>
      </c>
      <c r="K3379" s="18">
        <f t="shared" si="209"/>
        <v>0</v>
      </c>
      <c r="L3379" s="17">
        <f>VLOOKUP(A3379,'TB 2023'!B:M,12,0)</f>
        <v>0</v>
      </c>
      <c r="M3379" s="18">
        <f t="shared" si="212"/>
        <v>0</v>
      </c>
      <c r="N3379" s="14" t="e">
        <f>VLOOKUP(A3379,[1]Sheet1!$A$1:$D$65536,4,0)</f>
        <v>#N/A</v>
      </c>
      <c r="P3379" s="14" t="s">
        <v>86</v>
      </c>
      <c r="Q3379" s="14" t="s">
        <v>34</v>
      </c>
    </row>
    <row r="3380" spans="1:17" ht="12.75" hidden="1" customHeight="1">
      <c r="A3380" s="13">
        <v>81020200003</v>
      </c>
      <c r="B3380" s="14" t="s">
        <v>4247</v>
      </c>
      <c r="C3380" s="14">
        <v>0</v>
      </c>
      <c r="D3380" s="14">
        <v>0</v>
      </c>
      <c r="E3380" s="14">
        <v>21872.83</v>
      </c>
      <c r="F3380" s="14">
        <v>0</v>
      </c>
      <c r="G3380" s="11">
        <f t="shared" si="210"/>
        <v>21872.83</v>
      </c>
      <c r="H3380" s="12">
        <f t="shared" si="211"/>
        <v>0</v>
      </c>
      <c r="I3380" s="324" t="s">
        <v>4062</v>
      </c>
      <c r="J3380" s="17">
        <f>VLOOKUP(A3380,'TB 2023'!B:J,9,0)</f>
        <v>0</v>
      </c>
      <c r="K3380" s="18">
        <f t="shared" si="209"/>
        <v>0</v>
      </c>
      <c r="L3380" s="17">
        <f>VLOOKUP(A3380,'TB 2023'!B:M,12,0)</f>
        <v>0</v>
      </c>
      <c r="M3380" s="18">
        <f t="shared" si="212"/>
        <v>0</v>
      </c>
      <c r="N3380" s="14" t="e">
        <f>VLOOKUP(A3380,[1]Sheet1!$A$1:$D$65536,4,0)</f>
        <v>#N/A</v>
      </c>
      <c r="P3380" s="14" t="s">
        <v>86</v>
      </c>
      <c r="Q3380" s="14" t="s">
        <v>34</v>
      </c>
    </row>
    <row r="3381" spans="1:17" ht="12.75" hidden="1" customHeight="1">
      <c r="A3381" s="13">
        <v>81020200004</v>
      </c>
      <c r="B3381" s="14" t="s">
        <v>3519</v>
      </c>
      <c r="C3381" s="14">
        <v>50196.93</v>
      </c>
      <c r="D3381" s="14">
        <v>0</v>
      </c>
      <c r="E3381" s="14">
        <v>43856.73</v>
      </c>
      <c r="F3381" s="14">
        <v>4556.6400000000003</v>
      </c>
      <c r="G3381" s="11">
        <f t="shared" si="210"/>
        <v>89497.02</v>
      </c>
      <c r="H3381" s="12">
        <f t="shared" si="211"/>
        <v>0</v>
      </c>
      <c r="I3381" s="324" t="s">
        <v>4062</v>
      </c>
      <c r="J3381" s="17">
        <f>VLOOKUP(A3381,'TB 2023'!B:J,9,0)</f>
        <v>50196.93</v>
      </c>
      <c r="K3381" s="18">
        <f t="shared" si="209"/>
        <v>0</v>
      </c>
      <c r="L3381" s="17">
        <f>VLOOKUP(A3381,'TB 2023'!B:M,12,0)</f>
        <v>4556.6400000000003</v>
      </c>
      <c r="M3381" s="18">
        <f t="shared" si="212"/>
        <v>0</v>
      </c>
      <c r="N3381" s="14" t="e">
        <f>VLOOKUP(A3381,[1]Sheet1!$A$1:$D$65536,4,0)</f>
        <v>#N/A</v>
      </c>
      <c r="P3381" s="14" t="s">
        <v>86</v>
      </c>
      <c r="Q3381" s="14" t="s">
        <v>34</v>
      </c>
    </row>
    <row r="3382" spans="1:17" ht="12.75" hidden="1" customHeight="1">
      <c r="A3382" s="13">
        <v>81020200005</v>
      </c>
      <c r="B3382" s="14" t="s">
        <v>3520</v>
      </c>
      <c r="C3382" s="14">
        <v>1750</v>
      </c>
      <c r="D3382" s="14">
        <v>0</v>
      </c>
      <c r="E3382" s="14">
        <v>1608.69</v>
      </c>
      <c r="F3382" s="14">
        <v>0</v>
      </c>
      <c r="G3382" s="11">
        <f t="shared" si="210"/>
        <v>3358.69</v>
      </c>
      <c r="H3382" s="12">
        <f t="shared" si="211"/>
        <v>0</v>
      </c>
      <c r="I3382" s="324" t="s">
        <v>4062</v>
      </c>
      <c r="J3382" s="17">
        <f>VLOOKUP(A3382,'TB 2023'!B:J,9,0)</f>
        <v>1750</v>
      </c>
      <c r="K3382" s="18">
        <f t="shared" si="209"/>
        <v>0</v>
      </c>
      <c r="L3382" s="17">
        <f>VLOOKUP(A3382,'TB 2023'!B:M,12,0)</f>
        <v>0</v>
      </c>
      <c r="M3382" s="18">
        <f t="shared" si="212"/>
        <v>0</v>
      </c>
      <c r="N3382" s="14" t="e">
        <f>VLOOKUP(A3382,[1]Sheet1!$A$1:$D$65536,4,0)</f>
        <v>#N/A</v>
      </c>
      <c r="P3382" s="14" t="s">
        <v>86</v>
      </c>
      <c r="Q3382" s="14" t="s">
        <v>34</v>
      </c>
    </row>
    <row r="3383" spans="1:17" ht="12.75" hidden="1" customHeight="1">
      <c r="A3383" s="13">
        <v>81020300001</v>
      </c>
      <c r="B3383" s="14" t="s">
        <v>4248</v>
      </c>
      <c r="C3383" s="14">
        <v>0</v>
      </c>
      <c r="D3383" s="14">
        <v>0</v>
      </c>
      <c r="E3383" s="14">
        <v>60772.480000000003</v>
      </c>
      <c r="F3383" s="14">
        <v>0</v>
      </c>
      <c r="G3383" s="11">
        <f t="shared" si="210"/>
        <v>60772.480000000003</v>
      </c>
      <c r="H3383" s="12">
        <f t="shared" si="211"/>
        <v>0</v>
      </c>
      <c r="I3383" s="324" t="s">
        <v>4062</v>
      </c>
      <c r="J3383" s="17">
        <f>VLOOKUP(A3383,'TB 2023'!B:J,9,0)</f>
        <v>0</v>
      </c>
      <c r="K3383" s="18">
        <f t="shared" si="209"/>
        <v>0</v>
      </c>
      <c r="L3383" s="17">
        <f>VLOOKUP(A3383,'TB 2023'!B:M,12,0)</f>
        <v>0</v>
      </c>
      <c r="M3383" s="18">
        <f t="shared" si="212"/>
        <v>0</v>
      </c>
      <c r="N3383" s="14" t="e">
        <f>VLOOKUP(A3383,[1]Sheet1!$A$1:$D$65536,4,0)</f>
        <v>#N/A</v>
      </c>
      <c r="P3383" s="14" t="s">
        <v>86</v>
      </c>
      <c r="Q3383" s="14" t="s">
        <v>34</v>
      </c>
    </row>
    <row r="3384" spans="1:17" ht="12.75" hidden="1" customHeight="1">
      <c r="A3384" s="13">
        <v>81020300002</v>
      </c>
      <c r="B3384" s="14" t="s">
        <v>4249</v>
      </c>
      <c r="C3384" s="14">
        <v>0</v>
      </c>
      <c r="D3384" s="14">
        <v>0</v>
      </c>
      <c r="E3384" s="14">
        <v>1444199.78</v>
      </c>
      <c r="F3384" s="14">
        <v>0</v>
      </c>
      <c r="G3384" s="11">
        <f t="shared" si="210"/>
        <v>1444199.78</v>
      </c>
      <c r="H3384" s="12">
        <f t="shared" si="211"/>
        <v>0</v>
      </c>
      <c r="I3384" s="324" t="s">
        <v>4062</v>
      </c>
      <c r="J3384" s="17">
        <f>VLOOKUP(A3384,'TB 2023'!B:J,9,0)</f>
        <v>0</v>
      </c>
      <c r="K3384" s="18">
        <f t="shared" ref="K3384:K3447" si="213">J3384-C3384</f>
        <v>0</v>
      </c>
      <c r="L3384" s="17">
        <f>VLOOKUP(A3384,'TB 2023'!B:M,12,0)</f>
        <v>0</v>
      </c>
      <c r="M3384" s="18">
        <f t="shared" si="212"/>
        <v>0</v>
      </c>
      <c r="N3384" s="14" t="e">
        <f>VLOOKUP(A3384,[1]Sheet1!$A$1:$D$65536,4,0)</f>
        <v>#N/A</v>
      </c>
      <c r="P3384" s="14" t="s">
        <v>86</v>
      </c>
      <c r="Q3384" s="14" t="s">
        <v>34</v>
      </c>
    </row>
    <row r="3385" spans="1:17" ht="12.75" hidden="1" customHeight="1">
      <c r="A3385" s="13">
        <v>81020300003</v>
      </c>
      <c r="B3385" s="14" t="s">
        <v>4250</v>
      </c>
      <c r="C3385" s="14">
        <v>0</v>
      </c>
      <c r="D3385" s="14">
        <v>0</v>
      </c>
      <c r="E3385" s="14">
        <v>4700</v>
      </c>
      <c r="F3385" s="14">
        <v>0</v>
      </c>
      <c r="G3385" s="11">
        <f t="shared" si="210"/>
        <v>4700</v>
      </c>
      <c r="H3385" s="12">
        <f t="shared" si="211"/>
        <v>0</v>
      </c>
      <c r="I3385" s="324" t="s">
        <v>4062</v>
      </c>
      <c r="J3385" s="17">
        <f>VLOOKUP(A3385,'TB 2023'!B:J,9,0)</f>
        <v>0</v>
      </c>
      <c r="K3385" s="18">
        <f t="shared" si="213"/>
        <v>0</v>
      </c>
      <c r="L3385" s="17">
        <f>VLOOKUP(A3385,'TB 2023'!B:M,12,0)</f>
        <v>0</v>
      </c>
      <c r="M3385" s="18">
        <f t="shared" si="212"/>
        <v>0</v>
      </c>
      <c r="N3385" s="14" t="e">
        <f>VLOOKUP(A3385,[1]Sheet1!$A$1:$D$65536,4,0)</f>
        <v>#N/A</v>
      </c>
      <c r="P3385" s="14" t="s">
        <v>86</v>
      </c>
      <c r="Q3385" s="14" t="s">
        <v>34</v>
      </c>
    </row>
    <row r="3386" spans="1:17" ht="12.75" hidden="1" customHeight="1">
      <c r="A3386" s="13">
        <v>81020300004</v>
      </c>
      <c r="B3386" s="14" t="s">
        <v>4251</v>
      </c>
      <c r="C3386" s="14">
        <v>0</v>
      </c>
      <c r="D3386" s="14">
        <v>0</v>
      </c>
      <c r="E3386" s="14">
        <v>0</v>
      </c>
      <c r="F3386" s="14">
        <v>0</v>
      </c>
      <c r="G3386" s="11">
        <f t="shared" si="210"/>
        <v>0</v>
      </c>
      <c r="H3386" s="12">
        <f t="shared" si="211"/>
        <v>0</v>
      </c>
      <c r="I3386" s="324" t="s">
        <v>4062</v>
      </c>
      <c r="J3386" s="17">
        <f>VLOOKUP(A3386,'TB 2023'!B:J,9,0)</f>
        <v>0</v>
      </c>
      <c r="K3386" s="18">
        <f t="shared" si="213"/>
        <v>0</v>
      </c>
      <c r="L3386" s="17">
        <f>VLOOKUP(A3386,'TB 2023'!B:M,12,0)</f>
        <v>0</v>
      </c>
      <c r="M3386" s="18">
        <f t="shared" si="212"/>
        <v>0</v>
      </c>
      <c r="N3386" s="14" t="e">
        <f>VLOOKUP(A3386,[1]Sheet1!$A$1:$D$65536,4,0)</f>
        <v>#N/A</v>
      </c>
      <c r="P3386" s="14" t="s">
        <v>86</v>
      </c>
      <c r="Q3386" s="14" t="s">
        <v>34</v>
      </c>
    </row>
    <row r="3387" spans="1:17" ht="12.75" hidden="1" customHeight="1">
      <c r="A3387" s="13">
        <v>81030000001</v>
      </c>
      <c r="B3387" s="14" t="s">
        <v>3521</v>
      </c>
      <c r="C3387" s="14">
        <v>1540971.86</v>
      </c>
      <c r="D3387" s="14">
        <v>0</v>
      </c>
      <c r="E3387" s="14">
        <v>40244.5</v>
      </c>
      <c r="F3387" s="14">
        <v>1581216.36</v>
      </c>
      <c r="G3387" s="11">
        <f t="shared" si="210"/>
        <v>0</v>
      </c>
      <c r="H3387" s="12">
        <f t="shared" si="211"/>
        <v>0</v>
      </c>
      <c r="I3387" s="324" t="s">
        <v>4062</v>
      </c>
      <c r="J3387" s="17">
        <f>VLOOKUP(A3387,'TB 2023'!B:J,9,0)</f>
        <v>1540971.86</v>
      </c>
      <c r="K3387" s="18">
        <f t="shared" si="213"/>
        <v>0</v>
      </c>
      <c r="L3387" s="17">
        <f>VLOOKUP(A3387,'TB 2023'!B:M,12,0)</f>
        <v>1581216.36</v>
      </c>
      <c r="M3387" s="18">
        <f t="shared" si="212"/>
        <v>0</v>
      </c>
      <c r="N3387" s="14" t="e">
        <f>VLOOKUP(A3387,[1]Sheet1!$A$1:$D$65536,4,0)</f>
        <v>#N/A</v>
      </c>
      <c r="P3387" s="14" t="s">
        <v>86</v>
      </c>
      <c r="Q3387" s="14" t="s">
        <v>34</v>
      </c>
    </row>
    <row r="3388" spans="1:17" ht="12.75" hidden="1" customHeight="1">
      <c r="A3388" s="13">
        <v>82010100001</v>
      </c>
      <c r="B3388" s="14" t="s">
        <v>3522</v>
      </c>
      <c r="C3388" s="14">
        <v>0</v>
      </c>
      <c r="D3388" s="14">
        <v>40.01</v>
      </c>
      <c r="E3388" s="14">
        <v>40.01</v>
      </c>
      <c r="F3388" s="14">
        <v>0</v>
      </c>
      <c r="G3388" s="11">
        <f t="shared" si="210"/>
        <v>0</v>
      </c>
      <c r="H3388" s="12">
        <f t="shared" si="211"/>
        <v>0</v>
      </c>
      <c r="I3388" s="324" t="s">
        <v>4062</v>
      </c>
      <c r="J3388" s="17">
        <f>VLOOKUP(A3388,'TB 2023'!B:J,9,0)</f>
        <v>0</v>
      </c>
      <c r="K3388" s="18">
        <f t="shared" si="213"/>
        <v>0</v>
      </c>
      <c r="L3388" s="17">
        <f>VLOOKUP(A3388,'TB 2023'!B:M,12,0)</f>
        <v>0</v>
      </c>
      <c r="M3388" s="18">
        <f t="shared" si="212"/>
        <v>0</v>
      </c>
      <c r="N3388" s="14" t="e">
        <f>VLOOKUP(A3388,[1]Sheet1!$A$1:$D$65536,4,0)</f>
        <v>#N/A</v>
      </c>
      <c r="P3388" s="14" t="s">
        <v>86</v>
      </c>
      <c r="Q3388" s="14" t="s">
        <v>34</v>
      </c>
    </row>
    <row r="3389" spans="1:17" ht="12.75" hidden="1" customHeight="1">
      <c r="A3389" s="13">
        <v>82010100002</v>
      </c>
      <c r="B3389" s="14" t="s">
        <v>3523</v>
      </c>
      <c r="C3389" s="14">
        <v>0</v>
      </c>
      <c r="D3389" s="14">
        <v>0</v>
      </c>
      <c r="E3389" s="14">
        <v>0</v>
      </c>
      <c r="F3389" s="14">
        <v>0</v>
      </c>
      <c r="G3389" s="11">
        <f t="shared" si="210"/>
        <v>0</v>
      </c>
      <c r="H3389" s="12">
        <f t="shared" si="211"/>
        <v>0</v>
      </c>
      <c r="I3389" s="324" t="s">
        <v>4062</v>
      </c>
      <c r="J3389" s="17">
        <f>VLOOKUP(A3389,'TB 2023'!B:J,9,0)</f>
        <v>0</v>
      </c>
      <c r="K3389" s="18">
        <f t="shared" si="213"/>
        <v>0</v>
      </c>
      <c r="L3389" s="17">
        <f>VLOOKUP(A3389,'TB 2023'!B:M,12,0)</f>
        <v>0</v>
      </c>
      <c r="M3389" s="18">
        <f t="shared" si="212"/>
        <v>0</v>
      </c>
      <c r="N3389" s="14" t="e">
        <f>VLOOKUP(A3389,[1]Sheet1!$A$1:$D$65536,4,0)</f>
        <v>#N/A</v>
      </c>
      <c r="P3389" s="14" t="s">
        <v>86</v>
      </c>
      <c r="Q3389" s="14" t="s">
        <v>34</v>
      </c>
    </row>
    <row r="3390" spans="1:17" ht="12.75" hidden="1" customHeight="1">
      <c r="A3390" s="13">
        <v>82010100003</v>
      </c>
      <c r="B3390" s="14" t="s">
        <v>3524</v>
      </c>
      <c r="C3390" s="14">
        <v>71665.820000000007</v>
      </c>
      <c r="D3390" s="14">
        <v>0</v>
      </c>
      <c r="E3390" s="14">
        <v>489360</v>
      </c>
      <c r="F3390" s="14">
        <v>592353.74</v>
      </c>
      <c r="G3390" s="11">
        <f t="shared" si="210"/>
        <v>0</v>
      </c>
      <c r="H3390" s="12">
        <f t="shared" si="211"/>
        <v>31327.919999999925</v>
      </c>
      <c r="I3390" s="324" t="s">
        <v>4062</v>
      </c>
      <c r="J3390" s="17">
        <f>VLOOKUP(A3390,'TB 2023'!B:J,9,0)</f>
        <v>71665.820000000007</v>
      </c>
      <c r="K3390" s="18">
        <f t="shared" si="213"/>
        <v>0</v>
      </c>
      <c r="L3390" s="17">
        <f>VLOOKUP(A3390,'TB 2023'!B:M,12,0)</f>
        <v>592353.74</v>
      </c>
      <c r="M3390" s="18">
        <f t="shared" si="212"/>
        <v>0</v>
      </c>
      <c r="N3390" s="14" t="e">
        <f>VLOOKUP(A3390,[1]Sheet1!$A$1:$D$65536,4,0)</f>
        <v>#N/A</v>
      </c>
      <c r="P3390" s="14" t="s">
        <v>86</v>
      </c>
      <c r="Q3390" s="14" t="s">
        <v>34</v>
      </c>
    </row>
    <row r="3391" spans="1:17" ht="12.75" hidden="1" customHeight="1">
      <c r="A3391" s="13">
        <v>82010100004</v>
      </c>
      <c r="B3391" s="14" t="s">
        <v>3525</v>
      </c>
      <c r="C3391" s="14">
        <v>2303.17</v>
      </c>
      <c r="D3391" s="14">
        <v>0</v>
      </c>
      <c r="E3391" s="14">
        <v>1050968.73</v>
      </c>
      <c r="F3391" s="14">
        <v>1053273.3999999999</v>
      </c>
      <c r="G3391" s="11">
        <f t="shared" si="210"/>
        <v>0</v>
      </c>
      <c r="H3391" s="12">
        <f t="shared" si="211"/>
        <v>1.5</v>
      </c>
      <c r="I3391" s="324" t="s">
        <v>4062</v>
      </c>
      <c r="J3391" s="17">
        <f>VLOOKUP(A3391,'TB 2023'!B:J,9,0)</f>
        <v>2303.17</v>
      </c>
      <c r="K3391" s="18">
        <f t="shared" si="213"/>
        <v>0</v>
      </c>
      <c r="L3391" s="17">
        <f>VLOOKUP(A3391,'TB 2023'!B:M,12,0)</f>
        <v>1053273.3999999999</v>
      </c>
      <c r="M3391" s="18">
        <f t="shared" si="212"/>
        <v>0</v>
      </c>
      <c r="N3391" s="14" t="e">
        <f>VLOOKUP(A3391,[1]Sheet1!$A$1:$D$65536,4,0)</f>
        <v>#N/A</v>
      </c>
      <c r="P3391" s="14" t="s">
        <v>86</v>
      </c>
      <c r="Q3391" s="14" t="s">
        <v>34</v>
      </c>
    </row>
    <row r="3392" spans="1:17" ht="12.75" hidden="1" customHeight="1">
      <c r="A3392" s="13">
        <v>82010100005</v>
      </c>
      <c r="B3392" s="14" t="s">
        <v>3526</v>
      </c>
      <c r="C3392" s="14">
        <v>0</v>
      </c>
      <c r="D3392" s="14">
        <v>0</v>
      </c>
      <c r="E3392" s="14">
        <v>0</v>
      </c>
      <c r="F3392" s="14">
        <v>0</v>
      </c>
      <c r="G3392" s="11">
        <f t="shared" si="210"/>
        <v>0</v>
      </c>
      <c r="H3392" s="12">
        <f t="shared" si="211"/>
        <v>0</v>
      </c>
      <c r="I3392" s="324" t="s">
        <v>4062</v>
      </c>
      <c r="J3392" s="17">
        <f>VLOOKUP(A3392,'TB 2023'!B:J,9,0)</f>
        <v>0</v>
      </c>
      <c r="K3392" s="18">
        <f t="shared" si="213"/>
        <v>0</v>
      </c>
      <c r="L3392" s="17">
        <f>VLOOKUP(A3392,'TB 2023'!B:M,12,0)</f>
        <v>0</v>
      </c>
      <c r="M3392" s="18">
        <f t="shared" si="212"/>
        <v>0</v>
      </c>
      <c r="N3392" s="14" t="e">
        <f>VLOOKUP(A3392,[1]Sheet1!$A$1:$D$65536,4,0)</f>
        <v>#N/A</v>
      </c>
      <c r="P3392" s="14" t="s">
        <v>86</v>
      </c>
      <c r="Q3392" s="14" t="s">
        <v>34</v>
      </c>
    </row>
    <row r="3393" spans="1:17" ht="12.75" hidden="1" customHeight="1">
      <c r="A3393" s="13">
        <v>82010100006</v>
      </c>
      <c r="B3393" s="14" t="s">
        <v>3527</v>
      </c>
      <c r="C3393" s="14">
        <v>0</v>
      </c>
      <c r="D3393" s="14">
        <v>0</v>
      </c>
      <c r="E3393" s="14">
        <v>0</v>
      </c>
      <c r="F3393" s="14">
        <v>0</v>
      </c>
      <c r="G3393" s="11">
        <f t="shared" si="210"/>
        <v>0</v>
      </c>
      <c r="H3393" s="12">
        <f t="shared" si="211"/>
        <v>0</v>
      </c>
      <c r="I3393" s="324" t="s">
        <v>4062</v>
      </c>
      <c r="J3393" s="17">
        <f>VLOOKUP(A3393,'TB 2023'!B:J,9,0)</f>
        <v>0</v>
      </c>
      <c r="K3393" s="18">
        <f t="shared" si="213"/>
        <v>0</v>
      </c>
      <c r="L3393" s="17">
        <f>VLOOKUP(A3393,'TB 2023'!B:M,12,0)</f>
        <v>0</v>
      </c>
      <c r="M3393" s="18">
        <f t="shared" si="212"/>
        <v>0</v>
      </c>
      <c r="N3393" s="14" t="e">
        <f>VLOOKUP(A3393,[1]Sheet1!$A$1:$D$65536,4,0)</f>
        <v>#N/A</v>
      </c>
      <c r="P3393" s="14" t="s">
        <v>86</v>
      </c>
      <c r="Q3393" s="14" t="s">
        <v>34</v>
      </c>
    </row>
    <row r="3394" spans="1:17" ht="12.75" hidden="1" customHeight="1">
      <c r="A3394" s="13">
        <v>82010100007</v>
      </c>
      <c r="B3394" s="14" t="s">
        <v>3528</v>
      </c>
      <c r="C3394" s="14">
        <v>0</v>
      </c>
      <c r="D3394" s="14">
        <v>0</v>
      </c>
      <c r="E3394" s="14">
        <v>81061.31</v>
      </c>
      <c r="F3394" s="14">
        <v>81061.31</v>
      </c>
      <c r="G3394" s="11">
        <f t="shared" si="210"/>
        <v>0</v>
      </c>
      <c r="H3394" s="12">
        <f t="shared" si="211"/>
        <v>0</v>
      </c>
      <c r="I3394" s="324" t="s">
        <v>4062</v>
      </c>
      <c r="J3394" s="17">
        <f>VLOOKUP(A3394,'TB 2023'!B:J,9,0)</f>
        <v>0</v>
      </c>
      <c r="K3394" s="18">
        <f t="shared" si="213"/>
        <v>0</v>
      </c>
      <c r="L3394" s="17">
        <f>VLOOKUP(A3394,'TB 2023'!B:M,12,0)</f>
        <v>81061.31</v>
      </c>
      <c r="M3394" s="18">
        <f t="shared" si="212"/>
        <v>0</v>
      </c>
      <c r="N3394" s="14" t="e">
        <f>VLOOKUP(A3394,[1]Sheet1!$A$1:$D$65536,4,0)</f>
        <v>#N/A</v>
      </c>
      <c r="P3394" s="14" t="s">
        <v>86</v>
      </c>
      <c r="Q3394" s="14" t="s">
        <v>34</v>
      </c>
    </row>
    <row r="3395" spans="1:17" ht="12.75" hidden="1" customHeight="1">
      <c r="A3395" s="13">
        <v>82010100009</v>
      </c>
      <c r="B3395" s="14" t="s">
        <v>3529</v>
      </c>
      <c r="C3395" s="14">
        <v>0</v>
      </c>
      <c r="D3395" s="14">
        <v>0</v>
      </c>
      <c r="E3395" s="14">
        <v>0</v>
      </c>
      <c r="F3395" s="14">
        <v>0</v>
      </c>
      <c r="G3395" s="11">
        <f t="shared" si="210"/>
        <v>0</v>
      </c>
      <c r="H3395" s="12">
        <f t="shared" si="211"/>
        <v>0</v>
      </c>
      <c r="I3395" s="324" t="s">
        <v>4062</v>
      </c>
      <c r="J3395" s="17">
        <f>VLOOKUP(A3395,'TB 2023'!B:J,9,0)</f>
        <v>0</v>
      </c>
      <c r="K3395" s="18">
        <f t="shared" si="213"/>
        <v>0</v>
      </c>
      <c r="L3395" s="17">
        <f>VLOOKUP(A3395,'TB 2023'!B:M,12,0)</f>
        <v>0</v>
      </c>
      <c r="M3395" s="18">
        <f t="shared" si="212"/>
        <v>0</v>
      </c>
      <c r="N3395" s="14" t="e">
        <f>VLOOKUP(A3395,[1]Sheet1!$A$1:$D$65536,4,0)</f>
        <v>#N/A</v>
      </c>
      <c r="P3395" s="14" t="s">
        <v>132</v>
      </c>
      <c r="Q3395" s="14" t="s">
        <v>34</v>
      </c>
    </row>
    <row r="3396" spans="1:17" ht="12.75" hidden="1" customHeight="1">
      <c r="A3396" s="13">
        <v>82010100010</v>
      </c>
      <c r="B3396" s="14" t="s">
        <v>3530</v>
      </c>
      <c r="C3396" s="14">
        <v>0</v>
      </c>
      <c r="D3396" s="14">
        <v>0</v>
      </c>
      <c r="E3396" s="14">
        <v>0</v>
      </c>
      <c r="F3396" s="14">
        <v>0</v>
      </c>
      <c r="G3396" s="11">
        <f t="shared" si="210"/>
        <v>0</v>
      </c>
      <c r="H3396" s="12">
        <f t="shared" si="211"/>
        <v>0</v>
      </c>
      <c r="I3396" s="324" t="s">
        <v>4062</v>
      </c>
      <c r="J3396" s="17">
        <f>VLOOKUP(A3396,'TB 2023'!B:J,9,0)</f>
        <v>0</v>
      </c>
      <c r="K3396" s="18">
        <f t="shared" si="213"/>
        <v>0</v>
      </c>
      <c r="L3396" s="17">
        <f>VLOOKUP(A3396,'TB 2023'!B:M,12,0)</f>
        <v>0</v>
      </c>
      <c r="M3396" s="18">
        <f t="shared" si="212"/>
        <v>0</v>
      </c>
      <c r="N3396" s="14" t="e">
        <f>VLOOKUP(A3396,[1]Sheet1!$A$1:$D$65536,4,0)</f>
        <v>#N/A</v>
      </c>
      <c r="P3396" s="14" t="s">
        <v>132</v>
      </c>
      <c r="Q3396" s="14" t="s">
        <v>34</v>
      </c>
    </row>
    <row r="3397" spans="1:17" ht="12.75" hidden="1" customHeight="1">
      <c r="A3397" s="13">
        <v>82010100011</v>
      </c>
      <c r="B3397" s="14" t="s">
        <v>3531</v>
      </c>
      <c r="C3397" s="14">
        <v>0</v>
      </c>
      <c r="D3397" s="14">
        <v>0</v>
      </c>
      <c r="E3397" s="14">
        <v>6187</v>
      </c>
      <c r="F3397" s="14">
        <v>6187</v>
      </c>
      <c r="G3397" s="11">
        <f t="shared" si="210"/>
        <v>0</v>
      </c>
      <c r="H3397" s="12">
        <f t="shared" si="211"/>
        <v>0</v>
      </c>
      <c r="I3397" s="324" t="s">
        <v>4062</v>
      </c>
      <c r="J3397" s="17">
        <f>VLOOKUP(A3397,'TB 2023'!B:J,9,0)</f>
        <v>0</v>
      </c>
      <c r="K3397" s="18">
        <f t="shared" si="213"/>
        <v>0</v>
      </c>
      <c r="L3397" s="17">
        <f>VLOOKUP(A3397,'TB 2023'!B:M,12,0)</f>
        <v>6187</v>
      </c>
      <c r="M3397" s="18">
        <f t="shared" si="212"/>
        <v>0</v>
      </c>
      <c r="N3397" s="14" t="e">
        <f>VLOOKUP(A3397,[1]Sheet1!$A$1:$D$65536,4,0)</f>
        <v>#N/A</v>
      </c>
      <c r="P3397" s="14" t="s">
        <v>132</v>
      </c>
      <c r="Q3397" s="14" t="s">
        <v>34</v>
      </c>
    </row>
    <row r="3398" spans="1:17" ht="12.75" hidden="1" customHeight="1">
      <c r="A3398" s="13">
        <v>82010100013</v>
      </c>
      <c r="B3398" s="14" t="s">
        <v>3532</v>
      </c>
      <c r="C3398" s="14">
        <v>0</v>
      </c>
      <c r="D3398" s="14">
        <v>21015.9</v>
      </c>
      <c r="E3398" s="14">
        <v>60127</v>
      </c>
      <c r="F3398" s="14">
        <v>56373</v>
      </c>
      <c r="G3398" s="11">
        <f t="shared" ref="G3398:G3461" si="214">IF((C3398+E3398)-(D3398+F3398)&lt;0,0,(C3398+E3398)-(D3398+F3398))</f>
        <v>0</v>
      </c>
      <c r="H3398" s="12">
        <f t="shared" ref="H3398:H3461" si="215">-IF((C3398+E3398)-(D3398+F3398)&lt;0,(C3398+E3398)-(D3398+F3398),0)</f>
        <v>17261.899999999994</v>
      </c>
      <c r="I3398" s="324" t="s">
        <v>4062</v>
      </c>
      <c r="J3398" s="17">
        <f>VLOOKUP(A3398,'TB 2023'!B:J,9,0)</f>
        <v>0</v>
      </c>
      <c r="K3398" s="18">
        <f t="shared" si="213"/>
        <v>0</v>
      </c>
      <c r="L3398" s="17">
        <f>VLOOKUP(A3398,'TB 2023'!B:M,12,0)</f>
        <v>56373</v>
      </c>
      <c r="M3398" s="18">
        <f t="shared" ref="M3398:M3461" si="216">L3398-F3398</f>
        <v>0</v>
      </c>
      <c r="N3398" s="14" t="e">
        <f>VLOOKUP(A3398,[1]Sheet1!$A$1:$D$65536,4,0)</f>
        <v>#N/A</v>
      </c>
      <c r="P3398" s="14" t="s">
        <v>132</v>
      </c>
      <c r="Q3398" s="14" t="s">
        <v>34</v>
      </c>
    </row>
    <row r="3399" spans="1:17" ht="12.75" hidden="1" customHeight="1">
      <c r="A3399" s="13">
        <v>82010100014</v>
      </c>
      <c r="B3399" s="14" t="s">
        <v>3533</v>
      </c>
      <c r="C3399" s="14">
        <v>0</v>
      </c>
      <c r="D3399" s="14">
        <v>0</v>
      </c>
      <c r="E3399" s="14">
        <v>0</v>
      </c>
      <c r="F3399" s="14">
        <v>0</v>
      </c>
      <c r="G3399" s="11">
        <f t="shared" si="214"/>
        <v>0</v>
      </c>
      <c r="H3399" s="12">
        <f t="shared" si="215"/>
        <v>0</v>
      </c>
      <c r="I3399" s="324" t="s">
        <v>4062</v>
      </c>
      <c r="J3399" s="17">
        <f>VLOOKUP(A3399,'TB 2023'!B:J,9,0)</f>
        <v>0</v>
      </c>
      <c r="K3399" s="18">
        <f t="shared" si="213"/>
        <v>0</v>
      </c>
      <c r="L3399" s="17">
        <f>VLOOKUP(A3399,'TB 2023'!B:M,12,0)</f>
        <v>0</v>
      </c>
      <c r="M3399" s="18">
        <f t="shared" si="216"/>
        <v>0</v>
      </c>
      <c r="N3399" s="14" t="e">
        <f>VLOOKUP(A3399,[1]Sheet1!$A$1:$D$65536,4,0)</f>
        <v>#N/A</v>
      </c>
      <c r="P3399" s="14" t="s">
        <v>132</v>
      </c>
      <c r="Q3399" s="14" t="s">
        <v>34</v>
      </c>
    </row>
    <row r="3400" spans="1:17" ht="12.75" hidden="1" customHeight="1">
      <c r="A3400" s="13">
        <v>82010100015</v>
      </c>
      <c r="B3400" s="14" t="s">
        <v>3534</v>
      </c>
      <c r="C3400" s="14">
        <v>0</v>
      </c>
      <c r="D3400" s="14">
        <v>0</v>
      </c>
      <c r="E3400" s="14">
        <v>0</v>
      </c>
      <c r="F3400" s="14">
        <v>0</v>
      </c>
      <c r="G3400" s="11">
        <f t="shared" si="214"/>
        <v>0</v>
      </c>
      <c r="H3400" s="12">
        <f t="shared" si="215"/>
        <v>0</v>
      </c>
      <c r="I3400" s="324" t="s">
        <v>4062</v>
      </c>
      <c r="J3400" s="17">
        <f>VLOOKUP(A3400,'TB 2023'!B:J,9,0)</f>
        <v>0</v>
      </c>
      <c r="K3400" s="18">
        <f t="shared" si="213"/>
        <v>0</v>
      </c>
      <c r="L3400" s="17">
        <f>VLOOKUP(A3400,'TB 2023'!B:M,12,0)</f>
        <v>0</v>
      </c>
      <c r="M3400" s="18">
        <f t="shared" si="216"/>
        <v>0</v>
      </c>
      <c r="N3400" s="14" t="e">
        <f>VLOOKUP(A3400,[1]Sheet1!$A$1:$D$65536,4,0)</f>
        <v>#N/A</v>
      </c>
      <c r="P3400" s="14" t="s">
        <v>132</v>
      </c>
      <c r="Q3400" s="14" t="s">
        <v>34</v>
      </c>
    </row>
    <row r="3401" spans="1:17" ht="12.75" hidden="1" customHeight="1">
      <c r="A3401" s="13">
        <v>82010100017</v>
      </c>
      <c r="B3401" s="14" t="s">
        <v>3535</v>
      </c>
      <c r="C3401" s="14">
        <v>0</v>
      </c>
      <c r="D3401" s="14">
        <v>8182.33</v>
      </c>
      <c r="E3401" s="14">
        <v>0</v>
      </c>
      <c r="F3401" s="14">
        <v>0</v>
      </c>
      <c r="G3401" s="11">
        <f t="shared" si="214"/>
        <v>0</v>
      </c>
      <c r="H3401" s="12">
        <f t="shared" si="215"/>
        <v>8182.33</v>
      </c>
      <c r="I3401" s="324" t="s">
        <v>4062</v>
      </c>
      <c r="J3401" s="17">
        <f>VLOOKUP(A3401,'TB 2023'!B:J,9,0)</f>
        <v>0</v>
      </c>
      <c r="K3401" s="18">
        <f t="shared" si="213"/>
        <v>0</v>
      </c>
      <c r="L3401" s="17">
        <f>VLOOKUP(A3401,'TB 2023'!B:M,12,0)</f>
        <v>0</v>
      </c>
      <c r="M3401" s="18">
        <f t="shared" si="216"/>
        <v>0</v>
      </c>
      <c r="N3401" s="14" t="e">
        <f>VLOOKUP(A3401,[1]Sheet1!$A$1:$D$65536,4,0)</f>
        <v>#N/A</v>
      </c>
      <c r="P3401" s="14" t="s">
        <v>132</v>
      </c>
      <c r="Q3401" s="14" t="s">
        <v>34</v>
      </c>
    </row>
    <row r="3402" spans="1:17" ht="12.75" hidden="1" customHeight="1">
      <c r="A3402" s="13">
        <v>82010100019</v>
      </c>
      <c r="B3402" s="14" t="s">
        <v>3536</v>
      </c>
      <c r="C3402" s="14">
        <v>0</v>
      </c>
      <c r="D3402" s="14">
        <v>0</v>
      </c>
      <c r="E3402" s="14">
        <v>0</v>
      </c>
      <c r="F3402" s="14">
        <v>0</v>
      </c>
      <c r="G3402" s="11">
        <f t="shared" si="214"/>
        <v>0</v>
      </c>
      <c r="H3402" s="12">
        <f t="shared" si="215"/>
        <v>0</v>
      </c>
      <c r="I3402" s="324" t="s">
        <v>4062</v>
      </c>
      <c r="J3402" s="17">
        <f>VLOOKUP(A3402,'TB 2023'!B:J,9,0)</f>
        <v>0</v>
      </c>
      <c r="K3402" s="18">
        <f t="shared" si="213"/>
        <v>0</v>
      </c>
      <c r="L3402" s="17">
        <f>VLOOKUP(A3402,'TB 2023'!B:M,12,0)</f>
        <v>0</v>
      </c>
      <c r="M3402" s="18">
        <f t="shared" si="216"/>
        <v>0</v>
      </c>
      <c r="N3402" s="14" t="e">
        <f>VLOOKUP(A3402,[1]Sheet1!$A$1:$D$65536,4,0)</f>
        <v>#N/A</v>
      </c>
      <c r="P3402" s="14" t="s">
        <v>132</v>
      </c>
      <c r="Q3402" s="14" t="s">
        <v>34</v>
      </c>
    </row>
    <row r="3403" spans="1:17" ht="12.75" hidden="1" customHeight="1">
      <c r="A3403" s="13">
        <v>82010100020</v>
      </c>
      <c r="B3403" s="14" t="s">
        <v>3537</v>
      </c>
      <c r="C3403" s="14">
        <v>0</v>
      </c>
      <c r="D3403" s="14">
        <v>0</v>
      </c>
      <c r="E3403" s="14">
        <v>0</v>
      </c>
      <c r="F3403" s="14">
        <v>0</v>
      </c>
      <c r="G3403" s="11">
        <f t="shared" si="214"/>
        <v>0</v>
      </c>
      <c r="H3403" s="12">
        <f t="shared" si="215"/>
        <v>0</v>
      </c>
      <c r="I3403" s="324" t="s">
        <v>4062</v>
      </c>
      <c r="J3403" s="17">
        <f>VLOOKUP(A3403,'TB 2023'!B:J,9,0)</f>
        <v>0</v>
      </c>
      <c r="K3403" s="18">
        <f t="shared" si="213"/>
        <v>0</v>
      </c>
      <c r="L3403" s="17">
        <f>VLOOKUP(A3403,'TB 2023'!B:M,12,0)</f>
        <v>0</v>
      </c>
      <c r="M3403" s="18">
        <f t="shared" si="216"/>
        <v>0</v>
      </c>
      <c r="N3403" s="14" t="e">
        <f>VLOOKUP(A3403,[1]Sheet1!$A$1:$D$65536,4,0)</f>
        <v>#N/A</v>
      </c>
      <c r="P3403" s="14" t="s">
        <v>132</v>
      </c>
      <c r="Q3403" s="14" t="s">
        <v>34</v>
      </c>
    </row>
    <row r="3404" spans="1:17" ht="12.75" hidden="1" customHeight="1">
      <c r="A3404" s="13">
        <v>82010100021</v>
      </c>
      <c r="B3404" s="14" t="s">
        <v>3538</v>
      </c>
      <c r="C3404" s="14">
        <v>0</v>
      </c>
      <c r="D3404" s="14">
        <v>0</v>
      </c>
      <c r="E3404" s="14">
        <v>0</v>
      </c>
      <c r="F3404" s="14">
        <v>0</v>
      </c>
      <c r="G3404" s="11">
        <f t="shared" si="214"/>
        <v>0</v>
      </c>
      <c r="H3404" s="12">
        <f t="shared" si="215"/>
        <v>0</v>
      </c>
      <c r="I3404" s="324" t="s">
        <v>4062</v>
      </c>
      <c r="J3404" s="17">
        <f>VLOOKUP(A3404,'TB 2023'!B:J,9,0)</f>
        <v>0</v>
      </c>
      <c r="K3404" s="18">
        <f t="shared" si="213"/>
        <v>0</v>
      </c>
      <c r="L3404" s="17">
        <f>VLOOKUP(A3404,'TB 2023'!B:M,12,0)</f>
        <v>0</v>
      </c>
      <c r="M3404" s="18">
        <f t="shared" si="216"/>
        <v>0</v>
      </c>
      <c r="N3404" s="14" t="e">
        <f>VLOOKUP(A3404,[1]Sheet1!$A$1:$D$65536,4,0)</f>
        <v>#N/A</v>
      </c>
      <c r="P3404" s="14" t="s">
        <v>40</v>
      </c>
      <c r="Q3404" s="14" t="s">
        <v>34</v>
      </c>
    </row>
    <row r="3405" spans="1:17" ht="12.75" hidden="1" customHeight="1">
      <c r="A3405" s="13">
        <v>82010100022</v>
      </c>
      <c r="B3405" s="14" t="s">
        <v>3539</v>
      </c>
      <c r="C3405" s="14">
        <v>0</v>
      </c>
      <c r="D3405" s="14">
        <v>0</v>
      </c>
      <c r="E3405" s="14">
        <v>0</v>
      </c>
      <c r="F3405" s="14">
        <v>0</v>
      </c>
      <c r="G3405" s="11">
        <f t="shared" si="214"/>
        <v>0</v>
      </c>
      <c r="H3405" s="12">
        <f t="shared" si="215"/>
        <v>0</v>
      </c>
      <c r="I3405" s="324" t="s">
        <v>4062</v>
      </c>
      <c r="J3405" s="17">
        <f>VLOOKUP(A3405,'TB 2023'!B:J,9,0)</f>
        <v>0</v>
      </c>
      <c r="K3405" s="18">
        <f t="shared" si="213"/>
        <v>0</v>
      </c>
      <c r="L3405" s="17">
        <f>VLOOKUP(A3405,'TB 2023'!B:M,12,0)</f>
        <v>0</v>
      </c>
      <c r="M3405" s="18">
        <f t="shared" si="216"/>
        <v>0</v>
      </c>
      <c r="N3405" s="14" t="e">
        <f>VLOOKUP(A3405,[1]Sheet1!$A$1:$D$65536,4,0)</f>
        <v>#N/A</v>
      </c>
      <c r="P3405" s="14" t="s">
        <v>40</v>
      </c>
      <c r="Q3405" s="14" t="s">
        <v>34</v>
      </c>
    </row>
    <row r="3406" spans="1:17" ht="12.75" hidden="1" customHeight="1">
      <c r="A3406" s="13">
        <v>82010100023</v>
      </c>
      <c r="B3406" s="14" t="s">
        <v>3540</v>
      </c>
      <c r="C3406" s="14">
        <v>0</v>
      </c>
      <c r="D3406" s="14">
        <v>0</v>
      </c>
      <c r="E3406" s="14">
        <v>0</v>
      </c>
      <c r="F3406" s="14">
        <v>0</v>
      </c>
      <c r="G3406" s="11">
        <f t="shared" si="214"/>
        <v>0</v>
      </c>
      <c r="H3406" s="12">
        <f t="shared" si="215"/>
        <v>0</v>
      </c>
      <c r="I3406" s="324" t="s">
        <v>4062</v>
      </c>
      <c r="J3406" s="17">
        <f>VLOOKUP(A3406,'TB 2023'!B:J,9,0)</f>
        <v>0</v>
      </c>
      <c r="K3406" s="18">
        <f t="shared" si="213"/>
        <v>0</v>
      </c>
      <c r="L3406" s="17">
        <f>VLOOKUP(A3406,'TB 2023'!B:M,12,0)</f>
        <v>0</v>
      </c>
      <c r="M3406" s="18">
        <f t="shared" si="216"/>
        <v>0</v>
      </c>
      <c r="N3406" s="14" t="e">
        <f>VLOOKUP(A3406,[1]Sheet1!$A$1:$D$65536,4,0)</f>
        <v>#N/A</v>
      </c>
      <c r="P3406" s="14" t="s">
        <v>40</v>
      </c>
      <c r="Q3406" s="14" t="s">
        <v>34</v>
      </c>
    </row>
    <row r="3407" spans="1:17" ht="12.75" hidden="1" customHeight="1">
      <c r="A3407" s="13">
        <v>82010100024</v>
      </c>
      <c r="B3407" s="14" t="s">
        <v>3541</v>
      </c>
      <c r="C3407" s="14">
        <v>0</v>
      </c>
      <c r="D3407" s="14">
        <v>0</v>
      </c>
      <c r="E3407" s="14">
        <v>0</v>
      </c>
      <c r="F3407" s="14">
        <v>0</v>
      </c>
      <c r="G3407" s="11">
        <f t="shared" si="214"/>
        <v>0</v>
      </c>
      <c r="H3407" s="12">
        <f t="shared" si="215"/>
        <v>0</v>
      </c>
      <c r="I3407" s="324" t="s">
        <v>4062</v>
      </c>
      <c r="J3407" s="17">
        <f>VLOOKUP(A3407,'TB 2023'!B:J,9,0)</f>
        <v>0</v>
      </c>
      <c r="K3407" s="18">
        <f t="shared" si="213"/>
        <v>0</v>
      </c>
      <c r="L3407" s="17">
        <f>VLOOKUP(A3407,'TB 2023'!B:M,12,0)</f>
        <v>0</v>
      </c>
      <c r="M3407" s="18">
        <f t="shared" si="216"/>
        <v>0</v>
      </c>
      <c r="N3407" s="14" t="e">
        <f>VLOOKUP(A3407,[1]Sheet1!$A$1:$D$65536,4,0)</f>
        <v>#N/A</v>
      </c>
      <c r="P3407" s="14" t="s">
        <v>40</v>
      </c>
      <c r="Q3407" s="14" t="s">
        <v>34</v>
      </c>
    </row>
    <row r="3408" spans="1:17" ht="12.75" hidden="1" customHeight="1">
      <c r="A3408" s="13">
        <v>82010100025</v>
      </c>
      <c r="B3408" s="14" t="s">
        <v>3542</v>
      </c>
      <c r="C3408" s="14">
        <v>0</v>
      </c>
      <c r="D3408" s="14">
        <v>47902.25</v>
      </c>
      <c r="E3408" s="14">
        <v>171148</v>
      </c>
      <c r="F3408" s="14">
        <v>189859.6</v>
      </c>
      <c r="G3408" s="11">
        <f t="shared" si="214"/>
        <v>0</v>
      </c>
      <c r="H3408" s="12">
        <f t="shared" si="215"/>
        <v>66613.850000000006</v>
      </c>
      <c r="I3408" s="324" t="s">
        <v>4062</v>
      </c>
      <c r="J3408" s="17">
        <f>VLOOKUP(A3408,'TB 2023'!B:J,9,0)</f>
        <v>0</v>
      </c>
      <c r="K3408" s="18">
        <f t="shared" si="213"/>
        <v>0</v>
      </c>
      <c r="L3408" s="17">
        <f>VLOOKUP(A3408,'TB 2023'!B:M,12,0)</f>
        <v>189859.6</v>
      </c>
      <c r="M3408" s="18">
        <f t="shared" si="216"/>
        <v>0</v>
      </c>
      <c r="N3408" s="14" t="e">
        <f>VLOOKUP(A3408,[1]Sheet1!$A$1:$D$65536,4,0)</f>
        <v>#N/A</v>
      </c>
      <c r="P3408" s="14" t="s">
        <v>40</v>
      </c>
      <c r="Q3408" s="14" t="s">
        <v>34</v>
      </c>
    </row>
    <row r="3409" spans="1:17" ht="12.75" hidden="1" customHeight="1">
      <c r="A3409" s="13">
        <v>82010100026</v>
      </c>
      <c r="B3409" s="14" t="s">
        <v>3543</v>
      </c>
      <c r="C3409" s="14">
        <v>0</v>
      </c>
      <c r="D3409" s="14">
        <v>0</v>
      </c>
      <c r="E3409" s="14">
        <v>346411</v>
      </c>
      <c r="F3409" s="14">
        <v>346411.48</v>
      </c>
      <c r="G3409" s="11">
        <f t="shared" si="214"/>
        <v>0</v>
      </c>
      <c r="H3409" s="12">
        <f t="shared" si="215"/>
        <v>0.47999999998137355</v>
      </c>
      <c r="I3409" s="324" t="s">
        <v>4062</v>
      </c>
      <c r="J3409" s="17">
        <f>VLOOKUP(A3409,'TB 2023'!B:J,9,0)</f>
        <v>0</v>
      </c>
      <c r="K3409" s="18">
        <f t="shared" si="213"/>
        <v>0</v>
      </c>
      <c r="L3409" s="17">
        <f>VLOOKUP(A3409,'TB 2023'!B:M,12,0)</f>
        <v>346411.48</v>
      </c>
      <c r="M3409" s="18">
        <f t="shared" si="216"/>
        <v>0</v>
      </c>
      <c r="N3409" s="14" t="e">
        <f>VLOOKUP(A3409,[1]Sheet1!$A$1:$D$65536,4,0)</f>
        <v>#N/A</v>
      </c>
      <c r="P3409" s="14" t="s">
        <v>40</v>
      </c>
      <c r="Q3409" s="14" t="s">
        <v>34</v>
      </c>
    </row>
    <row r="3410" spans="1:17" ht="12.75" hidden="1" customHeight="1">
      <c r="A3410" s="13">
        <v>82010100027</v>
      </c>
      <c r="B3410" s="14" t="s">
        <v>3544</v>
      </c>
      <c r="C3410" s="14">
        <v>0</v>
      </c>
      <c r="D3410" s="14">
        <v>0</v>
      </c>
      <c r="E3410" s="14">
        <v>0</v>
      </c>
      <c r="F3410" s="14">
        <v>0</v>
      </c>
      <c r="G3410" s="11">
        <f t="shared" si="214"/>
        <v>0</v>
      </c>
      <c r="H3410" s="12">
        <f t="shared" si="215"/>
        <v>0</v>
      </c>
      <c r="I3410" s="324" t="s">
        <v>4062</v>
      </c>
      <c r="J3410" s="17">
        <f>VLOOKUP(A3410,'TB 2023'!B:J,9,0)</f>
        <v>0</v>
      </c>
      <c r="K3410" s="18">
        <f t="shared" si="213"/>
        <v>0</v>
      </c>
      <c r="L3410" s="17">
        <f>VLOOKUP(A3410,'TB 2023'!B:M,12,0)</f>
        <v>0</v>
      </c>
      <c r="M3410" s="18">
        <f t="shared" si="216"/>
        <v>0</v>
      </c>
      <c r="N3410" s="14" t="e">
        <f>VLOOKUP(A3410,[1]Sheet1!$A$1:$D$65536,4,0)</f>
        <v>#N/A</v>
      </c>
      <c r="P3410" s="14" t="s">
        <v>40</v>
      </c>
      <c r="Q3410" s="14" t="s">
        <v>34</v>
      </c>
    </row>
    <row r="3411" spans="1:17" ht="12.75" hidden="1" customHeight="1">
      <c r="A3411" s="13">
        <v>82010100028</v>
      </c>
      <c r="B3411" s="14" t="s">
        <v>3545</v>
      </c>
      <c r="C3411" s="14">
        <v>0</v>
      </c>
      <c r="D3411" s="14">
        <v>0</v>
      </c>
      <c r="E3411" s="14">
        <v>0</v>
      </c>
      <c r="F3411" s="14">
        <v>0</v>
      </c>
      <c r="G3411" s="11">
        <f t="shared" si="214"/>
        <v>0</v>
      </c>
      <c r="H3411" s="12">
        <f t="shared" si="215"/>
        <v>0</v>
      </c>
      <c r="I3411" s="324" t="s">
        <v>4062</v>
      </c>
      <c r="J3411" s="17">
        <f>VLOOKUP(A3411,'TB 2023'!B:J,9,0)</f>
        <v>0</v>
      </c>
      <c r="K3411" s="18">
        <f t="shared" si="213"/>
        <v>0</v>
      </c>
      <c r="L3411" s="17">
        <f>VLOOKUP(A3411,'TB 2023'!B:M,12,0)</f>
        <v>0</v>
      </c>
      <c r="M3411" s="18">
        <f t="shared" si="216"/>
        <v>0</v>
      </c>
      <c r="N3411" s="14" t="e">
        <f>VLOOKUP(A3411,[1]Sheet1!$A$1:$D$65536,4,0)</f>
        <v>#N/A</v>
      </c>
      <c r="P3411" s="14" t="s">
        <v>40</v>
      </c>
      <c r="Q3411" s="14" t="s">
        <v>34</v>
      </c>
    </row>
    <row r="3412" spans="1:17" ht="12.75" hidden="1" customHeight="1">
      <c r="A3412" s="13">
        <v>82010100029</v>
      </c>
      <c r="B3412" s="14" t="s">
        <v>3546</v>
      </c>
      <c r="C3412" s="14">
        <v>0</v>
      </c>
      <c r="D3412" s="14">
        <v>109796.25</v>
      </c>
      <c r="E3412" s="14">
        <v>269016.5</v>
      </c>
      <c r="F3412" s="14">
        <v>329577.35000000003</v>
      </c>
      <c r="G3412" s="11">
        <f t="shared" si="214"/>
        <v>0</v>
      </c>
      <c r="H3412" s="12">
        <f t="shared" si="215"/>
        <v>170357.10000000003</v>
      </c>
      <c r="I3412" s="324" t="s">
        <v>4062</v>
      </c>
      <c r="J3412" s="17">
        <f>VLOOKUP(A3412,'TB 2023'!B:J,9,0)</f>
        <v>0</v>
      </c>
      <c r="K3412" s="18">
        <f t="shared" si="213"/>
        <v>0</v>
      </c>
      <c r="L3412" s="17">
        <f>VLOOKUP(A3412,'TB 2023'!B:M,12,0)</f>
        <v>329577.35000000003</v>
      </c>
      <c r="M3412" s="18">
        <f t="shared" si="216"/>
        <v>0</v>
      </c>
      <c r="N3412" s="14" t="e">
        <f>VLOOKUP(A3412,[1]Sheet1!$A$1:$D$65536,4,0)</f>
        <v>#N/A</v>
      </c>
      <c r="P3412" s="14" t="s">
        <v>40</v>
      </c>
      <c r="Q3412" s="14" t="s">
        <v>34</v>
      </c>
    </row>
    <row r="3413" spans="1:17" ht="12.75" hidden="1" customHeight="1">
      <c r="A3413" s="13">
        <v>82010100030</v>
      </c>
      <c r="B3413" s="14" t="s">
        <v>3547</v>
      </c>
      <c r="C3413" s="14">
        <v>0</v>
      </c>
      <c r="D3413" s="14">
        <v>0</v>
      </c>
      <c r="E3413" s="14">
        <v>0</v>
      </c>
      <c r="F3413" s="14">
        <v>0</v>
      </c>
      <c r="G3413" s="11">
        <f t="shared" si="214"/>
        <v>0</v>
      </c>
      <c r="H3413" s="12">
        <f t="shared" si="215"/>
        <v>0</v>
      </c>
      <c r="I3413" s="324" t="s">
        <v>4062</v>
      </c>
      <c r="J3413" s="17">
        <f>VLOOKUP(A3413,'TB 2023'!B:J,9,0)</f>
        <v>0</v>
      </c>
      <c r="K3413" s="18">
        <f t="shared" si="213"/>
        <v>0</v>
      </c>
      <c r="L3413" s="17">
        <f>VLOOKUP(A3413,'TB 2023'!B:M,12,0)</f>
        <v>0</v>
      </c>
      <c r="M3413" s="18">
        <f t="shared" si="216"/>
        <v>0</v>
      </c>
      <c r="N3413" s="14" t="e">
        <f>VLOOKUP(A3413,[1]Sheet1!$A$1:$D$65536,4,0)</f>
        <v>#N/A</v>
      </c>
      <c r="P3413" s="14" t="s">
        <v>40</v>
      </c>
      <c r="Q3413" s="14" t="s">
        <v>34</v>
      </c>
    </row>
    <row r="3414" spans="1:17" ht="12.75" hidden="1" customHeight="1">
      <c r="A3414" s="13">
        <v>82010100031</v>
      </c>
      <c r="B3414" s="14" t="s">
        <v>3548</v>
      </c>
      <c r="C3414" s="14">
        <v>0</v>
      </c>
      <c r="D3414" s="14">
        <v>0</v>
      </c>
      <c r="E3414" s="14">
        <v>0</v>
      </c>
      <c r="F3414" s="14">
        <v>0</v>
      </c>
      <c r="G3414" s="11">
        <f t="shared" si="214"/>
        <v>0</v>
      </c>
      <c r="H3414" s="12">
        <f t="shared" si="215"/>
        <v>0</v>
      </c>
      <c r="I3414" s="324" t="s">
        <v>4062</v>
      </c>
      <c r="J3414" s="17">
        <f>VLOOKUP(A3414,'TB 2023'!B:J,9,0)</f>
        <v>0</v>
      </c>
      <c r="K3414" s="18">
        <f t="shared" si="213"/>
        <v>0</v>
      </c>
      <c r="L3414" s="17">
        <f>VLOOKUP(A3414,'TB 2023'!B:M,12,0)</f>
        <v>0</v>
      </c>
      <c r="M3414" s="18">
        <f t="shared" si="216"/>
        <v>0</v>
      </c>
      <c r="N3414" s="14" t="e">
        <f>VLOOKUP(A3414,[1]Sheet1!$A$1:$D$65536,4,0)</f>
        <v>#N/A</v>
      </c>
      <c r="P3414" s="14" t="s">
        <v>40</v>
      </c>
      <c r="Q3414" s="14" t="s">
        <v>34</v>
      </c>
    </row>
    <row r="3415" spans="1:17" ht="12.75" hidden="1" customHeight="1">
      <c r="A3415" s="13">
        <v>82010100032</v>
      </c>
      <c r="B3415" s="14" t="s">
        <v>3549</v>
      </c>
      <c r="C3415" s="14">
        <v>0</v>
      </c>
      <c r="D3415" s="14">
        <v>0</v>
      </c>
      <c r="E3415" s="14">
        <v>1868.75</v>
      </c>
      <c r="F3415" s="14">
        <v>1868.75</v>
      </c>
      <c r="G3415" s="11">
        <f t="shared" si="214"/>
        <v>0</v>
      </c>
      <c r="H3415" s="12">
        <f t="shared" si="215"/>
        <v>0</v>
      </c>
      <c r="I3415" s="324" t="s">
        <v>4062</v>
      </c>
      <c r="J3415" s="17">
        <f>VLOOKUP(A3415,'TB 2023'!B:J,9,0)</f>
        <v>0</v>
      </c>
      <c r="K3415" s="18">
        <f t="shared" si="213"/>
        <v>0</v>
      </c>
      <c r="L3415" s="17">
        <f>VLOOKUP(A3415,'TB 2023'!B:M,12,0)</f>
        <v>1868.75</v>
      </c>
      <c r="M3415" s="18">
        <f t="shared" si="216"/>
        <v>0</v>
      </c>
      <c r="N3415" s="14" t="e">
        <f>VLOOKUP(A3415,[1]Sheet1!$A$1:$D$65536,4,0)</f>
        <v>#N/A</v>
      </c>
      <c r="P3415" s="14" t="s">
        <v>40</v>
      </c>
      <c r="Q3415" s="14" t="s">
        <v>34</v>
      </c>
    </row>
    <row r="3416" spans="1:17" ht="12.75" hidden="1" customHeight="1">
      <c r="A3416" s="13">
        <v>82010100033</v>
      </c>
      <c r="B3416" s="14" t="s">
        <v>3550</v>
      </c>
      <c r="C3416" s="14">
        <v>0</v>
      </c>
      <c r="D3416" s="14">
        <v>80946.31</v>
      </c>
      <c r="E3416" s="14">
        <v>81061.31</v>
      </c>
      <c r="F3416" s="14">
        <v>115</v>
      </c>
      <c r="G3416" s="11">
        <f t="shared" si="214"/>
        <v>0</v>
      </c>
      <c r="H3416" s="12">
        <f t="shared" si="215"/>
        <v>0</v>
      </c>
      <c r="I3416" s="324" t="s">
        <v>4062</v>
      </c>
      <c r="J3416" s="17">
        <f>VLOOKUP(A3416,'TB 2023'!B:J,9,0)</f>
        <v>0</v>
      </c>
      <c r="K3416" s="18">
        <f t="shared" si="213"/>
        <v>0</v>
      </c>
      <c r="L3416" s="17">
        <f>VLOOKUP(A3416,'TB 2023'!B:M,12,0)</f>
        <v>115</v>
      </c>
      <c r="M3416" s="18">
        <f t="shared" si="216"/>
        <v>0</v>
      </c>
      <c r="N3416" s="14" t="e">
        <f>VLOOKUP(A3416,[1]Sheet1!$A$1:$D$65536,4,0)</f>
        <v>#N/A</v>
      </c>
      <c r="P3416" s="14" t="s">
        <v>40</v>
      </c>
      <c r="Q3416" s="14" t="s">
        <v>34</v>
      </c>
    </row>
    <row r="3417" spans="1:17" ht="12.75" hidden="1" customHeight="1">
      <c r="A3417" s="13">
        <v>82010100034</v>
      </c>
      <c r="B3417" s="14" t="s">
        <v>3551</v>
      </c>
      <c r="C3417" s="14">
        <v>0</v>
      </c>
      <c r="D3417" s="14">
        <v>0</v>
      </c>
      <c r="E3417" s="14">
        <v>0</v>
      </c>
      <c r="F3417" s="14">
        <v>0</v>
      </c>
      <c r="G3417" s="11">
        <f t="shared" si="214"/>
        <v>0</v>
      </c>
      <c r="H3417" s="12">
        <f t="shared" si="215"/>
        <v>0</v>
      </c>
      <c r="I3417" s="324" t="s">
        <v>4062</v>
      </c>
      <c r="J3417" s="17">
        <f>VLOOKUP(A3417,'TB 2023'!B:J,9,0)</f>
        <v>0</v>
      </c>
      <c r="K3417" s="18">
        <f t="shared" si="213"/>
        <v>0</v>
      </c>
      <c r="L3417" s="17">
        <f>VLOOKUP(A3417,'TB 2023'!B:M,12,0)</f>
        <v>0</v>
      </c>
      <c r="M3417" s="18">
        <f t="shared" si="216"/>
        <v>0</v>
      </c>
      <c r="N3417" s="14" t="e">
        <f>VLOOKUP(A3417,[1]Sheet1!$A$1:$D$65536,4,0)</f>
        <v>#N/A</v>
      </c>
      <c r="P3417" s="14" t="s">
        <v>40</v>
      </c>
      <c r="Q3417" s="14" t="s">
        <v>34</v>
      </c>
    </row>
    <row r="3418" spans="1:17" ht="12.75" hidden="1" customHeight="1">
      <c r="A3418" s="13">
        <v>82010100035</v>
      </c>
      <c r="B3418" s="14" t="s">
        <v>3552</v>
      </c>
      <c r="C3418" s="14">
        <v>0</v>
      </c>
      <c r="D3418" s="14">
        <v>0</v>
      </c>
      <c r="E3418" s="14">
        <v>0</v>
      </c>
      <c r="F3418" s="14">
        <v>0</v>
      </c>
      <c r="G3418" s="11">
        <f t="shared" si="214"/>
        <v>0</v>
      </c>
      <c r="H3418" s="12">
        <f t="shared" si="215"/>
        <v>0</v>
      </c>
      <c r="I3418" s="324" t="s">
        <v>4062</v>
      </c>
      <c r="J3418" s="17">
        <f>VLOOKUP(A3418,'TB 2023'!B:J,9,0)</f>
        <v>0</v>
      </c>
      <c r="K3418" s="18">
        <f t="shared" si="213"/>
        <v>0</v>
      </c>
      <c r="L3418" s="17">
        <f>VLOOKUP(A3418,'TB 2023'!B:M,12,0)</f>
        <v>0</v>
      </c>
      <c r="M3418" s="18">
        <f t="shared" si="216"/>
        <v>0</v>
      </c>
      <c r="N3418" s="14" t="e">
        <f>VLOOKUP(A3418,[1]Sheet1!$A$1:$D$65536,4,0)</f>
        <v>#N/A</v>
      </c>
      <c r="P3418" s="14" t="s">
        <v>40</v>
      </c>
      <c r="Q3418" s="14" t="s">
        <v>34</v>
      </c>
    </row>
    <row r="3419" spans="1:17" ht="12.75" hidden="1" customHeight="1">
      <c r="A3419" s="13">
        <v>82010100036</v>
      </c>
      <c r="B3419" s="14" t="s">
        <v>3553</v>
      </c>
      <c r="C3419" s="14">
        <v>0</v>
      </c>
      <c r="D3419" s="14">
        <v>0</v>
      </c>
      <c r="E3419" s="14">
        <v>21213.31</v>
      </c>
      <c r="F3419" s="14">
        <v>21213.31</v>
      </c>
      <c r="G3419" s="11">
        <f t="shared" si="214"/>
        <v>0</v>
      </c>
      <c r="H3419" s="12">
        <f t="shared" si="215"/>
        <v>0</v>
      </c>
      <c r="I3419" s="324" t="s">
        <v>4062</v>
      </c>
      <c r="J3419" s="17">
        <f>VLOOKUP(A3419,'TB 2023'!B:J,9,0)</f>
        <v>0</v>
      </c>
      <c r="K3419" s="18">
        <f t="shared" si="213"/>
        <v>0</v>
      </c>
      <c r="L3419" s="17">
        <f>VLOOKUP(A3419,'TB 2023'!B:M,12,0)</f>
        <v>21213.31</v>
      </c>
      <c r="M3419" s="18">
        <f t="shared" si="216"/>
        <v>0</v>
      </c>
      <c r="N3419" s="14" t="e">
        <f>VLOOKUP(A3419,[1]Sheet1!$A$1:$D$65536,4,0)</f>
        <v>#N/A</v>
      </c>
      <c r="P3419" s="14" t="s">
        <v>40</v>
      </c>
      <c r="Q3419" s="14" t="s">
        <v>34</v>
      </c>
    </row>
    <row r="3420" spans="1:17" ht="12.75" hidden="1" customHeight="1">
      <c r="A3420" s="13">
        <v>82010100037</v>
      </c>
      <c r="B3420" s="14" t="s">
        <v>3554</v>
      </c>
      <c r="C3420" s="14">
        <v>0</v>
      </c>
      <c r="D3420" s="14">
        <v>0</v>
      </c>
      <c r="E3420" s="14">
        <v>55000</v>
      </c>
      <c r="F3420" s="14">
        <v>55000</v>
      </c>
      <c r="G3420" s="11">
        <f t="shared" si="214"/>
        <v>0</v>
      </c>
      <c r="H3420" s="12">
        <f t="shared" si="215"/>
        <v>0</v>
      </c>
      <c r="I3420" s="324" t="s">
        <v>4062</v>
      </c>
      <c r="J3420" s="17">
        <f>VLOOKUP(A3420,'TB 2023'!B:J,9,0)</f>
        <v>0</v>
      </c>
      <c r="K3420" s="18">
        <f t="shared" si="213"/>
        <v>0</v>
      </c>
      <c r="L3420" s="17">
        <f>VLOOKUP(A3420,'TB 2023'!B:M,12,0)</f>
        <v>55000</v>
      </c>
      <c r="M3420" s="18">
        <f t="shared" si="216"/>
        <v>0</v>
      </c>
      <c r="N3420" s="14" t="e">
        <f>VLOOKUP(A3420,[1]Sheet1!$A$1:$D$65536,4,0)</f>
        <v>#N/A</v>
      </c>
      <c r="P3420" s="14" t="s">
        <v>40</v>
      </c>
      <c r="Q3420" s="14" t="s">
        <v>34</v>
      </c>
    </row>
    <row r="3421" spans="1:17" ht="12.75" hidden="1" customHeight="1">
      <c r="A3421" s="13">
        <v>82010100038</v>
      </c>
      <c r="B3421" s="14" t="s">
        <v>3555</v>
      </c>
      <c r="C3421" s="14">
        <v>0</v>
      </c>
      <c r="D3421" s="14">
        <v>0</v>
      </c>
      <c r="E3421" s="14">
        <v>27600</v>
      </c>
      <c r="F3421" s="14">
        <v>27600</v>
      </c>
      <c r="G3421" s="11">
        <f t="shared" si="214"/>
        <v>0</v>
      </c>
      <c r="H3421" s="12">
        <f t="shared" si="215"/>
        <v>0</v>
      </c>
      <c r="I3421" s="324" t="s">
        <v>4062</v>
      </c>
      <c r="J3421" s="17">
        <f>VLOOKUP(A3421,'TB 2023'!B:J,9,0)</f>
        <v>0</v>
      </c>
      <c r="K3421" s="18">
        <f t="shared" si="213"/>
        <v>0</v>
      </c>
      <c r="L3421" s="17">
        <f>VLOOKUP(A3421,'TB 2023'!B:M,12,0)</f>
        <v>27600</v>
      </c>
      <c r="M3421" s="18">
        <f t="shared" si="216"/>
        <v>0</v>
      </c>
      <c r="N3421" s="14" t="e">
        <f>VLOOKUP(A3421,[1]Sheet1!$A$1:$D$65536,4,0)</f>
        <v>#N/A</v>
      </c>
      <c r="P3421" s="14" t="s">
        <v>40</v>
      </c>
      <c r="Q3421" s="14" t="s">
        <v>34</v>
      </c>
    </row>
    <row r="3422" spans="1:17" ht="12.75" hidden="1" customHeight="1">
      <c r="A3422" s="13">
        <v>82010100039</v>
      </c>
      <c r="B3422" s="14" t="s">
        <v>3556</v>
      </c>
      <c r="C3422" s="14">
        <v>0</v>
      </c>
      <c r="D3422" s="14">
        <v>0</v>
      </c>
      <c r="E3422" s="14">
        <v>15525</v>
      </c>
      <c r="F3422" s="14">
        <v>15525</v>
      </c>
      <c r="G3422" s="11">
        <f t="shared" si="214"/>
        <v>0</v>
      </c>
      <c r="H3422" s="12">
        <f t="shared" si="215"/>
        <v>0</v>
      </c>
      <c r="I3422" s="324" t="s">
        <v>4062</v>
      </c>
      <c r="J3422" s="17">
        <f>VLOOKUP(A3422,'TB 2023'!B:J,9,0)</f>
        <v>0</v>
      </c>
      <c r="K3422" s="18">
        <f t="shared" si="213"/>
        <v>0</v>
      </c>
      <c r="L3422" s="17">
        <f>VLOOKUP(A3422,'TB 2023'!B:M,12,0)</f>
        <v>15525</v>
      </c>
      <c r="M3422" s="18">
        <f t="shared" si="216"/>
        <v>0</v>
      </c>
      <c r="N3422" s="14" t="e">
        <f>VLOOKUP(A3422,[1]Sheet1!$A$1:$D$65536,4,0)</f>
        <v>#N/A</v>
      </c>
      <c r="P3422" s="14" t="s">
        <v>40</v>
      </c>
      <c r="Q3422" s="14" t="s">
        <v>34</v>
      </c>
    </row>
    <row r="3423" spans="1:17" ht="12.75" hidden="1" customHeight="1">
      <c r="A3423" s="13">
        <v>82010100040</v>
      </c>
      <c r="B3423" s="14" t="s">
        <v>3557</v>
      </c>
      <c r="C3423" s="14">
        <v>0</v>
      </c>
      <c r="D3423" s="14">
        <v>0</v>
      </c>
      <c r="E3423" s="14">
        <v>146552</v>
      </c>
      <c r="F3423" s="14">
        <v>146552.55000000002</v>
      </c>
      <c r="G3423" s="11">
        <f t="shared" si="214"/>
        <v>0</v>
      </c>
      <c r="H3423" s="12">
        <f t="shared" si="215"/>
        <v>0.5500000000174623</v>
      </c>
      <c r="I3423" s="324" t="s">
        <v>4062</v>
      </c>
      <c r="J3423" s="17">
        <f>VLOOKUP(A3423,'TB 2023'!B:J,9,0)</f>
        <v>0</v>
      </c>
      <c r="K3423" s="18">
        <f t="shared" si="213"/>
        <v>0</v>
      </c>
      <c r="L3423" s="17">
        <f>VLOOKUP(A3423,'TB 2023'!B:M,12,0)</f>
        <v>146552.55000000002</v>
      </c>
      <c r="M3423" s="18">
        <f t="shared" si="216"/>
        <v>0</v>
      </c>
      <c r="N3423" s="14" t="e">
        <f>VLOOKUP(A3423,[1]Sheet1!$A$1:$D$65536,4,0)</f>
        <v>#N/A</v>
      </c>
      <c r="P3423" s="14" t="s">
        <v>40</v>
      </c>
      <c r="Q3423" s="14" t="s">
        <v>34</v>
      </c>
    </row>
    <row r="3424" spans="1:17" ht="12.75" hidden="1" customHeight="1">
      <c r="A3424" s="13">
        <v>82010100041</v>
      </c>
      <c r="B3424" s="14" t="s">
        <v>3558</v>
      </c>
      <c r="C3424" s="14">
        <v>0</v>
      </c>
      <c r="D3424" s="14">
        <v>0</v>
      </c>
      <c r="E3424" s="14">
        <v>19665</v>
      </c>
      <c r="F3424" s="14">
        <v>19665</v>
      </c>
      <c r="G3424" s="11">
        <f t="shared" si="214"/>
        <v>0</v>
      </c>
      <c r="H3424" s="12">
        <f t="shared" si="215"/>
        <v>0</v>
      </c>
      <c r="I3424" s="324" t="s">
        <v>4062</v>
      </c>
      <c r="J3424" s="17">
        <f>VLOOKUP(A3424,'TB 2023'!B:J,9,0)</f>
        <v>0</v>
      </c>
      <c r="K3424" s="18">
        <f t="shared" si="213"/>
        <v>0</v>
      </c>
      <c r="L3424" s="17">
        <f>VLOOKUP(A3424,'TB 2023'!B:M,12,0)</f>
        <v>19665</v>
      </c>
      <c r="M3424" s="18">
        <f t="shared" si="216"/>
        <v>0</v>
      </c>
      <c r="N3424" s="14" t="e">
        <f>VLOOKUP(A3424,[1]Sheet1!$A$1:$D$65536,4,0)</f>
        <v>#N/A</v>
      </c>
      <c r="P3424" s="14" t="s">
        <v>40</v>
      </c>
      <c r="Q3424" s="14" t="s">
        <v>34</v>
      </c>
    </row>
    <row r="3425" spans="1:17" ht="12.75" hidden="1" customHeight="1">
      <c r="A3425" s="13">
        <v>82010100042</v>
      </c>
      <c r="B3425" s="14" t="s">
        <v>3559</v>
      </c>
      <c r="C3425" s="14">
        <v>0</v>
      </c>
      <c r="D3425" s="14">
        <v>0</v>
      </c>
      <c r="E3425" s="14">
        <v>17171.12</v>
      </c>
      <c r="F3425" s="14">
        <v>17171.12</v>
      </c>
      <c r="G3425" s="11">
        <f t="shared" si="214"/>
        <v>0</v>
      </c>
      <c r="H3425" s="12">
        <f t="shared" si="215"/>
        <v>0</v>
      </c>
      <c r="I3425" s="324" t="s">
        <v>4062</v>
      </c>
      <c r="J3425" s="17">
        <f>VLOOKUP(A3425,'TB 2023'!B:J,9,0)</f>
        <v>0</v>
      </c>
      <c r="K3425" s="18">
        <f t="shared" si="213"/>
        <v>0</v>
      </c>
      <c r="L3425" s="17">
        <f>VLOOKUP(A3425,'TB 2023'!B:M,12,0)</f>
        <v>17171.12</v>
      </c>
      <c r="M3425" s="18">
        <f t="shared" si="216"/>
        <v>0</v>
      </c>
      <c r="N3425" s="14" t="e">
        <f>VLOOKUP(A3425,[1]Sheet1!$A$1:$D$65536,4,0)</f>
        <v>#N/A</v>
      </c>
      <c r="P3425" s="14" t="s">
        <v>40</v>
      </c>
      <c r="Q3425" s="14" t="s">
        <v>34</v>
      </c>
    </row>
    <row r="3426" spans="1:17" ht="12.75" hidden="1" customHeight="1">
      <c r="A3426" s="13">
        <v>82010100043</v>
      </c>
      <c r="B3426" s="14" t="s">
        <v>3560</v>
      </c>
      <c r="C3426" s="14">
        <v>0</v>
      </c>
      <c r="D3426" s="14">
        <v>0</v>
      </c>
      <c r="E3426" s="14">
        <v>322665</v>
      </c>
      <c r="F3426" s="14">
        <v>357391.26</v>
      </c>
      <c r="G3426" s="11">
        <f t="shared" si="214"/>
        <v>0</v>
      </c>
      <c r="H3426" s="12">
        <f t="shared" si="215"/>
        <v>34726.260000000009</v>
      </c>
      <c r="I3426" s="324" t="s">
        <v>4062</v>
      </c>
      <c r="J3426" s="17">
        <f>VLOOKUP(A3426,'TB 2023'!B:J,9,0)</f>
        <v>0</v>
      </c>
      <c r="K3426" s="18">
        <f t="shared" si="213"/>
        <v>0</v>
      </c>
      <c r="L3426" s="17">
        <f>VLOOKUP(A3426,'TB 2023'!B:M,12,0)</f>
        <v>357391.26</v>
      </c>
      <c r="M3426" s="18">
        <f t="shared" si="216"/>
        <v>0</v>
      </c>
      <c r="N3426" s="14" t="e">
        <f>VLOOKUP(A3426,[1]Sheet1!$A$1:$D$65536,4,0)</f>
        <v>#N/A</v>
      </c>
      <c r="P3426" s="14" t="s">
        <v>123</v>
      </c>
      <c r="Q3426" s="14" t="s">
        <v>34</v>
      </c>
    </row>
    <row r="3427" spans="1:17" ht="12.75" hidden="1" customHeight="1">
      <c r="A3427" s="13">
        <v>82010100044</v>
      </c>
      <c r="B3427" s="14" t="s">
        <v>3561</v>
      </c>
      <c r="C3427" s="14">
        <v>0</v>
      </c>
      <c r="D3427" s="14">
        <v>0</v>
      </c>
      <c r="E3427" s="14">
        <v>141450</v>
      </c>
      <c r="F3427" s="14">
        <v>141450</v>
      </c>
      <c r="G3427" s="11">
        <f t="shared" si="214"/>
        <v>0</v>
      </c>
      <c r="H3427" s="12">
        <f t="shared" si="215"/>
        <v>0</v>
      </c>
      <c r="I3427" s="324" t="s">
        <v>4062</v>
      </c>
      <c r="J3427" s="17">
        <f>VLOOKUP(A3427,'TB 2023'!B:J,9,0)</f>
        <v>0</v>
      </c>
      <c r="K3427" s="18">
        <f t="shared" si="213"/>
        <v>0</v>
      </c>
      <c r="L3427" s="17">
        <f>VLOOKUP(A3427,'TB 2023'!B:M,12,0)</f>
        <v>141450</v>
      </c>
      <c r="M3427" s="18">
        <f t="shared" si="216"/>
        <v>0</v>
      </c>
      <c r="N3427" s="14" t="e">
        <f>VLOOKUP(A3427,[1]Sheet1!$A$1:$D$65536,4,0)</f>
        <v>#N/A</v>
      </c>
      <c r="P3427" s="14" t="s">
        <v>123</v>
      </c>
      <c r="Q3427" s="14" t="s">
        <v>34</v>
      </c>
    </row>
    <row r="3428" spans="1:17" ht="12.75" hidden="1" customHeight="1">
      <c r="A3428" s="13">
        <v>82010100045</v>
      </c>
      <c r="B3428" s="14" t="s">
        <v>3562</v>
      </c>
      <c r="C3428" s="14">
        <v>0</v>
      </c>
      <c r="D3428" s="14">
        <v>0</v>
      </c>
      <c r="E3428" s="14">
        <v>17940</v>
      </c>
      <c r="F3428" s="14">
        <v>17940</v>
      </c>
      <c r="G3428" s="11">
        <f t="shared" si="214"/>
        <v>0</v>
      </c>
      <c r="H3428" s="12">
        <f t="shared" si="215"/>
        <v>0</v>
      </c>
      <c r="I3428" s="324" t="s">
        <v>4062</v>
      </c>
      <c r="J3428" s="17">
        <f>VLOOKUP(A3428,'TB 2023'!B:J,9,0)</f>
        <v>0</v>
      </c>
      <c r="K3428" s="18">
        <f t="shared" si="213"/>
        <v>0</v>
      </c>
      <c r="L3428" s="17">
        <f>VLOOKUP(A3428,'TB 2023'!B:M,12,0)</f>
        <v>17940</v>
      </c>
      <c r="M3428" s="18">
        <f t="shared" si="216"/>
        <v>0</v>
      </c>
      <c r="N3428" s="14" t="e">
        <f>VLOOKUP(A3428,[1]Sheet1!$A$1:$D$65536,4,0)</f>
        <v>#N/A</v>
      </c>
      <c r="P3428" s="14" t="s">
        <v>123</v>
      </c>
      <c r="Q3428" s="14" t="s">
        <v>34</v>
      </c>
    </row>
    <row r="3429" spans="1:17" ht="12.75" hidden="1" customHeight="1">
      <c r="A3429" s="13">
        <v>82010100046</v>
      </c>
      <c r="B3429" s="14" t="s">
        <v>3563</v>
      </c>
      <c r="C3429" s="14">
        <v>0</v>
      </c>
      <c r="D3429" s="14">
        <v>0</v>
      </c>
      <c r="E3429" s="14">
        <v>47500</v>
      </c>
      <c r="F3429" s="14">
        <v>47500</v>
      </c>
      <c r="G3429" s="11">
        <f t="shared" si="214"/>
        <v>0</v>
      </c>
      <c r="H3429" s="12">
        <f t="shared" si="215"/>
        <v>0</v>
      </c>
      <c r="I3429" s="324" t="s">
        <v>4062</v>
      </c>
      <c r="J3429" s="17">
        <f>VLOOKUP(A3429,'TB 2023'!B:J,9,0)</f>
        <v>0</v>
      </c>
      <c r="K3429" s="18">
        <f t="shared" si="213"/>
        <v>0</v>
      </c>
      <c r="L3429" s="17">
        <f>VLOOKUP(A3429,'TB 2023'!B:M,12,0)</f>
        <v>47500</v>
      </c>
      <c r="M3429" s="18">
        <f t="shared" si="216"/>
        <v>0</v>
      </c>
      <c r="N3429" s="14" t="e">
        <f>VLOOKUP(A3429,[1]Sheet1!$A$1:$D$65536,4,0)</f>
        <v>#N/A</v>
      </c>
      <c r="P3429" s="14" t="s">
        <v>123</v>
      </c>
      <c r="Q3429" s="14" t="s">
        <v>34</v>
      </c>
    </row>
    <row r="3430" spans="1:17" ht="12.75" hidden="1" customHeight="1">
      <c r="A3430" s="13">
        <v>82010100047</v>
      </c>
      <c r="B3430" s="14" t="s">
        <v>3564</v>
      </c>
      <c r="C3430" s="14">
        <v>0</v>
      </c>
      <c r="D3430" s="14">
        <v>0</v>
      </c>
      <c r="E3430" s="14">
        <v>17503</v>
      </c>
      <c r="F3430" s="14">
        <v>17503</v>
      </c>
      <c r="G3430" s="11">
        <f t="shared" si="214"/>
        <v>0</v>
      </c>
      <c r="H3430" s="12">
        <f t="shared" si="215"/>
        <v>0</v>
      </c>
      <c r="I3430" s="324" t="s">
        <v>4062</v>
      </c>
      <c r="J3430" s="17">
        <f>VLOOKUP(A3430,'TB 2023'!B:J,9,0)</f>
        <v>0</v>
      </c>
      <c r="K3430" s="18">
        <f t="shared" si="213"/>
        <v>0</v>
      </c>
      <c r="L3430" s="17">
        <f>VLOOKUP(A3430,'TB 2023'!B:M,12,0)</f>
        <v>17503</v>
      </c>
      <c r="M3430" s="18">
        <f t="shared" si="216"/>
        <v>0</v>
      </c>
      <c r="N3430" s="14" t="e">
        <f>VLOOKUP(A3430,[1]Sheet1!$A$1:$D$65536,4,0)</f>
        <v>#N/A</v>
      </c>
      <c r="P3430" s="14" t="s">
        <v>123</v>
      </c>
      <c r="Q3430" s="14" t="s">
        <v>34</v>
      </c>
    </row>
    <row r="3431" spans="1:17" ht="12.75" hidden="1" customHeight="1">
      <c r="A3431" s="13">
        <v>82010100048</v>
      </c>
      <c r="B3431" s="14" t="s">
        <v>3565</v>
      </c>
      <c r="C3431" s="14">
        <v>0</v>
      </c>
      <c r="D3431" s="14">
        <v>0</v>
      </c>
      <c r="E3431" s="14">
        <v>61966</v>
      </c>
      <c r="F3431" s="14">
        <v>61966.6</v>
      </c>
      <c r="G3431" s="11">
        <f t="shared" si="214"/>
        <v>0</v>
      </c>
      <c r="H3431" s="12">
        <f t="shared" si="215"/>
        <v>0.59999999999854481</v>
      </c>
      <c r="I3431" s="324" t="s">
        <v>4062</v>
      </c>
      <c r="J3431" s="17">
        <f>VLOOKUP(A3431,'TB 2023'!B:J,9,0)</f>
        <v>0</v>
      </c>
      <c r="K3431" s="18">
        <f t="shared" si="213"/>
        <v>0</v>
      </c>
      <c r="L3431" s="17">
        <f>VLOOKUP(A3431,'TB 2023'!B:M,12,0)</f>
        <v>61966.6</v>
      </c>
      <c r="M3431" s="18">
        <f t="shared" si="216"/>
        <v>0</v>
      </c>
      <c r="N3431" s="14" t="e">
        <f>VLOOKUP(A3431,[1]Sheet1!$A$1:$D$65536,4,0)</f>
        <v>#N/A</v>
      </c>
      <c r="P3431" s="14" t="s">
        <v>123</v>
      </c>
      <c r="Q3431" s="14" t="s">
        <v>34</v>
      </c>
    </row>
    <row r="3432" spans="1:17" ht="12.75" hidden="1" customHeight="1">
      <c r="A3432" s="13">
        <v>82010100049</v>
      </c>
      <c r="B3432" s="14" t="s">
        <v>3566</v>
      </c>
      <c r="C3432" s="14">
        <v>0</v>
      </c>
      <c r="D3432" s="14">
        <v>0</v>
      </c>
      <c r="E3432" s="14">
        <v>21505</v>
      </c>
      <c r="F3432" s="14">
        <v>21505</v>
      </c>
      <c r="G3432" s="11">
        <f t="shared" si="214"/>
        <v>0</v>
      </c>
      <c r="H3432" s="12">
        <f t="shared" si="215"/>
        <v>0</v>
      </c>
      <c r="I3432" s="324" t="s">
        <v>4062</v>
      </c>
      <c r="J3432" s="17">
        <f>VLOOKUP(A3432,'TB 2023'!B:J,9,0)</f>
        <v>0</v>
      </c>
      <c r="K3432" s="18">
        <f t="shared" si="213"/>
        <v>0</v>
      </c>
      <c r="L3432" s="17">
        <f>VLOOKUP(A3432,'TB 2023'!B:M,12,0)</f>
        <v>21505</v>
      </c>
      <c r="M3432" s="18">
        <f t="shared" si="216"/>
        <v>0</v>
      </c>
      <c r="N3432" s="14" t="e">
        <f>VLOOKUP(A3432,[1]Sheet1!$A$1:$D$65536,4,0)</f>
        <v>#N/A</v>
      </c>
      <c r="P3432" s="14" t="s">
        <v>123</v>
      </c>
      <c r="Q3432" s="14" t="s">
        <v>34</v>
      </c>
    </row>
    <row r="3433" spans="1:17" ht="12.75" hidden="1" customHeight="1">
      <c r="A3433" s="13">
        <v>82010100050</v>
      </c>
      <c r="B3433" s="14" t="s">
        <v>3567</v>
      </c>
      <c r="C3433" s="14">
        <v>0</v>
      </c>
      <c r="D3433" s="14">
        <v>0</v>
      </c>
      <c r="E3433" s="14">
        <v>0</v>
      </c>
      <c r="F3433" s="14">
        <v>24776.18</v>
      </c>
      <c r="G3433" s="11">
        <f t="shared" si="214"/>
        <v>0</v>
      </c>
      <c r="H3433" s="12">
        <f t="shared" si="215"/>
        <v>24776.18</v>
      </c>
      <c r="I3433" s="324" t="s">
        <v>4062</v>
      </c>
      <c r="J3433" s="17">
        <f>VLOOKUP(A3433,'TB 2023'!B:J,9,0)</f>
        <v>0</v>
      </c>
      <c r="K3433" s="18">
        <f t="shared" si="213"/>
        <v>0</v>
      </c>
      <c r="L3433" s="17">
        <f>VLOOKUP(A3433,'TB 2023'!B:M,12,0)</f>
        <v>24776.18</v>
      </c>
      <c r="M3433" s="18">
        <f t="shared" si="216"/>
        <v>0</v>
      </c>
      <c r="N3433" s="14" t="e">
        <f>VLOOKUP(A3433,[1]Sheet1!$A$1:$D$65536,4,0)</f>
        <v>#N/A</v>
      </c>
      <c r="P3433" s="14" t="s">
        <v>123</v>
      </c>
      <c r="Q3433" s="14" t="s">
        <v>34</v>
      </c>
    </row>
    <row r="3434" spans="1:17" ht="12.75" hidden="1" customHeight="1">
      <c r="A3434" s="13">
        <v>82010100051</v>
      </c>
      <c r="B3434" s="14" t="s">
        <v>3568</v>
      </c>
      <c r="C3434" s="14">
        <v>0</v>
      </c>
      <c r="D3434" s="14">
        <v>0</v>
      </c>
      <c r="E3434" s="14">
        <v>11891</v>
      </c>
      <c r="F3434" s="14">
        <v>11891</v>
      </c>
      <c r="G3434" s="11">
        <f t="shared" si="214"/>
        <v>0</v>
      </c>
      <c r="H3434" s="12">
        <f t="shared" si="215"/>
        <v>0</v>
      </c>
      <c r="I3434" s="324" t="s">
        <v>4062</v>
      </c>
      <c r="J3434" s="17">
        <f>VLOOKUP(A3434,'TB 2023'!B:J,9,0)</f>
        <v>0</v>
      </c>
      <c r="K3434" s="18">
        <f t="shared" si="213"/>
        <v>0</v>
      </c>
      <c r="L3434" s="17">
        <f>VLOOKUP(A3434,'TB 2023'!B:M,12,0)</f>
        <v>11891</v>
      </c>
      <c r="M3434" s="18">
        <f t="shared" si="216"/>
        <v>0</v>
      </c>
      <c r="N3434" s="14" t="e">
        <f>VLOOKUP(A3434,[1]Sheet1!$A$1:$D$65536,4,0)</f>
        <v>#N/A</v>
      </c>
      <c r="P3434" s="14" t="s">
        <v>123</v>
      </c>
      <c r="Q3434" s="14" t="s">
        <v>34</v>
      </c>
    </row>
    <row r="3435" spans="1:17" ht="12.75" hidden="1" customHeight="1">
      <c r="A3435" s="13">
        <v>82010100052</v>
      </c>
      <c r="B3435" s="14" t="s">
        <v>3569</v>
      </c>
      <c r="C3435" s="14">
        <v>0</v>
      </c>
      <c r="D3435" s="14">
        <v>0</v>
      </c>
      <c r="E3435" s="14">
        <v>19853.600000000002</v>
      </c>
      <c r="F3435" s="14">
        <v>19853.600000000002</v>
      </c>
      <c r="G3435" s="11">
        <f t="shared" si="214"/>
        <v>0</v>
      </c>
      <c r="H3435" s="12">
        <f t="shared" si="215"/>
        <v>0</v>
      </c>
      <c r="I3435" s="324" t="s">
        <v>4062</v>
      </c>
      <c r="J3435" s="17">
        <f>VLOOKUP(A3435,'TB 2023'!B:J,9,0)</f>
        <v>0</v>
      </c>
      <c r="K3435" s="18">
        <f t="shared" si="213"/>
        <v>0</v>
      </c>
      <c r="L3435" s="17">
        <f>VLOOKUP(A3435,'TB 2023'!B:M,12,0)</f>
        <v>19853.600000000002</v>
      </c>
      <c r="M3435" s="18">
        <f t="shared" si="216"/>
        <v>0</v>
      </c>
      <c r="N3435" s="14" t="e">
        <f>VLOOKUP(A3435,[1]Sheet1!$A$1:$D$65536,4,0)</f>
        <v>#N/A</v>
      </c>
      <c r="P3435" s="14" t="s">
        <v>123</v>
      </c>
      <c r="Q3435" s="14" t="s">
        <v>34</v>
      </c>
    </row>
    <row r="3436" spans="1:17" ht="12.75" hidden="1" customHeight="1">
      <c r="A3436" s="13">
        <v>82010100053</v>
      </c>
      <c r="B3436" s="14" t="s">
        <v>4252</v>
      </c>
      <c r="C3436" s="14">
        <v>0</v>
      </c>
      <c r="D3436" s="14">
        <v>0</v>
      </c>
      <c r="E3436" s="14">
        <v>10350</v>
      </c>
      <c r="F3436" s="14">
        <v>10350</v>
      </c>
      <c r="G3436" s="11">
        <f t="shared" si="214"/>
        <v>0</v>
      </c>
      <c r="H3436" s="12">
        <f t="shared" si="215"/>
        <v>0</v>
      </c>
      <c r="I3436" s="324" t="s">
        <v>4062</v>
      </c>
      <c r="J3436" s="17">
        <f>VLOOKUP(A3436,'TB 2023'!B:J,9,0)</f>
        <v>0</v>
      </c>
      <c r="K3436" s="18">
        <f t="shared" si="213"/>
        <v>0</v>
      </c>
      <c r="L3436" s="17">
        <f>VLOOKUP(A3436,'TB 2023'!B:M,12,0)</f>
        <v>10350</v>
      </c>
      <c r="M3436" s="18">
        <f t="shared" si="216"/>
        <v>0</v>
      </c>
      <c r="N3436" s="14" t="e">
        <f>VLOOKUP(A3436,[1]Sheet1!$A$1:$D$65536,4,0)</f>
        <v>#N/A</v>
      </c>
      <c r="P3436" s="14" t="s">
        <v>123</v>
      </c>
      <c r="Q3436" s="14" t="s">
        <v>34</v>
      </c>
    </row>
    <row r="3437" spans="1:17" ht="12.75" hidden="1" customHeight="1">
      <c r="A3437" s="13">
        <v>82010100054</v>
      </c>
      <c r="B3437" s="14" t="s">
        <v>4253</v>
      </c>
      <c r="C3437" s="14">
        <v>0</v>
      </c>
      <c r="D3437" s="14">
        <v>0</v>
      </c>
      <c r="E3437" s="14">
        <v>0</v>
      </c>
      <c r="F3437" s="14">
        <v>34195.25</v>
      </c>
      <c r="G3437" s="11">
        <f t="shared" si="214"/>
        <v>0</v>
      </c>
      <c r="H3437" s="12">
        <f t="shared" si="215"/>
        <v>34195.25</v>
      </c>
      <c r="I3437" s="324" t="s">
        <v>4062</v>
      </c>
      <c r="J3437" s="17">
        <f>VLOOKUP(A3437,'TB 2023'!B:J,9,0)</f>
        <v>0</v>
      </c>
      <c r="K3437" s="18">
        <f t="shared" si="213"/>
        <v>0</v>
      </c>
      <c r="L3437" s="17">
        <f>VLOOKUP(A3437,'TB 2023'!B:M,12,0)</f>
        <v>34195.25</v>
      </c>
      <c r="M3437" s="18">
        <f t="shared" si="216"/>
        <v>0</v>
      </c>
      <c r="N3437" s="14" t="e">
        <f>VLOOKUP(A3437,[1]Sheet1!$A$1:$D$65536,4,0)</f>
        <v>#N/A</v>
      </c>
      <c r="P3437" s="14" t="s">
        <v>123</v>
      </c>
      <c r="Q3437" s="14" t="s">
        <v>34</v>
      </c>
    </row>
    <row r="3438" spans="1:17" ht="12.75" hidden="1" customHeight="1">
      <c r="A3438" s="13">
        <v>82010100055</v>
      </c>
      <c r="B3438" s="14" t="s">
        <v>4254</v>
      </c>
      <c r="C3438" s="14">
        <v>0</v>
      </c>
      <c r="D3438" s="14">
        <v>0</v>
      </c>
      <c r="E3438" s="14">
        <v>7590</v>
      </c>
      <c r="F3438" s="14">
        <v>7590</v>
      </c>
      <c r="G3438" s="11">
        <f t="shared" si="214"/>
        <v>0</v>
      </c>
      <c r="H3438" s="12">
        <f t="shared" si="215"/>
        <v>0</v>
      </c>
      <c r="I3438" s="324" t="s">
        <v>4062</v>
      </c>
      <c r="J3438" s="17">
        <f>VLOOKUP(A3438,'TB 2023'!B:J,9,0)</f>
        <v>0</v>
      </c>
      <c r="K3438" s="18">
        <f t="shared" si="213"/>
        <v>0</v>
      </c>
      <c r="L3438" s="17">
        <f>VLOOKUP(A3438,'TB 2023'!B:M,12,0)</f>
        <v>7590</v>
      </c>
      <c r="M3438" s="18">
        <f t="shared" si="216"/>
        <v>0</v>
      </c>
      <c r="N3438" s="14" t="e">
        <f>VLOOKUP(A3438,[1]Sheet1!$A$1:$D$65536,4,0)</f>
        <v>#N/A</v>
      </c>
      <c r="P3438" s="14" t="s">
        <v>123</v>
      </c>
      <c r="Q3438" s="14" t="s">
        <v>34</v>
      </c>
    </row>
    <row r="3439" spans="1:17" ht="12.75" hidden="1" customHeight="1">
      <c r="A3439" s="13">
        <v>82010100056</v>
      </c>
      <c r="B3439" s="14" t="s">
        <v>4255</v>
      </c>
      <c r="C3439" s="14">
        <v>0</v>
      </c>
      <c r="D3439" s="14">
        <v>0</v>
      </c>
      <c r="E3439" s="14">
        <v>0</v>
      </c>
      <c r="F3439" s="14">
        <v>1610</v>
      </c>
      <c r="G3439" s="11">
        <f t="shared" si="214"/>
        <v>0</v>
      </c>
      <c r="H3439" s="12">
        <f t="shared" si="215"/>
        <v>1610</v>
      </c>
      <c r="I3439" s="324" t="s">
        <v>4062</v>
      </c>
      <c r="J3439" s="17">
        <f>VLOOKUP(A3439,'TB 2023'!B:J,9,0)</f>
        <v>0</v>
      </c>
      <c r="K3439" s="18">
        <f t="shared" si="213"/>
        <v>0</v>
      </c>
      <c r="L3439" s="17">
        <f>VLOOKUP(A3439,'TB 2023'!B:M,12,0)</f>
        <v>1610</v>
      </c>
      <c r="M3439" s="18">
        <f t="shared" si="216"/>
        <v>0</v>
      </c>
      <c r="N3439" s="14" t="e">
        <f>VLOOKUP(A3439,[1]Sheet1!$A$1:$D$65536,4,0)</f>
        <v>#N/A</v>
      </c>
      <c r="P3439" s="14" t="s">
        <v>123</v>
      </c>
      <c r="Q3439" s="14" t="s">
        <v>34</v>
      </c>
    </row>
    <row r="3440" spans="1:17" ht="12.75" hidden="1" customHeight="1">
      <c r="A3440" s="13">
        <v>82010200001</v>
      </c>
      <c r="B3440" s="14" t="s">
        <v>3570</v>
      </c>
      <c r="C3440" s="14">
        <v>0</v>
      </c>
      <c r="D3440" s="14">
        <v>0</v>
      </c>
      <c r="E3440" s="14">
        <v>0</v>
      </c>
      <c r="F3440" s="14">
        <v>0</v>
      </c>
      <c r="G3440" s="11">
        <f t="shared" si="214"/>
        <v>0</v>
      </c>
      <c r="H3440" s="12">
        <f t="shared" si="215"/>
        <v>0</v>
      </c>
      <c r="I3440" s="324" t="s">
        <v>4062</v>
      </c>
      <c r="J3440" s="17">
        <f>VLOOKUP(A3440,'TB 2023'!B:J,9,0)</f>
        <v>0</v>
      </c>
      <c r="K3440" s="18">
        <f t="shared" si="213"/>
        <v>0</v>
      </c>
      <c r="L3440" s="17">
        <f>VLOOKUP(A3440,'TB 2023'!B:M,12,0)</f>
        <v>0</v>
      </c>
      <c r="M3440" s="18">
        <f t="shared" si="216"/>
        <v>0</v>
      </c>
      <c r="N3440" s="14" t="e">
        <f>VLOOKUP(A3440,[1]Sheet1!$A$1:$D$65536,4,0)</f>
        <v>#N/A</v>
      </c>
      <c r="P3440" s="14" t="s">
        <v>123</v>
      </c>
      <c r="Q3440" s="14" t="s">
        <v>34</v>
      </c>
    </row>
    <row r="3441" spans="1:17" ht="12.75" hidden="1" customHeight="1">
      <c r="A3441" s="13">
        <v>82010200002</v>
      </c>
      <c r="B3441" s="14" t="s">
        <v>3571</v>
      </c>
      <c r="C3441" s="14">
        <v>0</v>
      </c>
      <c r="D3441" s="14">
        <v>0</v>
      </c>
      <c r="E3441" s="14">
        <v>0</v>
      </c>
      <c r="F3441" s="14">
        <v>0</v>
      </c>
      <c r="G3441" s="11">
        <f t="shared" si="214"/>
        <v>0</v>
      </c>
      <c r="H3441" s="12">
        <f t="shared" si="215"/>
        <v>0</v>
      </c>
      <c r="I3441" s="324" t="s">
        <v>4062</v>
      </c>
      <c r="J3441" s="17">
        <f>VLOOKUP(A3441,'TB 2023'!B:J,9,0)</f>
        <v>0</v>
      </c>
      <c r="K3441" s="18">
        <f t="shared" si="213"/>
        <v>0</v>
      </c>
      <c r="L3441" s="17">
        <f>VLOOKUP(A3441,'TB 2023'!B:M,12,0)</f>
        <v>0</v>
      </c>
      <c r="M3441" s="18">
        <f t="shared" si="216"/>
        <v>0</v>
      </c>
      <c r="N3441" s="14" t="e">
        <f>VLOOKUP(A3441,[1]Sheet1!$A$1:$D$65536,4,0)</f>
        <v>#N/A</v>
      </c>
      <c r="P3441" s="14" t="s">
        <v>123</v>
      </c>
      <c r="Q3441" s="14" t="s">
        <v>34</v>
      </c>
    </row>
    <row r="3442" spans="1:17" ht="12.75" hidden="1" customHeight="1">
      <c r="A3442" s="13">
        <v>82010200003</v>
      </c>
      <c r="B3442" s="14" t="s">
        <v>3572</v>
      </c>
      <c r="C3442" s="14">
        <v>900</v>
      </c>
      <c r="D3442" s="14">
        <v>0</v>
      </c>
      <c r="E3442" s="14">
        <v>243952</v>
      </c>
      <c r="F3442" s="14">
        <v>239852</v>
      </c>
      <c r="G3442" s="11">
        <f t="shared" si="214"/>
        <v>5000</v>
      </c>
      <c r="H3442" s="12">
        <f t="shared" si="215"/>
        <v>0</v>
      </c>
      <c r="I3442" s="324" t="s">
        <v>4062</v>
      </c>
      <c r="J3442" s="17">
        <f>VLOOKUP(A3442,'TB 2023'!B:J,9,0)</f>
        <v>900</v>
      </c>
      <c r="K3442" s="18">
        <f t="shared" si="213"/>
        <v>0</v>
      </c>
      <c r="L3442" s="17">
        <f>VLOOKUP(A3442,'TB 2023'!B:M,12,0)</f>
        <v>239852</v>
      </c>
      <c r="M3442" s="18">
        <f t="shared" si="216"/>
        <v>0</v>
      </c>
      <c r="N3442" s="14" t="e">
        <f>VLOOKUP(A3442,[1]Sheet1!$A$1:$D$65536,4,0)</f>
        <v>#N/A</v>
      </c>
      <c r="P3442" s="14" t="s">
        <v>123</v>
      </c>
      <c r="Q3442" s="14" t="s">
        <v>34</v>
      </c>
    </row>
    <row r="3443" spans="1:17" ht="12.75" hidden="1" customHeight="1">
      <c r="A3443" s="13">
        <v>82010200004</v>
      </c>
      <c r="B3443" s="14" t="s">
        <v>3573</v>
      </c>
      <c r="C3443" s="14">
        <v>0</v>
      </c>
      <c r="D3443" s="14">
        <v>2310</v>
      </c>
      <c r="E3443" s="14">
        <v>30546</v>
      </c>
      <c r="F3443" s="14">
        <v>28236</v>
      </c>
      <c r="G3443" s="11">
        <f t="shared" si="214"/>
        <v>0</v>
      </c>
      <c r="H3443" s="12">
        <f t="shared" si="215"/>
        <v>0</v>
      </c>
      <c r="I3443" s="324" t="s">
        <v>4062</v>
      </c>
      <c r="J3443" s="17">
        <f>VLOOKUP(A3443,'TB 2023'!B:J,9,0)</f>
        <v>0</v>
      </c>
      <c r="K3443" s="18">
        <f t="shared" si="213"/>
        <v>0</v>
      </c>
      <c r="L3443" s="17">
        <f>VLOOKUP(A3443,'TB 2023'!B:M,12,0)</f>
        <v>28236</v>
      </c>
      <c r="M3443" s="18">
        <f t="shared" si="216"/>
        <v>0</v>
      </c>
      <c r="N3443" s="14" t="e">
        <f>VLOOKUP(A3443,[1]Sheet1!$A$1:$D$65536,4,0)</f>
        <v>#N/A</v>
      </c>
      <c r="P3443" s="14" t="s">
        <v>123</v>
      </c>
      <c r="Q3443" s="14" t="s">
        <v>34</v>
      </c>
    </row>
    <row r="3444" spans="1:17" ht="12.75" hidden="1" customHeight="1">
      <c r="A3444" s="13">
        <v>82010200005</v>
      </c>
      <c r="B3444" s="14" t="s">
        <v>3574</v>
      </c>
      <c r="C3444" s="14">
        <v>0</v>
      </c>
      <c r="D3444" s="14">
        <v>0</v>
      </c>
      <c r="E3444" s="14">
        <v>0</v>
      </c>
      <c r="F3444" s="14">
        <v>0</v>
      </c>
      <c r="G3444" s="11">
        <f t="shared" si="214"/>
        <v>0</v>
      </c>
      <c r="H3444" s="12">
        <f t="shared" si="215"/>
        <v>0</v>
      </c>
      <c r="I3444" s="324" t="s">
        <v>4062</v>
      </c>
      <c r="J3444" s="17">
        <f>VLOOKUP(A3444,'TB 2023'!B:J,9,0)</f>
        <v>0</v>
      </c>
      <c r="K3444" s="18">
        <f t="shared" si="213"/>
        <v>0</v>
      </c>
      <c r="L3444" s="17">
        <f>VLOOKUP(A3444,'TB 2023'!B:M,12,0)</f>
        <v>0</v>
      </c>
      <c r="M3444" s="18">
        <f t="shared" si="216"/>
        <v>0</v>
      </c>
      <c r="N3444" s="14" t="e">
        <f>VLOOKUP(A3444,[1]Sheet1!$A$1:$D$65536,4,0)</f>
        <v>#N/A</v>
      </c>
      <c r="P3444" s="14" t="s">
        <v>123</v>
      </c>
      <c r="Q3444" s="14" t="s">
        <v>34</v>
      </c>
    </row>
    <row r="3445" spans="1:17" ht="12.75" hidden="1" customHeight="1">
      <c r="A3445" s="13">
        <v>82010200006</v>
      </c>
      <c r="B3445" s="14" t="s">
        <v>3575</v>
      </c>
      <c r="C3445" s="14">
        <v>0</v>
      </c>
      <c r="D3445" s="14">
        <v>0</v>
      </c>
      <c r="E3445" s="14">
        <v>0</v>
      </c>
      <c r="F3445" s="14">
        <v>0</v>
      </c>
      <c r="G3445" s="11">
        <f t="shared" si="214"/>
        <v>0</v>
      </c>
      <c r="H3445" s="12">
        <f t="shared" si="215"/>
        <v>0</v>
      </c>
      <c r="I3445" s="324" t="s">
        <v>4062</v>
      </c>
      <c r="J3445" s="17">
        <f>VLOOKUP(A3445,'TB 2023'!B:J,9,0)</f>
        <v>0</v>
      </c>
      <c r="K3445" s="18">
        <f t="shared" si="213"/>
        <v>0</v>
      </c>
      <c r="L3445" s="17">
        <f>VLOOKUP(A3445,'TB 2023'!B:M,12,0)</f>
        <v>0</v>
      </c>
      <c r="M3445" s="18">
        <f t="shared" si="216"/>
        <v>0</v>
      </c>
      <c r="N3445" s="14" t="e">
        <f>VLOOKUP(A3445,[1]Sheet1!$A$1:$D$65536,4,0)</f>
        <v>#N/A</v>
      </c>
      <c r="P3445" s="14" t="s">
        <v>123</v>
      </c>
      <c r="Q3445" s="14" t="s">
        <v>34</v>
      </c>
    </row>
    <row r="3446" spans="1:17" ht="12.75" hidden="1" customHeight="1">
      <c r="A3446" s="13">
        <v>82010200007</v>
      </c>
      <c r="B3446" s="14" t="s">
        <v>3576</v>
      </c>
      <c r="C3446" s="14">
        <v>0</v>
      </c>
      <c r="D3446" s="14">
        <v>0</v>
      </c>
      <c r="E3446" s="14">
        <v>5700</v>
      </c>
      <c r="F3446" s="14">
        <v>5700</v>
      </c>
      <c r="G3446" s="11">
        <f t="shared" si="214"/>
        <v>0</v>
      </c>
      <c r="H3446" s="12">
        <f t="shared" si="215"/>
        <v>0</v>
      </c>
      <c r="I3446" s="324" t="s">
        <v>4062</v>
      </c>
      <c r="J3446" s="17">
        <f>VLOOKUP(A3446,'TB 2023'!B:J,9,0)</f>
        <v>0</v>
      </c>
      <c r="K3446" s="18">
        <f t="shared" si="213"/>
        <v>0</v>
      </c>
      <c r="L3446" s="17">
        <f>VLOOKUP(A3446,'TB 2023'!B:M,12,0)</f>
        <v>5700</v>
      </c>
      <c r="M3446" s="18">
        <f t="shared" si="216"/>
        <v>0</v>
      </c>
      <c r="N3446" s="14" t="e">
        <f>VLOOKUP(A3446,[1]Sheet1!$A$1:$D$65536,4,0)</f>
        <v>#N/A</v>
      </c>
      <c r="P3446" s="14" t="s">
        <v>123</v>
      </c>
      <c r="Q3446" s="14" t="s">
        <v>34</v>
      </c>
    </row>
    <row r="3447" spans="1:17" ht="12.75" hidden="1" customHeight="1">
      <c r="A3447" s="13">
        <v>82010200008</v>
      </c>
      <c r="B3447" s="14" t="s">
        <v>3577</v>
      </c>
      <c r="C3447" s="14">
        <v>0</v>
      </c>
      <c r="D3447" s="14">
        <v>0</v>
      </c>
      <c r="E3447" s="14">
        <v>75000</v>
      </c>
      <c r="F3447" s="14">
        <v>78200</v>
      </c>
      <c r="G3447" s="11">
        <f t="shared" si="214"/>
        <v>0</v>
      </c>
      <c r="H3447" s="12">
        <f t="shared" si="215"/>
        <v>3200</v>
      </c>
      <c r="I3447" s="324" t="s">
        <v>4062</v>
      </c>
      <c r="J3447" s="17">
        <f>VLOOKUP(A3447,'TB 2023'!B:J,9,0)</f>
        <v>0</v>
      </c>
      <c r="K3447" s="18">
        <f t="shared" si="213"/>
        <v>0</v>
      </c>
      <c r="L3447" s="17">
        <f>VLOOKUP(A3447,'TB 2023'!B:M,12,0)</f>
        <v>78200</v>
      </c>
      <c r="M3447" s="18">
        <f t="shared" si="216"/>
        <v>0</v>
      </c>
      <c r="N3447" s="14" t="e">
        <f>VLOOKUP(A3447,[1]Sheet1!$A$1:$D$65536,4,0)</f>
        <v>#N/A</v>
      </c>
      <c r="P3447" s="14" t="s">
        <v>123</v>
      </c>
      <c r="Q3447" s="14" t="s">
        <v>34</v>
      </c>
    </row>
    <row r="3448" spans="1:17" ht="12.75" hidden="1" customHeight="1">
      <c r="A3448" s="13">
        <v>82010200009</v>
      </c>
      <c r="B3448" s="14" t="s">
        <v>3578</v>
      </c>
      <c r="C3448" s="14">
        <v>0</v>
      </c>
      <c r="D3448" s="14">
        <v>0</v>
      </c>
      <c r="E3448" s="14">
        <v>2900</v>
      </c>
      <c r="F3448" s="14">
        <v>3024</v>
      </c>
      <c r="G3448" s="11">
        <f t="shared" si="214"/>
        <v>0</v>
      </c>
      <c r="H3448" s="12">
        <f t="shared" si="215"/>
        <v>124</v>
      </c>
      <c r="I3448" s="324" t="s">
        <v>4062</v>
      </c>
      <c r="J3448" s="17">
        <f>VLOOKUP(A3448,'TB 2023'!B:J,9,0)</f>
        <v>0</v>
      </c>
      <c r="K3448" s="18">
        <f t="shared" ref="K3448:K3511" si="217">J3448-C3448</f>
        <v>0</v>
      </c>
      <c r="L3448" s="17">
        <f>VLOOKUP(A3448,'TB 2023'!B:M,12,0)</f>
        <v>3024</v>
      </c>
      <c r="M3448" s="18">
        <f t="shared" si="216"/>
        <v>0</v>
      </c>
      <c r="N3448" s="14" t="e">
        <f>VLOOKUP(A3448,[1]Sheet1!$A$1:$D$65536,4,0)</f>
        <v>#N/A</v>
      </c>
      <c r="P3448" s="14" t="s">
        <v>123</v>
      </c>
      <c r="Q3448" s="14" t="s">
        <v>34</v>
      </c>
    </row>
    <row r="3449" spans="1:17" ht="12.75" hidden="1" customHeight="1">
      <c r="A3449" s="13">
        <v>82010300001</v>
      </c>
      <c r="B3449" s="14" t="s">
        <v>3579</v>
      </c>
      <c r="C3449" s="14">
        <v>0</v>
      </c>
      <c r="D3449" s="14">
        <v>0</v>
      </c>
      <c r="E3449" s="14">
        <v>0</v>
      </c>
      <c r="F3449" s="14">
        <v>0</v>
      </c>
      <c r="G3449" s="11">
        <f t="shared" si="214"/>
        <v>0</v>
      </c>
      <c r="H3449" s="12">
        <f t="shared" si="215"/>
        <v>0</v>
      </c>
      <c r="I3449" s="324" t="s">
        <v>4062</v>
      </c>
      <c r="J3449" s="17">
        <f>VLOOKUP(A3449,'TB 2023'!B:J,9,0)</f>
        <v>0</v>
      </c>
      <c r="K3449" s="18">
        <f t="shared" si="217"/>
        <v>0</v>
      </c>
      <c r="L3449" s="17">
        <f>VLOOKUP(A3449,'TB 2023'!B:M,12,0)</f>
        <v>0</v>
      </c>
      <c r="M3449" s="18">
        <f t="shared" si="216"/>
        <v>0</v>
      </c>
      <c r="N3449" s="14" t="e">
        <f>VLOOKUP(A3449,[1]Sheet1!$A$1:$D$65536,4,0)</f>
        <v>#N/A</v>
      </c>
      <c r="P3449" s="14" t="s">
        <v>123</v>
      </c>
      <c r="Q3449" s="14" t="s">
        <v>34</v>
      </c>
    </row>
    <row r="3450" spans="1:17" ht="12.75" hidden="1" customHeight="1">
      <c r="A3450" s="13">
        <v>82010300002</v>
      </c>
      <c r="B3450" s="14" t="s">
        <v>3580</v>
      </c>
      <c r="C3450" s="14">
        <v>0</v>
      </c>
      <c r="D3450" s="14">
        <v>0</v>
      </c>
      <c r="E3450" s="14">
        <v>0</v>
      </c>
      <c r="F3450" s="14">
        <v>0</v>
      </c>
      <c r="G3450" s="11">
        <f t="shared" si="214"/>
        <v>0</v>
      </c>
      <c r="H3450" s="12">
        <f t="shared" si="215"/>
        <v>0</v>
      </c>
      <c r="I3450" s="324" t="s">
        <v>4062</v>
      </c>
      <c r="J3450" s="17">
        <f>VLOOKUP(A3450,'TB 2023'!B:J,9,0)</f>
        <v>0</v>
      </c>
      <c r="K3450" s="18">
        <f t="shared" si="217"/>
        <v>0</v>
      </c>
      <c r="L3450" s="17">
        <f>VLOOKUP(A3450,'TB 2023'!B:M,12,0)</f>
        <v>0</v>
      </c>
      <c r="M3450" s="18">
        <f t="shared" si="216"/>
        <v>0</v>
      </c>
      <c r="N3450" s="14" t="e">
        <f>VLOOKUP(A3450,[1]Sheet1!$A$1:$D$65536,4,0)</f>
        <v>#N/A</v>
      </c>
      <c r="P3450" s="14" t="s">
        <v>123</v>
      </c>
      <c r="Q3450" s="14" t="s">
        <v>34</v>
      </c>
    </row>
    <row r="3451" spans="1:17" ht="12.75" hidden="1" customHeight="1">
      <c r="A3451" s="13">
        <v>82010300003</v>
      </c>
      <c r="B3451" s="14" t="s">
        <v>3581</v>
      </c>
      <c r="C3451" s="14">
        <v>0</v>
      </c>
      <c r="D3451" s="14">
        <v>48921.67</v>
      </c>
      <c r="E3451" s="14">
        <v>48921.67</v>
      </c>
      <c r="F3451" s="14">
        <v>0</v>
      </c>
      <c r="G3451" s="11">
        <f t="shared" si="214"/>
        <v>0</v>
      </c>
      <c r="H3451" s="12">
        <f t="shared" si="215"/>
        <v>0</v>
      </c>
      <c r="I3451" s="324" t="s">
        <v>4062</v>
      </c>
      <c r="J3451" s="17">
        <f>VLOOKUP(A3451,'TB 2023'!B:J,9,0)</f>
        <v>0</v>
      </c>
      <c r="K3451" s="18">
        <f t="shared" si="217"/>
        <v>0</v>
      </c>
      <c r="L3451" s="17">
        <f>VLOOKUP(A3451,'TB 2023'!B:M,12,0)</f>
        <v>0</v>
      </c>
      <c r="M3451" s="18">
        <f t="shared" si="216"/>
        <v>0</v>
      </c>
      <c r="N3451" s="14" t="e">
        <f>VLOOKUP(A3451,[1]Sheet1!$A$1:$D$65536,4,0)</f>
        <v>#N/A</v>
      </c>
      <c r="P3451" s="14" t="s">
        <v>41</v>
      </c>
      <c r="Q3451" s="14" t="s">
        <v>34</v>
      </c>
    </row>
    <row r="3452" spans="1:17" ht="12.75" hidden="1" customHeight="1">
      <c r="A3452" s="13">
        <v>82010300004</v>
      </c>
      <c r="B3452" s="14" t="s">
        <v>3582</v>
      </c>
      <c r="C3452" s="14">
        <v>0</v>
      </c>
      <c r="D3452" s="14">
        <v>0</v>
      </c>
      <c r="E3452" s="14">
        <v>0</v>
      </c>
      <c r="F3452" s="14">
        <v>0</v>
      </c>
      <c r="G3452" s="11">
        <f t="shared" si="214"/>
        <v>0</v>
      </c>
      <c r="H3452" s="12">
        <f t="shared" si="215"/>
        <v>0</v>
      </c>
      <c r="I3452" s="324" t="s">
        <v>4062</v>
      </c>
      <c r="J3452" s="17">
        <f>VLOOKUP(A3452,'TB 2023'!B:J,9,0)</f>
        <v>0</v>
      </c>
      <c r="K3452" s="18">
        <f t="shared" si="217"/>
        <v>0</v>
      </c>
      <c r="L3452" s="17">
        <f>VLOOKUP(A3452,'TB 2023'!B:M,12,0)</f>
        <v>0</v>
      </c>
      <c r="M3452" s="18">
        <f t="shared" si="216"/>
        <v>0</v>
      </c>
      <c r="N3452" s="14" t="e">
        <f>VLOOKUP(A3452,[1]Sheet1!$A$1:$D$65536,4,0)</f>
        <v>#N/A</v>
      </c>
      <c r="P3452" s="14" t="s">
        <v>41</v>
      </c>
      <c r="Q3452" s="14" t="s">
        <v>34</v>
      </c>
    </row>
    <row r="3453" spans="1:17" ht="12.75" hidden="1" customHeight="1">
      <c r="A3453" s="13">
        <v>82010300005</v>
      </c>
      <c r="B3453" s="14" t="s">
        <v>3583</v>
      </c>
      <c r="C3453" s="14">
        <v>0</v>
      </c>
      <c r="D3453" s="14">
        <v>0</v>
      </c>
      <c r="E3453" s="14">
        <v>0</v>
      </c>
      <c r="F3453" s="14">
        <v>0</v>
      </c>
      <c r="G3453" s="11">
        <f t="shared" si="214"/>
        <v>0</v>
      </c>
      <c r="H3453" s="12">
        <f t="shared" si="215"/>
        <v>0</v>
      </c>
      <c r="I3453" s="324" t="s">
        <v>4062</v>
      </c>
      <c r="J3453" s="17">
        <f>VLOOKUP(A3453,'TB 2023'!B:J,9,0)</f>
        <v>0</v>
      </c>
      <c r="K3453" s="18">
        <f t="shared" si="217"/>
        <v>0</v>
      </c>
      <c r="L3453" s="17">
        <f>VLOOKUP(A3453,'TB 2023'!B:M,12,0)</f>
        <v>0</v>
      </c>
      <c r="M3453" s="18">
        <f t="shared" si="216"/>
        <v>0</v>
      </c>
      <c r="N3453" s="14" t="e">
        <f>VLOOKUP(A3453,[1]Sheet1!$A$1:$D$65536,4,0)</f>
        <v>#N/A</v>
      </c>
      <c r="P3453" s="14" t="s">
        <v>41</v>
      </c>
      <c r="Q3453" s="14" t="s">
        <v>34</v>
      </c>
    </row>
    <row r="3454" spans="1:17" ht="12.75" hidden="1" customHeight="1">
      <c r="A3454" s="13">
        <v>82010300006</v>
      </c>
      <c r="B3454" s="14" t="s">
        <v>3584</v>
      </c>
      <c r="C3454" s="14">
        <v>0</v>
      </c>
      <c r="D3454" s="14">
        <v>0</v>
      </c>
      <c r="E3454" s="14">
        <v>0</v>
      </c>
      <c r="F3454" s="14">
        <v>0</v>
      </c>
      <c r="G3454" s="11">
        <f t="shared" si="214"/>
        <v>0</v>
      </c>
      <c r="H3454" s="12">
        <f t="shared" si="215"/>
        <v>0</v>
      </c>
      <c r="I3454" s="324" t="s">
        <v>4062</v>
      </c>
      <c r="J3454" s="17">
        <f>VLOOKUP(A3454,'TB 2023'!B:J,9,0)</f>
        <v>0</v>
      </c>
      <c r="K3454" s="18">
        <f t="shared" si="217"/>
        <v>0</v>
      </c>
      <c r="L3454" s="17">
        <f>VLOOKUP(A3454,'TB 2023'!B:M,12,0)</f>
        <v>0</v>
      </c>
      <c r="M3454" s="18">
        <f t="shared" si="216"/>
        <v>0</v>
      </c>
      <c r="N3454" s="14" t="e">
        <f>VLOOKUP(A3454,[1]Sheet1!$A$1:$D$65536,4,0)</f>
        <v>#N/A</v>
      </c>
      <c r="P3454" s="14" t="s">
        <v>41</v>
      </c>
      <c r="Q3454" s="14" t="s">
        <v>34</v>
      </c>
    </row>
    <row r="3455" spans="1:17" ht="12.75" hidden="1" customHeight="1">
      <c r="A3455" s="13">
        <v>82010300007</v>
      </c>
      <c r="B3455" s="14" t="s">
        <v>3585</v>
      </c>
      <c r="C3455" s="14">
        <v>0</v>
      </c>
      <c r="D3455" s="14">
        <v>0</v>
      </c>
      <c r="E3455" s="14">
        <v>0</v>
      </c>
      <c r="F3455" s="14">
        <v>0</v>
      </c>
      <c r="G3455" s="11">
        <f t="shared" si="214"/>
        <v>0</v>
      </c>
      <c r="H3455" s="12">
        <f t="shared" si="215"/>
        <v>0</v>
      </c>
      <c r="I3455" s="324" t="s">
        <v>4062</v>
      </c>
      <c r="J3455" s="17">
        <f>VLOOKUP(A3455,'TB 2023'!B:J,9,0)</f>
        <v>0</v>
      </c>
      <c r="K3455" s="18">
        <f t="shared" si="217"/>
        <v>0</v>
      </c>
      <c r="L3455" s="17">
        <f>VLOOKUP(A3455,'TB 2023'!B:M,12,0)</f>
        <v>0</v>
      </c>
      <c r="M3455" s="18">
        <f t="shared" si="216"/>
        <v>0</v>
      </c>
      <c r="N3455" s="14" t="e">
        <f>VLOOKUP(A3455,[1]Sheet1!$A$1:$D$65536,4,0)</f>
        <v>#N/A</v>
      </c>
      <c r="P3455" s="14" t="s">
        <v>125</v>
      </c>
      <c r="Q3455" s="14" t="s">
        <v>34</v>
      </c>
    </row>
    <row r="3456" spans="1:17" ht="12.75" hidden="1" customHeight="1">
      <c r="A3456" s="13">
        <v>82010300008</v>
      </c>
      <c r="B3456" s="14" t="s">
        <v>3586</v>
      </c>
      <c r="C3456" s="14">
        <v>0</v>
      </c>
      <c r="D3456" s="14">
        <v>0</v>
      </c>
      <c r="E3456" s="14">
        <v>0</v>
      </c>
      <c r="F3456" s="14">
        <v>0</v>
      </c>
      <c r="G3456" s="11">
        <f t="shared" si="214"/>
        <v>0</v>
      </c>
      <c r="H3456" s="12">
        <f t="shared" si="215"/>
        <v>0</v>
      </c>
      <c r="I3456" s="324" t="s">
        <v>4062</v>
      </c>
      <c r="J3456" s="17">
        <f>VLOOKUP(A3456,'TB 2023'!B:J,9,0)</f>
        <v>0</v>
      </c>
      <c r="K3456" s="18">
        <f t="shared" si="217"/>
        <v>0</v>
      </c>
      <c r="L3456" s="17">
        <f>VLOOKUP(A3456,'TB 2023'!B:M,12,0)</f>
        <v>0</v>
      </c>
      <c r="M3456" s="18">
        <f t="shared" si="216"/>
        <v>0</v>
      </c>
      <c r="N3456" s="14" t="e">
        <f>VLOOKUP(A3456,[1]Sheet1!$A$1:$D$65536,4,0)</f>
        <v>#N/A</v>
      </c>
      <c r="P3456" s="14" t="s">
        <v>125</v>
      </c>
      <c r="Q3456" s="14" t="s">
        <v>34</v>
      </c>
    </row>
    <row r="3457" spans="1:17" ht="12.75" hidden="1" customHeight="1">
      <c r="A3457" s="13">
        <v>82010300009</v>
      </c>
      <c r="B3457" s="14" t="s">
        <v>3587</v>
      </c>
      <c r="C3457" s="14">
        <v>0</v>
      </c>
      <c r="D3457" s="14">
        <v>0</v>
      </c>
      <c r="E3457" s="14">
        <v>0</v>
      </c>
      <c r="F3457" s="14">
        <v>0</v>
      </c>
      <c r="G3457" s="11">
        <f t="shared" si="214"/>
        <v>0</v>
      </c>
      <c r="H3457" s="12">
        <f t="shared" si="215"/>
        <v>0</v>
      </c>
      <c r="I3457" s="324" t="s">
        <v>4062</v>
      </c>
      <c r="J3457" s="17">
        <f>VLOOKUP(A3457,'TB 2023'!B:J,9,0)</f>
        <v>0</v>
      </c>
      <c r="K3457" s="18">
        <f t="shared" si="217"/>
        <v>0</v>
      </c>
      <c r="L3457" s="17">
        <f>VLOOKUP(A3457,'TB 2023'!B:M,12,0)</f>
        <v>0</v>
      </c>
      <c r="M3457" s="18">
        <f t="shared" si="216"/>
        <v>0</v>
      </c>
      <c r="N3457" s="14" t="e">
        <f>VLOOKUP(A3457,[1]Sheet1!$A$1:$D$65536,4,0)</f>
        <v>#N/A</v>
      </c>
      <c r="P3457" s="14" t="s">
        <v>4068</v>
      </c>
      <c r="Q3457" s="14" t="s">
        <v>44</v>
      </c>
    </row>
    <row r="3458" spans="1:17" ht="12.75" hidden="1" customHeight="1">
      <c r="A3458" s="13">
        <v>82010300010</v>
      </c>
      <c r="B3458" s="14" t="s">
        <v>3588</v>
      </c>
      <c r="C3458" s="14">
        <v>0</v>
      </c>
      <c r="D3458" s="14">
        <v>0</v>
      </c>
      <c r="E3458" s="14">
        <v>0</v>
      </c>
      <c r="F3458" s="14">
        <v>0</v>
      </c>
      <c r="G3458" s="11">
        <f t="shared" si="214"/>
        <v>0</v>
      </c>
      <c r="H3458" s="12">
        <f t="shared" si="215"/>
        <v>0</v>
      </c>
      <c r="I3458" s="324" t="s">
        <v>4062</v>
      </c>
      <c r="J3458" s="17">
        <f>VLOOKUP(A3458,'TB 2023'!B:J,9,0)</f>
        <v>0</v>
      </c>
      <c r="K3458" s="18">
        <f t="shared" si="217"/>
        <v>0</v>
      </c>
      <c r="L3458" s="17">
        <f>VLOOKUP(A3458,'TB 2023'!B:M,12,0)</f>
        <v>0</v>
      </c>
      <c r="M3458" s="18">
        <f t="shared" si="216"/>
        <v>0</v>
      </c>
      <c r="N3458" s="14" t="e">
        <f>VLOOKUP(A3458,[1]Sheet1!$A$1:$D$65536,4,0)</f>
        <v>#N/A</v>
      </c>
      <c r="P3458" s="14" t="s">
        <v>49</v>
      </c>
      <c r="Q3458" s="14" t="s">
        <v>33</v>
      </c>
    </row>
    <row r="3459" spans="1:17" ht="12.75" hidden="1" customHeight="1">
      <c r="A3459" s="13">
        <v>82010300011</v>
      </c>
      <c r="B3459" s="14" t="s">
        <v>3589</v>
      </c>
      <c r="C3459" s="14">
        <v>0</v>
      </c>
      <c r="D3459" s="14">
        <v>0</v>
      </c>
      <c r="E3459" s="14">
        <v>0</v>
      </c>
      <c r="F3459" s="14">
        <v>0</v>
      </c>
      <c r="G3459" s="11">
        <f t="shared" si="214"/>
        <v>0</v>
      </c>
      <c r="H3459" s="12">
        <f t="shared" si="215"/>
        <v>0</v>
      </c>
      <c r="I3459" s="324" t="s">
        <v>4062</v>
      </c>
      <c r="J3459" s="17">
        <f>VLOOKUP(A3459,'TB 2023'!B:J,9,0)</f>
        <v>0</v>
      </c>
      <c r="K3459" s="18">
        <f t="shared" si="217"/>
        <v>0</v>
      </c>
      <c r="L3459" s="17">
        <f>VLOOKUP(A3459,'TB 2023'!B:M,12,0)</f>
        <v>0</v>
      </c>
      <c r="M3459" s="18">
        <f t="shared" si="216"/>
        <v>0</v>
      </c>
      <c r="N3459" s="14" t="e">
        <f>VLOOKUP(A3459,[1]Sheet1!$A$1:$D$65536,4,0)</f>
        <v>#N/A</v>
      </c>
      <c r="P3459" s="14" t="s">
        <v>49</v>
      </c>
      <c r="Q3459" s="14" t="s">
        <v>33</v>
      </c>
    </row>
    <row r="3460" spans="1:17" ht="12.75" hidden="1" customHeight="1">
      <c r="A3460" s="13">
        <v>82010300012</v>
      </c>
      <c r="B3460" s="14" t="s">
        <v>3590</v>
      </c>
      <c r="C3460" s="14">
        <v>0</v>
      </c>
      <c r="D3460" s="14">
        <v>471482.33</v>
      </c>
      <c r="E3460" s="14">
        <v>471482.33</v>
      </c>
      <c r="F3460" s="14">
        <v>0</v>
      </c>
      <c r="G3460" s="11">
        <f t="shared" si="214"/>
        <v>0</v>
      </c>
      <c r="H3460" s="12">
        <f t="shared" si="215"/>
        <v>0</v>
      </c>
      <c r="I3460" s="324" t="s">
        <v>4062</v>
      </c>
      <c r="J3460" s="17">
        <f>VLOOKUP(A3460,'TB 2023'!B:J,9,0)</f>
        <v>0</v>
      </c>
      <c r="K3460" s="18">
        <f t="shared" si="217"/>
        <v>0</v>
      </c>
      <c r="L3460" s="17">
        <f>VLOOKUP(A3460,'TB 2023'!B:M,12,0)</f>
        <v>0</v>
      </c>
      <c r="M3460" s="18">
        <f t="shared" si="216"/>
        <v>0</v>
      </c>
      <c r="N3460" s="14" t="e">
        <f>VLOOKUP(A3460,[1]Sheet1!$A$1:$D$65536,4,0)</f>
        <v>#N/A</v>
      </c>
      <c r="P3460" s="14" t="s">
        <v>49</v>
      </c>
      <c r="Q3460" s="14" t="s">
        <v>33</v>
      </c>
    </row>
    <row r="3461" spans="1:17" ht="12.75" hidden="1" customHeight="1">
      <c r="A3461" s="13">
        <v>82010300013</v>
      </c>
      <c r="B3461" s="14" t="s">
        <v>3591</v>
      </c>
      <c r="C3461" s="14">
        <v>0</v>
      </c>
      <c r="D3461" s="14">
        <v>45584.35</v>
      </c>
      <c r="E3461" s="14">
        <v>45584.35</v>
      </c>
      <c r="F3461" s="14">
        <v>0</v>
      </c>
      <c r="G3461" s="11">
        <f t="shared" si="214"/>
        <v>0</v>
      </c>
      <c r="H3461" s="12">
        <f t="shared" si="215"/>
        <v>0</v>
      </c>
      <c r="I3461" s="324" t="s">
        <v>4062</v>
      </c>
      <c r="J3461" s="17">
        <f>VLOOKUP(A3461,'TB 2023'!B:J,9,0)</f>
        <v>0</v>
      </c>
      <c r="K3461" s="18">
        <f t="shared" si="217"/>
        <v>0</v>
      </c>
      <c r="L3461" s="17">
        <f>VLOOKUP(A3461,'TB 2023'!B:M,12,0)</f>
        <v>0</v>
      </c>
      <c r="M3461" s="18">
        <f t="shared" si="216"/>
        <v>0</v>
      </c>
      <c r="N3461" s="14" t="e">
        <f>VLOOKUP(A3461,[1]Sheet1!$A$1:$D$65536,4,0)</f>
        <v>#N/A</v>
      </c>
      <c r="P3461" s="14" t="s">
        <v>49</v>
      </c>
      <c r="Q3461" s="14" t="s">
        <v>33</v>
      </c>
    </row>
    <row r="3462" spans="1:17" ht="12.75" hidden="1" customHeight="1">
      <c r="A3462" s="13">
        <v>82010300014</v>
      </c>
      <c r="B3462" s="14" t="s">
        <v>3592</v>
      </c>
      <c r="C3462" s="14">
        <v>0</v>
      </c>
      <c r="D3462" s="14">
        <v>173913.04</v>
      </c>
      <c r="E3462" s="14">
        <v>173913.04</v>
      </c>
      <c r="F3462" s="14">
        <v>0</v>
      </c>
      <c r="G3462" s="11">
        <f t="shared" ref="G3462:G3525" si="218">IF((C3462+E3462)-(D3462+F3462)&lt;0,0,(C3462+E3462)-(D3462+F3462))</f>
        <v>0</v>
      </c>
      <c r="H3462" s="12">
        <f t="shared" ref="H3462:H3525" si="219">-IF((C3462+E3462)-(D3462+F3462)&lt;0,(C3462+E3462)-(D3462+F3462),0)</f>
        <v>0</v>
      </c>
      <c r="I3462" s="324" t="s">
        <v>4062</v>
      </c>
      <c r="J3462" s="17">
        <f>VLOOKUP(A3462,'TB 2023'!B:J,9,0)</f>
        <v>0</v>
      </c>
      <c r="K3462" s="18">
        <f t="shared" si="217"/>
        <v>0</v>
      </c>
      <c r="L3462" s="17">
        <f>VLOOKUP(A3462,'TB 2023'!B:M,12,0)</f>
        <v>0</v>
      </c>
      <c r="M3462" s="18">
        <f t="shared" ref="M3462:M3525" si="220">L3462-F3462</f>
        <v>0</v>
      </c>
      <c r="N3462" s="14" t="e">
        <f>VLOOKUP(A3462,[1]Sheet1!$A$1:$D$65536,4,0)</f>
        <v>#N/A</v>
      </c>
      <c r="P3462" s="14" t="s">
        <v>49</v>
      </c>
      <c r="Q3462" s="14" t="s">
        <v>33</v>
      </c>
    </row>
    <row r="3463" spans="1:17" ht="12.75" hidden="1" customHeight="1">
      <c r="A3463" s="13">
        <v>82010300015</v>
      </c>
      <c r="B3463" s="14" t="s">
        <v>3593</v>
      </c>
      <c r="C3463" s="14">
        <v>0</v>
      </c>
      <c r="D3463" s="14">
        <v>0</v>
      </c>
      <c r="E3463" s="14">
        <v>5935</v>
      </c>
      <c r="F3463" s="14">
        <v>5935.22</v>
      </c>
      <c r="G3463" s="11">
        <f t="shared" si="218"/>
        <v>0</v>
      </c>
      <c r="H3463" s="12">
        <f t="shared" si="219"/>
        <v>0.22000000000025466</v>
      </c>
      <c r="I3463" s="324" t="s">
        <v>4062</v>
      </c>
      <c r="J3463" s="17">
        <f>VLOOKUP(A3463,'TB 2023'!B:J,9,0)</f>
        <v>0</v>
      </c>
      <c r="K3463" s="18">
        <f t="shared" si="217"/>
        <v>0</v>
      </c>
      <c r="L3463" s="17">
        <f>VLOOKUP(A3463,'TB 2023'!B:M,12,0)</f>
        <v>5935.22</v>
      </c>
      <c r="M3463" s="18">
        <f t="shared" si="220"/>
        <v>0</v>
      </c>
      <c r="N3463" s="14" t="e">
        <f>VLOOKUP(A3463,[1]Sheet1!$A$1:$D$65536,4,0)</f>
        <v>#N/A</v>
      </c>
      <c r="P3463" s="14" t="s">
        <v>49</v>
      </c>
      <c r="Q3463" s="14" t="s">
        <v>33</v>
      </c>
    </row>
    <row r="3464" spans="1:17" ht="12.75" hidden="1" customHeight="1">
      <c r="A3464" s="13">
        <v>82010300016</v>
      </c>
      <c r="B3464" s="14" t="s">
        <v>3594</v>
      </c>
      <c r="C3464" s="14">
        <v>0</v>
      </c>
      <c r="D3464" s="14">
        <v>0</v>
      </c>
      <c r="E3464" s="14">
        <v>0</v>
      </c>
      <c r="F3464" s="14">
        <v>214647.25</v>
      </c>
      <c r="G3464" s="11">
        <f t="shared" si="218"/>
        <v>0</v>
      </c>
      <c r="H3464" s="12">
        <f t="shared" si="219"/>
        <v>214647.25</v>
      </c>
      <c r="I3464" s="324" t="s">
        <v>4062</v>
      </c>
      <c r="J3464" s="17">
        <f>VLOOKUP(A3464,'TB 2023'!B:J,9,0)</f>
        <v>0</v>
      </c>
      <c r="K3464" s="18">
        <f t="shared" si="217"/>
        <v>0</v>
      </c>
      <c r="L3464" s="17">
        <f>VLOOKUP(A3464,'TB 2023'!B:M,12,0)</f>
        <v>214647.25</v>
      </c>
      <c r="M3464" s="18">
        <f t="shared" si="220"/>
        <v>0</v>
      </c>
      <c r="N3464" s="14" t="e">
        <f>VLOOKUP(A3464,[1]Sheet1!$A$1:$D$65536,4,0)</f>
        <v>#N/A</v>
      </c>
      <c r="P3464" s="14" t="s">
        <v>127</v>
      </c>
      <c r="Q3464" s="14" t="s">
        <v>34</v>
      </c>
    </row>
    <row r="3465" spans="1:17" ht="12.75" hidden="1" customHeight="1">
      <c r="A3465" s="13">
        <v>82010300017</v>
      </c>
      <c r="B3465" s="14" t="s">
        <v>3595</v>
      </c>
      <c r="C3465" s="14">
        <v>0</v>
      </c>
      <c r="D3465" s="14">
        <v>0</v>
      </c>
      <c r="E3465" s="14">
        <v>660340</v>
      </c>
      <c r="F3465" s="14">
        <v>660340</v>
      </c>
      <c r="G3465" s="11">
        <f t="shared" si="218"/>
        <v>0</v>
      </c>
      <c r="H3465" s="12">
        <f t="shared" si="219"/>
        <v>0</v>
      </c>
      <c r="I3465" s="324" t="s">
        <v>4062</v>
      </c>
      <c r="J3465" s="17">
        <f>VLOOKUP(A3465,'TB 2023'!B:J,9,0)</f>
        <v>0</v>
      </c>
      <c r="K3465" s="18">
        <f t="shared" si="217"/>
        <v>0</v>
      </c>
      <c r="L3465" s="17">
        <f>VLOOKUP(A3465,'TB 2023'!B:M,12,0)</f>
        <v>660340</v>
      </c>
      <c r="M3465" s="18">
        <f t="shared" si="220"/>
        <v>0</v>
      </c>
      <c r="N3465" s="14" t="e">
        <f>VLOOKUP(A3465,[1]Sheet1!$A$1:$D$65536,4,0)</f>
        <v>#N/A</v>
      </c>
      <c r="P3465" s="14" t="s">
        <v>127</v>
      </c>
      <c r="Q3465" s="14" t="s">
        <v>34</v>
      </c>
    </row>
    <row r="3466" spans="1:17" ht="12.75" hidden="1" customHeight="1">
      <c r="A3466" s="13">
        <v>82010300018</v>
      </c>
      <c r="B3466" s="14" t="s">
        <v>3596</v>
      </c>
      <c r="C3466" s="14">
        <v>0</v>
      </c>
      <c r="D3466" s="14">
        <v>0</v>
      </c>
      <c r="E3466" s="14">
        <v>9105.2199999999993</v>
      </c>
      <c r="F3466" s="14">
        <v>9105.2199999999993</v>
      </c>
      <c r="G3466" s="11">
        <f t="shared" si="218"/>
        <v>0</v>
      </c>
      <c r="H3466" s="12">
        <f t="shared" si="219"/>
        <v>0</v>
      </c>
      <c r="I3466" s="324" t="s">
        <v>4062</v>
      </c>
      <c r="J3466" s="17">
        <f>VLOOKUP(A3466,'TB 2023'!B:J,9,0)</f>
        <v>0</v>
      </c>
      <c r="K3466" s="18">
        <f t="shared" si="217"/>
        <v>0</v>
      </c>
      <c r="L3466" s="17">
        <f>VLOOKUP(A3466,'TB 2023'!B:M,12,0)</f>
        <v>9105.2199999999993</v>
      </c>
      <c r="M3466" s="18">
        <f t="shared" si="220"/>
        <v>0</v>
      </c>
      <c r="N3466" s="14" t="e">
        <f>VLOOKUP(A3466,[1]Sheet1!$A$1:$D$65536,4,0)</f>
        <v>#N/A</v>
      </c>
      <c r="P3466" s="14" t="s">
        <v>127</v>
      </c>
      <c r="Q3466" s="14" t="s">
        <v>34</v>
      </c>
    </row>
    <row r="3467" spans="1:17" ht="12.75" hidden="1" customHeight="1">
      <c r="A3467" s="13">
        <v>82010300019</v>
      </c>
      <c r="B3467" s="14" t="s">
        <v>4256</v>
      </c>
      <c r="C3467" s="14">
        <v>0</v>
      </c>
      <c r="D3467" s="14">
        <v>0</v>
      </c>
      <c r="E3467" s="14">
        <v>0</v>
      </c>
      <c r="F3467" s="14">
        <v>157050.44</v>
      </c>
      <c r="G3467" s="11">
        <f t="shared" si="218"/>
        <v>0</v>
      </c>
      <c r="H3467" s="12">
        <f t="shared" si="219"/>
        <v>157050.44</v>
      </c>
      <c r="I3467" s="324" t="s">
        <v>4062</v>
      </c>
      <c r="J3467" s="17">
        <f>VLOOKUP(A3467,'TB 2023'!B:J,9,0)</f>
        <v>0</v>
      </c>
      <c r="K3467" s="18">
        <f t="shared" si="217"/>
        <v>0</v>
      </c>
      <c r="L3467" s="17">
        <f>VLOOKUP(A3467,'TB 2023'!B:M,12,0)</f>
        <v>157050.44</v>
      </c>
      <c r="M3467" s="18">
        <f t="shared" si="220"/>
        <v>0</v>
      </c>
      <c r="N3467" s="14" t="e">
        <f>VLOOKUP(A3467,[1]Sheet1!$A$1:$D$65536,4,0)</f>
        <v>#N/A</v>
      </c>
      <c r="P3467" s="14" t="s">
        <v>127</v>
      </c>
      <c r="Q3467" s="14" t="s">
        <v>34</v>
      </c>
    </row>
    <row r="3468" spans="1:17" ht="12.75" hidden="1" customHeight="1">
      <c r="A3468" s="13">
        <v>82010300020</v>
      </c>
      <c r="B3468" s="14" t="s">
        <v>3598</v>
      </c>
      <c r="C3468" s="14">
        <v>0</v>
      </c>
      <c r="D3468" s="14">
        <v>0</v>
      </c>
      <c r="E3468" s="14">
        <v>41304.35</v>
      </c>
      <c r="F3468" s="14">
        <v>41304.35</v>
      </c>
      <c r="G3468" s="11">
        <f t="shared" si="218"/>
        <v>0</v>
      </c>
      <c r="H3468" s="12">
        <f t="shared" si="219"/>
        <v>0</v>
      </c>
      <c r="I3468" s="324" t="s">
        <v>4062</v>
      </c>
      <c r="J3468" s="17">
        <f>VLOOKUP(A3468,'TB 2023'!B:J,9,0)</f>
        <v>0</v>
      </c>
      <c r="K3468" s="18">
        <f t="shared" si="217"/>
        <v>0</v>
      </c>
      <c r="L3468" s="17">
        <f>VLOOKUP(A3468,'TB 2023'!B:M,12,0)</f>
        <v>41304.35</v>
      </c>
      <c r="M3468" s="18">
        <f t="shared" si="220"/>
        <v>0</v>
      </c>
      <c r="N3468" s="14" t="e">
        <f>VLOOKUP(A3468,[1]Sheet1!$A$1:$D$65536,4,0)</f>
        <v>#N/A</v>
      </c>
      <c r="P3468" s="14" t="s">
        <v>42</v>
      </c>
    </row>
    <row r="3469" spans="1:17" ht="12.75" hidden="1" customHeight="1">
      <c r="A3469" s="13">
        <v>82010300021</v>
      </c>
      <c r="B3469" s="14" t="s">
        <v>3599</v>
      </c>
      <c r="C3469" s="14">
        <v>0</v>
      </c>
      <c r="D3469" s="14">
        <v>0</v>
      </c>
      <c r="E3469" s="14">
        <v>0</v>
      </c>
      <c r="F3469" s="14">
        <v>172980</v>
      </c>
      <c r="G3469" s="11">
        <f t="shared" si="218"/>
        <v>0</v>
      </c>
      <c r="H3469" s="12">
        <f t="shared" si="219"/>
        <v>172980</v>
      </c>
      <c r="I3469" s="324" t="s">
        <v>4062</v>
      </c>
      <c r="J3469" s="17">
        <f>VLOOKUP(A3469,'TB 2023'!B:J,9,0)</f>
        <v>0</v>
      </c>
      <c r="K3469" s="18">
        <f t="shared" si="217"/>
        <v>0</v>
      </c>
      <c r="L3469" s="17">
        <f>VLOOKUP(A3469,'TB 2023'!B:M,12,0)</f>
        <v>172980</v>
      </c>
      <c r="M3469" s="18">
        <f t="shared" si="220"/>
        <v>0</v>
      </c>
      <c r="N3469" s="14" t="e">
        <f>VLOOKUP(A3469,[1]Sheet1!$A$1:$D$65536,4,0)</f>
        <v>#N/A</v>
      </c>
      <c r="P3469" s="14" t="s">
        <v>42</v>
      </c>
    </row>
    <row r="3470" spans="1:17" ht="12.75" hidden="1" customHeight="1">
      <c r="A3470" s="13">
        <v>82010300022</v>
      </c>
      <c r="B3470" s="14" t="s">
        <v>3600</v>
      </c>
      <c r="C3470" s="14">
        <v>0</v>
      </c>
      <c r="D3470" s="14">
        <v>0</v>
      </c>
      <c r="E3470" s="14">
        <v>6956.52</v>
      </c>
      <c r="F3470" s="14">
        <v>6956.52</v>
      </c>
      <c r="G3470" s="11">
        <f t="shared" si="218"/>
        <v>0</v>
      </c>
      <c r="H3470" s="12">
        <f t="shared" si="219"/>
        <v>0</v>
      </c>
      <c r="I3470" s="324" t="s">
        <v>4062</v>
      </c>
      <c r="J3470" s="17">
        <f>VLOOKUP(A3470,'TB 2023'!B:J,9,0)</f>
        <v>0</v>
      </c>
      <c r="K3470" s="18">
        <f t="shared" si="217"/>
        <v>0</v>
      </c>
      <c r="L3470" s="17">
        <f>VLOOKUP(A3470,'TB 2023'!B:M,12,0)</f>
        <v>6956.52</v>
      </c>
      <c r="M3470" s="18">
        <f t="shared" si="220"/>
        <v>0</v>
      </c>
      <c r="N3470" s="14" t="e">
        <f>VLOOKUP(A3470,[1]Sheet1!$A$1:$D$65536,4,0)</f>
        <v>#N/A</v>
      </c>
      <c r="P3470" s="14" t="s">
        <v>128</v>
      </c>
      <c r="Q3470" s="14" t="s">
        <v>34</v>
      </c>
    </row>
    <row r="3471" spans="1:17" ht="12.75" hidden="1" customHeight="1">
      <c r="A3471" s="13">
        <v>82010300023</v>
      </c>
      <c r="B3471" s="14" t="s">
        <v>4257</v>
      </c>
      <c r="C3471" s="14">
        <v>0</v>
      </c>
      <c r="D3471" s="14">
        <v>0</v>
      </c>
      <c r="E3471" s="14">
        <v>0</v>
      </c>
      <c r="F3471" s="14">
        <v>15149.57</v>
      </c>
      <c r="G3471" s="11">
        <f t="shared" si="218"/>
        <v>0</v>
      </c>
      <c r="H3471" s="12">
        <f t="shared" si="219"/>
        <v>15149.57</v>
      </c>
      <c r="I3471" s="324" t="s">
        <v>4062</v>
      </c>
      <c r="J3471" s="17">
        <f>VLOOKUP(A3471,'TB 2023'!B:J,9,0)</f>
        <v>0</v>
      </c>
      <c r="K3471" s="18">
        <f t="shared" si="217"/>
        <v>0</v>
      </c>
      <c r="L3471" s="17">
        <f>VLOOKUP(A3471,'TB 2023'!B:M,12,0)</f>
        <v>15149.57</v>
      </c>
      <c r="M3471" s="18">
        <f t="shared" si="220"/>
        <v>0</v>
      </c>
      <c r="N3471" s="14" t="e">
        <f>VLOOKUP(A3471,[1]Sheet1!$A$1:$D$65536,4,0)</f>
        <v>#N/A</v>
      </c>
      <c r="P3471" s="14" t="s">
        <v>129</v>
      </c>
      <c r="Q3471" s="14" t="s">
        <v>34</v>
      </c>
    </row>
    <row r="3472" spans="1:17" ht="12.75" hidden="1" customHeight="1">
      <c r="A3472" s="13">
        <v>82020000001</v>
      </c>
      <c r="B3472" s="14" t="s">
        <v>3601</v>
      </c>
      <c r="C3472" s="14">
        <v>0</v>
      </c>
      <c r="D3472" s="14">
        <v>0</v>
      </c>
      <c r="E3472" s="14">
        <v>0</v>
      </c>
      <c r="F3472" s="14">
        <v>0</v>
      </c>
      <c r="G3472" s="11">
        <f t="shared" si="218"/>
        <v>0</v>
      </c>
      <c r="H3472" s="12">
        <f t="shared" si="219"/>
        <v>0</v>
      </c>
      <c r="I3472" s="324" t="s">
        <v>4062</v>
      </c>
      <c r="J3472" s="17">
        <f>VLOOKUP(A3472,'TB 2023'!B:J,9,0)</f>
        <v>0</v>
      </c>
      <c r="K3472" s="18">
        <f t="shared" si="217"/>
        <v>0</v>
      </c>
      <c r="L3472" s="17">
        <f>VLOOKUP(A3472,'TB 2023'!B:M,12,0)</f>
        <v>0</v>
      </c>
      <c r="M3472" s="18">
        <f t="shared" si="220"/>
        <v>0</v>
      </c>
      <c r="N3472" s="14" t="e">
        <f>VLOOKUP(A3472,[1]Sheet1!$A$1:$D$65536,4,0)</f>
        <v>#N/A</v>
      </c>
      <c r="P3472" s="14" t="s">
        <v>43</v>
      </c>
    </row>
    <row r="3473" spans="1:17" ht="12.75" hidden="1" customHeight="1">
      <c r="A3473" s="13">
        <v>82020000002</v>
      </c>
      <c r="B3473" s="14" t="s">
        <v>3602</v>
      </c>
      <c r="C3473" s="14">
        <v>0</v>
      </c>
      <c r="D3473" s="14">
        <v>0</v>
      </c>
      <c r="E3473" s="14">
        <v>0</v>
      </c>
      <c r="F3473" s="14">
        <v>0</v>
      </c>
      <c r="G3473" s="11">
        <f t="shared" si="218"/>
        <v>0</v>
      </c>
      <c r="H3473" s="12">
        <f t="shared" si="219"/>
        <v>0</v>
      </c>
      <c r="I3473" s="324" t="s">
        <v>4062</v>
      </c>
      <c r="J3473" s="17">
        <f>VLOOKUP(A3473,'TB 2023'!B:J,9,0)</f>
        <v>0</v>
      </c>
      <c r="K3473" s="18">
        <f t="shared" si="217"/>
        <v>0</v>
      </c>
      <c r="L3473" s="17">
        <f>VLOOKUP(A3473,'TB 2023'!B:M,12,0)</f>
        <v>0</v>
      </c>
      <c r="M3473" s="18">
        <f t="shared" si="220"/>
        <v>0</v>
      </c>
      <c r="N3473" s="14" t="e">
        <f>VLOOKUP(A3473,[1]Sheet1!$A$1:$D$65536,4,0)</f>
        <v>#N/A</v>
      </c>
      <c r="P3473" s="14" t="s">
        <v>98</v>
      </c>
    </row>
    <row r="3474" spans="1:17" ht="12.75" hidden="1" customHeight="1">
      <c r="A3474" s="13">
        <v>82020000003</v>
      </c>
      <c r="B3474" s="14" t="s">
        <v>3603</v>
      </c>
      <c r="C3474" s="14">
        <v>0</v>
      </c>
      <c r="D3474" s="14">
        <v>0</v>
      </c>
      <c r="E3474" s="14">
        <v>0</v>
      </c>
      <c r="F3474" s="14">
        <v>0</v>
      </c>
      <c r="G3474" s="11">
        <f t="shared" si="218"/>
        <v>0</v>
      </c>
      <c r="H3474" s="12">
        <f t="shared" si="219"/>
        <v>0</v>
      </c>
      <c r="I3474" s="324" t="s">
        <v>4062</v>
      </c>
      <c r="J3474" s="17">
        <f>VLOOKUP(A3474,'TB 2023'!B:J,9,0)</f>
        <v>0</v>
      </c>
      <c r="K3474" s="18">
        <f t="shared" si="217"/>
        <v>0</v>
      </c>
      <c r="L3474" s="17">
        <f>VLOOKUP(A3474,'TB 2023'!B:M,12,0)</f>
        <v>0</v>
      </c>
      <c r="M3474" s="18">
        <f t="shared" si="220"/>
        <v>0</v>
      </c>
      <c r="N3474" s="14" t="e">
        <f>VLOOKUP(A3474,[1]Sheet1!$A$1:$D$65536,4,0)</f>
        <v>#N/A</v>
      </c>
      <c r="P3474" s="14" t="s">
        <v>98</v>
      </c>
    </row>
    <row r="3475" spans="1:17" ht="12.75" hidden="1" customHeight="1">
      <c r="A3475" s="13">
        <v>82020000004</v>
      </c>
      <c r="B3475" s="14" t="s">
        <v>3604</v>
      </c>
      <c r="C3475" s="14">
        <v>0</v>
      </c>
      <c r="D3475" s="14">
        <v>0</v>
      </c>
      <c r="E3475" s="14">
        <v>0</v>
      </c>
      <c r="F3475" s="14">
        <v>0</v>
      </c>
      <c r="G3475" s="11">
        <f t="shared" si="218"/>
        <v>0</v>
      </c>
      <c r="H3475" s="12">
        <f t="shared" si="219"/>
        <v>0</v>
      </c>
      <c r="I3475" s="324" t="s">
        <v>4062</v>
      </c>
      <c r="J3475" s="17">
        <f>VLOOKUP(A3475,'TB 2023'!B:J,9,0)</f>
        <v>0</v>
      </c>
      <c r="K3475" s="18">
        <f t="shared" si="217"/>
        <v>0</v>
      </c>
      <c r="L3475" s="17">
        <f>VLOOKUP(A3475,'TB 2023'!B:M,12,0)</f>
        <v>0</v>
      </c>
      <c r="M3475" s="18">
        <f t="shared" si="220"/>
        <v>0</v>
      </c>
      <c r="N3475" s="14" t="e">
        <f>VLOOKUP(A3475,[1]Sheet1!$A$1:$D$65536,4,0)</f>
        <v>#N/A</v>
      </c>
      <c r="P3475" s="14" t="s">
        <v>3641</v>
      </c>
    </row>
    <row r="3476" spans="1:17" ht="12.75" hidden="1" customHeight="1">
      <c r="A3476" s="13">
        <v>82020000005</v>
      </c>
      <c r="B3476" s="14" t="s">
        <v>3605</v>
      </c>
      <c r="C3476" s="14">
        <v>0</v>
      </c>
      <c r="D3476" s="14">
        <v>0</v>
      </c>
      <c r="E3476" s="14">
        <v>0</v>
      </c>
      <c r="F3476" s="14">
        <v>0</v>
      </c>
      <c r="G3476" s="11">
        <f t="shared" si="218"/>
        <v>0</v>
      </c>
      <c r="H3476" s="12">
        <f t="shared" si="219"/>
        <v>0</v>
      </c>
      <c r="I3476" s="324" t="s">
        <v>4062</v>
      </c>
      <c r="J3476" s="17">
        <f>VLOOKUP(A3476,'TB 2023'!B:J,9,0)</f>
        <v>0</v>
      </c>
      <c r="K3476" s="18">
        <f t="shared" si="217"/>
        <v>0</v>
      </c>
      <c r="L3476" s="17">
        <f>VLOOKUP(A3476,'TB 2023'!B:M,12,0)</f>
        <v>0</v>
      </c>
      <c r="M3476" s="18">
        <f t="shared" si="220"/>
        <v>0</v>
      </c>
      <c r="N3476" s="14" t="e">
        <f>VLOOKUP(A3476,[1]Sheet1!$A$1:$D$65536,4,0)</f>
        <v>#N/A</v>
      </c>
      <c r="P3476" s="14" t="e">
        <v>#REF!</v>
      </c>
      <c r="Q3476" s="14" t="s">
        <v>24</v>
      </c>
    </row>
    <row r="3477" spans="1:17" ht="12.75" hidden="1" customHeight="1">
      <c r="A3477" s="13">
        <v>82020000006</v>
      </c>
      <c r="B3477" s="14" t="s">
        <v>3606</v>
      </c>
      <c r="C3477" s="14">
        <v>0</v>
      </c>
      <c r="D3477" s="14">
        <v>0</v>
      </c>
      <c r="E3477" s="14">
        <v>0</v>
      </c>
      <c r="F3477" s="14">
        <v>0</v>
      </c>
      <c r="G3477" s="11">
        <f t="shared" si="218"/>
        <v>0</v>
      </c>
      <c r="H3477" s="12">
        <f t="shared" si="219"/>
        <v>0</v>
      </c>
      <c r="I3477" s="324" t="s">
        <v>4062</v>
      </c>
      <c r="J3477" s="17">
        <f>VLOOKUP(A3477,'TB 2023'!B:J,9,0)</f>
        <v>0</v>
      </c>
      <c r="K3477" s="18">
        <f t="shared" si="217"/>
        <v>0</v>
      </c>
      <c r="L3477" s="17">
        <f>VLOOKUP(A3477,'TB 2023'!B:M,12,0)</f>
        <v>0</v>
      </c>
      <c r="M3477" s="18">
        <f t="shared" si="220"/>
        <v>0</v>
      </c>
      <c r="N3477" s="14" t="e">
        <f>VLOOKUP(A3477,[1]Sheet1!$A$1:$D$65536,4,0)</f>
        <v>#N/A</v>
      </c>
      <c r="P3477" s="14" t="e">
        <v>#REF!</v>
      </c>
      <c r="Q3477" s="14" t="s">
        <v>24</v>
      </c>
    </row>
    <row r="3478" spans="1:17" ht="12.75" hidden="1" customHeight="1">
      <c r="A3478" s="13">
        <v>82020000007</v>
      </c>
      <c r="B3478" s="14" t="s">
        <v>3607</v>
      </c>
      <c r="C3478" s="14">
        <v>0</v>
      </c>
      <c r="D3478" s="14">
        <v>0</v>
      </c>
      <c r="E3478" s="14">
        <v>0</v>
      </c>
      <c r="F3478" s="14">
        <v>0</v>
      </c>
      <c r="G3478" s="11">
        <f t="shared" si="218"/>
        <v>0</v>
      </c>
      <c r="H3478" s="12">
        <f t="shared" si="219"/>
        <v>0</v>
      </c>
      <c r="I3478" s="324" t="s">
        <v>4062</v>
      </c>
      <c r="J3478" s="17">
        <f>VLOOKUP(A3478,'TB 2023'!B:J,9,0)</f>
        <v>0</v>
      </c>
      <c r="K3478" s="18">
        <f t="shared" si="217"/>
        <v>0</v>
      </c>
      <c r="L3478" s="17">
        <f>VLOOKUP(A3478,'TB 2023'!B:M,12,0)</f>
        <v>0</v>
      </c>
      <c r="M3478" s="18">
        <f t="shared" si="220"/>
        <v>0</v>
      </c>
      <c r="N3478" s="14" t="e">
        <f>VLOOKUP(A3478,[1]Sheet1!$A$1:$D$65536,4,0)</f>
        <v>#N/A</v>
      </c>
      <c r="P3478" s="14" t="e">
        <v>#REF!</v>
      </c>
      <c r="Q3478" s="14" t="s">
        <v>24</v>
      </c>
    </row>
    <row r="3479" spans="1:17" ht="12.75" hidden="1" customHeight="1">
      <c r="A3479" s="13">
        <v>82020000008</v>
      </c>
      <c r="B3479" s="14" t="s">
        <v>3608</v>
      </c>
      <c r="C3479" s="14">
        <v>0</v>
      </c>
      <c r="D3479" s="14">
        <v>0</v>
      </c>
      <c r="E3479" s="14">
        <v>0</v>
      </c>
      <c r="F3479" s="14">
        <v>0</v>
      </c>
      <c r="G3479" s="11">
        <f t="shared" si="218"/>
        <v>0</v>
      </c>
      <c r="H3479" s="12">
        <f t="shared" si="219"/>
        <v>0</v>
      </c>
      <c r="I3479" s="324" t="s">
        <v>4062</v>
      </c>
      <c r="J3479" s="17">
        <f>VLOOKUP(A3479,'TB 2023'!B:J,9,0)</f>
        <v>0</v>
      </c>
      <c r="K3479" s="18">
        <f t="shared" si="217"/>
        <v>0</v>
      </c>
      <c r="L3479" s="17">
        <f>VLOOKUP(A3479,'TB 2023'!B:M,12,0)</f>
        <v>0</v>
      </c>
      <c r="M3479" s="18">
        <f t="shared" si="220"/>
        <v>0</v>
      </c>
      <c r="N3479" s="14" t="e">
        <f>VLOOKUP(A3479,[1]Sheet1!$A$1:$D$65536,4,0)</f>
        <v>#N/A</v>
      </c>
      <c r="P3479" s="14" t="e">
        <v>#REF!</v>
      </c>
      <c r="Q3479" s="14" t="s">
        <v>24</v>
      </c>
    </row>
    <row r="3480" spans="1:17" ht="12.75" hidden="1" customHeight="1">
      <c r="A3480" s="13">
        <v>82020000009</v>
      </c>
      <c r="B3480" s="14" t="s">
        <v>3609</v>
      </c>
      <c r="C3480" s="14">
        <v>0</v>
      </c>
      <c r="D3480" s="14">
        <v>0</v>
      </c>
      <c r="E3480" s="14">
        <v>0</v>
      </c>
      <c r="F3480" s="14">
        <v>0</v>
      </c>
      <c r="G3480" s="11">
        <f t="shared" si="218"/>
        <v>0</v>
      </c>
      <c r="H3480" s="12">
        <f t="shared" si="219"/>
        <v>0</v>
      </c>
      <c r="I3480" s="324" t="s">
        <v>4062</v>
      </c>
      <c r="J3480" s="17">
        <f>VLOOKUP(A3480,'TB 2023'!B:J,9,0)</f>
        <v>0</v>
      </c>
      <c r="K3480" s="18">
        <f t="shared" si="217"/>
        <v>0</v>
      </c>
      <c r="L3480" s="17">
        <f>VLOOKUP(A3480,'TB 2023'!B:M,12,0)</f>
        <v>0</v>
      </c>
      <c r="M3480" s="18">
        <f t="shared" si="220"/>
        <v>0</v>
      </c>
      <c r="N3480" s="14" t="e">
        <f>VLOOKUP(A3480,[1]Sheet1!$A$1:$D$65536,4,0)</f>
        <v>#N/A</v>
      </c>
      <c r="P3480" s="14" t="e">
        <v>#REF!</v>
      </c>
      <c r="Q3480" s="14" t="s">
        <v>24</v>
      </c>
    </row>
    <row r="3481" spans="1:17" ht="12.75" hidden="1" customHeight="1">
      <c r="A3481" s="13">
        <v>82020000010</v>
      </c>
      <c r="B3481" s="14" t="s">
        <v>3610</v>
      </c>
      <c r="C3481" s="14">
        <v>0</v>
      </c>
      <c r="D3481" s="14">
        <v>0</v>
      </c>
      <c r="E3481" s="14">
        <v>0</v>
      </c>
      <c r="F3481" s="14">
        <v>0</v>
      </c>
      <c r="G3481" s="11">
        <f t="shared" si="218"/>
        <v>0</v>
      </c>
      <c r="H3481" s="12">
        <f t="shared" si="219"/>
        <v>0</v>
      </c>
      <c r="I3481" s="324" t="s">
        <v>4062</v>
      </c>
      <c r="J3481" s="17">
        <f>VLOOKUP(A3481,'TB 2023'!B:J,9,0)</f>
        <v>0</v>
      </c>
      <c r="K3481" s="18">
        <f t="shared" si="217"/>
        <v>0</v>
      </c>
      <c r="L3481" s="17">
        <f>VLOOKUP(A3481,'TB 2023'!B:M,12,0)</f>
        <v>0</v>
      </c>
      <c r="M3481" s="18">
        <f t="shared" si="220"/>
        <v>0</v>
      </c>
      <c r="N3481" s="14" t="e">
        <f>VLOOKUP(A3481,[1]Sheet1!$A$1:$D$65536,4,0)</f>
        <v>#N/A</v>
      </c>
      <c r="P3481" s="14" t="e">
        <v>#REF!</v>
      </c>
      <c r="Q3481" s="14" t="s">
        <v>24</v>
      </c>
    </row>
    <row r="3482" spans="1:17" ht="12.75" hidden="1" customHeight="1">
      <c r="A3482" s="13">
        <v>82020000011</v>
      </c>
      <c r="B3482" s="14" t="s">
        <v>3611</v>
      </c>
      <c r="C3482" s="14">
        <v>0</v>
      </c>
      <c r="D3482" s="14">
        <v>0</v>
      </c>
      <c r="E3482" s="14">
        <v>0</v>
      </c>
      <c r="F3482" s="14">
        <v>0</v>
      </c>
      <c r="G3482" s="11">
        <f t="shared" si="218"/>
        <v>0</v>
      </c>
      <c r="H3482" s="12">
        <f t="shared" si="219"/>
        <v>0</v>
      </c>
      <c r="I3482" s="324" t="s">
        <v>4062</v>
      </c>
      <c r="J3482" s="17">
        <f>VLOOKUP(A3482,'TB 2023'!B:J,9,0)</f>
        <v>0</v>
      </c>
      <c r="K3482" s="18">
        <f t="shared" si="217"/>
        <v>0</v>
      </c>
      <c r="L3482" s="17">
        <f>VLOOKUP(A3482,'TB 2023'!B:M,12,0)</f>
        <v>0</v>
      </c>
      <c r="M3482" s="18">
        <f t="shared" si="220"/>
        <v>0</v>
      </c>
      <c r="N3482" s="14" t="e">
        <f>VLOOKUP(A3482,[1]Sheet1!$A$1:$D$65536,4,0)</f>
        <v>#N/A</v>
      </c>
      <c r="P3482" s="14" t="s">
        <v>4069</v>
      </c>
      <c r="Q3482" s="14" t="s">
        <v>56</v>
      </c>
    </row>
    <row r="3483" spans="1:17" ht="12.75" hidden="1" customHeight="1">
      <c r="A3483" s="13">
        <v>82020000012</v>
      </c>
      <c r="B3483" s="14" t="s">
        <v>3612</v>
      </c>
      <c r="C3483" s="14">
        <v>0</v>
      </c>
      <c r="D3483" s="14">
        <v>0</v>
      </c>
      <c r="E3483" s="14">
        <v>0</v>
      </c>
      <c r="F3483" s="14">
        <v>0</v>
      </c>
      <c r="G3483" s="11">
        <f t="shared" si="218"/>
        <v>0</v>
      </c>
      <c r="H3483" s="12">
        <f t="shared" si="219"/>
        <v>0</v>
      </c>
      <c r="I3483" s="324" t="s">
        <v>4062</v>
      </c>
      <c r="J3483" s="17">
        <f>VLOOKUP(A3483,'TB 2023'!B:J,9,0)</f>
        <v>0</v>
      </c>
      <c r="K3483" s="18">
        <f t="shared" si="217"/>
        <v>0</v>
      </c>
      <c r="L3483" s="17">
        <f>VLOOKUP(A3483,'TB 2023'!B:M,12,0)</f>
        <v>0</v>
      </c>
      <c r="M3483" s="18">
        <f t="shared" si="220"/>
        <v>0</v>
      </c>
      <c r="N3483" s="14" t="e">
        <f>VLOOKUP(A3483,[1]Sheet1!$A$1:$D$65536,4,0)</f>
        <v>#N/A</v>
      </c>
      <c r="P3483" s="14" t="s">
        <v>4070</v>
      </c>
      <c r="Q3483" s="14" t="s">
        <v>4070</v>
      </c>
    </row>
    <row r="3484" spans="1:17" ht="12.75" hidden="1" customHeight="1">
      <c r="A3484" s="13">
        <v>82020000013</v>
      </c>
      <c r="B3484" s="14" t="s">
        <v>3613</v>
      </c>
      <c r="C3484" s="14">
        <v>0</v>
      </c>
      <c r="D3484" s="14">
        <v>465398</v>
      </c>
      <c r="E3484" s="14">
        <v>465398</v>
      </c>
      <c r="F3484" s="14">
        <v>0</v>
      </c>
      <c r="G3484" s="11">
        <f t="shared" si="218"/>
        <v>0</v>
      </c>
      <c r="H3484" s="12">
        <f t="shared" si="219"/>
        <v>0</v>
      </c>
      <c r="I3484" s="324" t="s">
        <v>4062</v>
      </c>
      <c r="J3484" s="17">
        <f>VLOOKUP(A3484,'TB 2023'!B:J,9,0)</f>
        <v>0</v>
      </c>
      <c r="K3484" s="18">
        <f t="shared" si="217"/>
        <v>0</v>
      </c>
      <c r="L3484" s="17">
        <f>VLOOKUP(A3484,'TB 2023'!B:M,12,0)</f>
        <v>0</v>
      </c>
      <c r="M3484" s="18">
        <f t="shared" si="220"/>
        <v>0</v>
      </c>
      <c r="N3484" s="14" t="e">
        <f>VLOOKUP(A3484,[1]Sheet1!$A$1:$D$65536,4,0)</f>
        <v>#N/A</v>
      </c>
      <c r="P3484" s="14" t="s">
        <v>15</v>
      </c>
      <c r="Q3484" s="14" t="s">
        <v>66</v>
      </c>
    </row>
    <row r="3485" spans="1:17" ht="12.75" hidden="1" customHeight="1">
      <c r="A3485" s="13">
        <v>82020000014</v>
      </c>
      <c r="B3485" s="14" t="s">
        <v>3614</v>
      </c>
      <c r="C3485" s="14">
        <v>0</v>
      </c>
      <c r="D3485" s="14">
        <v>223738</v>
      </c>
      <c r="E3485" s="14">
        <v>223738</v>
      </c>
      <c r="F3485" s="14">
        <v>0</v>
      </c>
      <c r="G3485" s="11">
        <f t="shared" si="218"/>
        <v>0</v>
      </c>
      <c r="H3485" s="12">
        <f t="shared" si="219"/>
        <v>0</v>
      </c>
      <c r="I3485" s="324" t="s">
        <v>4062</v>
      </c>
      <c r="J3485" s="17">
        <f>VLOOKUP(A3485,'TB 2023'!B:J,9,0)</f>
        <v>0</v>
      </c>
      <c r="K3485" s="18">
        <f t="shared" si="217"/>
        <v>0</v>
      </c>
      <c r="L3485" s="17">
        <f>VLOOKUP(A3485,'TB 2023'!B:M,12,0)</f>
        <v>0</v>
      </c>
      <c r="M3485" s="18">
        <f t="shared" si="220"/>
        <v>0</v>
      </c>
      <c r="N3485" s="14" t="e">
        <f>VLOOKUP(A3485,[1]Sheet1!$A$1:$D$65536,4,0)</f>
        <v>#N/A</v>
      </c>
      <c r="P3485" s="14" t="e">
        <v>#REF!</v>
      </c>
      <c r="Q3485" s="14" t="s">
        <v>4044</v>
      </c>
    </row>
    <row r="3486" spans="1:17" ht="12.75" hidden="1" customHeight="1">
      <c r="A3486" s="13">
        <v>82020000015</v>
      </c>
      <c r="B3486" s="14" t="s">
        <v>3615</v>
      </c>
      <c r="C3486" s="14">
        <v>0</v>
      </c>
      <c r="D3486" s="14">
        <v>103672</v>
      </c>
      <c r="E3486" s="14">
        <v>293015</v>
      </c>
      <c r="F3486" s="14">
        <v>189343</v>
      </c>
      <c r="G3486" s="11">
        <f t="shared" si="218"/>
        <v>0</v>
      </c>
      <c r="H3486" s="12">
        <f t="shared" si="219"/>
        <v>0</v>
      </c>
      <c r="I3486" s="324" t="s">
        <v>4062</v>
      </c>
      <c r="J3486" s="17">
        <f>VLOOKUP(A3486,'TB 2023'!B:J,9,0)</f>
        <v>0</v>
      </c>
      <c r="K3486" s="18">
        <f t="shared" si="217"/>
        <v>0</v>
      </c>
      <c r="L3486" s="17">
        <f>VLOOKUP(A3486,'TB 2023'!B:M,12,0)</f>
        <v>189343</v>
      </c>
      <c r="M3486" s="18">
        <f t="shared" si="220"/>
        <v>0</v>
      </c>
      <c r="N3486" s="14" t="e">
        <f>VLOOKUP(A3486,[1]Sheet1!$A$1:$D$65536,4,0)</f>
        <v>#N/A</v>
      </c>
      <c r="P3486" s="14" t="s">
        <v>4046</v>
      </c>
      <c r="Q3486" s="14" t="s">
        <v>4046</v>
      </c>
    </row>
    <row r="3487" spans="1:17" ht="12.75" hidden="1" customHeight="1">
      <c r="A3487" s="13">
        <v>82020000016</v>
      </c>
      <c r="B3487" s="14" t="s">
        <v>3616</v>
      </c>
      <c r="C3487" s="14">
        <v>0</v>
      </c>
      <c r="D3487" s="14">
        <v>0</v>
      </c>
      <c r="E3487" s="14">
        <v>306302</v>
      </c>
      <c r="F3487" s="14">
        <v>306302</v>
      </c>
      <c r="G3487" s="11">
        <f t="shared" si="218"/>
        <v>0</v>
      </c>
      <c r="H3487" s="12">
        <f t="shared" si="219"/>
        <v>0</v>
      </c>
      <c r="I3487" s="324" t="s">
        <v>4062</v>
      </c>
      <c r="J3487" s="17">
        <f>VLOOKUP(A3487,'TB 2023'!B:J,9,0)</f>
        <v>0</v>
      </c>
      <c r="K3487" s="18">
        <f t="shared" si="217"/>
        <v>0</v>
      </c>
      <c r="L3487" s="17">
        <f>VLOOKUP(A3487,'TB 2023'!B:M,12,0)</f>
        <v>306302</v>
      </c>
      <c r="M3487" s="18">
        <f t="shared" si="220"/>
        <v>0</v>
      </c>
      <c r="N3487" s="14" t="e">
        <f>VLOOKUP(A3487,[1]Sheet1!$A$1:$D$65536,4,0)</f>
        <v>#N/A</v>
      </c>
      <c r="P3487" s="14" t="e">
        <v>#REF!</v>
      </c>
      <c r="Q3487" s="14" t="s">
        <v>24</v>
      </c>
    </row>
    <row r="3488" spans="1:17" ht="12.75" hidden="1" customHeight="1">
      <c r="A3488" s="13">
        <v>82020000017</v>
      </c>
      <c r="B3488" s="14" t="s">
        <v>3617</v>
      </c>
      <c r="C3488" s="14">
        <v>0</v>
      </c>
      <c r="D3488" s="14">
        <v>0</v>
      </c>
      <c r="E3488" s="14">
        <v>100050</v>
      </c>
      <c r="F3488" s="14">
        <v>100050</v>
      </c>
      <c r="G3488" s="11">
        <f t="shared" si="218"/>
        <v>0</v>
      </c>
      <c r="H3488" s="12">
        <f t="shared" si="219"/>
        <v>0</v>
      </c>
      <c r="I3488" s="324" t="s">
        <v>4062</v>
      </c>
      <c r="J3488" s="17">
        <f>VLOOKUP(A3488,'TB 2023'!B:J,9,0)</f>
        <v>0</v>
      </c>
      <c r="K3488" s="18">
        <f t="shared" si="217"/>
        <v>0</v>
      </c>
      <c r="L3488" s="17">
        <f>VLOOKUP(A3488,'TB 2023'!B:M,12,0)</f>
        <v>100050</v>
      </c>
      <c r="M3488" s="18">
        <f t="shared" si="220"/>
        <v>0</v>
      </c>
      <c r="N3488" s="14" t="e">
        <f>VLOOKUP(A3488,[1]Sheet1!$A$1:$D$65536,4,0)</f>
        <v>#N/A</v>
      </c>
      <c r="P3488" s="14" t="e">
        <v>#REF!</v>
      </c>
      <c r="Q3488" s="14" t="s">
        <v>24</v>
      </c>
    </row>
    <row r="3489" spans="1:17" ht="12.75" hidden="1" customHeight="1">
      <c r="A3489" s="13">
        <v>82020000018</v>
      </c>
      <c r="B3489" s="14" t="s">
        <v>3618</v>
      </c>
      <c r="C3489" s="14">
        <v>0</v>
      </c>
      <c r="D3489" s="14">
        <v>0</v>
      </c>
      <c r="E3489" s="14">
        <v>91181</v>
      </c>
      <c r="F3489" s="14">
        <v>91181</v>
      </c>
      <c r="G3489" s="11">
        <f t="shared" si="218"/>
        <v>0</v>
      </c>
      <c r="H3489" s="12">
        <f t="shared" si="219"/>
        <v>0</v>
      </c>
      <c r="I3489" s="324" t="s">
        <v>4062</v>
      </c>
      <c r="J3489" s="17">
        <f>VLOOKUP(A3489,'TB 2023'!B:J,9,0)</f>
        <v>0</v>
      </c>
      <c r="K3489" s="18">
        <f t="shared" si="217"/>
        <v>0</v>
      </c>
      <c r="L3489" s="17">
        <f>VLOOKUP(A3489,'TB 2023'!B:M,12,0)</f>
        <v>91181</v>
      </c>
      <c r="M3489" s="18">
        <f t="shared" si="220"/>
        <v>0</v>
      </c>
      <c r="N3489" s="14" t="e">
        <f>VLOOKUP(A3489,[1]Sheet1!$A$1:$D$65536,4,0)</f>
        <v>#N/A</v>
      </c>
      <c r="P3489" s="14" t="s">
        <v>23</v>
      </c>
      <c r="Q3489" s="14" t="s">
        <v>63</v>
      </c>
    </row>
    <row r="3490" spans="1:17" ht="12.75" hidden="1" customHeight="1">
      <c r="A3490" s="13">
        <v>82020000019</v>
      </c>
      <c r="B3490" s="14" t="s">
        <v>3619</v>
      </c>
      <c r="C3490" s="14">
        <v>0</v>
      </c>
      <c r="D3490" s="14">
        <v>0</v>
      </c>
      <c r="E3490" s="14">
        <v>175789</v>
      </c>
      <c r="F3490" s="14">
        <v>175789</v>
      </c>
      <c r="G3490" s="11">
        <f t="shared" si="218"/>
        <v>0</v>
      </c>
      <c r="H3490" s="12">
        <f t="shared" si="219"/>
        <v>0</v>
      </c>
      <c r="I3490" s="324" t="s">
        <v>4062</v>
      </c>
      <c r="J3490" s="17">
        <f>VLOOKUP(A3490,'TB 2023'!B:J,9,0)</f>
        <v>0</v>
      </c>
      <c r="K3490" s="18">
        <f t="shared" si="217"/>
        <v>0</v>
      </c>
      <c r="L3490" s="17">
        <f>VLOOKUP(A3490,'TB 2023'!B:M,12,0)</f>
        <v>175789</v>
      </c>
      <c r="M3490" s="18">
        <f t="shared" si="220"/>
        <v>0</v>
      </c>
      <c r="N3490" s="14" t="e">
        <f>VLOOKUP(A3490,[1]Sheet1!$A$1:$D$65536,4,0)</f>
        <v>#N/A</v>
      </c>
      <c r="P3490" s="14" t="s">
        <v>4047</v>
      </c>
      <c r="Q3490" s="14" t="s">
        <v>72</v>
      </c>
    </row>
    <row r="3491" spans="1:17" ht="12.75" hidden="1" customHeight="1">
      <c r="A3491" s="13">
        <v>82020000020</v>
      </c>
      <c r="B3491" s="14" t="s">
        <v>3620</v>
      </c>
      <c r="C3491" s="14">
        <v>0</v>
      </c>
      <c r="D3491" s="14">
        <v>0</v>
      </c>
      <c r="E3491" s="14">
        <v>231591</v>
      </c>
      <c r="F3491" s="14">
        <v>231591</v>
      </c>
      <c r="G3491" s="11">
        <f t="shared" si="218"/>
        <v>0</v>
      </c>
      <c r="H3491" s="12">
        <f t="shared" si="219"/>
        <v>0</v>
      </c>
      <c r="I3491" s="324" t="s">
        <v>4062</v>
      </c>
      <c r="J3491" s="17">
        <f>VLOOKUP(A3491,'TB 2023'!B:J,9,0)</f>
        <v>0</v>
      </c>
      <c r="K3491" s="18">
        <f t="shared" si="217"/>
        <v>0</v>
      </c>
      <c r="L3491" s="17">
        <f>VLOOKUP(A3491,'TB 2023'!B:M,12,0)</f>
        <v>231591</v>
      </c>
      <c r="M3491" s="18">
        <f t="shared" si="220"/>
        <v>0</v>
      </c>
      <c r="N3491" s="14" t="e">
        <f>VLOOKUP(A3491,[1]Sheet1!$A$1:$D$65536,4,0)</f>
        <v>#N/A</v>
      </c>
      <c r="P3491" s="14" t="s">
        <v>53</v>
      </c>
      <c r="Q3491" s="14" t="s">
        <v>114</v>
      </c>
    </row>
    <row r="3492" spans="1:17" ht="12.75" hidden="1" customHeight="1">
      <c r="A3492" s="13">
        <v>82020000021</v>
      </c>
      <c r="B3492" s="14" t="s">
        <v>3621</v>
      </c>
      <c r="C3492" s="14">
        <v>0</v>
      </c>
      <c r="D3492" s="14">
        <v>0</v>
      </c>
      <c r="E3492" s="14">
        <v>451985</v>
      </c>
      <c r="F3492" s="14">
        <v>451985</v>
      </c>
      <c r="G3492" s="11">
        <f t="shared" si="218"/>
        <v>0</v>
      </c>
      <c r="H3492" s="12">
        <f t="shared" si="219"/>
        <v>0</v>
      </c>
      <c r="I3492" s="324" t="s">
        <v>4062</v>
      </c>
      <c r="J3492" s="17">
        <f>VLOOKUP(A3492,'TB 2023'!B:J,9,0)</f>
        <v>0</v>
      </c>
      <c r="K3492" s="18">
        <f t="shared" si="217"/>
        <v>0</v>
      </c>
      <c r="L3492" s="17">
        <f>VLOOKUP(A3492,'TB 2023'!B:M,12,0)</f>
        <v>451985</v>
      </c>
      <c r="M3492" s="18">
        <f t="shared" si="220"/>
        <v>0</v>
      </c>
      <c r="N3492" s="14" t="e">
        <f>VLOOKUP(A3492,[1]Sheet1!$A$1:$D$65536,4,0)</f>
        <v>#N/A</v>
      </c>
      <c r="P3492" s="14" t="s">
        <v>14</v>
      </c>
      <c r="Q3492" s="14" t="s">
        <v>71</v>
      </c>
    </row>
    <row r="3493" spans="1:17" ht="12.75" hidden="1" customHeight="1">
      <c r="A3493" s="13">
        <v>82020000022</v>
      </c>
      <c r="B3493" s="14" t="s">
        <v>3622</v>
      </c>
      <c r="C3493" s="14">
        <v>0</v>
      </c>
      <c r="D3493" s="14">
        <v>0</v>
      </c>
      <c r="E3493" s="14">
        <v>440016.48</v>
      </c>
      <c r="F3493" s="14">
        <v>440016.48</v>
      </c>
      <c r="G3493" s="11">
        <f t="shared" si="218"/>
        <v>0</v>
      </c>
      <c r="H3493" s="12">
        <f t="shared" si="219"/>
        <v>0</v>
      </c>
      <c r="I3493" s="324" t="s">
        <v>4062</v>
      </c>
      <c r="J3493" s="17">
        <f>VLOOKUP(A3493,'TB 2023'!B:J,9,0)</f>
        <v>0</v>
      </c>
      <c r="K3493" s="18">
        <f t="shared" si="217"/>
        <v>0</v>
      </c>
      <c r="L3493" s="17">
        <f>VLOOKUP(A3493,'TB 2023'!B:M,12,0)</f>
        <v>440016.48</v>
      </c>
      <c r="M3493" s="18">
        <f t="shared" si="220"/>
        <v>0</v>
      </c>
      <c r="N3493" s="14" t="e">
        <f>VLOOKUP(A3493,[1]Sheet1!$A$1:$D$65536,4,0)</f>
        <v>#N/A</v>
      </c>
      <c r="P3493" s="14" t="s">
        <v>17</v>
      </c>
      <c r="Q3493" s="14" t="s">
        <v>67</v>
      </c>
    </row>
    <row r="3494" spans="1:17" ht="12.75" hidden="1" customHeight="1">
      <c r="A3494" s="13">
        <v>82020000023</v>
      </c>
      <c r="B3494" s="14" t="s">
        <v>3623</v>
      </c>
      <c r="C3494" s="14">
        <v>0</v>
      </c>
      <c r="D3494" s="14">
        <v>0</v>
      </c>
      <c r="E3494" s="14">
        <v>202426</v>
      </c>
      <c r="F3494" s="14">
        <v>202426</v>
      </c>
      <c r="G3494" s="11">
        <f t="shared" si="218"/>
        <v>0</v>
      </c>
      <c r="H3494" s="12">
        <f t="shared" si="219"/>
        <v>0</v>
      </c>
      <c r="I3494" s="324" t="s">
        <v>4062</v>
      </c>
      <c r="J3494" s="17">
        <f>VLOOKUP(A3494,'TB 2023'!B:J,9,0)</f>
        <v>0</v>
      </c>
      <c r="K3494" s="18">
        <f t="shared" si="217"/>
        <v>0</v>
      </c>
      <c r="L3494" s="17">
        <f>VLOOKUP(A3494,'TB 2023'!B:M,12,0)</f>
        <v>202426</v>
      </c>
      <c r="M3494" s="18">
        <f t="shared" si="220"/>
        <v>0</v>
      </c>
      <c r="N3494" s="14" t="e">
        <f>VLOOKUP(A3494,[1]Sheet1!$A$1:$D$65536,4,0)</f>
        <v>#N/A</v>
      </c>
      <c r="P3494" s="14" t="s">
        <v>23</v>
      </c>
      <c r="Q3494" s="14" t="s">
        <v>63</v>
      </c>
    </row>
    <row r="3495" spans="1:17" ht="12.75" hidden="1" customHeight="1">
      <c r="A3495" s="13">
        <v>82020000024</v>
      </c>
      <c r="B3495" s="14" t="s">
        <v>3624</v>
      </c>
      <c r="C3495" s="14">
        <v>0</v>
      </c>
      <c r="D3495" s="14">
        <v>0</v>
      </c>
      <c r="E3495" s="14">
        <v>0</v>
      </c>
      <c r="F3495" s="14">
        <v>0</v>
      </c>
      <c r="G3495" s="11">
        <f t="shared" si="218"/>
        <v>0</v>
      </c>
      <c r="H3495" s="12">
        <f t="shared" si="219"/>
        <v>0</v>
      </c>
      <c r="I3495" s="324" t="s">
        <v>4062</v>
      </c>
      <c r="J3495" s="17">
        <f>VLOOKUP(A3495,'TB 2023'!B:J,9,0)</f>
        <v>0</v>
      </c>
      <c r="K3495" s="18">
        <f t="shared" si="217"/>
        <v>0</v>
      </c>
      <c r="L3495" s="17">
        <f>VLOOKUP(A3495,'TB 2023'!B:M,12,0)</f>
        <v>0</v>
      </c>
      <c r="M3495" s="18">
        <f t="shared" si="220"/>
        <v>0</v>
      </c>
      <c r="N3495" s="14" t="e">
        <f>VLOOKUP(A3495,[1]Sheet1!$A$1:$D$65536,4,0)</f>
        <v>#N/A</v>
      </c>
      <c r="P3495" s="14" t="s">
        <v>4050</v>
      </c>
      <c r="Q3495" s="14" t="s">
        <v>62</v>
      </c>
    </row>
    <row r="3496" spans="1:17" ht="12.75" hidden="1" customHeight="1">
      <c r="A3496" s="13">
        <v>82020000025</v>
      </c>
      <c r="B3496" s="14" t="s">
        <v>3625</v>
      </c>
      <c r="C3496" s="14">
        <v>0</v>
      </c>
      <c r="D3496" s="14">
        <v>0</v>
      </c>
      <c r="E3496" s="14">
        <v>0</v>
      </c>
      <c r="F3496" s="14">
        <v>271323</v>
      </c>
      <c r="G3496" s="11">
        <f t="shared" si="218"/>
        <v>0</v>
      </c>
      <c r="H3496" s="12">
        <f t="shared" si="219"/>
        <v>271323</v>
      </c>
      <c r="I3496" s="324" t="s">
        <v>4062</v>
      </c>
      <c r="J3496" s="17">
        <f>VLOOKUP(A3496,'TB 2023'!B:J,9,0)</f>
        <v>0</v>
      </c>
      <c r="K3496" s="18">
        <f t="shared" si="217"/>
        <v>0</v>
      </c>
      <c r="L3496" s="17">
        <f>VLOOKUP(A3496,'TB 2023'!B:M,12,0)</f>
        <v>271323</v>
      </c>
      <c r="M3496" s="18">
        <f t="shared" si="220"/>
        <v>0</v>
      </c>
      <c r="N3496" s="14" t="e">
        <f>VLOOKUP(A3496,[1]Sheet1!$A$1:$D$65536,4,0)</f>
        <v>#N/A</v>
      </c>
      <c r="P3496" s="14" t="s">
        <v>23</v>
      </c>
      <c r="Q3496" s="14" t="s">
        <v>63</v>
      </c>
    </row>
    <row r="3497" spans="1:17" ht="12.75" hidden="1" customHeight="1">
      <c r="A3497" s="13">
        <v>82020000026</v>
      </c>
      <c r="B3497" s="14" t="s">
        <v>4258</v>
      </c>
      <c r="C3497" s="14">
        <v>0</v>
      </c>
      <c r="D3497" s="14">
        <v>0</v>
      </c>
      <c r="E3497" s="14">
        <v>0</v>
      </c>
      <c r="F3497" s="14">
        <v>28582</v>
      </c>
      <c r="G3497" s="11">
        <f t="shared" si="218"/>
        <v>0</v>
      </c>
      <c r="H3497" s="12">
        <f t="shared" si="219"/>
        <v>28582</v>
      </c>
      <c r="I3497" s="324" t="s">
        <v>4062</v>
      </c>
      <c r="J3497" s="17">
        <f>VLOOKUP(A3497,'TB 2023'!B:J,9,0)</f>
        <v>0</v>
      </c>
      <c r="K3497" s="18">
        <f t="shared" si="217"/>
        <v>0</v>
      </c>
      <c r="L3497" s="17">
        <f>VLOOKUP(A3497,'TB 2023'!B:M,12,0)</f>
        <v>28582</v>
      </c>
      <c r="M3497" s="18">
        <f t="shared" si="220"/>
        <v>0</v>
      </c>
      <c r="N3497" s="14" t="e">
        <f>VLOOKUP(A3497,[1]Sheet1!$A$1:$D$65536,4,0)</f>
        <v>#N/A</v>
      </c>
      <c r="P3497" s="14" t="s">
        <v>4071</v>
      </c>
      <c r="Q3497" s="14" t="s">
        <v>67</v>
      </c>
    </row>
    <row r="3498" spans="1:17" ht="12.75" hidden="1" customHeight="1">
      <c r="A3498" s="13">
        <v>82030010002</v>
      </c>
      <c r="B3498" s="14" t="s">
        <v>3626</v>
      </c>
      <c r="C3498" s="14">
        <v>0</v>
      </c>
      <c r="D3498" s="14">
        <v>6289.24</v>
      </c>
      <c r="E3498" s="14">
        <v>6289.24</v>
      </c>
      <c r="F3498" s="14">
        <v>0</v>
      </c>
      <c r="G3498" s="11">
        <f t="shared" si="218"/>
        <v>0</v>
      </c>
      <c r="H3498" s="12">
        <f t="shared" si="219"/>
        <v>0</v>
      </c>
      <c r="I3498" s="324" t="s">
        <v>4062</v>
      </c>
      <c r="J3498" s="17">
        <f>VLOOKUP(A3498,'TB 2023'!B:J,9,0)</f>
        <v>0</v>
      </c>
      <c r="K3498" s="18">
        <f t="shared" si="217"/>
        <v>0</v>
      </c>
      <c r="L3498" s="17">
        <f>VLOOKUP(A3498,'TB 2023'!B:M,12,0)</f>
        <v>0</v>
      </c>
      <c r="M3498" s="18">
        <f t="shared" si="220"/>
        <v>0</v>
      </c>
      <c r="N3498" s="14" t="e">
        <f>VLOOKUP(A3498,[1]Sheet1!$A$1:$D$65536,4,0)</f>
        <v>#N/A</v>
      </c>
      <c r="P3498" s="14" t="s">
        <v>64</v>
      </c>
      <c r="Q3498" s="14" t="s">
        <v>64</v>
      </c>
    </row>
    <row r="3499" spans="1:17" ht="12.75" hidden="1" customHeight="1">
      <c r="A3499" s="13">
        <v>82030010003</v>
      </c>
      <c r="B3499" s="14" t="s">
        <v>3627</v>
      </c>
      <c r="C3499" s="14">
        <v>0</v>
      </c>
      <c r="D3499" s="14">
        <v>0</v>
      </c>
      <c r="E3499" s="14">
        <v>7472</v>
      </c>
      <c r="F3499" s="14">
        <v>7472</v>
      </c>
      <c r="G3499" s="11">
        <f t="shared" si="218"/>
        <v>0</v>
      </c>
      <c r="H3499" s="12">
        <f t="shared" si="219"/>
        <v>0</v>
      </c>
      <c r="I3499" s="324" t="s">
        <v>4062</v>
      </c>
      <c r="J3499" s="17">
        <f>VLOOKUP(A3499,'TB 2023'!B:J,9,0)</f>
        <v>0</v>
      </c>
      <c r="K3499" s="18">
        <f t="shared" si="217"/>
        <v>0</v>
      </c>
      <c r="L3499" s="17">
        <f>VLOOKUP(A3499,'TB 2023'!B:M,12,0)</f>
        <v>7472</v>
      </c>
      <c r="M3499" s="18">
        <f t="shared" si="220"/>
        <v>0</v>
      </c>
      <c r="N3499" s="14" t="e">
        <f>VLOOKUP(A3499,[1]Sheet1!$A$1:$D$65536,4,0)</f>
        <v>#N/A</v>
      </c>
      <c r="P3499" s="14" t="s">
        <v>4072</v>
      </c>
      <c r="Q3499" s="14" t="s">
        <v>4073</v>
      </c>
    </row>
    <row r="3500" spans="1:17" ht="12.75" hidden="1" customHeight="1">
      <c r="A3500" s="13">
        <v>82030010004</v>
      </c>
      <c r="B3500" s="14" t="s">
        <v>3628</v>
      </c>
      <c r="C3500" s="14">
        <v>0</v>
      </c>
      <c r="D3500" s="14">
        <v>0</v>
      </c>
      <c r="E3500" s="14">
        <v>0</v>
      </c>
      <c r="F3500" s="14">
        <v>0</v>
      </c>
      <c r="G3500" s="11">
        <f t="shared" si="218"/>
        <v>0</v>
      </c>
      <c r="H3500" s="12">
        <f t="shared" si="219"/>
        <v>0</v>
      </c>
      <c r="I3500" s="324" t="s">
        <v>4062</v>
      </c>
      <c r="J3500" s="17">
        <f>VLOOKUP(A3500,'TB 2023'!B:J,9,0)</f>
        <v>0</v>
      </c>
      <c r="K3500" s="18">
        <f t="shared" si="217"/>
        <v>0</v>
      </c>
      <c r="L3500" s="17">
        <f>VLOOKUP(A3500,'TB 2023'!B:M,12,0)</f>
        <v>0</v>
      </c>
      <c r="M3500" s="18">
        <f t="shared" si="220"/>
        <v>0</v>
      </c>
      <c r="N3500" s="14" t="e">
        <f>VLOOKUP(A3500,[1]Sheet1!$A$1:$D$65536,4,0)</f>
        <v>#N/A</v>
      </c>
      <c r="P3500" s="14" t="s">
        <v>19</v>
      </c>
      <c r="Q3500" s="14" t="s">
        <v>19</v>
      </c>
    </row>
    <row r="3501" spans="1:17" ht="12.75" hidden="1" customHeight="1">
      <c r="A3501" s="13">
        <v>82030020009</v>
      </c>
      <c r="B3501" s="14" t="s">
        <v>3629</v>
      </c>
      <c r="C3501" s="14">
        <v>0</v>
      </c>
      <c r="D3501" s="14">
        <v>0</v>
      </c>
      <c r="E3501" s="14">
        <v>192520.27</v>
      </c>
      <c r="F3501" s="14">
        <v>192520.27</v>
      </c>
      <c r="G3501" s="11">
        <f t="shared" si="218"/>
        <v>0</v>
      </c>
      <c r="H3501" s="12">
        <f t="shared" si="219"/>
        <v>0</v>
      </c>
      <c r="I3501" s="324" t="s">
        <v>4062</v>
      </c>
      <c r="J3501" s="17">
        <f>VLOOKUP(A3501,'TB 2023'!B:J,9,0)</f>
        <v>0</v>
      </c>
      <c r="K3501" s="18">
        <f t="shared" si="217"/>
        <v>0</v>
      </c>
      <c r="L3501" s="17">
        <f>VLOOKUP(A3501,'TB 2023'!B:M,12,0)</f>
        <v>192520.27</v>
      </c>
      <c r="M3501" s="18">
        <f t="shared" si="220"/>
        <v>0</v>
      </c>
      <c r="N3501" s="14" t="e">
        <f>VLOOKUP(A3501,[1]Sheet1!$A$1:$D$65536,4,0)</f>
        <v>#N/A</v>
      </c>
      <c r="P3501" s="14" t="s">
        <v>23</v>
      </c>
      <c r="Q3501" s="14" t="s">
        <v>63</v>
      </c>
    </row>
    <row r="3502" spans="1:17" ht="12.75" hidden="1" customHeight="1">
      <c r="A3502" s="13">
        <v>82030040001</v>
      </c>
      <c r="B3502" s="14" t="s">
        <v>3630</v>
      </c>
      <c r="C3502" s="14">
        <v>0</v>
      </c>
      <c r="D3502" s="14">
        <v>0</v>
      </c>
      <c r="E3502" s="14">
        <v>707412.57000000007</v>
      </c>
      <c r="F3502" s="14">
        <v>707412.57000000007</v>
      </c>
      <c r="G3502" s="11">
        <f t="shared" si="218"/>
        <v>0</v>
      </c>
      <c r="H3502" s="12">
        <f t="shared" si="219"/>
        <v>0</v>
      </c>
      <c r="I3502" s="324" t="s">
        <v>4062</v>
      </c>
      <c r="J3502" s="17">
        <f>VLOOKUP(A3502,'TB 2023'!B:J,9,0)</f>
        <v>0</v>
      </c>
      <c r="K3502" s="18">
        <f t="shared" si="217"/>
        <v>0</v>
      </c>
      <c r="L3502" s="17">
        <f>VLOOKUP(A3502,'TB 2023'!B:M,12,0)</f>
        <v>707412.57000000007</v>
      </c>
      <c r="M3502" s="18">
        <f t="shared" si="220"/>
        <v>0</v>
      </c>
      <c r="N3502" s="14" t="e">
        <f>VLOOKUP(A3502,[1]Sheet1!$A$1:$D$65536,4,0)</f>
        <v>#N/A</v>
      </c>
      <c r="P3502" s="14" t="s">
        <v>4074</v>
      </c>
      <c r="Q3502" s="14" t="s">
        <v>4075</v>
      </c>
    </row>
    <row r="3503" spans="1:17" ht="12.75" hidden="1" customHeight="1">
      <c r="A3503" s="13">
        <v>82030060001</v>
      </c>
      <c r="B3503" s="14" t="s">
        <v>3631</v>
      </c>
      <c r="C3503" s="14">
        <v>0</v>
      </c>
      <c r="D3503" s="14">
        <v>0</v>
      </c>
      <c r="E3503" s="14">
        <v>184711</v>
      </c>
      <c r="F3503" s="14">
        <v>184711</v>
      </c>
      <c r="G3503" s="11">
        <f t="shared" si="218"/>
        <v>0</v>
      </c>
      <c r="H3503" s="12">
        <f t="shared" si="219"/>
        <v>0</v>
      </c>
      <c r="I3503" s="324" t="s">
        <v>4062</v>
      </c>
      <c r="J3503" s="17">
        <f>VLOOKUP(A3503,'TB 2023'!B:J,9,0)</f>
        <v>0</v>
      </c>
      <c r="K3503" s="18">
        <f t="shared" si="217"/>
        <v>0</v>
      </c>
      <c r="L3503" s="17">
        <f>VLOOKUP(A3503,'TB 2023'!B:M,12,0)</f>
        <v>184711</v>
      </c>
      <c r="M3503" s="18">
        <f t="shared" si="220"/>
        <v>0</v>
      </c>
      <c r="N3503" s="14" t="e">
        <f>VLOOKUP(A3503,[1]Sheet1!$A$1:$D$65536,4,0)</f>
        <v>#N/A</v>
      </c>
      <c r="P3503" s="14" t="s">
        <v>4076</v>
      </c>
      <c r="Q3503" s="14" t="s">
        <v>4075</v>
      </c>
    </row>
    <row r="3504" spans="1:17" ht="12.75" hidden="1" customHeight="1">
      <c r="A3504" s="13">
        <v>82040201001</v>
      </c>
      <c r="B3504" s="14" t="s">
        <v>3632</v>
      </c>
      <c r="C3504" s="14">
        <v>0</v>
      </c>
      <c r="D3504" s="14">
        <v>3254.69</v>
      </c>
      <c r="E3504" s="14">
        <v>0</v>
      </c>
      <c r="F3504" s="14">
        <v>1684.69</v>
      </c>
      <c r="G3504" s="11">
        <f t="shared" si="218"/>
        <v>0</v>
      </c>
      <c r="H3504" s="12">
        <f t="shared" si="219"/>
        <v>4939.38</v>
      </c>
      <c r="I3504" s="324" t="s">
        <v>4062</v>
      </c>
      <c r="J3504" s="17">
        <f>VLOOKUP(A3504,'TB 2023'!B:J,9,0)</f>
        <v>0</v>
      </c>
      <c r="K3504" s="18">
        <f t="shared" si="217"/>
        <v>0</v>
      </c>
      <c r="L3504" s="17">
        <f>VLOOKUP(A3504,'TB 2023'!B:M,12,0)</f>
        <v>1684.69</v>
      </c>
      <c r="M3504" s="18">
        <f t="shared" si="220"/>
        <v>0</v>
      </c>
      <c r="N3504" s="14" t="e">
        <f>VLOOKUP(A3504,[1]Sheet1!$A$1:$D$65536,4,0)</f>
        <v>#N/A</v>
      </c>
      <c r="P3504" s="14" t="s">
        <v>4077</v>
      </c>
      <c r="Q3504" s="14" t="s">
        <v>113</v>
      </c>
    </row>
    <row r="3505" spans="1:17" ht="12.75" hidden="1" customHeight="1">
      <c r="A3505" s="13">
        <v>82040201002</v>
      </c>
      <c r="B3505" s="14" t="s">
        <v>3633</v>
      </c>
      <c r="C3505" s="14">
        <v>0</v>
      </c>
      <c r="D3505" s="14">
        <v>12471.37</v>
      </c>
      <c r="E3505" s="14">
        <v>0</v>
      </c>
      <c r="F3505" s="14">
        <v>7999.42</v>
      </c>
      <c r="G3505" s="11">
        <f t="shared" si="218"/>
        <v>0</v>
      </c>
      <c r="H3505" s="12">
        <f t="shared" si="219"/>
        <v>20470.79</v>
      </c>
      <c r="I3505" s="324" t="s">
        <v>4062</v>
      </c>
      <c r="J3505" s="17">
        <f>VLOOKUP(A3505,'TB 2023'!B:J,9,0)</f>
        <v>0</v>
      </c>
      <c r="K3505" s="18">
        <f t="shared" si="217"/>
        <v>0</v>
      </c>
      <c r="L3505" s="17">
        <f>VLOOKUP(A3505,'TB 2023'!B:M,12,0)</f>
        <v>7999.42</v>
      </c>
      <c r="M3505" s="18">
        <f t="shared" si="220"/>
        <v>0</v>
      </c>
      <c r="N3505" s="14" t="e">
        <f>VLOOKUP(A3505,[1]Sheet1!$A$1:$D$65536,4,0)</f>
        <v>#N/A</v>
      </c>
      <c r="P3505" s="14" t="s">
        <v>4055</v>
      </c>
      <c r="Q3505" s="14" t="s">
        <v>69</v>
      </c>
    </row>
    <row r="3506" spans="1:17" ht="12.75" hidden="1" customHeight="1">
      <c r="A3506" s="13">
        <v>82040202001</v>
      </c>
      <c r="B3506" s="14" t="s">
        <v>3634</v>
      </c>
      <c r="C3506" s="14">
        <v>0</v>
      </c>
      <c r="D3506" s="14">
        <v>99699.25</v>
      </c>
      <c r="E3506" s="14">
        <v>1596.44</v>
      </c>
      <c r="F3506" s="14">
        <v>45841.46</v>
      </c>
      <c r="G3506" s="11">
        <f t="shared" si="218"/>
        <v>0</v>
      </c>
      <c r="H3506" s="12">
        <f t="shared" si="219"/>
        <v>143944.26999999999</v>
      </c>
      <c r="I3506" s="324" t="s">
        <v>4062</v>
      </c>
      <c r="J3506" s="17">
        <f>VLOOKUP(A3506,'TB 2023'!B:J,9,0)</f>
        <v>0</v>
      </c>
      <c r="K3506" s="18">
        <f t="shared" si="217"/>
        <v>0</v>
      </c>
      <c r="L3506" s="17">
        <f>VLOOKUP(A3506,'TB 2023'!B:M,12,0)</f>
        <v>45841.46</v>
      </c>
      <c r="M3506" s="18">
        <f t="shared" si="220"/>
        <v>0</v>
      </c>
      <c r="N3506" s="14" t="e">
        <f>VLOOKUP(A3506,[1]Sheet1!$A$1:$D$65536,4,0)</f>
        <v>#N/A</v>
      </c>
      <c r="P3506" s="14" t="s">
        <v>4078</v>
      </c>
      <c r="Q3506" s="14" t="s">
        <v>4079</v>
      </c>
    </row>
    <row r="3507" spans="1:17" ht="12.75" hidden="1" customHeight="1">
      <c r="A3507" s="13">
        <v>82040202002</v>
      </c>
      <c r="B3507" s="14" t="s">
        <v>3635</v>
      </c>
      <c r="C3507" s="14">
        <v>0</v>
      </c>
      <c r="D3507" s="14">
        <v>475328.91000000003</v>
      </c>
      <c r="E3507" s="14">
        <v>0</v>
      </c>
      <c r="F3507" s="14">
        <v>235098.67</v>
      </c>
      <c r="G3507" s="11">
        <f t="shared" si="218"/>
        <v>0</v>
      </c>
      <c r="H3507" s="12">
        <f t="shared" si="219"/>
        <v>710427.58000000007</v>
      </c>
      <c r="I3507" s="324" t="s">
        <v>4062</v>
      </c>
      <c r="J3507" s="17">
        <f>VLOOKUP(A3507,'TB 2023'!B:J,9,0)</f>
        <v>0</v>
      </c>
      <c r="K3507" s="18">
        <f t="shared" si="217"/>
        <v>0</v>
      </c>
      <c r="L3507" s="17">
        <f>VLOOKUP(A3507,'TB 2023'!B:M,12,0)</f>
        <v>235098.67</v>
      </c>
      <c r="M3507" s="18">
        <f t="shared" si="220"/>
        <v>0</v>
      </c>
      <c r="N3507" s="14" t="e">
        <f>VLOOKUP(A3507,[1]Sheet1!$A$1:$D$65536,4,0)</f>
        <v>#N/A</v>
      </c>
      <c r="P3507" s="14" t="s">
        <v>4055</v>
      </c>
      <c r="Q3507" s="14" t="s">
        <v>69</v>
      </c>
    </row>
    <row r="3508" spans="1:17" ht="12.75" hidden="1" customHeight="1">
      <c r="A3508" s="13">
        <v>82040202003</v>
      </c>
      <c r="B3508" s="14" t="s">
        <v>3636</v>
      </c>
      <c r="C3508" s="14">
        <v>0</v>
      </c>
      <c r="D3508" s="14">
        <v>22573.07</v>
      </c>
      <c r="E3508" s="14">
        <v>2716.88</v>
      </c>
      <c r="F3508" s="14">
        <v>17617.100000000002</v>
      </c>
      <c r="G3508" s="11">
        <f t="shared" si="218"/>
        <v>0</v>
      </c>
      <c r="H3508" s="12">
        <f t="shared" si="219"/>
        <v>37473.29</v>
      </c>
      <c r="I3508" s="324" t="s">
        <v>4062</v>
      </c>
      <c r="J3508" s="17">
        <f>VLOOKUP(A3508,'TB 2023'!B:J,9,0)</f>
        <v>0</v>
      </c>
      <c r="K3508" s="18">
        <f t="shared" si="217"/>
        <v>0</v>
      </c>
      <c r="L3508" s="17">
        <f>VLOOKUP(A3508,'TB 2023'!B:M,12,0)</f>
        <v>17617.100000000002</v>
      </c>
      <c r="M3508" s="18">
        <f t="shared" si="220"/>
        <v>0</v>
      </c>
      <c r="N3508" s="14" t="e">
        <f>VLOOKUP(A3508,[1]Sheet1!$A$1:$D$65536,4,0)</f>
        <v>#N/A</v>
      </c>
      <c r="P3508" s="14" t="s">
        <v>4080</v>
      </c>
      <c r="Q3508" s="14" t="s">
        <v>70</v>
      </c>
    </row>
    <row r="3509" spans="1:17" ht="12.75" hidden="1" customHeight="1">
      <c r="A3509" s="13">
        <v>82040202004</v>
      </c>
      <c r="B3509" s="14" t="s">
        <v>3637</v>
      </c>
      <c r="C3509" s="14">
        <v>0</v>
      </c>
      <c r="D3509" s="14">
        <v>641.66999999999996</v>
      </c>
      <c r="E3509" s="14">
        <v>0</v>
      </c>
      <c r="F3509" s="14">
        <v>461.95</v>
      </c>
      <c r="G3509" s="11">
        <f t="shared" si="218"/>
        <v>0</v>
      </c>
      <c r="H3509" s="12">
        <f t="shared" si="219"/>
        <v>1103.6199999999999</v>
      </c>
      <c r="I3509" s="324" t="s">
        <v>4062</v>
      </c>
      <c r="J3509" s="17">
        <f>VLOOKUP(A3509,'TB 2023'!B:J,9,0)</f>
        <v>0</v>
      </c>
      <c r="K3509" s="18">
        <f t="shared" si="217"/>
        <v>0</v>
      </c>
      <c r="L3509" s="17">
        <f>VLOOKUP(A3509,'TB 2023'!B:M,12,0)</f>
        <v>461.95</v>
      </c>
      <c r="M3509" s="18">
        <f t="shared" si="220"/>
        <v>0</v>
      </c>
      <c r="N3509" s="14" t="e">
        <f>VLOOKUP(A3509,[1]Sheet1!$A$1:$D$65536,4,0)</f>
        <v>#N/A</v>
      </c>
      <c r="P3509" s="14" t="s">
        <v>4055</v>
      </c>
      <c r="Q3509" s="14" t="s">
        <v>69</v>
      </c>
    </row>
    <row r="3510" spans="1:17" ht="12.75" hidden="1" customHeight="1">
      <c r="A3510" s="13">
        <v>82040202005</v>
      </c>
      <c r="B3510" s="14" t="s">
        <v>4259</v>
      </c>
      <c r="C3510" s="14">
        <v>0</v>
      </c>
      <c r="D3510" s="14">
        <v>0</v>
      </c>
      <c r="E3510" s="14">
        <v>0</v>
      </c>
      <c r="F3510" s="14">
        <v>1126.54</v>
      </c>
      <c r="G3510" s="11">
        <f t="shared" si="218"/>
        <v>0</v>
      </c>
      <c r="H3510" s="12">
        <f t="shared" si="219"/>
        <v>1126.54</v>
      </c>
      <c r="I3510" s="324" t="s">
        <v>4062</v>
      </c>
      <c r="J3510" s="17">
        <f>VLOOKUP(A3510,'TB 2023'!B:J,9,0)</f>
        <v>0</v>
      </c>
      <c r="K3510" s="18">
        <f t="shared" si="217"/>
        <v>0</v>
      </c>
      <c r="L3510" s="17">
        <f>VLOOKUP(A3510,'TB 2023'!B:M,12,0)</f>
        <v>1126.54</v>
      </c>
      <c r="M3510" s="18">
        <f t="shared" si="220"/>
        <v>0</v>
      </c>
      <c r="N3510" s="14" t="e">
        <f>VLOOKUP(A3510,[1]Sheet1!$A$1:$D$65536,4,0)</f>
        <v>#N/A</v>
      </c>
      <c r="P3510" s="14" t="s">
        <v>16</v>
      </c>
      <c r="Q3510" s="14" t="s">
        <v>4081</v>
      </c>
    </row>
    <row r="3511" spans="1:17" ht="12.75" hidden="1" customHeight="1">
      <c r="A3511" s="13">
        <v>82060200001</v>
      </c>
      <c r="B3511" s="14" t="s">
        <v>3638</v>
      </c>
      <c r="C3511" s="14">
        <v>0</v>
      </c>
      <c r="D3511" s="14">
        <v>0</v>
      </c>
      <c r="E3511" s="14">
        <v>186342.59</v>
      </c>
      <c r="F3511" s="14">
        <v>186342.59</v>
      </c>
      <c r="G3511" s="11">
        <f t="shared" si="218"/>
        <v>0</v>
      </c>
      <c r="H3511" s="12">
        <f t="shared" si="219"/>
        <v>0</v>
      </c>
      <c r="I3511" s="324" t="s">
        <v>4062</v>
      </c>
      <c r="J3511" s="17">
        <f>VLOOKUP(A3511,'TB 2023'!B:J,9,0)</f>
        <v>0</v>
      </c>
      <c r="K3511" s="18">
        <f t="shared" si="217"/>
        <v>0</v>
      </c>
      <c r="L3511" s="17">
        <f>VLOOKUP(A3511,'TB 2023'!B:M,12,0)</f>
        <v>186342.59</v>
      </c>
      <c r="M3511" s="18">
        <f t="shared" si="220"/>
        <v>0</v>
      </c>
      <c r="N3511" s="14" t="e">
        <f>VLOOKUP(A3511,[1]Sheet1!$A$1:$D$65536,4,0)</f>
        <v>#N/A</v>
      </c>
      <c r="P3511" s="14" t="s">
        <v>4055</v>
      </c>
      <c r="Q3511" s="14" t="s">
        <v>69</v>
      </c>
    </row>
    <row r="3512" spans="1:17" ht="12.75" hidden="1" customHeight="1">
      <c r="A3512" s="13">
        <v>82060200002</v>
      </c>
      <c r="B3512" s="14" t="s">
        <v>3639</v>
      </c>
      <c r="C3512" s="14">
        <v>0</v>
      </c>
      <c r="D3512" s="14">
        <v>0</v>
      </c>
      <c r="E3512" s="14">
        <v>182682.6</v>
      </c>
      <c r="F3512" s="14">
        <v>182682.6</v>
      </c>
      <c r="G3512" s="11">
        <f t="shared" si="218"/>
        <v>0</v>
      </c>
      <c r="H3512" s="12">
        <f t="shared" si="219"/>
        <v>0</v>
      </c>
      <c r="I3512" s="324" t="s">
        <v>4062</v>
      </c>
      <c r="J3512" s="17">
        <f>VLOOKUP(A3512,'TB 2023'!B:J,9,0)</f>
        <v>0</v>
      </c>
      <c r="K3512" s="18">
        <f t="shared" ref="K3512:K3575" si="221">J3512-C3512</f>
        <v>0</v>
      </c>
      <c r="L3512" s="17">
        <f>VLOOKUP(A3512,'TB 2023'!B:M,12,0)</f>
        <v>182682.6</v>
      </c>
      <c r="M3512" s="18">
        <f t="shared" si="220"/>
        <v>0</v>
      </c>
      <c r="N3512" s="14" t="e">
        <f>VLOOKUP(A3512,[1]Sheet1!$A$1:$D$65536,4,0)</f>
        <v>#N/A</v>
      </c>
      <c r="P3512" s="14" t="s">
        <v>4082</v>
      </c>
      <c r="Q3512" s="14" t="s">
        <v>4083</v>
      </c>
    </row>
    <row r="3513" spans="1:17" ht="12.75" hidden="1" customHeight="1">
      <c r="A3513" s="13">
        <v>82060400001</v>
      </c>
      <c r="B3513" s="14" t="s">
        <v>3396</v>
      </c>
      <c r="C3513" s="14">
        <v>4729323.87</v>
      </c>
      <c r="D3513" s="14">
        <v>0</v>
      </c>
      <c r="E3513" s="14">
        <v>0</v>
      </c>
      <c r="F3513" s="14">
        <v>0</v>
      </c>
      <c r="G3513" s="11">
        <f t="shared" si="218"/>
        <v>4729323.87</v>
      </c>
      <c r="H3513" s="12">
        <f t="shared" si="219"/>
        <v>0</v>
      </c>
      <c r="I3513" s="324" t="s">
        <v>4062</v>
      </c>
      <c r="J3513" s="17">
        <f>VLOOKUP(A3513,'TB 2023'!B:J,9,0)</f>
        <v>4729323.87</v>
      </c>
      <c r="K3513" s="18">
        <f t="shared" si="221"/>
        <v>0</v>
      </c>
      <c r="L3513" s="17">
        <f>VLOOKUP(A3513,'TB 2023'!B:M,12,0)</f>
        <v>0</v>
      </c>
      <c r="M3513" s="18">
        <f t="shared" si="220"/>
        <v>0</v>
      </c>
      <c r="N3513" s="14" t="e">
        <f>VLOOKUP(A3513,[1]Sheet1!$A$1:$D$65536,4,0)</f>
        <v>#N/A</v>
      </c>
      <c r="P3513" s="14" t="s">
        <v>14</v>
      </c>
      <c r="Q3513" s="14" t="s">
        <v>71</v>
      </c>
    </row>
    <row r="3514" spans="1:17" ht="12.75" hidden="1" customHeight="1">
      <c r="A3514" s="13">
        <v>82060400002</v>
      </c>
      <c r="B3514" s="14" t="s">
        <v>3640</v>
      </c>
      <c r="C3514" s="14">
        <v>0</v>
      </c>
      <c r="D3514" s="14">
        <v>0</v>
      </c>
      <c r="E3514" s="14">
        <v>0</v>
      </c>
      <c r="F3514" s="14">
        <v>0</v>
      </c>
      <c r="G3514" s="11">
        <f t="shared" si="218"/>
        <v>0</v>
      </c>
      <c r="H3514" s="12">
        <f t="shared" si="219"/>
        <v>0</v>
      </c>
      <c r="I3514" s="324" t="s">
        <v>4062</v>
      </c>
      <c r="J3514" s="17">
        <f>VLOOKUP(A3514,'TB 2023'!B:J,9,0)</f>
        <v>0</v>
      </c>
      <c r="K3514" s="18">
        <f t="shared" si="221"/>
        <v>0</v>
      </c>
      <c r="L3514" s="17">
        <f>VLOOKUP(A3514,'TB 2023'!B:M,12,0)</f>
        <v>0</v>
      </c>
      <c r="M3514" s="18">
        <f t="shared" si="220"/>
        <v>0</v>
      </c>
      <c r="N3514" s="14" t="e">
        <f>VLOOKUP(A3514,[1]Sheet1!$A$1:$D$65536,4,0)</f>
        <v>#N/A</v>
      </c>
      <c r="P3514" s="14" t="s">
        <v>14</v>
      </c>
      <c r="Q3514" s="14" t="s">
        <v>71</v>
      </c>
    </row>
    <row r="3515" spans="1:17" ht="12.75" hidden="1" customHeight="1">
      <c r="A3515" s="13">
        <v>82060500001</v>
      </c>
      <c r="B3515" s="14" t="s">
        <v>3641</v>
      </c>
      <c r="C3515" s="14">
        <v>0</v>
      </c>
      <c r="D3515" s="14">
        <v>0</v>
      </c>
      <c r="E3515" s="14">
        <v>0</v>
      </c>
      <c r="F3515" s="14">
        <v>0</v>
      </c>
      <c r="G3515" s="11">
        <f t="shared" si="218"/>
        <v>0</v>
      </c>
      <c r="H3515" s="12">
        <f t="shared" si="219"/>
        <v>0</v>
      </c>
      <c r="I3515" s="324" t="s">
        <v>4062</v>
      </c>
      <c r="J3515" s="17">
        <f>VLOOKUP(A3515,'TB 2023'!B:J,9,0)</f>
        <v>0</v>
      </c>
      <c r="K3515" s="18">
        <f t="shared" si="221"/>
        <v>0</v>
      </c>
      <c r="L3515" s="17">
        <f>VLOOKUP(A3515,'TB 2023'!B:M,12,0)</f>
        <v>0</v>
      </c>
      <c r="M3515" s="18">
        <f t="shared" si="220"/>
        <v>0</v>
      </c>
      <c r="N3515" s="14" t="e">
        <f>VLOOKUP(A3515,[1]Sheet1!$A$1:$D$65536,4,0)</f>
        <v>#N/A</v>
      </c>
      <c r="P3515" s="14" t="s">
        <v>25</v>
      </c>
      <c r="Q3515" s="14" t="s">
        <v>67</v>
      </c>
    </row>
    <row r="3516" spans="1:17" ht="12.75" hidden="1" customHeight="1">
      <c r="A3516" s="13">
        <v>83010000001</v>
      </c>
      <c r="B3516" s="14" t="s">
        <v>3642</v>
      </c>
      <c r="C3516" s="14">
        <v>0</v>
      </c>
      <c r="D3516" s="14">
        <v>0</v>
      </c>
      <c r="E3516" s="14">
        <v>1624571</v>
      </c>
      <c r="F3516" s="14">
        <v>82265.69</v>
      </c>
      <c r="G3516" s="11">
        <f t="shared" si="218"/>
        <v>1542305.31</v>
      </c>
      <c r="H3516" s="12">
        <f t="shared" si="219"/>
        <v>0</v>
      </c>
      <c r="I3516" s="324" t="s">
        <v>4062</v>
      </c>
      <c r="J3516" s="17">
        <f>VLOOKUP(A3516,'TB 2023'!B:J,9,0)</f>
        <v>0</v>
      </c>
      <c r="K3516" s="18">
        <f t="shared" si="221"/>
        <v>0</v>
      </c>
      <c r="L3516" s="17">
        <f>VLOOKUP(A3516,'TB 2023'!B:M,12,0)</f>
        <v>82265.69</v>
      </c>
      <c r="M3516" s="18">
        <f t="shared" si="220"/>
        <v>0</v>
      </c>
      <c r="N3516" s="14" t="e">
        <f>VLOOKUP(A3516,[1]Sheet1!$A$1:$D$65536,4,0)</f>
        <v>#N/A</v>
      </c>
      <c r="P3516" s="14" t="s">
        <v>22</v>
      </c>
      <c r="Q3516" s="14" t="s">
        <v>67</v>
      </c>
    </row>
    <row r="3517" spans="1:17" ht="12.75" hidden="1" customHeight="1">
      <c r="A3517" s="13">
        <v>83010000002</v>
      </c>
      <c r="B3517" s="14" t="s">
        <v>3643</v>
      </c>
      <c r="C3517" s="14">
        <v>0</v>
      </c>
      <c r="D3517" s="14">
        <v>0</v>
      </c>
      <c r="E3517" s="14">
        <v>28300</v>
      </c>
      <c r="F3517" s="14">
        <v>0</v>
      </c>
      <c r="G3517" s="11">
        <f t="shared" si="218"/>
        <v>28300</v>
      </c>
      <c r="H3517" s="12">
        <f t="shared" si="219"/>
        <v>0</v>
      </c>
      <c r="I3517" s="324" t="s">
        <v>4062</v>
      </c>
      <c r="J3517" s="17">
        <f>VLOOKUP(A3517,'TB 2023'!B:J,9,0)</f>
        <v>0</v>
      </c>
      <c r="K3517" s="18">
        <f t="shared" si="221"/>
        <v>0</v>
      </c>
      <c r="L3517" s="17">
        <f>VLOOKUP(A3517,'TB 2023'!B:M,12,0)</f>
        <v>0</v>
      </c>
      <c r="M3517" s="18">
        <f t="shared" si="220"/>
        <v>0</v>
      </c>
      <c r="N3517" s="14" t="e">
        <f>VLOOKUP(A3517,[1]Sheet1!$A$1:$D$65536,4,0)</f>
        <v>#N/A</v>
      </c>
      <c r="P3517" s="14" t="s">
        <v>4084</v>
      </c>
      <c r="Q3517" s="14" t="s">
        <v>69</v>
      </c>
    </row>
    <row r="3518" spans="1:17" ht="12.75" hidden="1" customHeight="1">
      <c r="A3518" s="13">
        <v>83010000003</v>
      </c>
      <c r="B3518" s="14" t="s">
        <v>3644</v>
      </c>
      <c r="C3518" s="14">
        <v>0</v>
      </c>
      <c r="D3518" s="14">
        <v>0</v>
      </c>
      <c r="E3518" s="14">
        <v>14000</v>
      </c>
      <c r="F3518" s="14">
        <v>0</v>
      </c>
      <c r="G3518" s="11">
        <f t="shared" si="218"/>
        <v>14000</v>
      </c>
      <c r="H3518" s="12">
        <f t="shared" si="219"/>
        <v>0</v>
      </c>
      <c r="I3518" s="324" t="s">
        <v>4062</v>
      </c>
      <c r="J3518" s="17">
        <f>VLOOKUP(A3518,'TB 2023'!B:J,9,0)</f>
        <v>0</v>
      </c>
      <c r="K3518" s="18">
        <f t="shared" si="221"/>
        <v>0</v>
      </c>
      <c r="L3518" s="17">
        <f>VLOOKUP(A3518,'TB 2023'!B:M,12,0)</f>
        <v>0</v>
      </c>
      <c r="M3518" s="18">
        <f t="shared" si="220"/>
        <v>0</v>
      </c>
      <c r="N3518" s="14" t="e">
        <f>VLOOKUP(A3518,[1]Sheet1!$A$1:$D$65536,4,0)</f>
        <v>#N/A</v>
      </c>
      <c r="P3518" s="14" t="s">
        <v>4072</v>
      </c>
      <c r="Q3518" s="14" t="s">
        <v>69</v>
      </c>
    </row>
    <row r="3519" spans="1:17" ht="12.75" hidden="1" customHeight="1">
      <c r="A3519" s="13">
        <v>83010000004</v>
      </c>
      <c r="B3519" s="14" t="s">
        <v>3645</v>
      </c>
      <c r="C3519" s="14">
        <v>0</v>
      </c>
      <c r="D3519" s="14">
        <v>0</v>
      </c>
      <c r="E3519" s="14">
        <v>40094.660000000003</v>
      </c>
      <c r="F3519" s="14">
        <v>0</v>
      </c>
      <c r="G3519" s="11">
        <f t="shared" si="218"/>
        <v>40094.660000000003</v>
      </c>
      <c r="H3519" s="12">
        <f t="shared" si="219"/>
        <v>0</v>
      </c>
      <c r="I3519" s="324" t="s">
        <v>4062</v>
      </c>
      <c r="J3519" s="17">
        <f>VLOOKUP(A3519,'TB 2023'!B:J,9,0)</f>
        <v>0</v>
      </c>
      <c r="K3519" s="18">
        <f t="shared" si="221"/>
        <v>0</v>
      </c>
      <c r="L3519" s="17">
        <f>VLOOKUP(A3519,'TB 2023'!B:M,12,0)</f>
        <v>0</v>
      </c>
      <c r="M3519" s="18">
        <f t="shared" si="220"/>
        <v>0</v>
      </c>
      <c r="N3519" s="14" t="e">
        <f>VLOOKUP(A3519,[1]Sheet1!$A$1:$D$65536,4,0)</f>
        <v>#N/A</v>
      </c>
      <c r="P3519" s="14" t="s">
        <v>4085</v>
      </c>
      <c r="Q3519" s="14" t="s">
        <v>69</v>
      </c>
    </row>
    <row r="3520" spans="1:17" ht="12.75" hidden="1" customHeight="1">
      <c r="A3520" s="13">
        <v>83010000006</v>
      </c>
      <c r="B3520" s="14" t="s">
        <v>3646</v>
      </c>
      <c r="C3520" s="14">
        <v>0</v>
      </c>
      <c r="D3520" s="14">
        <v>0</v>
      </c>
      <c r="E3520" s="14">
        <v>265481.18</v>
      </c>
      <c r="F3520" s="14">
        <v>0</v>
      </c>
      <c r="G3520" s="11">
        <f t="shared" si="218"/>
        <v>265481.18</v>
      </c>
      <c r="H3520" s="12">
        <f t="shared" si="219"/>
        <v>0</v>
      </c>
      <c r="I3520" s="324" t="s">
        <v>4062</v>
      </c>
      <c r="J3520" s="17">
        <f>VLOOKUP(A3520,'TB 2023'!B:J,9,0)</f>
        <v>0</v>
      </c>
      <c r="K3520" s="18">
        <f t="shared" si="221"/>
        <v>0</v>
      </c>
      <c r="L3520" s="17">
        <f>VLOOKUP(A3520,'TB 2023'!B:M,12,0)</f>
        <v>0</v>
      </c>
      <c r="M3520" s="18">
        <f t="shared" si="220"/>
        <v>0</v>
      </c>
      <c r="N3520" s="14" t="e">
        <f>VLOOKUP(A3520,[1]Sheet1!$A$1:$D$65536,4,0)</f>
        <v>#N/A</v>
      </c>
      <c r="P3520" s="14" t="s">
        <v>4086</v>
      </c>
      <c r="Q3520" s="14" t="s">
        <v>69</v>
      </c>
    </row>
    <row r="3521" spans="1:17" ht="12.75" hidden="1" customHeight="1">
      <c r="A3521" s="13">
        <v>83010000007</v>
      </c>
      <c r="B3521" s="14" t="s">
        <v>3647</v>
      </c>
      <c r="C3521" s="14">
        <v>0</v>
      </c>
      <c r="D3521" s="14">
        <v>0</v>
      </c>
      <c r="E3521" s="14">
        <v>46950</v>
      </c>
      <c r="F3521" s="14">
        <v>0</v>
      </c>
      <c r="G3521" s="11">
        <f t="shared" si="218"/>
        <v>46950</v>
      </c>
      <c r="H3521" s="12">
        <f t="shared" si="219"/>
        <v>0</v>
      </c>
      <c r="I3521" s="324" t="s">
        <v>4062</v>
      </c>
      <c r="J3521" s="17">
        <f>VLOOKUP(A3521,'TB 2023'!B:J,9,0)</f>
        <v>0</v>
      </c>
      <c r="K3521" s="18">
        <f t="shared" si="221"/>
        <v>0</v>
      </c>
      <c r="L3521" s="17">
        <f>VLOOKUP(A3521,'TB 2023'!B:M,12,0)</f>
        <v>0</v>
      </c>
      <c r="M3521" s="18">
        <f t="shared" si="220"/>
        <v>0</v>
      </c>
      <c r="N3521" s="14" t="e">
        <f>VLOOKUP(A3521,[1]Sheet1!$A$1:$D$65536,4,0)</f>
        <v>#N/A</v>
      </c>
      <c r="P3521" s="14" t="s">
        <v>4087</v>
      </c>
      <c r="Q3521" s="14" t="s">
        <v>69</v>
      </c>
    </row>
    <row r="3522" spans="1:17" ht="12.75" hidden="1" customHeight="1">
      <c r="A3522" s="13">
        <v>83010000009</v>
      </c>
      <c r="B3522" s="14" t="s">
        <v>3648</v>
      </c>
      <c r="C3522" s="14">
        <v>0</v>
      </c>
      <c r="D3522" s="14">
        <v>0</v>
      </c>
      <c r="E3522" s="14">
        <v>295738</v>
      </c>
      <c r="F3522" s="14">
        <v>0</v>
      </c>
      <c r="G3522" s="11">
        <f t="shared" si="218"/>
        <v>295738</v>
      </c>
      <c r="H3522" s="12">
        <f t="shared" si="219"/>
        <v>0</v>
      </c>
      <c r="I3522" s="324" t="s">
        <v>4062</v>
      </c>
      <c r="J3522" s="17">
        <f>VLOOKUP(A3522,'TB 2023'!B:J,9,0)</f>
        <v>0</v>
      </c>
      <c r="K3522" s="18">
        <f t="shared" si="221"/>
        <v>0</v>
      </c>
      <c r="L3522" s="17">
        <f>VLOOKUP(A3522,'TB 2023'!B:M,12,0)</f>
        <v>0</v>
      </c>
      <c r="M3522" s="18">
        <f t="shared" si="220"/>
        <v>0</v>
      </c>
      <c r="N3522" s="14" t="e">
        <f>VLOOKUP(A3522,[1]Sheet1!$A$1:$D$65536,4,0)</f>
        <v>#N/A</v>
      </c>
      <c r="P3522" s="14" t="s">
        <v>4088</v>
      </c>
      <c r="Q3522" s="14" t="s">
        <v>69</v>
      </c>
    </row>
    <row r="3523" spans="1:17" ht="12.75" hidden="1" customHeight="1">
      <c r="A3523" s="13">
        <v>83010000010</v>
      </c>
      <c r="B3523" s="14" t="s">
        <v>3649</v>
      </c>
      <c r="C3523" s="14">
        <v>0</v>
      </c>
      <c r="D3523" s="14">
        <v>0</v>
      </c>
      <c r="E3523" s="14">
        <v>41259</v>
      </c>
      <c r="F3523" s="14">
        <v>200</v>
      </c>
      <c r="G3523" s="11">
        <f t="shared" si="218"/>
        <v>41059</v>
      </c>
      <c r="H3523" s="12">
        <f t="shared" si="219"/>
        <v>0</v>
      </c>
      <c r="I3523" s="324" t="s">
        <v>4062</v>
      </c>
      <c r="J3523" s="17">
        <f>VLOOKUP(A3523,'TB 2023'!B:J,9,0)</f>
        <v>0</v>
      </c>
      <c r="K3523" s="18">
        <f t="shared" si="221"/>
        <v>0</v>
      </c>
      <c r="L3523" s="17">
        <f>VLOOKUP(A3523,'TB 2023'!B:M,12,0)</f>
        <v>200</v>
      </c>
      <c r="M3523" s="18">
        <f t="shared" si="220"/>
        <v>0</v>
      </c>
      <c r="N3523" s="14" t="e">
        <f>VLOOKUP(A3523,[1]Sheet1!$A$1:$D$65536,4,0)</f>
        <v>#N/A</v>
      </c>
      <c r="P3523" s="14" t="s">
        <v>4089</v>
      </c>
      <c r="Q3523" s="14" t="s">
        <v>69</v>
      </c>
    </row>
    <row r="3524" spans="1:17" ht="12.75" hidden="1" customHeight="1">
      <c r="A3524" s="13">
        <v>83010000011</v>
      </c>
      <c r="B3524" s="14" t="s">
        <v>3650</v>
      </c>
      <c r="C3524" s="14">
        <v>0</v>
      </c>
      <c r="D3524" s="14">
        <v>0</v>
      </c>
      <c r="E3524" s="14">
        <v>102101.01000000001</v>
      </c>
      <c r="F3524" s="14">
        <v>0</v>
      </c>
      <c r="G3524" s="11">
        <f t="shared" si="218"/>
        <v>102101.01000000001</v>
      </c>
      <c r="H3524" s="12">
        <f t="shared" si="219"/>
        <v>0</v>
      </c>
      <c r="I3524" s="324" t="s">
        <v>4062</v>
      </c>
      <c r="J3524" s="17">
        <f>VLOOKUP(A3524,'TB 2023'!B:J,9,0)</f>
        <v>0</v>
      </c>
      <c r="K3524" s="18">
        <f t="shared" si="221"/>
        <v>0</v>
      </c>
      <c r="L3524" s="17">
        <f>VLOOKUP(A3524,'TB 2023'!B:M,12,0)</f>
        <v>0</v>
      </c>
      <c r="M3524" s="18">
        <f t="shared" si="220"/>
        <v>0</v>
      </c>
      <c r="N3524" s="14" t="e">
        <f>VLOOKUP(A3524,[1]Sheet1!$A$1:$D$65536,4,0)</f>
        <v>#N/A</v>
      </c>
      <c r="P3524" s="14" t="s">
        <v>4090</v>
      </c>
      <c r="Q3524" s="14" t="s">
        <v>69</v>
      </c>
    </row>
    <row r="3525" spans="1:17" ht="12.75" hidden="1" customHeight="1">
      <c r="A3525" s="13">
        <v>83010000012</v>
      </c>
      <c r="B3525" s="14" t="s">
        <v>3651</v>
      </c>
      <c r="C3525" s="14">
        <v>0</v>
      </c>
      <c r="D3525" s="14">
        <v>0</v>
      </c>
      <c r="E3525" s="14">
        <v>44514</v>
      </c>
      <c r="F3525" s="14">
        <v>0</v>
      </c>
      <c r="G3525" s="11">
        <f t="shared" si="218"/>
        <v>44514</v>
      </c>
      <c r="H3525" s="12">
        <f t="shared" si="219"/>
        <v>0</v>
      </c>
      <c r="I3525" s="324" t="s">
        <v>4062</v>
      </c>
      <c r="J3525" s="17">
        <f>VLOOKUP(A3525,'TB 2023'!B:J,9,0)</f>
        <v>0</v>
      </c>
      <c r="K3525" s="18">
        <f t="shared" si="221"/>
        <v>0</v>
      </c>
      <c r="L3525" s="17">
        <f>VLOOKUP(A3525,'TB 2023'!B:M,12,0)</f>
        <v>0</v>
      </c>
      <c r="M3525" s="18">
        <f t="shared" si="220"/>
        <v>0</v>
      </c>
      <c r="N3525" s="14" t="e">
        <f>VLOOKUP(A3525,[1]Sheet1!$A$1:$D$65536,4,0)</f>
        <v>#N/A</v>
      </c>
      <c r="P3525" s="14" t="s">
        <v>4091</v>
      </c>
      <c r="Q3525" s="14" t="s">
        <v>69</v>
      </c>
    </row>
    <row r="3526" spans="1:17" ht="12.75" hidden="1" customHeight="1">
      <c r="A3526" s="13">
        <v>83010000013</v>
      </c>
      <c r="B3526" s="14" t="s">
        <v>3652</v>
      </c>
      <c r="C3526" s="14">
        <v>0</v>
      </c>
      <c r="D3526" s="14">
        <v>0</v>
      </c>
      <c r="E3526" s="14">
        <v>478</v>
      </c>
      <c r="F3526" s="14">
        <v>0</v>
      </c>
      <c r="G3526" s="11">
        <f t="shared" ref="G3526:G3589" si="222">IF((C3526+E3526)-(D3526+F3526)&lt;0,0,(C3526+E3526)-(D3526+F3526))</f>
        <v>478</v>
      </c>
      <c r="H3526" s="12">
        <f t="shared" ref="H3526:H3589" si="223">-IF((C3526+E3526)-(D3526+F3526)&lt;0,(C3526+E3526)-(D3526+F3526),0)</f>
        <v>0</v>
      </c>
      <c r="I3526" s="324" t="s">
        <v>4062</v>
      </c>
      <c r="J3526" s="17">
        <f>VLOOKUP(A3526,'TB 2023'!B:J,9,0)</f>
        <v>0</v>
      </c>
      <c r="K3526" s="18">
        <f t="shared" si="221"/>
        <v>0</v>
      </c>
      <c r="L3526" s="17">
        <f>VLOOKUP(A3526,'TB 2023'!B:M,12,0)</f>
        <v>0</v>
      </c>
      <c r="M3526" s="18">
        <f t="shared" ref="M3526:M3589" si="224">L3526-F3526</f>
        <v>0</v>
      </c>
      <c r="N3526" s="14" t="e">
        <f>VLOOKUP(A3526,[1]Sheet1!$A$1:$D$65536,4,0)</f>
        <v>#N/A</v>
      </c>
      <c r="P3526" s="14" t="s">
        <v>4092</v>
      </c>
      <c r="Q3526" s="14" t="s">
        <v>69</v>
      </c>
    </row>
    <row r="3527" spans="1:17" ht="12.75" hidden="1" customHeight="1">
      <c r="A3527" s="13">
        <v>83010000014</v>
      </c>
      <c r="B3527" s="14" t="s">
        <v>3653</v>
      </c>
      <c r="C3527" s="14">
        <v>0</v>
      </c>
      <c r="D3527" s="14">
        <v>0</v>
      </c>
      <c r="E3527" s="14">
        <v>25868.28</v>
      </c>
      <c r="F3527" s="14">
        <v>0</v>
      </c>
      <c r="G3527" s="11">
        <f t="shared" si="222"/>
        <v>25868.28</v>
      </c>
      <c r="H3527" s="12">
        <f t="shared" si="223"/>
        <v>0</v>
      </c>
      <c r="I3527" s="324" t="s">
        <v>4062</v>
      </c>
      <c r="J3527" s="17">
        <f>VLOOKUP(A3527,'TB 2023'!B:J,9,0)</f>
        <v>0</v>
      </c>
      <c r="K3527" s="18">
        <f t="shared" si="221"/>
        <v>0</v>
      </c>
      <c r="L3527" s="17">
        <f>VLOOKUP(A3527,'TB 2023'!B:M,12,0)</f>
        <v>0</v>
      </c>
      <c r="M3527" s="18">
        <f t="shared" si="224"/>
        <v>0</v>
      </c>
      <c r="N3527" s="14" t="e">
        <f>VLOOKUP(A3527,[1]Sheet1!$A$1:$D$65536,4,0)</f>
        <v>#N/A</v>
      </c>
      <c r="P3527" s="14" t="s">
        <v>4093</v>
      </c>
      <c r="Q3527" s="14" t="s">
        <v>4094</v>
      </c>
    </row>
    <row r="3528" spans="1:17" ht="12.75" hidden="1" customHeight="1">
      <c r="A3528" s="13">
        <v>83010000015</v>
      </c>
      <c r="B3528" s="14" t="s">
        <v>3654</v>
      </c>
      <c r="C3528" s="14">
        <v>0</v>
      </c>
      <c r="D3528" s="14">
        <v>0</v>
      </c>
      <c r="E3528" s="14">
        <v>169454.05000000002</v>
      </c>
      <c r="F3528" s="14">
        <v>0</v>
      </c>
      <c r="G3528" s="11">
        <f t="shared" si="222"/>
        <v>169454.05000000002</v>
      </c>
      <c r="H3528" s="12">
        <f t="shared" si="223"/>
        <v>0</v>
      </c>
      <c r="I3528" s="324" t="s">
        <v>4062</v>
      </c>
      <c r="J3528" s="17">
        <f>VLOOKUP(A3528,'TB 2023'!B:J,9,0)</f>
        <v>0</v>
      </c>
      <c r="K3528" s="18">
        <f t="shared" si="221"/>
        <v>0</v>
      </c>
      <c r="L3528" s="17">
        <f>VLOOKUP(A3528,'TB 2023'!B:M,12,0)</f>
        <v>0</v>
      </c>
      <c r="M3528" s="18">
        <f t="shared" si="224"/>
        <v>0</v>
      </c>
      <c r="N3528" s="14" t="e">
        <f>VLOOKUP(A3528,[1]Sheet1!$A$1:$D$65536,4,0)</f>
        <v>#N/A</v>
      </c>
      <c r="P3528" s="14" t="s">
        <v>4095</v>
      </c>
      <c r="Q3528" s="14" t="s">
        <v>69</v>
      </c>
    </row>
    <row r="3529" spans="1:17" ht="12.75" hidden="1" customHeight="1">
      <c r="A3529" s="13">
        <v>83010000016</v>
      </c>
      <c r="B3529" s="14" t="s">
        <v>3655</v>
      </c>
      <c r="C3529" s="14">
        <v>0</v>
      </c>
      <c r="D3529" s="14">
        <v>0</v>
      </c>
      <c r="E3529" s="14">
        <v>15296</v>
      </c>
      <c r="F3529" s="14">
        <v>0</v>
      </c>
      <c r="G3529" s="11">
        <f t="shared" si="222"/>
        <v>15296</v>
      </c>
      <c r="H3529" s="12">
        <f t="shared" si="223"/>
        <v>0</v>
      </c>
      <c r="I3529" s="324" t="s">
        <v>4062</v>
      </c>
      <c r="J3529" s="17">
        <f>VLOOKUP(A3529,'TB 2023'!B:J,9,0)</f>
        <v>0</v>
      </c>
      <c r="K3529" s="18">
        <f t="shared" si="221"/>
        <v>0</v>
      </c>
      <c r="L3529" s="17">
        <f>VLOOKUP(A3529,'TB 2023'!B:M,12,0)</f>
        <v>0</v>
      </c>
      <c r="M3529" s="18">
        <f t="shared" si="224"/>
        <v>0</v>
      </c>
      <c r="N3529" s="14" t="e">
        <f>VLOOKUP(A3529,[1]Sheet1!$A$1:$D$65536,4,0)</f>
        <v>#N/A</v>
      </c>
      <c r="P3529" s="14" t="s">
        <v>4096</v>
      </c>
      <c r="Q3529" s="14" t="s">
        <v>69</v>
      </c>
    </row>
    <row r="3530" spans="1:17" ht="12.75" hidden="1" customHeight="1">
      <c r="A3530" s="13">
        <v>83010000018</v>
      </c>
      <c r="B3530" s="14" t="s">
        <v>3656</v>
      </c>
      <c r="C3530" s="14">
        <v>0</v>
      </c>
      <c r="D3530" s="14">
        <v>0</v>
      </c>
      <c r="E3530" s="14">
        <v>221280.56</v>
      </c>
      <c r="F3530" s="14">
        <v>30300.25</v>
      </c>
      <c r="G3530" s="11">
        <f t="shared" si="222"/>
        <v>190980.31</v>
      </c>
      <c r="H3530" s="12">
        <f t="shared" si="223"/>
        <v>0</v>
      </c>
      <c r="I3530" s="324" t="s">
        <v>4062</v>
      </c>
      <c r="J3530" s="17">
        <f>VLOOKUP(A3530,'TB 2023'!B:J,9,0)</f>
        <v>0</v>
      </c>
      <c r="K3530" s="18">
        <f t="shared" si="221"/>
        <v>0</v>
      </c>
      <c r="L3530" s="17">
        <f>VLOOKUP(A3530,'TB 2023'!B:M,12,0)</f>
        <v>30300.25</v>
      </c>
      <c r="M3530" s="18">
        <f t="shared" si="224"/>
        <v>0</v>
      </c>
      <c r="N3530" s="14" t="e">
        <f>VLOOKUP(A3530,[1]Sheet1!$A$1:$D$65536,4,0)</f>
        <v>#N/A</v>
      </c>
      <c r="P3530" s="14" t="s">
        <v>104</v>
      </c>
      <c r="Q3530" s="14" t="s">
        <v>68</v>
      </c>
    </row>
    <row r="3531" spans="1:17" ht="12.75" hidden="1" customHeight="1">
      <c r="A3531" s="13">
        <v>83010000019</v>
      </c>
      <c r="B3531" s="14" t="s">
        <v>3657</v>
      </c>
      <c r="C3531" s="14">
        <v>0</v>
      </c>
      <c r="D3531" s="14">
        <v>0</v>
      </c>
      <c r="E3531" s="14">
        <v>59827.630000000005</v>
      </c>
      <c r="F3531" s="14">
        <v>0</v>
      </c>
      <c r="G3531" s="11">
        <f t="shared" si="222"/>
        <v>59827.630000000005</v>
      </c>
      <c r="H3531" s="12">
        <f t="shared" si="223"/>
        <v>0</v>
      </c>
      <c r="I3531" s="324" t="s">
        <v>4062</v>
      </c>
      <c r="J3531" s="17">
        <f>VLOOKUP(A3531,'TB 2023'!B:J,9,0)</f>
        <v>0</v>
      </c>
      <c r="K3531" s="18">
        <f t="shared" si="221"/>
        <v>0</v>
      </c>
      <c r="L3531" s="17">
        <f>VLOOKUP(A3531,'TB 2023'!B:M,12,0)</f>
        <v>0</v>
      </c>
      <c r="M3531" s="18">
        <f t="shared" si="224"/>
        <v>0</v>
      </c>
      <c r="N3531" s="14" t="e">
        <f>VLOOKUP(A3531,[1]Sheet1!$A$1:$D$65536,4,0)</f>
        <v>#N/A</v>
      </c>
      <c r="P3531" s="14" t="s">
        <v>104</v>
      </c>
      <c r="Q3531" s="14" t="s">
        <v>68</v>
      </c>
    </row>
    <row r="3532" spans="1:17" ht="12.75" hidden="1" customHeight="1">
      <c r="A3532" s="13">
        <v>83010000020</v>
      </c>
      <c r="B3532" s="14" t="s">
        <v>3658</v>
      </c>
      <c r="C3532" s="14">
        <v>0</v>
      </c>
      <c r="D3532" s="14">
        <v>0</v>
      </c>
      <c r="E3532" s="14">
        <v>8313</v>
      </c>
      <c r="F3532" s="14">
        <v>0</v>
      </c>
      <c r="G3532" s="11">
        <f t="shared" si="222"/>
        <v>8313</v>
      </c>
      <c r="H3532" s="12">
        <f t="shared" si="223"/>
        <v>0</v>
      </c>
      <c r="I3532" s="324" t="s">
        <v>4062</v>
      </c>
      <c r="J3532" s="17">
        <f>VLOOKUP(A3532,'TB 2023'!B:J,9,0)</f>
        <v>0</v>
      </c>
      <c r="K3532" s="18">
        <f t="shared" si="221"/>
        <v>0</v>
      </c>
      <c r="L3532" s="17">
        <f>VLOOKUP(A3532,'TB 2023'!B:M,12,0)</f>
        <v>0</v>
      </c>
      <c r="M3532" s="18">
        <f t="shared" si="224"/>
        <v>0</v>
      </c>
      <c r="N3532" s="14" t="e">
        <f>VLOOKUP(A3532,[1]Sheet1!$A$1:$D$65536,4,0)</f>
        <v>#N/A</v>
      </c>
      <c r="P3532" s="14" t="s">
        <v>104</v>
      </c>
      <c r="Q3532" s="14" t="s">
        <v>68</v>
      </c>
    </row>
    <row r="3533" spans="1:17" ht="12.75" hidden="1" customHeight="1">
      <c r="A3533" s="13">
        <v>83010000021</v>
      </c>
      <c r="B3533" s="14" t="s">
        <v>3659</v>
      </c>
      <c r="C3533" s="14">
        <v>0</v>
      </c>
      <c r="D3533" s="14">
        <v>0</v>
      </c>
      <c r="E3533" s="14">
        <v>5586</v>
      </c>
      <c r="F3533" s="14">
        <v>0</v>
      </c>
      <c r="G3533" s="11">
        <f t="shared" si="222"/>
        <v>5586</v>
      </c>
      <c r="H3533" s="12">
        <f t="shared" si="223"/>
        <v>0</v>
      </c>
      <c r="I3533" s="324" t="s">
        <v>4062</v>
      </c>
      <c r="J3533" s="17">
        <f>VLOOKUP(A3533,'TB 2023'!B:J,9,0)</f>
        <v>0</v>
      </c>
      <c r="K3533" s="18">
        <f t="shared" si="221"/>
        <v>0</v>
      </c>
      <c r="L3533" s="17">
        <f>VLOOKUP(A3533,'TB 2023'!B:M,12,0)</f>
        <v>0</v>
      </c>
      <c r="M3533" s="18">
        <f t="shared" si="224"/>
        <v>0</v>
      </c>
      <c r="N3533" s="14" t="e">
        <f>VLOOKUP(A3533,[1]Sheet1!$A$1:$D$65536,4,0)</f>
        <v>#N/A</v>
      </c>
      <c r="P3533" s="14" t="s">
        <v>69</v>
      </c>
      <c r="Q3533" s="14" t="s">
        <v>69</v>
      </c>
    </row>
    <row r="3534" spans="1:17" ht="12.75" hidden="1" customHeight="1">
      <c r="A3534" s="13">
        <v>83010000022</v>
      </c>
      <c r="B3534" s="14" t="s">
        <v>3660</v>
      </c>
      <c r="C3534" s="14">
        <v>0</v>
      </c>
      <c r="D3534" s="14">
        <v>0</v>
      </c>
      <c r="E3534" s="14">
        <v>135949.41</v>
      </c>
      <c r="F3534" s="14">
        <v>0</v>
      </c>
      <c r="G3534" s="11">
        <f t="shared" si="222"/>
        <v>135949.41</v>
      </c>
      <c r="H3534" s="12">
        <f t="shared" si="223"/>
        <v>0</v>
      </c>
      <c r="I3534" s="324" t="s">
        <v>4062</v>
      </c>
      <c r="J3534" s="17">
        <f>VLOOKUP(A3534,'TB 2023'!B:J,9,0)</f>
        <v>0</v>
      </c>
      <c r="K3534" s="18">
        <f t="shared" si="221"/>
        <v>0</v>
      </c>
      <c r="L3534" s="17">
        <f>VLOOKUP(A3534,'TB 2023'!B:M,12,0)</f>
        <v>0</v>
      </c>
      <c r="M3534" s="18">
        <f t="shared" si="224"/>
        <v>0</v>
      </c>
      <c r="N3534" s="14" t="e">
        <f>VLOOKUP(A3534,[1]Sheet1!$A$1:$D$65536,4,0)</f>
        <v>#N/A</v>
      </c>
      <c r="P3534" s="14" t="s">
        <v>27</v>
      </c>
      <c r="Q3534" s="14" t="s">
        <v>27</v>
      </c>
    </row>
    <row r="3535" spans="1:17" ht="12.75" hidden="1" customHeight="1">
      <c r="A3535" s="13">
        <v>83010000023</v>
      </c>
      <c r="B3535" s="14" t="s">
        <v>3415</v>
      </c>
      <c r="C3535" s="14">
        <v>0</v>
      </c>
      <c r="D3535" s="14">
        <v>0</v>
      </c>
      <c r="E3535" s="14">
        <v>282689</v>
      </c>
      <c r="F3535" s="14">
        <v>0</v>
      </c>
      <c r="G3535" s="11">
        <f t="shared" si="222"/>
        <v>282689</v>
      </c>
      <c r="H3535" s="12">
        <f t="shared" si="223"/>
        <v>0</v>
      </c>
      <c r="I3535" s="324" t="s">
        <v>4062</v>
      </c>
      <c r="J3535" s="17">
        <f>VLOOKUP(A3535,'TB 2023'!B:J,9,0)</f>
        <v>0</v>
      </c>
      <c r="K3535" s="18">
        <f t="shared" si="221"/>
        <v>0</v>
      </c>
      <c r="L3535" s="17">
        <f>VLOOKUP(A3535,'TB 2023'!B:M,12,0)</f>
        <v>0</v>
      </c>
      <c r="M3535" s="18">
        <f t="shared" si="224"/>
        <v>0</v>
      </c>
      <c r="N3535" s="14" t="e">
        <f>VLOOKUP(A3535,[1]Sheet1!$A$1:$D$65536,4,0)</f>
        <v>#N/A</v>
      </c>
      <c r="P3535" s="14" t="s">
        <v>113</v>
      </c>
      <c r="Q3535" s="14" t="s">
        <v>113</v>
      </c>
    </row>
    <row r="3536" spans="1:17" ht="12.75" hidden="1" customHeight="1">
      <c r="A3536" s="13">
        <v>83010000024</v>
      </c>
      <c r="B3536" s="14" t="s">
        <v>3661</v>
      </c>
      <c r="C3536" s="14">
        <v>0</v>
      </c>
      <c r="D3536" s="14">
        <v>0</v>
      </c>
      <c r="E3536" s="14">
        <v>96617.97</v>
      </c>
      <c r="F3536" s="14">
        <v>0</v>
      </c>
      <c r="G3536" s="11">
        <f t="shared" si="222"/>
        <v>96617.97</v>
      </c>
      <c r="H3536" s="12">
        <f t="shared" si="223"/>
        <v>0</v>
      </c>
      <c r="I3536" s="324" t="s">
        <v>4062</v>
      </c>
      <c r="J3536" s="17">
        <f>VLOOKUP(A3536,'TB 2023'!B:J,9,0)</f>
        <v>0</v>
      </c>
      <c r="K3536" s="18">
        <f t="shared" si="221"/>
        <v>0</v>
      </c>
      <c r="L3536" s="17">
        <f>VLOOKUP(A3536,'TB 2023'!B:M,12,0)</f>
        <v>0</v>
      </c>
      <c r="M3536" s="18">
        <f t="shared" si="224"/>
        <v>0</v>
      </c>
      <c r="N3536" s="14" t="e">
        <f>VLOOKUP(A3536,[1]Sheet1!$A$1:$D$65536,4,0)</f>
        <v>#N/A</v>
      </c>
      <c r="P3536" s="14" t="s">
        <v>4097</v>
      </c>
      <c r="Q3536" s="14" t="s">
        <v>69</v>
      </c>
    </row>
    <row r="3537" spans="1:17" ht="12.75" hidden="1" customHeight="1">
      <c r="A3537" s="13">
        <v>83010000026</v>
      </c>
      <c r="B3537" s="14" t="s">
        <v>3662</v>
      </c>
      <c r="C3537" s="14">
        <v>0</v>
      </c>
      <c r="D3537" s="14">
        <v>0</v>
      </c>
      <c r="E3537" s="14">
        <v>12662.66</v>
      </c>
      <c r="F3537" s="14">
        <v>0</v>
      </c>
      <c r="G3537" s="11">
        <f t="shared" si="222"/>
        <v>12662.66</v>
      </c>
      <c r="H3537" s="12">
        <f t="shared" si="223"/>
        <v>0</v>
      </c>
      <c r="I3537" s="324" t="s">
        <v>4062</v>
      </c>
      <c r="J3537" s="17">
        <f>VLOOKUP(A3537,'TB 2023'!B:J,9,0)</f>
        <v>0</v>
      </c>
      <c r="K3537" s="18">
        <f t="shared" si="221"/>
        <v>0</v>
      </c>
      <c r="L3537" s="17">
        <f>VLOOKUP(A3537,'TB 2023'!B:M,12,0)</f>
        <v>0</v>
      </c>
      <c r="M3537" s="18">
        <f t="shared" si="224"/>
        <v>0</v>
      </c>
      <c r="N3537" s="14" t="e">
        <f>VLOOKUP(A3537,[1]Sheet1!$A$1:$D$65536,4,0)</f>
        <v>#N/A</v>
      </c>
      <c r="P3537" s="14" t="s">
        <v>4098</v>
      </c>
      <c r="Q3537" s="14" t="s">
        <v>69</v>
      </c>
    </row>
    <row r="3538" spans="1:17" ht="12.75" hidden="1" customHeight="1">
      <c r="A3538" s="13">
        <v>83010000027</v>
      </c>
      <c r="B3538" s="14" t="s">
        <v>3418</v>
      </c>
      <c r="C3538" s="14">
        <v>0</v>
      </c>
      <c r="D3538" s="14">
        <v>0</v>
      </c>
      <c r="E3538" s="14">
        <v>171672.9</v>
      </c>
      <c r="F3538" s="14">
        <v>3612</v>
      </c>
      <c r="G3538" s="11">
        <f t="shared" si="222"/>
        <v>168060.9</v>
      </c>
      <c r="H3538" s="12">
        <f t="shared" si="223"/>
        <v>0</v>
      </c>
      <c r="I3538" s="324" t="s">
        <v>4062</v>
      </c>
      <c r="J3538" s="17">
        <f>VLOOKUP(A3538,'TB 2023'!B:J,9,0)</f>
        <v>0</v>
      </c>
      <c r="K3538" s="18">
        <f t="shared" si="221"/>
        <v>0</v>
      </c>
      <c r="L3538" s="17">
        <f>VLOOKUP(A3538,'TB 2023'!B:M,12,0)</f>
        <v>3612</v>
      </c>
      <c r="M3538" s="18">
        <f t="shared" si="224"/>
        <v>0</v>
      </c>
      <c r="N3538" s="14" t="e">
        <f>VLOOKUP(A3538,[1]Sheet1!$A$1:$D$65536,4,0)</f>
        <v>#N/A</v>
      </c>
      <c r="P3538" s="14" t="s">
        <v>4099</v>
      </c>
      <c r="Q3538" s="14" t="s">
        <v>69</v>
      </c>
    </row>
    <row r="3539" spans="1:17" ht="12.75" hidden="1" customHeight="1">
      <c r="A3539" s="13">
        <v>83010000028</v>
      </c>
      <c r="B3539" s="14" t="s">
        <v>3663</v>
      </c>
      <c r="C3539" s="14">
        <v>0</v>
      </c>
      <c r="D3539" s="14">
        <v>0</v>
      </c>
      <c r="E3539" s="14">
        <v>91191.72</v>
      </c>
      <c r="F3539" s="14">
        <v>0</v>
      </c>
      <c r="G3539" s="11">
        <f t="shared" si="222"/>
        <v>91191.72</v>
      </c>
      <c r="H3539" s="12">
        <f t="shared" si="223"/>
        <v>0</v>
      </c>
      <c r="I3539" s="324" t="s">
        <v>4062</v>
      </c>
      <c r="J3539" s="17">
        <f>VLOOKUP(A3539,'TB 2023'!B:J,9,0)</f>
        <v>0</v>
      </c>
      <c r="K3539" s="18">
        <f t="shared" si="221"/>
        <v>0</v>
      </c>
      <c r="L3539" s="17">
        <f>VLOOKUP(A3539,'TB 2023'!B:M,12,0)</f>
        <v>0</v>
      </c>
      <c r="M3539" s="18">
        <f t="shared" si="224"/>
        <v>0</v>
      </c>
      <c r="N3539" s="14" t="e">
        <f>VLOOKUP(A3539,[1]Sheet1!$A$1:$D$65536,4,0)</f>
        <v>#N/A</v>
      </c>
      <c r="P3539" s="14" t="s">
        <v>4100</v>
      </c>
      <c r="Q3539" s="14" t="s">
        <v>4060</v>
      </c>
    </row>
    <row r="3540" spans="1:17" ht="12.75" hidden="1" customHeight="1">
      <c r="A3540" s="13">
        <v>83010000030</v>
      </c>
      <c r="B3540" s="14" t="s">
        <v>3664</v>
      </c>
      <c r="C3540" s="14">
        <v>0</v>
      </c>
      <c r="D3540" s="14">
        <v>0</v>
      </c>
      <c r="E3540" s="14">
        <v>1960.2</v>
      </c>
      <c r="F3540" s="14">
        <v>0</v>
      </c>
      <c r="G3540" s="11">
        <f t="shared" si="222"/>
        <v>1960.2</v>
      </c>
      <c r="H3540" s="12">
        <f t="shared" si="223"/>
        <v>0</v>
      </c>
      <c r="I3540" s="324" t="s">
        <v>4062</v>
      </c>
      <c r="J3540" s="17">
        <f>VLOOKUP(A3540,'TB 2023'!B:J,9,0)</f>
        <v>0</v>
      </c>
      <c r="K3540" s="18">
        <f t="shared" si="221"/>
        <v>0</v>
      </c>
      <c r="L3540" s="17">
        <f>VLOOKUP(A3540,'TB 2023'!B:M,12,0)</f>
        <v>0</v>
      </c>
      <c r="M3540" s="18">
        <f t="shared" si="224"/>
        <v>0</v>
      </c>
      <c r="N3540" s="14" t="e">
        <f>VLOOKUP(A3540,[1]Sheet1!$A$1:$D$65536,4,0)</f>
        <v>#N/A</v>
      </c>
      <c r="P3540" s="14" t="s">
        <v>4101</v>
      </c>
      <c r="Q3540" s="14" t="s">
        <v>69</v>
      </c>
    </row>
    <row r="3541" spans="1:17" ht="12.75" hidden="1" customHeight="1">
      <c r="A3541" s="13">
        <v>83010000031</v>
      </c>
      <c r="B3541" s="14" t="s">
        <v>3665</v>
      </c>
      <c r="C3541" s="14">
        <v>0</v>
      </c>
      <c r="D3541" s="14">
        <v>0</v>
      </c>
      <c r="E3541" s="14">
        <v>30202.82</v>
      </c>
      <c r="F3541" s="14">
        <v>0</v>
      </c>
      <c r="G3541" s="11">
        <f t="shared" si="222"/>
        <v>30202.82</v>
      </c>
      <c r="H3541" s="12">
        <f t="shared" si="223"/>
        <v>0</v>
      </c>
      <c r="I3541" s="324" t="s">
        <v>4062</v>
      </c>
      <c r="J3541" s="17">
        <f>VLOOKUP(A3541,'TB 2023'!B:J,9,0)</f>
        <v>0</v>
      </c>
      <c r="K3541" s="18">
        <f t="shared" si="221"/>
        <v>0</v>
      </c>
      <c r="L3541" s="17">
        <f>VLOOKUP(A3541,'TB 2023'!B:M,12,0)</f>
        <v>0</v>
      </c>
      <c r="M3541" s="18">
        <f t="shared" si="224"/>
        <v>0</v>
      </c>
      <c r="N3541" s="14" t="e">
        <f>VLOOKUP(A3541,[1]Sheet1!$A$1:$D$65536,4,0)</f>
        <v>#N/A</v>
      </c>
      <c r="P3541" s="14" t="s">
        <v>4102</v>
      </c>
      <c r="Q3541" s="14" t="s">
        <v>69</v>
      </c>
    </row>
    <row r="3542" spans="1:17" ht="12.75" hidden="1" customHeight="1">
      <c r="A3542" s="13">
        <v>83010000035</v>
      </c>
      <c r="B3542" s="14" t="s">
        <v>3666</v>
      </c>
      <c r="C3542" s="14">
        <v>0</v>
      </c>
      <c r="D3542" s="14">
        <v>0</v>
      </c>
      <c r="E3542" s="14">
        <v>68191.94</v>
      </c>
      <c r="F3542" s="14">
        <v>9100</v>
      </c>
      <c r="G3542" s="11">
        <f t="shared" si="222"/>
        <v>59091.94</v>
      </c>
      <c r="H3542" s="12">
        <f t="shared" si="223"/>
        <v>0</v>
      </c>
      <c r="I3542" s="324" t="s">
        <v>4062</v>
      </c>
      <c r="J3542" s="17">
        <f>VLOOKUP(A3542,'TB 2023'!B:J,9,0)</f>
        <v>0</v>
      </c>
      <c r="K3542" s="18">
        <f t="shared" si="221"/>
        <v>0</v>
      </c>
      <c r="L3542" s="17">
        <f>VLOOKUP(A3542,'TB 2023'!B:M,12,0)</f>
        <v>9100</v>
      </c>
      <c r="M3542" s="18">
        <f t="shared" si="224"/>
        <v>0</v>
      </c>
      <c r="N3542" s="14" t="e">
        <f>VLOOKUP(A3542,[1]Sheet1!$A$1:$D$65536,4,0)</f>
        <v>#N/A</v>
      </c>
      <c r="P3542" s="14" t="s">
        <v>4103</v>
      </c>
      <c r="Q3542" s="14" t="s">
        <v>4060</v>
      </c>
    </row>
    <row r="3543" spans="1:17" ht="12.75" hidden="1" customHeight="1">
      <c r="A3543" s="13">
        <v>83010000036</v>
      </c>
      <c r="B3543" s="14" t="s">
        <v>3667</v>
      </c>
      <c r="C3543" s="14">
        <v>0</v>
      </c>
      <c r="D3543" s="14">
        <v>0</v>
      </c>
      <c r="E3543" s="14">
        <v>3683.27</v>
      </c>
      <c r="F3543" s="14">
        <v>0</v>
      </c>
      <c r="G3543" s="11">
        <f t="shared" si="222"/>
        <v>3683.27</v>
      </c>
      <c r="H3543" s="12">
        <f t="shared" si="223"/>
        <v>0</v>
      </c>
      <c r="I3543" s="324" t="s">
        <v>4062</v>
      </c>
      <c r="J3543" s="17">
        <f>VLOOKUP(A3543,'TB 2023'!B:J,9,0)</f>
        <v>0</v>
      </c>
      <c r="K3543" s="18">
        <f t="shared" si="221"/>
        <v>0</v>
      </c>
      <c r="L3543" s="17">
        <f>VLOOKUP(A3543,'TB 2023'!B:M,12,0)</f>
        <v>0</v>
      </c>
      <c r="M3543" s="18">
        <f t="shared" si="224"/>
        <v>0</v>
      </c>
      <c r="N3543" s="14" t="e">
        <f>VLOOKUP(A3543,[1]Sheet1!$A$1:$D$65536,4,0)</f>
        <v>#N/A</v>
      </c>
      <c r="P3543" s="14" t="s">
        <v>4104</v>
      </c>
      <c r="Q3543" s="14" t="s">
        <v>69</v>
      </c>
    </row>
    <row r="3544" spans="1:17" ht="12.75" hidden="1" customHeight="1">
      <c r="A3544" s="13">
        <v>83010000037</v>
      </c>
      <c r="B3544" s="14" t="s">
        <v>3668</v>
      </c>
      <c r="C3544" s="14">
        <v>0</v>
      </c>
      <c r="D3544" s="14">
        <v>0</v>
      </c>
      <c r="E3544" s="14">
        <v>40695.64</v>
      </c>
      <c r="F3544" s="14">
        <v>10340</v>
      </c>
      <c r="G3544" s="11">
        <f t="shared" si="222"/>
        <v>30355.64</v>
      </c>
      <c r="H3544" s="12">
        <f t="shared" si="223"/>
        <v>0</v>
      </c>
      <c r="I3544" s="324" t="s">
        <v>4062</v>
      </c>
      <c r="J3544" s="17">
        <f>VLOOKUP(A3544,'TB 2023'!B:J,9,0)</f>
        <v>0</v>
      </c>
      <c r="K3544" s="18">
        <f t="shared" si="221"/>
        <v>0</v>
      </c>
      <c r="L3544" s="17">
        <f>VLOOKUP(A3544,'TB 2023'!B:M,12,0)</f>
        <v>10340</v>
      </c>
      <c r="M3544" s="18">
        <f t="shared" si="224"/>
        <v>0</v>
      </c>
      <c r="N3544" s="14" t="e">
        <f>VLOOKUP(A3544,[1]Sheet1!$A$1:$D$65536,4,0)</f>
        <v>#N/A</v>
      </c>
      <c r="P3544" s="14" t="s">
        <v>4105</v>
      </c>
      <c r="Q3544" s="14" t="s">
        <v>69</v>
      </c>
    </row>
    <row r="3545" spans="1:17" ht="12.75" hidden="1" customHeight="1">
      <c r="A3545" s="13">
        <v>83010000038</v>
      </c>
      <c r="B3545" s="14" t="s">
        <v>3669</v>
      </c>
      <c r="C3545" s="14">
        <v>0</v>
      </c>
      <c r="D3545" s="14">
        <v>0</v>
      </c>
      <c r="E3545" s="14">
        <v>450435.05</v>
      </c>
      <c r="F3545" s="14">
        <v>87170</v>
      </c>
      <c r="G3545" s="11">
        <f t="shared" si="222"/>
        <v>363265.05</v>
      </c>
      <c r="H3545" s="12">
        <f t="shared" si="223"/>
        <v>0</v>
      </c>
      <c r="I3545" s="324" t="s">
        <v>4062</v>
      </c>
      <c r="J3545" s="17">
        <f>VLOOKUP(A3545,'TB 2023'!B:J,9,0)</f>
        <v>0</v>
      </c>
      <c r="K3545" s="18">
        <f t="shared" si="221"/>
        <v>0</v>
      </c>
      <c r="L3545" s="17">
        <f>VLOOKUP(A3545,'TB 2023'!B:M,12,0)</f>
        <v>87170</v>
      </c>
      <c r="M3545" s="18">
        <f t="shared" si="224"/>
        <v>0</v>
      </c>
      <c r="N3545" s="14" t="e">
        <f>VLOOKUP(A3545,[1]Sheet1!$A$1:$D$65536,4,0)</f>
        <v>#N/A</v>
      </c>
      <c r="P3545" s="14" t="s">
        <v>4106</v>
      </c>
      <c r="Q3545" s="14" t="s">
        <v>69</v>
      </c>
    </row>
    <row r="3546" spans="1:17" ht="12.75" hidden="1" customHeight="1">
      <c r="A3546" s="13">
        <v>83010000039</v>
      </c>
      <c r="B3546" s="14" t="s">
        <v>3670</v>
      </c>
      <c r="C3546" s="14">
        <v>0</v>
      </c>
      <c r="D3546" s="14">
        <v>0</v>
      </c>
      <c r="E3546" s="14">
        <v>17411.849999999999</v>
      </c>
      <c r="F3546" s="14">
        <v>0</v>
      </c>
      <c r="G3546" s="11">
        <f t="shared" si="222"/>
        <v>17411.849999999999</v>
      </c>
      <c r="H3546" s="12">
        <f t="shared" si="223"/>
        <v>0</v>
      </c>
      <c r="I3546" s="324" t="s">
        <v>4062</v>
      </c>
      <c r="J3546" s="17">
        <f>VLOOKUP(A3546,'TB 2023'!B:J,9,0)</f>
        <v>0</v>
      </c>
      <c r="K3546" s="18">
        <f t="shared" si="221"/>
        <v>0</v>
      </c>
      <c r="L3546" s="17">
        <f>VLOOKUP(A3546,'TB 2023'!B:M,12,0)</f>
        <v>0</v>
      </c>
      <c r="M3546" s="18">
        <f t="shared" si="224"/>
        <v>0</v>
      </c>
      <c r="N3546" s="14" t="e">
        <f>VLOOKUP(A3546,[1]Sheet1!$A$1:$D$65536,4,0)</f>
        <v>#N/A</v>
      </c>
      <c r="P3546" s="14" t="s">
        <v>4107</v>
      </c>
      <c r="Q3546" s="14" t="s">
        <v>69</v>
      </c>
    </row>
    <row r="3547" spans="1:17" ht="12.75" hidden="1" customHeight="1">
      <c r="A3547" s="13">
        <v>83010000040</v>
      </c>
      <c r="B3547" s="14" t="s">
        <v>3671</v>
      </c>
      <c r="C3547" s="14">
        <v>0</v>
      </c>
      <c r="D3547" s="14">
        <v>0</v>
      </c>
      <c r="E3547" s="14">
        <v>908.5</v>
      </c>
      <c r="F3547" s="14">
        <v>0</v>
      </c>
      <c r="G3547" s="11">
        <f t="shared" si="222"/>
        <v>908.5</v>
      </c>
      <c r="H3547" s="12">
        <f t="shared" si="223"/>
        <v>0</v>
      </c>
      <c r="I3547" s="324" t="s">
        <v>4062</v>
      </c>
      <c r="J3547" s="17">
        <f>VLOOKUP(A3547,'TB 2023'!B:J,9,0)</f>
        <v>0</v>
      </c>
      <c r="K3547" s="18">
        <f t="shared" si="221"/>
        <v>0</v>
      </c>
      <c r="L3547" s="17">
        <f>VLOOKUP(A3547,'TB 2023'!B:M,12,0)</f>
        <v>0</v>
      </c>
      <c r="M3547" s="18">
        <f t="shared" si="224"/>
        <v>0</v>
      </c>
      <c r="N3547" s="14" t="e">
        <f>VLOOKUP(A3547,[1]Sheet1!$A$1:$D$65536,4,0)</f>
        <v>#N/A</v>
      </c>
      <c r="P3547" s="14" t="s">
        <v>4108</v>
      </c>
      <c r="Q3547" s="14" t="s">
        <v>69</v>
      </c>
    </row>
    <row r="3548" spans="1:17" ht="12.75" hidden="1" customHeight="1">
      <c r="A3548" s="13">
        <v>83010000041</v>
      </c>
      <c r="B3548" s="14" t="s">
        <v>3672</v>
      </c>
      <c r="C3548" s="14">
        <v>0</v>
      </c>
      <c r="D3548" s="14">
        <v>0</v>
      </c>
      <c r="E3548" s="14">
        <v>16887.29</v>
      </c>
      <c r="F3548" s="14">
        <v>0</v>
      </c>
      <c r="G3548" s="11">
        <f t="shared" si="222"/>
        <v>16887.29</v>
      </c>
      <c r="H3548" s="12">
        <f t="shared" si="223"/>
        <v>0</v>
      </c>
      <c r="I3548" s="324" t="s">
        <v>4062</v>
      </c>
      <c r="J3548" s="17">
        <f>VLOOKUP(A3548,'TB 2023'!B:J,9,0)</f>
        <v>0</v>
      </c>
      <c r="K3548" s="18">
        <f t="shared" si="221"/>
        <v>0</v>
      </c>
      <c r="L3548" s="17">
        <f>VLOOKUP(A3548,'TB 2023'!B:M,12,0)</f>
        <v>0</v>
      </c>
      <c r="M3548" s="18">
        <f t="shared" si="224"/>
        <v>0</v>
      </c>
      <c r="N3548" s="14" t="e">
        <f>VLOOKUP(A3548,[1]Sheet1!$A$1:$D$65536,4,0)</f>
        <v>#N/A</v>
      </c>
      <c r="P3548" s="14" t="s">
        <v>4109</v>
      </c>
      <c r="Q3548" s="14" t="s">
        <v>69</v>
      </c>
    </row>
    <row r="3549" spans="1:17" ht="12.75" hidden="1" customHeight="1">
      <c r="A3549" s="13">
        <v>83010000042</v>
      </c>
      <c r="B3549" s="14" t="s">
        <v>3673</v>
      </c>
      <c r="C3549" s="14">
        <v>0</v>
      </c>
      <c r="D3549" s="14">
        <v>0</v>
      </c>
      <c r="E3549" s="14">
        <v>22452</v>
      </c>
      <c r="F3549" s="14">
        <v>0</v>
      </c>
      <c r="G3549" s="11">
        <f t="shared" si="222"/>
        <v>22452</v>
      </c>
      <c r="H3549" s="12">
        <f t="shared" si="223"/>
        <v>0</v>
      </c>
      <c r="I3549" s="324" t="s">
        <v>4062</v>
      </c>
      <c r="J3549" s="17">
        <f>VLOOKUP(A3549,'TB 2023'!B:J,9,0)</f>
        <v>0</v>
      </c>
      <c r="K3549" s="18">
        <f t="shared" si="221"/>
        <v>0</v>
      </c>
      <c r="L3549" s="17">
        <f>VLOOKUP(A3549,'TB 2023'!B:M,12,0)</f>
        <v>0</v>
      </c>
      <c r="M3549" s="18">
        <f t="shared" si="224"/>
        <v>0</v>
      </c>
      <c r="N3549" s="14" t="e">
        <f>VLOOKUP(A3549,[1]Sheet1!$A$1:$D$65536,4,0)</f>
        <v>#N/A</v>
      </c>
      <c r="P3549" s="14" t="s">
        <v>4110</v>
      </c>
      <c r="Q3549" s="14" t="s">
        <v>69</v>
      </c>
    </row>
    <row r="3550" spans="1:17" ht="12.75" hidden="1" customHeight="1">
      <c r="A3550" s="13">
        <v>83010000043</v>
      </c>
      <c r="B3550" s="14" t="s">
        <v>3674</v>
      </c>
      <c r="C3550" s="14">
        <v>0</v>
      </c>
      <c r="D3550" s="14">
        <v>0</v>
      </c>
      <c r="E3550" s="14">
        <v>150962.26999999999</v>
      </c>
      <c r="F3550" s="14">
        <v>0</v>
      </c>
      <c r="G3550" s="11">
        <f t="shared" si="222"/>
        <v>150962.26999999999</v>
      </c>
      <c r="H3550" s="12">
        <f t="shared" si="223"/>
        <v>0</v>
      </c>
      <c r="I3550" s="324" t="s">
        <v>4062</v>
      </c>
      <c r="J3550" s="17">
        <f>VLOOKUP(A3550,'TB 2023'!B:J,9,0)</f>
        <v>0</v>
      </c>
      <c r="K3550" s="18">
        <f t="shared" si="221"/>
        <v>0</v>
      </c>
      <c r="L3550" s="17">
        <f>VLOOKUP(A3550,'TB 2023'!B:M,12,0)</f>
        <v>0</v>
      </c>
      <c r="M3550" s="18">
        <f t="shared" si="224"/>
        <v>0</v>
      </c>
      <c r="N3550" s="14" t="e">
        <f>VLOOKUP(A3550,[1]Sheet1!$A$1:$D$65536,4,0)</f>
        <v>#N/A</v>
      </c>
      <c r="P3550" s="14" t="s">
        <v>4111</v>
      </c>
      <c r="Q3550" s="14" t="s">
        <v>69</v>
      </c>
    </row>
    <row r="3551" spans="1:17" ht="12.75" hidden="1" customHeight="1">
      <c r="A3551" s="13">
        <v>83010000045</v>
      </c>
      <c r="B3551" s="14" t="s">
        <v>3675</v>
      </c>
      <c r="C3551" s="14">
        <v>0</v>
      </c>
      <c r="D3551" s="14">
        <v>0</v>
      </c>
      <c r="E3551" s="14">
        <v>29380.89</v>
      </c>
      <c r="F3551" s="14">
        <v>0</v>
      </c>
      <c r="G3551" s="11">
        <f t="shared" si="222"/>
        <v>29380.89</v>
      </c>
      <c r="H3551" s="12">
        <f t="shared" si="223"/>
        <v>0</v>
      </c>
      <c r="I3551" s="324" t="s">
        <v>4062</v>
      </c>
      <c r="J3551" s="17">
        <f>VLOOKUP(A3551,'TB 2023'!B:J,9,0)</f>
        <v>0</v>
      </c>
      <c r="K3551" s="18">
        <f t="shared" si="221"/>
        <v>0</v>
      </c>
      <c r="L3551" s="17">
        <f>VLOOKUP(A3551,'TB 2023'!B:M,12,0)</f>
        <v>0</v>
      </c>
      <c r="M3551" s="18">
        <f t="shared" si="224"/>
        <v>0</v>
      </c>
      <c r="N3551" s="14" t="e">
        <f>VLOOKUP(A3551,[1]Sheet1!$A$1:$D$65536,4,0)</f>
        <v>#N/A</v>
      </c>
      <c r="P3551" s="14" t="s">
        <v>24</v>
      </c>
      <c r="Q3551" s="14" t="s">
        <v>24</v>
      </c>
    </row>
    <row r="3552" spans="1:17" ht="12.75" hidden="1" customHeight="1">
      <c r="A3552" s="13">
        <v>83010000047</v>
      </c>
      <c r="B3552" s="14" t="s">
        <v>3676</v>
      </c>
      <c r="C3552" s="14">
        <v>0</v>
      </c>
      <c r="D3552" s="14">
        <v>0</v>
      </c>
      <c r="E3552" s="14">
        <v>23169.5</v>
      </c>
      <c r="F3552" s="14">
        <v>0</v>
      </c>
      <c r="G3552" s="11">
        <f t="shared" si="222"/>
        <v>23169.5</v>
      </c>
      <c r="H3552" s="12">
        <f t="shared" si="223"/>
        <v>0</v>
      </c>
      <c r="I3552" s="324" t="s">
        <v>4062</v>
      </c>
      <c r="J3552" s="17">
        <f>VLOOKUP(A3552,'TB 2023'!B:J,9,0)</f>
        <v>0</v>
      </c>
      <c r="K3552" s="18">
        <f t="shared" si="221"/>
        <v>0</v>
      </c>
      <c r="L3552" s="17">
        <f>VLOOKUP(A3552,'TB 2023'!B:M,12,0)</f>
        <v>0</v>
      </c>
      <c r="M3552" s="18">
        <f t="shared" si="224"/>
        <v>0</v>
      </c>
      <c r="N3552" s="14" t="e">
        <f>VLOOKUP(A3552,[1]Sheet1!$A$1:$D$65536,4,0)</f>
        <v>#N/A</v>
      </c>
      <c r="P3552" s="14" t="s">
        <v>24</v>
      </c>
      <c r="Q3552" s="14" t="s">
        <v>24</v>
      </c>
    </row>
    <row r="3553" spans="1:17" ht="12.75" hidden="1" customHeight="1">
      <c r="A3553" s="13">
        <v>83010000048</v>
      </c>
      <c r="B3553" s="14" t="s">
        <v>3677</v>
      </c>
      <c r="C3553" s="14">
        <v>0</v>
      </c>
      <c r="D3553" s="14">
        <v>0</v>
      </c>
      <c r="E3553" s="14">
        <v>15379.43</v>
      </c>
      <c r="F3553" s="14">
        <v>0</v>
      </c>
      <c r="G3553" s="11">
        <f t="shared" si="222"/>
        <v>15379.43</v>
      </c>
      <c r="H3553" s="12">
        <f t="shared" si="223"/>
        <v>0</v>
      </c>
      <c r="I3553" s="324" t="s">
        <v>4062</v>
      </c>
      <c r="J3553" s="17">
        <f>VLOOKUP(A3553,'TB 2023'!B:J,9,0)</f>
        <v>0</v>
      </c>
      <c r="K3553" s="18">
        <f t="shared" si="221"/>
        <v>0</v>
      </c>
      <c r="L3553" s="17">
        <f>VLOOKUP(A3553,'TB 2023'!B:M,12,0)</f>
        <v>0</v>
      </c>
      <c r="M3553" s="18">
        <f t="shared" si="224"/>
        <v>0</v>
      </c>
      <c r="N3553" s="14" t="e">
        <f>VLOOKUP(A3553,[1]Sheet1!$A$1:$D$65536,4,0)</f>
        <v>#N/A</v>
      </c>
      <c r="P3553" s="14" t="s">
        <v>24</v>
      </c>
      <c r="Q3553" s="14" t="s">
        <v>24</v>
      </c>
    </row>
    <row r="3554" spans="1:17" ht="12.75" hidden="1" customHeight="1">
      <c r="A3554" s="13">
        <v>83010000053</v>
      </c>
      <c r="B3554" s="14" t="s">
        <v>3678</v>
      </c>
      <c r="C3554" s="14">
        <v>0</v>
      </c>
      <c r="D3554" s="14">
        <v>0</v>
      </c>
      <c r="E3554" s="14">
        <v>0</v>
      </c>
      <c r="F3554" s="14">
        <v>0</v>
      </c>
      <c r="G3554" s="11">
        <f t="shared" si="222"/>
        <v>0</v>
      </c>
      <c r="H3554" s="12">
        <f t="shared" si="223"/>
        <v>0</v>
      </c>
      <c r="I3554" s="324" t="s">
        <v>4062</v>
      </c>
      <c r="J3554" s="17">
        <f>VLOOKUP(A3554,'TB 2023'!B:J,9,0)</f>
        <v>0</v>
      </c>
      <c r="K3554" s="18">
        <f t="shared" si="221"/>
        <v>0</v>
      </c>
      <c r="L3554" s="17">
        <f>VLOOKUP(A3554,'TB 2023'!B:M,12,0)</f>
        <v>0</v>
      </c>
      <c r="M3554" s="18">
        <f t="shared" si="224"/>
        <v>0</v>
      </c>
      <c r="N3554" s="14" t="e">
        <f>VLOOKUP(A3554,[1]Sheet1!$A$1:$D$65536,4,0)</f>
        <v>#N/A</v>
      </c>
      <c r="P3554" s="14" t="s">
        <v>24</v>
      </c>
      <c r="Q3554" s="14" t="s">
        <v>24</v>
      </c>
    </row>
    <row r="3555" spans="1:17" ht="12.75" hidden="1" customHeight="1">
      <c r="A3555" s="13">
        <v>83010000054</v>
      </c>
      <c r="B3555" s="14" t="s">
        <v>3679</v>
      </c>
      <c r="C3555" s="14">
        <v>0</v>
      </c>
      <c r="D3555" s="14">
        <v>0</v>
      </c>
      <c r="E3555" s="14">
        <v>2593936.69</v>
      </c>
      <c r="F3555" s="14">
        <v>354344.54</v>
      </c>
      <c r="G3555" s="11">
        <f t="shared" si="222"/>
        <v>2239592.15</v>
      </c>
      <c r="H3555" s="12">
        <f t="shared" si="223"/>
        <v>0</v>
      </c>
      <c r="I3555" s="324" t="s">
        <v>4062</v>
      </c>
      <c r="J3555" s="17">
        <f>VLOOKUP(A3555,'TB 2023'!B:J,9,0)</f>
        <v>0</v>
      </c>
      <c r="K3555" s="18">
        <f t="shared" si="221"/>
        <v>0</v>
      </c>
      <c r="L3555" s="17">
        <f>VLOOKUP(A3555,'TB 2023'!B:M,12,0)</f>
        <v>354344.54</v>
      </c>
      <c r="M3555" s="18">
        <f t="shared" si="224"/>
        <v>0</v>
      </c>
      <c r="N3555" s="14" t="e">
        <f>VLOOKUP(A3555,[1]Sheet1!$A$1:$D$65536,4,0)</f>
        <v>#N/A</v>
      </c>
      <c r="P3555" s="14" t="s">
        <v>24</v>
      </c>
      <c r="Q3555" s="14" t="s">
        <v>24</v>
      </c>
    </row>
    <row r="3556" spans="1:17" ht="12.75" hidden="1" customHeight="1">
      <c r="A3556" s="13">
        <v>83010000055</v>
      </c>
      <c r="B3556" s="14" t="s">
        <v>3680</v>
      </c>
      <c r="C3556" s="14">
        <v>0</v>
      </c>
      <c r="D3556" s="14">
        <v>0</v>
      </c>
      <c r="E3556" s="14">
        <v>251941.68</v>
      </c>
      <c r="F3556" s="14">
        <v>74739.600000000006</v>
      </c>
      <c r="G3556" s="11">
        <f t="shared" si="222"/>
        <v>177202.08</v>
      </c>
      <c r="H3556" s="12">
        <f t="shared" si="223"/>
        <v>0</v>
      </c>
      <c r="I3556" s="324" t="s">
        <v>4062</v>
      </c>
      <c r="J3556" s="17">
        <f>VLOOKUP(A3556,'TB 2023'!B:J,9,0)</f>
        <v>0</v>
      </c>
      <c r="K3556" s="18">
        <f t="shared" si="221"/>
        <v>0</v>
      </c>
      <c r="L3556" s="17">
        <f>VLOOKUP(A3556,'TB 2023'!B:M,12,0)</f>
        <v>74739.600000000006</v>
      </c>
      <c r="M3556" s="18">
        <f t="shared" si="224"/>
        <v>0</v>
      </c>
      <c r="N3556" s="14" t="e">
        <f>VLOOKUP(A3556,[1]Sheet1!$A$1:$D$65536,4,0)</f>
        <v>#N/A</v>
      </c>
      <c r="P3556" s="14" t="s">
        <v>4112</v>
      </c>
      <c r="Q3556" s="14" t="s">
        <v>4112</v>
      </c>
    </row>
    <row r="3557" spans="1:17" ht="12.75" hidden="1" customHeight="1">
      <c r="A3557" s="13">
        <v>83010000056</v>
      </c>
      <c r="B3557" s="14" t="s">
        <v>3681</v>
      </c>
      <c r="C3557" s="14">
        <v>0</v>
      </c>
      <c r="D3557" s="14">
        <v>0</v>
      </c>
      <c r="E3557" s="14">
        <v>16000</v>
      </c>
      <c r="F3557" s="14">
        <v>15600</v>
      </c>
      <c r="G3557" s="11">
        <f t="shared" si="222"/>
        <v>400</v>
      </c>
      <c r="H3557" s="12">
        <f t="shared" si="223"/>
        <v>0</v>
      </c>
      <c r="I3557" s="324" t="s">
        <v>4062</v>
      </c>
      <c r="J3557" s="17">
        <f>VLOOKUP(A3557,'TB 2023'!B:J,9,0)</f>
        <v>0</v>
      </c>
      <c r="K3557" s="18">
        <f t="shared" si="221"/>
        <v>0</v>
      </c>
      <c r="L3557" s="17">
        <f>VLOOKUP(A3557,'TB 2023'!B:M,12,0)</f>
        <v>15600</v>
      </c>
      <c r="M3557" s="18">
        <f t="shared" si="224"/>
        <v>0</v>
      </c>
      <c r="N3557" s="14" t="e">
        <f>VLOOKUP(A3557,[1]Sheet1!$A$1:$D$65536,4,0)</f>
        <v>#N/A</v>
      </c>
      <c r="P3557" s="14" t="s">
        <v>4113</v>
      </c>
      <c r="Q3557" s="14" t="s">
        <v>66</v>
      </c>
    </row>
    <row r="3558" spans="1:17" ht="12.75" hidden="1" customHeight="1">
      <c r="A3558" s="13">
        <v>83010000057</v>
      </c>
      <c r="B3558" s="14" t="s">
        <v>3682</v>
      </c>
      <c r="C3558" s="14">
        <v>0</v>
      </c>
      <c r="D3558" s="14">
        <v>0</v>
      </c>
      <c r="E3558" s="14">
        <v>82515.03</v>
      </c>
      <c r="F3558" s="14">
        <v>7857.58</v>
      </c>
      <c r="G3558" s="11">
        <f t="shared" si="222"/>
        <v>74657.45</v>
      </c>
      <c r="H3558" s="12">
        <f t="shared" si="223"/>
        <v>0</v>
      </c>
      <c r="I3558" s="324" t="s">
        <v>4062</v>
      </c>
      <c r="J3558" s="17">
        <f>VLOOKUP(A3558,'TB 2023'!B:J,9,0)</f>
        <v>0</v>
      </c>
      <c r="K3558" s="18">
        <f t="shared" si="221"/>
        <v>0</v>
      </c>
      <c r="L3558" s="17">
        <f>VLOOKUP(A3558,'TB 2023'!B:M,12,0)</f>
        <v>7857.58</v>
      </c>
      <c r="M3558" s="18">
        <f t="shared" si="224"/>
        <v>0</v>
      </c>
      <c r="N3558" s="14" t="e">
        <f>VLOOKUP(A3558,[1]Sheet1!$A$1:$D$65536,4,0)</f>
        <v>#N/A</v>
      </c>
      <c r="P3558" s="14" t="s">
        <v>4114</v>
      </c>
      <c r="Q3558" s="14" t="s">
        <v>4115</v>
      </c>
    </row>
    <row r="3559" spans="1:17" ht="12.75" hidden="1" customHeight="1">
      <c r="A3559" s="13">
        <v>83010000058</v>
      </c>
      <c r="B3559" s="14" t="s">
        <v>3683</v>
      </c>
      <c r="C3559" s="14">
        <v>0</v>
      </c>
      <c r="D3559" s="14">
        <v>0</v>
      </c>
      <c r="E3559" s="14">
        <v>52059.75</v>
      </c>
      <c r="F3559" s="14">
        <v>6154.4000000000005</v>
      </c>
      <c r="G3559" s="11">
        <f t="shared" si="222"/>
        <v>45905.35</v>
      </c>
      <c r="H3559" s="12">
        <f t="shared" si="223"/>
        <v>0</v>
      </c>
      <c r="I3559" s="324" t="s">
        <v>4062</v>
      </c>
      <c r="J3559" s="17">
        <f>VLOOKUP(A3559,'TB 2023'!B:J,9,0)</f>
        <v>0</v>
      </c>
      <c r="K3559" s="18">
        <f t="shared" si="221"/>
        <v>0</v>
      </c>
      <c r="L3559" s="17">
        <f>VLOOKUP(A3559,'TB 2023'!B:M,12,0)</f>
        <v>6154.4000000000005</v>
      </c>
      <c r="M3559" s="18">
        <f t="shared" si="224"/>
        <v>0</v>
      </c>
      <c r="N3559" s="14" t="e">
        <f>VLOOKUP(A3559,[1]Sheet1!$A$1:$D$65536,4,0)</f>
        <v>#N/A</v>
      </c>
      <c r="P3559" s="14" t="s">
        <v>4046</v>
      </c>
      <c r="Q3559" s="14" t="s">
        <v>4116</v>
      </c>
    </row>
    <row r="3560" spans="1:17" ht="12.75" hidden="1" customHeight="1">
      <c r="A3560" s="13">
        <v>83010000060</v>
      </c>
      <c r="B3560" s="14" t="s">
        <v>3684</v>
      </c>
      <c r="C3560" s="14">
        <v>0</v>
      </c>
      <c r="D3560" s="14">
        <v>0</v>
      </c>
      <c r="E3560" s="14">
        <v>445435.07</v>
      </c>
      <c r="F3560" s="14">
        <v>18727</v>
      </c>
      <c r="G3560" s="11">
        <f t="shared" si="222"/>
        <v>426708.07</v>
      </c>
      <c r="H3560" s="12">
        <f t="shared" si="223"/>
        <v>0</v>
      </c>
      <c r="I3560" s="324" t="s">
        <v>4062</v>
      </c>
      <c r="J3560" s="17">
        <f>VLOOKUP(A3560,'TB 2023'!B:J,9,0)</f>
        <v>0</v>
      </c>
      <c r="K3560" s="18">
        <f t="shared" si="221"/>
        <v>0</v>
      </c>
      <c r="L3560" s="17">
        <f>VLOOKUP(A3560,'TB 2023'!B:M,12,0)</f>
        <v>18727</v>
      </c>
      <c r="M3560" s="18">
        <f t="shared" si="224"/>
        <v>0</v>
      </c>
      <c r="N3560" s="14" t="e">
        <f>VLOOKUP(A3560,[1]Sheet1!$A$1:$D$65536,4,0)</f>
        <v>#N/A</v>
      </c>
      <c r="P3560" s="14" t="s">
        <v>24</v>
      </c>
      <c r="Q3560" s="14" t="s">
        <v>24</v>
      </c>
    </row>
    <row r="3561" spans="1:17" ht="12.75" hidden="1" customHeight="1">
      <c r="A3561" s="13">
        <v>83010000061</v>
      </c>
      <c r="B3561" s="14" t="s">
        <v>3685</v>
      </c>
      <c r="C3561" s="14">
        <v>0</v>
      </c>
      <c r="D3561" s="14">
        <v>0</v>
      </c>
      <c r="E3561" s="14">
        <v>0</v>
      </c>
      <c r="F3561" s="14">
        <v>0</v>
      </c>
      <c r="G3561" s="11">
        <f t="shared" si="222"/>
        <v>0</v>
      </c>
      <c r="H3561" s="12">
        <f t="shared" si="223"/>
        <v>0</v>
      </c>
      <c r="I3561" s="324" t="s">
        <v>4062</v>
      </c>
      <c r="J3561" s="17">
        <f>VLOOKUP(A3561,'TB 2023'!B:J,9,0)</f>
        <v>0</v>
      </c>
      <c r="K3561" s="18">
        <f t="shared" si="221"/>
        <v>0</v>
      </c>
      <c r="L3561" s="17">
        <f>VLOOKUP(A3561,'TB 2023'!B:M,12,0)</f>
        <v>0</v>
      </c>
      <c r="M3561" s="18">
        <f t="shared" si="224"/>
        <v>0</v>
      </c>
      <c r="N3561" s="14" t="e">
        <f>VLOOKUP(A3561,[1]Sheet1!$A$1:$D$65536,4,0)</f>
        <v>#N/A</v>
      </c>
      <c r="P3561" s="14" t="s">
        <v>24</v>
      </c>
      <c r="Q3561" s="14" t="s">
        <v>24</v>
      </c>
    </row>
    <row r="3562" spans="1:17" ht="12.75" hidden="1" customHeight="1">
      <c r="A3562" s="13">
        <v>83010000066</v>
      </c>
      <c r="B3562" s="14" t="s">
        <v>3686</v>
      </c>
      <c r="C3562" s="14">
        <v>0</v>
      </c>
      <c r="D3562" s="14">
        <v>0</v>
      </c>
      <c r="E3562" s="14">
        <v>18123.91</v>
      </c>
      <c r="F3562" s="14">
        <v>0</v>
      </c>
      <c r="G3562" s="11">
        <f t="shared" si="222"/>
        <v>18123.91</v>
      </c>
      <c r="H3562" s="12">
        <f t="shared" si="223"/>
        <v>0</v>
      </c>
      <c r="I3562" s="324" t="s">
        <v>4062</v>
      </c>
      <c r="J3562" s="17">
        <f>VLOOKUP(A3562,'TB 2023'!B:J,9,0)</f>
        <v>0</v>
      </c>
      <c r="K3562" s="18">
        <f t="shared" si="221"/>
        <v>0</v>
      </c>
      <c r="L3562" s="17">
        <f>VLOOKUP(A3562,'TB 2023'!B:M,12,0)</f>
        <v>0</v>
      </c>
      <c r="M3562" s="18">
        <f t="shared" si="224"/>
        <v>0</v>
      </c>
      <c r="N3562" s="14" t="e">
        <f>VLOOKUP(A3562,[1]Sheet1!$A$1:$D$65536,4,0)</f>
        <v>#N/A</v>
      </c>
      <c r="P3562" s="14" t="s">
        <v>17</v>
      </c>
      <c r="Q3562" s="14" t="s">
        <v>99</v>
      </c>
    </row>
    <row r="3563" spans="1:17" ht="12.75" hidden="1" customHeight="1">
      <c r="A3563" s="13">
        <v>83010000067</v>
      </c>
      <c r="B3563" s="14" t="s">
        <v>3428</v>
      </c>
      <c r="C3563" s="14">
        <v>0</v>
      </c>
      <c r="D3563" s="14">
        <v>0</v>
      </c>
      <c r="E3563" s="14">
        <v>37382.01</v>
      </c>
      <c r="F3563" s="14">
        <v>5040</v>
      </c>
      <c r="G3563" s="11">
        <f t="shared" si="222"/>
        <v>32342.010000000002</v>
      </c>
      <c r="H3563" s="12">
        <f t="shared" si="223"/>
        <v>0</v>
      </c>
      <c r="I3563" s="324" t="s">
        <v>4062</v>
      </c>
      <c r="J3563" s="17">
        <f>VLOOKUP(A3563,'TB 2023'!B:J,9,0)</f>
        <v>0</v>
      </c>
      <c r="K3563" s="18">
        <f t="shared" si="221"/>
        <v>0</v>
      </c>
      <c r="L3563" s="17">
        <f>VLOOKUP(A3563,'TB 2023'!B:M,12,0)</f>
        <v>5040</v>
      </c>
      <c r="M3563" s="18">
        <f t="shared" si="224"/>
        <v>0</v>
      </c>
      <c r="N3563" s="14" t="e">
        <f>VLOOKUP(A3563,[1]Sheet1!$A$1:$D$65536,4,0)</f>
        <v>#N/A</v>
      </c>
      <c r="P3563" s="14" t="s">
        <v>23</v>
      </c>
      <c r="Q3563" s="14" t="s">
        <v>63</v>
      </c>
    </row>
    <row r="3564" spans="1:17" ht="12.75" hidden="1" customHeight="1">
      <c r="A3564" s="13">
        <v>83010000069</v>
      </c>
      <c r="B3564" s="14" t="s">
        <v>3687</v>
      </c>
      <c r="C3564" s="14">
        <v>0</v>
      </c>
      <c r="D3564" s="14">
        <v>0</v>
      </c>
      <c r="E3564" s="14">
        <v>300145.72000000003</v>
      </c>
      <c r="F3564" s="14">
        <v>0</v>
      </c>
      <c r="G3564" s="11">
        <f t="shared" si="222"/>
        <v>300145.72000000003</v>
      </c>
      <c r="H3564" s="12">
        <f t="shared" si="223"/>
        <v>0</v>
      </c>
      <c r="I3564" s="324" t="s">
        <v>4062</v>
      </c>
      <c r="J3564" s="17">
        <f>VLOOKUP(A3564,'TB 2023'!B:J,9,0)</f>
        <v>0</v>
      </c>
      <c r="K3564" s="18">
        <f t="shared" si="221"/>
        <v>0</v>
      </c>
      <c r="L3564" s="17">
        <f>VLOOKUP(A3564,'TB 2023'!B:M,12,0)</f>
        <v>0</v>
      </c>
      <c r="M3564" s="18">
        <f t="shared" si="224"/>
        <v>0</v>
      </c>
      <c r="N3564" s="14" t="e">
        <f>VLOOKUP(A3564,[1]Sheet1!$A$1:$D$65536,4,0)</f>
        <v>#N/A</v>
      </c>
      <c r="P3564" s="14" t="s">
        <v>13</v>
      </c>
      <c r="Q3564" s="14" t="s">
        <v>65</v>
      </c>
    </row>
    <row r="3565" spans="1:17" ht="12.75" hidden="1" customHeight="1">
      <c r="A3565" s="13">
        <v>83010000070</v>
      </c>
      <c r="B3565" s="14" t="s">
        <v>4260</v>
      </c>
      <c r="C3565" s="14">
        <v>0</v>
      </c>
      <c r="D3565" s="14">
        <v>0</v>
      </c>
      <c r="E3565" s="14">
        <v>0</v>
      </c>
      <c r="F3565" s="14">
        <v>0</v>
      </c>
      <c r="G3565" s="11">
        <f t="shared" si="222"/>
        <v>0</v>
      </c>
      <c r="H3565" s="12">
        <f t="shared" si="223"/>
        <v>0</v>
      </c>
      <c r="I3565" s="324" t="s">
        <v>4062</v>
      </c>
      <c r="J3565" s="17">
        <f>VLOOKUP(A3565,'TB 2023'!B:J,9,0)</f>
        <v>0</v>
      </c>
      <c r="K3565" s="18">
        <f t="shared" si="221"/>
        <v>0</v>
      </c>
      <c r="L3565" s="17">
        <f>VLOOKUP(A3565,'TB 2023'!B:M,12,0)</f>
        <v>0</v>
      </c>
      <c r="M3565" s="18">
        <f t="shared" si="224"/>
        <v>0</v>
      </c>
      <c r="N3565" s="14" t="e">
        <f>VLOOKUP(A3565,[1]Sheet1!$A$1:$D$65536,4,0)</f>
        <v>#N/A</v>
      </c>
      <c r="P3565" s="14" t="s">
        <v>65</v>
      </c>
      <c r="Q3565" s="14" t="s">
        <v>65</v>
      </c>
    </row>
    <row r="3566" spans="1:17" ht="12.75" hidden="1" customHeight="1">
      <c r="A3566" s="13">
        <v>83010000073</v>
      </c>
      <c r="B3566" s="14" t="s">
        <v>3689</v>
      </c>
      <c r="C3566" s="14">
        <v>0</v>
      </c>
      <c r="D3566" s="14">
        <v>0</v>
      </c>
      <c r="E3566" s="14">
        <v>1040</v>
      </c>
      <c r="F3566" s="14">
        <v>0</v>
      </c>
      <c r="G3566" s="11">
        <f t="shared" si="222"/>
        <v>1040</v>
      </c>
      <c r="H3566" s="12">
        <f t="shared" si="223"/>
        <v>0</v>
      </c>
      <c r="I3566" s="324" t="s">
        <v>4062</v>
      </c>
      <c r="J3566" s="17">
        <f>VLOOKUP(A3566,'TB 2023'!B:J,9,0)</f>
        <v>0</v>
      </c>
      <c r="K3566" s="18">
        <f t="shared" si="221"/>
        <v>0</v>
      </c>
      <c r="L3566" s="17">
        <f>VLOOKUP(A3566,'TB 2023'!B:M,12,0)</f>
        <v>0</v>
      </c>
      <c r="M3566" s="18">
        <f t="shared" si="224"/>
        <v>0</v>
      </c>
      <c r="N3566" s="14" t="e">
        <f>VLOOKUP(A3566,[1]Sheet1!$A$1:$D$65536,4,0)</f>
        <v>#N/A</v>
      </c>
      <c r="P3566" s="14" t="s">
        <v>25</v>
      </c>
      <c r="Q3566" s="14" t="s">
        <v>115</v>
      </c>
    </row>
    <row r="3567" spans="1:17" ht="12.75" hidden="1" customHeight="1">
      <c r="A3567" s="13">
        <v>83010000074</v>
      </c>
      <c r="B3567" s="14" t="s">
        <v>3690</v>
      </c>
      <c r="C3567" s="14">
        <v>0</v>
      </c>
      <c r="D3567" s="14">
        <v>0</v>
      </c>
      <c r="E3567" s="14">
        <v>158414</v>
      </c>
      <c r="F3567" s="14">
        <v>50254</v>
      </c>
      <c r="G3567" s="11">
        <f t="shared" si="222"/>
        <v>108160</v>
      </c>
      <c r="H3567" s="12">
        <f t="shared" si="223"/>
        <v>0</v>
      </c>
      <c r="I3567" s="324" t="s">
        <v>4062</v>
      </c>
      <c r="J3567" s="17">
        <f>VLOOKUP(A3567,'TB 2023'!B:J,9,0)</f>
        <v>0</v>
      </c>
      <c r="K3567" s="18">
        <f t="shared" si="221"/>
        <v>0</v>
      </c>
      <c r="L3567" s="17">
        <f>VLOOKUP(A3567,'TB 2023'!B:M,12,0)</f>
        <v>50254</v>
      </c>
      <c r="M3567" s="18">
        <f t="shared" si="224"/>
        <v>0</v>
      </c>
      <c r="N3567" s="14" t="e">
        <f>VLOOKUP(A3567,[1]Sheet1!$A$1:$D$65536,4,0)</f>
        <v>#N/A</v>
      </c>
      <c r="P3567" s="14" t="s">
        <v>14</v>
      </c>
      <c r="Q3567" s="14" t="s">
        <v>113</v>
      </c>
    </row>
    <row r="3568" spans="1:17" ht="12.75" hidden="1" customHeight="1">
      <c r="A3568" s="13">
        <v>83010000075</v>
      </c>
      <c r="B3568" s="14" t="s">
        <v>3691</v>
      </c>
      <c r="C3568" s="14">
        <v>0</v>
      </c>
      <c r="D3568" s="14">
        <v>0</v>
      </c>
      <c r="E3568" s="14">
        <v>500</v>
      </c>
      <c r="F3568" s="14">
        <v>0</v>
      </c>
      <c r="G3568" s="11">
        <f t="shared" si="222"/>
        <v>500</v>
      </c>
      <c r="H3568" s="12">
        <f t="shared" si="223"/>
        <v>0</v>
      </c>
      <c r="I3568" s="324" t="s">
        <v>4062</v>
      </c>
      <c r="J3568" s="17">
        <f>VLOOKUP(A3568,'TB 2023'!B:J,9,0)</f>
        <v>0</v>
      </c>
      <c r="K3568" s="18">
        <f t="shared" si="221"/>
        <v>0</v>
      </c>
      <c r="L3568" s="17">
        <f>VLOOKUP(A3568,'TB 2023'!B:M,12,0)</f>
        <v>0</v>
      </c>
      <c r="M3568" s="18">
        <f t="shared" si="224"/>
        <v>0</v>
      </c>
      <c r="N3568" s="14" t="e">
        <f>VLOOKUP(A3568,[1]Sheet1!$A$1:$D$65536,4,0)</f>
        <v>#N/A</v>
      </c>
      <c r="P3568" s="14" t="s">
        <v>14</v>
      </c>
      <c r="Q3568" s="14" t="s">
        <v>113</v>
      </c>
    </row>
    <row r="3569" spans="1:17" ht="12.75" hidden="1" customHeight="1">
      <c r="A3569" s="13">
        <v>83010000076</v>
      </c>
      <c r="B3569" s="14" t="s">
        <v>3692</v>
      </c>
      <c r="C3569" s="14">
        <v>0</v>
      </c>
      <c r="D3569" s="14">
        <v>0</v>
      </c>
      <c r="E3569" s="14">
        <v>9035.1</v>
      </c>
      <c r="F3569" s="14">
        <v>0</v>
      </c>
      <c r="G3569" s="11">
        <f t="shared" si="222"/>
        <v>9035.1</v>
      </c>
      <c r="H3569" s="12">
        <f t="shared" si="223"/>
        <v>0</v>
      </c>
      <c r="I3569" s="324" t="s">
        <v>4062</v>
      </c>
      <c r="J3569" s="17">
        <f>VLOOKUP(A3569,'TB 2023'!B:J,9,0)</f>
        <v>0</v>
      </c>
      <c r="K3569" s="18">
        <f t="shared" si="221"/>
        <v>0</v>
      </c>
      <c r="L3569" s="17">
        <f>VLOOKUP(A3569,'TB 2023'!B:M,12,0)</f>
        <v>0</v>
      </c>
      <c r="M3569" s="18">
        <f t="shared" si="224"/>
        <v>0</v>
      </c>
      <c r="N3569" s="14" t="e">
        <f>VLOOKUP(A3569,[1]Sheet1!$A$1:$D$65536,4,0)</f>
        <v>#N/A</v>
      </c>
      <c r="O3569" s="31"/>
      <c r="P3569" s="14" t="s">
        <v>101</v>
      </c>
      <c r="Q3569" s="14" t="s">
        <v>99</v>
      </c>
    </row>
    <row r="3570" spans="1:17" ht="12.75" hidden="1" customHeight="1">
      <c r="A3570" s="13">
        <v>83010000077</v>
      </c>
      <c r="B3570" s="14" t="s">
        <v>3693</v>
      </c>
      <c r="C3570" s="14">
        <v>0</v>
      </c>
      <c r="D3570" s="14">
        <v>0</v>
      </c>
      <c r="E3570" s="14">
        <v>149622</v>
      </c>
      <c r="F3570" s="14">
        <v>14150</v>
      </c>
      <c r="G3570" s="11">
        <f t="shared" si="222"/>
        <v>135472</v>
      </c>
      <c r="H3570" s="12">
        <f t="shared" si="223"/>
        <v>0</v>
      </c>
      <c r="I3570" s="324" t="s">
        <v>4062</v>
      </c>
      <c r="J3570" s="17">
        <f>VLOOKUP(A3570,'TB 2023'!B:J,9,0)</f>
        <v>0</v>
      </c>
      <c r="K3570" s="18">
        <f t="shared" si="221"/>
        <v>0</v>
      </c>
      <c r="L3570" s="17">
        <f>VLOOKUP(A3570,'TB 2023'!B:M,12,0)</f>
        <v>14150</v>
      </c>
      <c r="M3570" s="18">
        <f t="shared" si="224"/>
        <v>0</v>
      </c>
      <c r="N3570" s="14" t="e">
        <f>VLOOKUP(A3570,[1]Sheet1!$A$1:$D$65536,4,0)</f>
        <v>#N/A</v>
      </c>
      <c r="P3570" s="14" t="s">
        <v>14</v>
      </c>
      <c r="Q3570" s="14" t="s">
        <v>113</v>
      </c>
    </row>
    <row r="3571" spans="1:17" ht="12.75" hidden="1" customHeight="1">
      <c r="A3571" s="13">
        <v>83010000078</v>
      </c>
      <c r="B3571" s="14" t="s">
        <v>3694</v>
      </c>
      <c r="C3571" s="14">
        <v>0</v>
      </c>
      <c r="D3571" s="14">
        <v>0</v>
      </c>
      <c r="E3571" s="14">
        <v>17266.12</v>
      </c>
      <c r="F3571" s="14">
        <v>0</v>
      </c>
      <c r="G3571" s="11">
        <f t="shared" si="222"/>
        <v>17266.12</v>
      </c>
      <c r="H3571" s="12">
        <f t="shared" si="223"/>
        <v>0</v>
      </c>
      <c r="I3571" s="324" t="s">
        <v>4062</v>
      </c>
      <c r="J3571" s="17">
        <f>VLOOKUP(A3571,'TB 2023'!B:J,9,0)</f>
        <v>0</v>
      </c>
      <c r="K3571" s="18">
        <f t="shared" si="221"/>
        <v>0</v>
      </c>
      <c r="L3571" s="17">
        <f>VLOOKUP(A3571,'TB 2023'!B:M,12,0)</f>
        <v>0</v>
      </c>
      <c r="M3571" s="18">
        <f t="shared" si="224"/>
        <v>0</v>
      </c>
      <c r="N3571" s="14" t="e">
        <f>VLOOKUP(A3571,[1]Sheet1!$A$1:$D$65536,4,0)</f>
        <v>#N/A</v>
      </c>
      <c r="P3571" s="14" t="s">
        <v>26</v>
      </c>
      <c r="Q3571" s="14" t="s">
        <v>66</v>
      </c>
    </row>
    <row r="3572" spans="1:17" ht="12.75" hidden="1" customHeight="1">
      <c r="A3572" s="13">
        <v>83010000079</v>
      </c>
      <c r="B3572" s="14" t="s">
        <v>3430</v>
      </c>
      <c r="C3572" s="14">
        <v>0</v>
      </c>
      <c r="D3572" s="14">
        <v>0</v>
      </c>
      <c r="E3572" s="14">
        <v>4310</v>
      </c>
      <c r="F3572" s="14">
        <v>0</v>
      </c>
      <c r="G3572" s="11">
        <f t="shared" si="222"/>
        <v>4310</v>
      </c>
      <c r="H3572" s="12">
        <f t="shared" si="223"/>
        <v>0</v>
      </c>
      <c r="I3572" s="324" t="s">
        <v>4062</v>
      </c>
      <c r="J3572" s="17">
        <f>VLOOKUP(A3572,'TB 2023'!B:J,9,0)</f>
        <v>0</v>
      </c>
      <c r="K3572" s="18">
        <f t="shared" si="221"/>
        <v>0</v>
      </c>
      <c r="L3572" s="17">
        <f>VLOOKUP(A3572,'TB 2023'!B:M,12,0)</f>
        <v>0</v>
      </c>
      <c r="M3572" s="18">
        <f t="shared" si="224"/>
        <v>0</v>
      </c>
      <c r="N3572" s="14" t="e">
        <f>VLOOKUP(A3572,[1]Sheet1!$A$1:$D$65536,4,0)</f>
        <v>#N/A</v>
      </c>
      <c r="P3572" s="14" t="s">
        <v>102</v>
      </c>
      <c r="Q3572" s="14" t="s">
        <v>87</v>
      </c>
    </row>
    <row r="3573" spans="1:17" ht="12.75" hidden="1" customHeight="1">
      <c r="A3573" s="13">
        <v>83010000080</v>
      </c>
      <c r="B3573" s="14" t="s">
        <v>3695</v>
      </c>
      <c r="C3573" s="14">
        <v>0</v>
      </c>
      <c r="D3573" s="14">
        <v>0</v>
      </c>
      <c r="E3573" s="14">
        <v>19800</v>
      </c>
      <c r="F3573" s="14">
        <v>3000</v>
      </c>
      <c r="G3573" s="11">
        <f t="shared" si="222"/>
        <v>16800</v>
      </c>
      <c r="H3573" s="12">
        <f t="shared" si="223"/>
        <v>0</v>
      </c>
      <c r="I3573" s="324" t="s">
        <v>4062</v>
      </c>
      <c r="J3573" s="17">
        <f>VLOOKUP(A3573,'TB 2023'!B:J,9,0)</f>
        <v>0</v>
      </c>
      <c r="K3573" s="18">
        <f t="shared" si="221"/>
        <v>0</v>
      </c>
      <c r="L3573" s="17">
        <f>VLOOKUP(A3573,'TB 2023'!B:M,12,0)</f>
        <v>3000</v>
      </c>
      <c r="M3573" s="18">
        <f t="shared" si="224"/>
        <v>0</v>
      </c>
      <c r="N3573" s="14" t="e">
        <f>VLOOKUP(A3573,[1]Sheet1!$A$1:$D$65536,4,0)</f>
        <v>#N/A</v>
      </c>
      <c r="P3573" s="14" t="s">
        <v>99</v>
      </c>
      <c r="Q3573" s="14" t="s">
        <v>99</v>
      </c>
    </row>
    <row r="3574" spans="1:17" ht="12.75" hidden="1" customHeight="1">
      <c r="A3574" s="13">
        <v>83010000081</v>
      </c>
      <c r="B3574" s="14" t="s">
        <v>3696</v>
      </c>
      <c r="C3574" s="14">
        <v>0</v>
      </c>
      <c r="D3574" s="14">
        <v>0</v>
      </c>
      <c r="E3574" s="14">
        <v>132311.65</v>
      </c>
      <c r="F3574" s="14">
        <v>26643.75</v>
      </c>
      <c r="G3574" s="11">
        <f t="shared" si="222"/>
        <v>105667.9</v>
      </c>
      <c r="H3574" s="12">
        <f t="shared" si="223"/>
        <v>0</v>
      </c>
      <c r="I3574" s="324" t="s">
        <v>4062</v>
      </c>
      <c r="J3574" s="17">
        <f>VLOOKUP(A3574,'TB 2023'!B:J,9,0)</f>
        <v>0</v>
      </c>
      <c r="K3574" s="18">
        <f t="shared" si="221"/>
        <v>0</v>
      </c>
      <c r="L3574" s="17">
        <f>VLOOKUP(A3574,'TB 2023'!B:M,12,0)</f>
        <v>26643.75</v>
      </c>
      <c r="M3574" s="18">
        <f t="shared" si="224"/>
        <v>0</v>
      </c>
      <c r="N3574" s="14" t="e">
        <f>VLOOKUP(A3574,[1]Sheet1!$A$1:$D$65536,4,0)</f>
        <v>#N/A</v>
      </c>
      <c r="P3574" s="14" t="s">
        <v>99</v>
      </c>
      <c r="Q3574" s="14" t="s">
        <v>99</v>
      </c>
    </row>
    <row r="3575" spans="1:17" ht="12.75" hidden="1" customHeight="1">
      <c r="A3575" s="13">
        <v>83010000082</v>
      </c>
      <c r="B3575" s="14" t="s">
        <v>3697</v>
      </c>
      <c r="C3575" s="14">
        <v>0</v>
      </c>
      <c r="D3575" s="14">
        <v>0</v>
      </c>
      <c r="E3575" s="14">
        <v>4500</v>
      </c>
      <c r="F3575" s="14">
        <v>0</v>
      </c>
      <c r="G3575" s="11">
        <f t="shared" si="222"/>
        <v>4500</v>
      </c>
      <c r="H3575" s="12">
        <f t="shared" si="223"/>
        <v>0</v>
      </c>
      <c r="I3575" s="324" t="s">
        <v>4062</v>
      </c>
      <c r="J3575" s="17">
        <f>VLOOKUP(A3575,'TB 2023'!B:J,9,0)</f>
        <v>0</v>
      </c>
      <c r="K3575" s="18">
        <f t="shared" si="221"/>
        <v>0</v>
      </c>
      <c r="L3575" s="17">
        <f>VLOOKUP(A3575,'TB 2023'!B:M,12,0)</f>
        <v>0</v>
      </c>
      <c r="M3575" s="18">
        <f t="shared" si="224"/>
        <v>0</v>
      </c>
      <c r="N3575" s="14" t="e">
        <f>VLOOKUP(A3575,[1]Sheet1!$A$1:$D$65536,4,0)</f>
        <v>#N/A</v>
      </c>
      <c r="P3575" s="14" t="s">
        <v>99</v>
      </c>
      <c r="Q3575" s="14" t="s">
        <v>99</v>
      </c>
    </row>
    <row r="3576" spans="1:17" ht="12.75" hidden="1" customHeight="1">
      <c r="A3576" s="13">
        <v>83010000083</v>
      </c>
      <c r="B3576" s="14" t="s">
        <v>3698</v>
      </c>
      <c r="C3576" s="14">
        <v>0</v>
      </c>
      <c r="D3576" s="14">
        <v>0</v>
      </c>
      <c r="E3576" s="14">
        <v>12128.14</v>
      </c>
      <c r="F3576" s="14">
        <v>2660</v>
      </c>
      <c r="G3576" s="11">
        <f t="shared" si="222"/>
        <v>9468.14</v>
      </c>
      <c r="H3576" s="12">
        <f t="shared" si="223"/>
        <v>0</v>
      </c>
      <c r="I3576" s="324" t="s">
        <v>4062</v>
      </c>
      <c r="J3576" s="17">
        <f>VLOOKUP(A3576,'TB 2023'!B:J,9,0)</f>
        <v>0</v>
      </c>
      <c r="K3576" s="18">
        <f t="shared" ref="K3576:K3639" si="225">J3576-C3576</f>
        <v>0</v>
      </c>
      <c r="L3576" s="17">
        <f>VLOOKUP(A3576,'TB 2023'!B:M,12,0)</f>
        <v>2660</v>
      </c>
      <c r="M3576" s="18">
        <f t="shared" si="224"/>
        <v>0</v>
      </c>
      <c r="N3576" s="14" t="e">
        <f>VLOOKUP(A3576,[1]Sheet1!$A$1:$D$65536,4,0)</f>
        <v>#N/A</v>
      </c>
      <c r="P3576" s="14" t="s">
        <v>4117</v>
      </c>
      <c r="Q3576" s="14" t="s">
        <v>4117</v>
      </c>
    </row>
    <row r="3577" spans="1:17" ht="12.75" hidden="1" customHeight="1">
      <c r="A3577" s="13">
        <v>83010000084</v>
      </c>
      <c r="B3577" s="14" t="s">
        <v>3699</v>
      </c>
      <c r="C3577" s="14">
        <v>0</v>
      </c>
      <c r="D3577" s="14">
        <v>0</v>
      </c>
      <c r="E3577" s="14">
        <v>25477.24</v>
      </c>
      <c r="F3577" s="14">
        <v>6420</v>
      </c>
      <c r="G3577" s="11">
        <f t="shared" si="222"/>
        <v>19057.240000000002</v>
      </c>
      <c r="H3577" s="12">
        <f t="shared" si="223"/>
        <v>0</v>
      </c>
      <c r="I3577" s="324" t="s">
        <v>4062</v>
      </c>
      <c r="J3577" s="17">
        <f>VLOOKUP(A3577,'TB 2023'!B:J,9,0)</f>
        <v>0</v>
      </c>
      <c r="K3577" s="18">
        <f t="shared" si="225"/>
        <v>0</v>
      </c>
      <c r="L3577" s="17">
        <f>VLOOKUP(A3577,'TB 2023'!B:M,12,0)</f>
        <v>6420</v>
      </c>
      <c r="M3577" s="18">
        <f t="shared" si="224"/>
        <v>0</v>
      </c>
      <c r="N3577" s="14" t="e">
        <f>VLOOKUP(A3577,[1]Sheet1!$A$1:$D$65536,4,0)</f>
        <v>#N/A</v>
      </c>
      <c r="P3577" s="14" t="s">
        <v>4117</v>
      </c>
      <c r="Q3577" s="14" t="s">
        <v>4117</v>
      </c>
    </row>
    <row r="3578" spans="1:17" ht="12.75" hidden="1" customHeight="1">
      <c r="A3578" s="13">
        <v>83010000085</v>
      </c>
      <c r="B3578" s="14" t="s">
        <v>3700</v>
      </c>
      <c r="C3578" s="14">
        <v>0</v>
      </c>
      <c r="D3578" s="14">
        <v>0</v>
      </c>
      <c r="E3578" s="14">
        <v>2951.91</v>
      </c>
      <c r="F3578" s="14">
        <v>0</v>
      </c>
      <c r="G3578" s="11">
        <f t="shared" si="222"/>
        <v>2951.91</v>
      </c>
      <c r="H3578" s="12">
        <f t="shared" si="223"/>
        <v>0</v>
      </c>
      <c r="I3578" s="324" t="s">
        <v>4062</v>
      </c>
      <c r="J3578" s="17">
        <f>VLOOKUP(A3578,'TB 2023'!B:J,9,0)</f>
        <v>0</v>
      </c>
      <c r="K3578" s="18">
        <f t="shared" si="225"/>
        <v>0</v>
      </c>
      <c r="L3578" s="17">
        <f>VLOOKUP(A3578,'TB 2023'!B:M,12,0)</f>
        <v>0</v>
      </c>
      <c r="M3578" s="18">
        <f t="shared" si="224"/>
        <v>0</v>
      </c>
      <c r="N3578" s="14" t="e">
        <f>VLOOKUP(A3578,[1]Sheet1!$A$1:$D$65536,4,0)</f>
        <v>#N/A</v>
      </c>
      <c r="P3578" s="14" t="s">
        <v>4117</v>
      </c>
      <c r="Q3578" s="14" t="s">
        <v>4117</v>
      </c>
    </row>
    <row r="3579" spans="1:17" ht="12.75" hidden="1" customHeight="1">
      <c r="A3579" s="13">
        <v>83010000086</v>
      </c>
      <c r="B3579" s="14" t="s">
        <v>3701</v>
      </c>
      <c r="C3579" s="14">
        <v>0</v>
      </c>
      <c r="D3579" s="14">
        <v>0</v>
      </c>
      <c r="E3579" s="14">
        <v>42670.74</v>
      </c>
      <c r="F3579" s="14">
        <v>22640</v>
      </c>
      <c r="G3579" s="11">
        <f t="shared" si="222"/>
        <v>20030.739999999998</v>
      </c>
      <c r="H3579" s="12">
        <f t="shared" si="223"/>
        <v>0</v>
      </c>
      <c r="I3579" s="324" t="s">
        <v>4062</v>
      </c>
      <c r="J3579" s="17">
        <f>VLOOKUP(A3579,'TB 2023'!B:J,9,0)</f>
        <v>0</v>
      </c>
      <c r="K3579" s="18">
        <f t="shared" si="225"/>
        <v>0</v>
      </c>
      <c r="L3579" s="17">
        <f>VLOOKUP(A3579,'TB 2023'!B:M,12,0)</f>
        <v>22640</v>
      </c>
      <c r="M3579" s="18">
        <f t="shared" si="224"/>
        <v>0</v>
      </c>
      <c r="N3579" s="14" t="e">
        <f>VLOOKUP(A3579,[1]Sheet1!$A$1:$D$65536,4,0)</f>
        <v>#N/A</v>
      </c>
      <c r="P3579" s="14" t="s">
        <v>4117</v>
      </c>
      <c r="Q3579" s="14" t="s">
        <v>4117</v>
      </c>
    </row>
    <row r="3580" spans="1:17" ht="12.75" hidden="1" customHeight="1">
      <c r="A3580" s="13">
        <v>83010000087</v>
      </c>
      <c r="B3580" s="14" t="s">
        <v>3702</v>
      </c>
      <c r="C3580" s="14">
        <v>0</v>
      </c>
      <c r="D3580" s="14">
        <v>0</v>
      </c>
      <c r="E3580" s="14">
        <v>19230</v>
      </c>
      <c r="F3580" s="14">
        <v>3185.28</v>
      </c>
      <c r="G3580" s="11">
        <f t="shared" si="222"/>
        <v>16044.72</v>
      </c>
      <c r="H3580" s="12">
        <f t="shared" si="223"/>
        <v>0</v>
      </c>
      <c r="I3580" s="324" t="s">
        <v>4062</v>
      </c>
      <c r="J3580" s="17">
        <f>VLOOKUP(A3580,'TB 2023'!B:J,9,0)</f>
        <v>0</v>
      </c>
      <c r="K3580" s="18">
        <f t="shared" si="225"/>
        <v>0</v>
      </c>
      <c r="L3580" s="17">
        <f>VLOOKUP(A3580,'TB 2023'!B:M,12,0)</f>
        <v>3185.28</v>
      </c>
      <c r="M3580" s="18">
        <f t="shared" si="224"/>
        <v>0</v>
      </c>
      <c r="N3580" s="14" t="e">
        <f>VLOOKUP(A3580,[1]Sheet1!$A$1:$D$65536,4,0)</f>
        <v>#N/A</v>
      </c>
      <c r="P3580" s="14" t="s">
        <v>4117</v>
      </c>
      <c r="Q3580" s="14" t="s">
        <v>4117</v>
      </c>
    </row>
    <row r="3581" spans="1:17" ht="12.75" hidden="1" customHeight="1">
      <c r="A3581" s="13">
        <v>83010000088</v>
      </c>
      <c r="B3581" s="14" t="s">
        <v>3703</v>
      </c>
      <c r="C3581" s="14">
        <v>0</v>
      </c>
      <c r="D3581" s="14">
        <v>0</v>
      </c>
      <c r="E3581" s="14">
        <v>14240</v>
      </c>
      <c r="F3581" s="14">
        <v>2788</v>
      </c>
      <c r="G3581" s="11">
        <f t="shared" si="222"/>
        <v>11452</v>
      </c>
      <c r="H3581" s="12">
        <f t="shared" si="223"/>
        <v>0</v>
      </c>
      <c r="I3581" s="324" t="s">
        <v>4062</v>
      </c>
      <c r="J3581" s="17">
        <f>VLOOKUP(A3581,'TB 2023'!B:J,9,0)</f>
        <v>0</v>
      </c>
      <c r="K3581" s="18">
        <f t="shared" si="225"/>
        <v>0</v>
      </c>
      <c r="L3581" s="17">
        <f>VLOOKUP(A3581,'TB 2023'!B:M,12,0)</f>
        <v>2788</v>
      </c>
      <c r="M3581" s="18">
        <f t="shared" si="224"/>
        <v>0</v>
      </c>
      <c r="N3581" s="14" t="e">
        <f>VLOOKUP(A3581,[1]Sheet1!$A$1:$D$65536,4,0)</f>
        <v>#N/A</v>
      </c>
      <c r="P3581" s="14" t="s">
        <v>4117</v>
      </c>
      <c r="Q3581" s="14" t="s">
        <v>4117</v>
      </c>
    </row>
    <row r="3582" spans="1:17" ht="12.75" hidden="1" customHeight="1">
      <c r="A3582" s="13">
        <v>83010000089</v>
      </c>
      <c r="B3582" s="14" t="s">
        <v>3704</v>
      </c>
      <c r="C3582" s="14">
        <v>0</v>
      </c>
      <c r="D3582" s="14">
        <v>0</v>
      </c>
      <c r="E3582" s="14">
        <v>7175.57</v>
      </c>
      <c r="F3582" s="14">
        <v>0</v>
      </c>
      <c r="G3582" s="11">
        <f t="shared" si="222"/>
        <v>7175.57</v>
      </c>
      <c r="H3582" s="12">
        <f t="shared" si="223"/>
        <v>0</v>
      </c>
      <c r="I3582" s="324" t="s">
        <v>4062</v>
      </c>
      <c r="J3582" s="17">
        <f>VLOOKUP(A3582,'TB 2023'!B:J,9,0)</f>
        <v>0</v>
      </c>
      <c r="K3582" s="18">
        <f t="shared" si="225"/>
        <v>0</v>
      </c>
      <c r="L3582" s="17">
        <f>VLOOKUP(A3582,'TB 2023'!B:M,12,0)</f>
        <v>0</v>
      </c>
      <c r="M3582" s="18">
        <f t="shared" si="224"/>
        <v>0</v>
      </c>
      <c r="N3582" s="14" t="e">
        <f>VLOOKUP(A3582,[1]Sheet1!$A$1:$D$65536,4,0)</f>
        <v>#N/A</v>
      </c>
      <c r="P3582" s="14" t="s">
        <v>4117</v>
      </c>
      <c r="Q3582" s="14" t="s">
        <v>4117</v>
      </c>
    </row>
    <row r="3583" spans="1:17" ht="12.75" hidden="1" customHeight="1">
      <c r="A3583" s="13">
        <v>83010000090</v>
      </c>
      <c r="B3583" s="14" t="s">
        <v>3705</v>
      </c>
      <c r="C3583" s="14">
        <v>0</v>
      </c>
      <c r="D3583" s="14">
        <v>0</v>
      </c>
      <c r="E3583" s="14">
        <v>70187.100000000006</v>
      </c>
      <c r="F3583" s="14">
        <v>0</v>
      </c>
      <c r="G3583" s="11">
        <f t="shared" si="222"/>
        <v>70187.100000000006</v>
      </c>
      <c r="H3583" s="12">
        <f t="shared" si="223"/>
        <v>0</v>
      </c>
      <c r="I3583" s="324" t="s">
        <v>4062</v>
      </c>
      <c r="J3583" s="17">
        <f>VLOOKUP(A3583,'TB 2023'!B:J,9,0)</f>
        <v>0</v>
      </c>
      <c r="K3583" s="18">
        <f t="shared" si="225"/>
        <v>0</v>
      </c>
      <c r="L3583" s="17">
        <f>VLOOKUP(A3583,'TB 2023'!B:M,12,0)</f>
        <v>0</v>
      </c>
      <c r="M3583" s="18">
        <f t="shared" si="224"/>
        <v>0</v>
      </c>
      <c r="N3583" s="14" t="e">
        <f>VLOOKUP(A3583,[1]Sheet1!$A$1:$D$65536,4,0)</f>
        <v>#N/A</v>
      </c>
      <c r="P3583" s="14" t="s">
        <v>4117</v>
      </c>
      <c r="Q3583" s="14" t="s">
        <v>4117</v>
      </c>
    </row>
    <row r="3584" spans="1:17" ht="12.75" hidden="1" customHeight="1">
      <c r="A3584" s="13">
        <v>83010000091</v>
      </c>
      <c r="B3584" s="14" t="s">
        <v>4261</v>
      </c>
      <c r="C3584" s="14">
        <v>0</v>
      </c>
      <c r="D3584" s="14">
        <v>0</v>
      </c>
      <c r="E3584" s="14">
        <v>20400.600000000002</v>
      </c>
      <c r="F3584" s="14">
        <v>0</v>
      </c>
      <c r="G3584" s="11">
        <f t="shared" si="222"/>
        <v>20400.600000000002</v>
      </c>
      <c r="H3584" s="12">
        <f t="shared" si="223"/>
        <v>0</v>
      </c>
      <c r="I3584" s="324" t="s">
        <v>4062</v>
      </c>
      <c r="J3584" s="17">
        <f>VLOOKUP(A3584,'TB 2023'!B:J,9,0)</f>
        <v>0</v>
      </c>
      <c r="K3584" s="18">
        <f t="shared" si="225"/>
        <v>0</v>
      </c>
      <c r="L3584" s="17">
        <f>VLOOKUP(A3584,'TB 2023'!B:M,12,0)</f>
        <v>0</v>
      </c>
      <c r="M3584" s="18">
        <f t="shared" si="224"/>
        <v>0</v>
      </c>
      <c r="N3584" s="14" t="e">
        <f>VLOOKUP(A3584,[1]Sheet1!$A$1:$D$65536,4,0)</f>
        <v>#N/A</v>
      </c>
      <c r="P3584" s="14" t="s">
        <v>4117</v>
      </c>
      <c r="Q3584" s="14" t="s">
        <v>4117</v>
      </c>
    </row>
    <row r="3585" spans="1:17" ht="12.75" hidden="1" customHeight="1">
      <c r="A3585" s="13">
        <v>83010000092</v>
      </c>
      <c r="B3585" s="14" t="s">
        <v>4291</v>
      </c>
      <c r="C3585" s="14">
        <v>0</v>
      </c>
      <c r="D3585" s="14">
        <v>0</v>
      </c>
      <c r="E3585" s="14">
        <v>54328.950000000004</v>
      </c>
      <c r="F3585" s="14">
        <v>54328.950000000004</v>
      </c>
      <c r="G3585" s="11">
        <f t="shared" si="222"/>
        <v>0</v>
      </c>
      <c r="H3585" s="12">
        <f t="shared" si="223"/>
        <v>0</v>
      </c>
      <c r="I3585" s="324" t="s">
        <v>4062</v>
      </c>
      <c r="J3585" s="17">
        <f>VLOOKUP(A3585,'TB 2023'!B:J,9,0)</f>
        <v>0</v>
      </c>
      <c r="K3585" s="18">
        <f t="shared" si="225"/>
        <v>0</v>
      </c>
      <c r="L3585" s="17">
        <f>VLOOKUP(A3585,'TB 2023'!B:M,12,0)</f>
        <v>54328.950000000004</v>
      </c>
      <c r="M3585" s="18">
        <f t="shared" si="224"/>
        <v>0</v>
      </c>
      <c r="N3585" s="14" t="e">
        <f>VLOOKUP(A3585,[1]Sheet1!$A$1:$D$65536,4,0)</f>
        <v>#N/A</v>
      </c>
      <c r="P3585" s="14" t="s">
        <v>4118</v>
      </c>
      <c r="Q3585" s="14">
        <v>0</v>
      </c>
    </row>
    <row r="3586" spans="1:17" ht="12.75" hidden="1" customHeight="1">
      <c r="A3586" s="13">
        <v>83030000001</v>
      </c>
      <c r="B3586" s="14" t="s">
        <v>3706</v>
      </c>
      <c r="C3586" s="14">
        <v>0</v>
      </c>
      <c r="D3586" s="14">
        <v>0</v>
      </c>
      <c r="E3586" s="14">
        <v>374250</v>
      </c>
      <c r="F3586" s="14">
        <v>17218.490000000002</v>
      </c>
      <c r="G3586" s="11">
        <f t="shared" si="222"/>
        <v>357031.51</v>
      </c>
      <c r="H3586" s="12">
        <f t="shared" si="223"/>
        <v>0</v>
      </c>
      <c r="I3586" s="324" t="s">
        <v>4062</v>
      </c>
      <c r="J3586" s="17">
        <f>VLOOKUP(A3586,'TB 2023'!B:J,9,0)</f>
        <v>0</v>
      </c>
      <c r="K3586" s="18">
        <f t="shared" si="225"/>
        <v>0</v>
      </c>
      <c r="L3586" s="17">
        <f>VLOOKUP(A3586,'TB 2023'!B:M,12,0)</f>
        <v>17218.490000000002</v>
      </c>
      <c r="M3586" s="18">
        <f t="shared" si="224"/>
        <v>0</v>
      </c>
      <c r="N3586" s="14" t="e">
        <f>VLOOKUP(A3586,[1]Sheet1!$A$1:$D$65536,4,0)</f>
        <v>#N/A</v>
      </c>
      <c r="P3586" s="14" t="s">
        <v>4119</v>
      </c>
      <c r="Q3586" s="14" t="s">
        <v>4119</v>
      </c>
    </row>
    <row r="3587" spans="1:17" ht="12.75" hidden="1" customHeight="1">
      <c r="A3587" s="13">
        <v>83030000002</v>
      </c>
      <c r="B3587" s="14" t="s">
        <v>3707</v>
      </c>
      <c r="C3587" s="14">
        <v>0</v>
      </c>
      <c r="D3587" s="14">
        <v>0</v>
      </c>
      <c r="E3587" s="14">
        <v>90658</v>
      </c>
      <c r="F3587" s="14">
        <v>0</v>
      </c>
      <c r="G3587" s="11">
        <f t="shared" si="222"/>
        <v>90658</v>
      </c>
      <c r="H3587" s="12">
        <f t="shared" si="223"/>
        <v>0</v>
      </c>
      <c r="I3587" s="324" t="s">
        <v>4062</v>
      </c>
      <c r="J3587" s="17">
        <f>VLOOKUP(A3587,'TB 2023'!B:J,9,0)</f>
        <v>0</v>
      </c>
      <c r="K3587" s="18">
        <f t="shared" si="225"/>
        <v>0</v>
      </c>
      <c r="L3587" s="17">
        <f>VLOOKUP(A3587,'TB 2023'!B:M,12,0)</f>
        <v>0</v>
      </c>
      <c r="M3587" s="18">
        <f t="shared" si="224"/>
        <v>0</v>
      </c>
      <c r="N3587" s="14" t="e">
        <f>VLOOKUP(A3587,[1]Sheet1!$A$1:$D$65536,4,0)</f>
        <v>#N/A</v>
      </c>
      <c r="P3587" s="14" t="s">
        <v>4119</v>
      </c>
      <c r="Q3587" s="14" t="s">
        <v>4119</v>
      </c>
    </row>
    <row r="3588" spans="1:17" ht="12.75" hidden="1" customHeight="1">
      <c r="A3588" s="13">
        <v>83030000003</v>
      </c>
      <c r="B3588" s="14" t="s">
        <v>3708</v>
      </c>
      <c r="C3588" s="14">
        <v>0</v>
      </c>
      <c r="D3588" s="14">
        <v>0</v>
      </c>
      <c r="E3588" s="14">
        <v>32237</v>
      </c>
      <c r="F3588" s="14">
        <v>0</v>
      </c>
      <c r="G3588" s="11">
        <f t="shared" si="222"/>
        <v>32237</v>
      </c>
      <c r="H3588" s="12">
        <f t="shared" si="223"/>
        <v>0</v>
      </c>
      <c r="I3588" s="324" t="s">
        <v>4062</v>
      </c>
      <c r="J3588" s="17">
        <f>VLOOKUP(A3588,'TB 2023'!B:J,9,0)</f>
        <v>0</v>
      </c>
      <c r="K3588" s="18">
        <f t="shared" si="225"/>
        <v>0</v>
      </c>
      <c r="L3588" s="17">
        <f>VLOOKUP(A3588,'TB 2023'!B:M,12,0)</f>
        <v>0</v>
      </c>
      <c r="M3588" s="18">
        <f t="shared" si="224"/>
        <v>0</v>
      </c>
      <c r="N3588" s="14" t="e">
        <f>VLOOKUP(A3588,[1]Sheet1!$A$1:$D$65536,4,0)</f>
        <v>#N/A</v>
      </c>
      <c r="P3588" s="14" t="s">
        <v>4120</v>
      </c>
      <c r="Q3588" s="14" t="s">
        <v>69</v>
      </c>
    </row>
    <row r="3589" spans="1:17" ht="12.75" hidden="1" customHeight="1">
      <c r="A3589" s="13">
        <v>83030000008</v>
      </c>
      <c r="B3589" s="14" t="s">
        <v>3709</v>
      </c>
      <c r="C3589" s="14">
        <v>0</v>
      </c>
      <c r="D3589" s="14">
        <v>0</v>
      </c>
      <c r="E3589" s="14">
        <v>660</v>
      </c>
      <c r="F3589" s="14">
        <v>0</v>
      </c>
      <c r="G3589" s="11">
        <f t="shared" si="222"/>
        <v>660</v>
      </c>
      <c r="H3589" s="12">
        <f t="shared" si="223"/>
        <v>0</v>
      </c>
      <c r="I3589" s="324" t="s">
        <v>4062</v>
      </c>
      <c r="J3589" s="17">
        <f>VLOOKUP(A3589,'TB 2023'!B:J,9,0)</f>
        <v>0</v>
      </c>
      <c r="K3589" s="18">
        <f t="shared" si="225"/>
        <v>0</v>
      </c>
      <c r="L3589" s="17">
        <f>VLOOKUP(A3589,'TB 2023'!B:M,12,0)</f>
        <v>0</v>
      </c>
      <c r="M3589" s="18">
        <f t="shared" si="224"/>
        <v>0</v>
      </c>
      <c r="N3589" s="14" t="e">
        <f>VLOOKUP(A3589,[1]Sheet1!$A$1:$D$65536,4,0)</f>
        <v>#N/A</v>
      </c>
      <c r="P3589" s="14" t="s">
        <v>0</v>
      </c>
    </row>
    <row r="3590" spans="1:17" ht="12.75" hidden="1" customHeight="1">
      <c r="A3590" s="13">
        <v>83030000010</v>
      </c>
      <c r="B3590" s="14" t="s">
        <v>3710</v>
      </c>
      <c r="C3590" s="14">
        <v>0</v>
      </c>
      <c r="D3590" s="14">
        <v>0</v>
      </c>
      <c r="E3590" s="14">
        <v>36867</v>
      </c>
      <c r="F3590" s="14">
        <v>0</v>
      </c>
      <c r="G3590" s="11">
        <f t="shared" ref="G3590:G3653" si="226">IF((C3590+E3590)-(D3590+F3590)&lt;0,0,(C3590+E3590)-(D3590+F3590))</f>
        <v>36867</v>
      </c>
      <c r="H3590" s="12">
        <f t="shared" ref="H3590:H3653" si="227">-IF((C3590+E3590)-(D3590+F3590)&lt;0,(C3590+E3590)-(D3590+F3590),0)</f>
        <v>0</v>
      </c>
      <c r="I3590" s="324" t="s">
        <v>4062</v>
      </c>
      <c r="J3590" s="17">
        <f>VLOOKUP(A3590,'TB 2023'!B:J,9,0)</f>
        <v>0</v>
      </c>
      <c r="K3590" s="18">
        <f t="shared" si="225"/>
        <v>0</v>
      </c>
      <c r="L3590" s="17">
        <f>VLOOKUP(A3590,'TB 2023'!B:M,12,0)</f>
        <v>0</v>
      </c>
      <c r="M3590" s="18">
        <f t="shared" ref="M3590:M3653" si="228">L3590-F3590</f>
        <v>0</v>
      </c>
      <c r="N3590" s="14" t="e">
        <f>VLOOKUP(A3590,[1]Sheet1!$A$1:$D$65536,4,0)</f>
        <v>#N/A</v>
      </c>
      <c r="P3590" s="14" t="s">
        <v>4119</v>
      </c>
    </row>
    <row r="3591" spans="1:17" ht="12.75" hidden="1" customHeight="1">
      <c r="A3591" s="13">
        <v>83030000011</v>
      </c>
      <c r="B3591" s="14" t="s">
        <v>3711</v>
      </c>
      <c r="C3591" s="14">
        <v>0</v>
      </c>
      <c r="D3591" s="14">
        <v>0</v>
      </c>
      <c r="E3591" s="14">
        <v>6255.54</v>
      </c>
      <c r="F3591" s="14">
        <v>0</v>
      </c>
      <c r="G3591" s="11">
        <f t="shared" si="226"/>
        <v>6255.54</v>
      </c>
      <c r="H3591" s="12">
        <f t="shared" si="227"/>
        <v>0</v>
      </c>
      <c r="I3591" s="324" t="s">
        <v>4062</v>
      </c>
      <c r="J3591" s="17">
        <f>VLOOKUP(A3591,'TB 2023'!B:J,9,0)</f>
        <v>0</v>
      </c>
      <c r="K3591" s="18">
        <f t="shared" si="225"/>
        <v>0</v>
      </c>
      <c r="L3591" s="17">
        <f>VLOOKUP(A3591,'TB 2023'!B:M,12,0)</f>
        <v>0</v>
      </c>
      <c r="M3591" s="18">
        <f t="shared" si="228"/>
        <v>0</v>
      </c>
      <c r="N3591" s="14" t="e">
        <f>VLOOKUP(A3591,[1]Sheet1!$A$1:$D$65536,4,0)</f>
        <v>#N/A</v>
      </c>
      <c r="P3591" s="14" t="s">
        <v>4121</v>
      </c>
      <c r="Q3591" s="14" t="s">
        <v>4121</v>
      </c>
    </row>
    <row r="3592" spans="1:17" ht="12.75" hidden="1" customHeight="1">
      <c r="A3592" s="13">
        <v>83030000012</v>
      </c>
      <c r="B3592" s="14" t="s">
        <v>3712</v>
      </c>
      <c r="C3592" s="14">
        <v>0</v>
      </c>
      <c r="D3592" s="14">
        <v>0</v>
      </c>
      <c r="E3592" s="14">
        <v>2942.85</v>
      </c>
      <c r="F3592" s="14">
        <v>0</v>
      </c>
      <c r="G3592" s="11">
        <f t="shared" si="226"/>
        <v>2942.85</v>
      </c>
      <c r="H3592" s="12">
        <f t="shared" si="227"/>
        <v>0</v>
      </c>
      <c r="I3592" s="324" t="s">
        <v>4062</v>
      </c>
      <c r="J3592" s="17">
        <f>VLOOKUP(A3592,'TB 2023'!B:J,9,0)</f>
        <v>0</v>
      </c>
      <c r="K3592" s="18">
        <f t="shared" si="225"/>
        <v>0</v>
      </c>
      <c r="L3592" s="17">
        <f>VLOOKUP(A3592,'TB 2023'!B:M,12,0)</f>
        <v>0</v>
      </c>
      <c r="M3592" s="18">
        <f t="shared" si="228"/>
        <v>0</v>
      </c>
      <c r="N3592" s="14" t="e">
        <f>VLOOKUP(A3592,[1]Sheet1!$A$1:$D$65536,4,0)</f>
        <v>#N/A</v>
      </c>
      <c r="P3592" s="14" t="s">
        <v>4121</v>
      </c>
      <c r="Q3592" s="14" t="s">
        <v>4121</v>
      </c>
    </row>
    <row r="3593" spans="1:17" ht="12.75" hidden="1" customHeight="1">
      <c r="A3593" s="13">
        <v>83030000013</v>
      </c>
      <c r="B3593" s="14" t="s">
        <v>3713</v>
      </c>
      <c r="C3593" s="14">
        <v>0</v>
      </c>
      <c r="D3593" s="14">
        <v>0</v>
      </c>
      <c r="E3593" s="14">
        <v>0</v>
      </c>
      <c r="F3593" s="14">
        <v>0</v>
      </c>
      <c r="G3593" s="11">
        <f t="shared" si="226"/>
        <v>0</v>
      </c>
      <c r="H3593" s="12">
        <f t="shared" si="227"/>
        <v>0</v>
      </c>
      <c r="I3593" s="324" t="s">
        <v>4062</v>
      </c>
      <c r="J3593" s="17">
        <f>VLOOKUP(A3593,'TB 2023'!B:J,9,0)</f>
        <v>0</v>
      </c>
      <c r="K3593" s="18">
        <f t="shared" si="225"/>
        <v>0</v>
      </c>
      <c r="L3593" s="17">
        <f>VLOOKUP(A3593,'TB 2023'!B:M,12,0)</f>
        <v>0</v>
      </c>
      <c r="M3593" s="18">
        <f t="shared" si="228"/>
        <v>0</v>
      </c>
      <c r="N3593" s="14" t="e">
        <f>VLOOKUP(A3593,[1]Sheet1!$A$1:$D$65536,4,0)</f>
        <v>#N/A</v>
      </c>
      <c r="P3593" s="14" t="s">
        <v>4122</v>
      </c>
      <c r="Q3593" s="14" t="s">
        <v>4122</v>
      </c>
    </row>
    <row r="3594" spans="1:17" ht="12.75" hidden="1" customHeight="1">
      <c r="A3594" s="13">
        <v>83030000014</v>
      </c>
      <c r="B3594" s="14" t="s">
        <v>3714</v>
      </c>
      <c r="C3594" s="14">
        <v>0</v>
      </c>
      <c r="D3594" s="14">
        <v>0</v>
      </c>
      <c r="E3594" s="14">
        <v>0</v>
      </c>
      <c r="F3594" s="14">
        <v>0</v>
      </c>
      <c r="G3594" s="11">
        <f t="shared" si="226"/>
        <v>0</v>
      </c>
      <c r="H3594" s="12">
        <f t="shared" si="227"/>
        <v>0</v>
      </c>
      <c r="I3594" s="324" t="s">
        <v>4062</v>
      </c>
      <c r="J3594" s="17">
        <f>VLOOKUP(A3594,'TB 2023'!B:J,9,0)</f>
        <v>0</v>
      </c>
      <c r="K3594" s="18">
        <f t="shared" si="225"/>
        <v>0</v>
      </c>
      <c r="L3594" s="17">
        <f>VLOOKUP(A3594,'TB 2023'!B:M,12,0)</f>
        <v>0</v>
      </c>
      <c r="M3594" s="18">
        <f t="shared" si="228"/>
        <v>0</v>
      </c>
      <c r="N3594" s="14" t="e">
        <f>VLOOKUP(A3594,[1]Sheet1!$A$1:$D$65536,4,0)</f>
        <v>#N/A</v>
      </c>
      <c r="P3594" s="14" t="s">
        <v>4121</v>
      </c>
      <c r="Q3594" s="14" t="s">
        <v>4121</v>
      </c>
    </row>
    <row r="3595" spans="1:17" ht="12.75" hidden="1" customHeight="1">
      <c r="A3595" s="13">
        <v>83030000015</v>
      </c>
      <c r="B3595" s="14" t="s">
        <v>3715</v>
      </c>
      <c r="C3595" s="14">
        <v>0</v>
      </c>
      <c r="D3595" s="14">
        <v>0</v>
      </c>
      <c r="E3595" s="14">
        <v>0</v>
      </c>
      <c r="F3595" s="14">
        <v>0</v>
      </c>
      <c r="G3595" s="11">
        <f t="shared" si="226"/>
        <v>0</v>
      </c>
      <c r="H3595" s="12">
        <f t="shared" si="227"/>
        <v>0</v>
      </c>
      <c r="I3595" s="324" t="s">
        <v>4062</v>
      </c>
      <c r="J3595" s="17">
        <f>VLOOKUP(A3595,'TB 2023'!B:J,9,0)</f>
        <v>0</v>
      </c>
      <c r="K3595" s="18">
        <f t="shared" si="225"/>
        <v>0</v>
      </c>
      <c r="L3595" s="17">
        <f>VLOOKUP(A3595,'TB 2023'!B:M,12,0)</f>
        <v>0</v>
      </c>
      <c r="M3595" s="18">
        <f t="shared" si="228"/>
        <v>0</v>
      </c>
      <c r="N3595" s="14" t="e">
        <f>VLOOKUP(A3595,[1]Sheet1!$A$1:$D$65536,4,0)</f>
        <v>#N/A</v>
      </c>
      <c r="P3595" s="14" t="s">
        <v>59</v>
      </c>
    </row>
    <row r="3596" spans="1:17" ht="12.75" hidden="1" customHeight="1">
      <c r="A3596" s="13">
        <v>83030000016</v>
      </c>
      <c r="B3596" s="14" t="s">
        <v>3716</v>
      </c>
      <c r="C3596" s="14">
        <v>0</v>
      </c>
      <c r="D3596" s="14">
        <v>0</v>
      </c>
      <c r="E3596" s="14">
        <v>0</v>
      </c>
      <c r="F3596" s="14">
        <v>0</v>
      </c>
      <c r="G3596" s="11">
        <f t="shared" si="226"/>
        <v>0</v>
      </c>
      <c r="H3596" s="12">
        <f t="shared" si="227"/>
        <v>0</v>
      </c>
      <c r="I3596" s="324" t="s">
        <v>4062</v>
      </c>
      <c r="J3596" s="17">
        <f>VLOOKUP(A3596,'TB 2023'!B:J,9,0)</f>
        <v>0</v>
      </c>
      <c r="K3596" s="18">
        <f t="shared" si="225"/>
        <v>0</v>
      </c>
      <c r="L3596" s="17">
        <f>VLOOKUP(A3596,'TB 2023'!B:M,12,0)</f>
        <v>0</v>
      </c>
      <c r="M3596" s="18">
        <f t="shared" si="228"/>
        <v>0</v>
      </c>
      <c r="N3596" s="14" t="e">
        <f>VLOOKUP(A3596,[1]Sheet1!$A$1:$D$65536,4,0)</f>
        <v>#N/A</v>
      </c>
      <c r="P3596" s="14" t="s">
        <v>59</v>
      </c>
    </row>
    <row r="3597" spans="1:17" ht="12.75" hidden="1" customHeight="1">
      <c r="A3597" s="13">
        <v>83030000020</v>
      </c>
      <c r="B3597" s="14" t="s">
        <v>3717</v>
      </c>
      <c r="C3597" s="14">
        <v>0</v>
      </c>
      <c r="D3597" s="14">
        <v>0</v>
      </c>
      <c r="E3597" s="14">
        <v>8025.95</v>
      </c>
      <c r="F3597" s="14">
        <v>0</v>
      </c>
      <c r="G3597" s="11">
        <f t="shared" si="226"/>
        <v>8025.95</v>
      </c>
      <c r="H3597" s="12">
        <f t="shared" si="227"/>
        <v>0</v>
      </c>
      <c r="I3597" s="324" t="s">
        <v>4062</v>
      </c>
      <c r="J3597" s="17">
        <f>VLOOKUP(A3597,'TB 2023'!B:J,9,0)</f>
        <v>0</v>
      </c>
      <c r="K3597" s="18">
        <f t="shared" si="225"/>
        <v>0</v>
      </c>
      <c r="L3597" s="17">
        <f>VLOOKUP(A3597,'TB 2023'!B:M,12,0)</f>
        <v>0</v>
      </c>
      <c r="M3597" s="18">
        <f t="shared" si="228"/>
        <v>0</v>
      </c>
      <c r="N3597" s="14" t="e">
        <f>VLOOKUP(A3597,[1]Sheet1!$A$1:$D$65536,4,0)</f>
        <v>#N/A</v>
      </c>
      <c r="P3597" s="14" t="s">
        <v>59</v>
      </c>
    </row>
    <row r="3598" spans="1:17" ht="12.75" hidden="1" customHeight="1">
      <c r="A3598" s="13">
        <v>83030000024</v>
      </c>
      <c r="B3598" s="14" t="s">
        <v>3718</v>
      </c>
      <c r="C3598" s="14">
        <v>0</v>
      </c>
      <c r="D3598" s="14">
        <v>0</v>
      </c>
      <c r="E3598" s="14">
        <v>5010.8599999999997</v>
      </c>
      <c r="F3598" s="14">
        <v>0</v>
      </c>
      <c r="G3598" s="11">
        <f t="shared" si="226"/>
        <v>5010.8599999999997</v>
      </c>
      <c r="H3598" s="12">
        <f t="shared" si="227"/>
        <v>0</v>
      </c>
      <c r="I3598" s="324" t="s">
        <v>4062</v>
      </c>
      <c r="J3598" s="17">
        <f>VLOOKUP(A3598,'TB 2023'!B:J,9,0)</f>
        <v>0</v>
      </c>
      <c r="K3598" s="18">
        <f t="shared" si="225"/>
        <v>0</v>
      </c>
      <c r="L3598" s="17">
        <f>VLOOKUP(A3598,'TB 2023'!B:M,12,0)</f>
        <v>0</v>
      </c>
      <c r="M3598" s="18">
        <f t="shared" si="228"/>
        <v>0</v>
      </c>
      <c r="N3598" s="14" t="e">
        <f>VLOOKUP(A3598,[1]Sheet1!$A$1:$D$65536,4,0)</f>
        <v>#N/A</v>
      </c>
      <c r="P3598" s="14" t="s">
        <v>59</v>
      </c>
    </row>
    <row r="3599" spans="1:17" ht="12.75" hidden="1" customHeight="1">
      <c r="A3599" s="13">
        <v>83030000033</v>
      </c>
      <c r="B3599" s="14" t="s">
        <v>3719</v>
      </c>
      <c r="C3599" s="14">
        <v>0</v>
      </c>
      <c r="D3599" s="14">
        <v>0</v>
      </c>
      <c r="E3599" s="14">
        <v>1782.5</v>
      </c>
      <c r="F3599" s="14">
        <v>0</v>
      </c>
      <c r="G3599" s="11">
        <f t="shared" si="226"/>
        <v>1782.5</v>
      </c>
      <c r="H3599" s="12">
        <f t="shared" si="227"/>
        <v>0</v>
      </c>
      <c r="I3599" s="324" t="s">
        <v>4062</v>
      </c>
      <c r="J3599" s="17">
        <f>VLOOKUP(A3599,'TB 2023'!B:J,9,0)</f>
        <v>0</v>
      </c>
      <c r="K3599" s="18">
        <f t="shared" si="225"/>
        <v>0</v>
      </c>
      <c r="L3599" s="17">
        <f>VLOOKUP(A3599,'TB 2023'!B:M,12,0)</f>
        <v>0</v>
      </c>
      <c r="M3599" s="18">
        <f t="shared" si="228"/>
        <v>0</v>
      </c>
      <c r="N3599" s="14" t="e">
        <f>VLOOKUP(A3599,[1]Sheet1!$A$1:$D$65536,4,0)</f>
        <v>#N/A</v>
      </c>
      <c r="P3599" s="14" t="s">
        <v>59</v>
      </c>
    </row>
    <row r="3600" spans="1:17" ht="12.75" hidden="1" customHeight="1">
      <c r="A3600" s="13">
        <v>83030000034</v>
      </c>
      <c r="B3600" s="14" t="s">
        <v>3720</v>
      </c>
      <c r="C3600" s="14">
        <v>0</v>
      </c>
      <c r="D3600" s="14">
        <v>0</v>
      </c>
      <c r="E3600" s="14">
        <v>7263.45</v>
      </c>
      <c r="F3600" s="14">
        <v>0</v>
      </c>
      <c r="G3600" s="11">
        <f t="shared" si="226"/>
        <v>7263.45</v>
      </c>
      <c r="H3600" s="12">
        <f t="shared" si="227"/>
        <v>0</v>
      </c>
      <c r="I3600" s="324" t="s">
        <v>4062</v>
      </c>
      <c r="J3600" s="17">
        <f>VLOOKUP(A3600,'TB 2023'!B:J,9,0)</f>
        <v>0</v>
      </c>
      <c r="K3600" s="18">
        <f t="shared" si="225"/>
        <v>0</v>
      </c>
      <c r="L3600" s="17">
        <f>VLOOKUP(A3600,'TB 2023'!B:M,12,0)</f>
        <v>0</v>
      </c>
      <c r="M3600" s="18">
        <f t="shared" si="228"/>
        <v>0</v>
      </c>
      <c r="N3600" s="14" t="e">
        <f>VLOOKUP(A3600,[1]Sheet1!$A$1:$D$65536,4,0)</f>
        <v>#N/A</v>
      </c>
      <c r="P3600" s="14" t="s">
        <v>59</v>
      </c>
    </row>
    <row r="3601" spans="1:16" ht="12.75" hidden="1" customHeight="1">
      <c r="A3601" s="13">
        <v>83030000035</v>
      </c>
      <c r="B3601" s="14" t="s">
        <v>3721</v>
      </c>
      <c r="C3601" s="14">
        <v>0</v>
      </c>
      <c r="D3601" s="14">
        <v>0</v>
      </c>
      <c r="E3601" s="14">
        <v>763.64</v>
      </c>
      <c r="F3601" s="14">
        <v>0</v>
      </c>
      <c r="G3601" s="11">
        <f t="shared" si="226"/>
        <v>763.64</v>
      </c>
      <c r="H3601" s="12">
        <f t="shared" si="227"/>
        <v>0</v>
      </c>
      <c r="I3601" s="324" t="s">
        <v>4062</v>
      </c>
      <c r="J3601" s="17">
        <f>VLOOKUP(A3601,'TB 2023'!B:J,9,0)</f>
        <v>0</v>
      </c>
      <c r="K3601" s="18">
        <f t="shared" si="225"/>
        <v>0</v>
      </c>
      <c r="L3601" s="17">
        <f>VLOOKUP(A3601,'TB 2023'!B:M,12,0)</f>
        <v>0</v>
      </c>
      <c r="M3601" s="18">
        <f t="shared" si="228"/>
        <v>0</v>
      </c>
      <c r="N3601" s="14" t="e">
        <f>VLOOKUP(A3601,[1]Sheet1!$A$1:$D$65536,4,0)</f>
        <v>#N/A</v>
      </c>
      <c r="P3601" s="14" t="s">
        <v>59</v>
      </c>
    </row>
    <row r="3602" spans="1:16" ht="12.75" hidden="1" customHeight="1">
      <c r="A3602" s="13">
        <v>83030000036</v>
      </c>
      <c r="B3602" s="14" t="s">
        <v>3722</v>
      </c>
      <c r="C3602" s="14">
        <v>0</v>
      </c>
      <c r="D3602" s="14">
        <v>0</v>
      </c>
      <c r="E3602" s="14">
        <v>300</v>
      </c>
      <c r="F3602" s="14">
        <v>0</v>
      </c>
      <c r="G3602" s="11">
        <f t="shared" si="226"/>
        <v>300</v>
      </c>
      <c r="H3602" s="12">
        <f t="shared" si="227"/>
        <v>0</v>
      </c>
      <c r="I3602" s="324" t="s">
        <v>4062</v>
      </c>
      <c r="J3602" s="17">
        <f>VLOOKUP(A3602,'TB 2023'!B:J,9,0)</f>
        <v>0</v>
      </c>
      <c r="K3602" s="18">
        <f t="shared" si="225"/>
        <v>0</v>
      </c>
      <c r="L3602" s="17">
        <f>VLOOKUP(A3602,'TB 2023'!B:M,12,0)</f>
        <v>0</v>
      </c>
      <c r="M3602" s="18">
        <f t="shared" si="228"/>
        <v>0</v>
      </c>
      <c r="N3602" s="14" t="e">
        <f>VLOOKUP(A3602,[1]Sheet1!$A$1:$D$65536,4,0)</f>
        <v>#N/A</v>
      </c>
      <c r="P3602" s="14" t="s">
        <v>59</v>
      </c>
    </row>
    <row r="3603" spans="1:16" ht="12.75" hidden="1" customHeight="1">
      <c r="A3603" s="13">
        <v>83030000037</v>
      </c>
      <c r="B3603" s="14" t="s">
        <v>3723</v>
      </c>
      <c r="C3603" s="14">
        <v>0</v>
      </c>
      <c r="D3603" s="14">
        <v>0</v>
      </c>
      <c r="E3603" s="14">
        <v>650</v>
      </c>
      <c r="F3603" s="14">
        <v>0</v>
      </c>
      <c r="G3603" s="11">
        <f t="shared" si="226"/>
        <v>650</v>
      </c>
      <c r="H3603" s="12">
        <f t="shared" si="227"/>
        <v>0</v>
      </c>
      <c r="I3603" s="324" t="s">
        <v>4062</v>
      </c>
      <c r="J3603" s="17">
        <f>VLOOKUP(A3603,'TB 2023'!B:J,9,0)</f>
        <v>0</v>
      </c>
      <c r="K3603" s="18">
        <f t="shared" si="225"/>
        <v>0</v>
      </c>
      <c r="L3603" s="17">
        <f>VLOOKUP(A3603,'TB 2023'!B:M,12,0)</f>
        <v>0</v>
      </c>
      <c r="M3603" s="18">
        <f t="shared" si="228"/>
        <v>0</v>
      </c>
      <c r="N3603" s="14" t="e">
        <f>VLOOKUP(A3603,[1]Sheet1!$A$1:$D$65536,4,0)</f>
        <v>#N/A</v>
      </c>
      <c r="P3603" s="14" t="s">
        <v>59</v>
      </c>
    </row>
    <row r="3604" spans="1:16" ht="12.75" hidden="1" customHeight="1">
      <c r="A3604" s="13">
        <v>83030000040</v>
      </c>
      <c r="B3604" s="14" t="s">
        <v>3724</v>
      </c>
      <c r="C3604" s="14">
        <v>0</v>
      </c>
      <c r="D3604" s="14">
        <v>0</v>
      </c>
      <c r="E3604" s="14">
        <v>1050</v>
      </c>
      <c r="F3604" s="14">
        <v>0</v>
      </c>
      <c r="G3604" s="11">
        <f t="shared" si="226"/>
        <v>1050</v>
      </c>
      <c r="H3604" s="12">
        <f t="shared" si="227"/>
        <v>0</v>
      </c>
      <c r="I3604" s="324" t="s">
        <v>4062</v>
      </c>
      <c r="J3604" s="17">
        <f>VLOOKUP(A3604,'TB 2023'!B:J,9,0)</f>
        <v>0</v>
      </c>
      <c r="K3604" s="18">
        <f t="shared" si="225"/>
        <v>0</v>
      </c>
      <c r="L3604" s="17">
        <f>VLOOKUP(A3604,'TB 2023'!B:M,12,0)</f>
        <v>0</v>
      </c>
      <c r="M3604" s="18">
        <f t="shared" si="228"/>
        <v>0</v>
      </c>
      <c r="N3604" s="14" t="e">
        <f>VLOOKUP(A3604,[1]Sheet1!$A$1:$D$65536,4,0)</f>
        <v>#N/A</v>
      </c>
      <c r="P3604" s="14" t="s">
        <v>59</v>
      </c>
    </row>
    <row r="3605" spans="1:16" ht="12.75" hidden="1" customHeight="1">
      <c r="A3605" s="13">
        <v>83030000043</v>
      </c>
      <c r="B3605" s="14" t="s">
        <v>3725</v>
      </c>
      <c r="C3605" s="14">
        <v>0</v>
      </c>
      <c r="D3605" s="14">
        <v>0</v>
      </c>
      <c r="E3605" s="14">
        <v>0</v>
      </c>
      <c r="F3605" s="14">
        <v>0</v>
      </c>
      <c r="G3605" s="11">
        <f t="shared" si="226"/>
        <v>0</v>
      </c>
      <c r="H3605" s="12">
        <f t="shared" si="227"/>
        <v>0</v>
      </c>
      <c r="I3605" s="324" t="s">
        <v>4062</v>
      </c>
      <c r="J3605" s="17">
        <f>VLOOKUP(A3605,'TB 2023'!B:J,9,0)</f>
        <v>0</v>
      </c>
      <c r="K3605" s="18">
        <f t="shared" si="225"/>
        <v>0</v>
      </c>
      <c r="L3605" s="17">
        <f>VLOOKUP(A3605,'TB 2023'!B:M,12,0)</f>
        <v>0</v>
      </c>
      <c r="M3605" s="18">
        <f t="shared" si="228"/>
        <v>0</v>
      </c>
      <c r="N3605" s="14" t="e">
        <f>VLOOKUP(A3605,[1]Sheet1!$A$1:$D$65536,4,0)</f>
        <v>#N/A</v>
      </c>
      <c r="P3605" s="14" t="s">
        <v>59</v>
      </c>
    </row>
    <row r="3606" spans="1:16" ht="12.75" hidden="1" customHeight="1">
      <c r="A3606" s="13">
        <v>83030000050</v>
      </c>
      <c r="B3606" s="14" t="s">
        <v>3726</v>
      </c>
      <c r="C3606" s="14">
        <v>0</v>
      </c>
      <c r="D3606" s="14">
        <v>0</v>
      </c>
      <c r="E3606" s="14">
        <v>9684.11</v>
      </c>
      <c r="F3606" s="14">
        <v>0</v>
      </c>
      <c r="G3606" s="11">
        <f t="shared" si="226"/>
        <v>9684.11</v>
      </c>
      <c r="H3606" s="12">
        <f t="shared" si="227"/>
        <v>0</v>
      </c>
      <c r="I3606" s="324" t="s">
        <v>4062</v>
      </c>
      <c r="J3606" s="17">
        <f>VLOOKUP(A3606,'TB 2023'!B:J,9,0)</f>
        <v>0</v>
      </c>
      <c r="K3606" s="18">
        <f t="shared" si="225"/>
        <v>0</v>
      </c>
      <c r="L3606" s="17">
        <f>VLOOKUP(A3606,'TB 2023'!B:M,12,0)</f>
        <v>0</v>
      </c>
      <c r="M3606" s="18">
        <f t="shared" si="228"/>
        <v>0</v>
      </c>
      <c r="N3606" s="14" t="e">
        <f>VLOOKUP(A3606,[1]Sheet1!$A$1:$D$65536,4,0)</f>
        <v>#N/A</v>
      </c>
      <c r="P3606" s="14" t="s">
        <v>59</v>
      </c>
    </row>
    <row r="3607" spans="1:16" ht="12.75" hidden="1" customHeight="1">
      <c r="A3607" s="13">
        <v>83030000051</v>
      </c>
      <c r="B3607" s="14" t="s">
        <v>3727</v>
      </c>
      <c r="C3607" s="14">
        <v>0</v>
      </c>
      <c r="D3607" s="14">
        <v>0</v>
      </c>
      <c r="E3607" s="14">
        <v>0.04</v>
      </c>
      <c r="F3607" s="14">
        <v>0.05</v>
      </c>
      <c r="G3607" s="11">
        <f t="shared" si="226"/>
        <v>0</v>
      </c>
      <c r="H3607" s="12">
        <f t="shared" si="227"/>
        <v>1.0000000000000002E-2</v>
      </c>
      <c r="I3607" s="324" t="s">
        <v>4062</v>
      </c>
      <c r="J3607" s="17">
        <f>VLOOKUP(A3607,'TB 2023'!B:J,9,0)</f>
        <v>0</v>
      </c>
      <c r="K3607" s="18">
        <f t="shared" si="225"/>
        <v>0</v>
      </c>
      <c r="L3607" s="17">
        <f>VLOOKUP(A3607,'TB 2023'!B:M,12,0)</f>
        <v>0.05</v>
      </c>
      <c r="M3607" s="18">
        <f t="shared" si="228"/>
        <v>0</v>
      </c>
      <c r="N3607" s="14" t="e">
        <f>VLOOKUP(A3607,[1]Sheet1!$A$1:$D$65536,4,0)</f>
        <v>#N/A</v>
      </c>
      <c r="P3607" s="14" t="s">
        <v>59</v>
      </c>
    </row>
    <row r="3608" spans="1:16" ht="12.75" hidden="1" customHeight="1">
      <c r="A3608" s="13">
        <v>83030000052</v>
      </c>
      <c r="B3608" s="14" t="s">
        <v>3728</v>
      </c>
      <c r="C3608" s="14">
        <v>0</v>
      </c>
      <c r="D3608" s="14">
        <v>0</v>
      </c>
      <c r="E3608" s="14">
        <v>956.82</v>
      </c>
      <c r="F3608" s="14">
        <v>0</v>
      </c>
      <c r="G3608" s="11">
        <f t="shared" si="226"/>
        <v>956.82</v>
      </c>
      <c r="H3608" s="12">
        <f t="shared" si="227"/>
        <v>0</v>
      </c>
      <c r="I3608" s="324" t="s">
        <v>4062</v>
      </c>
      <c r="J3608" s="17">
        <f>VLOOKUP(A3608,'TB 2023'!B:J,9,0)</f>
        <v>0</v>
      </c>
      <c r="K3608" s="18">
        <f t="shared" si="225"/>
        <v>0</v>
      </c>
      <c r="L3608" s="17">
        <f>VLOOKUP(A3608,'TB 2023'!B:M,12,0)</f>
        <v>0</v>
      </c>
      <c r="M3608" s="18">
        <f t="shared" si="228"/>
        <v>0</v>
      </c>
      <c r="N3608" s="14" t="e">
        <f>VLOOKUP(A3608,[1]Sheet1!$A$1:$D$65536,4,0)</f>
        <v>#N/A</v>
      </c>
      <c r="P3608" s="14" t="s">
        <v>59</v>
      </c>
    </row>
    <row r="3609" spans="1:16" ht="12.75" hidden="1" customHeight="1">
      <c r="A3609" s="13">
        <v>83030000053</v>
      </c>
      <c r="B3609" s="14" t="s">
        <v>3729</v>
      </c>
      <c r="C3609" s="14">
        <v>0</v>
      </c>
      <c r="D3609" s="14">
        <v>0</v>
      </c>
      <c r="E3609" s="14">
        <v>29980</v>
      </c>
      <c r="F3609" s="14">
        <v>0</v>
      </c>
      <c r="G3609" s="11">
        <f t="shared" si="226"/>
        <v>29980</v>
      </c>
      <c r="H3609" s="12">
        <f t="shared" si="227"/>
        <v>0</v>
      </c>
      <c r="I3609" s="324" t="s">
        <v>4062</v>
      </c>
      <c r="J3609" s="17">
        <f>VLOOKUP(A3609,'TB 2023'!B:J,9,0)</f>
        <v>0</v>
      </c>
      <c r="K3609" s="18">
        <f t="shared" si="225"/>
        <v>0</v>
      </c>
      <c r="L3609" s="17">
        <f>VLOOKUP(A3609,'TB 2023'!B:M,12,0)</f>
        <v>0</v>
      </c>
      <c r="M3609" s="18">
        <f t="shared" si="228"/>
        <v>0</v>
      </c>
      <c r="N3609" s="14" t="e">
        <f>VLOOKUP(A3609,[1]Sheet1!$A$1:$D$65536,4,0)</f>
        <v>#N/A</v>
      </c>
      <c r="P3609" s="14" t="s">
        <v>59</v>
      </c>
    </row>
    <row r="3610" spans="1:16" ht="12.75" hidden="1" customHeight="1">
      <c r="A3610" s="13">
        <v>83060000001</v>
      </c>
      <c r="B3610" s="14" t="s">
        <v>3730</v>
      </c>
      <c r="C3610" s="14">
        <v>0</v>
      </c>
      <c r="D3610" s="14">
        <v>0</v>
      </c>
      <c r="E3610" s="14">
        <v>0</v>
      </c>
      <c r="F3610" s="14">
        <v>0</v>
      </c>
      <c r="G3610" s="11">
        <f t="shared" si="226"/>
        <v>0</v>
      </c>
      <c r="H3610" s="12">
        <f t="shared" si="227"/>
        <v>0</v>
      </c>
      <c r="I3610" s="324" t="s">
        <v>4062</v>
      </c>
      <c r="J3610" s="17">
        <f>VLOOKUP(A3610,'TB 2023'!B:J,9,0)</f>
        <v>0</v>
      </c>
      <c r="K3610" s="18">
        <f t="shared" si="225"/>
        <v>0</v>
      </c>
      <c r="L3610" s="17">
        <f>VLOOKUP(A3610,'TB 2023'!B:M,12,0)</f>
        <v>0</v>
      </c>
      <c r="M3610" s="18">
        <f t="shared" si="228"/>
        <v>0</v>
      </c>
      <c r="N3610" s="14" t="e">
        <f>VLOOKUP(A3610,[1]Sheet1!$A$1:$D$65536,4,0)</f>
        <v>#N/A</v>
      </c>
      <c r="P3610" s="14" t="s">
        <v>59</v>
      </c>
    </row>
    <row r="3611" spans="1:16" ht="12.75" hidden="1" customHeight="1">
      <c r="A3611" s="13">
        <v>84010100001</v>
      </c>
      <c r="B3611" s="14" t="s">
        <v>3731</v>
      </c>
      <c r="C3611" s="14">
        <v>0</v>
      </c>
      <c r="D3611" s="14">
        <v>0</v>
      </c>
      <c r="E3611" s="14">
        <v>131362.5</v>
      </c>
      <c r="F3611" s="14">
        <v>4557199.93</v>
      </c>
      <c r="G3611" s="11">
        <f t="shared" si="226"/>
        <v>0</v>
      </c>
      <c r="H3611" s="12">
        <f t="shared" si="227"/>
        <v>4425837.43</v>
      </c>
      <c r="I3611" s="324" t="s">
        <v>4062</v>
      </c>
      <c r="J3611" s="17">
        <f>VLOOKUP(A3611,'TB 2023'!B:J,9,0)</f>
        <v>0</v>
      </c>
      <c r="K3611" s="18">
        <f t="shared" si="225"/>
        <v>0</v>
      </c>
      <c r="L3611" s="17">
        <f>VLOOKUP(A3611,'TB 2023'!B:M,12,0)</f>
        <v>4557199.93</v>
      </c>
      <c r="M3611" s="18">
        <f t="shared" si="228"/>
        <v>0</v>
      </c>
      <c r="N3611" s="14" t="e">
        <f>VLOOKUP(A3611,[1]Sheet1!$A$1:$D$65536,4,0)</f>
        <v>#N/A</v>
      </c>
      <c r="P3611" s="14" t="s">
        <v>59</v>
      </c>
    </row>
    <row r="3612" spans="1:16" ht="12.75" hidden="1" customHeight="1">
      <c r="A3612" s="13">
        <v>84010100002</v>
      </c>
      <c r="B3612" s="14" t="s">
        <v>3732</v>
      </c>
      <c r="C3612" s="14">
        <v>0</v>
      </c>
      <c r="D3612" s="14">
        <v>0</v>
      </c>
      <c r="E3612" s="14">
        <v>0</v>
      </c>
      <c r="F3612" s="14">
        <v>43284.36</v>
      </c>
      <c r="G3612" s="11">
        <f t="shared" si="226"/>
        <v>0</v>
      </c>
      <c r="H3612" s="12">
        <f t="shared" si="227"/>
        <v>43284.36</v>
      </c>
      <c r="I3612" s="324" t="s">
        <v>4062</v>
      </c>
      <c r="J3612" s="17">
        <f>VLOOKUP(A3612,'TB 2023'!B:J,9,0)</f>
        <v>0</v>
      </c>
      <c r="K3612" s="18">
        <f t="shared" si="225"/>
        <v>0</v>
      </c>
      <c r="L3612" s="17">
        <f>VLOOKUP(A3612,'TB 2023'!B:M,12,0)</f>
        <v>43284.36</v>
      </c>
      <c r="M3612" s="18">
        <f t="shared" si="228"/>
        <v>0</v>
      </c>
      <c r="N3612" s="14" t="e">
        <f>VLOOKUP(A3612,[1]Sheet1!$A$1:$D$65536,4,0)</f>
        <v>#N/A</v>
      </c>
      <c r="P3612" s="14" t="s">
        <v>59</v>
      </c>
    </row>
    <row r="3613" spans="1:16" ht="12.75" hidden="1" customHeight="1">
      <c r="A3613" s="13">
        <v>84010100004</v>
      </c>
      <c r="B3613" s="14" t="s">
        <v>3733</v>
      </c>
      <c r="C3613" s="14">
        <v>0</v>
      </c>
      <c r="D3613" s="14">
        <v>0</v>
      </c>
      <c r="E3613" s="14">
        <v>0</v>
      </c>
      <c r="F3613" s="14">
        <v>269445.5</v>
      </c>
      <c r="G3613" s="11">
        <f t="shared" si="226"/>
        <v>0</v>
      </c>
      <c r="H3613" s="12">
        <f t="shared" si="227"/>
        <v>269445.5</v>
      </c>
      <c r="I3613" s="324" t="s">
        <v>4062</v>
      </c>
      <c r="J3613" s="17">
        <f>VLOOKUP(A3613,'TB 2023'!B:J,9,0)</f>
        <v>0</v>
      </c>
      <c r="K3613" s="18">
        <f t="shared" si="225"/>
        <v>0</v>
      </c>
      <c r="L3613" s="17">
        <f>VLOOKUP(A3613,'TB 2023'!B:M,12,0)</f>
        <v>269445.5</v>
      </c>
      <c r="M3613" s="18">
        <f t="shared" si="228"/>
        <v>0</v>
      </c>
      <c r="N3613" s="14" t="e">
        <f>VLOOKUP(A3613,[1]Sheet1!$A$1:$D$65536,4,0)</f>
        <v>#N/A</v>
      </c>
      <c r="P3613" s="14" t="s">
        <v>59</v>
      </c>
    </row>
    <row r="3614" spans="1:16" ht="12.75" hidden="1" customHeight="1">
      <c r="A3614" s="13">
        <v>84020000001</v>
      </c>
      <c r="B3614" s="14" t="s">
        <v>3734</v>
      </c>
      <c r="C3614" s="14">
        <v>0</v>
      </c>
      <c r="D3614" s="14">
        <v>0</v>
      </c>
      <c r="E3614" s="14">
        <v>0</v>
      </c>
      <c r="F3614" s="14">
        <v>95.13</v>
      </c>
      <c r="G3614" s="11">
        <f t="shared" si="226"/>
        <v>0</v>
      </c>
      <c r="H3614" s="12">
        <f t="shared" si="227"/>
        <v>95.13</v>
      </c>
      <c r="I3614" s="324" t="s">
        <v>4062</v>
      </c>
      <c r="J3614" s="17">
        <f>VLOOKUP(A3614,'TB 2023'!B:J,9,0)</f>
        <v>0</v>
      </c>
      <c r="K3614" s="18">
        <f t="shared" si="225"/>
        <v>0</v>
      </c>
      <c r="L3614" s="17">
        <f>VLOOKUP(A3614,'TB 2023'!B:M,12,0)</f>
        <v>95.13</v>
      </c>
      <c r="M3614" s="18">
        <f t="shared" si="228"/>
        <v>0</v>
      </c>
      <c r="N3614" s="14" t="e">
        <f>VLOOKUP(A3614,[1]Sheet1!$A$1:$D$65536,4,0)</f>
        <v>#N/A</v>
      </c>
      <c r="P3614" s="14" t="s">
        <v>59</v>
      </c>
    </row>
    <row r="3615" spans="1:16" ht="12.75" hidden="1" customHeight="1">
      <c r="A3615" s="13">
        <v>84030000001</v>
      </c>
      <c r="B3615" s="14" t="s">
        <v>4262</v>
      </c>
      <c r="C3615" s="14">
        <v>0</v>
      </c>
      <c r="D3615" s="14">
        <v>0</v>
      </c>
      <c r="E3615" s="14">
        <v>6191.1500000000005</v>
      </c>
      <c r="F3615" s="14">
        <v>0</v>
      </c>
      <c r="G3615" s="11">
        <f t="shared" si="226"/>
        <v>6191.1500000000005</v>
      </c>
      <c r="H3615" s="12">
        <f t="shared" si="227"/>
        <v>0</v>
      </c>
      <c r="I3615" s="324" t="s">
        <v>4062</v>
      </c>
      <c r="J3615" s="17">
        <f>VLOOKUP(A3615,'TB 2023'!B:J,9,0)</f>
        <v>0</v>
      </c>
      <c r="K3615" s="18">
        <f t="shared" si="225"/>
        <v>0</v>
      </c>
      <c r="L3615" s="17">
        <f>VLOOKUP(A3615,'TB 2023'!B:M,12,0)</f>
        <v>0</v>
      </c>
      <c r="M3615" s="18">
        <f t="shared" si="228"/>
        <v>0</v>
      </c>
      <c r="N3615" s="14" t="e">
        <f>VLOOKUP(A3615,[1]Sheet1!$A$1:$D$65536,4,0)</f>
        <v>#N/A</v>
      </c>
      <c r="P3615" s="14" t="s">
        <v>59</v>
      </c>
    </row>
    <row r="3616" spans="1:16" ht="12.75" hidden="1" customHeight="1">
      <c r="A3616" s="13">
        <v>84040000001</v>
      </c>
      <c r="B3616" s="14" t="s">
        <v>3735</v>
      </c>
      <c r="C3616" s="14">
        <v>0</v>
      </c>
      <c r="D3616" s="14">
        <v>0</v>
      </c>
      <c r="E3616" s="14">
        <v>0</v>
      </c>
      <c r="F3616" s="14">
        <v>0</v>
      </c>
      <c r="G3616" s="11">
        <f t="shared" si="226"/>
        <v>0</v>
      </c>
      <c r="H3616" s="12">
        <f t="shared" si="227"/>
        <v>0</v>
      </c>
      <c r="I3616" s="324" t="s">
        <v>4062</v>
      </c>
      <c r="J3616" s="17">
        <f>VLOOKUP(A3616,'TB 2023'!B:J,9,0)</f>
        <v>0</v>
      </c>
      <c r="K3616" s="18">
        <f t="shared" si="225"/>
        <v>0</v>
      </c>
      <c r="L3616" s="17">
        <f>VLOOKUP(A3616,'TB 2023'!B:M,12,0)</f>
        <v>0</v>
      </c>
      <c r="M3616" s="18">
        <f t="shared" si="228"/>
        <v>0</v>
      </c>
      <c r="N3616" s="14" t="e">
        <f>VLOOKUP(A3616,[1]Sheet1!$A$1:$D$65536,4,0)</f>
        <v>#N/A</v>
      </c>
      <c r="P3616" s="14" t="s">
        <v>59</v>
      </c>
    </row>
    <row r="3617" spans="1:17" ht="12.75" hidden="1" customHeight="1">
      <c r="A3617" s="30">
        <v>91101000001</v>
      </c>
      <c r="B3617" s="31" t="s">
        <v>3736</v>
      </c>
      <c r="C3617" s="31">
        <v>20195.43</v>
      </c>
      <c r="D3617" s="31">
        <v>0</v>
      </c>
      <c r="E3617" s="31">
        <v>47421.98</v>
      </c>
      <c r="F3617" s="31">
        <v>53000</v>
      </c>
      <c r="G3617" s="325">
        <f t="shared" si="226"/>
        <v>14617.410000000003</v>
      </c>
      <c r="H3617" s="326">
        <f t="shared" si="227"/>
        <v>0</v>
      </c>
      <c r="I3617" s="327" t="s">
        <v>4123</v>
      </c>
      <c r="J3617" s="17">
        <f>VLOOKUP(A3617,'TB 2023'!B:J,9,0)</f>
        <v>20195.43</v>
      </c>
      <c r="K3617" s="18">
        <f t="shared" si="225"/>
        <v>0</v>
      </c>
      <c r="L3617" s="17">
        <f>VLOOKUP(A3617,'TB 2023'!B:M,12,0)</f>
        <v>53000</v>
      </c>
      <c r="M3617" s="18">
        <f t="shared" si="228"/>
        <v>0</v>
      </c>
      <c r="N3617" s="14" t="e">
        <f>VLOOKUP(A3617,[1]Sheet1!$A$1:$D$65536,4,0)</f>
        <v>#N/A</v>
      </c>
      <c r="P3617" s="14" t="s">
        <v>59</v>
      </c>
    </row>
    <row r="3618" spans="1:17" ht="12.75" hidden="1" customHeight="1">
      <c r="A3618" s="13">
        <v>91101000002</v>
      </c>
      <c r="B3618" s="14" t="s">
        <v>3737</v>
      </c>
      <c r="C3618" s="14">
        <v>17126.68</v>
      </c>
      <c r="D3618" s="14">
        <v>0</v>
      </c>
      <c r="E3618" s="14">
        <v>26600.510000000002</v>
      </c>
      <c r="F3618" s="14">
        <v>29135</v>
      </c>
      <c r="G3618" s="11">
        <f t="shared" si="226"/>
        <v>14592.190000000002</v>
      </c>
      <c r="H3618" s="12">
        <f t="shared" si="227"/>
        <v>0</v>
      </c>
      <c r="I3618" s="324" t="s">
        <v>4123</v>
      </c>
      <c r="J3618" s="17">
        <f>VLOOKUP(A3618,'TB 2023'!B:J,9,0)</f>
        <v>17126.68</v>
      </c>
      <c r="K3618" s="18">
        <f t="shared" si="225"/>
        <v>0</v>
      </c>
      <c r="L3618" s="17">
        <f>VLOOKUP(A3618,'TB 2023'!B:M,12,0)</f>
        <v>29135</v>
      </c>
      <c r="M3618" s="18">
        <f t="shared" si="228"/>
        <v>0</v>
      </c>
      <c r="N3618" s="14" t="e">
        <f>VLOOKUP(A3618,[1]Sheet1!$A$1:$D$65536,4,0)</f>
        <v>#N/A</v>
      </c>
      <c r="P3618" s="14" t="s">
        <v>59</v>
      </c>
    </row>
    <row r="3619" spans="1:17" ht="12.75" hidden="1" customHeight="1">
      <c r="A3619" s="13">
        <v>91101000003</v>
      </c>
      <c r="B3619" s="14" t="s">
        <v>3738</v>
      </c>
      <c r="C3619" s="14">
        <v>0</v>
      </c>
      <c r="D3619" s="14">
        <v>0</v>
      </c>
      <c r="E3619" s="14">
        <v>0</v>
      </c>
      <c r="F3619" s="14">
        <v>0</v>
      </c>
      <c r="G3619" s="11">
        <f t="shared" si="226"/>
        <v>0</v>
      </c>
      <c r="H3619" s="12">
        <f t="shared" si="227"/>
        <v>0</v>
      </c>
      <c r="I3619" s="324" t="s">
        <v>4123</v>
      </c>
      <c r="J3619" s="17">
        <f>VLOOKUP(A3619,'TB 2023'!B:J,9,0)</f>
        <v>0</v>
      </c>
      <c r="K3619" s="18">
        <f t="shared" si="225"/>
        <v>0</v>
      </c>
      <c r="L3619" s="17">
        <f>VLOOKUP(A3619,'TB 2023'!B:M,12,0)</f>
        <v>0</v>
      </c>
      <c r="M3619" s="18">
        <f t="shared" si="228"/>
        <v>0</v>
      </c>
      <c r="N3619" s="14" t="e">
        <f>VLOOKUP(A3619,[1]Sheet1!$A$1:$D$65536,4,0)</f>
        <v>#N/A</v>
      </c>
      <c r="P3619" s="14" t="s">
        <v>59</v>
      </c>
    </row>
    <row r="3620" spans="1:17" ht="12.75" hidden="1" customHeight="1">
      <c r="A3620" s="13">
        <v>91101000004</v>
      </c>
      <c r="B3620" s="14" t="s">
        <v>3739</v>
      </c>
      <c r="C3620" s="14">
        <v>643.98</v>
      </c>
      <c r="D3620" s="14">
        <v>0</v>
      </c>
      <c r="E3620" s="14">
        <v>0</v>
      </c>
      <c r="F3620" s="14">
        <v>0</v>
      </c>
      <c r="G3620" s="11">
        <f t="shared" si="226"/>
        <v>643.98</v>
      </c>
      <c r="H3620" s="12">
        <f t="shared" si="227"/>
        <v>0</v>
      </c>
      <c r="I3620" s="324" t="s">
        <v>4123</v>
      </c>
      <c r="J3620" s="17">
        <f>VLOOKUP(A3620,'TB 2023'!B:J,9,0)</f>
        <v>643.98</v>
      </c>
      <c r="K3620" s="18">
        <f t="shared" si="225"/>
        <v>0</v>
      </c>
      <c r="L3620" s="17">
        <f>VLOOKUP(A3620,'TB 2023'!B:M,12,0)</f>
        <v>0</v>
      </c>
      <c r="M3620" s="18">
        <f t="shared" si="228"/>
        <v>0</v>
      </c>
      <c r="N3620" s="14" t="e">
        <f>VLOOKUP(A3620,[1]Sheet1!$A$1:$D$65536,4,0)</f>
        <v>#N/A</v>
      </c>
      <c r="P3620" s="14" t="s">
        <v>59</v>
      </c>
    </row>
    <row r="3621" spans="1:17" ht="12.75" hidden="1" customHeight="1">
      <c r="A3621" s="13">
        <v>91101000005</v>
      </c>
      <c r="B3621" s="14" t="s">
        <v>3740</v>
      </c>
      <c r="C3621" s="14">
        <v>2962.23</v>
      </c>
      <c r="D3621" s="14">
        <v>0</v>
      </c>
      <c r="E3621" s="14">
        <v>0</v>
      </c>
      <c r="F3621" s="14">
        <v>0</v>
      </c>
      <c r="G3621" s="11">
        <f t="shared" si="226"/>
        <v>2962.23</v>
      </c>
      <c r="H3621" s="12">
        <f t="shared" si="227"/>
        <v>0</v>
      </c>
      <c r="I3621" s="324" t="s">
        <v>4123</v>
      </c>
      <c r="J3621" s="17">
        <f>VLOOKUP(A3621,'TB 2023'!B:J,9,0)</f>
        <v>2962.23</v>
      </c>
      <c r="K3621" s="18">
        <f t="shared" si="225"/>
        <v>0</v>
      </c>
      <c r="L3621" s="17">
        <f>VLOOKUP(A3621,'TB 2023'!B:M,12,0)</f>
        <v>0</v>
      </c>
      <c r="M3621" s="18">
        <f t="shared" si="228"/>
        <v>0</v>
      </c>
      <c r="N3621" s="14" t="e">
        <f>VLOOKUP(A3621,[1]Sheet1!$A$1:$D$65536,4,0)</f>
        <v>#N/A</v>
      </c>
      <c r="P3621" s="14" t="s">
        <v>59</v>
      </c>
    </row>
    <row r="3622" spans="1:17" ht="12.75" hidden="1" customHeight="1">
      <c r="A3622" s="13">
        <v>91101000006</v>
      </c>
      <c r="B3622" s="14" t="s">
        <v>3741</v>
      </c>
      <c r="C3622" s="14">
        <v>98.852500000000006</v>
      </c>
      <c r="D3622" s="14">
        <v>0</v>
      </c>
      <c r="E3622" s="14">
        <v>0</v>
      </c>
      <c r="F3622" s="14">
        <v>0</v>
      </c>
      <c r="G3622" s="11">
        <f t="shared" si="226"/>
        <v>98.852500000000006</v>
      </c>
      <c r="H3622" s="12">
        <f t="shared" si="227"/>
        <v>0</v>
      </c>
      <c r="I3622" s="324" t="s">
        <v>4123</v>
      </c>
      <c r="J3622" s="17">
        <f>VLOOKUP(A3622,'TB 2023'!B:J,9,0)</f>
        <v>98.852500000000006</v>
      </c>
      <c r="K3622" s="18">
        <f t="shared" si="225"/>
        <v>0</v>
      </c>
      <c r="L3622" s="17">
        <f>VLOOKUP(A3622,'TB 2023'!B:M,12,0)</f>
        <v>0</v>
      </c>
      <c r="M3622" s="18">
        <f t="shared" si="228"/>
        <v>0</v>
      </c>
      <c r="N3622" s="14" t="e">
        <f>VLOOKUP(A3622,[1]Sheet1!$A$1:$D$65536,4,0)</f>
        <v>#N/A</v>
      </c>
      <c r="P3622" s="14" t="s">
        <v>59</v>
      </c>
    </row>
    <row r="3623" spans="1:17" ht="12.75" hidden="1" customHeight="1">
      <c r="A3623" s="13">
        <v>91101000007</v>
      </c>
      <c r="B3623" s="14" t="s">
        <v>3742</v>
      </c>
      <c r="C3623" s="14">
        <v>4818.78</v>
      </c>
      <c r="D3623" s="14">
        <v>0</v>
      </c>
      <c r="E3623" s="14">
        <v>0</v>
      </c>
      <c r="F3623" s="14">
        <v>0</v>
      </c>
      <c r="G3623" s="11">
        <f t="shared" si="226"/>
        <v>4818.78</v>
      </c>
      <c r="H3623" s="12">
        <f t="shared" si="227"/>
        <v>0</v>
      </c>
      <c r="I3623" s="324" t="s">
        <v>4123</v>
      </c>
      <c r="J3623" s="17">
        <f>VLOOKUP(A3623,'TB 2023'!B:J,9,0)</f>
        <v>4818.78</v>
      </c>
      <c r="K3623" s="18">
        <f t="shared" si="225"/>
        <v>0</v>
      </c>
      <c r="L3623" s="17">
        <f>VLOOKUP(A3623,'TB 2023'!B:M,12,0)</f>
        <v>0</v>
      </c>
      <c r="M3623" s="18">
        <f t="shared" si="228"/>
        <v>0</v>
      </c>
      <c r="N3623" s="14" t="e">
        <f>VLOOKUP(A3623,[1]Sheet1!$A$1:$D$65536,4,0)</f>
        <v>#N/A</v>
      </c>
      <c r="P3623" s="14" t="s">
        <v>59</v>
      </c>
    </row>
    <row r="3624" spans="1:17" ht="12.75" hidden="1" customHeight="1">
      <c r="A3624" s="13">
        <v>91101000008</v>
      </c>
      <c r="B3624" s="14" t="s">
        <v>3743</v>
      </c>
      <c r="C3624" s="14">
        <v>1719.27</v>
      </c>
      <c r="D3624" s="14">
        <v>0</v>
      </c>
      <c r="E3624" s="14">
        <v>0</v>
      </c>
      <c r="F3624" s="14">
        <v>0</v>
      </c>
      <c r="G3624" s="11">
        <f t="shared" si="226"/>
        <v>1719.27</v>
      </c>
      <c r="H3624" s="12">
        <f t="shared" si="227"/>
        <v>0</v>
      </c>
      <c r="I3624" s="324" t="s">
        <v>4123</v>
      </c>
      <c r="J3624" s="17">
        <f>VLOOKUP(A3624,'TB 2023'!B:J,9,0)</f>
        <v>1719.27</v>
      </c>
      <c r="K3624" s="18">
        <f t="shared" si="225"/>
        <v>0</v>
      </c>
      <c r="L3624" s="17">
        <f>VLOOKUP(A3624,'TB 2023'!B:M,12,0)</f>
        <v>0</v>
      </c>
      <c r="M3624" s="18">
        <f t="shared" si="228"/>
        <v>0</v>
      </c>
      <c r="N3624" s="14" t="e">
        <f>VLOOKUP(A3624,[1]Sheet1!$A$1:$D$65536,4,0)</f>
        <v>#N/A</v>
      </c>
      <c r="P3624" s="14" t="s">
        <v>59</v>
      </c>
    </row>
    <row r="3625" spans="1:17" ht="12.75" hidden="1" customHeight="1">
      <c r="A3625" s="13">
        <v>91101000009</v>
      </c>
      <c r="B3625" s="14" t="s">
        <v>3744</v>
      </c>
      <c r="C3625" s="14">
        <v>1514.54</v>
      </c>
      <c r="D3625" s="14">
        <v>0</v>
      </c>
      <c r="E3625" s="14">
        <v>0</v>
      </c>
      <c r="F3625" s="14">
        <v>0</v>
      </c>
      <c r="G3625" s="11">
        <f t="shared" si="226"/>
        <v>1514.54</v>
      </c>
      <c r="H3625" s="12">
        <f t="shared" si="227"/>
        <v>0</v>
      </c>
      <c r="I3625" s="324" t="s">
        <v>4123</v>
      </c>
      <c r="J3625" s="17">
        <f>VLOOKUP(A3625,'TB 2023'!B:J,9,0)</f>
        <v>1514.54</v>
      </c>
      <c r="K3625" s="18">
        <f t="shared" si="225"/>
        <v>0</v>
      </c>
      <c r="L3625" s="17">
        <f>VLOOKUP(A3625,'TB 2023'!B:M,12,0)</f>
        <v>0</v>
      </c>
      <c r="M3625" s="18">
        <f t="shared" si="228"/>
        <v>0</v>
      </c>
      <c r="N3625" s="14" t="e">
        <f>VLOOKUP(A3625,[1]Sheet1!$A$1:$D$65536,4,0)</f>
        <v>#N/A</v>
      </c>
      <c r="P3625" s="14" t="s">
        <v>59</v>
      </c>
    </row>
    <row r="3626" spans="1:17" ht="12.75" hidden="1" customHeight="1">
      <c r="A3626" s="13">
        <v>91101000010</v>
      </c>
      <c r="B3626" s="14" t="s">
        <v>3745</v>
      </c>
      <c r="C3626" s="14">
        <v>4416.6000000000004</v>
      </c>
      <c r="D3626" s="14">
        <v>0</v>
      </c>
      <c r="E3626" s="14">
        <v>0</v>
      </c>
      <c r="F3626" s="14">
        <v>0</v>
      </c>
      <c r="G3626" s="11">
        <f t="shared" si="226"/>
        <v>4416.6000000000004</v>
      </c>
      <c r="H3626" s="12">
        <f t="shared" si="227"/>
        <v>0</v>
      </c>
      <c r="I3626" s="324" t="s">
        <v>4123</v>
      </c>
      <c r="J3626" s="17">
        <f>VLOOKUP(A3626,'TB 2023'!B:J,9,0)</f>
        <v>4416.6000000000004</v>
      </c>
      <c r="K3626" s="18">
        <f t="shared" si="225"/>
        <v>0</v>
      </c>
      <c r="L3626" s="17">
        <f>VLOOKUP(A3626,'TB 2023'!B:M,12,0)</f>
        <v>0</v>
      </c>
      <c r="M3626" s="18">
        <f t="shared" si="228"/>
        <v>0</v>
      </c>
      <c r="N3626" s="14" t="e">
        <f>VLOOKUP(A3626,[1]Sheet1!$A$1:$D$65536,4,0)</f>
        <v>#N/A</v>
      </c>
      <c r="P3626" s="14" t="s">
        <v>59</v>
      </c>
    </row>
    <row r="3627" spans="1:17" ht="12.75" hidden="1" customHeight="1">
      <c r="A3627" s="13">
        <v>91101000011</v>
      </c>
      <c r="B3627" s="14" t="s">
        <v>3746</v>
      </c>
      <c r="C3627" s="14">
        <v>0</v>
      </c>
      <c r="D3627" s="14">
        <v>0</v>
      </c>
      <c r="E3627" s="14">
        <v>0</v>
      </c>
      <c r="F3627" s="14">
        <v>0</v>
      </c>
      <c r="G3627" s="11">
        <f t="shared" si="226"/>
        <v>0</v>
      </c>
      <c r="H3627" s="12">
        <f t="shared" si="227"/>
        <v>0</v>
      </c>
      <c r="I3627" s="324" t="s">
        <v>4123</v>
      </c>
      <c r="J3627" s="17">
        <f>VLOOKUP(A3627,'TB 2023'!B:J,9,0)</f>
        <v>0</v>
      </c>
      <c r="K3627" s="18">
        <f t="shared" si="225"/>
        <v>0</v>
      </c>
      <c r="L3627" s="17">
        <f>VLOOKUP(A3627,'TB 2023'!B:M,12,0)</f>
        <v>0</v>
      </c>
      <c r="M3627" s="18">
        <f t="shared" si="228"/>
        <v>0</v>
      </c>
      <c r="N3627" s="14" t="e">
        <f>VLOOKUP(A3627,[1]Sheet1!$A$1:$D$65536,4,0)</f>
        <v>#N/A</v>
      </c>
      <c r="P3627" s="14" t="s">
        <v>106</v>
      </c>
      <c r="Q3627" s="14" t="s">
        <v>88</v>
      </c>
    </row>
    <row r="3628" spans="1:17" ht="12.75" hidden="1" customHeight="1">
      <c r="A3628" s="13">
        <v>91101000012</v>
      </c>
      <c r="B3628" s="14" t="s">
        <v>3747</v>
      </c>
      <c r="C3628" s="14">
        <v>0</v>
      </c>
      <c r="D3628" s="14">
        <v>0</v>
      </c>
      <c r="E3628" s="14">
        <v>0</v>
      </c>
      <c r="F3628" s="14">
        <v>0</v>
      </c>
      <c r="G3628" s="11">
        <f t="shared" si="226"/>
        <v>0</v>
      </c>
      <c r="H3628" s="12">
        <f t="shared" si="227"/>
        <v>0</v>
      </c>
      <c r="I3628" s="324" t="s">
        <v>4123</v>
      </c>
      <c r="J3628" s="17">
        <f>VLOOKUP(A3628,'TB 2023'!B:J,9,0)</f>
        <v>0</v>
      </c>
      <c r="K3628" s="18">
        <f t="shared" si="225"/>
        <v>0</v>
      </c>
      <c r="L3628" s="17">
        <f>VLOOKUP(A3628,'TB 2023'!B:M,12,0)</f>
        <v>0</v>
      </c>
      <c r="M3628" s="18">
        <f t="shared" si="228"/>
        <v>0</v>
      </c>
      <c r="N3628" s="14" t="e">
        <f>VLOOKUP(A3628,[1]Sheet1!$A$1:$D$65536,4,0)</f>
        <v>#N/A</v>
      </c>
      <c r="P3628" s="14" t="s">
        <v>107</v>
      </c>
      <c r="Q3628" s="14" t="s">
        <v>88</v>
      </c>
    </row>
    <row r="3629" spans="1:17" ht="12.75" hidden="1" customHeight="1">
      <c r="A3629" s="13">
        <v>91101000013</v>
      </c>
      <c r="B3629" s="14" t="s">
        <v>3748</v>
      </c>
      <c r="C3629" s="14">
        <v>31578.670000000002</v>
      </c>
      <c r="D3629" s="14">
        <v>0</v>
      </c>
      <c r="E3629" s="14">
        <v>346632.47000000003</v>
      </c>
      <c r="F3629" s="14">
        <v>334000</v>
      </c>
      <c r="G3629" s="11">
        <f t="shared" si="226"/>
        <v>44211.140000000014</v>
      </c>
      <c r="H3629" s="12">
        <f t="shared" si="227"/>
        <v>0</v>
      </c>
      <c r="I3629" s="324" t="s">
        <v>4123</v>
      </c>
      <c r="J3629" s="17">
        <f>VLOOKUP(A3629,'TB 2023'!B:J,9,0)</f>
        <v>31578.670000000002</v>
      </c>
      <c r="K3629" s="18">
        <f t="shared" si="225"/>
        <v>0</v>
      </c>
      <c r="L3629" s="17">
        <f>VLOOKUP(A3629,'TB 2023'!B:M,12,0)</f>
        <v>334000</v>
      </c>
      <c r="M3629" s="18">
        <f t="shared" si="228"/>
        <v>0</v>
      </c>
      <c r="N3629" s="14" t="e">
        <f>VLOOKUP(A3629,[1]Sheet1!$A$1:$D$65536,4,0)</f>
        <v>#N/A</v>
      </c>
      <c r="P3629" s="14" t="s">
        <v>4063</v>
      </c>
    </row>
    <row r="3630" spans="1:17" ht="12.75" hidden="1" customHeight="1">
      <c r="A3630" s="13">
        <v>91101000014</v>
      </c>
      <c r="B3630" s="14" t="s">
        <v>3749</v>
      </c>
      <c r="C3630" s="14">
        <v>7192.0399000000025</v>
      </c>
      <c r="D3630" s="14">
        <v>0</v>
      </c>
      <c r="E3630" s="14">
        <v>36651.51</v>
      </c>
      <c r="F3630" s="14">
        <v>43843.55</v>
      </c>
      <c r="G3630" s="11">
        <f t="shared" si="226"/>
        <v>0</v>
      </c>
      <c r="H3630" s="12">
        <f t="shared" si="227"/>
        <v>9.9999997473787516E-5</v>
      </c>
      <c r="I3630" s="324" t="s">
        <v>4123</v>
      </c>
      <c r="J3630" s="17">
        <f>VLOOKUP(A3630,'TB 2023'!B:J,9,0)</f>
        <v>7192.0399000000025</v>
      </c>
      <c r="K3630" s="18">
        <f t="shared" si="225"/>
        <v>0</v>
      </c>
      <c r="L3630" s="17">
        <f>VLOOKUP(A3630,'TB 2023'!B:M,12,0)</f>
        <v>43843.55</v>
      </c>
      <c r="M3630" s="18">
        <f t="shared" si="228"/>
        <v>0</v>
      </c>
      <c r="N3630" s="14" t="e">
        <f>VLOOKUP(A3630,[1]Sheet1!$A$1:$D$65536,4,0)</f>
        <v>#N/A</v>
      </c>
      <c r="P3630" s="14" t="s">
        <v>4063</v>
      </c>
    </row>
    <row r="3631" spans="1:17" ht="12.75" hidden="1" customHeight="1">
      <c r="A3631" s="13">
        <v>91101000015</v>
      </c>
      <c r="B3631" s="14" t="s">
        <v>3750</v>
      </c>
      <c r="C3631" s="14">
        <v>0</v>
      </c>
      <c r="D3631" s="14">
        <v>0</v>
      </c>
      <c r="E3631" s="14">
        <v>5681</v>
      </c>
      <c r="F3631" s="14">
        <v>5681</v>
      </c>
      <c r="G3631" s="11">
        <f t="shared" si="226"/>
        <v>0</v>
      </c>
      <c r="H3631" s="12">
        <f t="shared" si="227"/>
        <v>0</v>
      </c>
      <c r="I3631" s="324" t="s">
        <v>4123</v>
      </c>
      <c r="J3631" s="17">
        <f>VLOOKUP(A3631,'TB 2023'!B:J,9,0)</f>
        <v>0</v>
      </c>
      <c r="K3631" s="18">
        <f t="shared" si="225"/>
        <v>0</v>
      </c>
      <c r="L3631" s="17">
        <f>VLOOKUP(A3631,'TB 2023'!B:M,12,0)</f>
        <v>5681</v>
      </c>
      <c r="M3631" s="18">
        <f t="shared" si="228"/>
        <v>0</v>
      </c>
      <c r="N3631" s="14" t="e">
        <f>VLOOKUP(A3631,[1]Sheet1!$A$1:$D$65536,4,0)</f>
        <v>#N/A</v>
      </c>
      <c r="P3631" s="14" t="s">
        <v>108</v>
      </c>
    </row>
    <row r="3632" spans="1:17" ht="12.75" hidden="1" customHeight="1">
      <c r="A3632" s="13">
        <v>91101000016</v>
      </c>
      <c r="B3632" s="14" t="s">
        <v>3751</v>
      </c>
      <c r="C3632" s="14">
        <v>0</v>
      </c>
      <c r="D3632" s="14">
        <v>0</v>
      </c>
      <c r="E3632" s="14">
        <v>0</v>
      </c>
      <c r="F3632" s="14">
        <v>0</v>
      </c>
      <c r="G3632" s="11">
        <f t="shared" si="226"/>
        <v>0</v>
      </c>
      <c r="H3632" s="12">
        <f t="shared" si="227"/>
        <v>0</v>
      </c>
      <c r="I3632" s="324" t="s">
        <v>4123</v>
      </c>
      <c r="J3632" s="17">
        <f>VLOOKUP(A3632,'TB 2023'!B:J,9,0)</f>
        <v>0</v>
      </c>
      <c r="K3632" s="18">
        <f t="shared" si="225"/>
        <v>0</v>
      </c>
      <c r="L3632" s="17">
        <f>VLOOKUP(A3632,'TB 2023'!B:M,12,0)</f>
        <v>0</v>
      </c>
      <c r="M3632" s="18">
        <f t="shared" si="228"/>
        <v>0</v>
      </c>
      <c r="N3632" s="14" t="e">
        <f>VLOOKUP(A3632,[1]Sheet1!$A$1:$D$65536,4,0)</f>
        <v>#N/A</v>
      </c>
      <c r="P3632" s="14" t="s">
        <v>108</v>
      </c>
    </row>
    <row r="3633" spans="1:17" ht="12.75" hidden="1" customHeight="1">
      <c r="A3633" s="13">
        <v>91101000017</v>
      </c>
      <c r="B3633" s="14" t="s">
        <v>3752</v>
      </c>
      <c r="C3633" s="14">
        <v>0</v>
      </c>
      <c r="D3633" s="14">
        <v>0</v>
      </c>
      <c r="E3633" s="14">
        <v>0</v>
      </c>
      <c r="F3633" s="14">
        <v>0</v>
      </c>
      <c r="G3633" s="11">
        <f t="shared" si="226"/>
        <v>0</v>
      </c>
      <c r="H3633" s="12">
        <f t="shared" si="227"/>
        <v>0</v>
      </c>
      <c r="I3633" s="324" t="s">
        <v>4123</v>
      </c>
      <c r="J3633" s="17">
        <f>VLOOKUP(A3633,'TB 2023'!B:J,9,0)</f>
        <v>0</v>
      </c>
      <c r="K3633" s="18">
        <f t="shared" si="225"/>
        <v>0</v>
      </c>
      <c r="L3633" s="17">
        <f>VLOOKUP(A3633,'TB 2023'!B:M,12,0)</f>
        <v>0</v>
      </c>
      <c r="M3633" s="18">
        <f t="shared" si="228"/>
        <v>0</v>
      </c>
      <c r="N3633" s="14" t="e">
        <f>VLOOKUP(A3633,[1]Sheet1!$A$1:$D$65536,4,0)</f>
        <v>#N/A</v>
      </c>
      <c r="P3633" s="14" t="s">
        <v>108</v>
      </c>
      <c r="Q3633" s="14" t="s">
        <v>4124</v>
      </c>
    </row>
    <row r="3634" spans="1:17" ht="12.75" hidden="1" customHeight="1">
      <c r="A3634" s="13">
        <v>91101000018</v>
      </c>
      <c r="B3634" s="14" t="s">
        <v>3753</v>
      </c>
      <c r="C3634" s="14">
        <v>0</v>
      </c>
      <c r="D3634" s="14">
        <v>0</v>
      </c>
      <c r="E3634" s="14">
        <v>0</v>
      </c>
      <c r="F3634" s="14">
        <v>0</v>
      </c>
      <c r="G3634" s="11">
        <f t="shared" si="226"/>
        <v>0</v>
      </c>
      <c r="H3634" s="12">
        <f t="shared" si="227"/>
        <v>0</v>
      </c>
      <c r="I3634" s="324" t="s">
        <v>4123</v>
      </c>
      <c r="J3634" s="17">
        <f>VLOOKUP(A3634,'TB 2023'!B:J,9,0)</f>
        <v>0</v>
      </c>
      <c r="K3634" s="18">
        <f t="shared" si="225"/>
        <v>0</v>
      </c>
      <c r="L3634" s="17">
        <f>VLOOKUP(A3634,'TB 2023'!B:M,12,0)</f>
        <v>0</v>
      </c>
      <c r="M3634" s="18">
        <f t="shared" si="228"/>
        <v>0</v>
      </c>
      <c r="N3634" s="14" t="e">
        <f>VLOOKUP(A3634,[1]Sheet1!$A$1:$D$65536,4,0)</f>
        <v>#N/A</v>
      </c>
      <c r="P3634" s="14" t="s">
        <v>120</v>
      </c>
      <c r="Q3634" s="14" t="s">
        <v>139</v>
      </c>
    </row>
    <row r="3635" spans="1:17" ht="12.75" hidden="1" customHeight="1">
      <c r="A3635" s="13">
        <v>91101000019</v>
      </c>
      <c r="B3635" s="14" t="s">
        <v>3754</v>
      </c>
      <c r="C3635" s="14">
        <v>0</v>
      </c>
      <c r="D3635" s="14">
        <v>0</v>
      </c>
      <c r="E3635" s="14">
        <v>467.82</v>
      </c>
      <c r="F3635" s="14">
        <v>467.82</v>
      </c>
      <c r="G3635" s="11">
        <f t="shared" si="226"/>
        <v>0</v>
      </c>
      <c r="H3635" s="12">
        <f t="shared" si="227"/>
        <v>0</v>
      </c>
      <c r="I3635" s="324" t="s">
        <v>4123</v>
      </c>
      <c r="J3635" s="17">
        <f>VLOOKUP(A3635,'TB 2023'!B:J,9,0)</f>
        <v>0</v>
      </c>
      <c r="K3635" s="18">
        <f t="shared" si="225"/>
        <v>0</v>
      </c>
      <c r="L3635" s="17">
        <f>VLOOKUP(A3635,'TB 2023'!B:M,12,0)</f>
        <v>467.82</v>
      </c>
      <c r="M3635" s="18">
        <f t="shared" si="228"/>
        <v>0</v>
      </c>
      <c r="N3635" s="14" t="e">
        <f>VLOOKUP(A3635,[1]Sheet1!$A$1:$D$65536,4,0)</f>
        <v>#N/A</v>
      </c>
      <c r="P3635" s="14" t="s">
        <v>120</v>
      </c>
      <c r="Q3635" s="14" t="s">
        <v>139</v>
      </c>
    </row>
    <row r="3636" spans="1:17" ht="12.75" hidden="1" customHeight="1">
      <c r="A3636" s="13">
        <v>91101000020</v>
      </c>
      <c r="B3636" s="14" t="s">
        <v>3755</v>
      </c>
      <c r="C3636" s="14">
        <v>0</v>
      </c>
      <c r="D3636" s="14">
        <v>0</v>
      </c>
      <c r="E3636" s="14">
        <v>0</v>
      </c>
      <c r="F3636" s="14">
        <v>0</v>
      </c>
      <c r="G3636" s="11">
        <f t="shared" si="226"/>
        <v>0</v>
      </c>
      <c r="H3636" s="12">
        <f t="shared" si="227"/>
        <v>0</v>
      </c>
      <c r="I3636" s="324" t="s">
        <v>4123</v>
      </c>
      <c r="J3636" s="17">
        <f>VLOOKUP(A3636,'TB 2023'!B:J,9,0)</f>
        <v>0</v>
      </c>
      <c r="K3636" s="18">
        <f t="shared" si="225"/>
        <v>0</v>
      </c>
      <c r="L3636" s="17">
        <f>VLOOKUP(A3636,'TB 2023'!B:M,12,0)</f>
        <v>0</v>
      </c>
      <c r="M3636" s="18">
        <f t="shared" si="228"/>
        <v>0</v>
      </c>
      <c r="N3636" s="14" t="e">
        <f>VLOOKUP(A3636,[1]Sheet1!$A$1:$D$65536,4,0)</f>
        <v>#N/A</v>
      </c>
      <c r="P3636" s="14" t="s">
        <v>120</v>
      </c>
      <c r="Q3636" s="14" t="s">
        <v>139</v>
      </c>
    </row>
    <row r="3637" spans="1:17" ht="12.75" hidden="1" customHeight="1">
      <c r="A3637" s="13">
        <v>91101000021</v>
      </c>
      <c r="B3637" s="14" t="s">
        <v>3756</v>
      </c>
      <c r="C3637" s="14">
        <v>0</v>
      </c>
      <c r="D3637" s="14">
        <v>0</v>
      </c>
      <c r="E3637" s="14">
        <v>0</v>
      </c>
      <c r="F3637" s="14">
        <v>0</v>
      </c>
      <c r="G3637" s="11">
        <f t="shared" si="226"/>
        <v>0</v>
      </c>
      <c r="H3637" s="12">
        <f t="shared" si="227"/>
        <v>0</v>
      </c>
      <c r="I3637" s="324" t="s">
        <v>4123</v>
      </c>
      <c r="J3637" s="17">
        <f>VLOOKUP(A3637,'TB 2023'!B:J,9,0)</f>
        <v>0</v>
      </c>
      <c r="K3637" s="18">
        <f t="shared" si="225"/>
        <v>0</v>
      </c>
      <c r="L3637" s="17">
        <f>VLOOKUP(A3637,'TB 2023'!B:M,12,0)</f>
        <v>0</v>
      </c>
      <c r="M3637" s="18">
        <f t="shared" si="228"/>
        <v>0</v>
      </c>
      <c r="N3637" s="14" t="e">
        <f>VLOOKUP(A3637,[1]Sheet1!$A$1:$D$65536,4,0)</f>
        <v>#N/A</v>
      </c>
      <c r="P3637" s="14" t="s">
        <v>120</v>
      </c>
      <c r="Q3637" s="14" t="s">
        <v>139</v>
      </c>
    </row>
    <row r="3638" spans="1:17" ht="12.75" hidden="1" customHeight="1">
      <c r="A3638" s="13">
        <v>91101000022</v>
      </c>
      <c r="B3638" s="14" t="s">
        <v>3757</v>
      </c>
      <c r="C3638" s="14">
        <v>0</v>
      </c>
      <c r="D3638" s="14">
        <v>0</v>
      </c>
      <c r="E3638" s="14">
        <v>0</v>
      </c>
      <c r="F3638" s="14">
        <v>0</v>
      </c>
      <c r="G3638" s="11">
        <f t="shared" si="226"/>
        <v>0</v>
      </c>
      <c r="H3638" s="12">
        <f t="shared" si="227"/>
        <v>0</v>
      </c>
      <c r="I3638" s="324" t="s">
        <v>4123</v>
      </c>
      <c r="J3638" s="17">
        <f>VLOOKUP(A3638,'TB 2023'!B:J,9,0)</f>
        <v>0</v>
      </c>
      <c r="K3638" s="18">
        <f t="shared" si="225"/>
        <v>0</v>
      </c>
      <c r="L3638" s="17">
        <f>VLOOKUP(A3638,'TB 2023'!B:M,12,0)</f>
        <v>0</v>
      </c>
      <c r="M3638" s="18">
        <f t="shared" si="228"/>
        <v>0</v>
      </c>
      <c r="N3638" s="14" t="e">
        <f>VLOOKUP(A3638,[1]Sheet1!$A$1:$D$65536,4,0)</f>
        <v>#N/A</v>
      </c>
      <c r="P3638" s="14" t="s">
        <v>120</v>
      </c>
      <c r="Q3638" s="14" t="s">
        <v>139</v>
      </c>
    </row>
    <row r="3639" spans="1:17" ht="12.75" hidden="1" customHeight="1">
      <c r="A3639" s="13">
        <v>91101000023</v>
      </c>
      <c r="B3639" s="14" t="s">
        <v>3758</v>
      </c>
      <c r="C3639" s="14">
        <v>0</v>
      </c>
      <c r="D3639" s="14">
        <v>0</v>
      </c>
      <c r="E3639" s="14">
        <v>161</v>
      </c>
      <c r="F3639" s="14">
        <v>161</v>
      </c>
      <c r="G3639" s="11">
        <f t="shared" si="226"/>
        <v>0</v>
      </c>
      <c r="H3639" s="12">
        <f t="shared" si="227"/>
        <v>0</v>
      </c>
      <c r="I3639" s="324" t="s">
        <v>4123</v>
      </c>
      <c r="J3639" s="17">
        <f>VLOOKUP(A3639,'TB 2023'!B:J,9,0)</f>
        <v>0</v>
      </c>
      <c r="K3639" s="18">
        <f t="shared" si="225"/>
        <v>0</v>
      </c>
      <c r="L3639" s="17">
        <f>VLOOKUP(A3639,'TB 2023'!B:M,12,0)</f>
        <v>161</v>
      </c>
      <c r="M3639" s="18">
        <f t="shared" si="228"/>
        <v>0</v>
      </c>
      <c r="N3639" s="14" t="e">
        <f>VLOOKUP(A3639,[1]Sheet1!$A$1:$D$65536,4,0)</f>
        <v>#N/A</v>
      </c>
      <c r="P3639" s="14" t="s">
        <v>120</v>
      </c>
      <c r="Q3639" s="14" t="s">
        <v>139</v>
      </c>
    </row>
    <row r="3640" spans="1:17" ht="12.75" hidden="1" customHeight="1">
      <c r="A3640" s="13">
        <v>91101000024</v>
      </c>
      <c r="B3640" s="14" t="s">
        <v>3759</v>
      </c>
      <c r="C3640" s="14">
        <v>0</v>
      </c>
      <c r="D3640" s="14">
        <v>0</v>
      </c>
      <c r="E3640" s="14">
        <v>0</v>
      </c>
      <c r="F3640" s="14">
        <v>0</v>
      </c>
      <c r="G3640" s="11">
        <f t="shared" si="226"/>
        <v>0</v>
      </c>
      <c r="H3640" s="12">
        <f t="shared" si="227"/>
        <v>0</v>
      </c>
      <c r="I3640" s="324" t="s">
        <v>4123</v>
      </c>
      <c r="J3640" s="17">
        <f>VLOOKUP(A3640,'TB 2023'!B:J,9,0)</f>
        <v>0</v>
      </c>
      <c r="K3640" s="18">
        <f t="shared" ref="K3640:K3703" si="229">J3640-C3640</f>
        <v>0</v>
      </c>
      <c r="L3640" s="17">
        <f>VLOOKUP(A3640,'TB 2023'!B:M,12,0)</f>
        <v>0</v>
      </c>
      <c r="M3640" s="18">
        <f t="shared" si="228"/>
        <v>0</v>
      </c>
      <c r="N3640" s="14" t="e">
        <f>VLOOKUP(A3640,[1]Sheet1!$A$1:$D$65536,4,0)</f>
        <v>#N/A</v>
      </c>
      <c r="P3640" s="14" t="s">
        <v>120</v>
      </c>
      <c r="Q3640" s="14" t="s">
        <v>139</v>
      </c>
    </row>
    <row r="3641" spans="1:17" ht="12.75" hidden="1" customHeight="1">
      <c r="A3641" s="13">
        <v>91101000025</v>
      </c>
      <c r="B3641" s="14" t="s">
        <v>3760</v>
      </c>
      <c r="C3641" s="14">
        <v>0</v>
      </c>
      <c r="D3641" s="14">
        <v>0</v>
      </c>
      <c r="E3641" s="14">
        <v>40100.04</v>
      </c>
      <c r="F3641" s="14">
        <v>36580.120000000003</v>
      </c>
      <c r="G3641" s="11">
        <f t="shared" si="226"/>
        <v>3519.9199999999983</v>
      </c>
      <c r="H3641" s="12">
        <f t="shared" si="227"/>
        <v>0</v>
      </c>
      <c r="I3641" s="324" t="s">
        <v>4123</v>
      </c>
      <c r="J3641" s="17">
        <f>VLOOKUP(A3641,'TB 2023'!B:J,9,0)</f>
        <v>0</v>
      </c>
      <c r="K3641" s="18">
        <f t="shared" si="229"/>
        <v>0</v>
      </c>
      <c r="L3641" s="17">
        <f>VLOOKUP(A3641,'TB 2023'!B:M,12,0)</f>
        <v>36580.120000000003</v>
      </c>
      <c r="M3641" s="18">
        <f t="shared" si="228"/>
        <v>0</v>
      </c>
      <c r="N3641" s="14" t="e">
        <f>VLOOKUP(A3641,[1]Sheet1!$A$1:$D$65536,4,0)</f>
        <v>#N/A</v>
      </c>
      <c r="P3641" s="14" t="s">
        <v>120</v>
      </c>
      <c r="Q3641" s="14" t="s">
        <v>139</v>
      </c>
    </row>
    <row r="3642" spans="1:17" ht="12.75" hidden="1" customHeight="1">
      <c r="A3642" s="13">
        <v>91101000026</v>
      </c>
      <c r="B3642" s="14" t="s">
        <v>3761</v>
      </c>
      <c r="C3642" s="14">
        <v>0</v>
      </c>
      <c r="D3642" s="14">
        <v>0</v>
      </c>
      <c r="E3642" s="14">
        <v>0</v>
      </c>
      <c r="F3642" s="14">
        <v>0</v>
      </c>
      <c r="G3642" s="11">
        <f t="shared" si="226"/>
        <v>0</v>
      </c>
      <c r="H3642" s="12">
        <f t="shared" si="227"/>
        <v>0</v>
      </c>
      <c r="I3642" s="324" t="s">
        <v>4123</v>
      </c>
      <c r="J3642" s="17">
        <f>VLOOKUP(A3642,'TB 2023'!B:J,9,0)</f>
        <v>0</v>
      </c>
      <c r="K3642" s="18">
        <f t="shared" si="229"/>
        <v>0</v>
      </c>
      <c r="L3642" s="17">
        <f>VLOOKUP(A3642,'TB 2023'!B:M,12,0)</f>
        <v>0</v>
      </c>
      <c r="M3642" s="18">
        <f t="shared" si="228"/>
        <v>0</v>
      </c>
      <c r="N3642" s="14" t="e">
        <f>VLOOKUP(A3642,[1]Sheet1!$A$1:$D$65536,4,0)</f>
        <v>#N/A</v>
      </c>
      <c r="P3642" s="14" t="s">
        <v>120</v>
      </c>
      <c r="Q3642" s="14" t="s">
        <v>139</v>
      </c>
    </row>
    <row r="3643" spans="1:17" ht="12.75" hidden="1" customHeight="1">
      <c r="A3643" s="13">
        <v>91101000027</v>
      </c>
      <c r="B3643" s="14" t="s">
        <v>3762</v>
      </c>
      <c r="C3643" s="14">
        <v>0</v>
      </c>
      <c r="D3643" s="14">
        <v>0</v>
      </c>
      <c r="E3643" s="14">
        <v>1380</v>
      </c>
      <c r="F3643" s="14">
        <v>1380</v>
      </c>
      <c r="G3643" s="11">
        <f t="shared" si="226"/>
        <v>0</v>
      </c>
      <c r="H3643" s="12">
        <f t="shared" si="227"/>
        <v>0</v>
      </c>
      <c r="I3643" s="324" t="s">
        <v>4123</v>
      </c>
      <c r="J3643" s="17">
        <f>VLOOKUP(A3643,'TB 2023'!B:J,9,0)</f>
        <v>0</v>
      </c>
      <c r="K3643" s="18">
        <f t="shared" si="229"/>
        <v>0</v>
      </c>
      <c r="L3643" s="17">
        <f>VLOOKUP(A3643,'TB 2023'!B:M,12,0)</f>
        <v>1380</v>
      </c>
      <c r="M3643" s="18">
        <f t="shared" si="228"/>
        <v>0</v>
      </c>
      <c r="N3643" s="14" t="e">
        <f>VLOOKUP(A3643,[1]Sheet1!$A$1:$D$65536,4,0)</f>
        <v>#N/A</v>
      </c>
      <c r="P3643" s="14" t="s">
        <v>120</v>
      </c>
      <c r="Q3643" s="14" t="s">
        <v>139</v>
      </c>
    </row>
    <row r="3644" spans="1:17" ht="12.75" hidden="1" customHeight="1">
      <c r="A3644" s="13">
        <v>91101000028</v>
      </c>
      <c r="B3644" s="14" t="s">
        <v>3763</v>
      </c>
      <c r="C3644" s="14">
        <v>0</v>
      </c>
      <c r="D3644" s="14">
        <v>0</v>
      </c>
      <c r="E3644" s="14">
        <v>7012.12</v>
      </c>
      <c r="F3644" s="14">
        <v>7012.12</v>
      </c>
      <c r="G3644" s="11">
        <f t="shared" si="226"/>
        <v>0</v>
      </c>
      <c r="H3644" s="12">
        <f t="shared" si="227"/>
        <v>0</v>
      </c>
      <c r="I3644" s="324" t="s">
        <v>4123</v>
      </c>
      <c r="J3644" s="17">
        <f>VLOOKUP(A3644,'TB 2023'!B:J,9,0)</f>
        <v>0</v>
      </c>
      <c r="K3644" s="18">
        <f t="shared" si="229"/>
        <v>0</v>
      </c>
      <c r="L3644" s="17">
        <f>VLOOKUP(A3644,'TB 2023'!B:M,12,0)</f>
        <v>7012.12</v>
      </c>
      <c r="M3644" s="18">
        <f t="shared" si="228"/>
        <v>0</v>
      </c>
      <c r="N3644" s="14" t="e">
        <f>VLOOKUP(A3644,[1]Sheet1!$A$1:$D$65536,4,0)</f>
        <v>#N/A</v>
      </c>
      <c r="P3644" s="14" t="s">
        <v>120</v>
      </c>
      <c r="Q3644" s="14" t="s">
        <v>139</v>
      </c>
    </row>
    <row r="3645" spans="1:17" ht="12.75" hidden="1" customHeight="1">
      <c r="A3645" s="13">
        <v>91101000029</v>
      </c>
      <c r="B3645" s="14" t="s">
        <v>3764</v>
      </c>
      <c r="C3645" s="14">
        <v>0</v>
      </c>
      <c r="D3645" s="14">
        <v>0</v>
      </c>
      <c r="E3645" s="14">
        <v>6823.76</v>
      </c>
      <c r="F3645" s="14">
        <v>6823.76</v>
      </c>
      <c r="G3645" s="11">
        <f t="shared" si="226"/>
        <v>0</v>
      </c>
      <c r="H3645" s="12">
        <f t="shared" si="227"/>
        <v>0</v>
      </c>
      <c r="I3645" s="324" t="s">
        <v>4123</v>
      </c>
      <c r="J3645" s="17">
        <f>VLOOKUP(A3645,'TB 2023'!B:J,9,0)</f>
        <v>0</v>
      </c>
      <c r="K3645" s="18">
        <f t="shared" si="229"/>
        <v>0</v>
      </c>
      <c r="L3645" s="17">
        <f>VLOOKUP(A3645,'TB 2023'!B:M,12,0)</f>
        <v>6823.76</v>
      </c>
      <c r="M3645" s="18">
        <f t="shared" si="228"/>
        <v>0</v>
      </c>
      <c r="N3645" s="14" t="e">
        <f>VLOOKUP(A3645,[1]Sheet1!$A$1:$D$65536,4,0)</f>
        <v>#N/A</v>
      </c>
      <c r="P3645" s="14" t="s">
        <v>120</v>
      </c>
      <c r="Q3645" s="14" t="s">
        <v>139</v>
      </c>
    </row>
    <row r="3646" spans="1:17" ht="12.75" hidden="1" customHeight="1">
      <c r="A3646" s="13">
        <v>91101000030</v>
      </c>
      <c r="B3646" s="14" t="s">
        <v>3765</v>
      </c>
      <c r="C3646" s="14">
        <v>0</v>
      </c>
      <c r="D3646" s="14">
        <v>0</v>
      </c>
      <c r="E3646" s="14">
        <v>119878.40000000001</v>
      </c>
      <c r="F3646" s="14">
        <v>119878.40000000001</v>
      </c>
      <c r="G3646" s="11">
        <f t="shared" si="226"/>
        <v>0</v>
      </c>
      <c r="H3646" s="12">
        <f t="shared" si="227"/>
        <v>0</v>
      </c>
      <c r="I3646" s="324" t="s">
        <v>4123</v>
      </c>
      <c r="J3646" s="17">
        <f>VLOOKUP(A3646,'TB 2023'!B:J,9,0)</f>
        <v>0</v>
      </c>
      <c r="K3646" s="18">
        <f t="shared" si="229"/>
        <v>0</v>
      </c>
      <c r="L3646" s="17">
        <f>VLOOKUP(A3646,'TB 2023'!B:M,12,0)</f>
        <v>119878.40000000001</v>
      </c>
      <c r="M3646" s="18">
        <f t="shared" si="228"/>
        <v>0</v>
      </c>
      <c r="N3646" s="14" t="e">
        <f>VLOOKUP(A3646,[1]Sheet1!$A$1:$D$65536,4,0)</f>
        <v>#N/A</v>
      </c>
      <c r="P3646" s="14" t="s">
        <v>120</v>
      </c>
      <c r="Q3646" s="14" t="s">
        <v>139</v>
      </c>
    </row>
    <row r="3647" spans="1:17" ht="12.75" hidden="1" customHeight="1">
      <c r="A3647" s="13">
        <v>91101000031</v>
      </c>
      <c r="B3647" s="14" t="s">
        <v>3766</v>
      </c>
      <c r="C3647" s="14">
        <v>0</v>
      </c>
      <c r="D3647" s="14">
        <v>0</v>
      </c>
      <c r="E3647" s="14">
        <v>3006.1</v>
      </c>
      <c r="F3647" s="14">
        <v>3006.1</v>
      </c>
      <c r="G3647" s="11">
        <f t="shared" si="226"/>
        <v>0</v>
      </c>
      <c r="H3647" s="12">
        <f t="shared" si="227"/>
        <v>0</v>
      </c>
      <c r="I3647" s="324" t="s">
        <v>4123</v>
      </c>
      <c r="J3647" s="17">
        <f>VLOOKUP(A3647,'TB 2023'!B:J,9,0)</f>
        <v>0</v>
      </c>
      <c r="K3647" s="18">
        <f t="shared" si="229"/>
        <v>0</v>
      </c>
      <c r="L3647" s="17">
        <f>VLOOKUP(A3647,'TB 2023'!B:M,12,0)</f>
        <v>3006.1</v>
      </c>
      <c r="M3647" s="18">
        <f t="shared" si="228"/>
        <v>0</v>
      </c>
      <c r="N3647" s="14" t="e">
        <f>VLOOKUP(A3647,[1]Sheet1!$A$1:$D$65536,4,0)</f>
        <v>#N/A</v>
      </c>
      <c r="P3647" s="14" t="s">
        <v>120</v>
      </c>
      <c r="Q3647" s="14" t="s">
        <v>139</v>
      </c>
    </row>
    <row r="3648" spans="1:17" ht="12.75" hidden="1" customHeight="1">
      <c r="A3648" s="13">
        <v>91101000032</v>
      </c>
      <c r="B3648" s="14" t="s">
        <v>3767</v>
      </c>
      <c r="C3648" s="14">
        <v>0</v>
      </c>
      <c r="D3648" s="14">
        <v>0</v>
      </c>
      <c r="E3648" s="14">
        <v>443.7</v>
      </c>
      <c r="F3648" s="14">
        <v>443.7</v>
      </c>
      <c r="G3648" s="11">
        <f t="shared" si="226"/>
        <v>0</v>
      </c>
      <c r="H3648" s="12">
        <f t="shared" si="227"/>
        <v>0</v>
      </c>
      <c r="I3648" s="324" t="s">
        <v>4123</v>
      </c>
      <c r="J3648" s="17">
        <f>VLOOKUP(A3648,'TB 2023'!B:J,9,0)</f>
        <v>0</v>
      </c>
      <c r="K3648" s="18">
        <f t="shared" si="229"/>
        <v>0</v>
      </c>
      <c r="L3648" s="17">
        <f>VLOOKUP(A3648,'TB 2023'!B:M,12,0)</f>
        <v>443.7</v>
      </c>
      <c r="M3648" s="18">
        <f t="shared" si="228"/>
        <v>0</v>
      </c>
      <c r="N3648" s="14" t="e">
        <f>VLOOKUP(A3648,[1]Sheet1!$A$1:$D$65536,4,0)</f>
        <v>#N/A</v>
      </c>
      <c r="P3648" s="14" t="s">
        <v>120</v>
      </c>
      <c r="Q3648" s="14" t="s">
        <v>139</v>
      </c>
    </row>
    <row r="3649" spans="1:17" ht="12.75" hidden="1" customHeight="1">
      <c r="A3649" s="13">
        <v>91101000033</v>
      </c>
      <c r="B3649" s="14" t="s">
        <v>4263</v>
      </c>
      <c r="C3649" s="14">
        <v>0</v>
      </c>
      <c r="D3649" s="14">
        <v>0</v>
      </c>
      <c r="E3649" s="14">
        <v>1759.5</v>
      </c>
      <c r="F3649" s="14">
        <v>1759.5</v>
      </c>
      <c r="G3649" s="11">
        <f t="shared" si="226"/>
        <v>0</v>
      </c>
      <c r="H3649" s="12">
        <f t="shared" si="227"/>
        <v>0</v>
      </c>
      <c r="I3649" s="324" t="s">
        <v>4123</v>
      </c>
      <c r="J3649" s="17">
        <f>VLOOKUP(A3649,'TB 2023'!B:J,9,0)</f>
        <v>0</v>
      </c>
      <c r="K3649" s="18">
        <f t="shared" si="229"/>
        <v>0</v>
      </c>
      <c r="L3649" s="17">
        <f>VLOOKUP(A3649,'TB 2023'!B:M,12,0)</f>
        <v>1759.5</v>
      </c>
      <c r="M3649" s="18">
        <f t="shared" si="228"/>
        <v>0</v>
      </c>
      <c r="N3649" s="14" t="e">
        <f>VLOOKUP(A3649,[1]Sheet1!$A$1:$D$65536,4,0)</f>
        <v>#N/A</v>
      </c>
      <c r="P3649" s="14" t="s">
        <v>120</v>
      </c>
      <c r="Q3649" s="14" t="s">
        <v>139</v>
      </c>
    </row>
    <row r="3650" spans="1:17" ht="12.75" hidden="1" customHeight="1">
      <c r="A3650" s="13">
        <v>91102000001</v>
      </c>
      <c r="B3650" s="14" t="s">
        <v>3768</v>
      </c>
      <c r="C3650" s="14">
        <v>0</v>
      </c>
      <c r="D3650" s="14">
        <v>0</v>
      </c>
      <c r="E3650" s="14">
        <v>289017.73</v>
      </c>
      <c r="F3650" s="14">
        <v>289017.73</v>
      </c>
      <c r="G3650" s="11">
        <f t="shared" si="226"/>
        <v>0</v>
      </c>
      <c r="H3650" s="12">
        <f t="shared" si="227"/>
        <v>0</v>
      </c>
      <c r="I3650" s="324" t="s">
        <v>4123</v>
      </c>
      <c r="J3650" s="17">
        <f>VLOOKUP(A3650,'TB 2023'!B:J,9,0)</f>
        <v>0</v>
      </c>
      <c r="K3650" s="18">
        <f t="shared" si="229"/>
        <v>0</v>
      </c>
      <c r="L3650" s="17">
        <f>VLOOKUP(A3650,'TB 2023'!B:M,12,0)</f>
        <v>289017.73</v>
      </c>
      <c r="M3650" s="18">
        <f t="shared" si="228"/>
        <v>0</v>
      </c>
      <c r="N3650" s="14" t="e">
        <f>VLOOKUP(A3650,[1]Sheet1!$A$1:$D$65536,4,0)</f>
        <v>#N/A</v>
      </c>
      <c r="P3650" s="14" t="s">
        <v>120</v>
      </c>
      <c r="Q3650" s="14" t="s">
        <v>139</v>
      </c>
    </row>
    <row r="3651" spans="1:17" ht="12.75" hidden="1" customHeight="1">
      <c r="A3651" s="13">
        <v>91103000001</v>
      </c>
      <c r="B3651" s="14" t="s">
        <v>3769</v>
      </c>
      <c r="C3651" s="14">
        <v>47565.04</v>
      </c>
      <c r="D3651" s="14">
        <v>0</v>
      </c>
      <c r="E3651" s="14">
        <v>1506967.86</v>
      </c>
      <c r="F3651" s="14">
        <v>1529411.5</v>
      </c>
      <c r="G3651" s="11">
        <f t="shared" si="226"/>
        <v>25121.40000000014</v>
      </c>
      <c r="H3651" s="12">
        <f t="shared" si="227"/>
        <v>0</v>
      </c>
      <c r="I3651" s="324" t="s">
        <v>4123</v>
      </c>
      <c r="J3651" s="17">
        <f>VLOOKUP(A3651,'TB 2023'!B:J,9,0)</f>
        <v>47565.04</v>
      </c>
      <c r="K3651" s="18">
        <f t="shared" si="229"/>
        <v>0</v>
      </c>
      <c r="L3651" s="17">
        <f>VLOOKUP(A3651,'TB 2023'!B:M,12,0)</f>
        <v>1529411.5</v>
      </c>
      <c r="M3651" s="18">
        <f t="shared" si="228"/>
        <v>0</v>
      </c>
      <c r="N3651" s="14" t="e">
        <f>VLOOKUP(A3651,[1]Sheet1!$A$1:$D$65536,4,0)</f>
        <v>#N/A</v>
      </c>
      <c r="P3651" s="14" t="s">
        <v>120</v>
      </c>
      <c r="Q3651" s="14" t="s">
        <v>139</v>
      </c>
    </row>
    <row r="3652" spans="1:17" ht="12.75" hidden="1" customHeight="1">
      <c r="A3652" s="13">
        <v>91104000001</v>
      </c>
      <c r="B3652" s="14" t="s">
        <v>3770</v>
      </c>
      <c r="C3652" s="14">
        <v>0</v>
      </c>
      <c r="D3652" s="14">
        <v>0</v>
      </c>
      <c r="E3652" s="14">
        <v>349384.16000000003</v>
      </c>
      <c r="F3652" s="14">
        <v>349384.16000000003</v>
      </c>
      <c r="G3652" s="11">
        <f t="shared" si="226"/>
        <v>0</v>
      </c>
      <c r="H3652" s="12">
        <f t="shared" si="227"/>
        <v>0</v>
      </c>
      <c r="I3652" s="324" t="s">
        <v>4123</v>
      </c>
      <c r="J3652" s="17">
        <f>VLOOKUP(A3652,'TB 2023'!B:J,9,0)</f>
        <v>0</v>
      </c>
      <c r="K3652" s="18">
        <f t="shared" si="229"/>
        <v>0</v>
      </c>
      <c r="L3652" s="17">
        <f>VLOOKUP(A3652,'TB 2023'!B:M,12,0)</f>
        <v>349384.16000000003</v>
      </c>
      <c r="M3652" s="18">
        <f t="shared" si="228"/>
        <v>0</v>
      </c>
      <c r="N3652" s="14" t="e">
        <f>VLOOKUP(A3652,[1]Sheet1!$A$1:$D$65536,4,0)</f>
        <v>#N/A</v>
      </c>
      <c r="P3652" s="14" t="s">
        <v>120</v>
      </c>
      <c r="Q3652" s="14" t="s">
        <v>139</v>
      </c>
    </row>
    <row r="3653" spans="1:17" ht="12.75" hidden="1" customHeight="1">
      <c r="A3653" s="13">
        <v>91104000002</v>
      </c>
      <c r="B3653" s="14" t="s">
        <v>3771</v>
      </c>
      <c r="C3653" s="14">
        <v>0</v>
      </c>
      <c r="D3653" s="14">
        <v>0</v>
      </c>
      <c r="E3653" s="14">
        <v>30657.83</v>
      </c>
      <c r="F3653" s="14">
        <v>30657.83</v>
      </c>
      <c r="G3653" s="11">
        <f t="shared" si="226"/>
        <v>0</v>
      </c>
      <c r="H3653" s="12">
        <f t="shared" si="227"/>
        <v>0</v>
      </c>
      <c r="I3653" s="324" t="s">
        <v>4123</v>
      </c>
      <c r="J3653" s="17">
        <f>VLOOKUP(A3653,'TB 2023'!B:J,9,0)</f>
        <v>0</v>
      </c>
      <c r="K3653" s="18">
        <f t="shared" si="229"/>
        <v>0</v>
      </c>
      <c r="L3653" s="17">
        <f>VLOOKUP(A3653,'TB 2023'!B:M,12,0)</f>
        <v>30657.83</v>
      </c>
      <c r="M3653" s="18">
        <f t="shared" si="228"/>
        <v>0</v>
      </c>
      <c r="N3653" s="14" t="e">
        <f>VLOOKUP(A3653,[1]Sheet1!$A$1:$D$65536,4,0)</f>
        <v>#N/A</v>
      </c>
      <c r="P3653" s="14" t="s">
        <v>120</v>
      </c>
      <c r="Q3653" s="14" t="s">
        <v>139</v>
      </c>
    </row>
    <row r="3654" spans="1:17" ht="12.75" hidden="1" customHeight="1">
      <c r="A3654" s="13">
        <v>91105000001</v>
      </c>
      <c r="B3654" s="14" t="s">
        <v>3772</v>
      </c>
      <c r="C3654" s="14">
        <v>7400</v>
      </c>
      <c r="D3654" s="14">
        <v>0</v>
      </c>
      <c r="E3654" s="14">
        <v>0</v>
      </c>
      <c r="F3654" s="14">
        <v>7400</v>
      </c>
      <c r="G3654" s="11">
        <f t="shared" ref="G3654:G3717" si="230">IF((C3654+E3654)-(D3654+F3654)&lt;0,0,(C3654+E3654)-(D3654+F3654))</f>
        <v>0</v>
      </c>
      <c r="H3654" s="12">
        <f t="shared" ref="H3654:H3717" si="231">-IF((C3654+E3654)-(D3654+F3654)&lt;0,(C3654+E3654)-(D3654+F3654),0)</f>
        <v>0</v>
      </c>
      <c r="I3654" s="324" t="s">
        <v>4123</v>
      </c>
      <c r="J3654" s="17">
        <f>VLOOKUP(A3654,'TB 2023'!B:J,9,0)</f>
        <v>7400</v>
      </c>
      <c r="K3654" s="18">
        <f t="shared" si="229"/>
        <v>0</v>
      </c>
      <c r="L3654" s="17">
        <f>VLOOKUP(A3654,'TB 2023'!B:M,12,0)</f>
        <v>7400</v>
      </c>
      <c r="M3654" s="18">
        <f t="shared" ref="M3654:M3717" si="232">L3654-F3654</f>
        <v>0</v>
      </c>
      <c r="N3654" s="14" t="e">
        <f>VLOOKUP(A3654,[1]Sheet1!$A$1:$D$65536,4,0)</f>
        <v>#N/A</v>
      </c>
      <c r="P3654" s="14" t="s">
        <v>120</v>
      </c>
      <c r="Q3654" s="14" t="s">
        <v>139</v>
      </c>
    </row>
    <row r="3655" spans="1:17" ht="12.75" hidden="1" customHeight="1">
      <c r="A3655" s="13">
        <v>91105000002</v>
      </c>
      <c r="B3655" s="14" t="s">
        <v>3394</v>
      </c>
      <c r="C3655" s="14">
        <v>6571</v>
      </c>
      <c r="D3655" s="14">
        <v>0</v>
      </c>
      <c r="E3655" s="14">
        <v>8388.81</v>
      </c>
      <c r="F3655" s="14">
        <v>6571</v>
      </c>
      <c r="G3655" s="11">
        <f t="shared" si="230"/>
        <v>8388.81</v>
      </c>
      <c r="H3655" s="12">
        <f t="shared" si="231"/>
        <v>0</v>
      </c>
      <c r="I3655" s="324" t="s">
        <v>4123</v>
      </c>
      <c r="J3655" s="17">
        <f>VLOOKUP(A3655,'TB 2023'!B:J,9,0)</f>
        <v>6571</v>
      </c>
      <c r="K3655" s="18">
        <f t="shared" si="229"/>
        <v>0</v>
      </c>
      <c r="L3655" s="17">
        <f>VLOOKUP(A3655,'TB 2023'!B:M,12,0)</f>
        <v>6571</v>
      </c>
      <c r="M3655" s="18">
        <f t="shared" si="232"/>
        <v>0</v>
      </c>
      <c r="N3655" s="14" t="e">
        <f>VLOOKUP(A3655,[1]Sheet1!$A$1:$D$65536,4,0)</f>
        <v>#N/A</v>
      </c>
      <c r="P3655" s="14" t="s">
        <v>120</v>
      </c>
      <c r="Q3655" s="14" t="s">
        <v>139</v>
      </c>
    </row>
    <row r="3656" spans="1:17" ht="12.75" hidden="1" customHeight="1">
      <c r="A3656" s="13">
        <v>91106101001</v>
      </c>
      <c r="B3656" s="14" t="s">
        <v>3773</v>
      </c>
      <c r="C3656" s="14">
        <v>791.26</v>
      </c>
      <c r="D3656" s="14">
        <v>0</v>
      </c>
      <c r="E3656" s="14">
        <v>6832.49</v>
      </c>
      <c r="F3656" s="14">
        <v>5588.75</v>
      </c>
      <c r="G3656" s="11">
        <f t="shared" si="230"/>
        <v>2035</v>
      </c>
      <c r="H3656" s="12">
        <f t="shared" si="231"/>
        <v>0</v>
      </c>
      <c r="I3656" s="324" t="s">
        <v>4123</v>
      </c>
      <c r="J3656" s="17">
        <f>VLOOKUP(A3656,'TB 2023'!B:J,9,0)</f>
        <v>791.26</v>
      </c>
      <c r="K3656" s="18">
        <f t="shared" si="229"/>
        <v>0</v>
      </c>
      <c r="L3656" s="17">
        <f>VLOOKUP(A3656,'TB 2023'!B:M,12,0)</f>
        <v>5588.75</v>
      </c>
      <c r="M3656" s="18">
        <f t="shared" si="232"/>
        <v>0</v>
      </c>
      <c r="N3656" s="14" t="e">
        <f>VLOOKUP(A3656,[1]Sheet1!$A$1:$D$65536,4,0)</f>
        <v>#N/A</v>
      </c>
      <c r="P3656" s="14" t="s">
        <v>120</v>
      </c>
      <c r="Q3656" s="14" t="s">
        <v>139</v>
      </c>
    </row>
    <row r="3657" spans="1:17" ht="12.75" hidden="1" customHeight="1">
      <c r="A3657" s="13">
        <v>91106101002</v>
      </c>
      <c r="B3657" s="14" t="s">
        <v>3774</v>
      </c>
      <c r="C3657" s="14">
        <v>0</v>
      </c>
      <c r="D3657" s="14">
        <v>0</v>
      </c>
      <c r="E3657" s="14">
        <v>0</v>
      </c>
      <c r="F3657" s="14">
        <v>0</v>
      </c>
      <c r="G3657" s="11">
        <f t="shared" si="230"/>
        <v>0</v>
      </c>
      <c r="H3657" s="12">
        <f t="shared" si="231"/>
        <v>0</v>
      </c>
      <c r="I3657" s="324" t="s">
        <v>4123</v>
      </c>
      <c r="J3657" s="17">
        <f>VLOOKUP(A3657,'TB 2023'!B:J,9,0)</f>
        <v>0</v>
      </c>
      <c r="K3657" s="18">
        <f t="shared" si="229"/>
        <v>0</v>
      </c>
      <c r="L3657" s="17">
        <f>VLOOKUP(A3657,'TB 2023'!B:M,12,0)</f>
        <v>0</v>
      </c>
      <c r="M3657" s="18">
        <f t="shared" si="232"/>
        <v>0</v>
      </c>
      <c r="N3657" s="14" t="e">
        <f>VLOOKUP(A3657,[1]Sheet1!$A$1:$D$65536,4,0)</f>
        <v>#N/A</v>
      </c>
      <c r="P3657" s="14" t="s">
        <v>120</v>
      </c>
      <c r="Q3657" s="14" t="s">
        <v>139</v>
      </c>
    </row>
    <row r="3658" spans="1:17" ht="12.75" hidden="1" customHeight="1">
      <c r="A3658" s="13">
        <v>91106101003</v>
      </c>
      <c r="B3658" s="14" t="s">
        <v>3775</v>
      </c>
      <c r="C3658" s="14">
        <v>924.53</v>
      </c>
      <c r="D3658" s="14">
        <v>0</v>
      </c>
      <c r="E3658" s="14">
        <v>1056.22</v>
      </c>
      <c r="F3658" s="14">
        <v>630.75</v>
      </c>
      <c r="G3658" s="11">
        <f t="shared" si="230"/>
        <v>1350</v>
      </c>
      <c r="H3658" s="12">
        <f t="shared" si="231"/>
        <v>0</v>
      </c>
      <c r="I3658" s="324" t="s">
        <v>4123</v>
      </c>
      <c r="J3658" s="17">
        <f>VLOOKUP(A3658,'TB 2023'!B:J,9,0)</f>
        <v>924.53</v>
      </c>
      <c r="K3658" s="18">
        <f t="shared" si="229"/>
        <v>0</v>
      </c>
      <c r="L3658" s="17">
        <f>VLOOKUP(A3658,'TB 2023'!B:M,12,0)</f>
        <v>630.75</v>
      </c>
      <c r="M3658" s="18">
        <f t="shared" si="232"/>
        <v>0</v>
      </c>
      <c r="N3658" s="14" t="e">
        <f>VLOOKUP(A3658,[1]Sheet1!$A$1:$D$65536,4,0)</f>
        <v>#N/A</v>
      </c>
      <c r="P3658" s="14" t="s">
        <v>120</v>
      </c>
      <c r="Q3658" s="14" t="s">
        <v>139</v>
      </c>
    </row>
    <row r="3659" spans="1:17" ht="12.75" hidden="1" customHeight="1">
      <c r="A3659" s="13">
        <v>91106101004</v>
      </c>
      <c r="B3659" s="14" t="s">
        <v>3776</v>
      </c>
      <c r="C3659" s="14">
        <v>0</v>
      </c>
      <c r="D3659" s="14">
        <v>0</v>
      </c>
      <c r="E3659" s="14">
        <v>0</v>
      </c>
      <c r="F3659" s="14">
        <v>0</v>
      </c>
      <c r="G3659" s="11">
        <f t="shared" si="230"/>
        <v>0</v>
      </c>
      <c r="H3659" s="12">
        <f t="shared" si="231"/>
        <v>0</v>
      </c>
      <c r="I3659" s="324" t="s">
        <v>4123</v>
      </c>
      <c r="J3659" s="17">
        <f>VLOOKUP(A3659,'TB 2023'!B:J,9,0)</f>
        <v>0</v>
      </c>
      <c r="K3659" s="18">
        <f t="shared" si="229"/>
        <v>0</v>
      </c>
      <c r="L3659" s="17">
        <f>VLOOKUP(A3659,'TB 2023'!B:M,12,0)</f>
        <v>0</v>
      </c>
      <c r="M3659" s="18">
        <f t="shared" si="232"/>
        <v>0</v>
      </c>
      <c r="N3659" s="14" t="e">
        <f>VLOOKUP(A3659,[1]Sheet1!$A$1:$D$65536,4,0)</f>
        <v>#N/A</v>
      </c>
      <c r="P3659" s="14" t="s">
        <v>120</v>
      </c>
      <c r="Q3659" s="14" t="s">
        <v>139</v>
      </c>
    </row>
    <row r="3660" spans="1:17" ht="12.75" hidden="1" customHeight="1">
      <c r="A3660" s="13">
        <v>91106101005</v>
      </c>
      <c r="B3660" s="14" t="s">
        <v>3777</v>
      </c>
      <c r="C3660" s="14">
        <v>726.85</v>
      </c>
      <c r="D3660" s="14">
        <v>0</v>
      </c>
      <c r="E3660" s="14">
        <v>23.150000000000002</v>
      </c>
      <c r="F3660" s="14">
        <v>315</v>
      </c>
      <c r="G3660" s="11">
        <f t="shared" si="230"/>
        <v>435</v>
      </c>
      <c r="H3660" s="12">
        <f t="shared" si="231"/>
        <v>0</v>
      </c>
      <c r="I3660" s="324" t="s">
        <v>4123</v>
      </c>
      <c r="J3660" s="17">
        <f>VLOOKUP(A3660,'TB 2023'!B:J,9,0)</f>
        <v>726.85</v>
      </c>
      <c r="K3660" s="18">
        <f t="shared" si="229"/>
        <v>0</v>
      </c>
      <c r="L3660" s="17">
        <f>VLOOKUP(A3660,'TB 2023'!B:M,12,0)</f>
        <v>315</v>
      </c>
      <c r="M3660" s="18">
        <f t="shared" si="232"/>
        <v>0</v>
      </c>
      <c r="N3660" s="14" t="e">
        <f>VLOOKUP(A3660,[1]Sheet1!$A$1:$D$65536,4,0)</f>
        <v>#N/A</v>
      </c>
      <c r="P3660" s="14" t="s">
        <v>120</v>
      </c>
      <c r="Q3660" s="14" t="s">
        <v>139</v>
      </c>
    </row>
    <row r="3661" spans="1:17" ht="12.75" hidden="1" customHeight="1">
      <c r="A3661" s="13">
        <v>91106101006</v>
      </c>
      <c r="B3661" s="14" t="s">
        <v>3778</v>
      </c>
      <c r="C3661" s="14">
        <v>0</v>
      </c>
      <c r="D3661" s="14">
        <v>0</v>
      </c>
      <c r="E3661" s="14">
        <v>0</v>
      </c>
      <c r="F3661" s="14">
        <v>0</v>
      </c>
      <c r="G3661" s="11">
        <f t="shared" si="230"/>
        <v>0</v>
      </c>
      <c r="H3661" s="12">
        <f t="shared" si="231"/>
        <v>0</v>
      </c>
      <c r="I3661" s="324" t="s">
        <v>4123</v>
      </c>
      <c r="J3661" s="17">
        <f>VLOOKUP(A3661,'TB 2023'!B:J,9,0)</f>
        <v>0</v>
      </c>
      <c r="K3661" s="18">
        <f t="shared" si="229"/>
        <v>0</v>
      </c>
      <c r="L3661" s="17">
        <f>VLOOKUP(A3661,'TB 2023'!B:M,12,0)</f>
        <v>0</v>
      </c>
      <c r="M3661" s="18">
        <f t="shared" si="232"/>
        <v>0</v>
      </c>
      <c r="N3661" s="14" t="e">
        <f>VLOOKUP(A3661,[1]Sheet1!$A$1:$D$65536,4,0)</f>
        <v>#N/A</v>
      </c>
      <c r="P3661" s="14" t="s">
        <v>120</v>
      </c>
      <c r="Q3661" s="14" t="s">
        <v>139</v>
      </c>
    </row>
    <row r="3662" spans="1:17" ht="12.75" hidden="1" customHeight="1">
      <c r="A3662" s="13">
        <v>91106101007</v>
      </c>
      <c r="B3662" s="14" t="s">
        <v>3779</v>
      </c>
      <c r="C3662" s="14">
        <v>0</v>
      </c>
      <c r="D3662" s="14">
        <v>0</v>
      </c>
      <c r="E3662" s="14">
        <v>307.5</v>
      </c>
      <c r="F3662" s="14">
        <v>127.5</v>
      </c>
      <c r="G3662" s="11">
        <f t="shared" si="230"/>
        <v>180</v>
      </c>
      <c r="H3662" s="12">
        <f t="shared" si="231"/>
        <v>0</v>
      </c>
      <c r="I3662" s="324" t="s">
        <v>4123</v>
      </c>
      <c r="J3662" s="17">
        <f>VLOOKUP(A3662,'TB 2023'!B:J,9,0)</f>
        <v>0</v>
      </c>
      <c r="K3662" s="18">
        <f t="shared" si="229"/>
        <v>0</v>
      </c>
      <c r="L3662" s="17">
        <f>VLOOKUP(A3662,'TB 2023'!B:M,12,0)</f>
        <v>127.5</v>
      </c>
      <c r="M3662" s="18">
        <f t="shared" si="232"/>
        <v>0</v>
      </c>
      <c r="N3662" s="14" t="e">
        <f>VLOOKUP(A3662,[1]Sheet1!$A$1:$D$65536,4,0)</f>
        <v>#N/A</v>
      </c>
      <c r="P3662" s="14" t="s">
        <v>120</v>
      </c>
      <c r="Q3662" s="14" t="s">
        <v>139</v>
      </c>
    </row>
    <row r="3663" spans="1:17" ht="12.75" hidden="1" customHeight="1">
      <c r="A3663" s="13">
        <v>91106101008</v>
      </c>
      <c r="B3663" s="14" t="s">
        <v>3780</v>
      </c>
      <c r="C3663" s="14">
        <v>0</v>
      </c>
      <c r="D3663" s="14">
        <v>0</v>
      </c>
      <c r="E3663" s="14">
        <v>0</v>
      </c>
      <c r="F3663" s="14">
        <v>0</v>
      </c>
      <c r="G3663" s="11">
        <f t="shared" si="230"/>
        <v>0</v>
      </c>
      <c r="H3663" s="12">
        <f t="shared" si="231"/>
        <v>0</v>
      </c>
      <c r="I3663" s="324" t="s">
        <v>4123</v>
      </c>
      <c r="J3663" s="17">
        <f>VLOOKUP(A3663,'TB 2023'!B:J,9,0)</f>
        <v>0</v>
      </c>
      <c r="K3663" s="18">
        <f t="shared" si="229"/>
        <v>0</v>
      </c>
      <c r="L3663" s="17">
        <f>VLOOKUP(A3663,'TB 2023'!B:M,12,0)</f>
        <v>0</v>
      </c>
      <c r="M3663" s="18">
        <f t="shared" si="232"/>
        <v>0</v>
      </c>
      <c r="N3663" s="14" t="e">
        <f>VLOOKUP(A3663,[1]Sheet1!$A$1:$D$65536,4,0)</f>
        <v>#N/A</v>
      </c>
      <c r="P3663" s="14" t="s">
        <v>120</v>
      </c>
      <c r="Q3663" s="14" t="s">
        <v>139</v>
      </c>
    </row>
    <row r="3664" spans="1:17" ht="12.75" hidden="1" customHeight="1">
      <c r="A3664" s="13">
        <v>91106101009</v>
      </c>
      <c r="B3664" s="14" t="s">
        <v>3781</v>
      </c>
      <c r="C3664" s="14">
        <v>0</v>
      </c>
      <c r="D3664" s="14">
        <v>0</v>
      </c>
      <c r="E3664" s="14">
        <v>0</v>
      </c>
      <c r="F3664" s="14">
        <v>0</v>
      </c>
      <c r="G3664" s="11">
        <f t="shared" si="230"/>
        <v>0</v>
      </c>
      <c r="H3664" s="12">
        <f t="shared" si="231"/>
        <v>0</v>
      </c>
      <c r="I3664" s="324" t="s">
        <v>4123</v>
      </c>
      <c r="J3664" s="17">
        <f>VLOOKUP(A3664,'TB 2023'!B:J,9,0)</f>
        <v>0</v>
      </c>
      <c r="K3664" s="18">
        <f t="shared" si="229"/>
        <v>0</v>
      </c>
      <c r="L3664" s="17">
        <f>VLOOKUP(A3664,'TB 2023'!B:M,12,0)</f>
        <v>0</v>
      </c>
      <c r="M3664" s="18">
        <f t="shared" si="232"/>
        <v>0</v>
      </c>
      <c r="N3664" s="14" t="e">
        <f>VLOOKUP(A3664,[1]Sheet1!$A$1:$D$65536,4,0)</f>
        <v>#N/A</v>
      </c>
      <c r="P3664" s="14" t="s">
        <v>120</v>
      </c>
      <c r="Q3664" s="14" t="s">
        <v>139</v>
      </c>
    </row>
    <row r="3665" spans="1:17" ht="12.75" hidden="1" customHeight="1">
      <c r="A3665" s="13">
        <v>91106101010</v>
      </c>
      <c r="B3665" s="14" t="s">
        <v>3782</v>
      </c>
      <c r="C3665" s="14">
        <v>0</v>
      </c>
      <c r="D3665" s="14">
        <v>0</v>
      </c>
      <c r="E3665" s="14">
        <v>0</v>
      </c>
      <c r="F3665" s="14">
        <v>0</v>
      </c>
      <c r="G3665" s="11">
        <f t="shared" si="230"/>
        <v>0</v>
      </c>
      <c r="H3665" s="12">
        <f t="shared" si="231"/>
        <v>0</v>
      </c>
      <c r="I3665" s="324" t="s">
        <v>4123</v>
      </c>
      <c r="J3665" s="17">
        <f>VLOOKUP(A3665,'TB 2023'!B:J,9,0)</f>
        <v>0</v>
      </c>
      <c r="K3665" s="18">
        <f t="shared" si="229"/>
        <v>0</v>
      </c>
      <c r="L3665" s="17">
        <f>VLOOKUP(A3665,'TB 2023'!B:M,12,0)</f>
        <v>0</v>
      </c>
      <c r="M3665" s="18">
        <f t="shared" si="232"/>
        <v>0</v>
      </c>
      <c r="N3665" s="14" t="e">
        <f>VLOOKUP(A3665,[1]Sheet1!$A$1:$D$65536,4,0)</f>
        <v>#N/A</v>
      </c>
      <c r="P3665" s="14" t="s">
        <v>120</v>
      </c>
      <c r="Q3665" s="14" t="s">
        <v>139</v>
      </c>
    </row>
    <row r="3666" spans="1:17" ht="12.75" hidden="1" customHeight="1">
      <c r="A3666" s="13">
        <v>91106101011</v>
      </c>
      <c r="B3666" s="14" t="s">
        <v>3783</v>
      </c>
      <c r="C3666" s="14">
        <v>0</v>
      </c>
      <c r="D3666" s="14">
        <v>0</v>
      </c>
      <c r="E3666" s="14">
        <v>0</v>
      </c>
      <c r="F3666" s="14">
        <v>0</v>
      </c>
      <c r="G3666" s="11">
        <f t="shared" si="230"/>
        <v>0</v>
      </c>
      <c r="H3666" s="12">
        <f t="shared" si="231"/>
        <v>0</v>
      </c>
      <c r="I3666" s="324" t="s">
        <v>4123</v>
      </c>
      <c r="J3666" s="17">
        <f>VLOOKUP(A3666,'TB 2023'!B:J,9,0)</f>
        <v>0</v>
      </c>
      <c r="K3666" s="18">
        <f t="shared" si="229"/>
        <v>0</v>
      </c>
      <c r="L3666" s="17">
        <f>VLOOKUP(A3666,'TB 2023'!B:M,12,0)</f>
        <v>0</v>
      </c>
      <c r="M3666" s="18">
        <f t="shared" si="232"/>
        <v>0</v>
      </c>
      <c r="N3666" s="14" t="e">
        <f>VLOOKUP(A3666,[1]Sheet1!$A$1:$D$65536,4,0)</f>
        <v>#N/A</v>
      </c>
      <c r="P3666" s="14" t="s">
        <v>120</v>
      </c>
      <c r="Q3666" s="14" t="s">
        <v>139</v>
      </c>
    </row>
    <row r="3667" spans="1:17" ht="12.75" hidden="1" customHeight="1">
      <c r="A3667" s="13">
        <v>91106101012</v>
      </c>
      <c r="B3667" s="14" t="s">
        <v>3784</v>
      </c>
      <c r="C3667" s="14">
        <v>0</v>
      </c>
      <c r="D3667" s="14">
        <v>0</v>
      </c>
      <c r="E3667" s="14">
        <v>0</v>
      </c>
      <c r="F3667" s="14">
        <v>0</v>
      </c>
      <c r="G3667" s="11">
        <f t="shared" si="230"/>
        <v>0</v>
      </c>
      <c r="H3667" s="12">
        <f t="shared" si="231"/>
        <v>0</v>
      </c>
      <c r="I3667" s="324" t="s">
        <v>4123</v>
      </c>
      <c r="J3667" s="17">
        <f>VLOOKUP(A3667,'TB 2023'!B:J,9,0)</f>
        <v>0</v>
      </c>
      <c r="K3667" s="18">
        <f t="shared" si="229"/>
        <v>0</v>
      </c>
      <c r="L3667" s="17">
        <f>VLOOKUP(A3667,'TB 2023'!B:M,12,0)</f>
        <v>0</v>
      </c>
      <c r="M3667" s="18">
        <f t="shared" si="232"/>
        <v>0</v>
      </c>
      <c r="N3667" s="14" t="e">
        <f>VLOOKUP(A3667,[1]Sheet1!$A$1:$D$65536,4,0)</f>
        <v>#N/A</v>
      </c>
      <c r="P3667" s="14" t="s">
        <v>120</v>
      </c>
      <c r="Q3667" s="14" t="s">
        <v>139</v>
      </c>
    </row>
    <row r="3668" spans="1:17" ht="12.75" hidden="1" customHeight="1">
      <c r="A3668" s="13">
        <v>91106101013</v>
      </c>
      <c r="B3668" s="14" t="s">
        <v>3785</v>
      </c>
      <c r="C3668" s="14">
        <v>0</v>
      </c>
      <c r="D3668" s="14">
        <v>0</v>
      </c>
      <c r="E3668" s="14">
        <v>0</v>
      </c>
      <c r="F3668" s="14">
        <v>0</v>
      </c>
      <c r="G3668" s="11">
        <f t="shared" si="230"/>
        <v>0</v>
      </c>
      <c r="H3668" s="12">
        <f t="shared" si="231"/>
        <v>0</v>
      </c>
      <c r="I3668" s="324" t="s">
        <v>4123</v>
      </c>
      <c r="J3668" s="17">
        <f>VLOOKUP(A3668,'TB 2023'!B:J,9,0)</f>
        <v>0</v>
      </c>
      <c r="K3668" s="18">
        <f t="shared" si="229"/>
        <v>0</v>
      </c>
      <c r="L3668" s="17">
        <f>VLOOKUP(A3668,'TB 2023'!B:M,12,0)</f>
        <v>0</v>
      </c>
      <c r="M3668" s="18">
        <f t="shared" si="232"/>
        <v>0</v>
      </c>
      <c r="N3668" s="14" t="e">
        <f>VLOOKUP(A3668,[1]Sheet1!$A$1:$D$65536,4,0)</f>
        <v>#N/A</v>
      </c>
      <c r="P3668" s="14" t="s">
        <v>120</v>
      </c>
      <c r="Q3668" s="14" t="s">
        <v>139</v>
      </c>
    </row>
    <row r="3669" spans="1:17" ht="12.75" hidden="1" customHeight="1">
      <c r="A3669" s="13">
        <v>91106101014</v>
      </c>
      <c r="B3669" s="14" t="s">
        <v>3786</v>
      </c>
      <c r="C3669" s="14">
        <v>0</v>
      </c>
      <c r="D3669" s="14">
        <v>0</v>
      </c>
      <c r="E3669" s="14">
        <v>0</v>
      </c>
      <c r="F3669" s="14">
        <v>0</v>
      </c>
      <c r="G3669" s="11">
        <f t="shared" si="230"/>
        <v>0</v>
      </c>
      <c r="H3669" s="12">
        <f t="shared" si="231"/>
        <v>0</v>
      </c>
      <c r="I3669" s="324" t="s">
        <v>4123</v>
      </c>
      <c r="J3669" s="17">
        <f>VLOOKUP(A3669,'TB 2023'!B:J,9,0)</f>
        <v>0</v>
      </c>
      <c r="K3669" s="18">
        <f t="shared" si="229"/>
        <v>0</v>
      </c>
      <c r="L3669" s="17">
        <f>VLOOKUP(A3669,'TB 2023'!B:M,12,0)</f>
        <v>0</v>
      </c>
      <c r="M3669" s="18">
        <f t="shared" si="232"/>
        <v>0</v>
      </c>
      <c r="N3669" s="14" t="e">
        <f>VLOOKUP(A3669,[1]Sheet1!$A$1:$D$65536,4,0)</f>
        <v>#N/A</v>
      </c>
      <c r="P3669" s="14" t="s">
        <v>120</v>
      </c>
      <c r="Q3669" s="14" t="s">
        <v>139</v>
      </c>
    </row>
    <row r="3670" spans="1:17" ht="12.75" hidden="1" customHeight="1">
      <c r="A3670" s="13">
        <v>91106101015</v>
      </c>
      <c r="B3670" s="14" t="s">
        <v>3787</v>
      </c>
      <c r="C3670" s="14">
        <v>0</v>
      </c>
      <c r="D3670" s="14">
        <v>0</v>
      </c>
      <c r="E3670" s="14">
        <v>0</v>
      </c>
      <c r="F3670" s="14">
        <v>0</v>
      </c>
      <c r="G3670" s="11">
        <f t="shared" si="230"/>
        <v>0</v>
      </c>
      <c r="H3670" s="12">
        <f t="shared" si="231"/>
        <v>0</v>
      </c>
      <c r="I3670" s="324" t="s">
        <v>4123</v>
      </c>
      <c r="J3670" s="17">
        <f>VLOOKUP(A3670,'TB 2023'!B:J,9,0)</f>
        <v>0</v>
      </c>
      <c r="K3670" s="18">
        <f t="shared" si="229"/>
        <v>0</v>
      </c>
      <c r="L3670" s="17">
        <f>VLOOKUP(A3670,'TB 2023'!B:M,12,0)</f>
        <v>0</v>
      </c>
      <c r="M3670" s="18">
        <f t="shared" si="232"/>
        <v>0</v>
      </c>
      <c r="N3670" s="14" t="e">
        <f>VLOOKUP(A3670,[1]Sheet1!$A$1:$D$65536,4,0)</f>
        <v>#N/A</v>
      </c>
      <c r="P3670" s="14" t="s">
        <v>120</v>
      </c>
      <c r="Q3670" s="14" t="s">
        <v>139</v>
      </c>
    </row>
    <row r="3671" spans="1:17" ht="12.75" hidden="1" customHeight="1">
      <c r="A3671" s="13">
        <v>91106101016</v>
      </c>
      <c r="B3671" s="14" t="s">
        <v>3788</v>
      </c>
      <c r="C3671" s="14">
        <v>0</v>
      </c>
      <c r="D3671" s="14">
        <v>0</v>
      </c>
      <c r="E3671" s="14">
        <v>0</v>
      </c>
      <c r="F3671" s="14">
        <v>0</v>
      </c>
      <c r="G3671" s="11">
        <f t="shared" si="230"/>
        <v>0</v>
      </c>
      <c r="H3671" s="12">
        <f t="shared" si="231"/>
        <v>0</v>
      </c>
      <c r="I3671" s="324" t="s">
        <v>4123</v>
      </c>
      <c r="J3671" s="17">
        <f>VLOOKUP(A3671,'TB 2023'!B:J,9,0)</f>
        <v>0</v>
      </c>
      <c r="K3671" s="18">
        <f t="shared" si="229"/>
        <v>0</v>
      </c>
      <c r="L3671" s="17">
        <f>VLOOKUP(A3671,'TB 2023'!B:M,12,0)</f>
        <v>0</v>
      </c>
      <c r="M3671" s="18">
        <f t="shared" si="232"/>
        <v>0</v>
      </c>
      <c r="N3671" s="14" t="e">
        <f>VLOOKUP(A3671,[1]Sheet1!$A$1:$D$65536,4,0)</f>
        <v>#N/A</v>
      </c>
      <c r="P3671" s="14" t="s">
        <v>120</v>
      </c>
      <c r="Q3671" s="14" t="s">
        <v>139</v>
      </c>
    </row>
    <row r="3672" spans="1:17" ht="12.75" hidden="1" customHeight="1">
      <c r="A3672" s="13">
        <v>91106101017</v>
      </c>
      <c r="B3672" s="14" t="s">
        <v>3789</v>
      </c>
      <c r="C3672" s="14">
        <v>0</v>
      </c>
      <c r="D3672" s="14">
        <v>0</v>
      </c>
      <c r="E3672" s="14">
        <v>0</v>
      </c>
      <c r="F3672" s="14">
        <v>0</v>
      </c>
      <c r="G3672" s="11">
        <f t="shared" si="230"/>
        <v>0</v>
      </c>
      <c r="H3672" s="12">
        <f t="shared" si="231"/>
        <v>0</v>
      </c>
      <c r="I3672" s="324" t="s">
        <v>4123</v>
      </c>
      <c r="J3672" s="17">
        <f>VLOOKUP(A3672,'TB 2023'!B:J,9,0)</f>
        <v>0</v>
      </c>
      <c r="K3672" s="18">
        <f t="shared" si="229"/>
        <v>0</v>
      </c>
      <c r="L3672" s="17">
        <f>VLOOKUP(A3672,'TB 2023'!B:M,12,0)</f>
        <v>0</v>
      </c>
      <c r="M3672" s="18">
        <f t="shared" si="232"/>
        <v>0</v>
      </c>
      <c r="N3672" s="14" t="e">
        <f>VLOOKUP(A3672,[1]Sheet1!$A$1:$D$65536,4,0)</f>
        <v>#N/A</v>
      </c>
      <c r="P3672" s="14" t="s">
        <v>120</v>
      </c>
      <c r="Q3672" s="14" t="s">
        <v>139</v>
      </c>
    </row>
    <row r="3673" spans="1:17" ht="12.75" hidden="1" customHeight="1">
      <c r="A3673" s="13">
        <v>91106101018</v>
      </c>
      <c r="B3673" s="14" t="s">
        <v>3790</v>
      </c>
      <c r="C3673" s="14">
        <v>0</v>
      </c>
      <c r="D3673" s="14">
        <v>0</v>
      </c>
      <c r="E3673" s="14">
        <v>0</v>
      </c>
      <c r="F3673" s="14">
        <v>0</v>
      </c>
      <c r="G3673" s="11">
        <f t="shared" si="230"/>
        <v>0</v>
      </c>
      <c r="H3673" s="12">
        <f t="shared" si="231"/>
        <v>0</v>
      </c>
      <c r="I3673" s="324" t="s">
        <v>4123</v>
      </c>
      <c r="J3673" s="17">
        <f>VLOOKUP(A3673,'TB 2023'!B:J,9,0)</f>
        <v>0</v>
      </c>
      <c r="K3673" s="18">
        <f t="shared" si="229"/>
        <v>0</v>
      </c>
      <c r="L3673" s="17">
        <f>VLOOKUP(A3673,'TB 2023'!B:M,12,0)</f>
        <v>0</v>
      </c>
      <c r="M3673" s="18">
        <f t="shared" si="232"/>
        <v>0</v>
      </c>
      <c r="N3673" s="14" t="e">
        <f>VLOOKUP(A3673,[1]Sheet1!$A$1:$D$65536,4,0)</f>
        <v>#N/A</v>
      </c>
      <c r="P3673" s="14" t="s">
        <v>120</v>
      </c>
      <c r="Q3673" s="14" t="s">
        <v>139</v>
      </c>
    </row>
    <row r="3674" spans="1:17" ht="12.75" hidden="1" customHeight="1">
      <c r="A3674" s="13">
        <v>91106101019</v>
      </c>
      <c r="B3674" s="14" t="s">
        <v>3791</v>
      </c>
      <c r="C3674" s="14">
        <v>0</v>
      </c>
      <c r="D3674" s="14">
        <v>0</v>
      </c>
      <c r="E3674" s="14">
        <v>0</v>
      </c>
      <c r="F3674" s="14">
        <v>0</v>
      </c>
      <c r="G3674" s="11">
        <f t="shared" si="230"/>
        <v>0</v>
      </c>
      <c r="H3674" s="12">
        <f t="shared" si="231"/>
        <v>0</v>
      </c>
      <c r="I3674" s="324" t="s">
        <v>4123</v>
      </c>
      <c r="J3674" s="17">
        <f>VLOOKUP(A3674,'TB 2023'!B:J,9,0)</f>
        <v>0</v>
      </c>
      <c r="K3674" s="18">
        <f t="shared" si="229"/>
        <v>0</v>
      </c>
      <c r="L3674" s="17">
        <f>VLOOKUP(A3674,'TB 2023'!B:M,12,0)</f>
        <v>0</v>
      </c>
      <c r="M3674" s="18">
        <f t="shared" si="232"/>
        <v>0</v>
      </c>
      <c r="N3674" s="14" t="e">
        <f>VLOOKUP(A3674,[1]Sheet1!$A$1:$D$65536,4,0)</f>
        <v>#N/A</v>
      </c>
      <c r="P3674" s="14" t="s">
        <v>120</v>
      </c>
      <c r="Q3674" s="14" t="s">
        <v>139</v>
      </c>
    </row>
    <row r="3675" spans="1:17" ht="12.75" hidden="1" customHeight="1">
      <c r="A3675" s="13">
        <v>91106101020</v>
      </c>
      <c r="B3675" s="14" t="s">
        <v>3792</v>
      </c>
      <c r="C3675" s="14">
        <v>0</v>
      </c>
      <c r="D3675" s="14">
        <v>0</v>
      </c>
      <c r="E3675" s="14">
        <v>0</v>
      </c>
      <c r="F3675" s="14">
        <v>0</v>
      </c>
      <c r="G3675" s="11">
        <f t="shared" si="230"/>
        <v>0</v>
      </c>
      <c r="H3675" s="12">
        <f t="shared" si="231"/>
        <v>0</v>
      </c>
      <c r="I3675" s="324" t="s">
        <v>4123</v>
      </c>
      <c r="J3675" s="17">
        <f>VLOOKUP(A3675,'TB 2023'!B:J,9,0)</f>
        <v>0</v>
      </c>
      <c r="K3675" s="18">
        <f t="shared" si="229"/>
        <v>0</v>
      </c>
      <c r="L3675" s="17">
        <f>VLOOKUP(A3675,'TB 2023'!B:M,12,0)</f>
        <v>0</v>
      </c>
      <c r="M3675" s="18">
        <f t="shared" si="232"/>
        <v>0</v>
      </c>
      <c r="N3675" s="14" t="e">
        <f>VLOOKUP(A3675,[1]Sheet1!$A$1:$D$65536,4,0)</f>
        <v>#N/A</v>
      </c>
      <c r="P3675" s="14" t="s">
        <v>120</v>
      </c>
      <c r="Q3675" s="14" t="s">
        <v>139</v>
      </c>
    </row>
    <row r="3676" spans="1:17" ht="12.75" hidden="1" customHeight="1">
      <c r="A3676" s="13">
        <v>91106101021</v>
      </c>
      <c r="B3676" s="14" t="s">
        <v>3793</v>
      </c>
      <c r="C3676" s="14">
        <v>0</v>
      </c>
      <c r="D3676" s="14">
        <v>0</v>
      </c>
      <c r="E3676" s="14">
        <v>0</v>
      </c>
      <c r="F3676" s="14">
        <v>0</v>
      </c>
      <c r="G3676" s="11">
        <f t="shared" si="230"/>
        <v>0</v>
      </c>
      <c r="H3676" s="12">
        <f t="shared" si="231"/>
        <v>0</v>
      </c>
      <c r="I3676" s="324" t="s">
        <v>4123</v>
      </c>
      <c r="J3676" s="17">
        <f>VLOOKUP(A3676,'TB 2023'!B:J,9,0)</f>
        <v>0</v>
      </c>
      <c r="K3676" s="18">
        <f t="shared" si="229"/>
        <v>0</v>
      </c>
      <c r="L3676" s="17">
        <f>VLOOKUP(A3676,'TB 2023'!B:M,12,0)</f>
        <v>0</v>
      </c>
      <c r="M3676" s="18">
        <f t="shared" si="232"/>
        <v>0</v>
      </c>
      <c r="N3676" s="14" t="e">
        <f>VLOOKUP(A3676,[1]Sheet1!$A$1:$D$65536,4,0)</f>
        <v>#N/A</v>
      </c>
      <c r="P3676" s="14" t="s">
        <v>120</v>
      </c>
      <c r="Q3676" s="14" t="s">
        <v>139</v>
      </c>
    </row>
    <row r="3677" spans="1:17" ht="12.75" hidden="1" customHeight="1">
      <c r="A3677" s="13">
        <v>91106101022</v>
      </c>
      <c r="B3677" s="14" t="s">
        <v>3794</v>
      </c>
      <c r="C3677" s="14">
        <v>1599.3400000000001</v>
      </c>
      <c r="D3677" s="14">
        <v>0</v>
      </c>
      <c r="E3677" s="14">
        <v>0</v>
      </c>
      <c r="F3677" s="14">
        <v>1599.3400000000001</v>
      </c>
      <c r="G3677" s="11">
        <f t="shared" si="230"/>
        <v>0</v>
      </c>
      <c r="H3677" s="12">
        <f t="shared" si="231"/>
        <v>0</v>
      </c>
      <c r="I3677" s="324" t="s">
        <v>4123</v>
      </c>
      <c r="J3677" s="17">
        <f>VLOOKUP(A3677,'TB 2023'!B:J,9,0)</f>
        <v>1599.3400000000001</v>
      </c>
      <c r="K3677" s="18">
        <f t="shared" si="229"/>
        <v>0</v>
      </c>
      <c r="L3677" s="17">
        <f>VLOOKUP(A3677,'TB 2023'!B:M,12,0)</f>
        <v>1599.3400000000001</v>
      </c>
      <c r="M3677" s="18">
        <f t="shared" si="232"/>
        <v>0</v>
      </c>
      <c r="N3677" s="14" t="e">
        <f>VLOOKUP(A3677,[1]Sheet1!$A$1:$D$65536,4,0)</f>
        <v>#N/A</v>
      </c>
      <c r="P3677" s="14" t="s">
        <v>120</v>
      </c>
      <c r="Q3677" s="14" t="s">
        <v>139</v>
      </c>
    </row>
    <row r="3678" spans="1:17" ht="12.75" hidden="1" customHeight="1">
      <c r="A3678" s="13">
        <v>91106101023</v>
      </c>
      <c r="B3678" s="14" t="s">
        <v>3795</v>
      </c>
      <c r="C3678" s="14">
        <v>0</v>
      </c>
      <c r="D3678" s="14">
        <v>0</v>
      </c>
      <c r="E3678" s="14">
        <v>0</v>
      </c>
      <c r="F3678" s="14">
        <v>0</v>
      </c>
      <c r="G3678" s="11">
        <f t="shared" si="230"/>
        <v>0</v>
      </c>
      <c r="H3678" s="12">
        <f t="shared" si="231"/>
        <v>0</v>
      </c>
      <c r="I3678" s="324" t="s">
        <v>4123</v>
      </c>
      <c r="J3678" s="17">
        <f>VLOOKUP(A3678,'TB 2023'!B:J,9,0)</f>
        <v>0</v>
      </c>
      <c r="K3678" s="18">
        <f t="shared" si="229"/>
        <v>0</v>
      </c>
      <c r="L3678" s="17">
        <f>VLOOKUP(A3678,'TB 2023'!B:M,12,0)</f>
        <v>0</v>
      </c>
      <c r="M3678" s="18">
        <f t="shared" si="232"/>
        <v>0</v>
      </c>
      <c r="N3678" s="14" t="e">
        <f>VLOOKUP(A3678,[1]Sheet1!$A$1:$D$65536,4,0)</f>
        <v>#N/A</v>
      </c>
      <c r="P3678" s="14" t="s">
        <v>120</v>
      </c>
      <c r="Q3678" s="14" t="s">
        <v>139</v>
      </c>
    </row>
    <row r="3679" spans="1:17" ht="12.75" hidden="1" customHeight="1">
      <c r="A3679" s="13">
        <v>91106101024</v>
      </c>
      <c r="B3679" s="14" t="s">
        <v>3796</v>
      </c>
      <c r="C3679" s="14">
        <v>0</v>
      </c>
      <c r="D3679" s="14">
        <v>0</v>
      </c>
      <c r="E3679" s="14">
        <v>0</v>
      </c>
      <c r="F3679" s="14">
        <v>0</v>
      </c>
      <c r="G3679" s="11">
        <f t="shared" si="230"/>
        <v>0</v>
      </c>
      <c r="H3679" s="12">
        <f t="shared" si="231"/>
        <v>0</v>
      </c>
      <c r="I3679" s="324" t="s">
        <v>4123</v>
      </c>
      <c r="J3679" s="17">
        <f>VLOOKUP(A3679,'TB 2023'!B:J,9,0)</f>
        <v>0</v>
      </c>
      <c r="K3679" s="18">
        <f t="shared" si="229"/>
        <v>0</v>
      </c>
      <c r="L3679" s="17">
        <f>VLOOKUP(A3679,'TB 2023'!B:M,12,0)</f>
        <v>0</v>
      </c>
      <c r="M3679" s="18">
        <f t="shared" si="232"/>
        <v>0</v>
      </c>
      <c r="N3679" s="14" t="e">
        <f>VLOOKUP(A3679,[1]Sheet1!$A$1:$D$65536,4,0)</f>
        <v>#N/A</v>
      </c>
      <c r="P3679" s="14" t="s">
        <v>120</v>
      </c>
      <c r="Q3679" s="14" t="s">
        <v>139</v>
      </c>
    </row>
    <row r="3680" spans="1:17" ht="12.75" hidden="1" customHeight="1">
      <c r="A3680" s="13">
        <v>91106101025</v>
      </c>
      <c r="B3680" s="14" t="s">
        <v>3797</v>
      </c>
      <c r="C3680" s="14">
        <v>0</v>
      </c>
      <c r="D3680" s="14">
        <v>0</v>
      </c>
      <c r="E3680" s="14">
        <v>0</v>
      </c>
      <c r="F3680" s="14">
        <v>0</v>
      </c>
      <c r="G3680" s="11">
        <f t="shared" si="230"/>
        <v>0</v>
      </c>
      <c r="H3680" s="12">
        <f t="shared" si="231"/>
        <v>0</v>
      </c>
      <c r="I3680" s="324" t="s">
        <v>4123</v>
      </c>
      <c r="J3680" s="17">
        <f>VLOOKUP(A3680,'TB 2023'!B:J,9,0)</f>
        <v>0</v>
      </c>
      <c r="K3680" s="18">
        <f t="shared" si="229"/>
        <v>0</v>
      </c>
      <c r="L3680" s="17">
        <f>VLOOKUP(A3680,'TB 2023'!B:M,12,0)</f>
        <v>0</v>
      </c>
      <c r="M3680" s="18">
        <f t="shared" si="232"/>
        <v>0</v>
      </c>
      <c r="N3680" s="14" t="e">
        <f>VLOOKUP(A3680,[1]Sheet1!$A$1:$D$65536,4,0)</f>
        <v>#N/A</v>
      </c>
      <c r="P3680" s="14" t="s">
        <v>120</v>
      </c>
      <c r="Q3680" s="14" t="s">
        <v>139</v>
      </c>
    </row>
    <row r="3681" spans="1:17" ht="12.75" hidden="1" customHeight="1">
      <c r="A3681" s="13">
        <v>91106101026</v>
      </c>
      <c r="B3681" s="14" t="s">
        <v>3798</v>
      </c>
      <c r="C3681" s="14">
        <v>0</v>
      </c>
      <c r="D3681" s="14">
        <v>0</v>
      </c>
      <c r="E3681" s="14">
        <v>0</v>
      </c>
      <c r="F3681" s="14">
        <v>0</v>
      </c>
      <c r="G3681" s="11">
        <f t="shared" si="230"/>
        <v>0</v>
      </c>
      <c r="H3681" s="12">
        <f t="shared" si="231"/>
        <v>0</v>
      </c>
      <c r="I3681" s="324" t="s">
        <v>4123</v>
      </c>
      <c r="J3681" s="17">
        <f>VLOOKUP(A3681,'TB 2023'!B:J,9,0)</f>
        <v>0</v>
      </c>
      <c r="K3681" s="18">
        <f t="shared" si="229"/>
        <v>0</v>
      </c>
      <c r="L3681" s="17">
        <f>VLOOKUP(A3681,'TB 2023'!B:M,12,0)</f>
        <v>0</v>
      </c>
      <c r="M3681" s="18">
        <f t="shared" si="232"/>
        <v>0</v>
      </c>
      <c r="N3681" s="14" t="e">
        <f>VLOOKUP(A3681,[1]Sheet1!$A$1:$D$65536,4,0)</f>
        <v>#N/A</v>
      </c>
      <c r="P3681" s="14" t="s">
        <v>120</v>
      </c>
      <c r="Q3681" s="14" t="s">
        <v>139</v>
      </c>
    </row>
    <row r="3682" spans="1:17" ht="12.75" hidden="1" customHeight="1">
      <c r="A3682" s="13">
        <v>91106101027</v>
      </c>
      <c r="B3682" s="14" t="s">
        <v>3799</v>
      </c>
      <c r="C3682" s="14">
        <v>972.67000000000007</v>
      </c>
      <c r="D3682" s="14">
        <v>0</v>
      </c>
      <c r="E3682" s="14">
        <v>62.33</v>
      </c>
      <c r="F3682" s="14">
        <v>0</v>
      </c>
      <c r="G3682" s="11">
        <f t="shared" si="230"/>
        <v>1035</v>
      </c>
      <c r="H3682" s="12">
        <f t="shared" si="231"/>
        <v>0</v>
      </c>
      <c r="I3682" s="324" t="s">
        <v>4123</v>
      </c>
      <c r="J3682" s="17">
        <f>VLOOKUP(A3682,'TB 2023'!B:J,9,0)</f>
        <v>972.67000000000007</v>
      </c>
      <c r="K3682" s="18">
        <f t="shared" si="229"/>
        <v>0</v>
      </c>
      <c r="L3682" s="17">
        <f>VLOOKUP(A3682,'TB 2023'!B:M,12,0)</f>
        <v>0</v>
      </c>
      <c r="M3682" s="18">
        <f t="shared" si="232"/>
        <v>0</v>
      </c>
      <c r="N3682" s="14" t="e">
        <f>VLOOKUP(A3682,[1]Sheet1!$A$1:$D$65536,4,0)</f>
        <v>#N/A</v>
      </c>
      <c r="P3682" s="14" t="s">
        <v>120</v>
      </c>
      <c r="Q3682" s="14" t="s">
        <v>139</v>
      </c>
    </row>
    <row r="3683" spans="1:17" ht="12.75" hidden="1" customHeight="1">
      <c r="A3683" s="13">
        <v>91106101028</v>
      </c>
      <c r="B3683" s="14" t="s">
        <v>3800</v>
      </c>
      <c r="C3683" s="14">
        <v>0</v>
      </c>
      <c r="D3683" s="14">
        <v>0</v>
      </c>
      <c r="E3683" s="14">
        <v>0</v>
      </c>
      <c r="F3683" s="14">
        <v>0</v>
      </c>
      <c r="G3683" s="11">
        <f t="shared" si="230"/>
        <v>0</v>
      </c>
      <c r="H3683" s="12">
        <f t="shared" si="231"/>
        <v>0</v>
      </c>
      <c r="I3683" s="324" t="s">
        <v>4123</v>
      </c>
      <c r="J3683" s="17">
        <f>VLOOKUP(A3683,'TB 2023'!B:J,9,0)</f>
        <v>0</v>
      </c>
      <c r="K3683" s="18">
        <f t="shared" si="229"/>
        <v>0</v>
      </c>
      <c r="L3683" s="17">
        <f>VLOOKUP(A3683,'TB 2023'!B:M,12,0)</f>
        <v>0</v>
      </c>
      <c r="M3683" s="18">
        <f t="shared" si="232"/>
        <v>0</v>
      </c>
      <c r="N3683" s="14" t="e">
        <f>VLOOKUP(A3683,[1]Sheet1!$A$1:$D$65536,4,0)</f>
        <v>#N/A</v>
      </c>
      <c r="P3683" s="14" t="s">
        <v>120</v>
      </c>
      <c r="Q3683" s="14" t="s">
        <v>139</v>
      </c>
    </row>
    <row r="3684" spans="1:17" ht="12.75" hidden="1" customHeight="1">
      <c r="A3684" s="13">
        <v>91106101029</v>
      </c>
      <c r="B3684" s="14" t="s">
        <v>4264</v>
      </c>
      <c r="C3684" s="14">
        <v>1365</v>
      </c>
      <c r="D3684" s="14">
        <v>0</v>
      </c>
      <c r="E3684" s="14">
        <v>16620</v>
      </c>
      <c r="F3684" s="14">
        <v>14400</v>
      </c>
      <c r="G3684" s="11">
        <f t="shared" si="230"/>
        <v>3585</v>
      </c>
      <c r="H3684" s="12">
        <f t="shared" si="231"/>
        <v>0</v>
      </c>
      <c r="I3684" s="324" t="s">
        <v>4123</v>
      </c>
      <c r="J3684" s="17">
        <f>VLOOKUP(A3684,'TB 2023'!B:J,9,0)</f>
        <v>1365</v>
      </c>
      <c r="K3684" s="18">
        <f t="shared" si="229"/>
        <v>0</v>
      </c>
      <c r="L3684" s="17">
        <f>VLOOKUP(A3684,'TB 2023'!B:M,12,0)</f>
        <v>14400</v>
      </c>
      <c r="M3684" s="18">
        <f t="shared" si="232"/>
        <v>0</v>
      </c>
      <c r="N3684" s="14" t="e">
        <f>VLOOKUP(A3684,[1]Sheet1!$A$1:$D$65536,4,0)</f>
        <v>#N/A</v>
      </c>
      <c r="P3684" s="14" t="s">
        <v>120</v>
      </c>
      <c r="Q3684" s="14" t="s">
        <v>139</v>
      </c>
    </row>
    <row r="3685" spans="1:17" ht="12.75" hidden="1" customHeight="1">
      <c r="A3685" s="13">
        <v>91106101030</v>
      </c>
      <c r="B3685" s="14" t="s">
        <v>3802</v>
      </c>
      <c r="C3685" s="14">
        <v>0</v>
      </c>
      <c r="D3685" s="14">
        <v>0</v>
      </c>
      <c r="E3685" s="14">
        <v>0</v>
      </c>
      <c r="F3685" s="14">
        <v>0</v>
      </c>
      <c r="G3685" s="11">
        <f t="shared" si="230"/>
        <v>0</v>
      </c>
      <c r="H3685" s="12">
        <f t="shared" si="231"/>
        <v>0</v>
      </c>
      <c r="I3685" s="324" t="s">
        <v>4123</v>
      </c>
      <c r="J3685" s="17">
        <f>VLOOKUP(A3685,'TB 2023'!B:J,9,0)</f>
        <v>0</v>
      </c>
      <c r="K3685" s="18">
        <f t="shared" si="229"/>
        <v>0</v>
      </c>
      <c r="L3685" s="17">
        <f>VLOOKUP(A3685,'TB 2023'!B:M,12,0)</f>
        <v>0</v>
      </c>
      <c r="M3685" s="18">
        <f t="shared" si="232"/>
        <v>0</v>
      </c>
      <c r="N3685" s="14" t="e">
        <f>VLOOKUP(A3685,[1]Sheet1!$A$1:$D$65536,4,0)</f>
        <v>#N/A</v>
      </c>
      <c r="P3685" s="14" t="s">
        <v>120</v>
      </c>
      <c r="Q3685" s="14" t="s">
        <v>139</v>
      </c>
    </row>
    <row r="3686" spans="1:17" ht="12.75" hidden="1" customHeight="1">
      <c r="A3686" s="13">
        <v>91106101031</v>
      </c>
      <c r="B3686" s="14" t="s">
        <v>3803</v>
      </c>
      <c r="C3686" s="14">
        <v>0</v>
      </c>
      <c r="D3686" s="14">
        <v>0</v>
      </c>
      <c r="E3686" s="14">
        <v>0</v>
      </c>
      <c r="F3686" s="14">
        <v>0</v>
      </c>
      <c r="G3686" s="11">
        <f t="shared" si="230"/>
        <v>0</v>
      </c>
      <c r="H3686" s="12">
        <f t="shared" si="231"/>
        <v>0</v>
      </c>
      <c r="I3686" s="324" t="s">
        <v>4123</v>
      </c>
      <c r="J3686" s="17">
        <f>VLOOKUP(A3686,'TB 2023'!B:J,9,0)</f>
        <v>0</v>
      </c>
      <c r="K3686" s="18">
        <f t="shared" si="229"/>
        <v>0</v>
      </c>
      <c r="L3686" s="17">
        <f>VLOOKUP(A3686,'TB 2023'!B:M,12,0)</f>
        <v>0</v>
      </c>
      <c r="M3686" s="18">
        <f t="shared" si="232"/>
        <v>0</v>
      </c>
      <c r="N3686" s="14" t="e">
        <f>VLOOKUP(A3686,[1]Sheet1!$A$1:$D$65536,4,0)</f>
        <v>#N/A</v>
      </c>
      <c r="P3686" s="14" t="s">
        <v>120</v>
      </c>
      <c r="Q3686" s="14" t="s">
        <v>139</v>
      </c>
    </row>
    <row r="3687" spans="1:17" ht="12.75" hidden="1" customHeight="1">
      <c r="A3687" s="13">
        <v>91106101032</v>
      </c>
      <c r="B3687" s="14" t="s">
        <v>3804</v>
      </c>
      <c r="C3687" s="14">
        <v>0</v>
      </c>
      <c r="D3687" s="14">
        <v>0</v>
      </c>
      <c r="E3687" s="14">
        <v>0</v>
      </c>
      <c r="F3687" s="14">
        <v>0</v>
      </c>
      <c r="G3687" s="11">
        <f t="shared" si="230"/>
        <v>0</v>
      </c>
      <c r="H3687" s="12">
        <f t="shared" si="231"/>
        <v>0</v>
      </c>
      <c r="I3687" s="324" t="s">
        <v>4123</v>
      </c>
      <c r="J3687" s="17">
        <f>VLOOKUP(A3687,'TB 2023'!B:J,9,0)</f>
        <v>0</v>
      </c>
      <c r="K3687" s="18">
        <f t="shared" si="229"/>
        <v>0</v>
      </c>
      <c r="L3687" s="17">
        <f>VLOOKUP(A3687,'TB 2023'!B:M,12,0)</f>
        <v>0</v>
      </c>
      <c r="M3687" s="18">
        <f t="shared" si="232"/>
        <v>0</v>
      </c>
      <c r="N3687" s="14" t="e">
        <f>VLOOKUP(A3687,[1]Sheet1!$A$1:$D$65536,4,0)</f>
        <v>#N/A</v>
      </c>
      <c r="P3687" s="14" t="s">
        <v>120</v>
      </c>
      <c r="Q3687" s="14" t="s">
        <v>139</v>
      </c>
    </row>
    <row r="3688" spans="1:17" ht="12.75" hidden="1" customHeight="1">
      <c r="A3688" s="13">
        <v>91106101033</v>
      </c>
      <c r="B3688" s="14" t="s">
        <v>3805</v>
      </c>
      <c r="C3688" s="14">
        <v>0</v>
      </c>
      <c r="D3688" s="14">
        <v>0</v>
      </c>
      <c r="E3688" s="14">
        <v>0</v>
      </c>
      <c r="F3688" s="14">
        <v>0</v>
      </c>
      <c r="G3688" s="11">
        <f t="shared" si="230"/>
        <v>0</v>
      </c>
      <c r="H3688" s="12">
        <f t="shared" si="231"/>
        <v>0</v>
      </c>
      <c r="I3688" s="324" t="s">
        <v>4123</v>
      </c>
      <c r="J3688" s="17">
        <f>VLOOKUP(A3688,'TB 2023'!B:J,9,0)</f>
        <v>0</v>
      </c>
      <c r="K3688" s="18">
        <f t="shared" si="229"/>
        <v>0</v>
      </c>
      <c r="L3688" s="17">
        <f>VLOOKUP(A3688,'TB 2023'!B:M,12,0)</f>
        <v>0</v>
      </c>
      <c r="M3688" s="18">
        <f t="shared" si="232"/>
        <v>0</v>
      </c>
      <c r="N3688" s="14" t="e">
        <f>VLOOKUP(A3688,[1]Sheet1!$A$1:$D$65536,4,0)</f>
        <v>#N/A</v>
      </c>
      <c r="P3688" s="14" t="s">
        <v>120</v>
      </c>
      <c r="Q3688" s="14" t="s">
        <v>139</v>
      </c>
    </row>
    <row r="3689" spans="1:17" ht="12.75" hidden="1" customHeight="1">
      <c r="A3689" s="13">
        <v>91106101034</v>
      </c>
      <c r="B3689" s="14" t="s">
        <v>3806</v>
      </c>
      <c r="C3689" s="14">
        <v>831.03</v>
      </c>
      <c r="D3689" s="14">
        <v>0</v>
      </c>
      <c r="E3689" s="14">
        <v>108.47</v>
      </c>
      <c r="F3689" s="14">
        <v>32</v>
      </c>
      <c r="G3689" s="11">
        <f t="shared" si="230"/>
        <v>907.5</v>
      </c>
      <c r="H3689" s="12">
        <f t="shared" si="231"/>
        <v>0</v>
      </c>
      <c r="I3689" s="324" t="s">
        <v>4123</v>
      </c>
      <c r="J3689" s="17">
        <f>VLOOKUP(A3689,'TB 2023'!B:J,9,0)</f>
        <v>831.03</v>
      </c>
      <c r="K3689" s="18">
        <f t="shared" si="229"/>
        <v>0</v>
      </c>
      <c r="L3689" s="17">
        <f>VLOOKUP(A3689,'TB 2023'!B:M,12,0)</f>
        <v>32</v>
      </c>
      <c r="M3689" s="18">
        <f t="shared" si="232"/>
        <v>0</v>
      </c>
      <c r="N3689" s="14" t="e">
        <f>VLOOKUP(A3689,[1]Sheet1!$A$1:$D$65536,4,0)</f>
        <v>#N/A</v>
      </c>
      <c r="P3689" s="14" t="s">
        <v>120</v>
      </c>
      <c r="Q3689" s="14" t="s">
        <v>139</v>
      </c>
    </row>
    <row r="3690" spans="1:17" ht="12.75" hidden="1" customHeight="1">
      <c r="A3690" s="13">
        <v>91106101035</v>
      </c>
      <c r="B3690" s="14" t="s">
        <v>3807</v>
      </c>
      <c r="C3690" s="14">
        <v>0</v>
      </c>
      <c r="D3690" s="14">
        <v>0</v>
      </c>
      <c r="E3690" s="14">
        <v>1427.5</v>
      </c>
      <c r="F3690" s="14">
        <v>883.5</v>
      </c>
      <c r="G3690" s="11">
        <f t="shared" si="230"/>
        <v>544</v>
      </c>
      <c r="H3690" s="12">
        <f t="shared" si="231"/>
        <v>0</v>
      </c>
      <c r="I3690" s="324" t="s">
        <v>4123</v>
      </c>
      <c r="J3690" s="17">
        <f>VLOOKUP(A3690,'TB 2023'!B:J,9,0)</f>
        <v>0</v>
      </c>
      <c r="K3690" s="18">
        <f t="shared" si="229"/>
        <v>0</v>
      </c>
      <c r="L3690" s="17">
        <f>VLOOKUP(A3690,'TB 2023'!B:M,12,0)</f>
        <v>883.5</v>
      </c>
      <c r="M3690" s="18">
        <f t="shared" si="232"/>
        <v>0</v>
      </c>
      <c r="N3690" s="14" t="e">
        <f>VLOOKUP(A3690,[1]Sheet1!$A$1:$D$65536,4,0)</f>
        <v>#N/A</v>
      </c>
      <c r="P3690" s="14" t="s">
        <v>120</v>
      </c>
      <c r="Q3690" s="14" t="s">
        <v>139</v>
      </c>
    </row>
    <row r="3691" spans="1:17" ht="12.75" hidden="1" customHeight="1">
      <c r="A3691" s="13">
        <v>91106101036</v>
      </c>
      <c r="B3691" s="14" t="s">
        <v>3808</v>
      </c>
      <c r="C3691" s="14">
        <v>0</v>
      </c>
      <c r="D3691" s="14">
        <v>0</v>
      </c>
      <c r="E3691" s="14">
        <v>0</v>
      </c>
      <c r="F3691" s="14">
        <v>0</v>
      </c>
      <c r="G3691" s="11">
        <f t="shared" si="230"/>
        <v>0</v>
      </c>
      <c r="H3691" s="12">
        <f t="shared" si="231"/>
        <v>0</v>
      </c>
      <c r="I3691" s="324" t="s">
        <v>4123</v>
      </c>
      <c r="J3691" s="17">
        <f>VLOOKUP(A3691,'TB 2023'!B:J,9,0)</f>
        <v>0</v>
      </c>
      <c r="K3691" s="18">
        <f t="shared" si="229"/>
        <v>0</v>
      </c>
      <c r="L3691" s="17">
        <f>VLOOKUP(A3691,'TB 2023'!B:M,12,0)</f>
        <v>0</v>
      </c>
      <c r="M3691" s="18">
        <f t="shared" si="232"/>
        <v>0</v>
      </c>
      <c r="N3691" s="14" t="e">
        <f>VLOOKUP(A3691,[1]Sheet1!$A$1:$D$65536,4,0)</f>
        <v>#N/A</v>
      </c>
      <c r="P3691" s="14" t="s">
        <v>120</v>
      </c>
      <c r="Q3691" s="14" t="s">
        <v>139</v>
      </c>
    </row>
    <row r="3692" spans="1:17" ht="12.75" hidden="1" customHeight="1">
      <c r="A3692" s="13">
        <v>91106101037</v>
      </c>
      <c r="B3692" s="14" t="s">
        <v>3809</v>
      </c>
      <c r="C3692" s="14">
        <v>12</v>
      </c>
      <c r="D3692" s="14">
        <v>0</v>
      </c>
      <c r="E3692" s="14">
        <v>53355</v>
      </c>
      <c r="F3692" s="14">
        <v>31767</v>
      </c>
      <c r="G3692" s="11">
        <f t="shared" si="230"/>
        <v>21600</v>
      </c>
      <c r="H3692" s="12">
        <f t="shared" si="231"/>
        <v>0</v>
      </c>
      <c r="I3692" s="324" t="s">
        <v>4123</v>
      </c>
      <c r="J3692" s="17">
        <f>VLOOKUP(A3692,'TB 2023'!B:J,9,0)</f>
        <v>12</v>
      </c>
      <c r="K3692" s="18">
        <f t="shared" si="229"/>
        <v>0</v>
      </c>
      <c r="L3692" s="17">
        <f>VLOOKUP(A3692,'TB 2023'!B:M,12,0)</f>
        <v>31767</v>
      </c>
      <c r="M3692" s="18">
        <f t="shared" si="232"/>
        <v>0</v>
      </c>
      <c r="N3692" s="14" t="e">
        <f>VLOOKUP(A3692,[1]Sheet1!$A$1:$D$65536,4,0)</f>
        <v>#N/A</v>
      </c>
      <c r="P3692" s="14" t="s">
        <v>120</v>
      </c>
      <c r="Q3692" s="14" t="s">
        <v>139</v>
      </c>
    </row>
    <row r="3693" spans="1:17" ht="12.75" hidden="1" customHeight="1">
      <c r="A3693" s="13">
        <v>91106101038</v>
      </c>
      <c r="B3693" s="14" t="s">
        <v>3810</v>
      </c>
      <c r="C3693" s="14">
        <v>0</v>
      </c>
      <c r="D3693" s="14">
        <v>0</v>
      </c>
      <c r="E3693" s="14">
        <v>0</v>
      </c>
      <c r="F3693" s="14">
        <v>0</v>
      </c>
      <c r="G3693" s="11">
        <f t="shared" si="230"/>
        <v>0</v>
      </c>
      <c r="H3693" s="12">
        <f t="shared" si="231"/>
        <v>0</v>
      </c>
      <c r="I3693" s="324" t="s">
        <v>4123</v>
      </c>
      <c r="J3693" s="17">
        <f>VLOOKUP(A3693,'TB 2023'!B:J,9,0)</f>
        <v>0</v>
      </c>
      <c r="K3693" s="18">
        <f t="shared" si="229"/>
        <v>0</v>
      </c>
      <c r="L3693" s="17">
        <f>VLOOKUP(A3693,'TB 2023'!B:M,12,0)</f>
        <v>0</v>
      </c>
      <c r="M3693" s="18">
        <f t="shared" si="232"/>
        <v>0</v>
      </c>
      <c r="N3693" s="14" t="e">
        <f>VLOOKUP(A3693,[1]Sheet1!$A$1:$D$65536,4,0)</f>
        <v>#N/A</v>
      </c>
      <c r="P3693" s="14" t="s">
        <v>120</v>
      </c>
      <c r="Q3693" s="14" t="s">
        <v>139</v>
      </c>
    </row>
    <row r="3694" spans="1:17" ht="12.75" hidden="1" customHeight="1">
      <c r="A3694" s="13">
        <v>91106101039</v>
      </c>
      <c r="B3694" s="14" t="s">
        <v>3811</v>
      </c>
      <c r="C3694" s="14">
        <v>336</v>
      </c>
      <c r="D3694" s="14">
        <v>0</v>
      </c>
      <c r="E3694" s="14">
        <v>8496</v>
      </c>
      <c r="F3694" s="14">
        <v>6576</v>
      </c>
      <c r="G3694" s="11">
        <f t="shared" si="230"/>
        <v>2256</v>
      </c>
      <c r="H3694" s="12">
        <f t="shared" si="231"/>
        <v>0</v>
      </c>
      <c r="I3694" s="324" t="s">
        <v>4123</v>
      </c>
      <c r="J3694" s="17">
        <f>VLOOKUP(A3694,'TB 2023'!B:J,9,0)</f>
        <v>336</v>
      </c>
      <c r="K3694" s="18">
        <f t="shared" si="229"/>
        <v>0</v>
      </c>
      <c r="L3694" s="17">
        <f>VLOOKUP(A3694,'TB 2023'!B:M,12,0)</f>
        <v>6576</v>
      </c>
      <c r="M3694" s="18">
        <f t="shared" si="232"/>
        <v>0</v>
      </c>
      <c r="N3694" s="14" t="e">
        <f>VLOOKUP(A3694,[1]Sheet1!$A$1:$D$65536,4,0)</f>
        <v>#N/A</v>
      </c>
      <c r="P3694" s="14" t="s">
        <v>120</v>
      </c>
      <c r="Q3694" s="14" t="s">
        <v>139</v>
      </c>
    </row>
    <row r="3695" spans="1:17" ht="12.75" hidden="1" customHeight="1">
      <c r="A3695" s="13">
        <v>91106101040</v>
      </c>
      <c r="B3695" s="14" t="s">
        <v>3812</v>
      </c>
      <c r="C3695" s="14">
        <v>0</v>
      </c>
      <c r="D3695" s="14">
        <v>0</v>
      </c>
      <c r="E3695" s="14">
        <v>0</v>
      </c>
      <c r="F3695" s="14">
        <v>0</v>
      </c>
      <c r="G3695" s="11">
        <f t="shared" si="230"/>
        <v>0</v>
      </c>
      <c r="H3695" s="12">
        <f t="shared" si="231"/>
        <v>0</v>
      </c>
      <c r="I3695" s="324" t="s">
        <v>4123</v>
      </c>
      <c r="J3695" s="17">
        <f>VLOOKUP(A3695,'TB 2023'!B:J,9,0)</f>
        <v>0</v>
      </c>
      <c r="K3695" s="18">
        <f t="shared" si="229"/>
        <v>0</v>
      </c>
      <c r="L3695" s="17">
        <f>VLOOKUP(A3695,'TB 2023'!B:M,12,0)</f>
        <v>0</v>
      </c>
      <c r="M3695" s="18">
        <f t="shared" si="232"/>
        <v>0</v>
      </c>
      <c r="N3695" s="14" t="e">
        <f>VLOOKUP(A3695,[1]Sheet1!$A$1:$D$65536,4,0)</f>
        <v>#N/A</v>
      </c>
      <c r="P3695" s="14" t="s">
        <v>120</v>
      </c>
      <c r="Q3695" s="14" t="s">
        <v>139</v>
      </c>
    </row>
    <row r="3696" spans="1:17" ht="12.75" hidden="1" customHeight="1">
      <c r="A3696" s="13">
        <v>91106101041</v>
      </c>
      <c r="B3696" s="14" t="s">
        <v>3813</v>
      </c>
      <c r="C3696" s="14">
        <v>252.70000000000002</v>
      </c>
      <c r="D3696" s="14">
        <v>0</v>
      </c>
      <c r="E3696" s="14">
        <v>17.3</v>
      </c>
      <c r="F3696" s="14">
        <v>0</v>
      </c>
      <c r="G3696" s="11">
        <f t="shared" si="230"/>
        <v>270</v>
      </c>
      <c r="H3696" s="12">
        <f t="shared" si="231"/>
        <v>0</v>
      </c>
      <c r="I3696" s="324" t="s">
        <v>4123</v>
      </c>
      <c r="J3696" s="17">
        <f>VLOOKUP(A3696,'TB 2023'!B:J,9,0)</f>
        <v>252.70000000000002</v>
      </c>
      <c r="K3696" s="18">
        <f t="shared" si="229"/>
        <v>0</v>
      </c>
      <c r="L3696" s="17">
        <f>VLOOKUP(A3696,'TB 2023'!B:M,12,0)</f>
        <v>0</v>
      </c>
      <c r="M3696" s="18">
        <f t="shared" si="232"/>
        <v>0</v>
      </c>
      <c r="N3696" s="14" t="e">
        <f>VLOOKUP(A3696,[1]Sheet1!$A$1:$D$65536,4,0)</f>
        <v>#N/A</v>
      </c>
      <c r="P3696" s="14" t="s">
        <v>120</v>
      </c>
      <c r="Q3696" s="14" t="s">
        <v>139</v>
      </c>
    </row>
    <row r="3697" spans="1:17" ht="12.75" hidden="1" customHeight="1">
      <c r="A3697" s="13">
        <v>91106101042</v>
      </c>
      <c r="B3697" s="14" t="s">
        <v>3814</v>
      </c>
      <c r="C3697" s="14">
        <v>119.83</v>
      </c>
      <c r="D3697" s="14">
        <v>0</v>
      </c>
      <c r="E3697" s="14">
        <v>0.17</v>
      </c>
      <c r="F3697" s="14">
        <v>45</v>
      </c>
      <c r="G3697" s="11">
        <f t="shared" si="230"/>
        <v>75</v>
      </c>
      <c r="H3697" s="12">
        <f t="shared" si="231"/>
        <v>0</v>
      </c>
      <c r="I3697" s="324" t="s">
        <v>4123</v>
      </c>
      <c r="J3697" s="17">
        <f>VLOOKUP(A3697,'TB 2023'!B:J,9,0)</f>
        <v>119.83</v>
      </c>
      <c r="K3697" s="18">
        <f t="shared" si="229"/>
        <v>0</v>
      </c>
      <c r="L3697" s="17">
        <f>VLOOKUP(A3697,'TB 2023'!B:M,12,0)</f>
        <v>45</v>
      </c>
      <c r="M3697" s="18">
        <f t="shared" si="232"/>
        <v>0</v>
      </c>
      <c r="N3697" s="14" t="e">
        <f>VLOOKUP(A3697,[1]Sheet1!$A$1:$D$65536,4,0)</f>
        <v>#N/A</v>
      </c>
      <c r="P3697" s="14" t="s">
        <v>120</v>
      </c>
      <c r="Q3697" s="14" t="s">
        <v>139</v>
      </c>
    </row>
    <row r="3698" spans="1:17" ht="12.75" hidden="1" customHeight="1">
      <c r="A3698" s="13">
        <v>91106101043</v>
      </c>
      <c r="B3698" s="14" t="s">
        <v>3815</v>
      </c>
      <c r="C3698" s="14">
        <v>14.32</v>
      </c>
      <c r="D3698" s="14">
        <v>0</v>
      </c>
      <c r="E3698" s="14">
        <v>0</v>
      </c>
      <c r="F3698" s="14">
        <v>14.32</v>
      </c>
      <c r="G3698" s="11">
        <f t="shared" si="230"/>
        <v>0</v>
      </c>
      <c r="H3698" s="12">
        <f t="shared" si="231"/>
        <v>0</v>
      </c>
      <c r="I3698" s="324" t="s">
        <v>4123</v>
      </c>
      <c r="J3698" s="17">
        <f>VLOOKUP(A3698,'TB 2023'!B:J,9,0)</f>
        <v>14.32</v>
      </c>
      <c r="K3698" s="18">
        <f t="shared" si="229"/>
        <v>0</v>
      </c>
      <c r="L3698" s="17">
        <f>VLOOKUP(A3698,'TB 2023'!B:M,12,0)</f>
        <v>14.32</v>
      </c>
      <c r="M3698" s="18">
        <f t="shared" si="232"/>
        <v>0</v>
      </c>
      <c r="N3698" s="14" t="e">
        <f>VLOOKUP(A3698,[1]Sheet1!$A$1:$D$65536,4,0)</f>
        <v>#N/A</v>
      </c>
      <c r="P3698" s="14" t="s">
        <v>120</v>
      </c>
      <c r="Q3698" s="14" t="s">
        <v>139</v>
      </c>
    </row>
    <row r="3699" spans="1:17" ht="12.75" hidden="1" customHeight="1">
      <c r="A3699" s="13">
        <v>91106101044</v>
      </c>
      <c r="B3699" s="14" t="s">
        <v>3816</v>
      </c>
      <c r="C3699" s="14">
        <v>0</v>
      </c>
      <c r="D3699" s="14">
        <v>0</v>
      </c>
      <c r="E3699" s="14">
        <v>22665</v>
      </c>
      <c r="F3699" s="14">
        <v>18330</v>
      </c>
      <c r="G3699" s="11">
        <f t="shared" si="230"/>
        <v>4335</v>
      </c>
      <c r="H3699" s="12">
        <f t="shared" si="231"/>
        <v>0</v>
      </c>
      <c r="I3699" s="324" t="s">
        <v>4123</v>
      </c>
      <c r="J3699" s="17">
        <f>VLOOKUP(A3699,'TB 2023'!B:J,9,0)</f>
        <v>0</v>
      </c>
      <c r="K3699" s="18">
        <f t="shared" si="229"/>
        <v>0</v>
      </c>
      <c r="L3699" s="17">
        <f>VLOOKUP(A3699,'TB 2023'!B:M,12,0)</f>
        <v>18330</v>
      </c>
      <c r="M3699" s="18">
        <f t="shared" si="232"/>
        <v>0</v>
      </c>
      <c r="N3699" s="14" t="e">
        <f>VLOOKUP(A3699,[1]Sheet1!$A$1:$D$65536,4,0)</f>
        <v>#N/A</v>
      </c>
      <c r="P3699" s="14" t="s">
        <v>120</v>
      </c>
      <c r="Q3699" s="14" t="s">
        <v>139</v>
      </c>
    </row>
    <row r="3700" spans="1:17" ht="12.75" hidden="1" customHeight="1">
      <c r="A3700" s="13">
        <v>91106101045</v>
      </c>
      <c r="B3700" s="14" t="s">
        <v>4265</v>
      </c>
      <c r="C3700" s="14">
        <v>764</v>
      </c>
      <c r="D3700" s="14">
        <v>0</v>
      </c>
      <c r="E3700" s="14">
        <v>10989</v>
      </c>
      <c r="F3700" s="14">
        <v>5033</v>
      </c>
      <c r="G3700" s="11">
        <f t="shared" si="230"/>
        <v>6720</v>
      </c>
      <c r="H3700" s="12">
        <f t="shared" si="231"/>
        <v>0</v>
      </c>
      <c r="I3700" s="324" t="s">
        <v>4123</v>
      </c>
      <c r="J3700" s="17">
        <f>VLOOKUP(A3700,'TB 2023'!B:J,9,0)</f>
        <v>764</v>
      </c>
      <c r="K3700" s="18">
        <f t="shared" si="229"/>
        <v>0</v>
      </c>
      <c r="L3700" s="17">
        <f>VLOOKUP(A3700,'TB 2023'!B:M,12,0)</f>
        <v>5033</v>
      </c>
      <c r="M3700" s="18">
        <f t="shared" si="232"/>
        <v>0</v>
      </c>
      <c r="N3700" s="14" t="e">
        <f>VLOOKUP(A3700,[1]Sheet1!$A$1:$D$65536,4,0)</f>
        <v>#N/A</v>
      </c>
      <c r="P3700" s="14" t="s">
        <v>120</v>
      </c>
      <c r="Q3700" s="14" t="s">
        <v>139</v>
      </c>
    </row>
    <row r="3701" spans="1:17" ht="12.75" hidden="1" customHeight="1">
      <c r="A3701" s="13">
        <v>91106101046</v>
      </c>
      <c r="B3701" s="14" t="s">
        <v>3818</v>
      </c>
      <c r="C3701" s="14">
        <v>942.1</v>
      </c>
      <c r="D3701" s="14">
        <v>0</v>
      </c>
      <c r="E3701" s="14">
        <v>17.900000000000002</v>
      </c>
      <c r="F3701" s="14">
        <v>560</v>
      </c>
      <c r="G3701" s="11">
        <f t="shared" si="230"/>
        <v>400</v>
      </c>
      <c r="H3701" s="12">
        <f t="shared" si="231"/>
        <v>0</v>
      </c>
      <c r="I3701" s="324" t="s">
        <v>4123</v>
      </c>
      <c r="J3701" s="17">
        <f>VLOOKUP(A3701,'TB 2023'!B:J,9,0)</f>
        <v>942.1</v>
      </c>
      <c r="K3701" s="18">
        <f t="shared" si="229"/>
        <v>0</v>
      </c>
      <c r="L3701" s="17">
        <f>VLOOKUP(A3701,'TB 2023'!B:M,12,0)</f>
        <v>560</v>
      </c>
      <c r="M3701" s="18">
        <f t="shared" si="232"/>
        <v>0</v>
      </c>
      <c r="N3701" s="14" t="e">
        <f>VLOOKUP(A3701,[1]Sheet1!$A$1:$D$65536,4,0)</f>
        <v>#N/A</v>
      </c>
      <c r="P3701" s="14" t="s">
        <v>120</v>
      </c>
      <c r="Q3701" s="14" t="s">
        <v>139</v>
      </c>
    </row>
    <row r="3702" spans="1:17" ht="12.75" hidden="1" customHeight="1">
      <c r="A3702" s="13">
        <v>91106101047</v>
      </c>
      <c r="B3702" s="14" t="s">
        <v>3819</v>
      </c>
      <c r="C3702" s="14">
        <v>0</v>
      </c>
      <c r="D3702" s="14">
        <v>0</v>
      </c>
      <c r="E3702" s="14">
        <v>300</v>
      </c>
      <c r="F3702" s="14">
        <v>20</v>
      </c>
      <c r="G3702" s="11">
        <f t="shared" si="230"/>
        <v>280</v>
      </c>
      <c r="H3702" s="12">
        <f t="shared" si="231"/>
        <v>0</v>
      </c>
      <c r="I3702" s="324" t="s">
        <v>4123</v>
      </c>
      <c r="J3702" s="17">
        <f>VLOOKUP(A3702,'TB 2023'!B:J,9,0)</f>
        <v>0</v>
      </c>
      <c r="K3702" s="18">
        <f t="shared" si="229"/>
        <v>0</v>
      </c>
      <c r="L3702" s="17">
        <f>VLOOKUP(A3702,'TB 2023'!B:M,12,0)</f>
        <v>20</v>
      </c>
      <c r="M3702" s="18">
        <f t="shared" si="232"/>
        <v>0</v>
      </c>
      <c r="N3702" s="14" t="e">
        <f>VLOOKUP(A3702,[1]Sheet1!$A$1:$D$65536,4,0)</f>
        <v>#N/A</v>
      </c>
      <c r="P3702" s="14" t="s">
        <v>120</v>
      </c>
      <c r="Q3702" s="14" t="s">
        <v>139</v>
      </c>
    </row>
    <row r="3703" spans="1:17" ht="12.75" hidden="1" customHeight="1">
      <c r="A3703" s="13">
        <v>91106101048</v>
      </c>
      <c r="B3703" s="14" t="s">
        <v>3820</v>
      </c>
      <c r="C3703" s="14">
        <v>225</v>
      </c>
      <c r="D3703" s="14">
        <v>0</v>
      </c>
      <c r="E3703" s="14">
        <v>0</v>
      </c>
      <c r="F3703" s="14">
        <v>30</v>
      </c>
      <c r="G3703" s="11">
        <f t="shared" si="230"/>
        <v>195</v>
      </c>
      <c r="H3703" s="12">
        <f t="shared" si="231"/>
        <v>0</v>
      </c>
      <c r="I3703" s="324" t="s">
        <v>4123</v>
      </c>
      <c r="J3703" s="17">
        <f>VLOOKUP(A3703,'TB 2023'!B:J,9,0)</f>
        <v>225</v>
      </c>
      <c r="K3703" s="18">
        <f t="shared" si="229"/>
        <v>0</v>
      </c>
      <c r="L3703" s="17">
        <f>VLOOKUP(A3703,'TB 2023'!B:M,12,0)</f>
        <v>30</v>
      </c>
      <c r="M3703" s="18">
        <f t="shared" si="232"/>
        <v>0</v>
      </c>
      <c r="N3703" s="14" t="e">
        <f>VLOOKUP(A3703,[1]Sheet1!$A$1:$D$65536,4,0)</f>
        <v>#N/A</v>
      </c>
      <c r="P3703" s="14" t="s">
        <v>120</v>
      </c>
      <c r="Q3703" s="14" t="s">
        <v>139</v>
      </c>
    </row>
    <row r="3704" spans="1:17" ht="12.75" hidden="1" customHeight="1">
      <c r="A3704" s="13">
        <v>91106101049</v>
      </c>
      <c r="B3704" s="14" t="s">
        <v>3821</v>
      </c>
      <c r="C3704" s="14">
        <v>0</v>
      </c>
      <c r="D3704" s="14">
        <v>0</v>
      </c>
      <c r="E3704" s="14">
        <v>300</v>
      </c>
      <c r="F3704" s="14">
        <v>0</v>
      </c>
      <c r="G3704" s="11">
        <f t="shared" si="230"/>
        <v>300</v>
      </c>
      <c r="H3704" s="12">
        <f t="shared" si="231"/>
        <v>0</v>
      </c>
      <c r="I3704" s="324" t="s">
        <v>4123</v>
      </c>
      <c r="J3704" s="17">
        <f>VLOOKUP(A3704,'TB 2023'!B:J,9,0)</f>
        <v>0</v>
      </c>
      <c r="K3704" s="18">
        <f t="shared" ref="K3704:K3767" si="233">J3704-C3704</f>
        <v>0</v>
      </c>
      <c r="L3704" s="17">
        <f>VLOOKUP(A3704,'TB 2023'!B:M,12,0)</f>
        <v>0</v>
      </c>
      <c r="M3704" s="18">
        <f t="shared" si="232"/>
        <v>0</v>
      </c>
      <c r="N3704" s="14" t="e">
        <f>VLOOKUP(A3704,[1]Sheet1!$A$1:$D$65536,4,0)</f>
        <v>#N/A</v>
      </c>
      <c r="P3704" s="14" t="s">
        <v>120</v>
      </c>
      <c r="Q3704" s="14" t="s">
        <v>139</v>
      </c>
    </row>
    <row r="3705" spans="1:17" ht="12.75" hidden="1" customHeight="1">
      <c r="A3705" s="13">
        <v>91106101050</v>
      </c>
      <c r="B3705" s="14" t="s">
        <v>3822</v>
      </c>
      <c r="C3705" s="14">
        <v>0</v>
      </c>
      <c r="D3705" s="14">
        <v>0</v>
      </c>
      <c r="E3705" s="14">
        <v>300</v>
      </c>
      <c r="F3705" s="14">
        <v>6</v>
      </c>
      <c r="G3705" s="11">
        <f t="shared" si="230"/>
        <v>294</v>
      </c>
      <c r="H3705" s="12">
        <f t="shared" si="231"/>
        <v>0</v>
      </c>
      <c r="I3705" s="324" t="s">
        <v>4123</v>
      </c>
      <c r="J3705" s="17">
        <f>VLOOKUP(A3705,'TB 2023'!B:J,9,0)</f>
        <v>0</v>
      </c>
      <c r="K3705" s="18">
        <f t="shared" si="233"/>
        <v>0</v>
      </c>
      <c r="L3705" s="17">
        <f>VLOOKUP(A3705,'TB 2023'!B:M,12,0)</f>
        <v>6</v>
      </c>
      <c r="M3705" s="18">
        <f t="shared" si="232"/>
        <v>0</v>
      </c>
      <c r="N3705" s="14" t="e">
        <f>VLOOKUP(A3705,[1]Sheet1!$A$1:$D$65536,4,0)</f>
        <v>#N/A</v>
      </c>
      <c r="P3705" s="14" t="s">
        <v>120</v>
      </c>
      <c r="Q3705" s="14" t="s">
        <v>139</v>
      </c>
    </row>
    <row r="3706" spans="1:17" ht="12.75" hidden="1" customHeight="1">
      <c r="A3706" s="13">
        <v>91106101051</v>
      </c>
      <c r="B3706" s="14" t="s">
        <v>3823</v>
      </c>
      <c r="C3706" s="14">
        <v>826</v>
      </c>
      <c r="D3706" s="14">
        <v>0</v>
      </c>
      <c r="E3706" s="14">
        <v>2800</v>
      </c>
      <c r="F3706" s="14">
        <v>2142</v>
      </c>
      <c r="G3706" s="11">
        <f t="shared" si="230"/>
        <v>1484</v>
      </c>
      <c r="H3706" s="12">
        <f t="shared" si="231"/>
        <v>0</v>
      </c>
      <c r="I3706" s="324" t="s">
        <v>4123</v>
      </c>
      <c r="J3706" s="17">
        <f>VLOOKUP(A3706,'TB 2023'!B:J,9,0)</f>
        <v>826</v>
      </c>
      <c r="K3706" s="18">
        <f t="shared" si="233"/>
        <v>0</v>
      </c>
      <c r="L3706" s="17">
        <f>VLOOKUP(A3706,'TB 2023'!B:M,12,0)</f>
        <v>2142</v>
      </c>
      <c r="M3706" s="18">
        <f t="shared" si="232"/>
        <v>0</v>
      </c>
      <c r="N3706" s="14" t="e">
        <f>VLOOKUP(A3706,[1]Sheet1!$A$1:$D$65536,4,0)</f>
        <v>#N/A</v>
      </c>
      <c r="P3706" s="14" t="s">
        <v>120</v>
      </c>
      <c r="Q3706" s="14" t="s">
        <v>139</v>
      </c>
    </row>
    <row r="3707" spans="1:17" ht="12.75" hidden="1" customHeight="1">
      <c r="A3707" s="13">
        <v>91106101052</v>
      </c>
      <c r="B3707" s="14" t="s">
        <v>3824</v>
      </c>
      <c r="C3707" s="14">
        <v>0</v>
      </c>
      <c r="D3707" s="14">
        <v>0</v>
      </c>
      <c r="E3707" s="14">
        <v>0</v>
      </c>
      <c r="F3707" s="14">
        <v>0</v>
      </c>
      <c r="G3707" s="11">
        <f t="shared" si="230"/>
        <v>0</v>
      </c>
      <c r="H3707" s="12">
        <f t="shared" si="231"/>
        <v>0</v>
      </c>
      <c r="I3707" s="324" t="s">
        <v>4123</v>
      </c>
      <c r="J3707" s="17">
        <f>VLOOKUP(A3707,'TB 2023'!B:J,9,0)</f>
        <v>0</v>
      </c>
      <c r="K3707" s="18">
        <f t="shared" si="233"/>
        <v>0</v>
      </c>
      <c r="L3707" s="17">
        <f>VLOOKUP(A3707,'TB 2023'!B:M,12,0)</f>
        <v>0</v>
      </c>
      <c r="M3707" s="18">
        <f t="shared" si="232"/>
        <v>0</v>
      </c>
      <c r="N3707" s="14" t="e">
        <f>VLOOKUP(A3707,[1]Sheet1!$A$1:$D$65536,4,0)</f>
        <v>#N/A</v>
      </c>
      <c r="P3707" s="14" t="s">
        <v>120</v>
      </c>
      <c r="Q3707" s="14" t="s">
        <v>139</v>
      </c>
    </row>
    <row r="3708" spans="1:17" ht="12.75" hidden="1" customHeight="1">
      <c r="A3708" s="13">
        <v>91106101053</v>
      </c>
      <c r="B3708" s="14" t="s">
        <v>3825</v>
      </c>
      <c r="C3708" s="14">
        <v>0</v>
      </c>
      <c r="D3708" s="14">
        <v>0</v>
      </c>
      <c r="E3708" s="14">
        <v>0</v>
      </c>
      <c r="F3708" s="14">
        <v>0</v>
      </c>
      <c r="G3708" s="11">
        <f t="shared" si="230"/>
        <v>0</v>
      </c>
      <c r="H3708" s="12">
        <f t="shared" si="231"/>
        <v>0</v>
      </c>
      <c r="I3708" s="324" t="s">
        <v>4123</v>
      </c>
      <c r="J3708" s="17">
        <f>VLOOKUP(A3708,'TB 2023'!B:J,9,0)</f>
        <v>0</v>
      </c>
      <c r="K3708" s="18">
        <f t="shared" si="233"/>
        <v>0</v>
      </c>
      <c r="L3708" s="17">
        <f>VLOOKUP(A3708,'TB 2023'!B:M,12,0)</f>
        <v>0</v>
      </c>
      <c r="M3708" s="18">
        <f t="shared" si="232"/>
        <v>0</v>
      </c>
      <c r="N3708" s="14" t="e">
        <f>VLOOKUP(A3708,[1]Sheet1!$A$1:$D$65536,4,0)</f>
        <v>#N/A</v>
      </c>
      <c r="P3708" s="14" t="s">
        <v>120</v>
      </c>
      <c r="Q3708" s="14" t="s">
        <v>139</v>
      </c>
    </row>
    <row r="3709" spans="1:17" ht="12.75" hidden="1" customHeight="1">
      <c r="A3709" s="13">
        <v>91106101054</v>
      </c>
      <c r="B3709" s="14" t="s">
        <v>3826</v>
      </c>
      <c r="C3709" s="14">
        <v>0</v>
      </c>
      <c r="D3709" s="14">
        <v>0</v>
      </c>
      <c r="E3709" s="14">
        <v>0</v>
      </c>
      <c r="F3709" s="14">
        <v>0</v>
      </c>
      <c r="G3709" s="11">
        <f t="shared" si="230"/>
        <v>0</v>
      </c>
      <c r="H3709" s="12">
        <f t="shared" si="231"/>
        <v>0</v>
      </c>
      <c r="I3709" s="324" t="s">
        <v>4123</v>
      </c>
      <c r="J3709" s="17">
        <f>VLOOKUP(A3709,'TB 2023'!B:J,9,0)</f>
        <v>0</v>
      </c>
      <c r="K3709" s="18">
        <f t="shared" si="233"/>
        <v>0</v>
      </c>
      <c r="L3709" s="17">
        <f>VLOOKUP(A3709,'TB 2023'!B:M,12,0)</f>
        <v>0</v>
      </c>
      <c r="M3709" s="18">
        <f t="shared" si="232"/>
        <v>0</v>
      </c>
      <c r="N3709" s="14" t="e">
        <f>VLOOKUP(A3709,[1]Sheet1!$A$1:$D$65536,4,0)</f>
        <v>#N/A</v>
      </c>
      <c r="P3709" s="14" t="s">
        <v>120</v>
      </c>
      <c r="Q3709" s="14" t="s">
        <v>139</v>
      </c>
    </row>
    <row r="3710" spans="1:17" ht="12.75" hidden="1" customHeight="1">
      <c r="A3710" s="13">
        <v>91106101055</v>
      </c>
      <c r="B3710" s="14" t="s">
        <v>3827</v>
      </c>
      <c r="C3710" s="14">
        <v>525</v>
      </c>
      <c r="D3710" s="14">
        <v>0</v>
      </c>
      <c r="E3710" s="14">
        <v>0</v>
      </c>
      <c r="F3710" s="14">
        <v>525</v>
      </c>
      <c r="G3710" s="11">
        <f t="shared" si="230"/>
        <v>0</v>
      </c>
      <c r="H3710" s="12">
        <f t="shared" si="231"/>
        <v>0</v>
      </c>
      <c r="I3710" s="324" t="s">
        <v>4123</v>
      </c>
      <c r="J3710" s="17">
        <f>VLOOKUP(A3710,'TB 2023'!B:J,9,0)</f>
        <v>525</v>
      </c>
      <c r="K3710" s="18">
        <f t="shared" si="233"/>
        <v>0</v>
      </c>
      <c r="L3710" s="17">
        <f>VLOOKUP(A3710,'TB 2023'!B:M,12,0)</f>
        <v>525</v>
      </c>
      <c r="M3710" s="18">
        <f t="shared" si="232"/>
        <v>0</v>
      </c>
      <c r="N3710" s="14" t="e">
        <f>VLOOKUP(A3710,[1]Sheet1!$A$1:$D$65536,4,0)</f>
        <v>#N/A</v>
      </c>
      <c r="P3710" s="14" t="s">
        <v>120</v>
      </c>
      <c r="Q3710" s="14" t="s">
        <v>139</v>
      </c>
    </row>
    <row r="3711" spans="1:17" ht="12.75" hidden="1" customHeight="1">
      <c r="A3711" s="13">
        <v>91106101056</v>
      </c>
      <c r="B3711" s="14" t="s">
        <v>3828</v>
      </c>
      <c r="C3711" s="14">
        <v>0</v>
      </c>
      <c r="D3711" s="14">
        <v>0</v>
      </c>
      <c r="E3711" s="14">
        <v>0</v>
      </c>
      <c r="F3711" s="14">
        <v>0</v>
      </c>
      <c r="G3711" s="11">
        <f t="shared" si="230"/>
        <v>0</v>
      </c>
      <c r="H3711" s="12">
        <f t="shared" si="231"/>
        <v>0</v>
      </c>
      <c r="I3711" s="324" t="s">
        <v>4123</v>
      </c>
      <c r="J3711" s="17">
        <f>VLOOKUP(A3711,'TB 2023'!B:J,9,0)</f>
        <v>0</v>
      </c>
      <c r="K3711" s="18">
        <f t="shared" si="233"/>
        <v>0</v>
      </c>
      <c r="L3711" s="17">
        <f>VLOOKUP(A3711,'TB 2023'!B:M,12,0)</f>
        <v>0</v>
      </c>
      <c r="M3711" s="18">
        <f t="shared" si="232"/>
        <v>0</v>
      </c>
      <c r="N3711" s="14" t="e">
        <f>VLOOKUP(A3711,[1]Sheet1!$A$1:$D$65536,4,0)</f>
        <v>#N/A</v>
      </c>
      <c r="P3711" s="14" t="s">
        <v>120</v>
      </c>
      <c r="Q3711" s="14" t="s">
        <v>139</v>
      </c>
    </row>
    <row r="3712" spans="1:17" ht="12.75" hidden="1" customHeight="1">
      <c r="A3712" s="13">
        <v>91106101057</v>
      </c>
      <c r="B3712" s="14" t="s">
        <v>3829</v>
      </c>
      <c r="C3712" s="14">
        <v>0</v>
      </c>
      <c r="D3712" s="14">
        <v>0</v>
      </c>
      <c r="E3712" s="14">
        <v>0</v>
      </c>
      <c r="F3712" s="14">
        <v>0</v>
      </c>
      <c r="G3712" s="11">
        <f t="shared" si="230"/>
        <v>0</v>
      </c>
      <c r="H3712" s="12">
        <f t="shared" si="231"/>
        <v>0</v>
      </c>
      <c r="I3712" s="324" t="s">
        <v>4123</v>
      </c>
      <c r="J3712" s="17">
        <f>VLOOKUP(A3712,'TB 2023'!B:J,9,0)</f>
        <v>0</v>
      </c>
      <c r="K3712" s="18">
        <f t="shared" si="233"/>
        <v>0</v>
      </c>
      <c r="L3712" s="17">
        <f>VLOOKUP(A3712,'TB 2023'!B:M,12,0)</f>
        <v>0</v>
      </c>
      <c r="M3712" s="18">
        <f t="shared" si="232"/>
        <v>0</v>
      </c>
      <c r="N3712" s="14" t="e">
        <f>VLOOKUP(A3712,[1]Sheet1!$A$1:$D$65536,4,0)</f>
        <v>#N/A</v>
      </c>
      <c r="P3712" s="14" t="s">
        <v>120</v>
      </c>
      <c r="Q3712" s="14" t="s">
        <v>139</v>
      </c>
    </row>
    <row r="3713" spans="1:17" ht="12.75" hidden="1" customHeight="1">
      <c r="A3713" s="13">
        <v>91106101058</v>
      </c>
      <c r="B3713" s="14" t="s">
        <v>3830</v>
      </c>
      <c r="C3713" s="14">
        <v>735.53</v>
      </c>
      <c r="D3713" s="14">
        <v>0</v>
      </c>
      <c r="E3713" s="14">
        <v>1200</v>
      </c>
      <c r="F3713" s="14">
        <v>0.53</v>
      </c>
      <c r="G3713" s="11">
        <f t="shared" si="230"/>
        <v>1935</v>
      </c>
      <c r="H3713" s="12">
        <f t="shared" si="231"/>
        <v>0</v>
      </c>
      <c r="I3713" s="324" t="s">
        <v>4123</v>
      </c>
      <c r="J3713" s="17">
        <f>VLOOKUP(A3713,'TB 2023'!B:J,9,0)</f>
        <v>735.53</v>
      </c>
      <c r="K3713" s="18">
        <f t="shared" si="233"/>
        <v>0</v>
      </c>
      <c r="L3713" s="17">
        <f>VLOOKUP(A3713,'TB 2023'!B:M,12,0)</f>
        <v>0.53</v>
      </c>
      <c r="M3713" s="18">
        <f t="shared" si="232"/>
        <v>0</v>
      </c>
      <c r="N3713" s="14" t="e">
        <f>VLOOKUP(A3713,[1]Sheet1!$A$1:$D$65536,4,0)</f>
        <v>#N/A</v>
      </c>
      <c r="P3713" s="14" t="s">
        <v>120</v>
      </c>
      <c r="Q3713" s="14" t="s">
        <v>139</v>
      </c>
    </row>
    <row r="3714" spans="1:17" ht="12.75" hidden="1" customHeight="1">
      <c r="A3714" s="13">
        <v>91106101059</v>
      </c>
      <c r="B3714" s="14" t="s">
        <v>3831</v>
      </c>
      <c r="C3714" s="14">
        <v>508.2</v>
      </c>
      <c r="D3714" s="14">
        <v>0</v>
      </c>
      <c r="E3714" s="14">
        <v>0</v>
      </c>
      <c r="F3714" s="14">
        <v>13.200000000000001</v>
      </c>
      <c r="G3714" s="11">
        <f t="shared" si="230"/>
        <v>495</v>
      </c>
      <c r="H3714" s="12">
        <f t="shared" si="231"/>
        <v>0</v>
      </c>
      <c r="I3714" s="324" t="s">
        <v>4123</v>
      </c>
      <c r="J3714" s="17">
        <f>VLOOKUP(A3714,'TB 2023'!B:J,9,0)</f>
        <v>508.2</v>
      </c>
      <c r="K3714" s="18">
        <f t="shared" si="233"/>
        <v>0</v>
      </c>
      <c r="L3714" s="17">
        <f>VLOOKUP(A3714,'TB 2023'!B:M,12,0)</f>
        <v>13.200000000000001</v>
      </c>
      <c r="M3714" s="18">
        <f t="shared" si="232"/>
        <v>0</v>
      </c>
      <c r="N3714" s="14" t="e">
        <f>VLOOKUP(A3714,[1]Sheet1!$A$1:$D$65536,4,0)</f>
        <v>#N/A</v>
      </c>
      <c r="P3714" s="14" t="s">
        <v>120</v>
      </c>
      <c r="Q3714" s="14" t="s">
        <v>139</v>
      </c>
    </row>
    <row r="3715" spans="1:17" ht="12.75" hidden="1" customHeight="1">
      <c r="A3715" s="13">
        <v>91106101060</v>
      </c>
      <c r="B3715" s="14" t="s">
        <v>3832</v>
      </c>
      <c r="C3715" s="14">
        <v>208</v>
      </c>
      <c r="D3715" s="14">
        <v>0</v>
      </c>
      <c r="E3715" s="14">
        <v>16</v>
      </c>
      <c r="F3715" s="14">
        <v>0</v>
      </c>
      <c r="G3715" s="11">
        <f t="shared" si="230"/>
        <v>224</v>
      </c>
      <c r="H3715" s="12">
        <f t="shared" si="231"/>
        <v>0</v>
      </c>
      <c r="I3715" s="324" t="s">
        <v>4123</v>
      </c>
      <c r="J3715" s="17">
        <f>VLOOKUP(A3715,'TB 2023'!B:J,9,0)</f>
        <v>208</v>
      </c>
      <c r="K3715" s="18">
        <f t="shared" si="233"/>
        <v>0</v>
      </c>
      <c r="L3715" s="17">
        <f>VLOOKUP(A3715,'TB 2023'!B:M,12,0)</f>
        <v>0</v>
      </c>
      <c r="M3715" s="18">
        <f t="shared" si="232"/>
        <v>0</v>
      </c>
      <c r="N3715" s="14" t="e">
        <f>VLOOKUP(A3715,[1]Sheet1!$A$1:$D$65536,4,0)</f>
        <v>#N/A</v>
      </c>
      <c r="P3715" s="14" t="s">
        <v>120</v>
      </c>
      <c r="Q3715" s="14" t="s">
        <v>139</v>
      </c>
    </row>
    <row r="3716" spans="1:17" ht="12.75" hidden="1" customHeight="1">
      <c r="A3716" s="13">
        <v>91106101061</v>
      </c>
      <c r="B3716" s="14" t="s">
        <v>3833</v>
      </c>
      <c r="C3716" s="14">
        <v>0</v>
      </c>
      <c r="D3716" s="14">
        <v>0</v>
      </c>
      <c r="E3716" s="14">
        <v>0</v>
      </c>
      <c r="F3716" s="14">
        <v>0</v>
      </c>
      <c r="G3716" s="11">
        <f t="shared" si="230"/>
        <v>0</v>
      </c>
      <c r="H3716" s="12">
        <f t="shared" si="231"/>
        <v>0</v>
      </c>
      <c r="I3716" s="324" t="s">
        <v>4123</v>
      </c>
      <c r="J3716" s="17">
        <f>VLOOKUP(A3716,'TB 2023'!B:J,9,0)</f>
        <v>0</v>
      </c>
      <c r="K3716" s="18">
        <f t="shared" si="233"/>
        <v>0</v>
      </c>
      <c r="L3716" s="17">
        <f>VLOOKUP(A3716,'TB 2023'!B:M,12,0)</f>
        <v>0</v>
      </c>
      <c r="M3716" s="18">
        <f t="shared" si="232"/>
        <v>0</v>
      </c>
      <c r="N3716" s="14" t="e">
        <f>VLOOKUP(A3716,[1]Sheet1!$A$1:$D$65536,4,0)</f>
        <v>#N/A</v>
      </c>
      <c r="P3716" s="14" t="s">
        <v>120</v>
      </c>
      <c r="Q3716" s="14" t="s">
        <v>139</v>
      </c>
    </row>
    <row r="3717" spans="1:17" ht="12.75" hidden="1" customHeight="1">
      <c r="A3717" s="13">
        <v>91106101062</v>
      </c>
      <c r="B3717" s="14" t="s">
        <v>3834</v>
      </c>
      <c r="C3717" s="14">
        <v>0</v>
      </c>
      <c r="D3717" s="14">
        <v>0</v>
      </c>
      <c r="E3717" s="14">
        <v>0</v>
      </c>
      <c r="F3717" s="14">
        <v>0</v>
      </c>
      <c r="G3717" s="11">
        <f t="shared" si="230"/>
        <v>0</v>
      </c>
      <c r="H3717" s="12">
        <f t="shared" si="231"/>
        <v>0</v>
      </c>
      <c r="I3717" s="324" t="s">
        <v>4123</v>
      </c>
      <c r="J3717" s="17">
        <f>VLOOKUP(A3717,'TB 2023'!B:J,9,0)</f>
        <v>0</v>
      </c>
      <c r="K3717" s="18">
        <f t="shared" si="233"/>
        <v>0</v>
      </c>
      <c r="L3717" s="17">
        <f>VLOOKUP(A3717,'TB 2023'!B:M,12,0)</f>
        <v>0</v>
      </c>
      <c r="M3717" s="18">
        <f t="shared" si="232"/>
        <v>0</v>
      </c>
      <c r="N3717" s="14" t="e">
        <f>VLOOKUP(A3717,[1]Sheet1!$A$1:$D$65536,4,0)</f>
        <v>#N/A</v>
      </c>
      <c r="P3717" s="14" t="s">
        <v>120</v>
      </c>
      <c r="Q3717" s="14" t="s">
        <v>139</v>
      </c>
    </row>
    <row r="3718" spans="1:17" ht="12.75" hidden="1" customHeight="1">
      <c r="A3718" s="13">
        <v>91106101063</v>
      </c>
      <c r="B3718" s="14" t="s">
        <v>3835</v>
      </c>
      <c r="C3718" s="14">
        <v>240</v>
      </c>
      <c r="D3718" s="14">
        <v>0</v>
      </c>
      <c r="E3718" s="14">
        <v>0</v>
      </c>
      <c r="F3718" s="14">
        <v>0</v>
      </c>
      <c r="G3718" s="11">
        <f t="shared" ref="G3718:G3781" si="234">IF((C3718+E3718)-(D3718+F3718)&lt;0,0,(C3718+E3718)-(D3718+F3718))</f>
        <v>240</v>
      </c>
      <c r="H3718" s="12">
        <f t="shared" ref="H3718:H3781" si="235">-IF((C3718+E3718)-(D3718+F3718)&lt;0,(C3718+E3718)-(D3718+F3718),0)</f>
        <v>0</v>
      </c>
      <c r="I3718" s="324" t="s">
        <v>4123</v>
      </c>
      <c r="J3718" s="17">
        <f>VLOOKUP(A3718,'TB 2023'!B:J,9,0)</f>
        <v>240</v>
      </c>
      <c r="K3718" s="18">
        <f t="shared" si="233"/>
        <v>0</v>
      </c>
      <c r="L3718" s="17">
        <f>VLOOKUP(A3718,'TB 2023'!B:M,12,0)</f>
        <v>0</v>
      </c>
      <c r="M3718" s="18">
        <f t="shared" ref="M3718:M3781" si="236">L3718-F3718</f>
        <v>0</v>
      </c>
      <c r="N3718" s="14" t="e">
        <f>VLOOKUP(A3718,[1]Sheet1!$A$1:$D$65536,4,0)</f>
        <v>#N/A</v>
      </c>
      <c r="P3718" s="14" t="s">
        <v>120</v>
      </c>
      <c r="Q3718" s="14" t="s">
        <v>139</v>
      </c>
    </row>
    <row r="3719" spans="1:17" ht="12.75" hidden="1" customHeight="1">
      <c r="A3719" s="13">
        <v>91106101064</v>
      </c>
      <c r="B3719" s="14" t="s">
        <v>3836</v>
      </c>
      <c r="C3719" s="14">
        <v>0</v>
      </c>
      <c r="D3719" s="14">
        <v>0</v>
      </c>
      <c r="E3719" s="14">
        <v>5042</v>
      </c>
      <c r="F3719" s="14">
        <v>2021</v>
      </c>
      <c r="G3719" s="11">
        <f t="shared" si="234"/>
        <v>3021</v>
      </c>
      <c r="H3719" s="12">
        <f t="shared" si="235"/>
        <v>0</v>
      </c>
      <c r="I3719" s="324" t="s">
        <v>4123</v>
      </c>
      <c r="J3719" s="17">
        <f>VLOOKUP(A3719,'TB 2023'!B:J,9,0)</f>
        <v>0</v>
      </c>
      <c r="K3719" s="18">
        <f t="shared" si="233"/>
        <v>0</v>
      </c>
      <c r="L3719" s="17">
        <f>VLOOKUP(A3719,'TB 2023'!B:M,12,0)</f>
        <v>2021</v>
      </c>
      <c r="M3719" s="18">
        <f t="shared" si="236"/>
        <v>0</v>
      </c>
      <c r="N3719" s="14" t="e">
        <f>VLOOKUP(A3719,[1]Sheet1!$A$1:$D$65536,4,0)</f>
        <v>#N/A</v>
      </c>
      <c r="P3719" s="14" t="s">
        <v>120</v>
      </c>
      <c r="Q3719" s="14" t="s">
        <v>139</v>
      </c>
    </row>
    <row r="3720" spans="1:17" ht="12.75" hidden="1" customHeight="1">
      <c r="A3720" s="13">
        <v>91106101065</v>
      </c>
      <c r="B3720" s="14" t="s">
        <v>3837</v>
      </c>
      <c r="C3720" s="14">
        <v>0</v>
      </c>
      <c r="D3720" s="14">
        <v>0</v>
      </c>
      <c r="E3720" s="14">
        <v>0</v>
      </c>
      <c r="F3720" s="14">
        <v>0</v>
      </c>
      <c r="G3720" s="11">
        <f t="shared" si="234"/>
        <v>0</v>
      </c>
      <c r="H3720" s="12">
        <f t="shared" si="235"/>
        <v>0</v>
      </c>
      <c r="I3720" s="324" t="s">
        <v>4123</v>
      </c>
      <c r="J3720" s="17">
        <f>VLOOKUP(A3720,'TB 2023'!B:J,9,0)</f>
        <v>0</v>
      </c>
      <c r="K3720" s="18">
        <f t="shared" si="233"/>
        <v>0</v>
      </c>
      <c r="L3720" s="17">
        <f>VLOOKUP(A3720,'TB 2023'!B:M,12,0)</f>
        <v>0</v>
      </c>
      <c r="M3720" s="18">
        <f t="shared" si="236"/>
        <v>0</v>
      </c>
      <c r="N3720" s="14" t="e">
        <f>VLOOKUP(A3720,[1]Sheet1!$A$1:$D$65536,4,0)</f>
        <v>#N/A</v>
      </c>
      <c r="P3720" s="14" t="s">
        <v>120</v>
      </c>
      <c r="Q3720" s="14" t="s">
        <v>139</v>
      </c>
    </row>
    <row r="3721" spans="1:17" ht="12.75" hidden="1" customHeight="1">
      <c r="A3721" s="13">
        <v>91106101066</v>
      </c>
      <c r="B3721" s="14" t="s">
        <v>3838</v>
      </c>
      <c r="C3721" s="14">
        <v>304</v>
      </c>
      <c r="D3721" s="14">
        <v>0</v>
      </c>
      <c r="E3721" s="14">
        <v>0</v>
      </c>
      <c r="F3721" s="14">
        <v>4</v>
      </c>
      <c r="G3721" s="11">
        <f t="shared" si="234"/>
        <v>300</v>
      </c>
      <c r="H3721" s="12">
        <f t="shared" si="235"/>
        <v>0</v>
      </c>
      <c r="I3721" s="324" t="s">
        <v>4123</v>
      </c>
      <c r="J3721" s="17">
        <f>VLOOKUP(A3721,'TB 2023'!B:J,9,0)</f>
        <v>304</v>
      </c>
      <c r="K3721" s="18">
        <f t="shared" si="233"/>
        <v>0</v>
      </c>
      <c r="L3721" s="17">
        <f>VLOOKUP(A3721,'TB 2023'!B:M,12,0)</f>
        <v>4</v>
      </c>
      <c r="M3721" s="18">
        <f t="shared" si="236"/>
        <v>0</v>
      </c>
      <c r="N3721" s="14" t="e">
        <f>VLOOKUP(A3721,[1]Sheet1!$A$1:$D$65536,4,0)</f>
        <v>#N/A</v>
      </c>
      <c r="P3721" s="14" t="s">
        <v>120</v>
      </c>
      <c r="Q3721" s="14" t="s">
        <v>139</v>
      </c>
    </row>
    <row r="3722" spans="1:17" ht="12.75" hidden="1" customHeight="1">
      <c r="A3722" s="13">
        <v>91106101067</v>
      </c>
      <c r="B3722" s="14" t="s">
        <v>3839</v>
      </c>
      <c r="C3722" s="14">
        <v>0</v>
      </c>
      <c r="D3722" s="14">
        <v>0</v>
      </c>
      <c r="E3722" s="14">
        <v>0</v>
      </c>
      <c r="F3722" s="14">
        <v>0</v>
      </c>
      <c r="G3722" s="11">
        <f t="shared" si="234"/>
        <v>0</v>
      </c>
      <c r="H3722" s="12">
        <f t="shared" si="235"/>
        <v>0</v>
      </c>
      <c r="I3722" s="324" t="s">
        <v>4123</v>
      </c>
      <c r="J3722" s="17">
        <f>VLOOKUP(A3722,'TB 2023'!B:J,9,0)</f>
        <v>0</v>
      </c>
      <c r="K3722" s="18">
        <f t="shared" si="233"/>
        <v>0</v>
      </c>
      <c r="L3722" s="17">
        <f>VLOOKUP(A3722,'TB 2023'!B:M,12,0)</f>
        <v>0</v>
      </c>
      <c r="M3722" s="18">
        <f t="shared" si="236"/>
        <v>0</v>
      </c>
      <c r="N3722" s="14" t="e">
        <f>VLOOKUP(A3722,[1]Sheet1!$A$1:$D$65536,4,0)</f>
        <v>#N/A</v>
      </c>
      <c r="P3722" s="14" t="s">
        <v>120</v>
      </c>
      <c r="Q3722" s="14" t="s">
        <v>139</v>
      </c>
    </row>
    <row r="3723" spans="1:17" ht="12.75" hidden="1" customHeight="1">
      <c r="A3723" s="13">
        <v>91106101068</v>
      </c>
      <c r="B3723" s="14" t="s">
        <v>3840</v>
      </c>
      <c r="C3723" s="14">
        <v>0</v>
      </c>
      <c r="D3723" s="14">
        <v>0</v>
      </c>
      <c r="E3723" s="14">
        <v>0</v>
      </c>
      <c r="F3723" s="14">
        <v>0</v>
      </c>
      <c r="G3723" s="11">
        <f t="shared" si="234"/>
        <v>0</v>
      </c>
      <c r="H3723" s="12">
        <f t="shared" si="235"/>
        <v>0</v>
      </c>
      <c r="I3723" s="324" t="s">
        <v>4123</v>
      </c>
      <c r="J3723" s="17">
        <f>VLOOKUP(A3723,'TB 2023'!B:J,9,0)</f>
        <v>0</v>
      </c>
      <c r="K3723" s="18">
        <f t="shared" si="233"/>
        <v>0</v>
      </c>
      <c r="L3723" s="17">
        <f>VLOOKUP(A3723,'TB 2023'!B:M,12,0)</f>
        <v>0</v>
      </c>
      <c r="M3723" s="18">
        <f t="shared" si="236"/>
        <v>0</v>
      </c>
      <c r="N3723" s="14" t="e">
        <f>VLOOKUP(A3723,[1]Sheet1!$A$1:$D$65536,4,0)</f>
        <v>#N/A</v>
      </c>
      <c r="P3723" s="14" t="s">
        <v>120</v>
      </c>
      <c r="Q3723" s="14" t="s">
        <v>139</v>
      </c>
    </row>
    <row r="3724" spans="1:17" ht="12.75" hidden="1" customHeight="1">
      <c r="A3724" s="13">
        <v>91106101069</v>
      </c>
      <c r="B3724" s="14" t="s">
        <v>3841</v>
      </c>
      <c r="C3724" s="14">
        <v>144</v>
      </c>
      <c r="D3724" s="14">
        <v>0</v>
      </c>
      <c r="E3724" s="14">
        <v>19399.5</v>
      </c>
      <c r="F3724" s="14">
        <v>17916</v>
      </c>
      <c r="G3724" s="11">
        <f t="shared" si="234"/>
        <v>1627.5</v>
      </c>
      <c r="H3724" s="12">
        <f t="shared" si="235"/>
        <v>0</v>
      </c>
      <c r="I3724" s="324" t="s">
        <v>4123</v>
      </c>
      <c r="J3724" s="17">
        <f>VLOOKUP(A3724,'TB 2023'!B:J,9,0)</f>
        <v>144</v>
      </c>
      <c r="K3724" s="18">
        <f t="shared" si="233"/>
        <v>0</v>
      </c>
      <c r="L3724" s="17">
        <f>VLOOKUP(A3724,'TB 2023'!B:M,12,0)</f>
        <v>17916</v>
      </c>
      <c r="M3724" s="18">
        <f t="shared" si="236"/>
        <v>0</v>
      </c>
      <c r="N3724" s="14" t="e">
        <f>VLOOKUP(A3724,[1]Sheet1!$A$1:$D$65536,4,0)</f>
        <v>#N/A</v>
      </c>
      <c r="P3724" s="14" t="s">
        <v>120</v>
      </c>
      <c r="Q3724" s="14" t="s">
        <v>139</v>
      </c>
    </row>
    <row r="3725" spans="1:17" ht="12.75" hidden="1" customHeight="1">
      <c r="A3725" s="13">
        <v>91106101070</v>
      </c>
      <c r="B3725" s="14" t="s">
        <v>3842</v>
      </c>
      <c r="C3725" s="14">
        <v>1079.6100000000001</v>
      </c>
      <c r="D3725" s="14">
        <v>0</v>
      </c>
      <c r="E3725" s="14">
        <v>695.39</v>
      </c>
      <c r="F3725" s="14">
        <v>0</v>
      </c>
      <c r="G3725" s="11">
        <f t="shared" si="234"/>
        <v>1775</v>
      </c>
      <c r="H3725" s="12">
        <f t="shared" si="235"/>
        <v>0</v>
      </c>
      <c r="I3725" s="324" t="s">
        <v>4123</v>
      </c>
      <c r="J3725" s="17">
        <f>VLOOKUP(A3725,'TB 2023'!B:J,9,0)</f>
        <v>1079.6100000000001</v>
      </c>
      <c r="K3725" s="18">
        <f t="shared" si="233"/>
        <v>0</v>
      </c>
      <c r="L3725" s="17">
        <f>VLOOKUP(A3725,'TB 2023'!B:M,12,0)</f>
        <v>0</v>
      </c>
      <c r="M3725" s="18">
        <f t="shared" si="236"/>
        <v>0</v>
      </c>
      <c r="N3725" s="14" t="e">
        <f>VLOOKUP(A3725,[1]Sheet1!$A$1:$D$65536,4,0)</f>
        <v>#N/A</v>
      </c>
      <c r="P3725" s="14" t="s">
        <v>120</v>
      </c>
      <c r="Q3725" s="14" t="s">
        <v>139</v>
      </c>
    </row>
    <row r="3726" spans="1:17" ht="12.75" hidden="1" customHeight="1">
      <c r="A3726" s="13">
        <v>91106101071</v>
      </c>
      <c r="B3726" s="14" t="s">
        <v>3843</v>
      </c>
      <c r="C3726" s="14">
        <v>615</v>
      </c>
      <c r="D3726" s="14">
        <v>0</v>
      </c>
      <c r="E3726" s="14">
        <v>30</v>
      </c>
      <c r="F3726" s="14">
        <v>0</v>
      </c>
      <c r="G3726" s="11">
        <f t="shared" si="234"/>
        <v>645</v>
      </c>
      <c r="H3726" s="12">
        <f t="shared" si="235"/>
        <v>0</v>
      </c>
      <c r="I3726" s="324" t="s">
        <v>4123</v>
      </c>
      <c r="J3726" s="17">
        <f>VLOOKUP(A3726,'TB 2023'!B:J,9,0)</f>
        <v>615</v>
      </c>
      <c r="K3726" s="18">
        <f t="shared" si="233"/>
        <v>0</v>
      </c>
      <c r="L3726" s="17">
        <f>VLOOKUP(A3726,'TB 2023'!B:M,12,0)</f>
        <v>0</v>
      </c>
      <c r="M3726" s="18">
        <f t="shared" si="236"/>
        <v>0</v>
      </c>
      <c r="N3726" s="14" t="e">
        <f>VLOOKUP(A3726,[1]Sheet1!$A$1:$D$65536,4,0)</f>
        <v>#N/A</v>
      </c>
      <c r="P3726" s="14" t="s">
        <v>120</v>
      </c>
      <c r="Q3726" s="14" t="s">
        <v>139</v>
      </c>
    </row>
    <row r="3727" spans="1:17" ht="12.75" hidden="1" customHeight="1">
      <c r="A3727" s="13">
        <v>91106101072</v>
      </c>
      <c r="B3727" s="14" t="s">
        <v>3844</v>
      </c>
      <c r="C3727" s="14">
        <v>0</v>
      </c>
      <c r="D3727" s="14">
        <v>0</v>
      </c>
      <c r="E3727" s="14">
        <v>0</v>
      </c>
      <c r="F3727" s="14">
        <v>0</v>
      </c>
      <c r="G3727" s="11">
        <f t="shared" si="234"/>
        <v>0</v>
      </c>
      <c r="H3727" s="12">
        <f t="shared" si="235"/>
        <v>0</v>
      </c>
      <c r="I3727" s="324" t="s">
        <v>4123</v>
      </c>
      <c r="J3727" s="17">
        <f>VLOOKUP(A3727,'TB 2023'!B:J,9,0)</f>
        <v>0</v>
      </c>
      <c r="K3727" s="18">
        <f t="shared" si="233"/>
        <v>0</v>
      </c>
      <c r="L3727" s="17">
        <f>VLOOKUP(A3727,'TB 2023'!B:M,12,0)</f>
        <v>0</v>
      </c>
      <c r="M3727" s="18">
        <f t="shared" si="236"/>
        <v>0</v>
      </c>
      <c r="N3727" s="14" t="e">
        <f>VLOOKUP(A3727,[1]Sheet1!$A$1:$D$65536,4,0)</f>
        <v>#N/A</v>
      </c>
      <c r="P3727" s="14" t="s">
        <v>120</v>
      </c>
      <c r="Q3727" s="14" t="s">
        <v>139</v>
      </c>
    </row>
    <row r="3728" spans="1:17" ht="12.75" hidden="1" customHeight="1">
      <c r="A3728" s="13">
        <v>91106101073</v>
      </c>
      <c r="B3728" s="14" t="s">
        <v>3845</v>
      </c>
      <c r="C3728" s="14">
        <v>1568</v>
      </c>
      <c r="D3728" s="14">
        <v>0</v>
      </c>
      <c r="E3728" s="14">
        <v>1554</v>
      </c>
      <c r="F3728" s="14">
        <v>854</v>
      </c>
      <c r="G3728" s="11">
        <f t="shared" si="234"/>
        <v>2268</v>
      </c>
      <c r="H3728" s="12">
        <f t="shared" si="235"/>
        <v>0</v>
      </c>
      <c r="I3728" s="324" t="s">
        <v>4123</v>
      </c>
      <c r="J3728" s="17">
        <f>VLOOKUP(A3728,'TB 2023'!B:J,9,0)</f>
        <v>1568</v>
      </c>
      <c r="K3728" s="18">
        <f t="shared" si="233"/>
        <v>0</v>
      </c>
      <c r="L3728" s="17">
        <f>VLOOKUP(A3728,'TB 2023'!B:M,12,0)</f>
        <v>854</v>
      </c>
      <c r="M3728" s="18">
        <f t="shared" si="236"/>
        <v>0</v>
      </c>
      <c r="N3728" s="14" t="e">
        <f>VLOOKUP(A3728,[1]Sheet1!$A$1:$D$65536,4,0)</f>
        <v>#N/A</v>
      </c>
      <c r="P3728" s="14" t="s">
        <v>120</v>
      </c>
      <c r="Q3728" s="14" t="s">
        <v>139</v>
      </c>
    </row>
    <row r="3729" spans="1:17" ht="12.75" hidden="1" customHeight="1">
      <c r="A3729" s="13">
        <v>91106101074</v>
      </c>
      <c r="B3729" s="14" t="s">
        <v>4266</v>
      </c>
      <c r="C3729" s="14">
        <v>3262.83</v>
      </c>
      <c r="D3729" s="14">
        <v>0</v>
      </c>
      <c r="E3729" s="14">
        <v>41164.67</v>
      </c>
      <c r="F3729" s="14">
        <v>39871.5</v>
      </c>
      <c r="G3729" s="11">
        <f t="shared" si="234"/>
        <v>4556</v>
      </c>
      <c r="H3729" s="12">
        <f t="shared" si="235"/>
        <v>0</v>
      </c>
      <c r="I3729" s="324" t="s">
        <v>4123</v>
      </c>
      <c r="J3729" s="17">
        <f>VLOOKUP(A3729,'TB 2023'!B:J,9,0)</f>
        <v>3262.83</v>
      </c>
      <c r="K3729" s="18">
        <f t="shared" si="233"/>
        <v>0</v>
      </c>
      <c r="L3729" s="17">
        <f>VLOOKUP(A3729,'TB 2023'!B:M,12,0)</f>
        <v>39871.5</v>
      </c>
      <c r="M3729" s="18">
        <f t="shared" si="236"/>
        <v>0</v>
      </c>
      <c r="N3729" s="14" t="e">
        <f>VLOOKUP(A3729,[1]Sheet1!$A$1:$D$65536,4,0)</f>
        <v>#N/A</v>
      </c>
      <c r="P3729" s="14" t="s">
        <v>120</v>
      </c>
      <c r="Q3729" s="14" t="s">
        <v>139</v>
      </c>
    </row>
    <row r="3730" spans="1:17" ht="12.75" hidden="1" customHeight="1">
      <c r="A3730" s="13">
        <v>91106101075</v>
      </c>
      <c r="B3730" s="14" t="s">
        <v>3847</v>
      </c>
      <c r="C3730" s="14">
        <v>0</v>
      </c>
      <c r="D3730" s="14">
        <v>0</v>
      </c>
      <c r="E3730" s="14">
        <v>0</v>
      </c>
      <c r="F3730" s="14">
        <v>0</v>
      </c>
      <c r="G3730" s="11">
        <f t="shared" si="234"/>
        <v>0</v>
      </c>
      <c r="H3730" s="12">
        <f t="shared" si="235"/>
        <v>0</v>
      </c>
      <c r="I3730" s="324" t="s">
        <v>4123</v>
      </c>
      <c r="J3730" s="17">
        <f>VLOOKUP(A3730,'TB 2023'!B:J,9,0)</f>
        <v>0</v>
      </c>
      <c r="K3730" s="18">
        <f t="shared" si="233"/>
        <v>0</v>
      </c>
      <c r="L3730" s="17">
        <f>VLOOKUP(A3730,'TB 2023'!B:M,12,0)</f>
        <v>0</v>
      </c>
      <c r="M3730" s="18">
        <f t="shared" si="236"/>
        <v>0</v>
      </c>
      <c r="N3730" s="14" t="e">
        <f>VLOOKUP(A3730,[1]Sheet1!$A$1:$D$65536,4,0)</f>
        <v>#N/A</v>
      </c>
      <c r="P3730" s="14" t="s">
        <v>120</v>
      </c>
      <c r="Q3730" s="14" t="s">
        <v>139</v>
      </c>
    </row>
    <row r="3731" spans="1:17" ht="12.75" hidden="1" customHeight="1">
      <c r="A3731" s="13">
        <v>91106101076</v>
      </c>
      <c r="B3731" s="14" t="s">
        <v>3848</v>
      </c>
      <c r="C3731" s="14">
        <v>0</v>
      </c>
      <c r="D3731" s="14">
        <v>0</v>
      </c>
      <c r="E3731" s="14">
        <v>0</v>
      </c>
      <c r="F3731" s="14">
        <v>0</v>
      </c>
      <c r="G3731" s="11">
        <f t="shared" si="234"/>
        <v>0</v>
      </c>
      <c r="H3731" s="12">
        <f t="shared" si="235"/>
        <v>0</v>
      </c>
      <c r="I3731" s="324" t="s">
        <v>4123</v>
      </c>
      <c r="J3731" s="17">
        <f>VLOOKUP(A3731,'TB 2023'!B:J,9,0)</f>
        <v>0</v>
      </c>
      <c r="K3731" s="18">
        <f t="shared" si="233"/>
        <v>0</v>
      </c>
      <c r="L3731" s="17">
        <f>VLOOKUP(A3731,'TB 2023'!B:M,12,0)</f>
        <v>0</v>
      </c>
      <c r="M3731" s="18">
        <f t="shared" si="236"/>
        <v>0</v>
      </c>
      <c r="N3731" s="14" t="e">
        <f>VLOOKUP(A3731,[1]Sheet1!$A$1:$D$65536,4,0)</f>
        <v>#N/A</v>
      </c>
      <c r="P3731" s="14" t="s">
        <v>120</v>
      </c>
      <c r="Q3731" s="14" t="s">
        <v>139</v>
      </c>
    </row>
    <row r="3732" spans="1:17" ht="12.75" hidden="1" customHeight="1">
      <c r="A3732" s="13">
        <v>91106101077</v>
      </c>
      <c r="B3732" s="14" t="s">
        <v>3849</v>
      </c>
      <c r="C3732" s="14">
        <v>1252.1600000000001</v>
      </c>
      <c r="D3732" s="14">
        <v>0</v>
      </c>
      <c r="E3732" s="14">
        <v>8882.09</v>
      </c>
      <c r="F3732" s="14">
        <v>8203.75</v>
      </c>
      <c r="G3732" s="11">
        <f t="shared" si="234"/>
        <v>1930.5</v>
      </c>
      <c r="H3732" s="12">
        <f t="shared" si="235"/>
        <v>0</v>
      </c>
      <c r="I3732" s="324" t="s">
        <v>4123</v>
      </c>
      <c r="J3732" s="17">
        <f>VLOOKUP(A3732,'TB 2023'!B:J,9,0)</f>
        <v>1252.1600000000001</v>
      </c>
      <c r="K3732" s="18">
        <f t="shared" si="233"/>
        <v>0</v>
      </c>
      <c r="L3732" s="17">
        <f>VLOOKUP(A3732,'TB 2023'!B:M,12,0)</f>
        <v>8203.75</v>
      </c>
      <c r="M3732" s="18">
        <f t="shared" si="236"/>
        <v>0</v>
      </c>
      <c r="N3732" s="14" t="e">
        <f>VLOOKUP(A3732,[1]Sheet1!$A$1:$D$65536,4,0)</f>
        <v>#N/A</v>
      </c>
      <c r="P3732" s="14" t="s">
        <v>120</v>
      </c>
      <c r="Q3732" s="14" t="s">
        <v>139</v>
      </c>
    </row>
    <row r="3733" spans="1:17" ht="12.75" hidden="1" customHeight="1">
      <c r="A3733" s="13">
        <v>91106101078</v>
      </c>
      <c r="B3733" s="14" t="s">
        <v>3850</v>
      </c>
      <c r="C3733" s="14">
        <v>0</v>
      </c>
      <c r="D3733" s="14">
        <v>0</v>
      </c>
      <c r="E3733" s="14">
        <v>0</v>
      </c>
      <c r="F3733" s="14">
        <v>0</v>
      </c>
      <c r="G3733" s="11">
        <f t="shared" si="234"/>
        <v>0</v>
      </c>
      <c r="H3733" s="12">
        <f t="shared" si="235"/>
        <v>0</v>
      </c>
      <c r="I3733" s="324" t="s">
        <v>4123</v>
      </c>
      <c r="J3733" s="17">
        <f>VLOOKUP(A3733,'TB 2023'!B:J,9,0)</f>
        <v>0</v>
      </c>
      <c r="K3733" s="18">
        <f t="shared" si="233"/>
        <v>0</v>
      </c>
      <c r="L3733" s="17">
        <f>VLOOKUP(A3733,'TB 2023'!B:M,12,0)</f>
        <v>0</v>
      </c>
      <c r="M3733" s="18">
        <f t="shared" si="236"/>
        <v>0</v>
      </c>
      <c r="N3733" s="14" t="e">
        <f>VLOOKUP(A3733,[1]Sheet1!$A$1:$D$65536,4,0)</f>
        <v>#N/A</v>
      </c>
      <c r="P3733" s="14" t="s">
        <v>120</v>
      </c>
      <c r="Q3733" s="14" t="s">
        <v>139</v>
      </c>
    </row>
    <row r="3734" spans="1:17" ht="12.75" hidden="1" customHeight="1">
      <c r="A3734" s="13">
        <v>91106101079</v>
      </c>
      <c r="B3734" s="14" t="s">
        <v>3851</v>
      </c>
      <c r="C3734" s="14">
        <v>0</v>
      </c>
      <c r="D3734" s="14">
        <v>0</v>
      </c>
      <c r="E3734" s="14">
        <v>0</v>
      </c>
      <c r="F3734" s="14">
        <v>0</v>
      </c>
      <c r="G3734" s="11">
        <f t="shared" si="234"/>
        <v>0</v>
      </c>
      <c r="H3734" s="12">
        <f t="shared" si="235"/>
        <v>0</v>
      </c>
      <c r="I3734" s="324" t="s">
        <v>4123</v>
      </c>
      <c r="J3734" s="17">
        <f>VLOOKUP(A3734,'TB 2023'!B:J,9,0)</f>
        <v>0</v>
      </c>
      <c r="K3734" s="18">
        <f t="shared" si="233"/>
        <v>0</v>
      </c>
      <c r="L3734" s="17">
        <f>VLOOKUP(A3734,'TB 2023'!B:M,12,0)</f>
        <v>0</v>
      </c>
      <c r="M3734" s="18">
        <f t="shared" si="236"/>
        <v>0</v>
      </c>
      <c r="N3734" s="14" t="e">
        <f>VLOOKUP(A3734,[1]Sheet1!$A$1:$D$65536,4,0)</f>
        <v>#N/A</v>
      </c>
      <c r="P3734" s="14" t="s">
        <v>120</v>
      </c>
      <c r="Q3734" s="14" t="s">
        <v>139</v>
      </c>
    </row>
    <row r="3735" spans="1:17" ht="12.75" hidden="1" customHeight="1">
      <c r="A3735" s="13">
        <v>91106101080</v>
      </c>
      <c r="B3735" s="14" t="s">
        <v>3852</v>
      </c>
      <c r="C3735" s="14">
        <v>0</v>
      </c>
      <c r="D3735" s="14">
        <v>0</v>
      </c>
      <c r="E3735" s="14">
        <v>0</v>
      </c>
      <c r="F3735" s="14">
        <v>0</v>
      </c>
      <c r="G3735" s="11">
        <f t="shared" si="234"/>
        <v>0</v>
      </c>
      <c r="H3735" s="12">
        <f t="shared" si="235"/>
        <v>0</v>
      </c>
      <c r="I3735" s="324" t="s">
        <v>4123</v>
      </c>
      <c r="J3735" s="17">
        <f>VLOOKUP(A3735,'TB 2023'!B:J,9,0)</f>
        <v>0</v>
      </c>
      <c r="K3735" s="18">
        <f t="shared" si="233"/>
        <v>0</v>
      </c>
      <c r="L3735" s="17">
        <f>VLOOKUP(A3735,'TB 2023'!B:M,12,0)</f>
        <v>0</v>
      </c>
      <c r="M3735" s="18">
        <f t="shared" si="236"/>
        <v>0</v>
      </c>
      <c r="N3735" s="14" t="e">
        <f>VLOOKUP(A3735,[1]Sheet1!$A$1:$D$65536,4,0)</f>
        <v>#N/A</v>
      </c>
      <c r="P3735" s="14" t="s">
        <v>120</v>
      </c>
      <c r="Q3735" s="14" t="s">
        <v>139</v>
      </c>
    </row>
    <row r="3736" spans="1:17" ht="12.75" hidden="1" customHeight="1">
      <c r="A3736" s="13">
        <v>91106101081</v>
      </c>
      <c r="B3736" s="14" t="s">
        <v>3853</v>
      </c>
      <c r="C3736" s="14">
        <v>0</v>
      </c>
      <c r="D3736" s="14">
        <v>0</v>
      </c>
      <c r="E3736" s="14">
        <v>0</v>
      </c>
      <c r="F3736" s="14">
        <v>0</v>
      </c>
      <c r="G3736" s="11">
        <f t="shared" si="234"/>
        <v>0</v>
      </c>
      <c r="H3736" s="12">
        <f t="shared" si="235"/>
        <v>0</v>
      </c>
      <c r="I3736" s="324" t="s">
        <v>4123</v>
      </c>
      <c r="J3736" s="17">
        <f>VLOOKUP(A3736,'TB 2023'!B:J,9,0)</f>
        <v>0</v>
      </c>
      <c r="K3736" s="18">
        <f t="shared" si="233"/>
        <v>0</v>
      </c>
      <c r="L3736" s="17">
        <f>VLOOKUP(A3736,'TB 2023'!B:M,12,0)</f>
        <v>0</v>
      </c>
      <c r="M3736" s="18">
        <f t="shared" si="236"/>
        <v>0</v>
      </c>
      <c r="N3736" s="14" t="e">
        <f>VLOOKUP(A3736,[1]Sheet1!$A$1:$D$65536,4,0)</f>
        <v>#N/A</v>
      </c>
      <c r="P3736" s="14" t="s">
        <v>120</v>
      </c>
      <c r="Q3736" s="14" t="s">
        <v>139</v>
      </c>
    </row>
    <row r="3737" spans="1:17" ht="12.75" hidden="1" customHeight="1">
      <c r="A3737" s="13">
        <v>91106101082</v>
      </c>
      <c r="B3737" s="14" t="s">
        <v>3854</v>
      </c>
      <c r="C3737" s="14">
        <v>0</v>
      </c>
      <c r="D3737" s="14">
        <v>0</v>
      </c>
      <c r="E3737" s="14">
        <v>0</v>
      </c>
      <c r="F3737" s="14">
        <v>0</v>
      </c>
      <c r="G3737" s="11">
        <f t="shared" si="234"/>
        <v>0</v>
      </c>
      <c r="H3737" s="12">
        <f t="shared" si="235"/>
        <v>0</v>
      </c>
      <c r="I3737" s="324" t="s">
        <v>4123</v>
      </c>
      <c r="J3737" s="17">
        <f>VLOOKUP(A3737,'TB 2023'!B:J,9,0)</f>
        <v>0</v>
      </c>
      <c r="K3737" s="18">
        <f t="shared" si="233"/>
        <v>0</v>
      </c>
      <c r="L3737" s="17">
        <f>VLOOKUP(A3737,'TB 2023'!B:M,12,0)</f>
        <v>0</v>
      </c>
      <c r="M3737" s="18">
        <f t="shared" si="236"/>
        <v>0</v>
      </c>
      <c r="N3737" s="14" t="e">
        <f>VLOOKUP(A3737,[1]Sheet1!$A$1:$D$65536,4,0)</f>
        <v>#N/A</v>
      </c>
      <c r="P3737" s="14" t="s">
        <v>120</v>
      </c>
      <c r="Q3737" s="14" t="s">
        <v>139</v>
      </c>
    </row>
    <row r="3738" spans="1:17" ht="12.75" hidden="1" customHeight="1">
      <c r="A3738" s="13">
        <v>91106101083</v>
      </c>
      <c r="B3738" s="14" t="s">
        <v>3855</v>
      </c>
      <c r="C3738" s="14">
        <v>0</v>
      </c>
      <c r="D3738" s="14">
        <v>0</v>
      </c>
      <c r="E3738" s="14">
        <v>0</v>
      </c>
      <c r="F3738" s="14">
        <v>0</v>
      </c>
      <c r="G3738" s="11">
        <f t="shared" si="234"/>
        <v>0</v>
      </c>
      <c r="H3738" s="12">
        <f t="shared" si="235"/>
        <v>0</v>
      </c>
      <c r="I3738" s="324" t="s">
        <v>4123</v>
      </c>
      <c r="J3738" s="17">
        <f>VLOOKUP(A3738,'TB 2023'!B:J,9,0)</f>
        <v>0</v>
      </c>
      <c r="K3738" s="18">
        <f t="shared" si="233"/>
        <v>0</v>
      </c>
      <c r="L3738" s="17">
        <f>VLOOKUP(A3738,'TB 2023'!B:M,12,0)</f>
        <v>0</v>
      </c>
      <c r="M3738" s="18">
        <f t="shared" si="236"/>
        <v>0</v>
      </c>
      <c r="N3738" s="14" t="e">
        <f>VLOOKUP(A3738,[1]Sheet1!$A$1:$D$65536,4,0)</f>
        <v>#N/A</v>
      </c>
      <c r="P3738" s="14" t="s">
        <v>120</v>
      </c>
      <c r="Q3738" s="14" t="s">
        <v>139</v>
      </c>
    </row>
    <row r="3739" spans="1:17" ht="12.75" hidden="1" customHeight="1">
      <c r="A3739" s="13">
        <v>91106101084</v>
      </c>
      <c r="B3739" s="14" t="s">
        <v>3856</v>
      </c>
      <c r="C3739" s="14">
        <v>2738</v>
      </c>
      <c r="D3739" s="14">
        <v>0</v>
      </c>
      <c r="E3739" s="14">
        <v>0</v>
      </c>
      <c r="F3739" s="14">
        <v>1517</v>
      </c>
      <c r="G3739" s="11">
        <f t="shared" si="234"/>
        <v>1221</v>
      </c>
      <c r="H3739" s="12">
        <f t="shared" si="235"/>
        <v>0</v>
      </c>
      <c r="I3739" s="324" t="s">
        <v>4123</v>
      </c>
      <c r="J3739" s="17">
        <f>VLOOKUP(A3739,'TB 2023'!B:J,9,0)</f>
        <v>2738</v>
      </c>
      <c r="K3739" s="18">
        <f t="shared" si="233"/>
        <v>0</v>
      </c>
      <c r="L3739" s="17">
        <f>VLOOKUP(A3739,'TB 2023'!B:M,12,0)</f>
        <v>1517</v>
      </c>
      <c r="M3739" s="18">
        <f t="shared" si="236"/>
        <v>0</v>
      </c>
      <c r="N3739" s="14" t="e">
        <f>VLOOKUP(A3739,[1]Sheet1!$A$1:$D$65536,4,0)</f>
        <v>#N/A</v>
      </c>
      <c r="P3739" s="14" t="s">
        <v>120</v>
      </c>
      <c r="Q3739" s="14" t="s">
        <v>139</v>
      </c>
    </row>
    <row r="3740" spans="1:17" ht="12.75" hidden="1" customHeight="1">
      <c r="A3740" s="13">
        <v>91106101085</v>
      </c>
      <c r="B3740" s="14" t="s">
        <v>3857</v>
      </c>
      <c r="C3740" s="14">
        <v>1156</v>
      </c>
      <c r="D3740" s="14">
        <v>0</v>
      </c>
      <c r="E3740" s="14">
        <v>17</v>
      </c>
      <c r="F3740" s="14">
        <v>17</v>
      </c>
      <c r="G3740" s="11">
        <f t="shared" si="234"/>
        <v>1156</v>
      </c>
      <c r="H3740" s="12">
        <f t="shared" si="235"/>
        <v>0</v>
      </c>
      <c r="I3740" s="324" t="s">
        <v>4123</v>
      </c>
      <c r="J3740" s="17">
        <f>VLOOKUP(A3740,'TB 2023'!B:J,9,0)</f>
        <v>1156</v>
      </c>
      <c r="K3740" s="18">
        <f t="shared" si="233"/>
        <v>0</v>
      </c>
      <c r="L3740" s="17">
        <f>VLOOKUP(A3740,'TB 2023'!B:M,12,0)</f>
        <v>17</v>
      </c>
      <c r="M3740" s="18">
        <f t="shared" si="236"/>
        <v>0</v>
      </c>
      <c r="N3740" s="14" t="e">
        <f>VLOOKUP(A3740,[1]Sheet1!$A$1:$D$65536,4,0)</f>
        <v>#N/A</v>
      </c>
      <c r="P3740" s="14" t="s">
        <v>120</v>
      </c>
      <c r="Q3740" s="14" t="s">
        <v>139</v>
      </c>
    </row>
    <row r="3741" spans="1:17" ht="12.75" hidden="1" customHeight="1">
      <c r="A3741" s="13">
        <v>91106101086</v>
      </c>
      <c r="B3741" s="14" t="s">
        <v>3858</v>
      </c>
      <c r="C3741" s="14">
        <v>240</v>
      </c>
      <c r="D3741" s="14">
        <v>0</v>
      </c>
      <c r="E3741" s="14">
        <v>0</v>
      </c>
      <c r="F3741" s="14">
        <v>0</v>
      </c>
      <c r="G3741" s="11">
        <f t="shared" si="234"/>
        <v>240</v>
      </c>
      <c r="H3741" s="12">
        <f t="shared" si="235"/>
        <v>0</v>
      </c>
      <c r="I3741" s="324" t="s">
        <v>4123</v>
      </c>
      <c r="J3741" s="17">
        <f>VLOOKUP(A3741,'TB 2023'!B:J,9,0)</f>
        <v>240</v>
      </c>
      <c r="K3741" s="18">
        <f t="shared" si="233"/>
        <v>0</v>
      </c>
      <c r="L3741" s="17">
        <f>VLOOKUP(A3741,'TB 2023'!B:M,12,0)</f>
        <v>0</v>
      </c>
      <c r="M3741" s="18">
        <f t="shared" si="236"/>
        <v>0</v>
      </c>
      <c r="N3741" s="14" t="e">
        <f>VLOOKUP(A3741,[1]Sheet1!$A$1:$D$65536,4,0)</f>
        <v>#N/A</v>
      </c>
      <c r="P3741" s="14" t="s">
        <v>120</v>
      </c>
      <c r="Q3741" s="14" t="s">
        <v>139</v>
      </c>
    </row>
    <row r="3742" spans="1:17" ht="12.75" hidden="1" customHeight="1">
      <c r="A3742" s="13">
        <v>91106101087</v>
      </c>
      <c r="B3742" s="14" t="s">
        <v>3859</v>
      </c>
      <c r="C3742" s="14">
        <v>0</v>
      </c>
      <c r="D3742" s="14">
        <v>0</v>
      </c>
      <c r="E3742" s="14">
        <v>0</v>
      </c>
      <c r="F3742" s="14">
        <v>0</v>
      </c>
      <c r="G3742" s="11">
        <f t="shared" si="234"/>
        <v>0</v>
      </c>
      <c r="H3742" s="12">
        <f t="shared" si="235"/>
        <v>0</v>
      </c>
      <c r="I3742" s="324" t="s">
        <v>4123</v>
      </c>
      <c r="J3742" s="17">
        <f>VLOOKUP(A3742,'TB 2023'!B:J,9,0)</f>
        <v>0</v>
      </c>
      <c r="K3742" s="18">
        <f t="shared" si="233"/>
        <v>0</v>
      </c>
      <c r="L3742" s="17">
        <f>VLOOKUP(A3742,'TB 2023'!B:M,12,0)</f>
        <v>0</v>
      </c>
      <c r="M3742" s="18">
        <f t="shared" si="236"/>
        <v>0</v>
      </c>
      <c r="N3742" s="14" t="e">
        <f>VLOOKUP(A3742,[1]Sheet1!$A$1:$D$65536,4,0)</f>
        <v>#N/A</v>
      </c>
      <c r="P3742" s="14" t="s">
        <v>120</v>
      </c>
      <c r="Q3742" s="14" t="s">
        <v>139</v>
      </c>
    </row>
    <row r="3743" spans="1:17" ht="12.75" hidden="1" customHeight="1">
      <c r="A3743" s="13">
        <v>91106101088</v>
      </c>
      <c r="B3743" s="14" t="s">
        <v>3860</v>
      </c>
      <c r="C3743" s="14">
        <v>924</v>
      </c>
      <c r="D3743" s="14">
        <v>0</v>
      </c>
      <c r="E3743" s="14">
        <v>0</v>
      </c>
      <c r="F3743" s="14">
        <v>148.5</v>
      </c>
      <c r="G3743" s="11">
        <f t="shared" si="234"/>
        <v>775.5</v>
      </c>
      <c r="H3743" s="12">
        <f t="shared" si="235"/>
        <v>0</v>
      </c>
      <c r="I3743" s="324" t="s">
        <v>4123</v>
      </c>
      <c r="J3743" s="17">
        <f>VLOOKUP(A3743,'TB 2023'!B:J,9,0)</f>
        <v>924</v>
      </c>
      <c r="K3743" s="18">
        <f t="shared" si="233"/>
        <v>0</v>
      </c>
      <c r="L3743" s="17">
        <f>VLOOKUP(A3743,'TB 2023'!B:M,12,0)</f>
        <v>148.5</v>
      </c>
      <c r="M3743" s="18">
        <f t="shared" si="236"/>
        <v>0</v>
      </c>
      <c r="N3743" s="14" t="e">
        <f>VLOOKUP(A3743,[1]Sheet1!$A$1:$D$65536,4,0)</f>
        <v>#N/A</v>
      </c>
      <c r="P3743" s="14" t="s">
        <v>120</v>
      </c>
      <c r="Q3743" s="14" t="s">
        <v>139</v>
      </c>
    </row>
    <row r="3744" spans="1:17" ht="12.75" hidden="1" customHeight="1">
      <c r="A3744" s="13">
        <v>91106101089</v>
      </c>
      <c r="B3744" s="14" t="s">
        <v>3861</v>
      </c>
      <c r="C3744" s="14">
        <v>144</v>
      </c>
      <c r="D3744" s="14">
        <v>0</v>
      </c>
      <c r="E3744" s="14">
        <v>0</v>
      </c>
      <c r="F3744" s="14">
        <v>0</v>
      </c>
      <c r="G3744" s="11">
        <f t="shared" si="234"/>
        <v>144</v>
      </c>
      <c r="H3744" s="12">
        <f t="shared" si="235"/>
        <v>0</v>
      </c>
      <c r="I3744" s="324" t="s">
        <v>4123</v>
      </c>
      <c r="J3744" s="17">
        <f>VLOOKUP(A3744,'TB 2023'!B:J,9,0)</f>
        <v>144</v>
      </c>
      <c r="K3744" s="18">
        <f t="shared" si="233"/>
        <v>0</v>
      </c>
      <c r="L3744" s="17">
        <f>VLOOKUP(A3744,'TB 2023'!B:M,12,0)</f>
        <v>0</v>
      </c>
      <c r="M3744" s="18">
        <f t="shared" si="236"/>
        <v>0</v>
      </c>
      <c r="N3744" s="14" t="e">
        <f>VLOOKUP(A3744,[1]Sheet1!$A$1:$D$65536,4,0)</f>
        <v>#N/A</v>
      </c>
      <c r="P3744" s="14" t="s">
        <v>120</v>
      </c>
      <c r="Q3744" s="14" t="s">
        <v>139</v>
      </c>
    </row>
    <row r="3745" spans="1:17" ht="12.75" hidden="1" customHeight="1">
      <c r="A3745" s="13">
        <v>91106101090</v>
      </c>
      <c r="B3745" s="14" t="s">
        <v>3862</v>
      </c>
      <c r="C3745" s="14">
        <v>748</v>
      </c>
      <c r="D3745" s="14">
        <v>0</v>
      </c>
      <c r="E3745" s="14">
        <v>0</v>
      </c>
      <c r="F3745" s="14">
        <v>0</v>
      </c>
      <c r="G3745" s="11">
        <f t="shared" si="234"/>
        <v>748</v>
      </c>
      <c r="H3745" s="12">
        <f t="shared" si="235"/>
        <v>0</v>
      </c>
      <c r="I3745" s="324" t="s">
        <v>4123</v>
      </c>
      <c r="J3745" s="17">
        <f>VLOOKUP(A3745,'TB 2023'!B:J,9,0)</f>
        <v>748</v>
      </c>
      <c r="K3745" s="18">
        <f t="shared" si="233"/>
        <v>0</v>
      </c>
      <c r="L3745" s="17">
        <f>VLOOKUP(A3745,'TB 2023'!B:M,12,0)</f>
        <v>0</v>
      </c>
      <c r="M3745" s="18">
        <f t="shared" si="236"/>
        <v>0</v>
      </c>
      <c r="N3745" s="14" t="e">
        <f>VLOOKUP(A3745,[1]Sheet1!$A$1:$D$65536,4,0)</f>
        <v>#N/A</v>
      </c>
      <c r="P3745" s="14" t="s">
        <v>120</v>
      </c>
      <c r="Q3745" s="14" t="s">
        <v>139</v>
      </c>
    </row>
    <row r="3746" spans="1:17" ht="12.75" hidden="1" customHeight="1">
      <c r="A3746" s="13">
        <v>91106101091</v>
      </c>
      <c r="B3746" s="14" t="s">
        <v>3863</v>
      </c>
      <c r="C3746" s="14">
        <v>3973.67</v>
      </c>
      <c r="D3746" s="14">
        <v>0</v>
      </c>
      <c r="E3746" s="14">
        <v>5361.4000000000005</v>
      </c>
      <c r="F3746" s="14">
        <v>8536.07</v>
      </c>
      <c r="G3746" s="11">
        <f t="shared" si="234"/>
        <v>799</v>
      </c>
      <c r="H3746" s="12">
        <f t="shared" si="235"/>
        <v>0</v>
      </c>
      <c r="I3746" s="324" t="s">
        <v>4123</v>
      </c>
      <c r="J3746" s="17">
        <f>VLOOKUP(A3746,'TB 2023'!B:J,9,0)</f>
        <v>3973.67</v>
      </c>
      <c r="K3746" s="18">
        <f t="shared" si="233"/>
        <v>0</v>
      </c>
      <c r="L3746" s="17">
        <f>VLOOKUP(A3746,'TB 2023'!B:M,12,0)</f>
        <v>8536.07</v>
      </c>
      <c r="M3746" s="18">
        <f t="shared" si="236"/>
        <v>0</v>
      </c>
      <c r="N3746" s="14" t="e">
        <f>VLOOKUP(A3746,[1]Sheet1!$A$1:$D$65536,4,0)</f>
        <v>#N/A</v>
      </c>
      <c r="P3746" s="14" t="s">
        <v>120</v>
      </c>
      <c r="Q3746" s="14" t="s">
        <v>139</v>
      </c>
    </row>
    <row r="3747" spans="1:17" ht="12.75" hidden="1" customHeight="1">
      <c r="A3747" s="13">
        <v>91106101092</v>
      </c>
      <c r="B3747" s="14" t="s">
        <v>3864</v>
      </c>
      <c r="C3747" s="14">
        <v>640</v>
      </c>
      <c r="D3747" s="14">
        <v>0</v>
      </c>
      <c r="E3747" s="14">
        <v>0</v>
      </c>
      <c r="F3747" s="14">
        <v>48</v>
      </c>
      <c r="G3747" s="11">
        <f t="shared" si="234"/>
        <v>592</v>
      </c>
      <c r="H3747" s="12">
        <f t="shared" si="235"/>
        <v>0</v>
      </c>
      <c r="I3747" s="324" t="s">
        <v>4123</v>
      </c>
      <c r="J3747" s="17">
        <f>VLOOKUP(A3747,'TB 2023'!B:J,9,0)</f>
        <v>640</v>
      </c>
      <c r="K3747" s="18">
        <f t="shared" si="233"/>
        <v>0</v>
      </c>
      <c r="L3747" s="17">
        <f>VLOOKUP(A3747,'TB 2023'!B:M,12,0)</f>
        <v>48</v>
      </c>
      <c r="M3747" s="18">
        <f t="shared" si="236"/>
        <v>0</v>
      </c>
      <c r="N3747" s="14" t="e">
        <f>VLOOKUP(A3747,[1]Sheet1!$A$1:$D$65536,4,0)</f>
        <v>#N/A</v>
      </c>
      <c r="P3747" s="14" t="s">
        <v>120</v>
      </c>
      <c r="Q3747" s="14" t="s">
        <v>139</v>
      </c>
    </row>
    <row r="3748" spans="1:17" ht="12.75" hidden="1" customHeight="1">
      <c r="A3748" s="13">
        <v>91106101093</v>
      </c>
      <c r="B3748" s="14" t="s">
        <v>3865</v>
      </c>
      <c r="C3748" s="14">
        <v>0</v>
      </c>
      <c r="D3748" s="14">
        <v>0</v>
      </c>
      <c r="E3748" s="14">
        <v>300</v>
      </c>
      <c r="F3748" s="14">
        <v>75</v>
      </c>
      <c r="G3748" s="11">
        <f t="shared" si="234"/>
        <v>225</v>
      </c>
      <c r="H3748" s="12">
        <f t="shared" si="235"/>
        <v>0</v>
      </c>
      <c r="I3748" s="324" t="s">
        <v>4123</v>
      </c>
      <c r="J3748" s="17">
        <f>VLOOKUP(A3748,'TB 2023'!B:J,9,0)</f>
        <v>0</v>
      </c>
      <c r="K3748" s="18">
        <f t="shared" si="233"/>
        <v>0</v>
      </c>
      <c r="L3748" s="17">
        <f>VLOOKUP(A3748,'TB 2023'!B:M,12,0)</f>
        <v>75</v>
      </c>
      <c r="M3748" s="18">
        <f t="shared" si="236"/>
        <v>0</v>
      </c>
      <c r="N3748" s="14" t="e">
        <f>VLOOKUP(A3748,[1]Sheet1!$A$1:$D$65536,4,0)</f>
        <v>#N/A</v>
      </c>
      <c r="P3748" s="14" t="s">
        <v>120</v>
      </c>
      <c r="Q3748" s="14" t="s">
        <v>139</v>
      </c>
    </row>
    <row r="3749" spans="1:17" ht="12.75" hidden="1" customHeight="1">
      <c r="A3749" s="13">
        <v>91106101094</v>
      </c>
      <c r="B3749" s="14" t="s">
        <v>3866</v>
      </c>
      <c r="C3749" s="14">
        <v>0</v>
      </c>
      <c r="D3749" s="14">
        <v>0</v>
      </c>
      <c r="E3749" s="14">
        <v>5544</v>
      </c>
      <c r="F3749" s="14">
        <v>1144</v>
      </c>
      <c r="G3749" s="11">
        <f t="shared" si="234"/>
        <v>4400</v>
      </c>
      <c r="H3749" s="12">
        <f t="shared" si="235"/>
        <v>0</v>
      </c>
      <c r="I3749" s="324" t="s">
        <v>4123</v>
      </c>
      <c r="J3749" s="17">
        <f>VLOOKUP(A3749,'TB 2023'!B:J,9,0)</f>
        <v>0</v>
      </c>
      <c r="K3749" s="18">
        <f t="shared" si="233"/>
        <v>0</v>
      </c>
      <c r="L3749" s="17">
        <f>VLOOKUP(A3749,'TB 2023'!B:M,12,0)</f>
        <v>1144</v>
      </c>
      <c r="M3749" s="18">
        <f t="shared" si="236"/>
        <v>0</v>
      </c>
      <c r="N3749" s="14" t="e">
        <f>VLOOKUP(A3749,[1]Sheet1!$A$1:$D$65536,4,0)</f>
        <v>#N/A</v>
      </c>
      <c r="P3749" s="14" t="s">
        <v>120</v>
      </c>
      <c r="Q3749" s="14" t="s">
        <v>139</v>
      </c>
    </row>
    <row r="3750" spans="1:17" ht="12.75" hidden="1" customHeight="1">
      <c r="A3750" s="13">
        <v>91106101095</v>
      </c>
      <c r="B3750" s="14" t="s">
        <v>3867</v>
      </c>
      <c r="C3750" s="14">
        <v>0</v>
      </c>
      <c r="D3750" s="14">
        <v>0</v>
      </c>
      <c r="E3750" s="14">
        <v>1200</v>
      </c>
      <c r="F3750" s="14">
        <v>705</v>
      </c>
      <c r="G3750" s="11">
        <f t="shared" si="234"/>
        <v>495</v>
      </c>
      <c r="H3750" s="12">
        <f t="shared" si="235"/>
        <v>0</v>
      </c>
      <c r="I3750" s="324" t="s">
        <v>4123</v>
      </c>
      <c r="J3750" s="17">
        <f>VLOOKUP(A3750,'TB 2023'!B:J,9,0)</f>
        <v>0</v>
      </c>
      <c r="K3750" s="18">
        <f t="shared" si="233"/>
        <v>0</v>
      </c>
      <c r="L3750" s="17">
        <f>VLOOKUP(A3750,'TB 2023'!B:M,12,0)</f>
        <v>705</v>
      </c>
      <c r="M3750" s="18">
        <f t="shared" si="236"/>
        <v>0</v>
      </c>
      <c r="N3750" s="14" t="e">
        <f>VLOOKUP(A3750,[1]Sheet1!$A$1:$D$65536,4,0)</f>
        <v>#N/A</v>
      </c>
      <c r="P3750" s="14" t="s">
        <v>120</v>
      </c>
      <c r="Q3750" s="14" t="s">
        <v>139</v>
      </c>
    </row>
    <row r="3751" spans="1:17" ht="12.75" hidden="1" customHeight="1">
      <c r="A3751" s="13">
        <v>91106101096</v>
      </c>
      <c r="B3751" s="14" t="s">
        <v>3868</v>
      </c>
      <c r="C3751" s="14">
        <v>0</v>
      </c>
      <c r="D3751" s="14">
        <v>0</v>
      </c>
      <c r="E3751" s="14">
        <v>300</v>
      </c>
      <c r="F3751" s="14">
        <v>0</v>
      </c>
      <c r="G3751" s="11">
        <f t="shared" si="234"/>
        <v>300</v>
      </c>
      <c r="H3751" s="12">
        <f t="shared" si="235"/>
        <v>0</v>
      </c>
      <c r="I3751" s="324" t="s">
        <v>4123</v>
      </c>
      <c r="J3751" s="17">
        <f>VLOOKUP(A3751,'TB 2023'!B:J,9,0)</f>
        <v>0</v>
      </c>
      <c r="K3751" s="18">
        <f t="shared" si="233"/>
        <v>0</v>
      </c>
      <c r="L3751" s="17">
        <f>VLOOKUP(A3751,'TB 2023'!B:M,12,0)</f>
        <v>0</v>
      </c>
      <c r="M3751" s="18">
        <f t="shared" si="236"/>
        <v>0</v>
      </c>
      <c r="N3751" s="14" t="e">
        <f>VLOOKUP(A3751,[1]Sheet1!$A$1:$D$65536,4,0)</f>
        <v>#N/A</v>
      </c>
      <c r="P3751" s="14" t="s">
        <v>120</v>
      </c>
      <c r="Q3751" s="14" t="s">
        <v>139</v>
      </c>
    </row>
    <row r="3752" spans="1:17" ht="12.75" hidden="1" customHeight="1">
      <c r="A3752" s="13">
        <v>91106101097</v>
      </c>
      <c r="B3752" s="14" t="s">
        <v>3869</v>
      </c>
      <c r="C3752" s="14">
        <v>0</v>
      </c>
      <c r="D3752" s="14">
        <v>0</v>
      </c>
      <c r="E3752" s="14">
        <v>4602.4000000000005</v>
      </c>
      <c r="F3752" s="14">
        <v>26.400000000000002</v>
      </c>
      <c r="G3752" s="11">
        <f t="shared" si="234"/>
        <v>4576.0000000000009</v>
      </c>
      <c r="H3752" s="12">
        <f t="shared" si="235"/>
        <v>0</v>
      </c>
      <c r="I3752" s="324" t="s">
        <v>4123</v>
      </c>
      <c r="J3752" s="17">
        <f>VLOOKUP(A3752,'TB 2023'!B:J,9,0)</f>
        <v>0</v>
      </c>
      <c r="K3752" s="18">
        <f t="shared" si="233"/>
        <v>0</v>
      </c>
      <c r="L3752" s="17">
        <f>VLOOKUP(A3752,'TB 2023'!B:M,12,0)</f>
        <v>26.400000000000002</v>
      </c>
      <c r="M3752" s="18">
        <f t="shared" si="236"/>
        <v>0</v>
      </c>
      <c r="N3752" s="14" t="e">
        <f>VLOOKUP(A3752,[1]Sheet1!$A$1:$D$65536,4,0)</f>
        <v>#N/A</v>
      </c>
      <c r="P3752" s="14" t="s">
        <v>120</v>
      </c>
      <c r="Q3752" s="14" t="s">
        <v>139</v>
      </c>
    </row>
    <row r="3753" spans="1:17" ht="12.75" hidden="1" customHeight="1">
      <c r="A3753" s="13">
        <v>91106101098</v>
      </c>
      <c r="B3753" s="14" t="s">
        <v>3870</v>
      </c>
      <c r="C3753" s="14">
        <v>0</v>
      </c>
      <c r="D3753" s="14">
        <v>0</v>
      </c>
      <c r="E3753" s="14">
        <v>1920</v>
      </c>
      <c r="F3753" s="14">
        <v>1728</v>
      </c>
      <c r="G3753" s="11">
        <f t="shared" si="234"/>
        <v>192</v>
      </c>
      <c r="H3753" s="12">
        <f t="shared" si="235"/>
        <v>0</v>
      </c>
      <c r="I3753" s="324" t="s">
        <v>4123</v>
      </c>
      <c r="J3753" s="17">
        <f>VLOOKUP(A3753,'TB 2023'!B:J,9,0)</f>
        <v>0</v>
      </c>
      <c r="K3753" s="18">
        <f t="shared" si="233"/>
        <v>0</v>
      </c>
      <c r="L3753" s="17">
        <f>VLOOKUP(A3753,'TB 2023'!B:M,12,0)</f>
        <v>1728</v>
      </c>
      <c r="M3753" s="18">
        <f t="shared" si="236"/>
        <v>0</v>
      </c>
      <c r="N3753" s="14" t="e">
        <f>VLOOKUP(A3753,[1]Sheet1!$A$1:$D$65536,4,0)</f>
        <v>#N/A</v>
      </c>
      <c r="P3753" s="14" t="s">
        <v>120</v>
      </c>
      <c r="Q3753" s="14" t="s">
        <v>139</v>
      </c>
    </row>
    <row r="3754" spans="1:17" ht="12.75" hidden="1" customHeight="1">
      <c r="A3754" s="13">
        <v>91106101099</v>
      </c>
      <c r="B3754" s="14" t="s">
        <v>3871</v>
      </c>
      <c r="C3754" s="14">
        <v>0</v>
      </c>
      <c r="D3754" s="14">
        <v>0</v>
      </c>
      <c r="E3754" s="14">
        <v>9020</v>
      </c>
      <c r="F3754" s="14">
        <v>469</v>
      </c>
      <c r="G3754" s="11">
        <f t="shared" si="234"/>
        <v>8551</v>
      </c>
      <c r="H3754" s="12">
        <f t="shared" si="235"/>
        <v>0</v>
      </c>
      <c r="I3754" s="324" t="s">
        <v>4123</v>
      </c>
      <c r="J3754" s="17">
        <f>VLOOKUP(A3754,'TB 2023'!B:J,9,0)</f>
        <v>0</v>
      </c>
      <c r="K3754" s="18">
        <f t="shared" si="233"/>
        <v>0</v>
      </c>
      <c r="L3754" s="17">
        <f>VLOOKUP(A3754,'TB 2023'!B:M,12,0)</f>
        <v>469</v>
      </c>
      <c r="M3754" s="18">
        <f t="shared" si="236"/>
        <v>0</v>
      </c>
      <c r="N3754" s="14" t="e">
        <f>VLOOKUP(A3754,[1]Sheet1!$A$1:$D$65536,4,0)</f>
        <v>#N/A</v>
      </c>
      <c r="P3754" s="14" t="s">
        <v>120</v>
      </c>
      <c r="Q3754" s="14" t="s">
        <v>139</v>
      </c>
    </row>
    <row r="3755" spans="1:17" ht="12.75" hidden="1" customHeight="1">
      <c r="A3755" s="13">
        <v>91106101100</v>
      </c>
      <c r="B3755" s="14" t="s">
        <v>3872</v>
      </c>
      <c r="C3755" s="14">
        <v>0</v>
      </c>
      <c r="D3755" s="14">
        <v>0</v>
      </c>
      <c r="E3755" s="14">
        <v>5067</v>
      </c>
      <c r="F3755" s="14">
        <v>3159</v>
      </c>
      <c r="G3755" s="11">
        <f t="shared" si="234"/>
        <v>1908</v>
      </c>
      <c r="H3755" s="12">
        <f t="shared" si="235"/>
        <v>0</v>
      </c>
      <c r="I3755" s="324" t="s">
        <v>4123</v>
      </c>
      <c r="J3755" s="17">
        <f>VLOOKUP(A3755,'TB 2023'!B:J,9,0)</f>
        <v>0</v>
      </c>
      <c r="K3755" s="18">
        <f t="shared" si="233"/>
        <v>0</v>
      </c>
      <c r="L3755" s="17">
        <f>VLOOKUP(A3755,'TB 2023'!B:M,12,0)</f>
        <v>3159</v>
      </c>
      <c r="M3755" s="18">
        <f t="shared" si="236"/>
        <v>0</v>
      </c>
      <c r="N3755" s="14" t="e">
        <f>VLOOKUP(A3755,[1]Sheet1!$A$1:$D$65536,4,0)</f>
        <v>#N/A</v>
      </c>
      <c r="P3755" s="14" t="s">
        <v>120</v>
      </c>
      <c r="Q3755" s="14" t="s">
        <v>139</v>
      </c>
    </row>
    <row r="3756" spans="1:17" ht="12.75" hidden="1" customHeight="1">
      <c r="A3756" s="13">
        <v>91106101101</v>
      </c>
      <c r="B3756" s="14" t="s">
        <v>3873</v>
      </c>
      <c r="C3756" s="14">
        <v>0</v>
      </c>
      <c r="D3756" s="14">
        <v>0</v>
      </c>
      <c r="E3756" s="14">
        <v>23236.2</v>
      </c>
      <c r="F3756" s="14">
        <v>23236.2</v>
      </c>
      <c r="G3756" s="11">
        <f t="shared" si="234"/>
        <v>0</v>
      </c>
      <c r="H3756" s="12">
        <f t="shared" si="235"/>
        <v>0</v>
      </c>
      <c r="I3756" s="324" t="s">
        <v>4123</v>
      </c>
      <c r="J3756" s="17">
        <f>VLOOKUP(A3756,'TB 2023'!B:J,9,0)</f>
        <v>0</v>
      </c>
      <c r="K3756" s="18">
        <f t="shared" si="233"/>
        <v>0</v>
      </c>
      <c r="L3756" s="17">
        <f>VLOOKUP(A3756,'TB 2023'!B:M,12,0)</f>
        <v>23236.2</v>
      </c>
      <c r="M3756" s="18">
        <f t="shared" si="236"/>
        <v>0</v>
      </c>
      <c r="N3756" s="14" t="e">
        <f>VLOOKUP(A3756,[1]Sheet1!$A$1:$D$65536,4,0)</f>
        <v>#N/A</v>
      </c>
      <c r="P3756" s="14" t="s">
        <v>120</v>
      </c>
      <c r="Q3756" s="14" t="s">
        <v>139</v>
      </c>
    </row>
    <row r="3757" spans="1:17" ht="12.75" hidden="1" customHeight="1">
      <c r="A3757" s="13">
        <v>91106101102</v>
      </c>
      <c r="B3757" s="14" t="s">
        <v>3874</v>
      </c>
      <c r="C3757" s="14">
        <v>0</v>
      </c>
      <c r="D3757" s="14">
        <v>0</v>
      </c>
      <c r="E3757" s="14">
        <v>23832</v>
      </c>
      <c r="F3757" s="14">
        <v>23832</v>
      </c>
      <c r="G3757" s="11">
        <f t="shared" si="234"/>
        <v>0</v>
      </c>
      <c r="H3757" s="12">
        <f t="shared" si="235"/>
        <v>0</v>
      </c>
      <c r="I3757" s="324" t="s">
        <v>4123</v>
      </c>
      <c r="J3757" s="17">
        <f>VLOOKUP(A3757,'TB 2023'!B:J,9,0)</f>
        <v>0</v>
      </c>
      <c r="K3757" s="18">
        <f t="shared" si="233"/>
        <v>0</v>
      </c>
      <c r="L3757" s="17">
        <f>VLOOKUP(A3757,'TB 2023'!B:M,12,0)</f>
        <v>23832</v>
      </c>
      <c r="M3757" s="18">
        <f t="shared" si="236"/>
        <v>0</v>
      </c>
      <c r="N3757" s="14" t="e">
        <f>VLOOKUP(A3757,[1]Sheet1!$A$1:$D$65536,4,0)</f>
        <v>#N/A</v>
      </c>
      <c r="P3757" s="14" t="s">
        <v>120</v>
      </c>
      <c r="Q3757" s="14" t="s">
        <v>139</v>
      </c>
    </row>
    <row r="3758" spans="1:17" ht="12.75" hidden="1" customHeight="1">
      <c r="A3758" s="13">
        <v>91106101103</v>
      </c>
      <c r="B3758" s="14" t="s">
        <v>3875</v>
      </c>
      <c r="C3758" s="14">
        <v>0</v>
      </c>
      <c r="D3758" s="14">
        <v>0</v>
      </c>
      <c r="E3758" s="14">
        <v>10237.5</v>
      </c>
      <c r="F3758" s="14">
        <v>8212.5</v>
      </c>
      <c r="G3758" s="11">
        <f t="shared" si="234"/>
        <v>2025</v>
      </c>
      <c r="H3758" s="12">
        <f t="shared" si="235"/>
        <v>0</v>
      </c>
      <c r="I3758" s="324" t="s">
        <v>4123</v>
      </c>
      <c r="J3758" s="17">
        <f>VLOOKUP(A3758,'TB 2023'!B:J,9,0)</f>
        <v>0</v>
      </c>
      <c r="K3758" s="18">
        <f t="shared" si="233"/>
        <v>0</v>
      </c>
      <c r="L3758" s="17">
        <f>VLOOKUP(A3758,'TB 2023'!B:M,12,0)</f>
        <v>8212.5</v>
      </c>
      <c r="M3758" s="18">
        <f t="shared" si="236"/>
        <v>0</v>
      </c>
      <c r="N3758" s="14" t="e">
        <f>VLOOKUP(A3758,[1]Sheet1!$A$1:$D$65536,4,0)</f>
        <v>#N/A</v>
      </c>
      <c r="P3758" s="14" t="s">
        <v>120</v>
      </c>
      <c r="Q3758" s="14" t="s">
        <v>139</v>
      </c>
    </row>
    <row r="3759" spans="1:17" ht="12.75" hidden="1" customHeight="1">
      <c r="A3759" s="13">
        <v>91106101104</v>
      </c>
      <c r="B3759" s="14" t="s">
        <v>3876</v>
      </c>
      <c r="C3759" s="14">
        <v>0</v>
      </c>
      <c r="D3759" s="14">
        <v>0</v>
      </c>
      <c r="E3759" s="14">
        <v>77868</v>
      </c>
      <c r="F3759" s="14">
        <v>63612</v>
      </c>
      <c r="G3759" s="11">
        <f t="shared" si="234"/>
        <v>14256</v>
      </c>
      <c r="H3759" s="12">
        <f t="shared" si="235"/>
        <v>0</v>
      </c>
      <c r="I3759" s="324" t="s">
        <v>4123</v>
      </c>
      <c r="J3759" s="17">
        <f>VLOOKUP(A3759,'TB 2023'!B:J,9,0)</f>
        <v>0</v>
      </c>
      <c r="K3759" s="18">
        <f t="shared" si="233"/>
        <v>0</v>
      </c>
      <c r="L3759" s="17">
        <f>VLOOKUP(A3759,'TB 2023'!B:M,12,0)</f>
        <v>63612</v>
      </c>
      <c r="M3759" s="18">
        <f t="shared" si="236"/>
        <v>0</v>
      </c>
      <c r="N3759" s="14" t="e">
        <f>VLOOKUP(A3759,[1]Sheet1!$A$1:$D$65536,4,0)</f>
        <v>#N/A</v>
      </c>
      <c r="P3759" s="14" t="s">
        <v>120</v>
      </c>
      <c r="Q3759" s="14" t="s">
        <v>139</v>
      </c>
    </row>
    <row r="3760" spans="1:17" ht="12.75" hidden="1" customHeight="1">
      <c r="A3760" s="13">
        <v>91106101105</v>
      </c>
      <c r="B3760" s="14" t="s">
        <v>3877</v>
      </c>
      <c r="C3760" s="14">
        <v>0</v>
      </c>
      <c r="D3760" s="14">
        <v>0</v>
      </c>
      <c r="E3760" s="14">
        <v>6902.4000000000005</v>
      </c>
      <c r="F3760" s="14">
        <v>5334.4000000000005</v>
      </c>
      <c r="G3760" s="11">
        <f t="shared" si="234"/>
        <v>1568</v>
      </c>
      <c r="H3760" s="12">
        <f t="shared" si="235"/>
        <v>0</v>
      </c>
      <c r="I3760" s="324" t="s">
        <v>4123</v>
      </c>
      <c r="J3760" s="17">
        <f>VLOOKUP(A3760,'TB 2023'!B:J,9,0)</f>
        <v>0</v>
      </c>
      <c r="K3760" s="18">
        <f t="shared" si="233"/>
        <v>0</v>
      </c>
      <c r="L3760" s="17">
        <f>VLOOKUP(A3760,'TB 2023'!B:M,12,0)</f>
        <v>5334.4000000000005</v>
      </c>
      <c r="M3760" s="18">
        <f t="shared" si="236"/>
        <v>0</v>
      </c>
      <c r="N3760" s="14" t="e">
        <f>VLOOKUP(A3760,[1]Sheet1!$A$1:$D$65536,4,0)</f>
        <v>#N/A</v>
      </c>
      <c r="P3760" s="14" t="s">
        <v>120</v>
      </c>
      <c r="Q3760" s="14" t="s">
        <v>139</v>
      </c>
    </row>
    <row r="3761" spans="1:17" ht="12.75" hidden="1" customHeight="1">
      <c r="A3761" s="13">
        <v>91106101106</v>
      </c>
      <c r="B3761" s="14" t="s">
        <v>3878</v>
      </c>
      <c r="C3761" s="14">
        <v>0</v>
      </c>
      <c r="D3761" s="14">
        <v>0</v>
      </c>
      <c r="E3761" s="14">
        <v>1593</v>
      </c>
      <c r="F3761" s="14">
        <v>1593</v>
      </c>
      <c r="G3761" s="11">
        <f t="shared" si="234"/>
        <v>0</v>
      </c>
      <c r="H3761" s="12">
        <f t="shared" si="235"/>
        <v>0</v>
      </c>
      <c r="I3761" s="324" t="s">
        <v>4123</v>
      </c>
      <c r="J3761" s="17">
        <f>VLOOKUP(A3761,'TB 2023'!B:J,9,0)</f>
        <v>0</v>
      </c>
      <c r="K3761" s="18">
        <f t="shared" si="233"/>
        <v>0</v>
      </c>
      <c r="L3761" s="17">
        <f>VLOOKUP(A3761,'TB 2023'!B:M,12,0)</f>
        <v>1593</v>
      </c>
      <c r="M3761" s="18">
        <f t="shared" si="236"/>
        <v>0</v>
      </c>
      <c r="N3761" s="14" t="e">
        <f>VLOOKUP(A3761,[1]Sheet1!$A$1:$D$65536,4,0)</f>
        <v>#N/A</v>
      </c>
      <c r="P3761" s="14" t="s">
        <v>120</v>
      </c>
      <c r="Q3761" s="14" t="s">
        <v>139</v>
      </c>
    </row>
    <row r="3762" spans="1:17" ht="12.75" hidden="1" customHeight="1">
      <c r="A3762" s="13">
        <v>91106101107</v>
      </c>
      <c r="B3762" s="14" t="s">
        <v>3879</v>
      </c>
      <c r="C3762" s="14">
        <v>0</v>
      </c>
      <c r="D3762" s="14">
        <v>0</v>
      </c>
      <c r="E3762" s="14">
        <v>3200</v>
      </c>
      <c r="F3762" s="14">
        <v>2240</v>
      </c>
      <c r="G3762" s="11">
        <f t="shared" si="234"/>
        <v>960</v>
      </c>
      <c r="H3762" s="12">
        <f t="shared" si="235"/>
        <v>0</v>
      </c>
      <c r="I3762" s="324" t="s">
        <v>4123</v>
      </c>
      <c r="J3762" s="17">
        <f>VLOOKUP(A3762,'TB 2023'!B:J,9,0)</f>
        <v>0</v>
      </c>
      <c r="K3762" s="18">
        <f t="shared" si="233"/>
        <v>0</v>
      </c>
      <c r="L3762" s="17">
        <f>VLOOKUP(A3762,'TB 2023'!B:M,12,0)</f>
        <v>2240</v>
      </c>
      <c r="M3762" s="18">
        <f t="shared" si="236"/>
        <v>0</v>
      </c>
      <c r="N3762" s="14" t="e">
        <f>VLOOKUP(A3762,[1]Sheet1!$A$1:$D$65536,4,0)</f>
        <v>#N/A</v>
      </c>
      <c r="P3762" s="14" t="s">
        <v>120</v>
      </c>
      <c r="Q3762" s="14" t="s">
        <v>139</v>
      </c>
    </row>
    <row r="3763" spans="1:17" ht="12.75" hidden="1" customHeight="1">
      <c r="A3763" s="13">
        <v>91106101108</v>
      </c>
      <c r="B3763" s="14" t="s">
        <v>3880</v>
      </c>
      <c r="C3763" s="14">
        <v>0</v>
      </c>
      <c r="D3763" s="14">
        <v>0</v>
      </c>
      <c r="E3763" s="14">
        <v>3200</v>
      </c>
      <c r="F3763" s="14">
        <v>3040</v>
      </c>
      <c r="G3763" s="11">
        <f t="shared" si="234"/>
        <v>160</v>
      </c>
      <c r="H3763" s="12">
        <f t="shared" si="235"/>
        <v>0</v>
      </c>
      <c r="I3763" s="324" t="s">
        <v>4123</v>
      </c>
      <c r="J3763" s="17">
        <f>VLOOKUP(A3763,'TB 2023'!B:J,9,0)</f>
        <v>0</v>
      </c>
      <c r="K3763" s="18">
        <f t="shared" si="233"/>
        <v>0</v>
      </c>
      <c r="L3763" s="17">
        <f>VLOOKUP(A3763,'TB 2023'!B:M,12,0)</f>
        <v>3040</v>
      </c>
      <c r="M3763" s="18">
        <f t="shared" si="236"/>
        <v>0</v>
      </c>
      <c r="N3763" s="14" t="e">
        <f>VLOOKUP(A3763,[1]Sheet1!$A$1:$D$65536,4,0)</f>
        <v>#N/A</v>
      </c>
      <c r="P3763" s="14" t="s">
        <v>120</v>
      </c>
      <c r="Q3763" s="14" t="s">
        <v>139</v>
      </c>
    </row>
    <row r="3764" spans="1:17" ht="12.75" hidden="1" customHeight="1">
      <c r="A3764" s="13">
        <v>91106101109</v>
      </c>
      <c r="B3764" s="14" t="s">
        <v>4267</v>
      </c>
      <c r="C3764" s="14">
        <v>0</v>
      </c>
      <c r="D3764" s="14">
        <v>0</v>
      </c>
      <c r="E3764" s="14">
        <v>3520</v>
      </c>
      <c r="F3764" s="14">
        <v>2256</v>
      </c>
      <c r="G3764" s="11">
        <f t="shared" si="234"/>
        <v>1264</v>
      </c>
      <c r="H3764" s="12">
        <f t="shared" si="235"/>
        <v>0</v>
      </c>
      <c r="I3764" s="324" t="s">
        <v>4123</v>
      </c>
      <c r="J3764" s="17">
        <f>VLOOKUP(A3764,'TB 2023'!B:J,9,0)</f>
        <v>0</v>
      </c>
      <c r="K3764" s="18">
        <f t="shared" si="233"/>
        <v>0</v>
      </c>
      <c r="L3764" s="17">
        <f>VLOOKUP(A3764,'TB 2023'!B:M,12,0)</f>
        <v>2256</v>
      </c>
      <c r="M3764" s="18">
        <f t="shared" si="236"/>
        <v>0</v>
      </c>
      <c r="N3764" s="14" t="e">
        <f>VLOOKUP(A3764,[1]Sheet1!$A$1:$D$65536,4,0)</f>
        <v>#N/A</v>
      </c>
      <c r="P3764" s="14" t="s">
        <v>120</v>
      </c>
      <c r="Q3764" s="14" t="s">
        <v>139</v>
      </c>
    </row>
    <row r="3765" spans="1:17" ht="12.75" hidden="1" customHeight="1">
      <c r="A3765" s="13">
        <v>91106102001</v>
      </c>
      <c r="B3765" s="14" t="s">
        <v>3881</v>
      </c>
      <c r="C3765" s="14">
        <v>248</v>
      </c>
      <c r="D3765" s="14">
        <v>0</v>
      </c>
      <c r="E3765" s="14">
        <v>418.5</v>
      </c>
      <c r="F3765" s="14">
        <v>666.5</v>
      </c>
      <c r="G3765" s="11">
        <f t="shared" si="234"/>
        <v>0</v>
      </c>
      <c r="H3765" s="12">
        <f t="shared" si="235"/>
        <v>0</v>
      </c>
      <c r="I3765" s="324" t="s">
        <v>4123</v>
      </c>
      <c r="J3765" s="17">
        <f>VLOOKUP(A3765,'TB 2023'!B:J,9,0)</f>
        <v>248</v>
      </c>
      <c r="K3765" s="18">
        <f t="shared" si="233"/>
        <v>0</v>
      </c>
      <c r="L3765" s="17">
        <f>VLOOKUP(A3765,'TB 2023'!B:M,12,0)</f>
        <v>666.5</v>
      </c>
      <c r="M3765" s="18">
        <f t="shared" si="236"/>
        <v>0</v>
      </c>
      <c r="N3765" s="14" t="e">
        <f>VLOOKUP(A3765,[1]Sheet1!$A$1:$D$65536,4,0)</f>
        <v>#N/A</v>
      </c>
      <c r="P3765" s="14" t="s">
        <v>120</v>
      </c>
      <c r="Q3765" s="14" t="s">
        <v>139</v>
      </c>
    </row>
    <row r="3766" spans="1:17" ht="12.75" hidden="1" customHeight="1">
      <c r="A3766" s="13">
        <v>91106102002</v>
      </c>
      <c r="B3766" s="14" t="s">
        <v>3882</v>
      </c>
      <c r="C3766" s="14">
        <v>5029.43</v>
      </c>
      <c r="D3766" s="14">
        <v>0</v>
      </c>
      <c r="E3766" s="14">
        <v>0</v>
      </c>
      <c r="F3766" s="14">
        <v>59.43</v>
      </c>
      <c r="G3766" s="11">
        <f t="shared" si="234"/>
        <v>4970</v>
      </c>
      <c r="H3766" s="12">
        <f t="shared" si="235"/>
        <v>0</v>
      </c>
      <c r="I3766" s="324" t="s">
        <v>4123</v>
      </c>
      <c r="J3766" s="17">
        <f>VLOOKUP(A3766,'TB 2023'!B:J,9,0)</f>
        <v>5029.43</v>
      </c>
      <c r="K3766" s="18">
        <f t="shared" si="233"/>
        <v>0</v>
      </c>
      <c r="L3766" s="17">
        <f>VLOOKUP(A3766,'TB 2023'!B:M,12,0)</f>
        <v>59.43</v>
      </c>
      <c r="M3766" s="18">
        <f t="shared" si="236"/>
        <v>0</v>
      </c>
      <c r="N3766" s="14" t="e">
        <f>VLOOKUP(A3766,[1]Sheet1!$A$1:$D$65536,4,0)</f>
        <v>#N/A</v>
      </c>
      <c r="P3766" s="14" t="s">
        <v>120</v>
      </c>
      <c r="Q3766" s="14" t="s">
        <v>139</v>
      </c>
    </row>
    <row r="3767" spans="1:17" ht="12.75" hidden="1" customHeight="1">
      <c r="A3767" s="13">
        <v>91106102003</v>
      </c>
      <c r="B3767" s="14" t="s">
        <v>3883</v>
      </c>
      <c r="C3767" s="14">
        <v>0</v>
      </c>
      <c r="D3767" s="14">
        <v>0</v>
      </c>
      <c r="E3767" s="14">
        <v>128990</v>
      </c>
      <c r="F3767" s="14">
        <v>99470</v>
      </c>
      <c r="G3767" s="11">
        <f t="shared" si="234"/>
        <v>29520</v>
      </c>
      <c r="H3767" s="12">
        <f t="shared" si="235"/>
        <v>0</v>
      </c>
      <c r="I3767" s="324" t="s">
        <v>4123</v>
      </c>
      <c r="J3767" s="17">
        <f>VLOOKUP(A3767,'TB 2023'!B:J,9,0)</f>
        <v>0</v>
      </c>
      <c r="K3767" s="18">
        <f t="shared" si="233"/>
        <v>0</v>
      </c>
      <c r="L3767" s="17">
        <f>VLOOKUP(A3767,'TB 2023'!B:M,12,0)</f>
        <v>99470</v>
      </c>
      <c r="M3767" s="18">
        <f t="shared" si="236"/>
        <v>0</v>
      </c>
      <c r="N3767" s="14" t="e">
        <f>VLOOKUP(A3767,[1]Sheet1!$A$1:$D$65536,4,0)</f>
        <v>#N/A</v>
      </c>
      <c r="P3767" s="14" t="s">
        <v>120</v>
      </c>
      <c r="Q3767" s="14" t="s">
        <v>139</v>
      </c>
    </row>
    <row r="3768" spans="1:17" ht="12.75" hidden="1" customHeight="1">
      <c r="A3768" s="13">
        <v>91106102004</v>
      </c>
      <c r="B3768" s="14" t="s">
        <v>3884</v>
      </c>
      <c r="C3768" s="14">
        <v>0</v>
      </c>
      <c r="D3768" s="14">
        <v>0</v>
      </c>
      <c r="E3768" s="14">
        <v>0</v>
      </c>
      <c r="F3768" s="14">
        <v>0</v>
      </c>
      <c r="G3768" s="11">
        <f t="shared" si="234"/>
        <v>0</v>
      </c>
      <c r="H3768" s="12">
        <f t="shared" si="235"/>
        <v>0</v>
      </c>
      <c r="I3768" s="324" t="s">
        <v>4123</v>
      </c>
      <c r="J3768" s="17">
        <f>VLOOKUP(A3768,'TB 2023'!B:J,9,0)</f>
        <v>0</v>
      </c>
      <c r="K3768" s="18">
        <f t="shared" ref="K3768:K3831" si="237">J3768-C3768</f>
        <v>0</v>
      </c>
      <c r="L3768" s="17">
        <f>VLOOKUP(A3768,'TB 2023'!B:M,12,0)</f>
        <v>0</v>
      </c>
      <c r="M3768" s="18">
        <f t="shared" si="236"/>
        <v>0</v>
      </c>
      <c r="N3768" s="14" t="e">
        <f>VLOOKUP(A3768,[1]Sheet1!$A$1:$D$65536,4,0)</f>
        <v>#N/A</v>
      </c>
      <c r="P3768" s="14" t="s">
        <v>120</v>
      </c>
      <c r="Q3768" s="14" t="s">
        <v>139</v>
      </c>
    </row>
    <row r="3769" spans="1:17" ht="12.75" hidden="1" customHeight="1">
      <c r="A3769" s="13">
        <v>91106102005</v>
      </c>
      <c r="B3769" s="14" t="s">
        <v>3885</v>
      </c>
      <c r="C3769" s="14">
        <v>2366</v>
      </c>
      <c r="D3769" s="14">
        <v>0</v>
      </c>
      <c r="E3769" s="14">
        <v>2730</v>
      </c>
      <c r="F3769" s="14">
        <v>2912</v>
      </c>
      <c r="G3769" s="11">
        <f t="shared" si="234"/>
        <v>2184</v>
      </c>
      <c r="H3769" s="12">
        <f t="shared" si="235"/>
        <v>0</v>
      </c>
      <c r="I3769" s="324" t="s">
        <v>4123</v>
      </c>
      <c r="J3769" s="17">
        <f>VLOOKUP(A3769,'TB 2023'!B:J,9,0)</f>
        <v>2366</v>
      </c>
      <c r="K3769" s="18">
        <f t="shared" si="237"/>
        <v>0</v>
      </c>
      <c r="L3769" s="17">
        <f>VLOOKUP(A3769,'TB 2023'!B:M,12,0)</f>
        <v>2912</v>
      </c>
      <c r="M3769" s="18">
        <f t="shared" si="236"/>
        <v>0</v>
      </c>
      <c r="N3769" s="14" t="e">
        <f>VLOOKUP(A3769,[1]Sheet1!$A$1:$D$65536,4,0)</f>
        <v>#N/A</v>
      </c>
      <c r="P3769" s="14" t="s">
        <v>120</v>
      </c>
      <c r="Q3769" s="14" t="s">
        <v>139</v>
      </c>
    </row>
    <row r="3770" spans="1:17" ht="12.75" hidden="1" customHeight="1">
      <c r="A3770" s="13">
        <v>91106102006</v>
      </c>
      <c r="B3770" s="14" t="s">
        <v>3886</v>
      </c>
      <c r="C3770" s="14">
        <v>6942</v>
      </c>
      <c r="D3770" s="14">
        <v>0</v>
      </c>
      <c r="E3770" s="14">
        <v>0</v>
      </c>
      <c r="F3770" s="14">
        <v>1924</v>
      </c>
      <c r="G3770" s="11">
        <f t="shared" si="234"/>
        <v>5018</v>
      </c>
      <c r="H3770" s="12">
        <f t="shared" si="235"/>
        <v>0</v>
      </c>
      <c r="I3770" s="324" t="s">
        <v>4123</v>
      </c>
      <c r="J3770" s="17">
        <f>VLOOKUP(A3770,'TB 2023'!B:J,9,0)</f>
        <v>6942</v>
      </c>
      <c r="K3770" s="18">
        <f t="shared" si="237"/>
        <v>0</v>
      </c>
      <c r="L3770" s="17">
        <f>VLOOKUP(A3770,'TB 2023'!B:M,12,0)</f>
        <v>1924</v>
      </c>
      <c r="M3770" s="18">
        <f t="shared" si="236"/>
        <v>0</v>
      </c>
      <c r="N3770" s="14" t="e">
        <f>VLOOKUP(A3770,[1]Sheet1!$A$1:$D$65536,4,0)</f>
        <v>#N/A</v>
      </c>
      <c r="P3770" s="14" t="s">
        <v>120</v>
      </c>
      <c r="Q3770" s="14" t="s">
        <v>139</v>
      </c>
    </row>
    <row r="3771" spans="1:17" ht="12.75" hidden="1" customHeight="1">
      <c r="A3771" s="13">
        <v>91106102007</v>
      </c>
      <c r="B3771" s="14" t="s">
        <v>3887</v>
      </c>
      <c r="C3771" s="14">
        <v>3786.75</v>
      </c>
      <c r="D3771" s="14">
        <v>0</v>
      </c>
      <c r="E3771" s="14">
        <v>1425.45</v>
      </c>
      <c r="F3771" s="14">
        <v>5212.2</v>
      </c>
      <c r="G3771" s="11">
        <f t="shared" si="234"/>
        <v>0</v>
      </c>
      <c r="H3771" s="12">
        <f t="shared" si="235"/>
        <v>0</v>
      </c>
      <c r="I3771" s="324" t="s">
        <v>4123</v>
      </c>
      <c r="J3771" s="17">
        <f>VLOOKUP(A3771,'TB 2023'!B:J,9,0)</f>
        <v>3786.75</v>
      </c>
      <c r="K3771" s="18">
        <f t="shared" si="237"/>
        <v>0</v>
      </c>
      <c r="L3771" s="17">
        <f>VLOOKUP(A3771,'TB 2023'!B:M,12,0)</f>
        <v>5212.2</v>
      </c>
      <c r="M3771" s="18">
        <f t="shared" si="236"/>
        <v>0</v>
      </c>
      <c r="N3771" s="14" t="e">
        <f>VLOOKUP(A3771,[1]Sheet1!$A$1:$D$65536,4,0)</f>
        <v>#N/A</v>
      </c>
      <c r="P3771" s="14" t="s">
        <v>120</v>
      </c>
      <c r="Q3771" s="14" t="s">
        <v>139</v>
      </c>
    </row>
    <row r="3772" spans="1:17" ht="12.75" hidden="1" customHeight="1">
      <c r="A3772" s="13">
        <v>91106102008</v>
      </c>
      <c r="B3772" s="14" t="s">
        <v>3888</v>
      </c>
      <c r="C3772" s="14">
        <v>992</v>
      </c>
      <c r="D3772" s="14">
        <v>0</v>
      </c>
      <c r="E3772" s="14">
        <v>0</v>
      </c>
      <c r="F3772" s="14">
        <v>16</v>
      </c>
      <c r="G3772" s="11">
        <f t="shared" si="234"/>
        <v>976</v>
      </c>
      <c r="H3772" s="12">
        <f t="shared" si="235"/>
        <v>0</v>
      </c>
      <c r="I3772" s="324" t="s">
        <v>4123</v>
      </c>
      <c r="J3772" s="17">
        <f>VLOOKUP(A3772,'TB 2023'!B:J,9,0)</f>
        <v>992</v>
      </c>
      <c r="K3772" s="18">
        <f t="shared" si="237"/>
        <v>0</v>
      </c>
      <c r="L3772" s="17">
        <f>VLOOKUP(A3772,'TB 2023'!B:M,12,0)</f>
        <v>16</v>
      </c>
      <c r="M3772" s="18">
        <f t="shared" si="236"/>
        <v>0</v>
      </c>
      <c r="N3772" s="14" t="e">
        <f>VLOOKUP(A3772,[1]Sheet1!$A$1:$D$65536,4,0)</f>
        <v>#N/A</v>
      </c>
      <c r="P3772" s="14" t="s">
        <v>120</v>
      </c>
      <c r="Q3772" s="14" t="s">
        <v>139</v>
      </c>
    </row>
    <row r="3773" spans="1:17" ht="12.75" hidden="1" customHeight="1">
      <c r="A3773" s="13">
        <v>91106102009</v>
      </c>
      <c r="B3773" s="14" t="s">
        <v>3889</v>
      </c>
      <c r="C3773" s="14">
        <v>2645.88</v>
      </c>
      <c r="D3773" s="14">
        <v>0</v>
      </c>
      <c r="E3773" s="14">
        <v>2976</v>
      </c>
      <c r="F3773" s="14">
        <v>4533.88</v>
      </c>
      <c r="G3773" s="11">
        <f t="shared" si="234"/>
        <v>1088</v>
      </c>
      <c r="H3773" s="12">
        <f t="shared" si="235"/>
        <v>0</v>
      </c>
      <c r="I3773" s="324" t="s">
        <v>4123</v>
      </c>
      <c r="J3773" s="17">
        <f>VLOOKUP(A3773,'TB 2023'!B:J,9,0)</f>
        <v>2645.88</v>
      </c>
      <c r="K3773" s="18">
        <f t="shared" si="237"/>
        <v>0</v>
      </c>
      <c r="L3773" s="17">
        <f>VLOOKUP(A3773,'TB 2023'!B:M,12,0)</f>
        <v>4533.88</v>
      </c>
      <c r="M3773" s="18">
        <f t="shared" si="236"/>
        <v>0</v>
      </c>
      <c r="N3773" s="14" t="e">
        <f>VLOOKUP(A3773,[1]Sheet1!$A$1:$D$65536,4,0)</f>
        <v>#N/A</v>
      </c>
      <c r="P3773" s="14" t="s">
        <v>120</v>
      </c>
      <c r="Q3773" s="14" t="s">
        <v>139</v>
      </c>
    </row>
    <row r="3774" spans="1:17" ht="12.75" hidden="1" customHeight="1">
      <c r="A3774" s="13">
        <v>91106102010</v>
      </c>
      <c r="B3774" s="14" t="s">
        <v>3890</v>
      </c>
      <c r="C3774" s="14">
        <v>0</v>
      </c>
      <c r="D3774" s="14">
        <v>0</v>
      </c>
      <c r="E3774" s="14">
        <v>2639</v>
      </c>
      <c r="F3774" s="14">
        <v>565.5</v>
      </c>
      <c r="G3774" s="11">
        <f t="shared" si="234"/>
        <v>2073.5</v>
      </c>
      <c r="H3774" s="12">
        <f t="shared" si="235"/>
        <v>0</v>
      </c>
      <c r="I3774" s="324" t="s">
        <v>4123</v>
      </c>
      <c r="J3774" s="17">
        <f>VLOOKUP(A3774,'TB 2023'!B:J,9,0)</f>
        <v>0</v>
      </c>
      <c r="K3774" s="18">
        <f t="shared" si="237"/>
        <v>0</v>
      </c>
      <c r="L3774" s="17">
        <f>VLOOKUP(A3774,'TB 2023'!B:M,12,0)</f>
        <v>565.5</v>
      </c>
      <c r="M3774" s="18">
        <f t="shared" si="236"/>
        <v>0</v>
      </c>
      <c r="N3774" s="14" t="e">
        <f>VLOOKUP(A3774,[1]Sheet1!$A$1:$D$65536,4,0)</f>
        <v>#N/A</v>
      </c>
      <c r="P3774" s="14" t="s">
        <v>120</v>
      </c>
      <c r="Q3774" s="14" t="s">
        <v>139</v>
      </c>
    </row>
    <row r="3775" spans="1:17" ht="12.75" hidden="1" customHeight="1">
      <c r="A3775" s="13">
        <v>91106102011</v>
      </c>
      <c r="B3775" s="14" t="s">
        <v>3891</v>
      </c>
      <c r="C3775" s="14">
        <v>136</v>
      </c>
      <c r="D3775" s="14">
        <v>0</v>
      </c>
      <c r="E3775" s="14">
        <v>0</v>
      </c>
      <c r="F3775" s="14">
        <v>68</v>
      </c>
      <c r="G3775" s="11">
        <f t="shared" si="234"/>
        <v>68</v>
      </c>
      <c r="H3775" s="12">
        <f t="shared" si="235"/>
        <v>0</v>
      </c>
      <c r="I3775" s="324" t="s">
        <v>4123</v>
      </c>
      <c r="J3775" s="17">
        <f>VLOOKUP(A3775,'TB 2023'!B:J,9,0)</f>
        <v>136</v>
      </c>
      <c r="K3775" s="18">
        <f t="shared" si="237"/>
        <v>0</v>
      </c>
      <c r="L3775" s="17">
        <f>VLOOKUP(A3775,'TB 2023'!B:M,12,0)</f>
        <v>68</v>
      </c>
      <c r="M3775" s="18">
        <f t="shared" si="236"/>
        <v>0</v>
      </c>
      <c r="N3775" s="14" t="e">
        <f>VLOOKUP(A3775,[1]Sheet1!$A$1:$D$65536,4,0)</f>
        <v>#N/A</v>
      </c>
      <c r="P3775" s="14" t="s">
        <v>120</v>
      </c>
      <c r="Q3775" s="14" t="s">
        <v>139</v>
      </c>
    </row>
    <row r="3776" spans="1:17" ht="12.75" hidden="1" customHeight="1">
      <c r="A3776" s="13">
        <v>91106102012</v>
      </c>
      <c r="B3776" s="14" t="s">
        <v>3892</v>
      </c>
      <c r="C3776" s="14">
        <v>0</v>
      </c>
      <c r="D3776" s="14">
        <v>0</v>
      </c>
      <c r="E3776" s="14">
        <v>0</v>
      </c>
      <c r="F3776" s="14">
        <v>0</v>
      </c>
      <c r="G3776" s="11">
        <f t="shared" si="234"/>
        <v>0</v>
      </c>
      <c r="H3776" s="12">
        <f t="shared" si="235"/>
        <v>0</v>
      </c>
      <c r="I3776" s="324" t="s">
        <v>4123</v>
      </c>
      <c r="J3776" s="17">
        <f>VLOOKUP(A3776,'TB 2023'!B:J,9,0)</f>
        <v>0</v>
      </c>
      <c r="K3776" s="18">
        <f t="shared" si="237"/>
        <v>0</v>
      </c>
      <c r="L3776" s="17">
        <f>VLOOKUP(A3776,'TB 2023'!B:M,12,0)</f>
        <v>0</v>
      </c>
      <c r="M3776" s="18">
        <f t="shared" si="236"/>
        <v>0</v>
      </c>
      <c r="N3776" s="14" t="e">
        <f>VLOOKUP(A3776,[1]Sheet1!$A$1:$D$65536,4,0)</f>
        <v>#N/A</v>
      </c>
      <c r="P3776" s="14" t="s">
        <v>120</v>
      </c>
      <c r="Q3776" s="14" t="s">
        <v>139</v>
      </c>
    </row>
    <row r="3777" spans="1:17" ht="12.75" hidden="1" customHeight="1">
      <c r="A3777" s="13">
        <v>91106102013</v>
      </c>
      <c r="B3777" s="14" t="s">
        <v>3893</v>
      </c>
      <c r="C3777" s="14">
        <v>0</v>
      </c>
      <c r="D3777" s="14">
        <v>0</v>
      </c>
      <c r="E3777" s="14">
        <v>0</v>
      </c>
      <c r="F3777" s="14">
        <v>0</v>
      </c>
      <c r="G3777" s="11">
        <f t="shared" si="234"/>
        <v>0</v>
      </c>
      <c r="H3777" s="12">
        <f t="shared" si="235"/>
        <v>0</v>
      </c>
      <c r="I3777" s="324" t="s">
        <v>4123</v>
      </c>
      <c r="J3777" s="17">
        <f>VLOOKUP(A3777,'TB 2023'!B:J,9,0)</f>
        <v>0</v>
      </c>
      <c r="K3777" s="18">
        <f t="shared" si="237"/>
        <v>0</v>
      </c>
      <c r="L3777" s="17">
        <f>VLOOKUP(A3777,'TB 2023'!B:M,12,0)</f>
        <v>0</v>
      </c>
      <c r="M3777" s="18">
        <f t="shared" si="236"/>
        <v>0</v>
      </c>
      <c r="N3777" s="14" t="e">
        <f>VLOOKUP(A3777,[1]Sheet1!$A$1:$D$65536,4,0)</f>
        <v>#N/A</v>
      </c>
      <c r="P3777" s="14" t="s">
        <v>120</v>
      </c>
      <c r="Q3777" s="14" t="s">
        <v>139</v>
      </c>
    </row>
    <row r="3778" spans="1:17" ht="12.75" hidden="1" customHeight="1">
      <c r="A3778" s="13">
        <v>91106102014</v>
      </c>
      <c r="B3778" s="14" t="s">
        <v>3894</v>
      </c>
      <c r="C3778" s="14">
        <v>4445.91</v>
      </c>
      <c r="D3778" s="14">
        <v>0</v>
      </c>
      <c r="E3778" s="14">
        <v>57163.67</v>
      </c>
      <c r="F3778" s="14">
        <v>48757.58</v>
      </c>
      <c r="G3778" s="11">
        <f t="shared" si="234"/>
        <v>12852</v>
      </c>
      <c r="H3778" s="12">
        <f t="shared" si="235"/>
        <v>0</v>
      </c>
      <c r="I3778" s="324" t="s">
        <v>4123</v>
      </c>
      <c r="J3778" s="17">
        <f>VLOOKUP(A3778,'TB 2023'!B:J,9,0)</f>
        <v>4445.91</v>
      </c>
      <c r="K3778" s="18">
        <f t="shared" si="237"/>
        <v>0</v>
      </c>
      <c r="L3778" s="17">
        <f>VLOOKUP(A3778,'TB 2023'!B:M,12,0)</f>
        <v>48757.58</v>
      </c>
      <c r="M3778" s="18">
        <f t="shared" si="236"/>
        <v>0</v>
      </c>
      <c r="N3778" s="14" t="e">
        <f>VLOOKUP(A3778,[1]Sheet1!$A$1:$D$65536,4,0)</f>
        <v>#N/A</v>
      </c>
      <c r="P3778" s="14" t="s">
        <v>120</v>
      </c>
      <c r="Q3778" s="14" t="s">
        <v>139</v>
      </c>
    </row>
    <row r="3779" spans="1:17" ht="12.75" hidden="1" customHeight="1">
      <c r="A3779" s="13">
        <v>91106102015</v>
      </c>
      <c r="B3779" s="14" t="s">
        <v>3895</v>
      </c>
      <c r="C3779" s="14">
        <v>0</v>
      </c>
      <c r="D3779" s="14">
        <v>0</v>
      </c>
      <c r="E3779" s="14">
        <v>0</v>
      </c>
      <c r="F3779" s="14">
        <v>0</v>
      </c>
      <c r="G3779" s="11">
        <f t="shared" si="234"/>
        <v>0</v>
      </c>
      <c r="H3779" s="12">
        <f t="shared" si="235"/>
        <v>0</v>
      </c>
      <c r="I3779" s="324" t="s">
        <v>4123</v>
      </c>
      <c r="J3779" s="17">
        <f>VLOOKUP(A3779,'TB 2023'!B:J,9,0)</f>
        <v>0</v>
      </c>
      <c r="K3779" s="18">
        <f t="shared" si="237"/>
        <v>0</v>
      </c>
      <c r="L3779" s="17">
        <f>VLOOKUP(A3779,'TB 2023'!B:M,12,0)</f>
        <v>0</v>
      </c>
      <c r="M3779" s="18">
        <f t="shared" si="236"/>
        <v>0</v>
      </c>
      <c r="N3779" s="14" t="e">
        <f>VLOOKUP(A3779,[1]Sheet1!$A$1:$D$65536,4,0)</f>
        <v>#N/A</v>
      </c>
      <c r="P3779" s="14" t="s">
        <v>120</v>
      </c>
      <c r="Q3779" s="14" t="s">
        <v>139</v>
      </c>
    </row>
    <row r="3780" spans="1:17" ht="12.75" hidden="1" customHeight="1">
      <c r="A3780" s="13">
        <v>91106102016</v>
      </c>
      <c r="B3780" s="14" t="s">
        <v>3896</v>
      </c>
      <c r="C3780" s="14">
        <v>0</v>
      </c>
      <c r="D3780" s="14">
        <v>0</v>
      </c>
      <c r="E3780" s="14">
        <v>0</v>
      </c>
      <c r="F3780" s="14">
        <v>0</v>
      </c>
      <c r="G3780" s="11">
        <f t="shared" si="234"/>
        <v>0</v>
      </c>
      <c r="H3780" s="12">
        <f t="shared" si="235"/>
        <v>0</v>
      </c>
      <c r="I3780" s="324" t="s">
        <v>4123</v>
      </c>
      <c r="J3780" s="17">
        <f>VLOOKUP(A3780,'TB 2023'!B:J,9,0)</f>
        <v>0</v>
      </c>
      <c r="K3780" s="18">
        <f t="shared" si="237"/>
        <v>0</v>
      </c>
      <c r="L3780" s="17">
        <f>VLOOKUP(A3780,'TB 2023'!B:M,12,0)</f>
        <v>0</v>
      </c>
      <c r="M3780" s="18">
        <f t="shared" si="236"/>
        <v>0</v>
      </c>
      <c r="N3780" s="14" t="e">
        <f>VLOOKUP(A3780,[1]Sheet1!$A$1:$D$65536,4,0)</f>
        <v>#N/A</v>
      </c>
      <c r="P3780" s="14" t="s">
        <v>120</v>
      </c>
      <c r="Q3780" s="14" t="s">
        <v>139</v>
      </c>
    </row>
    <row r="3781" spans="1:17" ht="12.75" hidden="1" customHeight="1">
      <c r="A3781" s="13">
        <v>91106102017</v>
      </c>
      <c r="B3781" s="14" t="s">
        <v>3897</v>
      </c>
      <c r="C3781" s="14">
        <v>617.61</v>
      </c>
      <c r="D3781" s="14">
        <v>0</v>
      </c>
      <c r="E3781" s="14">
        <v>0</v>
      </c>
      <c r="F3781" s="14">
        <v>385.11</v>
      </c>
      <c r="G3781" s="11">
        <f t="shared" si="234"/>
        <v>232.5</v>
      </c>
      <c r="H3781" s="12">
        <f t="shared" si="235"/>
        <v>0</v>
      </c>
      <c r="I3781" s="324" t="s">
        <v>4123</v>
      </c>
      <c r="J3781" s="17">
        <f>VLOOKUP(A3781,'TB 2023'!B:J,9,0)</f>
        <v>617.61</v>
      </c>
      <c r="K3781" s="18">
        <f t="shared" si="237"/>
        <v>0</v>
      </c>
      <c r="L3781" s="17">
        <f>VLOOKUP(A3781,'TB 2023'!B:M,12,0)</f>
        <v>385.11</v>
      </c>
      <c r="M3781" s="18">
        <f t="shared" si="236"/>
        <v>0</v>
      </c>
      <c r="N3781" s="14" t="e">
        <f>VLOOKUP(A3781,[1]Sheet1!$A$1:$D$65536,4,0)</f>
        <v>#N/A</v>
      </c>
      <c r="P3781" s="14" t="s">
        <v>120</v>
      </c>
      <c r="Q3781" s="14" t="s">
        <v>139</v>
      </c>
    </row>
    <row r="3782" spans="1:17" ht="12.75" hidden="1" customHeight="1">
      <c r="A3782" s="13">
        <v>91106102018</v>
      </c>
      <c r="B3782" s="14" t="s">
        <v>4268</v>
      </c>
      <c r="C3782" s="14">
        <v>0</v>
      </c>
      <c r="D3782" s="14">
        <v>0</v>
      </c>
      <c r="E3782" s="14">
        <v>2160</v>
      </c>
      <c r="F3782" s="14">
        <v>900</v>
      </c>
      <c r="G3782" s="11">
        <f t="shared" ref="G3782:G3845" si="238">IF((C3782+E3782)-(D3782+F3782)&lt;0,0,(C3782+E3782)-(D3782+F3782))</f>
        <v>1260</v>
      </c>
      <c r="H3782" s="12">
        <f t="shared" ref="H3782:H3845" si="239">-IF((C3782+E3782)-(D3782+F3782)&lt;0,(C3782+E3782)-(D3782+F3782),0)</f>
        <v>0</v>
      </c>
      <c r="I3782" s="324" t="s">
        <v>4123</v>
      </c>
      <c r="J3782" s="17">
        <f>VLOOKUP(A3782,'TB 2023'!B:J,9,0)</f>
        <v>0</v>
      </c>
      <c r="K3782" s="18">
        <f t="shared" si="237"/>
        <v>0</v>
      </c>
      <c r="L3782" s="17">
        <f>VLOOKUP(A3782,'TB 2023'!B:M,12,0)</f>
        <v>900</v>
      </c>
      <c r="M3782" s="18">
        <f t="shared" ref="M3782:M3845" si="240">L3782-F3782</f>
        <v>0</v>
      </c>
      <c r="N3782" s="14" t="e">
        <f>VLOOKUP(A3782,[1]Sheet1!$A$1:$D$65536,4,0)</f>
        <v>#N/A</v>
      </c>
      <c r="P3782" s="14" t="s">
        <v>120</v>
      </c>
      <c r="Q3782" s="14" t="s">
        <v>139</v>
      </c>
    </row>
    <row r="3783" spans="1:17" ht="12.75" hidden="1" customHeight="1">
      <c r="A3783" s="13">
        <v>91106102019</v>
      </c>
      <c r="B3783" s="14" t="s">
        <v>3899</v>
      </c>
      <c r="C3783" s="14">
        <v>0</v>
      </c>
      <c r="D3783" s="14">
        <v>0</v>
      </c>
      <c r="E3783" s="14">
        <v>0</v>
      </c>
      <c r="F3783" s="14">
        <v>0</v>
      </c>
      <c r="G3783" s="11">
        <f t="shared" si="238"/>
        <v>0</v>
      </c>
      <c r="H3783" s="12">
        <f t="shared" si="239"/>
        <v>0</v>
      </c>
      <c r="I3783" s="324" t="s">
        <v>4123</v>
      </c>
      <c r="J3783" s="17">
        <f>VLOOKUP(A3783,'TB 2023'!B:J,9,0)</f>
        <v>0</v>
      </c>
      <c r="K3783" s="18">
        <f t="shared" si="237"/>
        <v>0</v>
      </c>
      <c r="L3783" s="17">
        <f>VLOOKUP(A3783,'TB 2023'!B:M,12,0)</f>
        <v>0</v>
      </c>
      <c r="M3783" s="18">
        <f t="shared" si="240"/>
        <v>0</v>
      </c>
      <c r="N3783" s="14" t="e">
        <f>VLOOKUP(A3783,[1]Sheet1!$A$1:$D$65536,4,0)</f>
        <v>#N/A</v>
      </c>
      <c r="P3783" s="14" t="s">
        <v>120</v>
      </c>
      <c r="Q3783" s="14" t="s">
        <v>139</v>
      </c>
    </row>
    <row r="3784" spans="1:17" ht="12.75" hidden="1" customHeight="1">
      <c r="A3784" s="13">
        <v>91106102020</v>
      </c>
      <c r="B3784" s="14" t="s">
        <v>3900</v>
      </c>
      <c r="C3784" s="14">
        <v>0</v>
      </c>
      <c r="D3784" s="14">
        <v>0</v>
      </c>
      <c r="E3784" s="14">
        <v>0</v>
      </c>
      <c r="F3784" s="14">
        <v>0</v>
      </c>
      <c r="G3784" s="11">
        <f t="shared" si="238"/>
        <v>0</v>
      </c>
      <c r="H3784" s="12">
        <f t="shared" si="239"/>
        <v>0</v>
      </c>
      <c r="I3784" s="324" t="s">
        <v>4123</v>
      </c>
      <c r="J3784" s="17">
        <f>VLOOKUP(A3784,'TB 2023'!B:J,9,0)</f>
        <v>0</v>
      </c>
      <c r="K3784" s="18">
        <f t="shared" si="237"/>
        <v>0</v>
      </c>
      <c r="L3784" s="17">
        <f>VLOOKUP(A3784,'TB 2023'!B:M,12,0)</f>
        <v>0</v>
      </c>
      <c r="M3784" s="18">
        <f t="shared" si="240"/>
        <v>0</v>
      </c>
      <c r="N3784" s="14" t="e">
        <f>VLOOKUP(A3784,[1]Sheet1!$A$1:$D$65536,4,0)</f>
        <v>#N/A</v>
      </c>
      <c r="P3784" s="14" t="s">
        <v>120</v>
      </c>
      <c r="Q3784" s="14" t="s">
        <v>139</v>
      </c>
    </row>
    <row r="3785" spans="1:17" ht="12.75" hidden="1" customHeight="1">
      <c r="A3785" s="13">
        <v>91106102021</v>
      </c>
      <c r="B3785" s="14" t="s">
        <v>3901</v>
      </c>
      <c r="C3785" s="14">
        <v>0</v>
      </c>
      <c r="D3785" s="14">
        <v>0</v>
      </c>
      <c r="E3785" s="14">
        <v>0</v>
      </c>
      <c r="F3785" s="14">
        <v>0</v>
      </c>
      <c r="G3785" s="11">
        <f t="shared" si="238"/>
        <v>0</v>
      </c>
      <c r="H3785" s="12">
        <f t="shared" si="239"/>
        <v>0</v>
      </c>
      <c r="I3785" s="324" t="s">
        <v>4123</v>
      </c>
      <c r="J3785" s="17">
        <f>VLOOKUP(A3785,'TB 2023'!B:J,9,0)</f>
        <v>0</v>
      </c>
      <c r="K3785" s="18">
        <f t="shared" si="237"/>
        <v>0</v>
      </c>
      <c r="L3785" s="17">
        <f>VLOOKUP(A3785,'TB 2023'!B:M,12,0)</f>
        <v>0</v>
      </c>
      <c r="M3785" s="18">
        <f t="shared" si="240"/>
        <v>0</v>
      </c>
      <c r="N3785" s="14" t="e">
        <f>VLOOKUP(A3785,[1]Sheet1!$A$1:$D$65536,4,0)</f>
        <v>#N/A</v>
      </c>
      <c r="P3785" s="14" t="s">
        <v>120</v>
      </c>
      <c r="Q3785" s="14" t="s">
        <v>139</v>
      </c>
    </row>
    <row r="3786" spans="1:17" ht="12.75" hidden="1" customHeight="1">
      <c r="A3786" s="13">
        <v>91106102022</v>
      </c>
      <c r="B3786" s="14" t="s">
        <v>3902</v>
      </c>
      <c r="C3786" s="14">
        <v>0</v>
      </c>
      <c r="D3786" s="14">
        <v>0</v>
      </c>
      <c r="E3786" s="14">
        <v>0</v>
      </c>
      <c r="F3786" s="14">
        <v>0</v>
      </c>
      <c r="G3786" s="11">
        <f t="shared" si="238"/>
        <v>0</v>
      </c>
      <c r="H3786" s="12">
        <f t="shared" si="239"/>
        <v>0</v>
      </c>
      <c r="I3786" s="324" t="s">
        <v>4123</v>
      </c>
      <c r="J3786" s="17">
        <f>VLOOKUP(A3786,'TB 2023'!B:J,9,0)</f>
        <v>0</v>
      </c>
      <c r="K3786" s="18">
        <f t="shared" si="237"/>
        <v>0</v>
      </c>
      <c r="L3786" s="17">
        <f>VLOOKUP(A3786,'TB 2023'!B:M,12,0)</f>
        <v>0</v>
      </c>
      <c r="M3786" s="18">
        <f t="shared" si="240"/>
        <v>0</v>
      </c>
      <c r="N3786" s="14" t="e">
        <f>VLOOKUP(A3786,[1]Sheet1!$A$1:$D$65536,4,0)</f>
        <v>#N/A</v>
      </c>
      <c r="P3786" s="14" t="s">
        <v>120</v>
      </c>
      <c r="Q3786" s="14" t="s">
        <v>139</v>
      </c>
    </row>
    <row r="3787" spans="1:17" ht="12.75" hidden="1" customHeight="1">
      <c r="A3787" s="13">
        <v>91106102023</v>
      </c>
      <c r="B3787" s="14" t="s">
        <v>3903</v>
      </c>
      <c r="C3787" s="14">
        <v>0</v>
      </c>
      <c r="D3787" s="14">
        <v>0</v>
      </c>
      <c r="E3787" s="14">
        <v>0</v>
      </c>
      <c r="F3787" s="14">
        <v>0</v>
      </c>
      <c r="G3787" s="11">
        <f t="shared" si="238"/>
        <v>0</v>
      </c>
      <c r="H3787" s="12">
        <f t="shared" si="239"/>
        <v>0</v>
      </c>
      <c r="I3787" s="324" t="s">
        <v>4123</v>
      </c>
      <c r="J3787" s="17">
        <f>VLOOKUP(A3787,'TB 2023'!B:J,9,0)</f>
        <v>0</v>
      </c>
      <c r="K3787" s="18">
        <f t="shared" si="237"/>
        <v>0</v>
      </c>
      <c r="L3787" s="17">
        <f>VLOOKUP(A3787,'TB 2023'!B:M,12,0)</f>
        <v>0</v>
      </c>
      <c r="M3787" s="18">
        <f t="shared" si="240"/>
        <v>0</v>
      </c>
      <c r="N3787" s="14" t="e">
        <f>VLOOKUP(A3787,[1]Sheet1!$A$1:$D$65536,4,0)</f>
        <v>#N/A</v>
      </c>
      <c r="P3787" s="14" t="s">
        <v>120</v>
      </c>
      <c r="Q3787" s="14" t="s">
        <v>139</v>
      </c>
    </row>
    <row r="3788" spans="1:17" ht="12.75" hidden="1" customHeight="1">
      <c r="A3788" s="13">
        <v>91106102024</v>
      </c>
      <c r="B3788" s="14" t="s">
        <v>3904</v>
      </c>
      <c r="C3788" s="14">
        <v>2272.39</v>
      </c>
      <c r="D3788" s="14">
        <v>0</v>
      </c>
      <c r="E3788" s="14">
        <v>588.16999999999996</v>
      </c>
      <c r="F3788" s="14">
        <v>2860.56</v>
      </c>
      <c r="G3788" s="11">
        <f t="shared" si="238"/>
        <v>0</v>
      </c>
      <c r="H3788" s="12">
        <f t="shared" si="239"/>
        <v>0</v>
      </c>
      <c r="I3788" s="324" t="s">
        <v>4123</v>
      </c>
      <c r="J3788" s="17">
        <f>VLOOKUP(A3788,'TB 2023'!B:J,9,0)</f>
        <v>2272.39</v>
      </c>
      <c r="K3788" s="18">
        <f t="shared" si="237"/>
        <v>0</v>
      </c>
      <c r="L3788" s="17">
        <f>VLOOKUP(A3788,'TB 2023'!B:M,12,0)</f>
        <v>2860.56</v>
      </c>
      <c r="M3788" s="18">
        <f t="shared" si="240"/>
        <v>0</v>
      </c>
      <c r="N3788" s="14" t="e">
        <f>VLOOKUP(A3788,[1]Sheet1!$A$1:$D$65536,4,0)</f>
        <v>#N/A</v>
      </c>
      <c r="P3788" s="14" t="s">
        <v>120</v>
      </c>
      <c r="Q3788" s="14" t="s">
        <v>139</v>
      </c>
    </row>
    <row r="3789" spans="1:17" ht="12.75" hidden="1" customHeight="1">
      <c r="A3789" s="13">
        <v>91106102025</v>
      </c>
      <c r="B3789" s="14" t="s">
        <v>3905</v>
      </c>
      <c r="C3789" s="14">
        <v>0</v>
      </c>
      <c r="D3789" s="14">
        <v>0</v>
      </c>
      <c r="E3789" s="14">
        <v>0</v>
      </c>
      <c r="F3789" s="14">
        <v>0</v>
      </c>
      <c r="G3789" s="11">
        <f t="shared" si="238"/>
        <v>0</v>
      </c>
      <c r="H3789" s="12">
        <f t="shared" si="239"/>
        <v>0</v>
      </c>
      <c r="I3789" s="324" t="s">
        <v>4123</v>
      </c>
      <c r="J3789" s="17">
        <f>VLOOKUP(A3789,'TB 2023'!B:J,9,0)</f>
        <v>0</v>
      </c>
      <c r="K3789" s="18">
        <f t="shared" si="237"/>
        <v>0</v>
      </c>
      <c r="L3789" s="17">
        <f>VLOOKUP(A3789,'TB 2023'!B:M,12,0)</f>
        <v>0</v>
      </c>
      <c r="M3789" s="18">
        <f t="shared" si="240"/>
        <v>0</v>
      </c>
      <c r="N3789" s="14" t="e">
        <f>VLOOKUP(A3789,[1]Sheet1!$A$1:$D$65536,4,0)</f>
        <v>#N/A</v>
      </c>
      <c r="P3789" s="14" t="s">
        <v>120</v>
      </c>
      <c r="Q3789" s="14" t="s">
        <v>139</v>
      </c>
    </row>
    <row r="3790" spans="1:17" ht="12.75" hidden="1" customHeight="1">
      <c r="A3790" s="13">
        <v>91106102026</v>
      </c>
      <c r="B3790" s="14" t="s">
        <v>3906</v>
      </c>
      <c r="C3790" s="14">
        <v>0</v>
      </c>
      <c r="D3790" s="14">
        <v>0</v>
      </c>
      <c r="E3790" s="14">
        <v>0</v>
      </c>
      <c r="F3790" s="14">
        <v>0</v>
      </c>
      <c r="G3790" s="11">
        <f t="shared" si="238"/>
        <v>0</v>
      </c>
      <c r="H3790" s="12">
        <f t="shared" si="239"/>
        <v>0</v>
      </c>
      <c r="I3790" s="324" t="s">
        <v>4123</v>
      </c>
      <c r="J3790" s="17">
        <f>VLOOKUP(A3790,'TB 2023'!B:J,9,0)</f>
        <v>0</v>
      </c>
      <c r="K3790" s="18">
        <f t="shared" si="237"/>
        <v>0</v>
      </c>
      <c r="L3790" s="17">
        <f>VLOOKUP(A3790,'TB 2023'!B:M,12,0)</f>
        <v>0</v>
      </c>
      <c r="M3790" s="18">
        <f t="shared" si="240"/>
        <v>0</v>
      </c>
      <c r="N3790" s="14" t="e">
        <f>VLOOKUP(A3790,[1]Sheet1!$A$1:$D$65536,4,0)</f>
        <v>#N/A</v>
      </c>
      <c r="P3790" s="14" t="s">
        <v>120</v>
      </c>
      <c r="Q3790" s="14" t="s">
        <v>139</v>
      </c>
    </row>
    <row r="3791" spans="1:17" ht="12.75" hidden="1" customHeight="1">
      <c r="A3791" s="13">
        <v>91106102027</v>
      </c>
      <c r="B3791" s="14" t="s">
        <v>3907</v>
      </c>
      <c r="C3791" s="14">
        <v>3392</v>
      </c>
      <c r="D3791" s="14">
        <v>0</v>
      </c>
      <c r="E3791" s="14">
        <v>208</v>
      </c>
      <c r="F3791" s="14">
        <v>1648</v>
      </c>
      <c r="G3791" s="11">
        <f t="shared" si="238"/>
        <v>1952</v>
      </c>
      <c r="H3791" s="12">
        <f t="shared" si="239"/>
        <v>0</v>
      </c>
      <c r="I3791" s="324" t="s">
        <v>4123</v>
      </c>
      <c r="J3791" s="17">
        <f>VLOOKUP(A3791,'TB 2023'!B:J,9,0)</f>
        <v>3392</v>
      </c>
      <c r="K3791" s="18">
        <f t="shared" si="237"/>
        <v>0</v>
      </c>
      <c r="L3791" s="17">
        <f>VLOOKUP(A3791,'TB 2023'!B:M,12,0)</f>
        <v>1648</v>
      </c>
      <c r="M3791" s="18">
        <f t="shared" si="240"/>
        <v>0</v>
      </c>
      <c r="N3791" s="14" t="e">
        <f>VLOOKUP(A3791,[1]Sheet1!$A$1:$D$65536,4,0)</f>
        <v>#N/A</v>
      </c>
      <c r="P3791" s="14" t="s">
        <v>120</v>
      </c>
      <c r="Q3791" s="14" t="s">
        <v>139</v>
      </c>
    </row>
    <row r="3792" spans="1:17" ht="12.75" hidden="1" customHeight="1">
      <c r="A3792" s="13">
        <v>91106102028</v>
      </c>
      <c r="B3792" s="14" t="s">
        <v>3908</v>
      </c>
      <c r="C3792" s="14">
        <v>0</v>
      </c>
      <c r="D3792" s="14">
        <v>0</v>
      </c>
      <c r="E3792" s="14">
        <v>0</v>
      </c>
      <c r="F3792" s="14">
        <v>0</v>
      </c>
      <c r="G3792" s="11">
        <f t="shared" si="238"/>
        <v>0</v>
      </c>
      <c r="H3792" s="12">
        <f t="shared" si="239"/>
        <v>0</v>
      </c>
      <c r="I3792" s="324" t="s">
        <v>4123</v>
      </c>
      <c r="J3792" s="17">
        <f>VLOOKUP(A3792,'TB 2023'!B:J,9,0)</f>
        <v>0</v>
      </c>
      <c r="K3792" s="18">
        <f t="shared" si="237"/>
        <v>0</v>
      </c>
      <c r="L3792" s="17">
        <f>VLOOKUP(A3792,'TB 2023'!B:M,12,0)</f>
        <v>0</v>
      </c>
      <c r="M3792" s="18">
        <f t="shared" si="240"/>
        <v>0</v>
      </c>
      <c r="N3792" s="14" t="e">
        <f>VLOOKUP(A3792,[1]Sheet1!$A$1:$D$65536,4,0)</f>
        <v>#N/A</v>
      </c>
      <c r="P3792" s="14" t="s">
        <v>120</v>
      </c>
      <c r="Q3792" s="14" t="s">
        <v>139</v>
      </c>
    </row>
    <row r="3793" spans="1:17" ht="12.75" hidden="1" customHeight="1">
      <c r="A3793" s="13">
        <v>91106102029</v>
      </c>
      <c r="B3793" s="14" t="s">
        <v>3909</v>
      </c>
      <c r="C3793" s="14">
        <v>3744</v>
      </c>
      <c r="D3793" s="14">
        <v>0</v>
      </c>
      <c r="E3793" s="14">
        <v>0</v>
      </c>
      <c r="F3793" s="14">
        <v>624</v>
      </c>
      <c r="G3793" s="11">
        <f t="shared" si="238"/>
        <v>3120</v>
      </c>
      <c r="H3793" s="12">
        <f t="shared" si="239"/>
        <v>0</v>
      </c>
      <c r="I3793" s="324" t="s">
        <v>4123</v>
      </c>
      <c r="J3793" s="17">
        <f>VLOOKUP(A3793,'TB 2023'!B:J,9,0)</f>
        <v>3744</v>
      </c>
      <c r="K3793" s="18">
        <f t="shared" si="237"/>
        <v>0</v>
      </c>
      <c r="L3793" s="17">
        <f>VLOOKUP(A3793,'TB 2023'!B:M,12,0)</f>
        <v>624</v>
      </c>
      <c r="M3793" s="18">
        <f t="shared" si="240"/>
        <v>0</v>
      </c>
      <c r="N3793" s="14" t="e">
        <f>VLOOKUP(A3793,[1]Sheet1!$A$1:$D$65536,4,0)</f>
        <v>#N/A</v>
      </c>
      <c r="P3793" s="14" t="s">
        <v>120</v>
      </c>
      <c r="Q3793" s="14" t="s">
        <v>139</v>
      </c>
    </row>
    <row r="3794" spans="1:17" ht="12.75" hidden="1" customHeight="1">
      <c r="A3794" s="13">
        <v>91106102030</v>
      </c>
      <c r="B3794" s="14" t="s">
        <v>3910</v>
      </c>
      <c r="C3794" s="14">
        <v>7840</v>
      </c>
      <c r="D3794" s="14">
        <v>0</v>
      </c>
      <c r="E3794" s="14">
        <v>0</v>
      </c>
      <c r="F3794" s="14">
        <v>710.5</v>
      </c>
      <c r="G3794" s="11">
        <f t="shared" si="238"/>
        <v>7129.5</v>
      </c>
      <c r="H3794" s="12">
        <f t="shared" si="239"/>
        <v>0</v>
      </c>
      <c r="I3794" s="324" t="s">
        <v>4123</v>
      </c>
      <c r="J3794" s="17">
        <f>VLOOKUP(A3794,'TB 2023'!B:J,9,0)</f>
        <v>7840</v>
      </c>
      <c r="K3794" s="18">
        <f t="shared" si="237"/>
        <v>0</v>
      </c>
      <c r="L3794" s="17">
        <f>VLOOKUP(A3794,'TB 2023'!B:M,12,0)</f>
        <v>710.5</v>
      </c>
      <c r="M3794" s="18">
        <f t="shared" si="240"/>
        <v>0</v>
      </c>
      <c r="N3794" s="14" t="e">
        <f>VLOOKUP(A3794,[1]Sheet1!$A$1:$D$65536,4,0)</f>
        <v>#N/A</v>
      </c>
      <c r="P3794" s="14" t="s">
        <v>120</v>
      </c>
      <c r="Q3794" s="14" t="s">
        <v>139</v>
      </c>
    </row>
    <row r="3795" spans="1:17" ht="12.75" hidden="1" customHeight="1">
      <c r="A3795" s="13">
        <v>91106102031</v>
      </c>
      <c r="B3795" s="14" t="s">
        <v>3911</v>
      </c>
      <c r="C3795" s="14">
        <v>0</v>
      </c>
      <c r="D3795" s="14">
        <v>0</v>
      </c>
      <c r="E3795" s="14">
        <v>0</v>
      </c>
      <c r="F3795" s="14">
        <v>0</v>
      </c>
      <c r="G3795" s="11">
        <f t="shared" si="238"/>
        <v>0</v>
      </c>
      <c r="H3795" s="12">
        <f t="shared" si="239"/>
        <v>0</v>
      </c>
      <c r="I3795" s="324" t="s">
        <v>4123</v>
      </c>
      <c r="J3795" s="17">
        <f>VLOOKUP(A3795,'TB 2023'!B:J,9,0)</f>
        <v>0</v>
      </c>
      <c r="K3795" s="18">
        <f t="shared" si="237"/>
        <v>0</v>
      </c>
      <c r="L3795" s="17">
        <f>VLOOKUP(A3795,'TB 2023'!B:M,12,0)</f>
        <v>0</v>
      </c>
      <c r="M3795" s="18">
        <f t="shared" si="240"/>
        <v>0</v>
      </c>
      <c r="N3795" s="14" t="e">
        <f>VLOOKUP(A3795,[1]Sheet1!$A$1:$D$65536,4,0)</f>
        <v>#N/A</v>
      </c>
      <c r="P3795" s="14" t="s">
        <v>120</v>
      </c>
      <c r="Q3795" s="14" t="s">
        <v>139</v>
      </c>
    </row>
    <row r="3796" spans="1:17" ht="12.75" hidden="1" customHeight="1">
      <c r="A3796" s="13">
        <v>91106102032</v>
      </c>
      <c r="B3796" s="14" t="s">
        <v>3912</v>
      </c>
      <c r="C3796" s="14">
        <v>2166</v>
      </c>
      <c r="D3796" s="14">
        <v>0</v>
      </c>
      <c r="E3796" s="14">
        <v>0</v>
      </c>
      <c r="F3796" s="14">
        <v>0</v>
      </c>
      <c r="G3796" s="11">
        <f t="shared" si="238"/>
        <v>2166</v>
      </c>
      <c r="H3796" s="12">
        <f t="shared" si="239"/>
        <v>0</v>
      </c>
      <c r="I3796" s="324" t="s">
        <v>4123</v>
      </c>
      <c r="J3796" s="17">
        <f>VLOOKUP(A3796,'TB 2023'!B:J,9,0)</f>
        <v>2166</v>
      </c>
      <c r="K3796" s="18">
        <f t="shared" si="237"/>
        <v>0</v>
      </c>
      <c r="L3796" s="17">
        <f>VLOOKUP(A3796,'TB 2023'!B:M,12,0)</f>
        <v>0</v>
      </c>
      <c r="M3796" s="18">
        <f t="shared" si="240"/>
        <v>0</v>
      </c>
      <c r="N3796" s="14" t="e">
        <f>VLOOKUP(A3796,[1]Sheet1!$A$1:$D$65536,4,0)</f>
        <v>#N/A</v>
      </c>
      <c r="P3796" s="14" t="s">
        <v>120</v>
      </c>
      <c r="Q3796" s="14" t="s">
        <v>139</v>
      </c>
    </row>
    <row r="3797" spans="1:17" ht="12.75" hidden="1" customHeight="1">
      <c r="A3797" s="13">
        <v>91106102033</v>
      </c>
      <c r="B3797" s="14" t="s">
        <v>3913</v>
      </c>
      <c r="C3797" s="14">
        <v>20444</v>
      </c>
      <c r="D3797" s="14">
        <v>0</v>
      </c>
      <c r="E3797" s="14">
        <v>0</v>
      </c>
      <c r="F3797" s="14">
        <v>1216</v>
      </c>
      <c r="G3797" s="11">
        <f t="shared" si="238"/>
        <v>19228</v>
      </c>
      <c r="H3797" s="12">
        <f t="shared" si="239"/>
        <v>0</v>
      </c>
      <c r="I3797" s="324" t="s">
        <v>4123</v>
      </c>
      <c r="J3797" s="17">
        <f>VLOOKUP(A3797,'TB 2023'!B:J,9,0)</f>
        <v>20444</v>
      </c>
      <c r="K3797" s="18">
        <f t="shared" si="237"/>
        <v>0</v>
      </c>
      <c r="L3797" s="17">
        <f>VLOOKUP(A3797,'TB 2023'!B:M,12,0)</f>
        <v>1216</v>
      </c>
      <c r="M3797" s="18">
        <f t="shared" si="240"/>
        <v>0</v>
      </c>
      <c r="N3797" s="14" t="e">
        <f>VLOOKUP(A3797,[1]Sheet1!$A$1:$D$65536,4,0)</f>
        <v>#N/A</v>
      </c>
      <c r="P3797" s="14" t="s">
        <v>120</v>
      </c>
      <c r="Q3797" s="14" t="s">
        <v>139</v>
      </c>
    </row>
    <row r="3798" spans="1:17" ht="12.75" hidden="1" customHeight="1">
      <c r="A3798" s="13">
        <v>91106102034</v>
      </c>
      <c r="B3798" s="14" t="s">
        <v>3914</v>
      </c>
      <c r="C3798" s="14">
        <v>9054.61</v>
      </c>
      <c r="D3798" s="14">
        <v>0</v>
      </c>
      <c r="E3798" s="14">
        <v>36187.5</v>
      </c>
      <c r="F3798" s="14">
        <v>31030.11</v>
      </c>
      <c r="G3798" s="11">
        <f t="shared" si="238"/>
        <v>14212</v>
      </c>
      <c r="H3798" s="12">
        <f t="shared" si="239"/>
        <v>0</v>
      </c>
      <c r="I3798" s="324" t="s">
        <v>4123</v>
      </c>
      <c r="J3798" s="17">
        <f>VLOOKUP(A3798,'TB 2023'!B:J,9,0)</f>
        <v>9054.61</v>
      </c>
      <c r="K3798" s="18">
        <f t="shared" si="237"/>
        <v>0</v>
      </c>
      <c r="L3798" s="17">
        <f>VLOOKUP(A3798,'TB 2023'!B:M,12,0)</f>
        <v>31030.11</v>
      </c>
      <c r="M3798" s="18">
        <f t="shared" si="240"/>
        <v>0</v>
      </c>
      <c r="N3798" s="14" t="e">
        <f>VLOOKUP(A3798,[1]Sheet1!$A$1:$D$65536,4,0)</f>
        <v>#N/A</v>
      </c>
      <c r="P3798" s="14" t="s">
        <v>120</v>
      </c>
      <c r="Q3798" s="14" t="s">
        <v>139</v>
      </c>
    </row>
    <row r="3799" spans="1:17" ht="12.75" hidden="1" customHeight="1">
      <c r="A3799" s="13">
        <v>91106102035</v>
      </c>
      <c r="B3799" s="14" t="s">
        <v>3915</v>
      </c>
      <c r="C3799" s="14">
        <v>230.63</v>
      </c>
      <c r="D3799" s="14">
        <v>0</v>
      </c>
      <c r="E3799" s="14">
        <v>5197.5</v>
      </c>
      <c r="F3799" s="14">
        <v>3244.13</v>
      </c>
      <c r="G3799" s="11">
        <f t="shared" si="238"/>
        <v>2184</v>
      </c>
      <c r="H3799" s="12">
        <f t="shared" si="239"/>
        <v>0</v>
      </c>
      <c r="I3799" s="324" t="s">
        <v>4123</v>
      </c>
      <c r="J3799" s="17">
        <f>VLOOKUP(A3799,'TB 2023'!B:J,9,0)</f>
        <v>230.63</v>
      </c>
      <c r="K3799" s="18">
        <f t="shared" si="237"/>
        <v>0</v>
      </c>
      <c r="L3799" s="17">
        <f>VLOOKUP(A3799,'TB 2023'!B:M,12,0)</f>
        <v>3244.13</v>
      </c>
      <c r="M3799" s="18">
        <f t="shared" si="240"/>
        <v>0</v>
      </c>
      <c r="N3799" s="14" t="e">
        <f>VLOOKUP(A3799,[1]Sheet1!$A$1:$D$65536,4,0)</f>
        <v>#N/A</v>
      </c>
      <c r="P3799" s="14" t="s">
        <v>120</v>
      </c>
      <c r="Q3799" s="14" t="s">
        <v>139</v>
      </c>
    </row>
    <row r="3800" spans="1:17" ht="12.75" hidden="1" customHeight="1">
      <c r="A3800" s="13">
        <v>91106102036</v>
      </c>
      <c r="B3800" s="14" t="s">
        <v>3916</v>
      </c>
      <c r="C3800" s="14">
        <v>3153.4900000000002</v>
      </c>
      <c r="D3800" s="14">
        <v>0</v>
      </c>
      <c r="E3800" s="14">
        <v>6234.76</v>
      </c>
      <c r="F3800" s="14">
        <v>7149.75</v>
      </c>
      <c r="G3800" s="11">
        <f t="shared" si="238"/>
        <v>2238.5</v>
      </c>
      <c r="H3800" s="12">
        <f t="shared" si="239"/>
        <v>0</v>
      </c>
      <c r="I3800" s="324" t="s">
        <v>4123</v>
      </c>
      <c r="J3800" s="17">
        <f>VLOOKUP(A3800,'TB 2023'!B:J,9,0)</f>
        <v>3153.4900000000002</v>
      </c>
      <c r="K3800" s="18">
        <f t="shared" si="237"/>
        <v>0</v>
      </c>
      <c r="L3800" s="17">
        <f>VLOOKUP(A3800,'TB 2023'!B:M,12,0)</f>
        <v>7149.75</v>
      </c>
      <c r="M3800" s="18">
        <f t="shared" si="240"/>
        <v>0</v>
      </c>
      <c r="N3800" s="14" t="e">
        <f>VLOOKUP(A3800,[1]Sheet1!$A$1:$D$65536,4,0)</f>
        <v>#N/A</v>
      </c>
      <c r="P3800" s="14" t="s">
        <v>120</v>
      </c>
      <c r="Q3800" s="14" t="s">
        <v>139</v>
      </c>
    </row>
    <row r="3801" spans="1:17" ht="12.75" hidden="1" customHeight="1">
      <c r="A3801" s="13">
        <v>91106102037</v>
      </c>
      <c r="B3801" s="14" t="s">
        <v>3917</v>
      </c>
      <c r="C3801" s="14">
        <v>3036</v>
      </c>
      <c r="D3801" s="14">
        <v>0</v>
      </c>
      <c r="E3801" s="14">
        <v>0</v>
      </c>
      <c r="F3801" s="14">
        <v>0</v>
      </c>
      <c r="G3801" s="11">
        <f t="shared" si="238"/>
        <v>3036</v>
      </c>
      <c r="H3801" s="12">
        <f t="shared" si="239"/>
        <v>0</v>
      </c>
      <c r="I3801" s="324" t="s">
        <v>4123</v>
      </c>
      <c r="J3801" s="17">
        <f>VLOOKUP(A3801,'TB 2023'!B:J,9,0)</f>
        <v>3036</v>
      </c>
      <c r="K3801" s="18">
        <f t="shared" si="237"/>
        <v>0</v>
      </c>
      <c r="L3801" s="17">
        <f>VLOOKUP(A3801,'TB 2023'!B:M,12,0)</f>
        <v>0</v>
      </c>
      <c r="M3801" s="18">
        <f t="shared" si="240"/>
        <v>0</v>
      </c>
      <c r="N3801" s="14" t="e">
        <f>VLOOKUP(A3801,[1]Sheet1!$A$1:$D$65536,4,0)</f>
        <v>#N/A</v>
      </c>
      <c r="P3801" s="14" t="s">
        <v>120</v>
      </c>
      <c r="Q3801" s="14" t="s">
        <v>139</v>
      </c>
    </row>
    <row r="3802" spans="1:17" ht="12.75" hidden="1" customHeight="1">
      <c r="A3802" s="13">
        <v>91106102038</v>
      </c>
      <c r="B3802" s="14" t="s">
        <v>3918</v>
      </c>
      <c r="C3802" s="14">
        <v>4104</v>
      </c>
      <c r="D3802" s="14">
        <v>0</v>
      </c>
      <c r="E3802" s="14">
        <v>0</v>
      </c>
      <c r="F3802" s="14">
        <v>2318</v>
      </c>
      <c r="G3802" s="11">
        <f t="shared" si="238"/>
        <v>1786</v>
      </c>
      <c r="H3802" s="12">
        <f t="shared" si="239"/>
        <v>0</v>
      </c>
      <c r="I3802" s="324" t="s">
        <v>4123</v>
      </c>
      <c r="J3802" s="17">
        <f>VLOOKUP(A3802,'TB 2023'!B:J,9,0)</f>
        <v>4104</v>
      </c>
      <c r="K3802" s="18">
        <f t="shared" si="237"/>
        <v>0</v>
      </c>
      <c r="L3802" s="17">
        <f>VLOOKUP(A3802,'TB 2023'!B:M,12,0)</f>
        <v>2318</v>
      </c>
      <c r="M3802" s="18">
        <f t="shared" si="240"/>
        <v>0</v>
      </c>
      <c r="N3802" s="14" t="e">
        <f>VLOOKUP(A3802,[1]Sheet1!$A$1:$D$65536,4,0)</f>
        <v>#N/A</v>
      </c>
      <c r="P3802" s="14" t="s">
        <v>120</v>
      </c>
      <c r="Q3802" s="14" t="s">
        <v>139</v>
      </c>
    </row>
    <row r="3803" spans="1:17" ht="12.75" hidden="1" customHeight="1">
      <c r="A3803" s="13">
        <v>91106102039</v>
      </c>
      <c r="B3803" s="14" t="s">
        <v>3919</v>
      </c>
      <c r="C3803" s="14">
        <v>0</v>
      </c>
      <c r="D3803" s="14">
        <v>0</v>
      </c>
      <c r="E3803" s="14">
        <v>59010</v>
      </c>
      <c r="F3803" s="14">
        <v>59010</v>
      </c>
      <c r="G3803" s="11">
        <f t="shared" si="238"/>
        <v>0</v>
      </c>
      <c r="H3803" s="12">
        <f t="shared" si="239"/>
        <v>0</v>
      </c>
      <c r="I3803" s="324" t="s">
        <v>4123</v>
      </c>
      <c r="J3803" s="17">
        <f>VLOOKUP(A3803,'TB 2023'!B:J,9,0)</f>
        <v>0</v>
      </c>
      <c r="K3803" s="18">
        <f t="shared" si="237"/>
        <v>0</v>
      </c>
      <c r="L3803" s="17">
        <f>VLOOKUP(A3803,'TB 2023'!B:M,12,0)</f>
        <v>59010</v>
      </c>
      <c r="M3803" s="18">
        <f t="shared" si="240"/>
        <v>0</v>
      </c>
      <c r="N3803" s="14" t="e">
        <f>VLOOKUP(A3803,[1]Sheet1!$A$1:$D$65536,4,0)</f>
        <v>#N/A</v>
      </c>
      <c r="P3803" s="14" t="s">
        <v>120</v>
      </c>
      <c r="Q3803" s="14" t="s">
        <v>139</v>
      </c>
    </row>
    <row r="3804" spans="1:17" ht="12.75" hidden="1" customHeight="1">
      <c r="A3804" s="13">
        <v>91106102040</v>
      </c>
      <c r="B3804" s="14" t="s">
        <v>3920</v>
      </c>
      <c r="C3804" s="14">
        <v>2220</v>
      </c>
      <c r="D3804" s="14">
        <v>0</v>
      </c>
      <c r="E3804" s="14">
        <v>0</v>
      </c>
      <c r="F3804" s="14">
        <v>0</v>
      </c>
      <c r="G3804" s="11">
        <f t="shared" si="238"/>
        <v>2220</v>
      </c>
      <c r="H3804" s="12">
        <f t="shared" si="239"/>
        <v>0</v>
      </c>
      <c r="I3804" s="324" t="s">
        <v>4123</v>
      </c>
      <c r="J3804" s="17">
        <f>VLOOKUP(A3804,'TB 2023'!B:J,9,0)</f>
        <v>2220</v>
      </c>
      <c r="K3804" s="18">
        <f t="shared" si="237"/>
        <v>0</v>
      </c>
      <c r="L3804" s="17">
        <f>VLOOKUP(A3804,'TB 2023'!B:M,12,0)</f>
        <v>0</v>
      </c>
      <c r="M3804" s="18">
        <f t="shared" si="240"/>
        <v>0</v>
      </c>
      <c r="N3804" s="14" t="e">
        <f>VLOOKUP(A3804,[1]Sheet1!$A$1:$D$65536,4,0)</f>
        <v>#N/A</v>
      </c>
      <c r="P3804" s="14" t="s">
        <v>120</v>
      </c>
      <c r="Q3804" s="14" t="s">
        <v>139</v>
      </c>
    </row>
    <row r="3805" spans="1:17" ht="12.75" hidden="1" customHeight="1">
      <c r="A3805" s="13">
        <v>91106102041</v>
      </c>
      <c r="B3805" s="14" t="s">
        <v>3921</v>
      </c>
      <c r="C3805" s="14">
        <v>2347.0500000000002</v>
      </c>
      <c r="D3805" s="14">
        <v>0</v>
      </c>
      <c r="E3805" s="14">
        <v>34650</v>
      </c>
      <c r="F3805" s="14">
        <v>22549.05</v>
      </c>
      <c r="G3805" s="11">
        <f t="shared" si="238"/>
        <v>14448.000000000004</v>
      </c>
      <c r="H3805" s="12">
        <f t="shared" si="239"/>
        <v>0</v>
      </c>
      <c r="I3805" s="324" t="s">
        <v>4123</v>
      </c>
      <c r="J3805" s="17">
        <f>VLOOKUP(A3805,'TB 2023'!B:J,9,0)</f>
        <v>2347.0500000000002</v>
      </c>
      <c r="K3805" s="18">
        <f t="shared" si="237"/>
        <v>0</v>
      </c>
      <c r="L3805" s="17">
        <f>VLOOKUP(A3805,'TB 2023'!B:M,12,0)</f>
        <v>22549.05</v>
      </c>
      <c r="M3805" s="18">
        <f t="shared" si="240"/>
        <v>0</v>
      </c>
      <c r="N3805" s="14" t="e">
        <f>VLOOKUP(A3805,[1]Sheet1!$A$1:$D$65536,4,0)</f>
        <v>#N/A</v>
      </c>
      <c r="P3805" s="14" t="s">
        <v>120</v>
      </c>
      <c r="Q3805" s="14" t="s">
        <v>139</v>
      </c>
    </row>
    <row r="3806" spans="1:17" ht="12.75" hidden="1" customHeight="1">
      <c r="A3806" s="13">
        <v>91106102042</v>
      </c>
      <c r="B3806" s="14" t="s">
        <v>3922</v>
      </c>
      <c r="C3806" s="14">
        <v>0</v>
      </c>
      <c r="D3806" s="14">
        <v>0</v>
      </c>
      <c r="E3806" s="14">
        <v>0</v>
      </c>
      <c r="F3806" s="14">
        <v>0</v>
      </c>
      <c r="G3806" s="11">
        <f t="shared" si="238"/>
        <v>0</v>
      </c>
      <c r="H3806" s="12">
        <f t="shared" si="239"/>
        <v>0</v>
      </c>
      <c r="I3806" s="324" t="s">
        <v>4123</v>
      </c>
      <c r="J3806" s="17">
        <f>VLOOKUP(A3806,'TB 2023'!B:J,9,0)</f>
        <v>0</v>
      </c>
      <c r="K3806" s="18">
        <f t="shared" si="237"/>
        <v>0</v>
      </c>
      <c r="L3806" s="17">
        <f>VLOOKUP(A3806,'TB 2023'!B:M,12,0)</f>
        <v>0</v>
      </c>
      <c r="M3806" s="18">
        <f t="shared" si="240"/>
        <v>0</v>
      </c>
      <c r="N3806" s="14" t="e">
        <f>VLOOKUP(A3806,[1]Sheet1!$A$1:$D$65536,4,0)</f>
        <v>#N/A</v>
      </c>
      <c r="P3806" s="14" t="s">
        <v>120</v>
      </c>
      <c r="Q3806" s="14" t="s">
        <v>139</v>
      </c>
    </row>
    <row r="3807" spans="1:17" ht="12.75" hidden="1" customHeight="1">
      <c r="A3807" s="13">
        <v>91106102043</v>
      </c>
      <c r="B3807" s="14" t="s">
        <v>3923</v>
      </c>
      <c r="C3807" s="14">
        <v>143</v>
      </c>
      <c r="D3807" s="14">
        <v>0</v>
      </c>
      <c r="E3807" s="14">
        <v>0</v>
      </c>
      <c r="F3807" s="14">
        <v>143</v>
      </c>
      <c r="G3807" s="11">
        <f t="shared" si="238"/>
        <v>0</v>
      </c>
      <c r="H3807" s="12">
        <f t="shared" si="239"/>
        <v>0</v>
      </c>
      <c r="I3807" s="324" t="s">
        <v>4123</v>
      </c>
      <c r="J3807" s="17">
        <f>VLOOKUP(A3807,'TB 2023'!B:J,9,0)</f>
        <v>143</v>
      </c>
      <c r="K3807" s="18">
        <f t="shared" si="237"/>
        <v>0</v>
      </c>
      <c r="L3807" s="17">
        <f>VLOOKUP(A3807,'TB 2023'!B:M,12,0)</f>
        <v>143</v>
      </c>
      <c r="M3807" s="18">
        <f t="shared" si="240"/>
        <v>0</v>
      </c>
      <c r="N3807" s="14" t="e">
        <f>VLOOKUP(A3807,[1]Sheet1!$A$1:$D$65536,4,0)</f>
        <v>#N/A</v>
      </c>
      <c r="P3807" s="14" t="s">
        <v>120</v>
      </c>
      <c r="Q3807" s="14" t="s">
        <v>139</v>
      </c>
    </row>
    <row r="3808" spans="1:17" ht="12.75" hidden="1" customHeight="1">
      <c r="A3808" s="13">
        <v>91106102044</v>
      </c>
      <c r="B3808" s="14" t="s">
        <v>3924</v>
      </c>
      <c r="C3808" s="14">
        <v>0</v>
      </c>
      <c r="D3808" s="14">
        <v>0</v>
      </c>
      <c r="E3808" s="14">
        <v>0</v>
      </c>
      <c r="F3808" s="14">
        <v>0</v>
      </c>
      <c r="G3808" s="11">
        <f t="shared" si="238"/>
        <v>0</v>
      </c>
      <c r="H3808" s="12">
        <f t="shared" si="239"/>
        <v>0</v>
      </c>
      <c r="I3808" s="324" t="s">
        <v>4123</v>
      </c>
      <c r="J3808" s="17">
        <f>VLOOKUP(A3808,'TB 2023'!B:J,9,0)</f>
        <v>0</v>
      </c>
      <c r="K3808" s="18">
        <f t="shared" si="237"/>
        <v>0</v>
      </c>
      <c r="L3808" s="17">
        <f>VLOOKUP(A3808,'TB 2023'!B:M,12,0)</f>
        <v>0</v>
      </c>
      <c r="M3808" s="18">
        <f t="shared" si="240"/>
        <v>0</v>
      </c>
      <c r="N3808" s="14" t="e">
        <f>VLOOKUP(A3808,[1]Sheet1!$A$1:$D$65536,4,0)</f>
        <v>#N/A</v>
      </c>
      <c r="P3808" s="14" t="s">
        <v>120</v>
      </c>
      <c r="Q3808" s="14" t="s">
        <v>139</v>
      </c>
    </row>
    <row r="3809" spans="1:17" ht="12.75" hidden="1" customHeight="1">
      <c r="A3809" s="13">
        <v>91106102045</v>
      </c>
      <c r="B3809" s="14" t="s">
        <v>3925</v>
      </c>
      <c r="C3809" s="14">
        <v>0</v>
      </c>
      <c r="D3809" s="14">
        <v>0</v>
      </c>
      <c r="E3809" s="14">
        <v>0</v>
      </c>
      <c r="F3809" s="14">
        <v>0</v>
      </c>
      <c r="G3809" s="11">
        <f t="shared" si="238"/>
        <v>0</v>
      </c>
      <c r="H3809" s="12">
        <f t="shared" si="239"/>
        <v>0</v>
      </c>
      <c r="I3809" s="324" t="s">
        <v>4123</v>
      </c>
      <c r="J3809" s="17">
        <f>VLOOKUP(A3809,'TB 2023'!B:J,9,0)</f>
        <v>0</v>
      </c>
      <c r="K3809" s="18">
        <f t="shared" si="237"/>
        <v>0</v>
      </c>
      <c r="L3809" s="17">
        <f>VLOOKUP(A3809,'TB 2023'!B:M,12,0)</f>
        <v>0</v>
      </c>
      <c r="M3809" s="18">
        <f t="shared" si="240"/>
        <v>0</v>
      </c>
      <c r="N3809" s="14" t="e">
        <f>VLOOKUP(A3809,[1]Sheet1!$A$1:$D$65536,4,0)</f>
        <v>#N/A</v>
      </c>
      <c r="P3809" s="14" t="s">
        <v>120</v>
      </c>
      <c r="Q3809" s="14" t="s">
        <v>139</v>
      </c>
    </row>
    <row r="3810" spans="1:17" ht="12.75" hidden="1" customHeight="1">
      <c r="A3810" s="13">
        <v>91106102046</v>
      </c>
      <c r="B3810" s="14" t="s">
        <v>3926</v>
      </c>
      <c r="C3810" s="14">
        <v>0</v>
      </c>
      <c r="D3810" s="14">
        <v>0</v>
      </c>
      <c r="E3810" s="14">
        <v>0</v>
      </c>
      <c r="F3810" s="14">
        <v>0</v>
      </c>
      <c r="G3810" s="11">
        <f t="shared" si="238"/>
        <v>0</v>
      </c>
      <c r="H3810" s="12">
        <f t="shared" si="239"/>
        <v>0</v>
      </c>
      <c r="I3810" s="324" t="s">
        <v>4123</v>
      </c>
      <c r="J3810" s="17">
        <f>VLOOKUP(A3810,'TB 2023'!B:J,9,0)</f>
        <v>0</v>
      </c>
      <c r="K3810" s="18">
        <f t="shared" si="237"/>
        <v>0</v>
      </c>
      <c r="L3810" s="17">
        <f>VLOOKUP(A3810,'TB 2023'!B:M,12,0)</f>
        <v>0</v>
      </c>
      <c r="M3810" s="18">
        <f t="shared" si="240"/>
        <v>0</v>
      </c>
      <c r="N3810" s="14" t="e">
        <f>VLOOKUP(A3810,[1]Sheet1!$A$1:$D$65536,4,0)</f>
        <v>#N/A</v>
      </c>
      <c r="P3810" s="14" t="s">
        <v>120</v>
      </c>
      <c r="Q3810" s="14" t="s">
        <v>139</v>
      </c>
    </row>
    <row r="3811" spans="1:17" ht="12.75" hidden="1" customHeight="1">
      <c r="A3811" s="13">
        <v>91106102047</v>
      </c>
      <c r="B3811" s="14" t="s">
        <v>3927</v>
      </c>
      <c r="C3811" s="14">
        <v>26402.53</v>
      </c>
      <c r="D3811" s="14">
        <v>0</v>
      </c>
      <c r="E3811" s="14">
        <v>61380</v>
      </c>
      <c r="F3811" s="14">
        <v>34574.53</v>
      </c>
      <c r="G3811" s="11">
        <f t="shared" si="238"/>
        <v>53208</v>
      </c>
      <c r="H3811" s="12">
        <f t="shared" si="239"/>
        <v>0</v>
      </c>
      <c r="I3811" s="324" t="s">
        <v>4123</v>
      </c>
      <c r="J3811" s="17">
        <f>VLOOKUP(A3811,'TB 2023'!B:J,9,0)</f>
        <v>26402.53</v>
      </c>
      <c r="K3811" s="18">
        <f t="shared" si="237"/>
        <v>0</v>
      </c>
      <c r="L3811" s="17">
        <f>VLOOKUP(A3811,'TB 2023'!B:M,12,0)</f>
        <v>34574.53</v>
      </c>
      <c r="M3811" s="18">
        <f t="shared" si="240"/>
        <v>0</v>
      </c>
      <c r="N3811" s="14" t="e">
        <f>VLOOKUP(A3811,[1]Sheet1!$A$1:$D$65536,4,0)</f>
        <v>#N/A</v>
      </c>
      <c r="P3811" s="14" t="s">
        <v>120</v>
      </c>
      <c r="Q3811" s="14" t="s">
        <v>139</v>
      </c>
    </row>
    <row r="3812" spans="1:17" ht="12.75" hidden="1" customHeight="1">
      <c r="A3812" s="13">
        <v>91106102048</v>
      </c>
      <c r="B3812" s="14" t="s">
        <v>3928</v>
      </c>
      <c r="C3812" s="14">
        <v>9262.6</v>
      </c>
      <c r="D3812" s="14">
        <v>0</v>
      </c>
      <c r="E3812" s="14">
        <v>0</v>
      </c>
      <c r="F3812" s="14">
        <v>5089.6000000000004</v>
      </c>
      <c r="G3812" s="11">
        <f t="shared" si="238"/>
        <v>4173</v>
      </c>
      <c r="H3812" s="12">
        <f t="shared" si="239"/>
        <v>0</v>
      </c>
      <c r="I3812" s="324" t="s">
        <v>4123</v>
      </c>
      <c r="J3812" s="17">
        <f>VLOOKUP(A3812,'TB 2023'!B:J,9,0)</f>
        <v>9262.6</v>
      </c>
      <c r="K3812" s="18">
        <f t="shared" si="237"/>
        <v>0</v>
      </c>
      <c r="L3812" s="17">
        <f>VLOOKUP(A3812,'TB 2023'!B:M,12,0)</f>
        <v>5089.6000000000004</v>
      </c>
      <c r="M3812" s="18">
        <f t="shared" si="240"/>
        <v>0</v>
      </c>
      <c r="N3812" s="14" t="e">
        <f>VLOOKUP(A3812,[1]Sheet1!$A$1:$D$65536,4,0)</f>
        <v>#N/A</v>
      </c>
      <c r="P3812" s="14" t="s">
        <v>120</v>
      </c>
      <c r="Q3812" s="14" t="s">
        <v>139</v>
      </c>
    </row>
    <row r="3813" spans="1:17" ht="12.75" hidden="1" customHeight="1">
      <c r="A3813" s="13">
        <v>91106102049</v>
      </c>
      <c r="B3813" s="14" t="s">
        <v>3929</v>
      </c>
      <c r="C3813" s="14">
        <v>1110</v>
      </c>
      <c r="D3813" s="14">
        <v>0</v>
      </c>
      <c r="E3813" s="14">
        <v>44116.5</v>
      </c>
      <c r="F3813" s="14">
        <v>44264.5</v>
      </c>
      <c r="G3813" s="11">
        <f t="shared" si="238"/>
        <v>962</v>
      </c>
      <c r="H3813" s="12">
        <f t="shared" si="239"/>
        <v>0</v>
      </c>
      <c r="I3813" s="324" t="s">
        <v>4123</v>
      </c>
      <c r="J3813" s="17">
        <f>VLOOKUP(A3813,'TB 2023'!B:J,9,0)</f>
        <v>1110</v>
      </c>
      <c r="K3813" s="18">
        <f t="shared" si="237"/>
        <v>0</v>
      </c>
      <c r="L3813" s="17">
        <f>VLOOKUP(A3813,'TB 2023'!B:M,12,0)</f>
        <v>44264.5</v>
      </c>
      <c r="M3813" s="18">
        <f t="shared" si="240"/>
        <v>0</v>
      </c>
      <c r="N3813" s="14" t="e">
        <f>VLOOKUP(A3813,[1]Sheet1!$A$1:$D$65536,4,0)</f>
        <v>#N/A</v>
      </c>
      <c r="P3813" s="14" t="s">
        <v>120</v>
      </c>
      <c r="Q3813" s="14" t="s">
        <v>139</v>
      </c>
    </row>
    <row r="3814" spans="1:17" ht="12.75" hidden="1" customHeight="1">
      <c r="A3814" s="13">
        <v>91106102050</v>
      </c>
      <c r="B3814" s="14" t="s">
        <v>3930</v>
      </c>
      <c r="C3814" s="14">
        <v>0</v>
      </c>
      <c r="D3814" s="14">
        <v>0</v>
      </c>
      <c r="E3814" s="14">
        <v>10397</v>
      </c>
      <c r="F3814" s="14">
        <v>10397</v>
      </c>
      <c r="G3814" s="11">
        <f t="shared" si="238"/>
        <v>0</v>
      </c>
      <c r="H3814" s="12">
        <f t="shared" si="239"/>
        <v>0</v>
      </c>
      <c r="I3814" s="324" t="s">
        <v>4123</v>
      </c>
      <c r="J3814" s="17">
        <f>VLOOKUP(A3814,'TB 2023'!B:J,9,0)</f>
        <v>0</v>
      </c>
      <c r="K3814" s="18">
        <f t="shared" si="237"/>
        <v>0</v>
      </c>
      <c r="L3814" s="17">
        <f>VLOOKUP(A3814,'TB 2023'!B:M,12,0)</f>
        <v>10397</v>
      </c>
      <c r="M3814" s="18">
        <f t="shared" si="240"/>
        <v>0</v>
      </c>
      <c r="N3814" s="14" t="e">
        <f>VLOOKUP(A3814,[1]Sheet1!$A$1:$D$65536,4,0)</f>
        <v>#N/A</v>
      </c>
      <c r="P3814" s="14" t="s">
        <v>120</v>
      </c>
      <c r="Q3814" s="14" t="s">
        <v>139</v>
      </c>
    </row>
    <row r="3815" spans="1:17" ht="12.75" hidden="1" customHeight="1">
      <c r="A3815" s="13">
        <v>91106102051</v>
      </c>
      <c r="B3815" s="14" t="s">
        <v>3931</v>
      </c>
      <c r="C3815" s="14">
        <v>0</v>
      </c>
      <c r="D3815" s="14">
        <v>0</v>
      </c>
      <c r="E3815" s="14">
        <v>0</v>
      </c>
      <c r="F3815" s="14">
        <v>0</v>
      </c>
      <c r="G3815" s="11">
        <f t="shared" si="238"/>
        <v>0</v>
      </c>
      <c r="H3815" s="12">
        <f t="shared" si="239"/>
        <v>0</v>
      </c>
      <c r="I3815" s="324" t="s">
        <v>4123</v>
      </c>
      <c r="J3815" s="17">
        <f>VLOOKUP(A3815,'TB 2023'!B:J,9,0)</f>
        <v>0</v>
      </c>
      <c r="K3815" s="18">
        <f t="shared" si="237"/>
        <v>0</v>
      </c>
      <c r="L3815" s="17">
        <f>VLOOKUP(A3815,'TB 2023'!B:M,12,0)</f>
        <v>0</v>
      </c>
      <c r="M3815" s="18">
        <f t="shared" si="240"/>
        <v>0</v>
      </c>
      <c r="N3815" s="14" t="e">
        <f>VLOOKUP(A3815,[1]Sheet1!$A$1:$D$65536,4,0)</f>
        <v>#N/A</v>
      </c>
      <c r="P3815" s="14" t="s">
        <v>120</v>
      </c>
      <c r="Q3815" s="14" t="s">
        <v>139</v>
      </c>
    </row>
    <row r="3816" spans="1:17" ht="12.75" hidden="1" customHeight="1">
      <c r="A3816" s="13">
        <v>91106102052</v>
      </c>
      <c r="B3816" s="14" t="s">
        <v>3932</v>
      </c>
      <c r="C3816" s="14">
        <v>2456.52</v>
      </c>
      <c r="D3816" s="14">
        <v>0</v>
      </c>
      <c r="E3816" s="14">
        <v>9751.98</v>
      </c>
      <c r="F3816" s="14">
        <v>4771.5</v>
      </c>
      <c r="G3816" s="11">
        <f t="shared" si="238"/>
        <v>7437</v>
      </c>
      <c r="H3816" s="12">
        <f t="shared" si="239"/>
        <v>0</v>
      </c>
      <c r="I3816" s="324" t="s">
        <v>4123</v>
      </c>
      <c r="J3816" s="17">
        <f>VLOOKUP(A3816,'TB 2023'!B:J,9,0)</f>
        <v>2456.52</v>
      </c>
      <c r="K3816" s="18">
        <f t="shared" si="237"/>
        <v>0</v>
      </c>
      <c r="L3816" s="17">
        <f>VLOOKUP(A3816,'TB 2023'!B:M,12,0)</f>
        <v>4771.5</v>
      </c>
      <c r="M3816" s="18">
        <f t="shared" si="240"/>
        <v>0</v>
      </c>
      <c r="N3816" s="14" t="e">
        <f>VLOOKUP(A3816,[1]Sheet1!$A$1:$D$65536,4,0)</f>
        <v>#N/A</v>
      </c>
      <c r="P3816" s="14" t="s">
        <v>120</v>
      </c>
      <c r="Q3816" s="14" t="s">
        <v>139</v>
      </c>
    </row>
    <row r="3817" spans="1:17" ht="12.75" hidden="1" customHeight="1">
      <c r="A3817" s="13">
        <v>91106102053</v>
      </c>
      <c r="B3817" s="14" t="s">
        <v>3933</v>
      </c>
      <c r="C3817" s="14">
        <v>4920</v>
      </c>
      <c r="D3817" s="14">
        <v>0</v>
      </c>
      <c r="E3817" s="14">
        <v>17980</v>
      </c>
      <c r="F3817" s="14">
        <v>19020</v>
      </c>
      <c r="G3817" s="11">
        <f t="shared" si="238"/>
        <v>3880</v>
      </c>
      <c r="H3817" s="12">
        <f t="shared" si="239"/>
        <v>0</v>
      </c>
      <c r="I3817" s="324" t="s">
        <v>4123</v>
      </c>
      <c r="J3817" s="17">
        <f>VLOOKUP(A3817,'TB 2023'!B:J,9,0)</f>
        <v>4920</v>
      </c>
      <c r="K3817" s="18">
        <f t="shared" si="237"/>
        <v>0</v>
      </c>
      <c r="L3817" s="17">
        <f>VLOOKUP(A3817,'TB 2023'!B:M,12,0)</f>
        <v>19020</v>
      </c>
      <c r="M3817" s="18">
        <f t="shared" si="240"/>
        <v>0</v>
      </c>
      <c r="N3817" s="14" t="e">
        <f>VLOOKUP(A3817,[1]Sheet1!$A$1:$D$65536,4,0)</f>
        <v>#N/A</v>
      </c>
      <c r="P3817" s="14" t="s">
        <v>120</v>
      </c>
      <c r="Q3817" s="14" t="s">
        <v>139</v>
      </c>
    </row>
    <row r="3818" spans="1:17" ht="12.75" hidden="1" customHeight="1">
      <c r="A3818" s="13">
        <v>91106102054</v>
      </c>
      <c r="B3818" s="14" t="s">
        <v>3934</v>
      </c>
      <c r="C3818" s="14">
        <v>0</v>
      </c>
      <c r="D3818" s="14">
        <v>0</v>
      </c>
      <c r="E3818" s="14">
        <v>0</v>
      </c>
      <c r="F3818" s="14">
        <v>0</v>
      </c>
      <c r="G3818" s="11">
        <f t="shared" si="238"/>
        <v>0</v>
      </c>
      <c r="H3818" s="12">
        <f t="shared" si="239"/>
        <v>0</v>
      </c>
      <c r="I3818" s="324" t="s">
        <v>4123</v>
      </c>
      <c r="J3818" s="17">
        <f>VLOOKUP(A3818,'TB 2023'!B:J,9,0)</f>
        <v>0</v>
      </c>
      <c r="K3818" s="18">
        <f t="shared" si="237"/>
        <v>0</v>
      </c>
      <c r="L3818" s="17">
        <f>VLOOKUP(A3818,'TB 2023'!B:M,12,0)</f>
        <v>0</v>
      </c>
      <c r="M3818" s="18">
        <f t="shared" si="240"/>
        <v>0</v>
      </c>
      <c r="N3818" s="14" t="e">
        <f>VLOOKUP(A3818,[1]Sheet1!$A$1:$D$65536,4,0)</f>
        <v>#N/A</v>
      </c>
      <c r="P3818" s="14" t="s">
        <v>120</v>
      </c>
      <c r="Q3818" s="14" t="s">
        <v>139</v>
      </c>
    </row>
    <row r="3819" spans="1:17" ht="12.75" hidden="1" customHeight="1">
      <c r="A3819" s="13">
        <v>91106102055</v>
      </c>
      <c r="B3819" s="14" t="s">
        <v>3935</v>
      </c>
      <c r="C3819" s="14">
        <v>0</v>
      </c>
      <c r="D3819" s="14">
        <v>0</v>
      </c>
      <c r="E3819" s="14">
        <v>0</v>
      </c>
      <c r="F3819" s="14">
        <v>0</v>
      </c>
      <c r="G3819" s="11">
        <f t="shared" si="238"/>
        <v>0</v>
      </c>
      <c r="H3819" s="12">
        <f t="shared" si="239"/>
        <v>0</v>
      </c>
      <c r="I3819" s="324" t="s">
        <v>4123</v>
      </c>
      <c r="J3819" s="17">
        <f>VLOOKUP(A3819,'TB 2023'!B:J,9,0)</f>
        <v>0</v>
      </c>
      <c r="K3819" s="18">
        <f t="shared" si="237"/>
        <v>0</v>
      </c>
      <c r="L3819" s="17">
        <f>VLOOKUP(A3819,'TB 2023'!B:M,12,0)</f>
        <v>0</v>
      </c>
      <c r="M3819" s="18">
        <f t="shared" si="240"/>
        <v>0</v>
      </c>
      <c r="N3819" s="14" t="e">
        <f>VLOOKUP(A3819,[1]Sheet1!$A$1:$D$65536,4,0)</f>
        <v>#N/A</v>
      </c>
      <c r="P3819" s="14" t="s">
        <v>120</v>
      </c>
      <c r="Q3819" s="14" t="s">
        <v>139</v>
      </c>
    </row>
    <row r="3820" spans="1:17" ht="12.75" hidden="1" customHeight="1">
      <c r="A3820" s="13">
        <v>91106102056</v>
      </c>
      <c r="B3820" s="14" t="s">
        <v>3936</v>
      </c>
      <c r="C3820" s="14">
        <v>8892</v>
      </c>
      <c r="D3820" s="14">
        <v>0</v>
      </c>
      <c r="E3820" s="14">
        <v>0</v>
      </c>
      <c r="F3820" s="14">
        <v>0</v>
      </c>
      <c r="G3820" s="11">
        <f t="shared" si="238"/>
        <v>8892</v>
      </c>
      <c r="H3820" s="12">
        <f t="shared" si="239"/>
        <v>0</v>
      </c>
      <c r="I3820" s="324" t="s">
        <v>4123</v>
      </c>
      <c r="J3820" s="17">
        <f>VLOOKUP(A3820,'TB 2023'!B:J,9,0)</f>
        <v>8892</v>
      </c>
      <c r="K3820" s="18">
        <f t="shared" si="237"/>
        <v>0</v>
      </c>
      <c r="L3820" s="17">
        <f>VLOOKUP(A3820,'TB 2023'!B:M,12,0)</f>
        <v>0</v>
      </c>
      <c r="M3820" s="18">
        <f t="shared" si="240"/>
        <v>0</v>
      </c>
      <c r="N3820" s="14" t="e">
        <f>VLOOKUP(A3820,[1]Sheet1!$A$1:$D$65536,4,0)</f>
        <v>#N/A</v>
      </c>
      <c r="P3820" s="14" t="s">
        <v>120</v>
      </c>
      <c r="Q3820" s="14" t="s">
        <v>139</v>
      </c>
    </row>
    <row r="3821" spans="1:17" ht="12.75" hidden="1" customHeight="1">
      <c r="A3821" s="13">
        <v>91106102057</v>
      </c>
      <c r="B3821" s="14" t="s">
        <v>3937</v>
      </c>
      <c r="C3821" s="14">
        <v>0</v>
      </c>
      <c r="D3821" s="14">
        <v>0</v>
      </c>
      <c r="E3821" s="14">
        <v>0</v>
      </c>
      <c r="F3821" s="14">
        <v>0</v>
      </c>
      <c r="G3821" s="11">
        <f t="shared" si="238"/>
        <v>0</v>
      </c>
      <c r="H3821" s="12">
        <f t="shared" si="239"/>
        <v>0</v>
      </c>
      <c r="I3821" s="324" t="s">
        <v>4123</v>
      </c>
      <c r="J3821" s="17">
        <f>VLOOKUP(A3821,'TB 2023'!B:J,9,0)</f>
        <v>0</v>
      </c>
      <c r="K3821" s="18">
        <f t="shared" si="237"/>
        <v>0</v>
      </c>
      <c r="L3821" s="17">
        <f>VLOOKUP(A3821,'TB 2023'!B:M,12,0)</f>
        <v>0</v>
      </c>
      <c r="M3821" s="18">
        <f t="shared" si="240"/>
        <v>0</v>
      </c>
      <c r="N3821" s="14" t="e">
        <f>VLOOKUP(A3821,[1]Sheet1!$A$1:$D$65536,4,0)</f>
        <v>#N/A</v>
      </c>
      <c r="P3821" s="14" t="s">
        <v>120</v>
      </c>
      <c r="Q3821" s="14" t="s">
        <v>139</v>
      </c>
    </row>
    <row r="3822" spans="1:17" ht="12.75" hidden="1" customHeight="1">
      <c r="A3822" s="13">
        <v>91106102058</v>
      </c>
      <c r="B3822" s="14" t="s">
        <v>3938</v>
      </c>
      <c r="C3822" s="14">
        <v>2886</v>
      </c>
      <c r="D3822" s="14">
        <v>0</v>
      </c>
      <c r="E3822" s="14">
        <v>0</v>
      </c>
      <c r="F3822" s="14">
        <v>0</v>
      </c>
      <c r="G3822" s="11">
        <f t="shared" si="238"/>
        <v>2886</v>
      </c>
      <c r="H3822" s="12">
        <f t="shared" si="239"/>
        <v>0</v>
      </c>
      <c r="I3822" s="324" t="s">
        <v>4123</v>
      </c>
      <c r="J3822" s="17">
        <f>VLOOKUP(A3822,'TB 2023'!B:J,9,0)</f>
        <v>2886</v>
      </c>
      <c r="K3822" s="18">
        <f t="shared" si="237"/>
        <v>0</v>
      </c>
      <c r="L3822" s="17">
        <f>VLOOKUP(A3822,'TB 2023'!B:M,12,0)</f>
        <v>0</v>
      </c>
      <c r="M3822" s="18">
        <f t="shared" si="240"/>
        <v>0</v>
      </c>
      <c r="N3822" s="14" t="e">
        <f>VLOOKUP(A3822,[1]Sheet1!$A$1:$D$65536,4,0)</f>
        <v>#N/A</v>
      </c>
      <c r="P3822" s="14" t="s">
        <v>120</v>
      </c>
      <c r="Q3822" s="14" t="s">
        <v>139</v>
      </c>
    </row>
    <row r="3823" spans="1:17" ht="12.75" hidden="1" customHeight="1">
      <c r="A3823" s="13">
        <v>91106102059</v>
      </c>
      <c r="B3823" s="14" t="s">
        <v>3939</v>
      </c>
      <c r="C3823" s="14">
        <v>3927</v>
      </c>
      <c r="D3823" s="14">
        <v>0</v>
      </c>
      <c r="E3823" s="14">
        <v>3965.5</v>
      </c>
      <c r="F3823" s="14">
        <v>6468</v>
      </c>
      <c r="G3823" s="11">
        <f t="shared" si="238"/>
        <v>1424.5</v>
      </c>
      <c r="H3823" s="12">
        <f t="shared" si="239"/>
        <v>0</v>
      </c>
      <c r="I3823" s="324" t="s">
        <v>4123</v>
      </c>
      <c r="J3823" s="17">
        <f>VLOOKUP(A3823,'TB 2023'!B:J,9,0)</f>
        <v>3927</v>
      </c>
      <c r="K3823" s="18">
        <f t="shared" si="237"/>
        <v>0</v>
      </c>
      <c r="L3823" s="17">
        <f>VLOOKUP(A3823,'TB 2023'!B:M,12,0)</f>
        <v>6468</v>
      </c>
      <c r="M3823" s="18">
        <f t="shared" si="240"/>
        <v>0</v>
      </c>
      <c r="N3823" s="14" t="e">
        <f>VLOOKUP(A3823,[1]Sheet1!$A$1:$D$65536,4,0)</f>
        <v>#N/A</v>
      </c>
      <c r="P3823" s="14" t="s">
        <v>120</v>
      </c>
      <c r="Q3823" s="14" t="s">
        <v>139</v>
      </c>
    </row>
    <row r="3824" spans="1:17" ht="12.75" hidden="1" customHeight="1">
      <c r="A3824" s="13">
        <v>91106102060</v>
      </c>
      <c r="B3824" s="14" t="s">
        <v>3940</v>
      </c>
      <c r="C3824" s="14">
        <v>1791.29</v>
      </c>
      <c r="D3824" s="14">
        <v>0</v>
      </c>
      <c r="E3824" s="14">
        <v>12255</v>
      </c>
      <c r="F3824" s="14">
        <v>5704.29</v>
      </c>
      <c r="G3824" s="11">
        <f t="shared" si="238"/>
        <v>8342</v>
      </c>
      <c r="H3824" s="12">
        <f t="shared" si="239"/>
        <v>0</v>
      </c>
      <c r="I3824" s="324" t="s">
        <v>4123</v>
      </c>
      <c r="J3824" s="17">
        <f>VLOOKUP(A3824,'TB 2023'!B:J,9,0)</f>
        <v>1791.29</v>
      </c>
      <c r="K3824" s="18">
        <f t="shared" si="237"/>
        <v>0</v>
      </c>
      <c r="L3824" s="17">
        <f>VLOOKUP(A3824,'TB 2023'!B:M,12,0)</f>
        <v>5704.29</v>
      </c>
      <c r="M3824" s="18">
        <f t="shared" si="240"/>
        <v>0</v>
      </c>
      <c r="N3824" s="14" t="e">
        <f>VLOOKUP(A3824,[1]Sheet1!$A$1:$D$65536,4,0)</f>
        <v>#N/A</v>
      </c>
      <c r="P3824" s="14" t="s">
        <v>4040</v>
      </c>
    </row>
    <row r="3825" spans="1:17" ht="12.75" hidden="1" customHeight="1">
      <c r="A3825" s="13">
        <v>91106102061</v>
      </c>
      <c r="B3825" s="14" t="s">
        <v>3941</v>
      </c>
      <c r="C3825" s="14">
        <v>5157</v>
      </c>
      <c r="D3825" s="14">
        <v>0</v>
      </c>
      <c r="E3825" s="14">
        <v>171904.5</v>
      </c>
      <c r="F3825" s="14">
        <v>143824.5</v>
      </c>
      <c r="G3825" s="11">
        <f t="shared" si="238"/>
        <v>33237</v>
      </c>
      <c r="H3825" s="12">
        <f t="shared" si="239"/>
        <v>0</v>
      </c>
      <c r="I3825" s="324" t="s">
        <v>4123</v>
      </c>
      <c r="J3825" s="17">
        <f>VLOOKUP(A3825,'TB 2023'!B:J,9,0)</f>
        <v>5157</v>
      </c>
      <c r="K3825" s="18">
        <f t="shared" si="237"/>
        <v>0</v>
      </c>
      <c r="L3825" s="17">
        <f>VLOOKUP(A3825,'TB 2023'!B:M,12,0)</f>
        <v>143824.5</v>
      </c>
      <c r="M3825" s="18">
        <f t="shared" si="240"/>
        <v>0</v>
      </c>
      <c r="N3825" s="14" t="e">
        <f>VLOOKUP(A3825,[1]Sheet1!$A$1:$D$65536,4,0)</f>
        <v>#N/A</v>
      </c>
      <c r="P3825" s="14" t="s">
        <v>4040</v>
      </c>
    </row>
    <row r="3826" spans="1:17" ht="12.75" hidden="1" customHeight="1">
      <c r="A3826" s="13">
        <v>91106102062</v>
      </c>
      <c r="B3826" s="14" t="s">
        <v>3942</v>
      </c>
      <c r="C3826" s="14">
        <v>3608</v>
      </c>
      <c r="D3826" s="14">
        <v>0</v>
      </c>
      <c r="E3826" s="14">
        <v>31980</v>
      </c>
      <c r="F3826" s="14">
        <v>16441</v>
      </c>
      <c r="G3826" s="11">
        <f t="shared" si="238"/>
        <v>19147</v>
      </c>
      <c r="H3826" s="12">
        <f t="shared" si="239"/>
        <v>0</v>
      </c>
      <c r="I3826" s="324" t="s">
        <v>4123</v>
      </c>
      <c r="J3826" s="17">
        <f>VLOOKUP(A3826,'TB 2023'!B:J,9,0)</f>
        <v>3608</v>
      </c>
      <c r="K3826" s="18">
        <f t="shared" si="237"/>
        <v>0</v>
      </c>
      <c r="L3826" s="17">
        <f>VLOOKUP(A3826,'TB 2023'!B:M,12,0)</f>
        <v>16441</v>
      </c>
      <c r="M3826" s="18">
        <f t="shared" si="240"/>
        <v>0</v>
      </c>
      <c r="N3826" s="14" t="e">
        <f>VLOOKUP(A3826,[1]Sheet1!$A$1:$D$65536,4,0)</f>
        <v>#N/A</v>
      </c>
      <c r="P3826" s="14" t="s">
        <v>109</v>
      </c>
    </row>
    <row r="3827" spans="1:17" ht="12.75" hidden="1" customHeight="1">
      <c r="A3827" s="13">
        <v>91106102063</v>
      </c>
      <c r="B3827" s="14" t="s">
        <v>3943</v>
      </c>
      <c r="C3827" s="14">
        <v>7595</v>
      </c>
      <c r="D3827" s="14">
        <v>0</v>
      </c>
      <c r="E3827" s="14">
        <v>14570</v>
      </c>
      <c r="F3827" s="14">
        <v>16678</v>
      </c>
      <c r="G3827" s="11">
        <f t="shared" si="238"/>
        <v>5487</v>
      </c>
      <c r="H3827" s="12">
        <f t="shared" si="239"/>
        <v>0</v>
      </c>
      <c r="I3827" s="324" t="s">
        <v>4123</v>
      </c>
      <c r="J3827" s="17">
        <f>VLOOKUP(A3827,'TB 2023'!B:J,9,0)</f>
        <v>7595</v>
      </c>
      <c r="K3827" s="18">
        <f t="shared" si="237"/>
        <v>0</v>
      </c>
      <c r="L3827" s="17">
        <f>VLOOKUP(A3827,'TB 2023'!B:M,12,0)</f>
        <v>16678</v>
      </c>
      <c r="M3827" s="18">
        <f t="shared" si="240"/>
        <v>0</v>
      </c>
      <c r="N3827" s="14" t="e">
        <f>VLOOKUP(A3827,[1]Sheet1!$A$1:$D$65536,4,0)</f>
        <v>#N/A</v>
      </c>
      <c r="P3827" s="14" t="s">
        <v>4064</v>
      </c>
    </row>
    <row r="3828" spans="1:17" ht="12.75" hidden="1" customHeight="1">
      <c r="A3828" s="13">
        <v>91106102064</v>
      </c>
      <c r="B3828" s="14" t="s">
        <v>3944</v>
      </c>
      <c r="C3828" s="14">
        <v>0</v>
      </c>
      <c r="D3828" s="14">
        <v>0</v>
      </c>
      <c r="E3828" s="14">
        <v>0</v>
      </c>
      <c r="F3828" s="14">
        <v>0</v>
      </c>
      <c r="G3828" s="11">
        <f t="shared" si="238"/>
        <v>0</v>
      </c>
      <c r="H3828" s="12">
        <f t="shared" si="239"/>
        <v>0</v>
      </c>
      <c r="I3828" s="324" t="s">
        <v>4123</v>
      </c>
      <c r="J3828" s="17">
        <f>VLOOKUP(A3828,'TB 2023'!B:J,9,0)</f>
        <v>0</v>
      </c>
      <c r="K3828" s="18">
        <f t="shared" si="237"/>
        <v>0</v>
      </c>
      <c r="L3828" s="17">
        <f>VLOOKUP(A3828,'TB 2023'!B:M,12,0)</f>
        <v>0</v>
      </c>
      <c r="M3828" s="18">
        <f t="shared" si="240"/>
        <v>0</v>
      </c>
      <c r="N3828" s="14" t="e">
        <f>VLOOKUP(A3828,[1]Sheet1!$A$1:$D$65536,4,0)</f>
        <v>#N/A</v>
      </c>
      <c r="P3828" s="14" t="s">
        <v>36</v>
      </c>
      <c r="Q3828" s="14" t="s">
        <v>33</v>
      </c>
    </row>
    <row r="3829" spans="1:17" ht="12.75" hidden="1" customHeight="1">
      <c r="A3829" s="13">
        <v>91106102065</v>
      </c>
      <c r="B3829" s="14" t="s">
        <v>3945</v>
      </c>
      <c r="C3829" s="14">
        <v>5960</v>
      </c>
      <c r="D3829" s="14">
        <v>0</v>
      </c>
      <c r="E3829" s="14">
        <v>43880.5</v>
      </c>
      <c r="F3829" s="14">
        <v>42837.5</v>
      </c>
      <c r="G3829" s="11">
        <f t="shared" si="238"/>
        <v>7003</v>
      </c>
      <c r="H3829" s="12">
        <f t="shared" si="239"/>
        <v>0</v>
      </c>
      <c r="I3829" s="324" t="s">
        <v>4123</v>
      </c>
      <c r="J3829" s="17">
        <f>VLOOKUP(A3829,'TB 2023'!B:J,9,0)</f>
        <v>5960</v>
      </c>
      <c r="K3829" s="18">
        <f t="shared" si="237"/>
        <v>0</v>
      </c>
      <c r="L3829" s="17">
        <f>VLOOKUP(A3829,'TB 2023'!B:M,12,0)</f>
        <v>42837.5</v>
      </c>
      <c r="M3829" s="18">
        <f t="shared" si="240"/>
        <v>0</v>
      </c>
      <c r="N3829" s="14" t="e">
        <f>VLOOKUP(A3829,[1]Sheet1!$A$1:$D$65536,4,0)</f>
        <v>#N/A</v>
      </c>
      <c r="P3829" s="14" t="s">
        <v>96</v>
      </c>
      <c r="Q3829" s="14" t="s">
        <v>33</v>
      </c>
    </row>
    <row r="3830" spans="1:17" ht="12.75" hidden="1" customHeight="1">
      <c r="A3830" s="13">
        <v>91106102066</v>
      </c>
      <c r="B3830" s="14" t="s">
        <v>3946</v>
      </c>
      <c r="C3830" s="14">
        <v>3675</v>
      </c>
      <c r="D3830" s="14">
        <v>0</v>
      </c>
      <c r="E3830" s="14">
        <v>0</v>
      </c>
      <c r="F3830" s="14">
        <v>1890</v>
      </c>
      <c r="G3830" s="11">
        <f t="shared" si="238"/>
        <v>1785</v>
      </c>
      <c r="H3830" s="12">
        <f t="shared" si="239"/>
        <v>0</v>
      </c>
      <c r="I3830" s="324" t="s">
        <v>4123</v>
      </c>
      <c r="J3830" s="17">
        <f>VLOOKUP(A3830,'TB 2023'!B:J,9,0)</f>
        <v>3675</v>
      </c>
      <c r="K3830" s="18">
        <f t="shared" si="237"/>
        <v>0</v>
      </c>
      <c r="L3830" s="17">
        <f>VLOOKUP(A3830,'TB 2023'!B:M,12,0)</f>
        <v>1890</v>
      </c>
      <c r="M3830" s="18">
        <f t="shared" si="240"/>
        <v>0</v>
      </c>
      <c r="N3830" s="14" t="e">
        <f>VLOOKUP(A3830,[1]Sheet1!$A$1:$D$65536,4,0)</f>
        <v>#N/A</v>
      </c>
      <c r="P3830" s="14" t="s">
        <v>36</v>
      </c>
      <c r="Q3830" s="14" t="s">
        <v>33</v>
      </c>
    </row>
    <row r="3831" spans="1:17" ht="12.75" hidden="1" customHeight="1">
      <c r="A3831" s="13">
        <v>91106102067</v>
      </c>
      <c r="B3831" s="14" t="s">
        <v>3947</v>
      </c>
      <c r="C3831" s="14">
        <v>0</v>
      </c>
      <c r="D3831" s="14">
        <v>0</v>
      </c>
      <c r="E3831" s="14">
        <v>3780</v>
      </c>
      <c r="F3831" s="14">
        <v>0</v>
      </c>
      <c r="G3831" s="11">
        <f t="shared" si="238"/>
        <v>3780</v>
      </c>
      <c r="H3831" s="12">
        <f t="shared" si="239"/>
        <v>0</v>
      </c>
      <c r="I3831" s="324" t="s">
        <v>4123</v>
      </c>
      <c r="J3831" s="17">
        <f>VLOOKUP(A3831,'TB 2023'!B:J,9,0)</f>
        <v>0</v>
      </c>
      <c r="K3831" s="18">
        <f t="shared" si="237"/>
        <v>0</v>
      </c>
      <c r="L3831" s="17">
        <f>VLOOKUP(A3831,'TB 2023'!B:M,12,0)</f>
        <v>0</v>
      </c>
      <c r="M3831" s="18">
        <f t="shared" si="240"/>
        <v>0</v>
      </c>
      <c r="N3831" s="14" t="e">
        <f>VLOOKUP(A3831,[1]Sheet1!$A$1:$D$65536,4,0)</f>
        <v>#N/A</v>
      </c>
      <c r="P3831" s="14" t="s">
        <v>57</v>
      </c>
      <c r="Q3831" s="14" t="s">
        <v>33</v>
      </c>
    </row>
    <row r="3832" spans="1:17" ht="12.75" hidden="1" customHeight="1">
      <c r="A3832" s="13">
        <v>91106102068</v>
      </c>
      <c r="B3832" s="14" t="s">
        <v>3948</v>
      </c>
      <c r="C3832" s="14">
        <v>0</v>
      </c>
      <c r="D3832" s="14">
        <v>0</v>
      </c>
      <c r="E3832" s="14">
        <v>10934.5</v>
      </c>
      <c r="F3832" s="14">
        <v>10421.5</v>
      </c>
      <c r="G3832" s="11">
        <f t="shared" si="238"/>
        <v>513</v>
      </c>
      <c r="H3832" s="12">
        <f t="shared" si="239"/>
        <v>0</v>
      </c>
      <c r="I3832" s="324" t="s">
        <v>4123</v>
      </c>
      <c r="J3832" s="17">
        <f>VLOOKUP(A3832,'TB 2023'!B:J,9,0)</f>
        <v>0</v>
      </c>
      <c r="K3832" s="18">
        <f t="shared" ref="K3832:K3895" si="241">J3832-C3832</f>
        <v>0</v>
      </c>
      <c r="L3832" s="17">
        <f>VLOOKUP(A3832,'TB 2023'!B:M,12,0)</f>
        <v>10421.5</v>
      </c>
      <c r="M3832" s="18">
        <f t="shared" si="240"/>
        <v>0</v>
      </c>
      <c r="N3832" s="14" t="e">
        <f>VLOOKUP(A3832,[1]Sheet1!$A$1:$D$65536,4,0)</f>
        <v>#N/A</v>
      </c>
      <c r="P3832" s="14" t="s">
        <v>37</v>
      </c>
      <c r="Q3832" s="14" t="s">
        <v>33</v>
      </c>
    </row>
    <row r="3833" spans="1:17" ht="12.75" hidden="1" customHeight="1">
      <c r="A3833" s="13">
        <v>91106102069</v>
      </c>
      <c r="B3833" s="14" t="s">
        <v>3949</v>
      </c>
      <c r="C3833" s="14">
        <v>0</v>
      </c>
      <c r="D3833" s="14">
        <v>0</v>
      </c>
      <c r="E3833" s="14">
        <v>2126925</v>
      </c>
      <c r="F3833" s="14">
        <v>1967625</v>
      </c>
      <c r="G3833" s="11">
        <f t="shared" si="238"/>
        <v>159300</v>
      </c>
      <c r="H3833" s="12">
        <f t="shared" si="239"/>
        <v>0</v>
      </c>
      <c r="I3833" s="324" t="s">
        <v>4123</v>
      </c>
      <c r="J3833" s="17">
        <f>VLOOKUP(A3833,'TB 2023'!B:J,9,0)</f>
        <v>0</v>
      </c>
      <c r="K3833" s="18">
        <f t="shared" si="241"/>
        <v>0</v>
      </c>
      <c r="L3833" s="17">
        <f>VLOOKUP(A3833,'TB 2023'!B:M,12,0)</f>
        <v>1967625</v>
      </c>
      <c r="M3833" s="18">
        <f t="shared" si="240"/>
        <v>0</v>
      </c>
      <c r="N3833" s="14" t="e">
        <f>VLOOKUP(A3833,[1]Sheet1!$A$1:$D$65536,4,0)</f>
        <v>#N/A</v>
      </c>
      <c r="P3833" s="14" t="s">
        <v>4125</v>
      </c>
      <c r="Q3833" s="14" t="s">
        <v>33</v>
      </c>
    </row>
    <row r="3834" spans="1:17" ht="12.75" hidden="1" customHeight="1">
      <c r="A3834" s="13">
        <v>91106102070</v>
      </c>
      <c r="B3834" s="14" t="s">
        <v>3950</v>
      </c>
      <c r="C3834" s="14">
        <v>0</v>
      </c>
      <c r="D3834" s="14">
        <v>0</v>
      </c>
      <c r="E3834" s="14">
        <v>277560</v>
      </c>
      <c r="F3834" s="14">
        <v>269325</v>
      </c>
      <c r="G3834" s="11">
        <f t="shared" si="238"/>
        <v>8235</v>
      </c>
      <c r="H3834" s="12">
        <f t="shared" si="239"/>
        <v>0</v>
      </c>
      <c r="I3834" s="324" t="s">
        <v>4123</v>
      </c>
      <c r="J3834" s="17">
        <f>VLOOKUP(A3834,'TB 2023'!B:J,9,0)</f>
        <v>0</v>
      </c>
      <c r="K3834" s="18">
        <f t="shared" si="241"/>
        <v>0</v>
      </c>
      <c r="L3834" s="17">
        <f>VLOOKUP(A3834,'TB 2023'!B:M,12,0)</f>
        <v>269325</v>
      </c>
      <c r="M3834" s="18">
        <f t="shared" si="240"/>
        <v>0</v>
      </c>
      <c r="N3834" s="14" t="e">
        <f>VLOOKUP(A3834,[1]Sheet1!$A$1:$D$65536,4,0)</f>
        <v>#N/A</v>
      </c>
      <c r="P3834" s="14" t="s">
        <v>96</v>
      </c>
      <c r="Q3834" s="14" t="s">
        <v>33</v>
      </c>
    </row>
    <row r="3835" spans="1:17" ht="12.75" hidden="1" customHeight="1">
      <c r="A3835" s="13">
        <v>91106102071</v>
      </c>
      <c r="B3835" s="14" t="s">
        <v>3951</v>
      </c>
      <c r="C3835" s="14">
        <v>0</v>
      </c>
      <c r="D3835" s="14">
        <v>0</v>
      </c>
      <c r="E3835" s="14">
        <v>1140</v>
      </c>
      <c r="F3835" s="14">
        <v>285</v>
      </c>
      <c r="G3835" s="11">
        <f t="shared" si="238"/>
        <v>855</v>
      </c>
      <c r="H3835" s="12">
        <f t="shared" si="239"/>
        <v>0</v>
      </c>
      <c r="I3835" s="324" t="s">
        <v>4123</v>
      </c>
      <c r="J3835" s="17">
        <f>VLOOKUP(A3835,'TB 2023'!B:J,9,0)</f>
        <v>0</v>
      </c>
      <c r="K3835" s="18">
        <f t="shared" si="241"/>
        <v>0</v>
      </c>
      <c r="L3835" s="17">
        <f>VLOOKUP(A3835,'TB 2023'!B:M,12,0)</f>
        <v>285</v>
      </c>
      <c r="M3835" s="18">
        <f t="shared" si="240"/>
        <v>0</v>
      </c>
      <c r="N3835" s="14" t="e">
        <f>VLOOKUP(A3835,[1]Sheet1!$A$1:$D$65536,4,0)</f>
        <v>#N/A</v>
      </c>
      <c r="P3835" s="14" t="s">
        <v>86</v>
      </c>
      <c r="Q3835" s="14" t="s">
        <v>34</v>
      </c>
    </row>
    <row r="3836" spans="1:17" ht="12.75" hidden="1" customHeight="1">
      <c r="A3836" s="13">
        <v>91106102072</v>
      </c>
      <c r="B3836" s="14" t="s">
        <v>3952</v>
      </c>
      <c r="C3836" s="14">
        <v>0</v>
      </c>
      <c r="D3836" s="14">
        <v>0</v>
      </c>
      <c r="E3836" s="14">
        <v>3150</v>
      </c>
      <c r="F3836" s="14">
        <v>3150</v>
      </c>
      <c r="G3836" s="11">
        <f t="shared" si="238"/>
        <v>0</v>
      </c>
      <c r="H3836" s="12">
        <f t="shared" si="239"/>
        <v>0</v>
      </c>
      <c r="I3836" s="324" t="s">
        <v>4123</v>
      </c>
      <c r="J3836" s="17">
        <f>VLOOKUP(A3836,'TB 2023'!B:J,9,0)</f>
        <v>0</v>
      </c>
      <c r="K3836" s="18">
        <f t="shared" si="241"/>
        <v>0</v>
      </c>
      <c r="L3836" s="17">
        <f>VLOOKUP(A3836,'TB 2023'!B:M,12,0)</f>
        <v>3150</v>
      </c>
      <c r="M3836" s="18">
        <f t="shared" si="240"/>
        <v>0</v>
      </c>
      <c r="N3836" s="14" t="e">
        <f>VLOOKUP(A3836,[1]Sheet1!$A$1:$D$65536,4,0)</f>
        <v>#N/A</v>
      </c>
      <c r="P3836" s="14" t="s">
        <v>86</v>
      </c>
      <c r="Q3836" s="14" t="s">
        <v>34</v>
      </c>
    </row>
    <row r="3837" spans="1:17" ht="12.75" hidden="1" customHeight="1">
      <c r="A3837" s="13">
        <v>91106102073</v>
      </c>
      <c r="B3837" s="14" t="s">
        <v>3953</v>
      </c>
      <c r="C3837" s="14">
        <v>0</v>
      </c>
      <c r="D3837" s="14">
        <v>0</v>
      </c>
      <c r="E3837" s="14">
        <v>10370</v>
      </c>
      <c r="F3837" s="14">
        <v>3187.25</v>
      </c>
      <c r="G3837" s="11">
        <f t="shared" si="238"/>
        <v>7182.75</v>
      </c>
      <c r="H3837" s="12">
        <f t="shared" si="239"/>
        <v>0</v>
      </c>
      <c r="I3837" s="324" t="s">
        <v>4123</v>
      </c>
      <c r="J3837" s="17">
        <f>VLOOKUP(A3837,'TB 2023'!B:J,9,0)</f>
        <v>0</v>
      </c>
      <c r="K3837" s="18">
        <f t="shared" si="241"/>
        <v>0</v>
      </c>
      <c r="L3837" s="17">
        <f>VLOOKUP(A3837,'TB 2023'!B:M,12,0)</f>
        <v>3187.25</v>
      </c>
      <c r="M3837" s="18">
        <f t="shared" si="240"/>
        <v>0</v>
      </c>
      <c r="N3837" s="14" t="e">
        <f>VLOOKUP(A3837,[1]Sheet1!$A$1:$D$65536,4,0)</f>
        <v>#N/A</v>
      </c>
      <c r="P3837" s="14" t="s">
        <v>86</v>
      </c>
      <c r="Q3837" s="14" t="s">
        <v>34</v>
      </c>
    </row>
    <row r="3838" spans="1:17" ht="12.75" hidden="1" customHeight="1">
      <c r="A3838" s="13">
        <v>91106102074</v>
      </c>
      <c r="B3838" s="14" t="s">
        <v>3954</v>
      </c>
      <c r="C3838" s="14">
        <v>0</v>
      </c>
      <c r="D3838" s="14">
        <v>0</v>
      </c>
      <c r="E3838" s="14">
        <v>1040</v>
      </c>
      <c r="F3838" s="14">
        <v>624</v>
      </c>
      <c r="G3838" s="11">
        <f t="shared" si="238"/>
        <v>416</v>
      </c>
      <c r="H3838" s="12">
        <f t="shared" si="239"/>
        <v>0</v>
      </c>
      <c r="I3838" s="324" t="s">
        <v>4123</v>
      </c>
      <c r="J3838" s="17">
        <f>VLOOKUP(A3838,'TB 2023'!B:J,9,0)</f>
        <v>0</v>
      </c>
      <c r="K3838" s="18">
        <f t="shared" si="241"/>
        <v>0</v>
      </c>
      <c r="L3838" s="17">
        <f>VLOOKUP(A3838,'TB 2023'!B:M,12,0)</f>
        <v>624</v>
      </c>
      <c r="M3838" s="18">
        <f t="shared" si="240"/>
        <v>0</v>
      </c>
      <c r="N3838" s="14" t="e">
        <f>VLOOKUP(A3838,[1]Sheet1!$A$1:$D$65536,4,0)</f>
        <v>#N/A</v>
      </c>
      <c r="P3838" s="14" t="s">
        <v>86</v>
      </c>
      <c r="Q3838" s="14" t="s">
        <v>34</v>
      </c>
    </row>
    <row r="3839" spans="1:17" ht="12.75" hidden="1" customHeight="1">
      <c r="A3839" s="13">
        <v>91106102075</v>
      </c>
      <c r="B3839" s="14" t="s">
        <v>3955</v>
      </c>
      <c r="C3839" s="14">
        <v>0</v>
      </c>
      <c r="D3839" s="14">
        <v>0</v>
      </c>
      <c r="E3839" s="14">
        <v>17040</v>
      </c>
      <c r="F3839" s="14">
        <v>14768</v>
      </c>
      <c r="G3839" s="11">
        <f t="shared" si="238"/>
        <v>2272</v>
      </c>
      <c r="H3839" s="12">
        <f t="shared" si="239"/>
        <v>0</v>
      </c>
      <c r="I3839" s="324" t="s">
        <v>4123</v>
      </c>
      <c r="J3839" s="17">
        <f>VLOOKUP(A3839,'TB 2023'!B:J,9,0)</f>
        <v>0</v>
      </c>
      <c r="K3839" s="18">
        <f t="shared" si="241"/>
        <v>0</v>
      </c>
      <c r="L3839" s="17">
        <f>VLOOKUP(A3839,'TB 2023'!B:M,12,0)</f>
        <v>14768</v>
      </c>
      <c r="M3839" s="18">
        <f t="shared" si="240"/>
        <v>0</v>
      </c>
      <c r="N3839" s="14" t="e">
        <f>VLOOKUP(A3839,[1]Sheet1!$A$1:$D$65536,4,0)</f>
        <v>#N/A</v>
      </c>
      <c r="P3839" s="14" t="s">
        <v>86</v>
      </c>
      <c r="Q3839" s="14" t="s">
        <v>34</v>
      </c>
    </row>
    <row r="3840" spans="1:17" ht="12.75" hidden="1" customHeight="1">
      <c r="A3840" s="13">
        <v>91106102076</v>
      </c>
      <c r="B3840" s="14" t="s">
        <v>3956</v>
      </c>
      <c r="C3840" s="14">
        <v>0</v>
      </c>
      <c r="D3840" s="14">
        <v>0</v>
      </c>
      <c r="E3840" s="14">
        <v>18999</v>
      </c>
      <c r="F3840" s="14">
        <v>12519</v>
      </c>
      <c r="G3840" s="11">
        <f t="shared" si="238"/>
        <v>6480</v>
      </c>
      <c r="H3840" s="12">
        <f t="shared" si="239"/>
        <v>0</v>
      </c>
      <c r="I3840" s="324" t="s">
        <v>4123</v>
      </c>
      <c r="J3840" s="17">
        <f>VLOOKUP(A3840,'TB 2023'!B:J,9,0)</f>
        <v>0</v>
      </c>
      <c r="K3840" s="18">
        <f t="shared" si="241"/>
        <v>0</v>
      </c>
      <c r="L3840" s="17">
        <f>VLOOKUP(A3840,'TB 2023'!B:M,12,0)</f>
        <v>12519</v>
      </c>
      <c r="M3840" s="18">
        <f t="shared" si="240"/>
        <v>0</v>
      </c>
      <c r="N3840" s="14" t="e">
        <f>VLOOKUP(A3840,[1]Sheet1!$A$1:$D$65536,4,0)</f>
        <v>#N/A</v>
      </c>
      <c r="P3840" s="14" t="s">
        <v>86</v>
      </c>
      <c r="Q3840" s="14" t="s">
        <v>34</v>
      </c>
    </row>
    <row r="3841" spans="1:17" ht="12.75" hidden="1" customHeight="1">
      <c r="A3841" s="13">
        <v>91106102077</v>
      </c>
      <c r="B3841" s="14" t="s">
        <v>3957</v>
      </c>
      <c r="C3841" s="14">
        <v>0</v>
      </c>
      <c r="D3841" s="14">
        <v>0</v>
      </c>
      <c r="E3841" s="14">
        <v>7750</v>
      </c>
      <c r="F3841" s="14">
        <v>700</v>
      </c>
      <c r="G3841" s="11">
        <f t="shared" si="238"/>
        <v>7050</v>
      </c>
      <c r="H3841" s="12">
        <f t="shared" si="239"/>
        <v>0</v>
      </c>
      <c r="I3841" s="324" t="s">
        <v>4123</v>
      </c>
      <c r="J3841" s="17">
        <f>VLOOKUP(A3841,'TB 2023'!B:J,9,0)</f>
        <v>0</v>
      </c>
      <c r="K3841" s="18">
        <f t="shared" si="241"/>
        <v>0</v>
      </c>
      <c r="L3841" s="17">
        <f>VLOOKUP(A3841,'TB 2023'!B:M,12,0)</f>
        <v>700</v>
      </c>
      <c r="M3841" s="18">
        <f t="shared" si="240"/>
        <v>0</v>
      </c>
      <c r="N3841" s="14" t="e">
        <f>VLOOKUP(A3841,[1]Sheet1!$A$1:$D$65536,4,0)</f>
        <v>#N/A</v>
      </c>
      <c r="P3841" s="14" t="s">
        <v>86</v>
      </c>
      <c r="Q3841" s="14" t="s">
        <v>34</v>
      </c>
    </row>
    <row r="3842" spans="1:17" ht="12.75" hidden="1" customHeight="1">
      <c r="A3842" s="13">
        <v>91106102078</v>
      </c>
      <c r="B3842" s="14" t="s">
        <v>3958</v>
      </c>
      <c r="C3842" s="14">
        <v>0</v>
      </c>
      <c r="D3842" s="14">
        <v>0</v>
      </c>
      <c r="E3842" s="14">
        <v>2470</v>
      </c>
      <c r="F3842" s="14">
        <v>798</v>
      </c>
      <c r="G3842" s="11">
        <f t="shared" si="238"/>
        <v>1672</v>
      </c>
      <c r="H3842" s="12">
        <f t="shared" si="239"/>
        <v>0</v>
      </c>
      <c r="I3842" s="324" t="s">
        <v>4123</v>
      </c>
      <c r="J3842" s="17">
        <f>VLOOKUP(A3842,'TB 2023'!B:J,9,0)</f>
        <v>0</v>
      </c>
      <c r="K3842" s="18">
        <f t="shared" si="241"/>
        <v>0</v>
      </c>
      <c r="L3842" s="17">
        <f>VLOOKUP(A3842,'TB 2023'!B:M,12,0)</f>
        <v>798</v>
      </c>
      <c r="M3842" s="18">
        <f t="shared" si="240"/>
        <v>0</v>
      </c>
      <c r="N3842" s="14" t="e">
        <f>VLOOKUP(A3842,[1]Sheet1!$A$1:$D$65536,4,0)</f>
        <v>#N/A</v>
      </c>
      <c r="P3842" s="14" t="s">
        <v>86</v>
      </c>
      <c r="Q3842" s="14" t="s">
        <v>34</v>
      </c>
    </row>
    <row r="3843" spans="1:17" ht="12.75" hidden="1" customHeight="1">
      <c r="A3843" s="13">
        <v>91106102079</v>
      </c>
      <c r="B3843" s="14" t="s">
        <v>4269</v>
      </c>
      <c r="C3843" s="14">
        <v>0</v>
      </c>
      <c r="D3843" s="14">
        <v>0</v>
      </c>
      <c r="E3843" s="14">
        <v>43040</v>
      </c>
      <c r="F3843" s="14">
        <v>11520</v>
      </c>
      <c r="G3843" s="11">
        <f t="shared" si="238"/>
        <v>31520</v>
      </c>
      <c r="H3843" s="12">
        <f t="shared" si="239"/>
        <v>0</v>
      </c>
      <c r="I3843" s="324" t="s">
        <v>4123</v>
      </c>
      <c r="J3843" s="17">
        <f>VLOOKUP(A3843,'TB 2023'!B:J,9,0)</f>
        <v>0</v>
      </c>
      <c r="K3843" s="18">
        <f t="shared" si="241"/>
        <v>0</v>
      </c>
      <c r="L3843" s="17">
        <f>VLOOKUP(A3843,'TB 2023'!B:M,12,0)</f>
        <v>11520</v>
      </c>
      <c r="M3843" s="18">
        <f t="shared" si="240"/>
        <v>0</v>
      </c>
      <c r="N3843" s="14" t="e">
        <f>VLOOKUP(A3843,[1]Sheet1!$A$1:$D$65536,4,0)</f>
        <v>#N/A</v>
      </c>
      <c r="P3843" s="14" t="s">
        <v>86</v>
      </c>
      <c r="Q3843" s="14" t="s">
        <v>34</v>
      </c>
    </row>
    <row r="3844" spans="1:17" ht="12.75" hidden="1" customHeight="1">
      <c r="A3844" s="13">
        <v>91106102080</v>
      </c>
      <c r="B3844" s="14" t="s">
        <v>4270</v>
      </c>
      <c r="C3844" s="14">
        <v>0</v>
      </c>
      <c r="D3844" s="14">
        <v>0</v>
      </c>
      <c r="E3844" s="14">
        <v>8591</v>
      </c>
      <c r="F3844" s="14">
        <v>1704</v>
      </c>
      <c r="G3844" s="11">
        <f t="shared" si="238"/>
        <v>6887</v>
      </c>
      <c r="H3844" s="12">
        <f t="shared" si="239"/>
        <v>0</v>
      </c>
      <c r="I3844" s="324" t="s">
        <v>4123</v>
      </c>
      <c r="J3844" s="17">
        <f>VLOOKUP(A3844,'TB 2023'!B:J,9,0)</f>
        <v>0</v>
      </c>
      <c r="K3844" s="18">
        <f t="shared" si="241"/>
        <v>0</v>
      </c>
      <c r="L3844" s="17">
        <f>VLOOKUP(A3844,'TB 2023'!B:M,12,0)</f>
        <v>1704</v>
      </c>
      <c r="M3844" s="18">
        <f t="shared" si="240"/>
        <v>0</v>
      </c>
      <c r="N3844" s="14" t="e">
        <f>VLOOKUP(A3844,[1]Sheet1!$A$1:$D$65536,4,0)</f>
        <v>#N/A</v>
      </c>
      <c r="P3844" s="14" t="s">
        <v>86</v>
      </c>
      <c r="Q3844" s="14" t="s">
        <v>34</v>
      </c>
    </row>
    <row r="3845" spans="1:17" ht="12.75" hidden="1" customHeight="1">
      <c r="A3845" s="13">
        <v>91106103001</v>
      </c>
      <c r="B3845" s="14" t="s">
        <v>3959</v>
      </c>
      <c r="C3845" s="14">
        <v>375</v>
      </c>
      <c r="D3845" s="14">
        <v>0</v>
      </c>
      <c r="E3845" s="14">
        <v>0</v>
      </c>
      <c r="F3845" s="14">
        <v>125</v>
      </c>
      <c r="G3845" s="11">
        <f t="shared" si="238"/>
        <v>250</v>
      </c>
      <c r="H3845" s="12">
        <f t="shared" si="239"/>
        <v>0</v>
      </c>
      <c r="I3845" s="324" t="s">
        <v>4123</v>
      </c>
      <c r="J3845" s="17">
        <f>VLOOKUP(A3845,'TB 2023'!B:J,9,0)</f>
        <v>375</v>
      </c>
      <c r="K3845" s="18">
        <f t="shared" si="241"/>
        <v>0</v>
      </c>
      <c r="L3845" s="17">
        <f>VLOOKUP(A3845,'TB 2023'!B:M,12,0)</f>
        <v>125</v>
      </c>
      <c r="M3845" s="18">
        <f t="shared" si="240"/>
        <v>0</v>
      </c>
      <c r="N3845" s="14" t="e">
        <f>VLOOKUP(A3845,[1]Sheet1!$A$1:$D$65536,4,0)</f>
        <v>#N/A</v>
      </c>
      <c r="P3845" s="14" t="s">
        <v>86</v>
      </c>
      <c r="Q3845" s="14" t="s">
        <v>34</v>
      </c>
    </row>
    <row r="3846" spans="1:17" ht="12.75" hidden="1" customHeight="1">
      <c r="A3846" s="13">
        <v>91106103002</v>
      </c>
      <c r="B3846" s="14" t="s">
        <v>3960</v>
      </c>
      <c r="C3846" s="14">
        <v>0</v>
      </c>
      <c r="D3846" s="14">
        <v>0</v>
      </c>
      <c r="E3846" s="14">
        <v>0</v>
      </c>
      <c r="F3846" s="14">
        <v>0</v>
      </c>
      <c r="G3846" s="11">
        <f t="shared" ref="G3846:G3909" si="242">IF((C3846+E3846)-(D3846+F3846)&lt;0,0,(C3846+E3846)-(D3846+F3846))</f>
        <v>0</v>
      </c>
      <c r="H3846" s="12">
        <f t="shared" ref="H3846:H3909" si="243">-IF((C3846+E3846)-(D3846+F3846)&lt;0,(C3846+E3846)-(D3846+F3846),0)</f>
        <v>0</v>
      </c>
      <c r="I3846" s="324" t="s">
        <v>4123</v>
      </c>
      <c r="J3846" s="17">
        <f>VLOOKUP(A3846,'TB 2023'!B:J,9,0)</f>
        <v>0</v>
      </c>
      <c r="K3846" s="18">
        <f t="shared" si="241"/>
        <v>0</v>
      </c>
      <c r="L3846" s="17">
        <f>VLOOKUP(A3846,'TB 2023'!B:M,12,0)</f>
        <v>0</v>
      </c>
      <c r="M3846" s="18">
        <f t="shared" ref="M3846:M3909" si="244">L3846-F3846</f>
        <v>0</v>
      </c>
      <c r="N3846" s="14" t="e">
        <f>VLOOKUP(A3846,[1]Sheet1!$A$1:$D$65536,4,0)</f>
        <v>#N/A</v>
      </c>
      <c r="P3846" s="14" t="s">
        <v>86</v>
      </c>
      <c r="Q3846" s="14" t="s">
        <v>34</v>
      </c>
    </row>
    <row r="3847" spans="1:17" ht="12.75" hidden="1" customHeight="1">
      <c r="A3847" s="13">
        <v>91106103003</v>
      </c>
      <c r="B3847" s="14" t="s">
        <v>3961</v>
      </c>
      <c r="C3847" s="14">
        <v>270</v>
      </c>
      <c r="D3847" s="14">
        <v>0</v>
      </c>
      <c r="E3847" s="14">
        <v>0</v>
      </c>
      <c r="F3847" s="14">
        <v>270</v>
      </c>
      <c r="G3847" s="11">
        <f t="shared" si="242"/>
        <v>0</v>
      </c>
      <c r="H3847" s="12">
        <f t="shared" si="243"/>
        <v>0</v>
      </c>
      <c r="I3847" s="324" t="s">
        <v>4123</v>
      </c>
      <c r="J3847" s="17">
        <f>VLOOKUP(A3847,'TB 2023'!B:J,9,0)</f>
        <v>270</v>
      </c>
      <c r="K3847" s="18">
        <f t="shared" si="241"/>
        <v>0</v>
      </c>
      <c r="L3847" s="17">
        <f>VLOOKUP(A3847,'TB 2023'!B:M,12,0)</f>
        <v>270</v>
      </c>
      <c r="M3847" s="18">
        <f t="shared" si="244"/>
        <v>0</v>
      </c>
      <c r="N3847" s="14" t="e">
        <f>VLOOKUP(A3847,[1]Sheet1!$A$1:$D$65536,4,0)</f>
        <v>#N/A</v>
      </c>
      <c r="P3847" s="14" t="s">
        <v>86</v>
      </c>
      <c r="Q3847" s="14" t="s">
        <v>34</v>
      </c>
    </row>
    <row r="3848" spans="1:17" ht="12.75" hidden="1" customHeight="1">
      <c r="A3848" s="13">
        <v>91106103004</v>
      </c>
      <c r="B3848" s="14" t="s">
        <v>3962</v>
      </c>
      <c r="C3848" s="14">
        <v>145.75</v>
      </c>
      <c r="D3848" s="14">
        <v>0</v>
      </c>
      <c r="E3848" s="14">
        <v>0</v>
      </c>
      <c r="F3848" s="14">
        <v>2.75</v>
      </c>
      <c r="G3848" s="11">
        <f t="shared" si="242"/>
        <v>143</v>
      </c>
      <c r="H3848" s="12">
        <f t="shared" si="243"/>
        <v>0</v>
      </c>
      <c r="I3848" s="324" t="s">
        <v>4123</v>
      </c>
      <c r="J3848" s="17">
        <f>VLOOKUP(A3848,'TB 2023'!B:J,9,0)</f>
        <v>145.75</v>
      </c>
      <c r="K3848" s="18">
        <f t="shared" si="241"/>
        <v>0</v>
      </c>
      <c r="L3848" s="17">
        <f>VLOOKUP(A3848,'TB 2023'!B:M,12,0)</f>
        <v>2.75</v>
      </c>
      <c r="M3848" s="18">
        <f t="shared" si="244"/>
        <v>0</v>
      </c>
      <c r="N3848" s="14" t="e">
        <f>VLOOKUP(A3848,[1]Sheet1!$A$1:$D$65536,4,0)</f>
        <v>#N/A</v>
      </c>
      <c r="P3848" s="14" t="s">
        <v>86</v>
      </c>
      <c r="Q3848" s="14" t="s">
        <v>34</v>
      </c>
    </row>
    <row r="3849" spans="1:17" ht="12.75" hidden="1" customHeight="1">
      <c r="A3849" s="13">
        <v>91107000001</v>
      </c>
      <c r="B3849" s="14" t="s">
        <v>3499</v>
      </c>
      <c r="C3849" s="14">
        <v>270005.19</v>
      </c>
      <c r="D3849" s="14">
        <v>0</v>
      </c>
      <c r="E3849" s="14">
        <v>9720119.4100000001</v>
      </c>
      <c r="F3849" s="14">
        <v>4993290.7599900002</v>
      </c>
      <c r="G3849" s="11">
        <f t="shared" si="242"/>
        <v>4996833.8400099995</v>
      </c>
      <c r="H3849" s="12">
        <f t="shared" si="243"/>
        <v>0</v>
      </c>
      <c r="I3849" s="324" t="s">
        <v>4123</v>
      </c>
      <c r="J3849" s="17">
        <f>VLOOKUP(A3849,'TB 2023'!B:J,9,0)</f>
        <v>270005.19</v>
      </c>
      <c r="K3849" s="18">
        <f t="shared" si="241"/>
        <v>0</v>
      </c>
      <c r="L3849" s="17">
        <f>VLOOKUP(A3849,'TB 2023'!B:M,12,0)</f>
        <v>4993290.7599900002</v>
      </c>
      <c r="M3849" s="18">
        <f t="shared" si="244"/>
        <v>0</v>
      </c>
      <c r="N3849" s="14" t="e">
        <f>VLOOKUP(A3849,[1]Sheet1!$A$1:$D$65536,4,0)</f>
        <v>#N/A</v>
      </c>
      <c r="P3849" s="14" t="s">
        <v>86</v>
      </c>
      <c r="Q3849" s="14" t="s">
        <v>34</v>
      </c>
    </row>
    <row r="3850" spans="1:17" ht="12.75" hidden="1" customHeight="1">
      <c r="A3850" s="13">
        <v>91107000002</v>
      </c>
      <c r="B3850" s="14" t="s">
        <v>4271</v>
      </c>
      <c r="C3850" s="14">
        <v>0</v>
      </c>
      <c r="D3850" s="14">
        <v>0</v>
      </c>
      <c r="E3850" s="14">
        <v>21035.100000000002</v>
      </c>
      <c r="F3850" s="14">
        <v>458453.19</v>
      </c>
      <c r="G3850" s="11">
        <f t="shared" si="242"/>
        <v>0</v>
      </c>
      <c r="H3850" s="12">
        <f t="shared" si="243"/>
        <v>437418.09</v>
      </c>
      <c r="I3850" s="324" t="s">
        <v>4123</v>
      </c>
      <c r="J3850" s="17">
        <f>VLOOKUP(A3850,'TB 2023'!B:J,9,0)</f>
        <v>0</v>
      </c>
      <c r="K3850" s="18">
        <f t="shared" si="241"/>
        <v>0</v>
      </c>
      <c r="L3850" s="17">
        <f>VLOOKUP(A3850,'TB 2023'!B:M,12,0)</f>
        <v>458453.19</v>
      </c>
      <c r="M3850" s="18">
        <f t="shared" si="244"/>
        <v>0</v>
      </c>
      <c r="N3850" s="14" t="e">
        <f>VLOOKUP(A3850,[1]Sheet1!$A$1:$D$65536,4,0)</f>
        <v>#N/A</v>
      </c>
      <c r="P3850" s="14" t="s">
        <v>86</v>
      </c>
      <c r="Q3850" s="14" t="s">
        <v>34</v>
      </c>
    </row>
    <row r="3851" spans="1:17" ht="12.75" hidden="1" customHeight="1">
      <c r="A3851" s="13">
        <v>91108000001</v>
      </c>
      <c r="B3851" s="14" t="s">
        <v>3503</v>
      </c>
      <c r="C3851" s="14">
        <v>1036.33</v>
      </c>
      <c r="D3851" s="14">
        <v>0</v>
      </c>
      <c r="E3851" s="14">
        <v>0</v>
      </c>
      <c r="F3851" s="14">
        <v>1036.33</v>
      </c>
      <c r="G3851" s="11">
        <f t="shared" si="242"/>
        <v>0</v>
      </c>
      <c r="H3851" s="12">
        <f t="shared" si="243"/>
        <v>0</v>
      </c>
      <c r="I3851" s="324" t="s">
        <v>4123</v>
      </c>
      <c r="J3851" s="17">
        <f>VLOOKUP(A3851,'TB 2023'!B:J,9,0)</f>
        <v>1036.33</v>
      </c>
      <c r="K3851" s="18">
        <f t="shared" si="241"/>
        <v>0</v>
      </c>
      <c r="L3851" s="17">
        <f>VLOOKUP(A3851,'TB 2023'!B:M,12,0)</f>
        <v>1036.33</v>
      </c>
      <c r="M3851" s="18">
        <f t="shared" si="244"/>
        <v>0</v>
      </c>
      <c r="N3851" s="14" t="e">
        <f>VLOOKUP(A3851,[1]Sheet1!$A$1:$D$65536,4,0)</f>
        <v>#N/A</v>
      </c>
      <c r="P3851" s="14" t="s">
        <v>86</v>
      </c>
      <c r="Q3851" s="14" t="s">
        <v>34</v>
      </c>
    </row>
    <row r="3852" spans="1:17" ht="12.75" hidden="1" customHeight="1">
      <c r="A3852" s="13">
        <v>91109000001</v>
      </c>
      <c r="B3852" s="14" t="s">
        <v>3506</v>
      </c>
      <c r="C3852" s="14">
        <v>0</v>
      </c>
      <c r="D3852" s="14">
        <v>0</v>
      </c>
      <c r="E3852" s="14">
        <v>641334.72950000002</v>
      </c>
      <c r="F3852" s="14">
        <v>641334.73</v>
      </c>
      <c r="G3852" s="11">
        <f t="shared" si="242"/>
        <v>0</v>
      </c>
      <c r="H3852" s="12">
        <f t="shared" si="243"/>
        <v>4.9999996554106474E-4</v>
      </c>
      <c r="I3852" s="324" t="s">
        <v>4123</v>
      </c>
      <c r="J3852" s="17">
        <f>VLOOKUP(A3852,'TB 2023'!B:J,9,0)</f>
        <v>0</v>
      </c>
      <c r="K3852" s="18">
        <f t="shared" si="241"/>
        <v>0</v>
      </c>
      <c r="L3852" s="17">
        <f>VLOOKUP(A3852,'TB 2023'!B:M,12,0)</f>
        <v>641334.73</v>
      </c>
      <c r="M3852" s="18">
        <f t="shared" si="244"/>
        <v>0</v>
      </c>
      <c r="N3852" s="14" t="e">
        <f>VLOOKUP(A3852,[1]Sheet1!$A$1:$D$65536,4,0)</f>
        <v>#N/A</v>
      </c>
      <c r="P3852" s="14" t="s">
        <v>86</v>
      </c>
      <c r="Q3852" s="14" t="s">
        <v>34</v>
      </c>
    </row>
    <row r="3853" spans="1:17" ht="12.75" hidden="1" customHeight="1">
      <c r="A3853" s="13">
        <v>91201010000</v>
      </c>
      <c r="B3853" s="14" t="s">
        <v>3966</v>
      </c>
      <c r="C3853" s="14">
        <v>27500</v>
      </c>
      <c r="D3853" s="14">
        <v>0</v>
      </c>
      <c r="E3853" s="14">
        <v>0</v>
      </c>
      <c r="F3853" s="14">
        <v>0</v>
      </c>
      <c r="G3853" s="11">
        <f t="shared" si="242"/>
        <v>27500</v>
      </c>
      <c r="H3853" s="12">
        <f t="shared" si="243"/>
        <v>0</v>
      </c>
      <c r="I3853" s="324" t="s">
        <v>4123</v>
      </c>
      <c r="J3853" s="17">
        <f>VLOOKUP(A3853,'TB 2023'!B:J,9,0)</f>
        <v>27500</v>
      </c>
      <c r="K3853" s="18">
        <f t="shared" si="241"/>
        <v>0</v>
      </c>
      <c r="L3853" s="17">
        <f>VLOOKUP(A3853,'TB 2023'!B:M,12,0)</f>
        <v>0</v>
      </c>
      <c r="M3853" s="18">
        <f t="shared" si="244"/>
        <v>0</v>
      </c>
      <c r="N3853" s="14" t="e">
        <f>VLOOKUP(A3853,[1]Sheet1!$A$1:$D$65536,4,0)</f>
        <v>#N/A</v>
      </c>
      <c r="P3853" s="14" t="s">
        <v>86</v>
      </c>
      <c r="Q3853" s="14" t="s">
        <v>34</v>
      </c>
    </row>
    <row r="3854" spans="1:17" ht="12.75" hidden="1" customHeight="1">
      <c r="A3854" s="13">
        <v>91201020000</v>
      </c>
      <c r="B3854" s="14" t="s">
        <v>3967</v>
      </c>
      <c r="C3854" s="14">
        <v>630</v>
      </c>
      <c r="D3854" s="14">
        <v>0</v>
      </c>
      <c r="E3854" s="14">
        <v>0</v>
      </c>
      <c r="F3854" s="14">
        <v>0</v>
      </c>
      <c r="G3854" s="11">
        <f t="shared" si="242"/>
        <v>630</v>
      </c>
      <c r="H3854" s="12">
        <f t="shared" si="243"/>
        <v>0</v>
      </c>
      <c r="I3854" s="324" t="s">
        <v>4123</v>
      </c>
      <c r="J3854" s="17">
        <f>VLOOKUP(A3854,'TB 2023'!B:J,9,0)</f>
        <v>630</v>
      </c>
      <c r="K3854" s="18">
        <f t="shared" si="241"/>
        <v>0</v>
      </c>
      <c r="L3854" s="17">
        <f>VLOOKUP(A3854,'TB 2023'!B:M,12,0)</f>
        <v>0</v>
      </c>
      <c r="M3854" s="18">
        <f t="shared" si="244"/>
        <v>0</v>
      </c>
      <c r="N3854" s="14" t="e">
        <f>VLOOKUP(A3854,[1]Sheet1!$A$1:$D$65536,4,0)</f>
        <v>#N/A</v>
      </c>
      <c r="P3854" s="14" t="s">
        <v>86</v>
      </c>
      <c r="Q3854" s="14" t="s">
        <v>34</v>
      </c>
    </row>
    <row r="3855" spans="1:17" ht="12.75" hidden="1" customHeight="1">
      <c r="A3855" s="13">
        <v>91202010000</v>
      </c>
      <c r="B3855" s="14" t="s">
        <v>3968</v>
      </c>
      <c r="C3855" s="14">
        <v>187245.94</v>
      </c>
      <c r="D3855" s="14">
        <v>0</v>
      </c>
      <c r="E3855" s="14">
        <v>0</v>
      </c>
      <c r="F3855" s="14">
        <v>0</v>
      </c>
      <c r="G3855" s="11">
        <f t="shared" si="242"/>
        <v>187245.94</v>
      </c>
      <c r="H3855" s="12">
        <f t="shared" si="243"/>
        <v>0</v>
      </c>
      <c r="I3855" s="324" t="s">
        <v>4123</v>
      </c>
      <c r="J3855" s="17">
        <f>VLOOKUP(A3855,'TB 2023'!B:J,9,0)</f>
        <v>187245.94</v>
      </c>
      <c r="K3855" s="18">
        <f t="shared" si="241"/>
        <v>0</v>
      </c>
      <c r="L3855" s="17">
        <f>VLOOKUP(A3855,'TB 2023'!B:M,12,0)</f>
        <v>0</v>
      </c>
      <c r="M3855" s="18">
        <f t="shared" si="244"/>
        <v>0</v>
      </c>
      <c r="N3855" s="14" t="e">
        <f>VLOOKUP(A3855,[1]Sheet1!$A$1:$D$65536,4,0)</f>
        <v>#N/A</v>
      </c>
      <c r="P3855" s="14" t="s">
        <v>86</v>
      </c>
      <c r="Q3855" s="14" t="s">
        <v>34</v>
      </c>
    </row>
    <row r="3856" spans="1:17" ht="12.75" hidden="1" customHeight="1">
      <c r="A3856" s="13">
        <v>91202020000</v>
      </c>
      <c r="B3856" s="14" t="s">
        <v>3969</v>
      </c>
      <c r="C3856" s="14">
        <v>1165000</v>
      </c>
      <c r="D3856" s="14">
        <v>0</v>
      </c>
      <c r="E3856" s="14">
        <v>23000</v>
      </c>
      <c r="F3856" s="14">
        <v>0</v>
      </c>
      <c r="G3856" s="11">
        <f t="shared" si="242"/>
        <v>1188000</v>
      </c>
      <c r="H3856" s="12">
        <f t="shared" si="243"/>
        <v>0</v>
      </c>
      <c r="I3856" s="324" t="s">
        <v>4123</v>
      </c>
      <c r="J3856" s="17">
        <f>VLOOKUP(A3856,'TB 2023'!B:J,9,0)</f>
        <v>1165000</v>
      </c>
      <c r="K3856" s="18">
        <f t="shared" si="241"/>
        <v>0</v>
      </c>
      <c r="L3856" s="17">
        <f>VLOOKUP(A3856,'TB 2023'!B:M,12,0)</f>
        <v>0</v>
      </c>
      <c r="M3856" s="18">
        <f t="shared" si="244"/>
        <v>0</v>
      </c>
      <c r="N3856" s="14" t="e">
        <f>VLOOKUP(A3856,[1]Sheet1!$A$1:$D$65536,4,0)</f>
        <v>#N/A</v>
      </c>
      <c r="P3856" s="14" t="s">
        <v>86</v>
      </c>
      <c r="Q3856" s="14" t="s">
        <v>34</v>
      </c>
    </row>
    <row r="3857" spans="1:17" ht="12.75" hidden="1" customHeight="1">
      <c r="A3857" s="13">
        <v>91202030000</v>
      </c>
      <c r="B3857" s="14" t="s">
        <v>3970</v>
      </c>
      <c r="C3857" s="14">
        <v>65000</v>
      </c>
      <c r="D3857" s="14">
        <v>0</v>
      </c>
      <c r="E3857" s="14">
        <v>0</v>
      </c>
      <c r="F3857" s="14">
        <v>0</v>
      </c>
      <c r="G3857" s="11">
        <f t="shared" si="242"/>
        <v>65000</v>
      </c>
      <c r="H3857" s="12">
        <f t="shared" si="243"/>
        <v>0</v>
      </c>
      <c r="I3857" s="324" t="s">
        <v>4123</v>
      </c>
      <c r="J3857" s="17">
        <f>VLOOKUP(A3857,'TB 2023'!B:J,9,0)</f>
        <v>65000</v>
      </c>
      <c r="K3857" s="18">
        <f t="shared" si="241"/>
        <v>0</v>
      </c>
      <c r="L3857" s="17">
        <f>VLOOKUP(A3857,'TB 2023'!B:M,12,0)</f>
        <v>0</v>
      </c>
      <c r="M3857" s="18">
        <f t="shared" si="244"/>
        <v>0</v>
      </c>
      <c r="N3857" s="14" t="e">
        <f>VLOOKUP(A3857,[1]Sheet1!$A$1:$D$65536,4,0)</f>
        <v>#N/A</v>
      </c>
      <c r="P3857" s="14" t="s">
        <v>123</v>
      </c>
      <c r="Q3857" s="14" t="s">
        <v>34</v>
      </c>
    </row>
    <row r="3858" spans="1:17" ht="12.75" hidden="1" customHeight="1">
      <c r="A3858" s="13">
        <v>91202040000</v>
      </c>
      <c r="B3858" s="14" t="s">
        <v>3971</v>
      </c>
      <c r="C3858" s="14">
        <v>10000</v>
      </c>
      <c r="D3858" s="14">
        <v>0</v>
      </c>
      <c r="E3858" s="14">
        <v>1538.26</v>
      </c>
      <c r="F3858" s="14">
        <v>0</v>
      </c>
      <c r="G3858" s="11">
        <f t="shared" si="242"/>
        <v>11538.26</v>
      </c>
      <c r="H3858" s="12">
        <f t="shared" si="243"/>
        <v>0</v>
      </c>
      <c r="I3858" s="324" t="s">
        <v>4123</v>
      </c>
      <c r="J3858" s="17">
        <f>VLOOKUP(A3858,'TB 2023'!B:J,9,0)</f>
        <v>10000</v>
      </c>
      <c r="K3858" s="18">
        <f t="shared" si="241"/>
        <v>0</v>
      </c>
      <c r="L3858" s="17">
        <f>VLOOKUP(A3858,'TB 2023'!B:M,12,0)</f>
        <v>0</v>
      </c>
      <c r="M3858" s="18">
        <f t="shared" si="244"/>
        <v>0</v>
      </c>
      <c r="N3858" s="14" t="e">
        <f>VLOOKUP(A3858,[1]Sheet1!$A$1:$D$65536,4,0)</f>
        <v>#N/A</v>
      </c>
      <c r="P3858" s="14" t="s">
        <v>41</v>
      </c>
      <c r="Q3858" s="14" t="s">
        <v>34</v>
      </c>
    </row>
    <row r="3859" spans="1:17" ht="12.75" hidden="1" customHeight="1">
      <c r="A3859" s="13">
        <v>91202050000</v>
      </c>
      <c r="B3859" s="14" t="s">
        <v>3972</v>
      </c>
      <c r="C3859" s="14">
        <v>38865</v>
      </c>
      <c r="D3859" s="14">
        <v>0</v>
      </c>
      <c r="E3859" s="14">
        <v>3131.26</v>
      </c>
      <c r="F3859" s="14">
        <v>0</v>
      </c>
      <c r="G3859" s="11">
        <f t="shared" si="242"/>
        <v>41996.26</v>
      </c>
      <c r="H3859" s="12">
        <f t="shared" si="243"/>
        <v>0</v>
      </c>
      <c r="I3859" s="324" t="s">
        <v>4123</v>
      </c>
      <c r="J3859" s="17">
        <f>VLOOKUP(A3859,'TB 2023'!B:J,9,0)</f>
        <v>38865</v>
      </c>
      <c r="K3859" s="18">
        <f t="shared" si="241"/>
        <v>0</v>
      </c>
      <c r="L3859" s="17">
        <f>VLOOKUP(A3859,'TB 2023'!B:M,12,0)</f>
        <v>0</v>
      </c>
      <c r="M3859" s="18">
        <f t="shared" si="244"/>
        <v>0</v>
      </c>
      <c r="N3859" s="14" t="e">
        <f>VLOOKUP(A3859,[1]Sheet1!$A$1:$D$65536,4,0)</f>
        <v>#N/A</v>
      </c>
      <c r="P3859" s="14" t="s">
        <v>125</v>
      </c>
      <c r="Q3859" s="14" t="s">
        <v>34</v>
      </c>
    </row>
    <row r="3860" spans="1:17" ht="12.75" hidden="1" customHeight="1">
      <c r="A3860" s="13">
        <v>92101000001</v>
      </c>
      <c r="B3860" s="14" t="s">
        <v>3973</v>
      </c>
      <c r="C3860" s="14">
        <v>0</v>
      </c>
      <c r="D3860" s="14">
        <v>68151.08</v>
      </c>
      <c r="E3860" s="14">
        <v>345000</v>
      </c>
      <c r="F3860" s="14">
        <v>403940.67</v>
      </c>
      <c r="G3860" s="11">
        <f t="shared" si="242"/>
        <v>0</v>
      </c>
      <c r="H3860" s="12">
        <f t="shared" si="243"/>
        <v>127091.75</v>
      </c>
      <c r="I3860" s="324" t="s">
        <v>4123</v>
      </c>
      <c r="J3860" s="17">
        <f>VLOOKUP(A3860,'TB 2023'!B:J,9,0)</f>
        <v>0</v>
      </c>
      <c r="K3860" s="18">
        <f t="shared" si="241"/>
        <v>0</v>
      </c>
      <c r="L3860" s="17">
        <f>VLOOKUP(A3860,'TB 2023'!B:M,12,0)</f>
        <v>403940.67</v>
      </c>
      <c r="M3860" s="18">
        <f t="shared" si="244"/>
        <v>0</v>
      </c>
      <c r="N3860" s="14" t="e">
        <f>VLOOKUP(A3860,[1]Sheet1!$A$1:$D$65536,4,0)</f>
        <v>#N/A</v>
      </c>
      <c r="P3860" s="14" t="s">
        <v>4126</v>
      </c>
      <c r="Q3860" s="14" t="s">
        <v>34</v>
      </c>
    </row>
    <row r="3861" spans="1:17" ht="12.75" hidden="1" customHeight="1">
      <c r="A3861" s="13">
        <v>92101000002</v>
      </c>
      <c r="B3861" s="14" t="s">
        <v>3974</v>
      </c>
      <c r="C3861" s="14">
        <v>0</v>
      </c>
      <c r="D3861" s="14">
        <v>105275.7</v>
      </c>
      <c r="E3861" s="14">
        <v>2405000</v>
      </c>
      <c r="F3861" s="14">
        <v>3645455.17</v>
      </c>
      <c r="G3861" s="11">
        <f t="shared" si="242"/>
        <v>0</v>
      </c>
      <c r="H3861" s="12">
        <f t="shared" si="243"/>
        <v>1345730.87</v>
      </c>
      <c r="I3861" s="324" t="s">
        <v>4123</v>
      </c>
      <c r="J3861" s="17">
        <f>VLOOKUP(A3861,'TB 2023'!B:J,9,0)</f>
        <v>0</v>
      </c>
      <c r="K3861" s="18">
        <f t="shared" si="241"/>
        <v>0</v>
      </c>
      <c r="L3861" s="17">
        <f>VLOOKUP(A3861,'TB 2023'!B:M,12,0)</f>
        <v>3645455.17</v>
      </c>
      <c r="M3861" s="18">
        <f t="shared" si="244"/>
        <v>0</v>
      </c>
      <c r="N3861" s="14" t="e">
        <f>VLOOKUP(A3861,[1]Sheet1!$A$1:$D$65536,4,0)</f>
        <v>#N/A</v>
      </c>
      <c r="P3861" s="14" t="s">
        <v>49</v>
      </c>
      <c r="Q3861" s="14" t="s">
        <v>33</v>
      </c>
    </row>
    <row r="3862" spans="1:17" ht="12.75" hidden="1" customHeight="1">
      <c r="A3862" s="13">
        <v>92101000003</v>
      </c>
      <c r="B3862" s="14" t="s">
        <v>3975</v>
      </c>
      <c r="C3862" s="14">
        <v>0</v>
      </c>
      <c r="D3862" s="14">
        <v>0</v>
      </c>
      <c r="E3862" s="14">
        <v>0</v>
      </c>
      <c r="F3862" s="14">
        <v>0</v>
      </c>
      <c r="G3862" s="11">
        <f t="shared" si="242"/>
        <v>0</v>
      </c>
      <c r="H3862" s="12">
        <f t="shared" si="243"/>
        <v>0</v>
      </c>
      <c r="I3862" s="324" t="s">
        <v>4123</v>
      </c>
      <c r="J3862" s="17">
        <f>VLOOKUP(A3862,'TB 2023'!B:J,9,0)</f>
        <v>0</v>
      </c>
      <c r="K3862" s="18">
        <f t="shared" si="241"/>
        <v>0</v>
      </c>
      <c r="L3862" s="17">
        <f>VLOOKUP(A3862,'TB 2023'!B:M,12,0)</f>
        <v>0</v>
      </c>
      <c r="M3862" s="18">
        <f t="shared" si="244"/>
        <v>0</v>
      </c>
      <c r="N3862" s="14" t="e">
        <f>VLOOKUP(A3862,[1]Sheet1!$A$1:$D$65536,4,0)</f>
        <v>#N/A</v>
      </c>
      <c r="P3862" s="14" t="s">
        <v>49</v>
      </c>
      <c r="Q3862" s="14" t="s">
        <v>33</v>
      </c>
    </row>
    <row r="3863" spans="1:17" ht="12.75" hidden="1" customHeight="1">
      <c r="A3863" s="13">
        <v>92101000004</v>
      </c>
      <c r="B3863" s="14" t="s">
        <v>3976</v>
      </c>
      <c r="C3863" s="14">
        <v>0</v>
      </c>
      <c r="D3863" s="14">
        <v>0</v>
      </c>
      <c r="E3863" s="14">
        <v>0</v>
      </c>
      <c r="F3863" s="14">
        <v>0</v>
      </c>
      <c r="G3863" s="11">
        <f t="shared" si="242"/>
        <v>0</v>
      </c>
      <c r="H3863" s="12">
        <f t="shared" si="243"/>
        <v>0</v>
      </c>
      <c r="I3863" s="324" t="s">
        <v>4123</v>
      </c>
      <c r="J3863" s="17">
        <f>VLOOKUP(A3863,'TB 2023'!B:J,9,0)</f>
        <v>0</v>
      </c>
      <c r="K3863" s="18">
        <f t="shared" si="241"/>
        <v>0</v>
      </c>
      <c r="L3863" s="17">
        <f>VLOOKUP(A3863,'TB 2023'!B:M,12,0)</f>
        <v>0</v>
      </c>
      <c r="M3863" s="18">
        <f t="shared" si="244"/>
        <v>0</v>
      </c>
      <c r="N3863" s="14" t="e">
        <f>VLOOKUP(A3863,[1]Sheet1!$A$1:$D$65536,4,0)</f>
        <v>#N/A</v>
      </c>
      <c r="P3863" s="14" t="s">
        <v>49</v>
      </c>
      <c r="Q3863" s="14" t="s">
        <v>33</v>
      </c>
    </row>
    <row r="3864" spans="1:17" ht="12.75" hidden="1" customHeight="1">
      <c r="A3864" s="13">
        <v>92101000006</v>
      </c>
      <c r="B3864" s="14" t="s">
        <v>3977</v>
      </c>
      <c r="C3864" s="14">
        <v>0</v>
      </c>
      <c r="D3864" s="14">
        <v>0</v>
      </c>
      <c r="E3864" s="14">
        <v>0</v>
      </c>
      <c r="F3864" s="14">
        <v>0</v>
      </c>
      <c r="G3864" s="11">
        <f t="shared" si="242"/>
        <v>0</v>
      </c>
      <c r="H3864" s="12">
        <f t="shared" si="243"/>
        <v>0</v>
      </c>
      <c r="I3864" s="324" t="s">
        <v>4123</v>
      </c>
      <c r="J3864" s="17">
        <f>VLOOKUP(A3864,'TB 2023'!B:J,9,0)</f>
        <v>0</v>
      </c>
      <c r="K3864" s="18">
        <f t="shared" si="241"/>
        <v>0</v>
      </c>
      <c r="L3864" s="17">
        <f>VLOOKUP(A3864,'TB 2023'!B:M,12,0)</f>
        <v>0</v>
      </c>
      <c r="M3864" s="18">
        <f t="shared" si="244"/>
        <v>0</v>
      </c>
      <c r="N3864" s="14" t="e">
        <f>VLOOKUP(A3864,[1]Sheet1!$A$1:$D$65536,4,0)</f>
        <v>#N/A</v>
      </c>
      <c r="P3864" s="14" t="s">
        <v>49</v>
      </c>
      <c r="Q3864" s="14" t="s">
        <v>33</v>
      </c>
    </row>
    <row r="3865" spans="1:17" ht="12.75" hidden="1" customHeight="1">
      <c r="A3865" s="13">
        <v>92101000007</v>
      </c>
      <c r="B3865" s="14" t="s">
        <v>3978</v>
      </c>
      <c r="C3865" s="14">
        <v>0</v>
      </c>
      <c r="D3865" s="14">
        <v>0</v>
      </c>
      <c r="E3865" s="14">
        <v>0</v>
      </c>
      <c r="F3865" s="14">
        <v>0</v>
      </c>
      <c r="G3865" s="11">
        <f t="shared" si="242"/>
        <v>0</v>
      </c>
      <c r="H3865" s="12">
        <f t="shared" si="243"/>
        <v>0</v>
      </c>
      <c r="I3865" s="324" t="s">
        <v>4123</v>
      </c>
      <c r="J3865" s="17">
        <f>VLOOKUP(A3865,'TB 2023'!B:J,9,0)</f>
        <v>0</v>
      </c>
      <c r="K3865" s="18">
        <f t="shared" si="241"/>
        <v>0</v>
      </c>
      <c r="L3865" s="17">
        <f>VLOOKUP(A3865,'TB 2023'!B:M,12,0)</f>
        <v>0</v>
      </c>
      <c r="M3865" s="18">
        <f t="shared" si="244"/>
        <v>0</v>
      </c>
      <c r="N3865" s="14" t="e">
        <f>VLOOKUP(A3865,[1]Sheet1!$A$1:$D$65536,4,0)</f>
        <v>#N/A</v>
      </c>
      <c r="P3865" s="14" t="s">
        <v>49</v>
      </c>
      <c r="Q3865" s="14" t="s">
        <v>33</v>
      </c>
    </row>
    <row r="3866" spans="1:17" ht="12.75" hidden="1" customHeight="1">
      <c r="A3866" s="13">
        <v>92101000008</v>
      </c>
      <c r="B3866" s="14" t="s">
        <v>3529</v>
      </c>
      <c r="C3866" s="14">
        <v>0</v>
      </c>
      <c r="D3866" s="14">
        <v>0</v>
      </c>
      <c r="E3866" s="14">
        <v>1725</v>
      </c>
      <c r="F3866" s="14">
        <v>1725</v>
      </c>
      <c r="G3866" s="11">
        <f t="shared" si="242"/>
        <v>0</v>
      </c>
      <c r="H3866" s="12">
        <f t="shared" si="243"/>
        <v>0</v>
      </c>
      <c r="I3866" s="324" t="s">
        <v>4123</v>
      </c>
      <c r="J3866" s="17">
        <f>VLOOKUP(A3866,'TB 2023'!B:J,9,0)</f>
        <v>0</v>
      </c>
      <c r="K3866" s="18">
        <f t="shared" si="241"/>
        <v>0</v>
      </c>
      <c r="L3866" s="17">
        <f>VLOOKUP(A3866,'TB 2023'!B:M,12,0)</f>
        <v>1725</v>
      </c>
      <c r="M3866" s="18">
        <f t="shared" si="244"/>
        <v>0</v>
      </c>
      <c r="N3866" s="14" t="e">
        <f>VLOOKUP(A3866,[1]Sheet1!$A$1:$D$65536,4,0)</f>
        <v>#N/A</v>
      </c>
      <c r="P3866" s="14" t="s">
        <v>49</v>
      </c>
      <c r="Q3866" s="14" t="s">
        <v>33</v>
      </c>
    </row>
    <row r="3867" spans="1:17" ht="12.75" hidden="1" customHeight="1">
      <c r="A3867" s="13">
        <v>92101000009</v>
      </c>
      <c r="B3867" s="14" t="s">
        <v>3979</v>
      </c>
      <c r="C3867" s="14">
        <v>0</v>
      </c>
      <c r="D3867" s="14">
        <v>0</v>
      </c>
      <c r="E3867" s="14">
        <v>0</v>
      </c>
      <c r="F3867" s="14">
        <v>0</v>
      </c>
      <c r="G3867" s="11">
        <f t="shared" si="242"/>
        <v>0</v>
      </c>
      <c r="H3867" s="12">
        <f t="shared" si="243"/>
        <v>0</v>
      </c>
      <c r="I3867" s="324" t="s">
        <v>4123</v>
      </c>
      <c r="J3867" s="17">
        <f>VLOOKUP(A3867,'TB 2023'!B:J,9,0)</f>
        <v>0</v>
      </c>
      <c r="K3867" s="18">
        <f t="shared" si="241"/>
        <v>0</v>
      </c>
      <c r="L3867" s="17">
        <f>VLOOKUP(A3867,'TB 2023'!B:M,12,0)</f>
        <v>0</v>
      </c>
      <c r="M3867" s="18">
        <f t="shared" si="244"/>
        <v>0</v>
      </c>
      <c r="N3867" s="14" t="e">
        <f>VLOOKUP(A3867,[1]Sheet1!$A$1:$D$65536,4,0)</f>
        <v>#N/A</v>
      </c>
      <c r="P3867" s="14" t="s">
        <v>49</v>
      </c>
      <c r="Q3867" s="14" t="s">
        <v>33</v>
      </c>
    </row>
    <row r="3868" spans="1:17" ht="12.75" hidden="1" customHeight="1">
      <c r="A3868" s="13">
        <v>92101000010</v>
      </c>
      <c r="B3868" s="14" t="s">
        <v>3980</v>
      </c>
      <c r="C3868" s="14">
        <v>0</v>
      </c>
      <c r="D3868" s="14">
        <v>0</v>
      </c>
      <c r="E3868" s="14">
        <v>0</v>
      </c>
      <c r="F3868" s="14">
        <v>0</v>
      </c>
      <c r="G3868" s="11">
        <f t="shared" si="242"/>
        <v>0</v>
      </c>
      <c r="H3868" s="12">
        <f t="shared" si="243"/>
        <v>0</v>
      </c>
      <c r="I3868" s="324" t="s">
        <v>4123</v>
      </c>
      <c r="J3868" s="17">
        <f>VLOOKUP(A3868,'TB 2023'!B:J,9,0)</f>
        <v>0</v>
      </c>
      <c r="K3868" s="18">
        <f t="shared" si="241"/>
        <v>0</v>
      </c>
      <c r="L3868" s="17">
        <f>VLOOKUP(A3868,'TB 2023'!B:M,12,0)</f>
        <v>0</v>
      </c>
      <c r="M3868" s="18">
        <f t="shared" si="244"/>
        <v>0</v>
      </c>
      <c r="N3868" s="14" t="e">
        <f>VLOOKUP(A3868,[1]Sheet1!$A$1:$D$65536,4,0)</f>
        <v>#N/A</v>
      </c>
      <c r="P3868" s="14" t="s">
        <v>49</v>
      </c>
      <c r="Q3868" s="14" t="s">
        <v>33</v>
      </c>
    </row>
    <row r="3869" spans="1:17" ht="12.75" hidden="1" customHeight="1">
      <c r="A3869" s="13">
        <v>92101000011</v>
      </c>
      <c r="B3869" s="14" t="s">
        <v>3981</v>
      </c>
      <c r="C3869" s="14">
        <v>0</v>
      </c>
      <c r="D3869" s="14">
        <v>4593.5</v>
      </c>
      <c r="E3869" s="14">
        <v>102965</v>
      </c>
      <c r="F3869" s="14">
        <v>118244.45</v>
      </c>
      <c r="G3869" s="11">
        <f t="shared" si="242"/>
        <v>0</v>
      </c>
      <c r="H3869" s="12">
        <f t="shared" si="243"/>
        <v>19872.949999999997</v>
      </c>
      <c r="I3869" s="324" t="s">
        <v>4123</v>
      </c>
      <c r="J3869" s="17">
        <f>VLOOKUP(A3869,'TB 2023'!B:J,9,0)</f>
        <v>0</v>
      </c>
      <c r="K3869" s="18">
        <f t="shared" si="241"/>
        <v>0</v>
      </c>
      <c r="L3869" s="17">
        <f>VLOOKUP(A3869,'TB 2023'!B:M,12,0)</f>
        <v>118244.45</v>
      </c>
      <c r="M3869" s="18">
        <f t="shared" si="244"/>
        <v>0</v>
      </c>
      <c r="N3869" s="14" t="e">
        <f>VLOOKUP(A3869,[1]Sheet1!$A$1:$D$65536,4,0)</f>
        <v>#N/A</v>
      </c>
      <c r="P3869" s="14" t="s">
        <v>42</v>
      </c>
    </row>
    <row r="3870" spans="1:17" ht="12.75" hidden="1" customHeight="1">
      <c r="A3870" s="13">
        <v>92101000012</v>
      </c>
      <c r="B3870" s="14" t="s">
        <v>3982</v>
      </c>
      <c r="C3870" s="14">
        <v>0</v>
      </c>
      <c r="D3870" s="14">
        <v>0</v>
      </c>
      <c r="E3870" s="14">
        <v>0</v>
      </c>
      <c r="F3870" s="14">
        <v>0</v>
      </c>
      <c r="G3870" s="11">
        <f t="shared" si="242"/>
        <v>0</v>
      </c>
      <c r="H3870" s="12">
        <f t="shared" si="243"/>
        <v>0</v>
      </c>
      <c r="I3870" s="324" t="s">
        <v>4123</v>
      </c>
      <c r="J3870" s="17">
        <f>VLOOKUP(A3870,'TB 2023'!B:J,9,0)</f>
        <v>0</v>
      </c>
      <c r="K3870" s="18">
        <f t="shared" si="241"/>
        <v>0</v>
      </c>
      <c r="L3870" s="17">
        <f>VLOOKUP(A3870,'TB 2023'!B:M,12,0)</f>
        <v>0</v>
      </c>
      <c r="M3870" s="18">
        <f t="shared" si="244"/>
        <v>0</v>
      </c>
      <c r="N3870" s="14" t="e">
        <f>VLOOKUP(A3870,[1]Sheet1!$A$1:$D$65536,4,0)</f>
        <v>#N/A</v>
      </c>
      <c r="P3870" s="14" t="s">
        <v>42</v>
      </c>
    </row>
    <row r="3871" spans="1:17" ht="12.75" hidden="1" customHeight="1">
      <c r="A3871" s="13">
        <v>92101000013</v>
      </c>
      <c r="B3871" s="14" t="s">
        <v>3983</v>
      </c>
      <c r="C3871" s="14">
        <v>0</v>
      </c>
      <c r="D3871" s="14">
        <v>0</v>
      </c>
      <c r="E3871" s="14">
        <v>0</v>
      </c>
      <c r="F3871" s="14">
        <v>0</v>
      </c>
      <c r="G3871" s="11">
        <f t="shared" si="242"/>
        <v>0</v>
      </c>
      <c r="H3871" s="12">
        <f t="shared" si="243"/>
        <v>0</v>
      </c>
      <c r="I3871" s="324" t="s">
        <v>4123</v>
      </c>
      <c r="J3871" s="17">
        <f>VLOOKUP(A3871,'TB 2023'!B:J,9,0)</f>
        <v>0</v>
      </c>
      <c r="K3871" s="18">
        <f t="shared" si="241"/>
        <v>0</v>
      </c>
      <c r="L3871" s="17">
        <f>VLOOKUP(A3871,'TB 2023'!B:M,12,0)</f>
        <v>0</v>
      </c>
      <c r="M3871" s="18">
        <f t="shared" si="244"/>
        <v>0</v>
      </c>
      <c r="N3871" s="14" t="e">
        <f>VLOOKUP(A3871,[1]Sheet1!$A$1:$D$65536,4,0)</f>
        <v>#N/A</v>
      </c>
      <c r="P3871" s="14" t="s">
        <v>128</v>
      </c>
      <c r="Q3871" s="14" t="s">
        <v>34</v>
      </c>
    </row>
    <row r="3872" spans="1:17" ht="12.75" hidden="1" customHeight="1">
      <c r="A3872" s="13">
        <v>92101000014</v>
      </c>
      <c r="B3872" s="14" t="s">
        <v>3984</v>
      </c>
      <c r="C3872" s="14">
        <v>0</v>
      </c>
      <c r="D3872" s="14">
        <v>0</v>
      </c>
      <c r="E3872" s="14">
        <v>0</v>
      </c>
      <c r="F3872" s="14">
        <v>0</v>
      </c>
      <c r="G3872" s="11">
        <f t="shared" si="242"/>
        <v>0</v>
      </c>
      <c r="H3872" s="12">
        <f t="shared" si="243"/>
        <v>0</v>
      </c>
      <c r="I3872" s="324" t="s">
        <v>4123</v>
      </c>
      <c r="J3872" s="17">
        <f>VLOOKUP(A3872,'TB 2023'!B:J,9,0)</f>
        <v>0</v>
      </c>
      <c r="K3872" s="18">
        <f t="shared" si="241"/>
        <v>0</v>
      </c>
      <c r="L3872" s="17">
        <f>VLOOKUP(A3872,'TB 2023'!B:M,12,0)</f>
        <v>0</v>
      </c>
      <c r="M3872" s="18">
        <f t="shared" si="244"/>
        <v>0</v>
      </c>
      <c r="N3872" s="14" t="e">
        <f>VLOOKUP(A3872,[1]Sheet1!$A$1:$D$65536,4,0)</f>
        <v>#N/A</v>
      </c>
      <c r="P3872" s="14" t="s">
        <v>129</v>
      </c>
      <c r="Q3872" s="14" t="s">
        <v>34</v>
      </c>
    </row>
    <row r="3873" spans="1:17" ht="12.75" hidden="1" customHeight="1">
      <c r="A3873" s="13">
        <v>92101000015</v>
      </c>
      <c r="B3873" s="14" t="s">
        <v>3985</v>
      </c>
      <c r="C3873" s="14">
        <v>0</v>
      </c>
      <c r="D3873" s="14">
        <v>0</v>
      </c>
      <c r="E3873" s="14">
        <v>0</v>
      </c>
      <c r="F3873" s="14">
        <v>0</v>
      </c>
      <c r="G3873" s="11">
        <f t="shared" si="242"/>
        <v>0</v>
      </c>
      <c r="H3873" s="12">
        <f t="shared" si="243"/>
        <v>0</v>
      </c>
      <c r="I3873" s="324" t="s">
        <v>4123</v>
      </c>
      <c r="J3873" s="17">
        <f>VLOOKUP(A3873,'TB 2023'!B:J,9,0)</f>
        <v>0</v>
      </c>
      <c r="K3873" s="18">
        <f t="shared" si="241"/>
        <v>0</v>
      </c>
      <c r="L3873" s="17">
        <f>VLOOKUP(A3873,'TB 2023'!B:M,12,0)</f>
        <v>0</v>
      </c>
      <c r="M3873" s="18">
        <f t="shared" si="244"/>
        <v>0</v>
      </c>
      <c r="N3873" s="14" t="e">
        <f>VLOOKUP(A3873,[1]Sheet1!$A$1:$D$65536,4,0)</f>
        <v>#N/A</v>
      </c>
      <c r="P3873" s="14" t="s">
        <v>43</v>
      </c>
    </row>
    <row r="3874" spans="1:17" ht="12.75" hidden="1" customHeight="1">
      <c r="A3874" s="13">
        <v>92101000016</v>
      </c>
      <c r="B3874" s="14" t="s">
        <v>3986</v>
      </c>
      <c r="C3874" s="14">
        <v>0</v>
      </c>
      <c r="D3874" s="14">
        <v>0</v>
      </c>
      <c r="E3874" s="14">
        <v>0</v>
      </c>
      <c r="F3874" s="14">
        <v>0</v>
      </c>
      <c r="G3874" s="11">
        <f t="shared" si="242"/>
        <v>0</v>
      </c>
      <c r="H3874" s="12">
        <f t="shared" si="243"/>
        <v>0</v>
      </c>
      <c r="I3874" s="324" t="s">
        <v>4123</v>
      </c>
      <c r="J3874" s="17">
        <f>VLOOKUP(A3874,'TB 2023'!B:J,9,0)</f>
        <v>0</v>
      </c>
      <c r="K3874" s="18">
        <f t="shared" si="241"/>
        <v>0</v>
      </c>
      <c r="L3874" s="17">
        <f>VLOOKUP(A3874,'TB 2023'!B:M,12,0)</f>
        <v>0</v>
      </c>
      <c r="M3874" s="18">
        <f t="shared" si="244"/>
        <v>0</v>
      </c>
      <c r="N3874" s="14" t="e">
        <f>VLOOKUP(A3874,[1]Sheet1!$A$1:$D$65536,4,0)</f>
        <v>#N/A</v>
      </c>
      <c r="P3874" s="14" t="s">
        <v>98</v>
      </c>
    </row>
    <row r="3875" spans="1:17" ht="12.75" hidden="1" customHeight="1">
      <c r="A3875" s="13">
        <v>92101000017</v>
      </c>
      <c r="B3875" s="14" t="s">
        <v>3987</v>
      </c>
      <c r="C3875" s="14">
        <v>0</v>
      </c>
      <c r="D3875" s="14">
        <v>0</v>
      </c>
      <c r="E3875" s="14">
        <v>0</v>
      </c>
      <c r="F3875" s="14">
        <v>0</v>
      </c>
      <c r="G3875" s="11">
        <f t="shared" si="242"/>
        <v>0</v>
      </c>
      <c r="H3875" s="12">
        <f t="shared" si="243"/>
        <v>0</v>
      </c>
      <c r="I3875" s="324" t="s">
        <v>4123</v>
      </c>
      <c r="J3875" s="17">
        <f>VLOOKUP(A3875,'TB 2023'!B:J,9,0)</f>
        <v>0</v>
      </c>
      <c r="K3875" s="18">
        <f t="shared" si="241"/>
        <v>0</v>
      </c>
      <c r="L3875" s="17">
        <f>VLOOKUP(A3875,'TB 2023'!B:M,12,0)</f>
        <v>0</v>
      </c>
      <c r="M3875" s="18">
        <f t="shared" si="244"/>
        <v>0</v>
      </c>
      <c r="N3875" s="14" t="e">
        <f>VLOOKUP(A3875,[1]Sheet1!$A$1:$D$65536,4,0)</f>
        <v>#N/A</v>
      </c>
      <c r="P3875" s="14" t="s">
        <v>3641</v>
      </c>
    </row>
    <row r="3876" spans="1:17" ht="12.75" hidden="1" customHeight="1">
      <c r="A3876" s="13">
        <v>92101000018</v>
      </c>
      <c r="B3876" s="14" t="s">
        <v>3988</v>
      </c>
      <c r="C3876" s="14">
        <v>0</v>
      </c>
      <c r="D3876" s="14">
        <v>0</v>
      </c>
      <c r="E3876" s="14">
        <v>17527.73</v>
      </c>
      <c r="F3876" s="14">
        <v>17527.73</v>
      </c>
      <c r="G3876" s="11">
        <f t="shared" si="242"/>
        <v>0</v>
      </c>
      <c r="H3876" s="12">
        <f t="shared" si="243"/>
        <v>0</v>
      </c>
      <c r="I3876" s="324" t="s">
        <v>4123</v>
      </c>
      <c r="J3876" s="17">
        <f>VLOOKUP(A3876,'TB 2023'!B:J,9,0)</f>
        <v>0</v>
      </c>
      <c r="K3876" s="18">
        <f t="shared" si="241"/>
        <v>0</v>
      </c>
      <c r="L3876" s="17">
        <f>VLOOKUP(A3876,'TB 2023'!B:M,12,0)</f>
        <v>17527.73</v>
      </c>
      <c r="M3876" s="18">
        <f t="shared" si="244"/>
        <v>0</v>
      </c>
      <c r="N3876" s="14" t="e">
        <f>VLOOKUP(A3876,[1]Sheet1!$A$1:$D$65536,4,0)</f>
        <v>#N/A</v>
      </c>
      <c r="P3876" s="14" t="e">
        <v>#REF!</v>
      </c>
      <c r="Q3876" s="14" t="s">
        <v>24</v>
      </c>
    </row>
    <row r="3877" spans="1:17" ht="12.75" hidden="1" customHeight="1">
      <c r="A3877" s="13">
        <v>92101000019</v>
      </c>
      <c r="B3877" s="14" t="s">
        <v>3989</v>
      </c>
      <c r="C3877" s="14">
        <v>0</v>
      </c>
      <c r="D3877" s="14">
        <v>0</v>
      </c>
      <c r="E3877" s="14">
        <v>0</v>
      </c>
      <c r="F3877" s="14">
        <v>0</v>
      </c>
      <c r="G3877" s="11">
        <f t="shared" si="242"/>
        <v>0</v>
      </c>
      <c r="H3877" s="12">
        <f t="shared" si="243"/>
        <v>0</v>
      </c>
      <c r="I3877" s="324" t="s">
        <v>4123</v>
      </c>
      <c r="J3877" s="17">
        <f>VLOOKUP(A3877,'TB 2023'!B:J,9,0)</f>
        <v>0</v>
      </c>
      <c r="K3877" s="18">
        <f t="shared" si="241"/>
        <v>0</v>
      </c>
      <c r="L3877" s="17">
        <f>VLOOKUP(A3877,'TB 2023'!B:M,12,0)</f>
        <v>0</v>
      </c>
      <c r="M3877" s="18">
        <f t="shared" si="244"/>
        <v>0</v>
      </c>
      <c r="N3877" s="14" t="e">
        <f>VLOOKUP(A3877,[1]Sheet1!$A$1:$D$65536,4,0)</f>
        <v>#N/A</v>
      </c>
      <c r="P3877" s="14" t="e">
        <v>#REF!</v>
      </c>
      <c r="Q3877" s="14" t="s">
        <v>24</v>
      </c>
    </row>
    <row r="3878" spans="1:17" ht="12.75" hidden="1" customHeight="1">
      <c r="A3878" s="13">
        <v>92101000020</v>
      </c>
      <c r="B3878" s="14" t="s">
        <v>3990</v>
      </c>
      <c r="C3878" s="14">
        <v>0</v>
      </c>
      <c r="D3878" s="14">
        <v>0</v>
      </c>
      <c r="E3878" s="14">
        <v>10063</v>
      </c>
      <c r="F3878" s="14">
        <v>10063</v>
      </c>
      <c r="G3878" s="11">
        <f t="shared" si="242"/>
        <v>0</v>
      </c>
      <c r="H3878" s="12">
        <f t="shared" si="243"/>
        <v>0</v>
      </c>
      <c r="I3878" s="324" t="s">
        <v>4123</v>
      </c>
      <c r="J3878" s="17">
        <f>VLOOKUP(A3878,'TB 2023'!B:J,9,0)</f>
        <v>0</v>
      </c>
      <c r="K3878" s="18">
        <f t="shared" si="241"/>
        <v>0</v>
      </c>
      <c r="L3878" s="17">
        <f>VLOOKUP(A3878,'TB 2023'!B:M,12,0)</f>
        <v>10063</v>
      </c>
      <c r="M3878" s="18">
        <f t="shared" si="244"/>
        <v>0</v>
      </c>
      <c r="N3878" s="14" t="e">
        <f>VLOOKUP(A3878,[1]Sheet1!$A$1:$D$65536,4,0)</f>
        <v>#N/A</v>
      </c>
      <c r="P3878" s="14" t="e">
        <v>#REF!</v>
      </c>
      <c r="Q3878" s="14" t="s">
        <v>24</v>
      </c>
    </row>
    <row r="3879" spans="1:17" ht="12.75" hidden="1" customHeight="1">
      <c r="A3879" s="13">
        <v>92101000021</v>
      </c>
      <c r="B3879" s="14" t="s">
        <v>3991</v>
      </c>
      <c r="C3879" s="14">
        <v>0</v>
      </c>
      <c r="D3879" s="14">
        <v>469.2</v>
      </c>
      <c r="E3879" s="14">
        <v>10971.12</v>
      </c>
      <c r="F3879" s="14">
        <v>10501.92</v>
      </c>
      <c r="G3879" s="11">
        <f t="shared" si="242"/>
        <v>0</v>
      </c>
      <c r="H3879" s="12">
        <f t="shared" si="243"/>
        <v>0</v>
      </c>
      <c r="I3879" s="324" t="s">
        <v>4123</v>
      </c>
      <c r="J3879" s="17">
        <f>VLOOKUP(A3879,'TB 2023'!B:J,9,0)</f>
        <v>0</v>
      </c>
      <c r="K3879" s="18">
        <f t="shared" si="241"/>
        <v>0</v>
      </c>
      <c r="L3879" s="17">
        <f>VLOOKUP(A3879,'TB 2023'!B:M,12,0)</f>
        <v>10501.92</v>
      </c>
      <c r="M3879" s="18">
        <f t="shared" si="244"/>
        <v>0</v>
      </c>
      <c r="N3879" s="14" t="e">
        <f>VLOOKUP(A3879,[1]Sheet1!$A$1:$D$65536,4,0)</f>
        <v>#N/A</v>
      </c>
      <c r="P3879" s="14" t="e">
        <v>#REF!</v>
      </c>
      <c r="Q3879" s="14" t="s">
        <v>24</v>
      </c>
    </row>
    <row r="3880" spans="1:17" ht="12.75" hidden="1" customHeight="1">
      <c r="A3880" s="13">
        <v>92101000022</v>
      </c>
      <c r="B3880" s="14" t="s">
        <v>3992</v>
      </c>
      <c r="C3880" s="14">
        <v>0</v>
      </c>
      <c r="D3880" s="14">
        <v>0</v>
      </c>
      <c r="E3880" s="14">
        <v>18808</v>
      </c>
      <c r="F3880" s="14">
        <v>47584.700000000004</v>
      </c>
      <c r="G3880" s="11">
        <f t="shared" si="242"/>
        <v>0</v>
      </c>
      <c r="H3880" s="12">
        <f t="shared" si="243"/>
        <v>28776.700000000004</v>
      </c>
      <c r="I3880" s="324" t="s">
        <v>4123</v>
      </c>
      <c r="J3880" s="17">
        <f>VLOOKUP(A3880,'TB 2023'!B:J,9,0)</f>
        <v>0</v>
      </c>
      <c r="K3880" s="18">
        <f t="shared" si="241"/>
        <v>0</v>
      </c>
      <c r="L3880" s="17">
        <f>VLOOKUP(A3880,'TB 2023'!B:M,12,0)</f>
        <v>47584.700000000004</v>
      </c>
      <c r="M3880" s="18">
        <f t="shared" si="244"/>
        <v>0</v>
      </c>
      <c r="N3880" s="14" t="e">
        <f>VLOOKUP(A3880,[1]Sheet1!$A$1:$D$65536,4,0)</f>
        <v>#N/A</v>
      </c>
      <c r="P3880" s="14" t="e">
        <v>#REF!</v>
      </c>
      <c r="Q3880" s="14" t="s">
        <v>24</v>
      </c>
    </row>
    <row r="3881" spans="1:17" ht="12.75" hidden="1" customHeight="1">
      <c r="A3881" s="13">
        <v>92101000023</v>
      </c>
      <c r="B3881" s="14" t="s">
        <v>3993</v>
      </c>
      <c r="C3881" s="14">
        <v>0</v>
      </c>
      <c r="D3881" s="14">
        <v>0</v>
      </c>
      <c r="E3881" s="14">
        <v>8280</v>
      </c>
      <c r="F3881" s="14">
        <v>8280</v>
      </c>
      <c r="G3881" s="11">
        <f t="shared" si="242"/>
        <v>0</v>
      </c>
      <c r="H3881" s="12">
        <f t="shared" si="243"/>
        <v>0</v>
      </c>
      <c r="I3881" s="324" t="s">
        <v>4123</v>
      </c>
      <c r="J3881" s="17">
        <f>VLOOKUP(A3881,'TB 2023'!B:J,9,0)</f>
        <v>0</v>
      </c>
      <c r="K3881" s="18">
        <f t="shared" si="241"/>
        <v>0</v>
      </c>
      <c r="L3881" s="17">
        <f>VLOOKUP(A3881,'TB 2023'!B:M,12,0)</f>
        <v>8280</v>
      </c>
      <c r="M3881" s="18">
        <f t="shared" si="244"/>
        <v>0</v>
      </c>
      <c r="N3881" s="14" t="e">
        <f>VLOOKUP(A3881,[1]Sheet1!$A$1:$D$65536,4,0)</f>
        <v>#N/A</v>
      </c>
      <c r="P3881" s="14" t="e">
        <v>#REF!</v>
      </c>
      <c r="Q3881" s="14" t="s">
        <v>24</v>
      </c>
    </row>
    <row r="3882" spans="1:17" ht="12.75" hidden="1" customHeight="1">
      <c r="A3882" s="13">
        <v>92101000024</v>
      </c>
      <c r="B3882" s="14" t="s">
        <v>3547</v>
      </c>
      <c r="C3882" s="14">
        <v>0</v>
      </c>
      <c r="D3882" s="14">
        <v>0</v>
      </c>
      <c r="E3882" s="14">
        <v>1092.5</v>
      </c>
      <c r="F3882" s="14">
        <v>1092.5</v>
      </c>
      <c r="G3882" s="11">
        <f t="shared" si="242"/>
        <v>0</v>
      </c>
      <c r="H3882" s="12">
        <f t="shared" si="243"/>
        <v>0</v>
      </c>
      <c r="I3882" s="324" t="s">
        <v>4123</v>
      </c>
      <c r="J3882" s="17">
        <f>VLOOKUP(A3882,'TB 2023'!B:J,9,0)</f>
        <v>0</v>
      </c>
      <c r="K3882" s="18">
        <f t="shared" si="241"/>
        <v>0</v>
      </c>
      <c r="L3882" s="17">
        <f>VLOOKUP(A3882,'TB 2023'!B:M,12,0)</f>
        <v>1092.5</v>
      </c>
      <c r="M3882" s="18">
        <f t="shared" si="244"/>
        <v>0</v>
      </c>
      <c r="N3882" s="14" t="e">
        <f>VLOOKUP(A3882,[1]Sheet1!$A$1:$D$65536,4,0)</f>
        <v>#N/A</v>
      </c>
      <c r="P3882" s="14" t="s">
        <v>4069</v>
      </c>
      <c r="Q3882" s="14" t="s">
        <v>56</v>
      </c>
    </row>
    <row r="3883" spans="1:17" ht="12.75" hidden="1" customHeight="1">
      <c r="A3883" s="13">
        <v>92200000001</v>
      </c>
      <c r="B3883" s="14" t="s">
        <v>3994</v>
      </c>
      <c r="C3883" s="14">
        <v>0</v>
      </c>
      <c r="D3883" s="14">
        <v>10000</v>
      </c>
      <c r="E3883" s="14">
        <v>10000</v>
      </c>
      <c r="F3883" s="14">
        <v>0</v>
      </c>
      <c r="G3883" s="11">
        <f t="shared" si="242"/>
        <v>0</v>
      </c>
      <c r="H3883" s="12">
        <f t="shared" si="243"/>
        <v>0</v>
      </c>
      <c r="I3883" s="324" t="s">
        <v>4123</v>
      </c>
      <c r="J3883" s="17">
        <f>VLOOKUP(A3883,'TB 2023'!B:J,9,0)</f>
        <v>0</v>
      </c>
      <c r="K3883" s="18">
        <f t="shared" si="241"/>
        <v>0</v>
      </c>
      <c r="L3883" s="17">
        <f>VLOOKUP(A3883,'TB 2023'!B:M,12,0)</f>
        <v>0</v>
      </c>
      <c r="M3883" s="18">
        <f t="shared" si="244"/>
        <v>0</v>
      </c>
      <c r="N3883" s="14" t="e">
        <f>VLOOKUP(A3883,[1]Sheet1!$A$1:$D$65536,4,0)</f>
        <v>#N/A</v>
      </c>
      <c r="P3883" s="14" t="s">
        <v>14</v>
      </c>
      <c r="Q3883" s="14" t="s">
        <v>71</v>
      </c>
    </row>
    <row r="3884" spans="1:17" ht="12.75" hidden="1" customHeight="1">
      <c r="A3884" s="13">
        <v>92302000001</v>
      </c>
      <c r="B3884" s="14" t="s">
        <v>3995</v>
      </c>
      <c r="C3884" s="14">
        <v>0</v>
      </c>
      <c r="D3884" s="14">
        <v>724.17</v>
      </c>
      <c r="E3884" s="14">
        <v>724.17</v>
      </c>
      <c r="F3884" s="14">
        <v>0</v>
      </c>
      <c r="G3884" s="11">
        <f t="shared" si="242"/>
        <v>0</v>
      </c>
      <c r="H3884" s="12">
        <f t="shared" si="243"/>
        <v>0</v>
      </c>
      <c r="I3884" s="324" t="s">
        <v>4123</v>
      </c>
      <c r="J3884" s="17">
        <f>VLOOKUP(A3884,'TB 2023'!B:J,9,0)</f>
        <v>0</v>
      </c>
      <c r="K3884" s="18">
        <f t="shared" si="241"/>
        <v>0</v>
      </c>
      <c r="L3884" s="17">
        <f>VLOOKUP(A3884,'TB 2023'!B:M,12,0)</f>
        <v>0</v>
      </c>
      <c r="M3884" s="18">
        <f t="shared" si="244"/>
        <v>0</v>
      </c>
      <c r="N3884" s="14" t="e">
        <f>VLOOKUP(A3884,[1]Sheet1!$A$1:$D$65536,4,0)</f>
        <v>#N/A</v>
      </c>
      <c r="P3884" s="14" t="s">
        <v>15</v>
      </c>
      <c r="Q3884" s="14" t="s">
        <v>66</v>
      </c>
    </row>
    <row r="3885" spans="1:17" ht="12.75" hidden="1" customHeight="1">
      <c r="A3885" s="13">
        <v>92304000001</v>
      </c>
      <c r="B3885" s="14" t="s">
        <v>3630</v>
      </c>
      <c r="C3885" s="14">
        <v>0</v>
      </c>
      <c r="D3885" s="14">
        <v>0</v>
      </c>
      <c r="E3885" s="14">
        <v>84001.38</v>
      </c>
      <c r="F3885" s="14">
        <v>84001.38</v>
      </c>
      <c r="G3885" s="11">
        <f t="shared" si="242"/>
        <v>0</v>
      </c>
      <c r="H3885" s="12">
        <f t="shared" si="243"/>
        <v>0</v>
      </c>
      <c r="I3885" s="324" t="s">
        <v>4123</v>
      </c>
      <c r="J3885" s="17">
        <f>VLOOKUP(A3885,'TB 2023'!B:J,9,0)</f>
        <v>0</v>
      </c>
      <c r="K3885" s="18">
        <f t="shared" si="241"/>
        <v>0</v>
      </c>
      <c r="L3885" s="17">
        <f>VLOOKUP(A3885,'TB 2023'!B:M,12,0)</f>
        <v>84001.38</v>
      </c>
      <c r="M3885" s="18">
        <f t="shared" si="244"/>
        <v>0</v>
      </c>
      <c r="N3885" s="14" t="e">
        <f>VLOOKUP(A3885,[1]Sheet1!$A$1:$D$65536,4,0)</f>
        <v>#N/A</v>
      </c>
      <c r="P3885" s="14" t="e">
        <v>#REF!</v>
      </c>
      <c r="Q3885" s="14" t="s">
        <v>24</v>
      </c>
    </row>
    <row r="3886" spans="1:17" ht="12.75" hidden="1" customHeight="1">
      <c r="A3886" s="13">
        <v>92402010001</v>
      </c>
      <c r="B3886" s="14" t="s">
        <v>3996</v>
      </c>
      <c r="C3886" s="14">
        <v>0</v>
      </c>
      <c r="D3886" s="14">
        <v>27500</v>
      </c>
      <c r="E3886" s="14">
        <v>0</v>
      </c>
      <c r="F3886" s="14">
        <v>0</v>
      </c>
      <c r="G3886" s="11">
        <f t="shared" si="242"/>
        <v>0</v>
      </c>
      <c r="H3886" s="12">
        <f t="shared" si="243"/>
        <v>27500</v>
      </c>
      <c r="I3886" s="324" t="s">
        <v>4123</v>
      </c>
      <c r="J3886" s="17">
        <f>VLOOKUP(A3886,'TB 2023'!B:J,9,0)</f>
        <v>0</v>
      </c>
      <c r="K3886" s="18">
        <f t="shared" si="241"/>
        <v>0</v>
      </c>
      <c r="L3886" s="17">
        <f>VLOOKUP(A3886,'TB 2023'!B:M,12,0)</f>
        <v>0</v>
      </c>
      <c r="M3886" s="18">
        <f t="shared" si="244"/>
        <v>0</v>
      </c>
      <c r="N3886" s="14" t="e">
        <f>VLOOKUP(A3886,[1]Sheet1!$A$1:$D$65536,4,0)</f>
        <v>#N/A</v>
      </c>
      <c r="P3886" s="14" t="s">
        <v>15</v>
      </c>
      <c r="Q3886" s="14" t="s">
        <v>66</v>
      </c>
    </row>
    <row r="3887" spans="1:17" ht="12.75" hidden="1" customHeight="1">
      <c r="A3887" s="13">
        <v>92402010002</v>
      </c>
      <c r="B3887" s="14" t="s">
        <v>3997</v>
      </c>
      <c r="C3887" s="14">
        <v>0</v>
      </c>
      <c r="D3887" s="14">
        <v>483</v>
      </c>
      <c r="E3887" s="14">
        <v>609</v>
      </c>
      <c r="F3887" s="14">
        <v>126</v>
      </c>
      <c r="G3887" s="11">
        <f t="shared" si="242"/>
        <v>0</v>
      </c>
      <c r="H3887" s="12">
        <f t="shared" si="243"/>
        <v>0</v>
      </c>
      <c r="I3887" s="324" t="s">
        <v>4123</v>
      </c>
      <c r="J3887" s="17">
        <f>VLOOKUP(A3887,'TB 2023'!B:J,9,0)</f>
        <v>0</v>
      </c>
      <c r="K3887" s="18">
        <f t="shared" si="241"/>
        <v>0</v>
      </c>
      <c r="L3887" s="17">
        <f>VLOOKUP(A3887,'TB 2023'!B:M,12,0)</f>
        <v>126</v>
      </c>
      <c r="M3887" s="18">
        <f t="shared" si="244"/>
        <v>0</v>
      </c>
      <c r="N3887" s="14" t="e">
        <f>VLOOKUP(A3887,[1]Sheet1!$A$1:$D$65536,4,0)</f>
        <v>#N/A</v>
      </c>
      <c r="P3887" s="14" t="e">
        <v>#REF!</v>
      </c>
      <c r="Q3887" s="14" t="s">
        <v>24</v>
      </c>
    </row>
    <row r="3888" spans="1:17" ht="12.75" hidden="1" customHeight="1">
      <c r="A3888" s="13">
        <v>92402020001</v>
      </c>
      <c r="B3888" s="14" t="s">
        <v>3998</v>
      </c>
      <c r="C3888" s="14">
        <v>0</v>
      </c>
      <c r="D3888" s="14">
        <v>187245.95</v>
      </c>
      <c r="E3888" s="14">
        <v>0</v>
      </c>
      <c r="F3888" s="14">
        <v>0</v>
      </c>
      <c r="G3888" s="11">
        <f t="shared" si="242"/>
        <v>0</v>
      </c>
      <c r="H3888" s="12">
        <f t="shared" si="243"/>
        <v>187245.95</v>
      </c>
      <c r="I3888" s="324" t="s">
        <v>4123</v>
      </c>
      <c r="J3888" s="17">
        <f>VLOOKUP(A3888,'TB 2023'!B:J,9,0)</f>
        <v>0</v>
      </c>
      <c r="K3888" s="18">
        <f t="shared" si="241"/>
        <v>0</v>
      </c>
      <c r="L3888" s="17">
        <f>VLOOKUP(A3888,'TB 2023'!B:M,12,0)</f>
        <v>0</v>
      </c>
      <c r="M3888" s="18">
        <f t="shared" si="244"/>
        <v>0</v>
      </c>
      <c r="N3888" s="14" t="e">
        <f>VLOOKUP(A3888,[1]Sheet1!$A$1:$D$65536,4,0)</f>
        <v>#N/A</v>
      </c>
      <c r="P3888" s="14" t="e">
        <v>#REF!</v>
      </c>
      <c r="Q3888" s="14" t="s">
        <v>24</v>
      </c>
    </row>
    <row r="3889" spans="1:17" ht="12.75" hidden="1" customHeight="1">
      <c r="A3889" s="13">
        <v>92402020002</v>
      </c>
      <c r="B3889" s="14" t="s">
        <v>3999</v>
      </c>
      <c r="C3889" s="14">
        <v>0</v>
      </c>
      <c r="D3889" s="14">
        <v>565322.92000000004</v>
      </c>
      <c r="E3889" s="14">
        <v>0</v>
      </c>
      <c r="F3889" s="14">
        <v>118113.15000000001</v>
      </c>
      <c r="G3889" s="11">
        <f t="shared" si="242"/>
        <v>0</v>
      </c>
      <c r="H3889" s="12">
        <f t="shared" si="243"/>
        <v>683436.07000000007</v>
      </c>
      <c r="I3889" s="324" t="s">
        <v>4123</v>
      </c>
      <c r="J3889" s="17">
        <f>VLOOKUP(A3889,'TB 2023'!B:J,9,0)</f>
        <v>0</v>
      </c>
      <c r="K3889" s="18">
        <f t="shared" si="241"/>
        <v>0</v>
      </c>
      <c r="L3889" s="17">
        <f>VLOOKUP(A3889,'TB 2023'!B:M,12,0)</f>
        <v>118113.15000000001</v>
      </c>
      <c r="M3889" s="18">
        <f t="shared" si="244"/>
        <v>0</v>
      </c>
      <c r="N3889" s="14" t="e">
        <f>VLOOKUP(A3889,[1]Sheet1!$A$1:$D$65536,4,0)</f>
        <v>#N/A</v>
      </c>
      <c r="P3889" s="14" t="s">
        <v>18</v>
      </c>
      <c r="Q3889" s="14" t="s">
        <v>67</v>
      </c>
    </row>
    <row r="3890" spans="1:17" ht="12.75" hidden="1" customHeight="1">
      <c r="A3890" s="13">
        <v>92402020003</v>
      </c>
      <c r="B3890" s="14" t="s">
        <v>4000</v>
      </c>
      <c r="C3890" s="14">
        <v>0</v>
      </c>
      <c r="D3890" s="14">
        <v>65000</v>
      </c>
      <c r="E3890" s="14">
        <v>0</v>
      </c>
      <c r="F3890" s="14">
        <v>0</v>
      </c>
      <c r="G3890" s="11">
        <f t="shared" si="242"/>
        <v>0</v>
      </c>
      <c r="H3890" s="12">
        <f t="shared" si="243"/>
        <v>65000</v>
      </c>
      <c r="I3890" s="324" t="s">
        <v>4123</v>
      </c>
      <c r="J3890" s="17">
        <f>VLOOKUP(A3890,'TB 2023'!B:J,9,0)</f>
        <v>0</v>
      </c>
      <c r="K3890" s="18">
        <f t="shared" si="241"/>
        <v>0</v>
      </c>
      <c r="L3890" s="17">
        <f>VLOOKUP(A3890,'TB 2023'!B:M,12,0)</f>
        <v>0</v>
      </c>
      <c r="M3890" s="18">
        <f t="shared" si="244"/>
        <v>0</v>
      </c>
      <c r="N3890" s="14" t="e">
        <f>VLOOKUP(A3890,[1]Sheet1!$A$1:$D$65536,4,0)</f>
        <v>#N/A</v>
      </c>
      <c r="P3890" s="14" t="s">
        <v>4047</v>
      </c>
      <c r="Q3890" s="14" t="s">
        <v>72</v>
      </c>
    </row>
    <row r="3891" spans="1:17" ht="12.75" hidden="1" customHeight="1">
      <c r="A3891" s="13">
        <v>92402020004</v>
      </c>
      <c r="B3891" s="14" t="s">
        <v>4001</v>
      </c>
      <c r="C3891" s="14">
        <v>0</v>
      </c>
      <c r="D3891" s="14">
        <v>10000</v>
      </c>
      <c r="E3891" s="14">
        <v>0</v>
      </c>
      <c r="F3891" s="14">
        <v>352.3</v>
      </c>
      <c r="G3891" s="11">
        <f t="shared" si="242"/>
        <v>0</v>
      </c>
      <c r="H3891" s="12">
        <f t="shared" si="243"/>
        <v>10352.299999999999</v>
      </c>
      <c r="I3891" s="324" t="s">
        <v>4123</v>
      </c>
      <c r="J3891" s="17">
        <f>VLOOKUP(A3891,'TB 2023'!B:J,9,0)</f>
        <v>0</v>
      </c>
      <c r="K3891" s="18">
        <f t="shared" si="241"/>
        <v>0</v>
      </c>
      <c r="L3891" s="17">
        <f>VLOOKUP(A3891,'TB 2023'!B:M,12,0)</f>
        <v>352.3</v>
      </c>
      <c r="M3891" s="18">
        <f t="shared" si="244"/>
        <v>0</v>
      </c>
      <c r="N3891" s="14" t="e">
        <f>VLOOKUP(A3891,[1]Sheet1!$A$1:$D$65536,4,0)</f>
        <v>#N/A</v>
      </c>
      <c r="P3891" s="14" t="s">
        <v>53</v>
      </c>
      <c r="Q3891" s="14" t="s">
        <v>114</v>
      </c>
    </row>
    <row r="3892" spans="1:17" ht="12.75" hidden="1" customHeight="1">
      <c r="A3892" s="13">
        <v>92402020005</v>
      </c>
      <c r="B3892" s="14" t="s">
        <v>4002</v>
      </c>
      <c r="C3892" s="14">
        <v>0</v>
      </c>
      <c r="D3892" s="14">
        <v>38609</v>
      </c>
      <c r="E3892" s="14">
        <v>0</v>
      </c>
      <c r="F3892" s="14">
        <v>1007.4</v>
      </c>
      <c r="G3892" s="11">
        <f t="shared" si="242"/>
        <v>0</v>
      </c>
      <c r="H3892" s="12">
        <f t="shared" si="243"/>
        <v>39616.400000000001</v>
      </c>
      <c r="I3892" s="324" t="s">
        <v>4123</v>
      </c>
      <c r="J3892" s="17">
        <f>VLOOKUP(A3892,'TB 2023'!B:J,9,0)</f>
        <v>0</v>
      </c>
      <c r="K3892" s="18">
        <f t="shared" si="241"/>
        <v>0</v>
      </c>
      <c r="L3892" s="17">
        <f>VLOOKUP(A3892,'TB 2023'!B:M,12,0)</f>
        <v>1007.4</v>
      </c>
      <c r="M3892" s="18">
        <f t="shared" si="244"/>
        <v>0</v>
      </c>
      <c r="N3892" s="14" t="e">
        <f>VLOOKUP(A3892,[1]Sheet1!$A$1:$D$65536,4,0)</f>
        <v>#N/A</v>
      </c>
      <c r="P3892" s="14" t="s">
        <v>14</v>
      </c>
      <c r="Q3892" s="14" t="s">
        <v>71</v>
      </c>
    </row>
    <row r="3893" spans="1:17" ht="12.75" hidden="1" customHeight="1">
      <c r="A3893" s="13">
        <v>92500000001</v>
      </c>
      <c r="B3893" s="14" t="s">
        <v>193</v>
      </c>
      <c r="C3893" s="14">
        <v>0</v>
      </c>
      <c r="D3893" s="14">
        <v>0</v>
      </c>
      <c r="E3893" s="14">
        <v>0</v>
      </c>
      <c r="F3893" s="14">
        <v>9070.51</v>
      </c>
      <c r="G3893" s="11">
        <f t="shared" si="242"/>
        <v>0</v>
      </c>
      <c r="H3893" s="12">
        <f t="shared" si="243"/>
        <v>9070.51</v>
      </c>
      <c r="I3893" s="324" t="s">
        <v>4123</v>
      </c>
      <c r="J3893" s="17">
        <f>VLOOKUP(A3893,'TB 2023'!B:J,9,0)</f>
        <v>0</v>
      </c>
      <c r="K3893" s="18">
        <f t="shared" si="241"/>
        <v>0</v>
      </c>
      <c r="L3893" s="17">
        <f>VLOOKUP(A3893,'TB 2023'!B:M,12,0)</f>
        <v>9070.51</v>
      </c>
      <c r="M3893" s="18">
        <f t="shared" si="244"/>
        <v>0</v>
      </c>
      <c r="N3893" s="14" t="e">
        <f>VLOOKUP(A3893,[1]Sheet1!$A$1:$D$65536,4,0)</f>
        <v>#N/A</v>
      </c>
      <c r="P3893" s="14" t="s">
        <v>17</v>
      </c>
      <c r="Q3893" s="14" t="s">
        <v>67</v>
      </c>
    </row>
    <row r="3894" spans="1:17" ht="12.75" hidden="1" customHeight="1">
      <c r="A3894" s="13">
        <v>92500000002</v>
      </c>
      <c r="B3894" s="14" t="s">
        <v>4295</v>
      </c>
      <c r="C3894" s="14">
        <v>0</v>
      </c>
      <c r="D3894" s="14">
        <v>0</v>
      </c>
      <c r="E3894" s="14">
        <v>0</v>
      </c>
      <c r="F3894" s="14">
        <v>6474.34</v>
      </c>
      <c r="G3894" s="11">
        <f t="shared" si="242"/>
        <v>0</v>
      </c>
      <c r="H3894" s="12">
        <f t="shared" si="243"/>
        <v>6474.34</v>
      </c>
      <c r="I3894" s="324" t="s">
        <v>4123</v>
      </c>
      <c r="J3894" s="17">
        <f>VLOOKUP(A3894,'TB 2023'!B:J,9,0)</f>
        <v>0</v>
      </c>
      <c r="K3894" s="18">
        <f t="shared" si="241"/>
        <v>0</v>
      </c>
      <c r="L3894" s="17">
        <f>VLOOKUP(A3894,'TB 2023'!B:M,12,0)</f>
        <v>6474.34</v>
      </c>
      <c r="M3894" s="18">
        <f t="shared" si="244"/>
        <v>0</v>
      </c>
      <c r="N3894" s="14" t="e">
        <f>VLOOKUP(A3894,[1]Sheet1!$A$1:$D$65536,4,0)</f>
        <v>#N/A</v>
      </c>
      <c r="P3894" s="14" t="s">
        <v>23</v>
      </c>
      <c r="Q3894" s="14" t="s">
        <v>63</v>
      </c>
    </row>
    <row r="3895" spans="1:17" ht="12.75" hidden="1" customHeight="1">
      <c r="A3895" s="13">
        <v>92602000001</v>
      </c>
      <c r="B3895" s="14" t="s">
        <v>4003</v>
      </c>
      <c r="C3895" s="14">
        <v>0</v>
      </c>
      <c r="D3895" s="14">
        <v>186342.59</v>
      </c>
      <c r="E3895" s="14">
        <v>186342.59</v>
      </c>
      <c r="F3895" s="14">
        <v>0</v>
      </c>
      <c r="G3895" s="11">
        <f t="shared" si="242"/>
        <v>0</v>
      </c>
      <c r="H3895" s="12">
        <f t="shared" si="243"/>
        <v>0</v>
      </c>
      <c r="I3895" s="324" t="s">
        <v>4123</v>
      </c>
      <c r="J3895" s="17">
        <f>VLOOKUP(A3895,'TB 2023'!B:J,9,0)</f>
        <v>0</v>
      </c>
      <c r="K3895" s="18">
        <f t="shared" si="241"/>
        <v>0</v>
      </c>
      <c r="L3895" s="17">
        <f>VLOOKUP(A3895,'TB 2023'!B:M,12,0)</f>
        <v>0</v>
      </c>
      <c r="M3895" s="18">
        <f t="shared" si="244"/>
        <v>0</v>
      </c>
      <c r="N3895" s="14" t="e">
        <f>VLOOKUP(A3895,[1]Sheet1!$A$1:$D$65536,4,0)</f>
        <v>#N/A</v>
      </c>
      <c r="P3895" s="14" t="s">
        <v>4050</v>
      </c>
      <c r="Q3895" s="14" t="s">
        <v>62</v>
      </c>
    </row>
    <row r="3896" spans="1:17" ht="12.75" hidden="1" customHeight="1">
      <c r="A3896" s="13">
        <v>92602000002</v>
      </c>
      <c r="B3896" s="14" t="s">
        <v>3639</v>
      </c>
      <c r="C3896" s="14">
        <v>0</v>
      </c>
      <c r="D3896" s="14">
        <v>182682.6</v>
      </c>
      <c r="E3896" s="14">
        <v>182682.6</v>
      </c>
      <c r="F3896" s="14">
        <v>0</v>
      </c>
      <c r="G3896" s="11">
        <f t="shared" si="242"/>
        <v>0</v>
      </c>
      <c r="H3896" s="12">
        <f t="shared" si="243"/>
        <v>0</v>
      </c>
      <c r="I3896" s="324" t="s">
        <v>4123</v>
      </c>
      <c r="J3896" s="17">
        <f>VLOOKUP(A3896,'TB 2023'!B:J,9,0)</f>
        <v>0</v>
      </c>
      <c r="K3896" s="18">
        <f t="shared" ref="K3896:K3944" si="245">J3896-C3896</f>
        <v>0</v>
      </c>
      <c r="L3896" s="17">
        <f>VLOOKUP(A3896,'TB 2023'!B:M,12,0)</f>
        <v>0</v>
      </c>
      <c r="M3896" s="18">
        <f t="shared" si="244"/>
        <v>0</v>
      </c>
      <c r="N3896" s="14" t="e">
        <f>VLOOKUP(A3896,[1]Sheet1!$A$1:$D$65536,4,0)</f>
        <v>#N/A</v>
      </c>
      <c r="P3896" s="14" t="s">
        <v>4127</v>
      </c>
      <c r="Q3896" s="14" t="s">
        <v>63</v>
      </c>
    </row>
    <row r="3897" spans="1:17" ht="12.75" hidden="1" customHeight="1">
      <c r="A3897" s="13">
        <v>92604000001</v>
      </c>
      <c r="B3897" s="14" t="s">
        <v>3396</v>
      </c>
      <c r="C3897" s="14">
        <v>0</v>
      </c>
      <c r="D3897" s="14">
        <v>678184.93200000003</v>
      </c>
      <c r="E3897" s="14">
        <v>0</v>
      </c>
      <c r="F3897" s="14">
        <v>0</v>
      </c>
      <c r="G3897" s="11">
        <f t="shared" si="242"/>
        <v>0</v>
      </c>
      <c r="H3897" s="12">
        <f t="shared" si="243"/>
        <v>678184.93200000003</v>
      </c>
      <c r="I3897" s="324" t="s">
        <v>4123</v>
      </c>
      <c r="J3897" s="17">
        <f>VLOOKUP(A3897,'TB 2023'!B:J,9,0)</f>
        <v>0</v>
      </c>
      <c r="K3897" s="18">
        <f t="shared" si="245"/>
        <v>0</v>
      </c>
      <c r="L3897" s="17">
        <f>VLOOKUP(A3897,'TB 2023'!B:M,12,0)</f>
        <v>0</v>
      </c>
      <c r="M3897" s="18">
        <f t="shared" si="244"/>
        <v>0</v>
      </c>
      <c r="N3897" s="14" t="e">
        <f>VLOOKUP(A3897,[1]Sheet1!$A$1:$D$65536,4,0)</f>
        <v>#N/A</v>
      </c>
      <c r="P3897" s="14" t="s">
        <v>99</v>
      </c>
      <c r="Q3897" s="14" t="s">
        <v>67</v>
      </c>
    </row>
    <row r="3898" spans="1:17" ht="12.75" hidden="1" customHeight="1">
      <c r="A3898" s="13">
        <v>92605000001</v>
      </c>
      <c r="B3898" s="14" t="s">
        <v>3641</v>
      </c>
      <c r="C3898" s="14">
        <v>0</v>
      </c>
      <c r="D3898" s="14">
        <v>0</v>
      </c>
      <c r="E3898" s="14">
        <v>0</v>
      </c>
      <c r="F3898" s="14">
        <v>0</v>
      </c>
      <c r="G3898" s="11">
        <f t="shared" si="242"/>
        <v>0</v>
      </c>
      <c r="H3898" s="12">
        <f t="shared" si="243"/>
        <v>0</v>
      </c>
      <c r="I3898" s="324" t="s">
        <v>4123</v>
      </c>
      <c r="J3898" s="17">
        <f>VLOOKUP(A3898,'TB 2023'!B:J,9,0)</f>
        <v>0</v>
      </c>
      <c r="K3898" s="18">
        <f t="shared" si="245"/>
        <v>0</v>
      </c>
      <c r="L3898" s="17">
        <f>VLOOKUP(A3898,'TB 2023'!B:M,12,0)</f>
        <v>0</v>
      </c>
      <c r="M3898" s="18">
        <f t="shared" si="244"/>
        <v>0</v>
      </c>
      <c r="N3898" s="14" t="e">
        <f>VLOOKUP(A3898,[1]Sheet1!$A$1:$D$65536,4,0)</f>
        <v>#N/A</v>
      </c>
      <c r="P3898" s="14" t="s">
        <v>64</v>
      </c>
      <c r="Q3898" s="14" t="s">
        <v>64</v>
      </c>
    </row>
    <row r="3899" spans="1:17" ht="12.75" hidden="1" customHeight="1">
      <c r="A3899" s="13">
        <v>93100000001</v>
      </c>
      <c r="B3899" s="14" t="s">
        <v>4004</v>
      </c>
      <c r="C3899" s="14">
        <v>0</v>
      </c>
      <c r="D3899" s="14">
        <v>0</v>
      </c>
      <c r="E3899" s="14">
        <v>444141</v>
      </c>
      <c r="F3899" s="14">
        <v>6656</v>
      </c>
      <c r="G3899" s="11">
        <f t="shared" si="242"/>
        <v>437485</v>
      </c>
      <c r="H3899" s="12">
        <f t="shared" si="243"/>
        <v>0</v>
      </c>
      <c r="I3899" s="324" t="s">
        <v>4123</v>
      </c>
      <c r="J3899" s="17">
        <f>VLOOKUP(A3899,'TB 2023'!B:J,9,0)</f>
        <v>0</v>
      </c>
      <c r="K3899" s="18">
        <f t="shared" si="245"/>
        <v>0</v>
      </c>
      <c r="L3899" s="17">
        <f>VLOOKUP(A3899,'TB 2023'!B:M,12,0)</f>
        <v>6656</v>
      </c>
      <c r="M3899" s="18">
        <f t="shared" si="244"/>
        <v>0</v>
      </c>
      <c r="N3899" s="14" t="e">
        <f>VLOOKUP(A3899,[1]Sheet1!$A$1:$D$65536,4,0)</f>
        <v>#N/A</v>
      </c>
      <c r="P3899" s="14" t="s">
        <v>18</v>
      </c>
      <c r="Q3899" s="14" t="s">
        <v>67</v>
      </c>
    </row>
    <row r="3900" spans="1:17" ht="12.75" hidden="1" customHeight="1">
      <c r="A3900" s="13">
        <v>93100000002</v>
      </c>
      <c r="B3900" s="14" t="s">
        <v>4005</v>
      </c>
      <c r="C3900" s="14">
        <v>0</v>
      </c>
      <c r="D3900" s="14">
        <v>0</v>
      </c>
      <c r="E3900" s="14">
        <v>42164</v>
      </c>
      <c r="F3900" s="14">
        <v>0</v>
      </c>
      <c r="G3900" s="11">
        <f t="shared" si="242"/>
        <v>42164</v>
      </c>
      <c r="H3900" s="12">
        <f t="shared" si="243"/>
        <v>0</v>
      </c>
      <c r="I3900" s="324" t="s">
        <v>4123</v>
      </c>
      <c r="J3900" s="17">
        <f>VLOOKUP(A3900,'TB 2023'!B:J,9,0)</f>
        <v>0</v>
      </c>
      <c r="K3900" s="18">
        <f t="shared" si="245"/>
        <v>0</v>
      </c>
      <c r="L3900" s="17">
        <f>VLOOKUP(A3900,'TB 2023'!B:M,12,0)</f>
        <v>0</v>
      </c>
      <c r="M3900" s="18">
        <f t="shared" si="244"/>
        <v>0</v>
      </c>
      <c r="N3900" s="14" t="e">
        <f>VLOOKUP(A3900,[1]Sheet1!$A$1:$D$65536,4,0)</f>
        <v>#N/A</v>
      </c>
      <c r="P3900" s="14" t="s">
        <v>19</v>
      </c>
      <c r="Q3900" s="14" t="s">
        <v>19</v>
      </c>
    </row>
    <row r="3901" spans="1:17" ht="12.75" hidden="1" customHeight="1">
      <c r="A3901" s="13">
        <v>93100000003</v>
      </c>
      <c r="B3901" s="14" t="s">
        <v>4006</v>
      </c>
      <c r="C3901" s="14">
        <v>0</v>
      </c>
      <c r="D3901" s="14">
        <v>0</v>
      </c>
      <c r="E3901" s="14">
        <v>22250</v>
      </c>
      <c r="F3901" s="14">
        <v>0</v>
      </c>
      <c r="G3901" s="11">
        <f t="shared" si="242"/>
        <v>22250</v>
      </c>
      <c r="H3901" s="12">
        <f t="shared" si="243"/>
        <v>0</v>
      </c>
      <c r="I3901" s="324" t="s">
        <v>4123</v>
      </c>
      <c r="J3901" s="17">
        <f>VLOOKUP(A3901,'TB 2023'!B:J,9,0)</f>
        <v>0</v>
      </c>
      <c r="K3901" s="18">
        <f t="shared" si="245"/>
        <v>0</v>
      </c>
      <c r="L3901" s="17">
        <f>VLOOKUP(A3901,'TB 2023'!B:M,12,0)</f>
        <v>0</v>
      </c>
      <c r="M3901" s="18">
        <f t="shared" si="244"/>
        <v>0</v>
      </c>
      <c r="N3901" s="14" t="e">
        <f>VLOOKUP(A3901,[1]Sheet1!$A$1:$D$65536,4,0)</f>
        <v>#N/A</v>
      </c>
      <c r="P3901" s="14" t="s">
        <v>20</v>
      </c>
      <c r="Q3901" s="14" t="s">
        <v>63</v>
      </c>
    </row>
    <row r="3902" spans="1:17" ht="12.75" hidden="1" customHeight="1">
      <c r="A3902" s="13">
        <v>93100000004</v>
      </c>
      <c r="B3902" s="14" t="s">
        <v>4007</v>
      </c>
      <c r="C3902" s="14">
        <v>0</v>
      </c>
      <c r="D3902" s="14">
        <v>0</v>
      </c>
      <c r="E3902" s="14">
        <v>15092.28</v>
      </c>
      <c r="F3902" s="14">
        <v>0</v>
      </c>
      <c r="G3902" s="11">
        <f t="shared" si="242"/>
        <v>15092.28</v>
      </c>
      <c r="H3902" s="12">
        <f t="shared" si="243"/>
        <v>0</v>
      </c>
      <c r="I3902" s="324" t="s">
        <v>4123</v>
      </c>
      <c r="J3902" s="17">
        <f>VLOOKUP(A3902,'TB 2023'!B:J,9,0)</f>
        <v>0</v>
      </c>
      <c r="K3902" s="18">
        <f t="shared" si="245"/>
        <v>0</v>
      </c>
      <c r="L3902" s="17">
        <f>VLOOKUP(A3902,'TB 2023'!B:M,12,0)</f>
        <v>0</v>
      </c>
      <c r="M3902" s="18">
        <f t="shared" si="244"/>
        <v>0</v>
      </c>
      <c r="N3902" s="14" t="e">
        <f>VLOOKUP(A3902,[1]Sheet1!$A$1:$D$65536,4,0)</f>
        <v>#N/A</v>
      </c>
      <c r="P3902" s="14" t="s">
        <v>21</v>
      </c>
      <c r="Q3902" s="14" t="s">
        <v>62</v>
      </c>
    </row>
    <row r="3903" spans="1:17" ht="12.75" hidden="1" customHeight="1">
      <c r="A3903" s="13">
        <v>93100000006</v>
      </c>
      <c r="B3903" s="14" t="s">
        <v>4008</v>
      </c>
      <c r="C3903" s="14">
        <v>0</v>
      </c>
      <c r="D3903" s="14">
        <v>0</v>
      </c>
      <c r="E3903" s="14">
        <v>87942</v>
      </c>
      <c r="F3903" s="14">
        <v>0</v>
      </c>
      <c r="G3903" s="11">
        <f t="shared" si="242"/>
        <v>87942</v>
      </c>
      <c r="H3903" s="12">
        <f t="shared" si="243"/>
        <v>0</v>
      </c>
      <c r="I3903" s="324" t="s">
        <v>4123</v>
      </c>
      <c r="J3903" s="17">
        <f>VLOOKUP(A3903,'TB 2023'!B:J,9,0)</f>
        <v>0</v>
      </c>
      <c r="K3903" s="18">
        <f t="shared" si="245"/>
        <v>0</v>
      </c>
      <c r="L3903" s="17">
        <f>VLOOKUP(A3903,'TB 2023'!B:M,12,0)</f>
        <v>0</v>
      </c>
      <c r="M3903" s="18">
        <f t="shared" si="244"/>
        <v>0</v>
      </c>
      <c r="N3903" s="14" t="e">
        <f>VLOOKUP(A3903,[1]Sheet1!$A$1:$D$65536,4,0)</f>
        <v>#N/A</v>
      </c>
      <c r="P3903" s="14" t="s">
        <v>14</v>
      </c>
      <c r="Q3903" s="14" t="s">
        <v>71</v>
      </c>
    </row>
    <row r="3904" spans="1:17" ht="12.75" hidden="1" customHeight="1">
      <c r="A3904" s="13">
        <v>93100000007</v>
      </c>
      <c r="B3904" s="14" t="s">
        <v>3647</v>
      </c>
      <c r="C3904" s="14">
        <v>0</v>
      </c>
      <c r="D3904" s="14">
        <v>0</v>
      </c>
      <c r="E3904" s="14">
        <v>11300</v>
      </c>
      <c r="F3904" s="14">
        <v>0</v>
      </c>
      <c r="G3904" s="11">
        <f t="shared" si="242"/>
        <v>11300</v>
      </c>
      <c r="H3904" s="12">
        <f t="shared" si="243"/>
        <v>0</v>
      </c>
      <c r="I3904" s="324" t="s">
        <v>4123</v>
      </c>
      <c r="J3904" s="17">
        <f>VLOOKUP(A3904,'TB 2023'!B:J,9,0)</f>
        <v>0</v>
      </c>
      <c r="K3904" s="18">
        <f t="shared" si="245"/>
        <v>0</v>
      </c>
      <c r="L3904" s="17">
        <f>VLOOKUP(A3904,'TB 2023'!B:M,12,0)</f>
        <v>0</v>
      </c>
      <c r="M3904" s="18">
        <f t="shared" si="244"/>
        <v>0</v>
      </c>
      <c r="N3904" s="14" t="e">
        <f>VLOOKUP(A3904,[1]Sheet1!$A$1:$D$65536,4,0)</f>
        <v>#N/A</v>
      </c>
      <c r="P3904" s="14" t="s">
        <v>4128</v>
      </c>
      <c r="Q3904" s="14" t="s">
        <v>63</v>
      </c>
    </row>
    <row r="3905" spans="1:17" ht="12.75" hidden="1" customHeight="1">
      <c r="A3905" s="13">
        <v>93100000009</v>
      </c>
      <c r="B3905" s="14" t="s">
        <v>4009</v>
      </c>
      <c r="C3905" s="14">
        <v>0</v>
      </c>
      <c r="D3905" s="14">
        <v>0</v>
      </c>
      <c r="E3905" s="14">
        <v>336744</v>
      </c>
      <c r="F3905" s="14">
        <v>0</v>
      </c>
      <c r="G3905" s="11">
        <f t="shared" si="242"/>
        <v>336744</v>
      </c>
      <c r="H3905" s="12">
        <f t="shared" si="243"/>
        <v>0</v>
      </c>
      <c r="I3905" s="324" t="s">
        <v>4123</v>
      </c>
      <c r="J3905" s="17">
        <f>VLOOKUP(A3905,'TB 2023'!B:J,9,0)</f>
        <v>0</v>
      </c>
      <c r="K3905" s="18">
        <f t="shared" si="245"/>
        <v>0</v>
      </c>
      <c r="L3905" s="17">
        <f>VLOOKUP(A3905,'TB 2023'!B:M,12,0)</f>
        <v>0</v>
      </c>
      <c r="M3905" s="18">
        <f t="shared" si="244"/>
        <v>0</v>
      </c>
      <c r="N3905" s="14" t="e">
        <f>VLOOKUP(A3905,[1]Sheet1!$A$1:$D$65536,4,0)</f>
        <v>#N/A</v>
      </c>
      <c r="P3905" s="14" t="s">
        <v>4129</v>
      </c>
      <c r="Q3905" s="14" t="s">
        <v>4129</v>
      </c>
    </row>
    <row r="3906" spans="1:17" ht="12.75" hidden="1" customHeight="1">
      <c r="A3906" s="13">
        <v>93100000010</v>
      </c>
      <c r="B3906" s="14" t="s">
        <v>4010</v>
      </c>
      <c r="C3906" s="14">
        <v>0</v>
      </c>
      <c r="D3906" s="14">
        <v>0</v>
      </c>
      <c r="E3906" s="14">
        <v>11650</v>
      </c>
      <c r="F3906" s="14">
        <v>0</v>
      </c>
      <c r="G3906" s="11">
        <f t="shared" si="242"/>
        <v>11650</v>
      </c>
      <c r="H3906" s="12">
        <f t="shared" si="243"/>
        <v>0</v>
      </c>
      <c r="I3906" s="324" t="s">
        <v>4123</v>
      </c>
      <c r="J3906" s="17">
        <f>VLOOKUP(A3906,'TB 2023'!B:J,9,0)</f>
        <v>0</v>
      </c>
      <c r="K3906" s="18">
        <f t="shared" si="245"/>
        <v>0</v>
      </c>
      <c r="L3906" s="17">
        <f>VLOOKUP(A3906,'TB 2023'!B:M,12,0)</f>
        <v>0</v>
      </c>
      <c r="M3906" s="18">
        <f t="shared" si="244"/>
        <v>0</v>
      </c>
      <c r="N3906" s="14" t="e">
        <f>VLOOKUP(A3906,[1]Sheet1!$A$1:$D$65536,4,0)</f>
        <v>#N/A</v>
      </c>
      <c r="P3906" s="14" t="s">
        <v>4055</v>
      </c>
      <c r="Q3906" s="14" t="s">
        <v>69</v>
      </c>
    </row>
    <row r="3907" spans="1:17" ht="12.75" hidden="1" customHeight="1">
      <c r="A3907" s="13">
        <v>93100000011</v>
      </c>
      <c r="B3907" s="14" t="s">
        <v>3405</v>
      </c>
      <c r="C3907" s="14">
        <v>0</v>
      </c>
      <c r="D3907" s="14">
        <v>0</v>
      </c>
      <c r="E3907" s="14">
        <v>20600.41</v>
      </c>
      <c r="F3907" s="14">
        <v>0</v>
      </c>
      <c r="G3907" s="11">
        <f t="shared" si="242"/>
        <v>20600.41</v>
      </c>
      <c r="H3907" s="12">
        <f t="shared" si="243"/>
        <v>0</v>
      </c>
      <c r="I3907" s="324" t="s">
        <v>4123</v>
      </c>
      <c r="J3907" s="17">
        <f>VLOOKUP(A3907,'TB 2023'!B:J,9,0)</f>
        <v>0</v>
      </c>
      <c r="K3907" s="18">
        <f t="shared" si="245"/>
        <v>0</v>
      </c>
      <c r="L3907" s="17">
        <f>VLOOKUP(A3907,'TB 2023'!B:M,12,0)</f>
        <v>0</v>
      </c>
      <c r="M3907" s="18">
        <f t="shared" si="244"/>
        <v>0</v>
      </c>
      <c r="N3907" s="14" t="e">
        <f>VLOOKUP(A3907,[1]Sheet1!$A$1:$D$65536,4,0)</f>
        <v>#N/A</v>
      </c>
      <c r="P3907" s="14" t="s">
        <v>16</v>
      </c>
      <c r="Q3907" s="14" t="s">
        <v>67</v>
      </c>
    </row>
    <row r="3908" spans="1:17" ht="12.75" hidden="1" customHeight="1">
      <c r="A3908" s="13">
        <v>93100000012</v>
      </c>
      <c r="B3908" s="14" t="s">
        <v>4011</v>
      </c>
      <c r="C3908" s="14">
        <v>0</v>
      </c>
      <c r="D3908" s="14">
        <v>0</v>
      </c>
      <c r="E3908" s="14">
        <v>28693</v>
      </c>
      <c r="F3908" s="14">
        <v>0</v>
      </c>
      <c r="G3908" s="11">
        <f t="shared" si="242"/>
        <v>28693</v>
      </c>
      <c r="H3908" s="12">
        <f t="shared" si="243"/>
        <v>0</v>
      </c>
      <c r="I3908" s="324" t="s">
        <v>4123</v>
      </c>
      <c r="J3908" s="17">
        <f>VLOOKUP(A3908,'TB 2023'!B:J,9,0)</f>
        <v>0</v>
      </c>
      <c r="K3908" s="18">
        <f t="shared" si="245"/>
        <v>0</v>
      </c>
      <c r="L3908" s="17">
        <f>VLOOKUP(A3908,'TB 2023'!B:M,12,0)</f>
        <v>0</v>
      </c>
      <c r="M3908" s="18">
        <f t="shared" si="244"/>
        <v>0</v>
      </c>
      <c r="N3908" s="14" t="e">
        <f>VLOOKUP(A3908,[1]Sheet1!$A$1:$D$65536,4,0)</f>
        <v>#N/A</v>
      </c>
      <c r="P3908" s="14" t="s">
        <v>4130</v>
      </c>
      <c r="Q3908" s="14" t="s">
        <v>4131</v>
      </c>
    </row>
    <row r="3909" spans="1:17" ht="12.75" hidden="1" customHeight="1">
      <c r="A3909" s="13">
        <v>93100000013</v>
      </c>
      <c r="B3909" s="14" t="s">
        <v>4012</v>
      </c>
      <c r="C3909" s="14">
        <v>0</v>
      </c>
      <c r="D3909" s="14">
        <v>0</v>
      </c>
      <c r="E3909" s="14">
        <v>3282.48</v>
      </c>
      <c r="F3909" s="14">
        <v>0</v>
      </c>
      <c r="G3909" s="11">
        <f t="shared" si="242"/>
        <v>3282.48</v>
      </c>
      <c r="H3909" s="12">
        <f t="shared" si="243"/>
        <v>0</v>
      </c>
      <c r="I3909" s="324" t="s">
        <v>4123</v>
      </c>
      <c r="J3909" s="17">
        <f>VLOOKUP(A3909,'TB 2023'!B:J,9,0)</f>
        <v>0</v>
      </c>
      <c r="K3909" s="18">
        <f t="shared" si="245"/>
        <v>0</v>
      </c>
      <c r="L3909" s="17">
        <f>VLOOKUP(A3909,'TB 2023'!B:M,12,0)</f>
        <v>0</v>
      </c>
      <c r="M3909" s="18">
        <f t="shared" si="244"/>
        <v>0</v>
      </c>
      <c r="N3909" s="14" t="e">
        <f>VLOOKUP(A3909,[1]Sheet1!$A$1:$D$65536,4,0)</f>
        <v>#N/A</v>
      </c>
      <c r="P3909" s="14" t="s">
        <v>25</v>
      </c>
      <c r="Q3909" s="14" t="s">
        <v>67</v>
      </c>
    </row>
    <row r="3910" spans="1:17" ht="12.75" hidden="1" customHeight="1">
      <c r="A3910" s="13">
        <v>93100000014</v>
      </c>
      <c r="B3910" s="14" t="s">
        <v>3653</v>
      </c>
      <c r="C3910" s="14">
        <v>0</v>
      </c>
      <c r="D3910" s="14">
        <v>0</v>
      </c>
      <c r="E3910" s="14">
        <v>15435.45</v>
      </c>
      <c r="F3910" s="14">
        <v>0</v>
      </c>
      <c r="G3910" s="11">
        <f t="shared" ref="G3910:G3973" si="246">IF((C3910+E3910)-(D3910+F3910)&lt;0,0,(C3910+E3910)-(D3910+F3910))</f>
        <v>15435.45</v>
      </c>
      <c r="H3910" s="12">
        <f t="shared" ref="H3910:H3973" si="247">-IF((C3910+E3910)-(D3910+F3910)&lt;0,(C3910+E3910)-(D3910+F3910),0)</f>
        <v>0</v>
      </c>
      <c r="I3910" s="324" t="s">
        <v>4123</v>
      </c>
      <c r="J3910" s="17">
        <f>VLOOKUP(A3910,'TB 2023'!B:J,9,0)</f>
        <v>0</v>
      </c>
      <c r="K3910" s="18">
        <f t="shared" si="245"/>
        <v>0</v>
      </c>
      <c r="L3910" s="17">
        <f>VLOOKUP(A3910,'TB 2023'!B:M,12,0)</f>
        <v>0</v>
      </c>
      <c r="M3910" s="18">
        <f t="shared" ref="M3910:M3973" si="248">L3910-F3910</f>
        <v>0</v>
      </c>
      <c r="N3910" s="14" t="e">
        <f>VLOOKUP(A3910,[1]Sheet1!$A$1:$D$65536,4,0)</f>
        <v>#N/A</v>
      </c>
      <c r="P3910" s="14" t="s">
        <v>4132</v>
      </c>
      <c r="Q3910" s="14" t="s">
        <v>69</v>
      </c>
    </row>
    <row r="3911" spans="1:17" ht="12.75" hidden="1" customHeight="1">
      <c r="A3911" s="13">
        <v>93100000015</v>
      </c>
      <c r="B3911" s="14" t="s">
        <v>3654</v>
      </c>
      <c r="C3911" s="14">
        <v>0</v>
      </c>
      <c r="D3911" s="14">
        <v>0</v>
      </c>
      <c r="E3911" s="14">
        <v>62010.46</v>
      </c>
      <c r="F3911" s="14">
        <v>0</v>
      </c>
      <c r="G3911" s="11">
        <f t="shared" si="246"/>
        <v>62010.46</v>
      </c>
      <c r="H3911" s="12">
        <f t="shared" si="247"/>
        <v>0</v>
      </c>
      <c r="I3911" s="324" t="s">
        <v>4123</v>
      </c>
      <c r="J3911" s="17">
        <f>VLOOKUP(A3911,'TB 2023'!B:J,9,0)</f>
        <v>0</v>
      </c>
      <c r="K3911" s="18">
        <f t="shared" si="245"/>
        <v>0</v>
      </c>
      <c r="L3911" s="17">
        <f>VLOOKUP(A3911,'TB 2023'!B:M,12,0)</f>
        <v>0</v>
      </c>
      <c r="M3911" s="18">
        <f t="shared" si="248"/>
        <v>0</v>
      </c>
      <c r="N3911" s="14" t="e">
        <f>VLOOKUP(A3911,[1]Sheet1!$A$1:$D$65536,4,0)</f>
        <v>#N/A</v>
      </c>
      <c r="P3911" s="14" t="s">
        <v>4133</v>
      </c>
      <c r="Q3911" s="14" t="s">
        <v>67</v>
      </c>
    </row>
    <row r="3912" spans="1:17" ht="12.75" hidden="1" customHeight="1">
      <c r="A3912" s="13">
        <v>93100000016</v>
      </c>
      <c r="B3912" s="14" t="s">
        <v>4013</v>
      </c>
      <c r="C3912" s="14">
        <v>0</v>
      </c>
      <c r="D3912" s="14">
        <v>0</v>
      </c>
      <c r="E3912" s="14">
        <v>2788.17</v>
      </c>
      <c r="F3912" s="14">
        <v>0</v>
      </c>
      <c r="G3912" s="11">
        <f t="shared" si="246"/>
        <v>2788.17</v>
      </c>
      <c r="H3912" s="12">
        <f t="shared" si="247"/>
        <v>0</v>
      </c>
      <c r="I3912" s="324" t="s">
        <v>4123</v>
      </c>
      <c r="J3912" s="17">
        <f>VLOOKUP(A3912,'TB 2023'!B:J,9,0)</f>
        <v>0</v>
      </c>
      <c r="K3912" s="18">
        <f t="shared" si="245"/>
        <v>0</v>
      </c>
      <c r="L3912" s="17">
        <f>VLOOKUP(A3912,'TB 2023'!B:M,12,0)</f>
        <v>0</v>
      </c>
      <c r="M3912" s="18">
        <f t="shared" si="248"/>
        <v>0</v>
      </c>
      <c r="N3912" s="14" t="e">
        <f>VLOOKUP(A3912,[1]Sheet1!$A$1:$D$65536,4,0)</f>
        <v>#N/A</v>
      </c>
      <c r="P3912" s="14" t="s">
        <v>4134</v>
      </c>
      <c r="Q3912" s="14" t="s">
        <v>69</v>
      </c>
    </row>
    <row r="3913" spans="1:17" ht="12.75" hidden="1" customHeight="1">
      <c r="A3913" s="13">
        <v>93100000018</v>
      </c>
      <c r="B3913" s="14" t="s">
        <v>3656</v>
      </c>
      <c r="C3913" s="14">
        <v>0</v>
      </c>
      <c r="D3913" s="14">
        <v>0</v>
      </c>
      <c r="E3913" s="14">
        <v>1174</v>
      </c>
      <c r="F3913" s="14">
        <v>5</v>
      </c>
      <c r="G3913" s="11">
        <f t="shared" si="246"/>
        <v>1169</v>
      </c>
      <c r="H3913" s="12">
        <f t="shared" si="247"/>
        <v>0</v>
      </c>
      <c r="I3913" s="324" t="s">
        <v>4123</v>
      </c>
      <c r="J3913" s="17">
        <f>VLOOKUP(A3913,'TB 2023'!B:J,9,0)</f>
        <v>0</v>
      </c>
      <c r="K3913" s="18">
        <f t="shared" si="245"/>
        <v>0</v>
      </c>
      <c r="L3913" s="17">
        <f>VLOOKUP(A3913,'TB 2023'!B:M,12,0)</f>
        <v>5</v>
      </c>
      <c r="M3913" s="18">
        <f t="shared" si="248"/>
        <v>0</v>
      </c>
      <c r="N3913" s="14" t="e">
        <f>VLOOKUP(A3913,[1]Sheet1!$A$1:$D$65536,4,0)</f>
        <v>#N/A</v>
      </c>
      <c r="P3913" s="14" t="s">
        <v>4055</v>
      </c>
      <c r="Q3913" s="14" t="s">
        <v>69</v>
      </c>
    </row>
    <row r="3914" spans="1:17" ht="12.75" hidden="1" customHeight="1">
      <c r="A3914" s="13">
        <v>93100000019</v>
      </c>
      <c r="B3914" s="14" t="s">
        <v>3657</v>
      </c>
      <c r="C3914" s="14">
        <v>0</v>
      </c>
      <c r="D3914" s="14">
        <v>0</v>
      </c>
      <c r="E3914" s="14">
        <v>97461.129990000001</v>
      </c>
      <c r="F3914" s="14">
        <v>0</v>
      </c>
      <c r="G3914" s="11">
        <f t="shared" si="246"/>
        <v>97461.129990000001</v>
      </c>
      <c r="H3914" s="12">
        <f t="shared" si="247"/>
        <v>0</v>
      </c>
      <c r="I3914" s="324" t="s">
        <v>4123</v>
      </c>
      <c r="J3914" s="17">
        <f>VLOOKUP(A3914,'TB 2023'!B:J,9,0)</f>
        <v>0</v>
      </c>
      <c r="K3914" s="18">
        <f t="shared" si="245"/>
        <v>0</v>
      </c>
      <c r="L3914" s="17">
        <f>VLOOKUP(A3914,'TB 2023'!B:M,12,0)</f>
        <v>0</v>
      </c>
      <c r="M3914" s="18">
        <f t="shared" si="248"/>
        <v>0</v>
      </c>
      <c r="N3914" s="14" t="e">
        <f>VLOOKUP(A3914,[1]Sheet1!$A$1:$D$65536,4,0)</f>
        <v>#N/A</v>
      </c>
      <c r="P3914" s="14" t="s">
        <v>4056</v>
      </c>
      <c r="Q3914" s="14" t="s">
        <v>62</v>
      </c>
    </row>
    <row r="3915" spans="1:17" ht="12.75" hidden="1" customHeight="1">
      <c r="A3915" s="13">
        <v>93100000020</v>
      </c>
      <c r="B3915" s="14" t="s">
        <v>3658</v>
      </c>
      <c r="C3915" s="14">
        <v>0</v>
      </c>
      <c r="D3915" s="14">
        <v>0</v>
      </c>
      <c r="E3915" s="14">
        <v>3688</v>
      </c>
      <c r="F3915" s="14">
        <v>0</v>
      </c>
      <c r="G3915" s="11">
        <f t="shared" si="246"/>
        <v>3688</v>
      </c>
      <c r="H3915" s="12">
        <f t="shared" si="247"/>
        <v>0</v>
      </c>
      <c r="I3915" s="324" t="s">
        <v>4123</v>
      </c>
      <c r="J3915" s="17">
        <f>VLOOKUP(A3915,'TB 2023'!B:J,9,0)</f>
        <v>0</v>
      </c>
      <c r="K3915" s="18">
        <f t="shared" si="245"/>
        <v>0</v>
      </c>
      <c r="L3915" s="17">
        <f>VLOOKUP(A3915,'TB 2023'!B:M,12,0)</f>
        <v>0</v>
      </c>
      <c r="M3915" s="18">
        <f t="shared" si="248"/>
        <v>0</v>
      </c>
      <c r="N3915" s="14" t="e">
        <f>VLOOKUP(A3915,[1]Sheet1!$A$1:$D$65536,4,0)</f>
        <v>#N/A</v>
      </c>
      <c r="P3915" s="14" t="s">
        <v>4055</v>
      </c>
      <c r="Q3915" s="14" t="s">
        <v>69</v>
      </c>
    </row>
    <row r="3916" spans="1:17" ht="12.75" hidden="1" customHeight="1">
      <c r="A3916" s="13">
        <v>93100000021</v>
      </c>
      <c r="B3916" s="14" t="s">
        <v>3659</v>
      </c>
      <c r="C3916" s="14">
        <v>0</v>
      </c>
      <c r="D3916" s="14">
        <v>0</v>
      </c>
      <c r="E3916" s="14">
        <v>2648.48</v>
      </c>
      <c r="F3916" s="14">
        <v>0</v>
      </c>
      <c r="G3916" s="11">
        <f t="shared" si="246"/>
        <v>2648.48</v>
      </c>
      <c r="H3916" s="12">
        <f t="shared" si="247"/>
        <v>0</v>
      </c>
      <c r="I3916" s="324" t="s">
        <v>4123</v>
      </c>
      <c r="J3916" s="17">
        <f>VLOOKUP(A3916,'TB 2023'!B:J,9,0)</f>
        <v>0</v>
      </c>
      <c r="K3916" s="18">
        <f t="shared" si="245"/>
        <v>0</v>
      </c>
      <c r="L3916" s="17">
        <f>VLOOKUP(A3916,'TB 2023'!B:M,12,0)</f>
        <v>0</v>
      </c>
      <c r="M3916" s="18">
        <f t="shared" si="248"/>
        <v>0</v>
      </c>
      <c r="N3916" s="14" t="e">
        <f>VLOOKUP(A3916,[1]Sheet1!$A$1:$D$65536,4,0)</f>
        <v>#N/A</v>
      </c>
      <c r="P3916" s="14" t="s">
        <v>4135</v>
      </c>
      <c r="Q3916" s="14" t="s">
        <v>68</v>
      </c>
    </row>
    <row r="3917" spans="1:17" ht="12.75" hidden="1" customHeight="1">
      <c r="A3917" s="13">
        <v>93100000022</v>
      </c>
      <c r="B3917" s="14" t="s">
        <v>3660</v>
      </c>
      <c r="C3917" s="14">
        <v>0</v>
      </c>
      <c r="D3917" s="14">
        <v>0</v>
      </c>
      <c r="E3917" s="14">
        <v>16155.78</v>
      </c>
      <c r="F3917" s="14">
        <v>0</v>
      </c>
      <c r="G3917" s="11">
        <f t="shared" si="246"/>
        <v>16155.78</v>
      </c>
      <c r="H3917" s="12">
        <f t="shared" si="247"/>
        <v>0</v>
      </c>
      <c r="I3917" s="324" t="s">
        <v>4123</v>
      </c>
      <c r="J3917" s="17">
        <f>VLOOKUP(A3917,'TB 2023'!B:J,9,0)</f>
        <v>0</v>
      </c>
      <c r="K3917" s="18">
        <f t="shared" si="245"/>
        <v>0</v>
      </c>
      <c r="L3917" s="17">
        <f>VLOOKUP(A3917,'TB 2023'!B:M,12,0)</f>
        <v>0</v>
      </c>
      <c r="M3917" s="18">
        <f t="shared" si="248"/>
        <v>0</v>
      </c>
      <c r="N3917" s="14" t="e">
        <f>VLOOKUP(A3917,[1]Sheet1!$A$1:$D$65536,4,0)</f>
        <v>#N/A</v>
      </c>
      <c r="P3917" s="14" t="s">
        <v>4055</v>
      </c>
      <c r="Q3917" s="14" t="s">
        <v>69</v>
      </c>
    </row>
    <row r="3918" spans="1:17" ht="12.75" hidden="1" customHeight="1">
      <c r="A3918" s="13">
        <v>93100000023</v>
      </c>
      <c r="B3918" s="14" t="s">
        <v>3415</v>
      </c>
      <c r="C3918" s="14">
        <v>0</v>
      </c>
      <c r="D3918" s="14">
        <v>0</v>
      </c>
      <c r="E3918" s="14">
        <v>7400</v>
      </c>
      <c r="F3918" s="14">
        <v>0</v>
      </c>
      <c r="G3918" s="11">
        <f t="shared" si="246"/>
        <v>7400</v>
      </c>
      <c r="H3918" s="12">
        <f t="shared" si="247"/>
        <v>0</v>
      </c>
      <c r="I3918" s="324" t="s">
        <v>4123</v>
      </c>
      <c r="J3918" s="17">
        <f>VLOOKUP(A3918,'TB 2023'!B:J,9,0)</f>
        <v>0</v>
      </c>
      <c r="K3918" s="18">
        <f t="shared" si="245"/>
        <v>0</v>
      </c>
      <c r="L3918" s="17">
        <f>VLOOKUP(A3918,'TB 2023'!B:M,12,0)</f>
        <v>0</v>
      </c>
      <c r="M3918" s="18">
        <f t="shared" si="248"/>
        <v>0</v>
      </c>
      <c r="N3918" s="14" t="e">
        <f>VLOOKUP(A3918,[1]Sheet1!$A$1:$D$65536,4,0)</f>
        <v>#N/A</v>
      </c>
      <c r="P3918" s="14" t="s">
        <v>4055</v>
      </c>
      <c r="Q3918" s="14" t="s">
        <v>69</v>
      </c>
    </row>
    <row r="3919" spans="1:17" ht="12.75" hidden="1" customHeight="1">
      <c r="A3919" s="13">
        <v>93100000024</v>
      </c>
      <c r="B3919" s="14" t="s">
        <v>4014</v>
      </c>
      <c r="C3919" s="14">
        <v>0</v>
      </c>
      <c r="D3919" s="14">
        <v>0</v>
      </c>
      <c r="E3919" s="14">
        <v>20654.490000000002</v>
      </c>
      <c r="F3919" s="14">
        <v>0</v>
      </c>
      <c r="G3919" s="11">
        <f t="shared" si="246"/>
        <v>20654.490000000002</v>
      </c>
      <c r="H3919" s="12">
        <f t="shared" si="247"/>
        <v>0</v>
      </c>
      <c r="I3919" s="324" t="s">
        <v>4123</v>
      </c>
      <c r="J3919" s="17">
        <f>VLOOKUP(A3919,'TB 2023'!B:J,9,0)</f>
        <v>0</v>
      </c>
      <c r="K3919" s="18">
        <f t="shared" si="245"/>
        <v>0</v>
      </c>
      <c r="L3919" s="17">
        <f>VLOOKUP(A3919,'TB 2023'!B:M,12,0)</f>
        <v>0</v>
      </c>
      <c r="M3919" s="18">
        <f t="shared" si="248"/>
        <v>0</v>
      </c>
      <c r="N3919" s="14" t="e">
        <f>VLOOKUP(A3919,[1]Sheet1!$A$1:$D$65536,4,0)</f>
        <v>#N/A</v>
      </c>
      <c r="P3919" s="14" t="s">
        <v>24</v>
      </c>
      <c r="Q3919" s="14" t="s">
        <v>24</v>
      </c>
    </row>
    <row r="3920" spans="1:17" ht="12.75" hidden="1" customHeight="1">
      <c r="A3920" s="13">
        <v>93100000026</v>
      </c>
      <c r="B3920" s="14" t="s">
        <v>3662</v>
      </c>
      <c r="C3920" s="14">
        <v>0</v>
      </c>
      <c r="D3920" s="14">
        <v>0</v>
      </c>
      <c r="E3920" s="14">
        <v>202219.59050000002</v>
      </c>
      <c r="F3920" s="14">
        <v>0</v>
      </c>
      <c r="G3920" s="11">
        <f t="shared" si="246"/>
        <v>202219.59050000002</v>
      </c>
      <c r="H3920" s="12">
        <f t="shared" si="247"/>
        <v>0</v>
      </c>
      <c r="I3920" s="324" t="s">
        <v>4123</v>
      </c>
      <c r="J3920" s="17">
        <f>VLOOKUP(A3920,'TB 2023'!B:J,9,0)</f>
        <v>0</v>
      </c>
      <c r="K3920" s="18">
        <f t="shared" si="245"/>
        <v>0</v>
      </c>
      <c r="L3920" s="17">
        <f>VLOOKUP(A3920,'TB 2023'!B:M,12,0)</f>
        <v>0</v>
      </c>
      <c r="M3920" s="18">
        <f t="shared" si="248"/>
        <v>0</v>
      </c>
      <c r="N3920" s="14" t="e">
        <f>VLOOKUP(A3920,[1]Sheet1!$A$1:$D$65536,4,0)</f>
        <v>#N/A</v>
      </c>
      <c r="P3920" s="14" t="s">
        <v>24</v>
      </c>
      <c r="Q3920" s="14" t="s">
        <v>24</v>
      </c>
    </row>
    <row r="3921" spans="1:17" ht="12.75" hidden="1" customHeight="1">
      <c r="A3921" s="13">
        <v>93100000027</v>
      </c>
      <c r="B3921" s="14" t="s">
        <v>3418</v>
      </c>
      <c r="C3921" s="14">
        <v>0</v>
      </c>
      <c r="D3921" s="14">
        <v>0</v>
      </c>
      <c r="E3921" s="14">
        <v>18255.900000000001</v>
      </c>
      <c r="F3921" s="14">
        <v>0</v>
      </c>
      <c r="G3921" s="11">
        <f t="shared" si="246"/>
        <v>18255.900000000001</v>
      </c>
      <c r="H3921" s="12">
        <f t="shared" si="247"/>
        <v>0</v>
      </c>
      <c r="I3921" s="324" t="s">
        <v>4123</v>
      </c>
      <c r="J3921" s="17">
        <f>VLOOKUP(A3921,'TB 2023'!B:J,9,0)</f>
        <v>0</v>
      </c>
      <c r="K3921" s="18">
        <f t="shared" si="245"/>
        <v>0</v>
      </c>
      <c r="L3921" s="17">
        <f>VLOOKUP(A3921,'TB 2023'!B:M,12,0)</f>
        <v>0</v>
      </c>
      <c r="M3921" s="18">
        <f t="shared" si="248"/>
        <v>0</v>
      </c>
      <c r="N3921" s="14" t="e">
        <f>VLOOKUP(A3921,[1]Sheet1!$A$1:$D$65536,4,0)</f>
        <v>#N/A</v>
      </c>
      <c r="P3921" s="14" t="s">
        <v>24</v>
      </c>
      <c r="Q3921" s="14" t="s">
        <v>24</v>
      </c>
    </row>
    <row r="3922" spans="1:17" ht="12.75" hidden="1" customHeight="1">
      <c r="A3922" s="13">
        <v>93100000028</v>
      </c>
      <c r="B3922" s="14" t="s">
        <v>3663</v>
      </c>
      <c r="C3922" s="14">
        <v>0</v>
      </c>
      <c r="D3922" s="14">
        <v>0</v>
      </c>
      <c r="E3922" s="14">
        <v>190</v>
      </c>
      <c r="F3922" s="14">
        <v>0</v>
      </c>
      <c r="G3922" s="11">
        <f t="shared" si="246"/>
        <v>190</v>
      </c>
      <c r="H3922" s="12">
        <f t="shared" si="247"/>
        <v>0</v>
      </c>
      <c r="I3922" s="324" t="s">
        <v>4123</v>
      </c>
      <c r="J3922" s="17">
        <f>VLOOKUP(A3922,'TB 2023'!B:J,9,0)</f>
        <v>0</v>
      </c>
      <c r="K3922" s="18">
        <f t="shared" si="245"/>
        <v>0</v>
      </c>
      <c r="L3922" s="17">
        <f>VLOOKUP(A3922,'TB 2023'!B:M,12,0)</f>
        <v>0</v>
      </c>
      <c r="M3922" s="18">
        <f t="shared" si="248"/>
        <v>0</v>
      </c>
      <c r="N3922" s="14" t="e">
        <f>VLOOKUP(A3922,[1]Sheet1!$A$1:$D$65536,4,0)</f>
        <v>#N/A</v>
      </c>
      <c r="P3922" s="14" t="s">
        <v>4136</v>
      </c>
      <c r="Q3922" s="14" t="s">
        <v>4136</v>
      </c>
    </row>
    <row r="3923" spans="1:17" ht="12.75" hidden="1" customHeight="1">
      <c r="A3923" s="13">
        <v>93100000030</v>
      </c>
      <c r="B3923" s="14" t="s">
        <v>4015</v>
      </c>
      <c r="C3923" s="14">
        <v>0</v>
      </c>
      <c r="D3923" s="14">
        <v>0</v>
      </c>
      <c r="E3923" s="14">
        <v>7129.5</v>
      </c>
      <c r="F3923" s="14">
        <v>0</v>
      </c>
      <c r="G3923" s="11">
        <f t="shared" si="246"/>
        <v>7129.5</v>
      </c>
      <c r="H3923" s="12">
        <f t="shared" si="247"/>
        <v>0</v>
      </c>
      <c r="I3923" s="324" t="s">
        <v>4123</v>
      </c>
      <c r="J3923" s="17">
        <f>VLOOKUP(A3923,'TB 2023'!B:J,9,0)</f>
        <v>0</v>
      </c>
      <c r="K3923" s="18">
        <f t="shared" si="245"/>
        <v>0</v>
      </c>
      <c r="L3923" s="17">
        <f>VLOOKUP(A3923,'TB 2023'!B:M,12,0)</f>
        <v>0</v>
      </c>
      <c r="M3923" s="18">
        <f t="shared" si="248"/>
        <v>0</v>
      </c>
      <c r="N3923" s="14" t="e">
        <f>VLOOKUP(A3923,[1]Sheet1!$A$1:$D$65536,4,0)</f>
        <v>#N/A</v>
      </c>
      <c r="P3923" s="14" t="s">
        <v>23</v>
      </c>
      <c r="Q3923" s="14" t="s">
        <v>23</v>
      </c>
    </row>
    <row r="3924" spans="1:17" ht="12.75" hidden="1" customHeight="1">
      <c r="A3924" s="13">
        <v>93100000031</v>
      </c>
      <c r="B3924" s="14" t="s">
        <v>4016</v>
      </c>
      <c r="C3924" s="14">
        <v>0</v>
      </c>
      <c r="D3924" s="14">
        <v>0</v>
      </c>
      <c r="E3924" s="14">
        <v>2925</v>
      </c>
      <c r="F3924" s="14">
        <v>0</v>
      </c>
      <c r="G3924" s="11">
        <f t="shared" si="246"/>
        <v>2925</v>
      </c>
      <c r="H3924" s="12">
        <f t="shared" si="247"/>
        <v>0</v>
      </c>
      <c r="I3924" s="324" t="s">
        <v>4123</v>
      </c>
      <c r="J3924" s="17">
        <f>VLOOKUP(A3924,'TB 2023'!B:J,9,0)</f>
        <v>0</v>
      </c>
      <c r="K3924" s="18">
        <f t="shared" si="245"/>
        <v>0</v>
      </c>
      <c r="L3924" s="17">
        <f>VLOOKUP(A3924,'TB 2023'!B:M,12,0)</f>
        <v>0</v>
      </c>
      <c r="M3924" s="18">
        <f t="shared" si="248"/>
        <v>0</v>
      </c>
      <c r="N3924" s="14" t="e">
        <f>VLOOKUP(A3924,[1]Sheet1!$A$1:$D$65536,4,0)</f>
        <v>#N/A</v>
      </c>
      <c r="P3924" s="14" t="s">
        <v>4137</v>
      </c>
      <c r="Q3924" s="14" t="s">
        <v>4137</v>
      </c>
    </row>
    <row r="3925" spans="1:17" ht="12.75" hidden="1" customHeight="1">
      <c r="A3925" s="13">
        <v>93100000032</v>
      </c>
      <c r="B3925" s="14" t="s">
        <v>4017</v>
      </c>
      <c r="C3925" s="14">
        <v>0</v>
      </c>
      <c r="D3925" s="14">
        <v>0</v>
      </c>
      <c r="E3925" s="14">
        <v>8375.65</v>
      </c>
      <c r="F3925" s="14">
        <v>0</v>
      </c>
      <c r="G3925" s="11">
        <f t="shared" si="246"/>
        <v>8375.65</v>
      </c>
      <c r="H3925" s="12">
        <f t="shared" si="247"/>
        <v>0</v>
      </c>
      <c r="I3925" s="324" t="s">
        <v>4123</v>
      </c>
      <c r="J3925" s="17">
        <f>VLOOKUP(A3925,'TB 2023'!B:J,9,0)</f>
        <v>0</v>
      </c>
      <c r="K3925" s="18">
        <f t="shared" si="245"/>
        <v>0</v>
      </c>
      <c r="L3925" s="17">
        <f>VLOOKUP(A3925,'TB 2023'!B:M,12,0)</f>
        <v>0</v>
      </c>
      <c r="M3925" s="18">
        <f t="shared" si="248"/>
        <v>0</v>
      </c>
      <c r="N3925" s="14" t="e">
        <f>VLOOKUP(A3925,[1]Sheet1!$A$1:$D$65536,4,0)</f>
        <v>#N/A</v>
      </c>
      <c r="P3925" s="14" t="s">
        <v>4138</v>
      </c>
      <c r="Q3925" s="14" t="s">
        <v>4138</v>
      </c>
    </row>
    <row r="3926" spans="1:17" ht="12.75" hidden="1" customHeight="1">
      <c r="A3926" s="13">
        <v>93100000035</v>
      </c>
      <c r="B3926" s="14" t="s">
        <v>4018</v>
      </c>
      <c r="C3926" s="14">
        <v>0</v>
      </c>
      <c r="D3926" s="14">
        <v>0</v>
      </c>
      <c r="E3926" s="14">
        <v>38382.1</v>
      </c>
      <c r="F3926" s="14">
        <v>0.2</v>
      </c>
      <c r="G3926" s="11">
        <f t="shared" si="246"/>
        <v>38381.9</v>
      </c>
      <c r="H3926" s="12">
        <f t="shared" si="247"/>
        <v>0</v>
      </c>
      <c r="I3926" s="324" t="s">
        <v>4123</v>
      </c>
      <c r="J3926" s="17">
        <f>VLOOKUP(A3926,'TB 2023'!B:J,9,0)</f>
        <v>0</v>
      </c>
      <c r="K3926" s="18">
        <f t="shared" si="245"/>
        <v>0</v>
      </c>
      <c r="L3926" s="17">
        <f>VLOOKUP(A3926,'TB 2023'!B:M,12,0)</f>
        <v>0.2</v>
      </c>
      <c r="M3926" s="18">
        <f t="shared" si="248"/>
        <v>0</v>
      </c>
      <c r="N3926" s="14" t="e">
        <f>VLOOKUP(A3926,[1]Sheet1!$A$1:$D$65536,4,0)</f>
        <v>#N/A</v>
      </c>
      <c r="P3926" s="14" t="s">
        <v>4070</v>
      </c>
      <c r="Q3926" s="14" t="s">
        <v>4070</v>
      </c>
    </row>
    <row r="3927" spans="1:17" ht="12.75" hidden="1" customHeight="1">
      <c r="A3927" s="13">
        <v>93100000039</v>
      </c>
      <c r="B3927" s="14" t="s">
        <v>4019</v>
      </c>
      <c r="C3927" s="14">
        <v>0</v>
      </c>
      <c r="D3927" s="14">
        <v>0</v>
      </c>
      <c r="E3927" s="14">
        <v>38815.78</v>
      </c>
      <c r="F3927" s="14">
        <v>0</v>
      </c>
      <c r="G3927" s="11">
        <f t="shared" si="246"/>
        <v>38815.78</v>
      </c>
      <c r="H3927" s="12">
        <f t="shared" si="247"/>
        <v>0</v>
      </c>
      <c r="I3927" s="324" t="s">
        <v>4123</v>
      </c>
      <c r="J3927" s="17">
        <f>VLOOKUP(A3927,'TB 2023'!B:J,9,0)</f>
        <v>0</v>
      </c>
      <c r="K3927" s="18">
        <f t="shared" si="245"/>
        <v>0</v>
      </c>
      <c r="L3927" s="17">
        <f>VLOOKUP(A3927,'TB 2023'!B:M,12,0)</f>
        <v>0</v>
      </c>
      <c r="M3927" s="18">
        <f t="shared" si="248"/>
        <v>0</v>
      </c>
      <c r="N3927" s="14" t="e">
        <f>VLOOKUP(A3927,[1]Sheet1!$A$1:$D$65536,4,0)</f>
        <v>#N/A</v>
      </c>
      <c r="P3927" s="14" t="s">
        <v>4139</v>
      </c>
      <c r="Q3927" s="14" t="s">
        <v>4139</v>
      </c>
    </row>
    <row r="3928" spans="1:17" ht="12.75" hidden="1" customHeight="1">
      <c r="A3928" s="13">
        <v>93100000040</v>
      </c>
      <c r="B3928" s="14" t="s">
        <v>4020</v>
      </c>
      <c r="C3928" s="14">
        <v>0</v>
      </c>
      <c r="D3928" s="14">
        <v>0</v>
      </c>
      <c r="E3928" s="14">
        <v>1525</v>
      </c>
      <c r="F3928" s="14">
        <v>0</v>
      </c>
      <c r="G3928" s="11">
        <f t="shared" si="246"/>
        <v>1525</v>
      </c>
      <c r="H3928" s="12">
        <f t="shared" si="247"/>
        <v>0</v>
      </c>
      <c r="I3928" s="324" t="s">
        <v>4123</v>
      </c>
      <c r="J3928" s="17">
        <f>VLOOKUP(A3928,'TB 2023'!B:J,9,0)</f>
        <v>0</v>
      </c>
      <c r="K3928" s="18">
        <f t="shared" si="245"/>
        <v>0</v>
      </c>
      <c r="L3928" s="17">
        <f>VLOOKUP(A3928,'TB 2023'!B:M,12,0)</f>
        <v>0</v>
      </c>
      <c r="M3928" s="18">
        <f t="shared" si="248"/>
        <v>0</v>
      </c>
      <c r="N3928" s="14" t="e">
        <f>VLOOKUP(A3928,[1]Sheet1!$A$1:$D$65536,4,0)</f>
        <v>#N/A</v>
      </c>
      <c r="P3928" s="14" t="s">
        <v>4140</v>
      </c>
      <c r="Q3928" s="14" t="s">
        <v>4140</v>
      </c>
    </row>
    <row r="3929" spans="1:17" ht="12.75" hidden="1" customHeight="1">
      <c r="A3929" s="13">
        <v>93100000045</v>
      </c>
      <c r="B3929" s="14" t="s">
        <v>3675</v>
      </c>
      <c r="C3929" s="14">
        <v>0</v>
      </c>
      <c r="D3929" s="14">
        <v>0</v>
      </c>
      <c r="E3929" s="14">
        <v>2000</v>
      </c>
      <c r="F3929" s="14">
        <v>0</v>
      </c>
      <c r="G3929" s="11">
        <f t="shared" si="246"/>
        <v>2000</v>
      </c>
      <c r="H3929" s="12">
        <f t="shared" si="247"/>
        <v>0</v>
      </c>
      <c r="I3929" s="324" t="s">
        <v>4123</v>
      </c>
      <c r="J3929" s="17">
        <f>VLOOKUP(A3929,'TB 2023'!B:J,9,0)</f>
        <v>0</v>
      </c>
      <c r="K3929" s="18">
        <f t="shared" si="245"/>
        <v>0</v>
      </c>
      <c r="L3929" s="17">
        <f>VLOOKUP(A3929,'TB 2023'!B:M,12,0)</f>
        <v>0</v>
      </c>
      <c r="M3929" s="18">
        <f t="shared" si="248"/>
        <v>0</v>
      </c>
      <c r="N3929" s="14" t="e">
        <f>VLOOKUP(A3929,[1]Sheet1!$A$1:$D$65536,4,0)</f>
        <v>#N/A</v>
      </c>
      <c r="P3929" s="14" t="s">
        <v>4141</v>
      </c>
      <c r="Q3929" s="14" t="s">
        <v>4141</v>
      </c>
    </row>
    <row r="3930" spans="1:17" ht="12.75" hidden="1" customHeight="1">
      <c r="A3930" s="13">
        <v>93100000047</v>
      </c>
      <c r="B3930" s="14" t="s">
        <v>3676</v>
      </c>
      <c r="C3930" s="14">
        <v>0</v>
      </c>
      <c r="D3930" s="14">
        <v>0</v>
      </c>
      <c r="E3930" s="14">
        <v>4312.55</v>
      </c>
      <c r="F3930" s="14">
        <v>0</v>
      </c>
      <c r="G3930" s="11">
        <f t="shared" si="246"/>
        <v>4312.55</v>
      </c>
      <c r="H3930" s="12">
        <f t="shared" si="247"/>
        <v>0</v>
      </c>
      <c r="I3930" s="324" t="s">
        <v>4123</v>
      </c>
      <c r="J3930" s="17">
        <f>VLOOKUP(A3930,'TB 2023'!B:J,9,0)</f>
        <v>0</v>
      </c>
      <c r="K3930" s="18">
        <f t="shared" si="245"/>
        <v>0</v>
      </c>
      <c r="L3930" s="17">
        <f>VLOOKUP(A3930,'TB 2023'!B:M,12,0)</f>
        <v>0</v>
      </c>
      <c r="M3930" s="18">
        <f t="shared" si="248"/>
        <v>0</v>
      </c>
      <c r="N3930" s="14" t="e">
        <f>VLOOKUP(A3930,[1]Sheet1!$A$1:$D$65536,4,0)</f>
        <v>#N/A</v>
      </c>
      <c r="P3930" s="14" t="s">
        <v>4044</v>
      </c>
      <c r="Q3930" s="14" t="s">
        <v>4142</v>
      </c>
    </row>
    <row r="3931" spans="1:17" ht="12.75" hidden="1" customHeight="1">
      <c r="A3931" s="13">
        <v>93100000049</v>
      </c>
      <c r="B3931" s="14" t="s">
        <v>4021</v>
      </c>
      <c r="C3931" s="14">
        <v>0</v>
      </c>
      <c r="D3931" s="14">
        <v>0</v>
      </c>
      <c r="E3931" s="14">
        <v>3160356.79</v>
      </c>
      <c r="F3931" s="14">
        <v>69878.22</v>
      </c>
      <c r="G3931" s="11">
        <f t="shared" si="246"/>
        <v>3090478.57</v>
      </c>
      <c r="H3931" s="12">
        <f t="shared" si="247"/>
        <v>0</v>
      </c>
      <c r="I3931" s="324" t="s">
        <v>4123</v>
      </c>
      <c r="J3931" s="17">
        <f>VLOOKUP(A3931,'TB 2023'!B:J,9,0)</f>
        <v>0</v>
      </c>
      <c r="K3931" s="18">
        <f t="shared" si="245"/>
        <v>0</v>
      </c>
      <c r="L3931" s="17">
        <f>VLOOKUP(A3931,'TB 2023'!B:M,12,0)</f>
        <v>69878.22</v>
      </c>
      <c r="M3931" s="18">
        <f t="shared" si="248"/>
        <v>0</v>
      </c>
      <c r="N3931" s="14" t="e">
        <f>VLOOKUP(A3931,[1]Sheet1!$A$1:$D$65536,4,0)</f>
        <v>#N/A</v>
      </c>
      <c r="P3931" s="14" t="s">
        <v>4143</v>
      </c>
      <c r="Q3931" s="14" t="s">
        <v>4144</v>
      </c>
    </row>
    <row r="3932" spans="1:17" ht="12.75" hidden="1" customHeight="1">
      <c r="A3932" s="13">
        <v>93100000054</v>
      </c>
      <c r="B3932" s="14" t="s">
        <v>4022</v>
      </c>
      <c r="C3932" s="14">
        <v>0</v>
      </c>
      <c r="D3932" s="14">
        <v>0</v>
      </c>
      <c r="E3932" s="14">
        <v>3522</v>
      </c>
      <c r="F3932" s="14">
        <v>0</v>
      </c>
      <c r="G3932" s="11">
        <f t="shared" si="246"/>
        <v>3522</v>
      </c>
      <c r="H3932" s="12">
        <f t="shared" si="247"/>
        <v>0</v>
      </c>
      <c r="I3932" s="324" t="s">
        <v>4123</v>
      </c>
      <c r="J3932" s="17">
        <f>VLOOKUP(A3932,'TB 2023'!B:J,9,0)</f>
        <v>0</v>
      </c>
      <c r="K3932" s="18">
        <f t="shared" si="245"/>
        <v>0</v>
      </c>
      <c r="L3932" s="17">
        <f>VLOOKUP(A3932,'TB 2023'!B:M,12,0)</f>
        <v>0</v>
      </c>
      <c r="M3932" s="18">
        <f t="shared" si="248"/>
        <v>0</v>
      </c>
      <c r="N3932" s="14" t="e">
        <f>VLOOKUP(A3932,[1]Sheet1!$A$1:$D$65536,4,0)</f>
        <v>#N/A</v>
      </c>
      <c r="P3932" s="14" t="s">
        <v>4145</v>
      </c>
      <c r="Q3932" s="14" t="s">
        <v>4145</v>
      </c>
    </row>
    <row r="3933" spans="1:17" ht="12.75" hidden="1" customHeight="1">
      <c r="A3933" s="13">
        <v>93100000057</v>
      </c>
      <c r="B3933" s="14" t="s">
        <v>4023</v>
      </c>
      <c r="C3933" s="14">
        <v>0</v>
      </c>
      <c r="D3933" s="14">
        <v>0</v>
      </c>
      <c r="E3933" s="14">
        <v>114721.25</v>
      </c>
      <c r="F3933" s="14">
        <v>0</v>
      </c>
      <c r="G3933" s="11">
        <f t="shared" si="246"/>
        <v>114721.25</v>
      </c>
      <c r="H3933" s="12">
        <f t="shared" si="247"/>
        <v>0</v>
      </c>
      <c r="I3933" s="324" t="s">
        <v>4123</v>
      </c>
      <c r="J3933" s="17">
        <f>VLOOKUP(A3933,'TB 2023'!B:J,9,0)</f>
        <v>0</v>
      </c>
      <c r="K3933" s="18">
        <f t="shared" si="245"/>
        <v>0</v>
      </c>
      <c r="L3933" s="17">
        <f>VLOOKUP(A3933,'TB 2023'!B:M,12,0)</f>
        <v>0</v>
      </c>
      <c r="M3933" s="18">
        <f t="shared" si="248"/>
        <v>0</v>
      </c>
      <c r="N3933" s="14" t="e">
        <f>VLOOKUP(A3933,[1]Sheet1!$A$1:$D$65536,4,0)</f>
        <v>#N/A</v>
      </c>
      <c r="P3933" s="14" t="s">
        <v>102</v>
      </c>
      <c r="Q3933" s="14" t="s">
        <v>87</v>
      </c>
    </row>
    <row r="3934" spans="1:17" ht="12.75" hidden="1" customHeight="1">
      <c r="A3934" s="13">
        <v>93100000058</v>
      </c>
      <c r="B3934" s="14" t="s">
        <v>4024</v>
      </c>
      <c r="C3934" s="14">
        <v>0</v>
      </c>
      <c r="D3934" s="14">
        <v>0</v>
      </c>
      <c r="E3934" s="14">
        <v>2397.77</v>
      </c>
      <c r="F3934" s="14">
        <v>0</v>
      </c>
      <c r="G3934" s="11">
        <f t="shared" si="246"/>
        <v>2397.77</v>
      </c>
      <c r="H3934" s="12">
        <f t="shared" si="247"/>
        <v>0</v>
      </c>
      <c r="I3934" s="324" t="s">
        <v>4123</v>
      </c>
      <c r="J3934" s="17">
        <f>VLOOKUP(A3934,'TB 2023'!B:J,9,0)</f>
        <v>0</v>
      </c>
      <c r="K3934" s="18">
        <f t="shared" si="245"/>
        <v>0</v>
      </c>
      <c r="L3934" s="17">
        <f>VLOOKUP(A3934,'TB 2023'!B:M,12,0)</f>
        <v>0</v>
      </c>
      <c r="M3934" s="18">
        <f t="shared" si="248"/>
        <v>0</v>
      </c>
      <c r="N3934" s="14" t="e">
        <f>VLOOKUP(A3934,[1]Sheet1!$A$1:$D$65536,4,0)</f>
        <v>#N/A</v>
      </c>
      <c r="P3934" s="14" t="s">
        <v>102</v>
      </c>
      <c r="Q3934" s="14" t="s">
        <v>87</v>
      </c>
    </row>
    <row r="3935" spans="1:17" ht="12.75" hidden="1" customHeight="1">
      <c r="A3935" s="13">
        <v>93100000066</v>
      </c>
      <c r="B3935" s="14" t="s">
        <v>4025</v>
      </c>
      <c r="C3935" s="14">
        <v>0</v>
      </c>
      <c r="D3935" s="14">
        <v>0</v>
      </c>
      <c r="E3935" s="14">
        <v>4026.09</v>
      </c>
      <c r="F3935" s="14">
        <v>0</v>
      </c>
      <c r="G3935" s="11">
        <f t="shared" si="246"/>
        <v>4026.09</v>
      </c>
      <c r="H3935" s="12">
        <f t="shared" si="247"/>
        <v>0</v>
      </c>
      <c r="I3935" s="324" t="s">
        <v>4123</v>
      </c>
      <c r="J3935" s="17">
        <f>VLOOKUP(A3935,'TB 2023'!B:J,9,0)</f>
        <v>0</v>
      </c>
      <c r="K3935" s="18">
        <f t="shared" si="245"/>
        <v>0</v>
      </c>
      <c r="L3935" s="17">
        <f>VLOOKUP(A3935,'TB 2023'!B:M,12,0)</f>
        <v>0</v>
      </c>
      <c r="M3935" s="18">
        <f t="shared" si="248"/>
        <v>0</v>
      </c>
      <c r="N3935" s="14" t="e">
        <f>VLOOKUP(A3935,[1]Sheet1!$A$1:$D$65536,4,0)</f>
        <v>#N/A</v>
      </c>
      <c r="P3935" s="14" t="s">
        <v>102</v>
      </c>
      <c r="Q3935" s="14" t="s">
        <v>87</v>
      </c>
    </row>
    <row r="3936" spans="1:17" ht="12.75" hidden="1" customHeight="1">
      <c r="A3936" s="13">
        <v>93100000068</v>
      </c>
      <c r="B3936" s="14" t="s">
        <v>4026</v>
      </c>
      <c r="C3936" s="14">
        <v>0</v>
      </c>
      <c r="D3936" s="14">
        <v>0</v>
      </c>
      <c r="E3936" s="14">
        <v>68660.899999999994</v>
      </c>
      <c r="F3936" s="14">
        <v>0</v>
      </c>
      <c r="G3936" s="11">
        <f t="shared" si="246"/>
        <v>68660.899999999994</v>
      </c>
      <c r="H3936" s="12">
        <f t="shared" si="247"/>
        <v>0</v>
      </c>
      <c r="I3936" s="324" t="s">
        <v>4123</v>
      </c>
      <c r="J3936" s="17">
        <f>VLOOKUP(A3936,'TB 2023'!B:J,9,0)</f>
        <v>0</v>
      </c>
      <c r="K3936" s="18">
        <f t="shared" si="245"/>
        <v>0</v>
      </c>
      <c r="L3936" s="17">
        <f>VLOOKUP(A3936,'TB 2023'!B:M,12,0)</f>
        <v>0</v>
      </c>
      <c r="M3936" s="18">
        <f t="shared" si="248"/>
        <v>0</v>
      </c>
      <c r="N3936" s="14" t="e">
        <f>VLOOKUP(A3936,[1]Sheet1!$A$1:$D$65536,4,0)</f>
        <v>#N/A</v>
      </c>
      <c r="P3936" s="14" t="s">
        <v>102</v>
      </c>
      <c r="Q3936" s="14" t="s">
        <v>87</v>
      </c>
    </row>
    <row r="3937" spans="1:17" ht="12.75" hidden="1" customHeight="1">
      <c r="A3937" s="13">
        <v>93100000069</v>
      </c>
      <c r="B3937" s="14" t="s">
        <v>4027</v>
      </c>
      <c r="C3937" s="14">
        <v>0</v>
      </c>
      <c r="D3937" s="14">
        <v>0</v>
      </c>
      <c r="E3937" s="14">
        <v>118989.85</v>
      </c>
      <c r="F3937" s="14">
        <v>0</v>
      </c>
      <c r="G3937" s="11">
        <f t="shared" si="246"/>
        <v>118989.85</v>
      </c>
      <c r="H3937" s="12">
        <f t="shared" si="247"/>
        <v>0</v>
      </c>
      <c r="I3937" s="324" t="s">
        <v>4123</v>
      </c>
      <c r="J3937" s="17">
        <f>VLOOKUP(A3937,'TB 2023'!B:J,9,0)</f>
        <v>0</v>
      </c>
      <c r="K3937" s="18">
        <f t="shared" si="245"/>
        <v>0</v>
      </c>
      <c r="L3937" s="17">
        <f>VLOOKUP(A3937,'TB 2023'!B:M,12,0)</f>
        <v>0</v>
      </c>
      <c r="M3937" s="18">
        <f t="shared" si="248"/>
        <v>0</v>
      </c>
      <c r="N3937" s="14" t="e">
        <f>VLOOKUP(A3937,[1]Sheet1!$A$1:$D$65536,4,0)</f>
        <v>#N/A</v>
      </c>
      <c r="P3937" s="14" t="s">
        <v>102</v>
      </c>
      <c r="Q3937" s="14" t="s">
        <v>87</v>
      </c>
    </row>
    <row r="3938" spans="1:17" ht="12.75" hidden="1" customHeight="1">
      <c r="A3938" s="13">
        <v>93100000070</v>
      </c>
      <c r="B3938" s="14" t="s">
        <v>4028</v>
      </c>
      <c r="C3938" s="14">
        <v>0</v>
      </c>
      <c r="D3938" s="14">
        <v>0</v>
      </c>
      <c r="E3938" s="14">
        <v>275</v>
      </c>
      <c r="F3938" s="14">
        <v>0</v>
      </c>
      <c r="G3938" s="11">
        <f t="shared" si="246"/>
        <v>275</v>
      </c>
      <c r="H3938" s="12">
        <f t="shared" si="247"/>
        <v>0</v>
      </c>
      <c r="I3938" s="324" t="s">
        <v>4123</v>
      </c>
      <c r="J3938" s="17">
        <f>VLOOKUP(A3938,'TB 2023'!B:J,9,0)</f>
        <v>0</v>
      </c>
      <c r="K3938" s="18">
        <f t="shared" si="245"/>
        <v>0</v>
      </c>
      <c r="L3938" s="17">
        <f>VLOOKUP(A3938,'TB 2023'!B:M,12,0)</f>
        <v>0</v>
      </c>
      <c r="M3938" s="18">
        <f t="shared" si="248"/>
        <v>0</v>
      </c>
      <c r="N3938" s="14" t="e">
        <f>VLOOKUP(A3938,[1]Sheet1!$A$1:$D$65536,4,0)</f>
        <v>#N/A</v>
      </c>
      <c r="P3938" s="14" t="s">
        <v>102</v>
      </c>
      <c r="Q3938" s="14" t="s">
        <v>87</v>
      </c>
    </row>
    <row r="3939" spans="1:17" ht="12.75" hidden="1" customHeight="1">
      <c r="A3939" s="13">
        <v>93100000071</v>
      </c>
      <c r="B3939" s="14" t="s">
        <v>4029</v>
      </c>
      <c r="C3939" s="14">
        <v>0</v>
      </c>
      <c r="D3939" s="14">
        <v>0</v>
      </c>
      <c r="E3939" s="14">
        <v>22608.69</v>
      </c>
      <c r="F3939" s="14">
        <v>0</v>
      </c>
      <c r="G3939" s="11">
        <f t="shared" si="246"/>
        <v>22608.69</v>
      </c>
      <c r="H3939" s="12">
        <f t="shared" si="247"/>
        <v>0</v>
      </c>
      <c r="I3939" s="324" t="s">
        <v>4123</v>
      </c>
      <c r="J3939" s="17">
        <f>VLOOKUP(A3939,'TB 2023'!B:J,9,0)</f>
        <v>0</v>
      </c>
      <c r="K3939" s="18">
        <f t="shared" si="245"/>
        <v>0</v>
      </c>
      <c r="L3939" s="17">
        <f>VLOOKUP(A3939,'TB 2023'!B:M,12,0)</f>
        <v>0</v>
      </c>
      <c r="M3939" s="18">
        <f t="shared" si="248"/>
        <v>0</v>
      </c>
      <c r="N3939" s="14" t="e">
        <f>VLOOKUP(A3939,[1]Sheet1!$A$1:$D$65536,4,0)</f>
        <v>#N/A</v>
      </c>
      <c r="P3939" s="14" t="s">
        <v>102</v>
      </c>
      <c r="Q3939" s="14" t="s">
        <v>87</v>
      </c>
    </row>
    <row r="3940" spans="1:17" ht="12.75" hidden="1" customHeight="1">
      <c r="A3940" s="13">
        <v>93100000072</v>
      </c>
      <c r="B3940" s="14" t="s">
        <v>4296</v>
      </c>
      <c r="C3940" s="14">
        <v>0</v>
      </c>
      <c r="D3940" s="14">
        <v>0</v>
      </c>
      <c r="E3940" s="14">
        <v>402.52</v>
      </c>
      <c r="F3940" s="14">
        <v>0</v>
      </c>
      <c r="G3940" s="11">
        <f t="shared" si="246"/>
        <v>402.52</v>
      </c>
      <c r="H3940" s="12">
        <f t="shared" si="247"/>
        <v>0</v>
      </c>
      <c r="I3940" s="324" t="s">
        <v>4123</v>
      </c>
      <c r="J3940" s="17">
        <f>VLOOKUP(A3940,'TB 2023'!B:J,9,0)</f>
        <v>0</v>
      </c>
      <c r="K3940" s="18">
        <f t="shared" si="245"/>
        <v>0</v>
      </c>
      <c r="L3940" s="17">
        <f>VLOOKUP(A3940,'TB 2023'!B:M,12,0)</f>
        <v>0</v>
      </c>
      <c r="M3940" s="18">
        <f t="shared" si="248"/>
        <v>0</v>
      </c>
      <c r="N3940" s="14" t="e">
        <f>VLOOKUP(A3940,[1]Sheet1!$A$1:$D$65536,4,0)</f>
        <v>#N/A</v>
      </c>
      <c r="P3940" s="14" t="s">
        <v>102</v>
      </c>
      <c r="Q3940" s="14" t="s">
        <v>87</v>
      </c>
    </row>
    <row r="3941" spans="1:17" ht="12.75" hidden="1" customHeight="1">
      <c r="A3941" s="13">
        <v>93100000073</v>
      </c>
      <c r="B3941" s="14" t="s">
        <v>4354</v>
      </c>
      <c r="C3941" s="14">
        <v>0</v>
      </c>
      <c r="D3941" s="14">
        <v>0</v>
      </c>
      <c r="E3941" s="14">
        <v>2.31</v>
      </c>
      <c r="F3941" s="14">
        <v>0</v>
      </c>
      <c r="G3941" s="11">
        <f t="shared" si="246"/>
        <v>2.31</v>
      </c>
      <c r="H3941" s="12">
        <f t="shared" si="247"/>
        <v>0</v>
      </c>
      <c r="I3941" s="324" t="s">
        <v>4123</v>
      </c>
      <c r="J3941" s="17">
        <f>VLOOKUP(A3941,'TB 2023'!B:J,9,0)</f>
        <v>0</v>
      </c>
      <c r="K3941" s="18">
        <f t="shared" si="245"/>
        <v>0</v>
      </c>
      <c r="L3941" s="17">
        <f>VLOOKUP(A3941,'TB 2023'!B:M,12,0)</f>
        <v>0</v>
      </c>
      <c r="M3941" s="18">
        <f t="shared" si="248"/>
        <v>0</v>
      </c>
      <c r="N3941" s="14" t="e">
        <f>VLOOKUP(A3941,[1]Sheet1!$A$1:$D$65536,4,0)</f>
        <v>#N/A</v>
      </c>
      <c r="P3941" s="14" t="s">
        <v>11</v>
      </c>
    </row>
    <row r="3942" spans="1:17" ht="12.75" hidden="1" customHeight="1">
      <c r="A3942" s="13">
        <v>93300000001</v>
      </c>
      <c r="B3942" s="14" t="s">
        <v>4030</v>
      </c>
      <c r="C3942" s="14">
        <v>0</v>
      </c>
      <c r="D3942" s="14">
        <v>0</v>
      </c>
      <c r="E3942" s="14">
        <v>0</v>
      </c>
      <c r="F3942" s="14">
        <v>0</v>
      </c>
      <c r="G3942" s="11">
        <f t="shared" si="246"/>
        <v>0</v>
      </c>
      <c r="H3942" s="12">
        <f t="shared" si="247"/>
        <v>0</v>
      </c>
      <c r="I3942" s="324" t="s">
        <v>4123</v>
      </c>
      <c r="J3942" s="17">
        <f>VLOOKUP(A3942,'TB 2023'!B:J,9,0)</f>
        <v>0</v>
      </c>
      <c r="K3942" s="18">
        <f t="shared" si="245"/>
        <v>0</v>
      </c>
      <c r="L3942" s="17">
        <f>VLOOKUP(A3942,'TB 2023'!B:M,12,0)</f>
        <v>0</v>
      </c>
      <c r="M3942" s="18">
        <f t="shared" si="248"/>
        <v>0</v>
      </c>
      <c r="N3942" s="14" t="e">
        <f>VLOOKUP(A3942,[1]Sheet1!$A$1:$D$65536,4,0)</f>
        <v>#N/A</v>
      </c>
      <c r="P3942" s="14" t="s">
        <v>4120</v>
      </c>
      <c r="Q3942" s="14" t="s">
        <v>69</v>
      </c>
    </row>
    <row r="3943" spans="1:17" ht="12.75" hidden="1" customHeight="1">
      <c r="A3943" s="13">
        <v>93300000002</v>
      </c>
      <c r="B3943" s="14" t="s">
        <v>4031</v>
      </c>
      <c r="C3943" s="14">
        <v>0</v>
      </c>
      <c r="D3943" s="14">
        <v>0</v>
      </c>
      <c r="E3943" s="14">
        <v>0</v>
      </c>
      <c r="F3943" s="14">
        <v>0</v>
      </c>
      <c r="G3943" s="11">
        <f t="shared" si="246"/>
        <v>0</v>
      </c>
      <c r="H3943" s="12">
        <f t="shared" si="247"/>
        <v>0</v>
      </c>
      <c r="I3943" s="324" t="s">
        <v>4123</v>
      </c>
      <c r="J3943" s="17">
        <f>VLOOKUP(A3943,'TB 2023'!B:J,9,0)</f>
        <v>0</v>
      </c>
      <c r="K3943" s="18">
        <f t="shared" si="245"/>
        <v>0</v>
      </c>
      <c r="L3943" s="17">
        <f>VLOOKUP(A3943,'TB 2023'!B:M,12,0)</f>
        <v>0</v>
      </c>
      <c r="M3943" s="18">
        <f t="shared" si="248"/>
        <v>0</v>
      </c>
      <c r="N3943" s="14" t="e">
        <f>VLOOKUP(A3943,[1]Sheet1!$A$1:$D$65536,4,0)</f>
        <v>#N/A</v>
      </c>
      <c r="P3943" s="14" t="s">
        <v>4120</v>
      </c>
      <c r="Q3943" s="14" t="s">
        <v>69</v>
      </c>
    </row>
    <row r="3944" spans="1:17" ht="12.75" hidden="1" customHeight="1">
      <c r="A3944" s="13">
        <v>93300000003</v>
      </c>
      <c r="B3944" s="14" t="s">
        <v>4032</v>
      </c>
      <c r="C3944" s="14">
        <v>0</v>
      </c>
      <c r="D3944" s="14">
        <v>0</v>
      </c>
      <c r="E3944" s="14">
        <v>0</v>
      </c>
      <c r="F3944" s="14">
        <v>0</v>
      </c>
      <c r="G3944" s="11">
        <f t="shared" si="246"/>
        <v>0</v>
      </c>
      <c r="H3944" s="12">
        <f t="shared" si="247"/>
        <v>0</v>
      </c>
      <c r="I3944" s="324" t="s">
        <v>4123</v>
      </c>
      <c r="J3944" s="17">
        <f>VLOOKUP(A3944,'TB 2023'!B:J,9,0)</f>
        <v>0</v>
      </c>
      <c r="K3944" s="18">
        <f t="shared" si="245"/>
        <v>0</v>
      </c>
      <c r="L3944" s="17">
        <f>VLOOKUP(A3944,'TB 2023'!B:M,12,0)</f>
        <v>0</v>
      </c>
      <c r="M3944" s="18">
        <f t="shared" si="248"/>
        <v>0</v>
      </c>
      <c r="N3944" s="14" t="e">
        <f>VLOOKUP(A3944,[1]Sheet1!$A$1:$D$65536,4,0)</f>
        <v>#N/A</v>
      </c>
      <c r="P3944" s="14" t="s">
        <v>90</v>
      </c>
    </row>
    <row r="3945" spans="1:17" ht="12.75" hidden="1" customHeight="1">
      <c r="A3945" s="13">
        <v>93300000020</v>
      </c>
      <c r="B3945" s="14" t="s">
        <v>4033</v>
      </c>
      <c r="C3945" s="14">
        <v>0</v>
      </c>
      <c r="D3945" s="14">
        <v>0</v>
      </c>
      <c r="E3945" s="14">
        <v>0</v>
      </c>
      <c r="F3945" s="14">
        <v>0</v>
      </c>
      <c r="G3945" s="11">
        <f t="shared" si="246"/>
        <v>0</v>
      </c>
      <c r="H3945" s="12">
        <f t="shared" si="247"/>
        <v>0</v>
      </c>
      <c r="I3945" s="324" t="s">
        <v>4123</v>
      </c>
      <c r="J3945" s="17">
        <f>VLOOKUP(A3945,'TB 2023'!B:J,9,0)</f>
        <v>0</v>
      </c>
      <c r="K3945" s="18">
        <f t="shared" ref="K3945:K3992" si="249">J3945-C3945</f>
        <v>0</v>
      </c>
      <c r="L3945" s="17">
        <f>VLOOKUP(A3945,'TB 2023'!B:M,12,0)</f>
        <v>0</v>
      </c>
      <c r="M3945" s="18">
        <f t="shared" si="248"/>
        <v>0</v>
      </c>
      <c r="N3945" s="14" t="e">
        <f>VLOOKUP(A3945,[1]Sheet1!$A$1:$D$65536,4,0)</f>
        <v>#N/A</v>
      </c>
      <c r="P3945" s="14" t="s">
        <v>90</v>
      </c>
    </row>
    <row r="3946" spans="1:17" ht="12.75" hidden="1" customHeight="1">
      <c r="A3946" s="13">
        <v>93300000035</v>
      </c>
      <c r="B3946" s="14" t="s">
        <v>4034</v>
      </c>
      <c r="C3946" s="14">
        <v>0</v>
      </c>
      <c r="D3946" s="14">
        <v>0</v>
      </c>
      <c r="E3946" s="14">
        <v>0</v>
      </c>
      <c r="F3946" s="14">
        <v>0</v>
      </c>
      <c r="G3946" s="11">
        <f t="shared" si="246"/>
        <v>0</v>
      </c>
      <c r="H3946" s="12">
        <f t="shared" si="247"/>
        <v>0</v>
      </c>
      <c r="I3946" s="324" t="s">
        <v>4123</v>
      </c>
      <c r="J3946" s="17">
        <f>VLOOKUP(A3946,'TB 2023'!B:J,9,0)</f>
        <v>0</v>
      </c>
      <c r="K3946" s="18">
        <f t="shared" si="249"/>
        <v>0</v>
      </c>
      <c r="L3946" s="17">
        <f>VLOOKUP(A3946,'TB 2023'!B:M,12,0)</f>
        <v>0</v>
      </c>
      <c r="M3946" s="18">
        <f t="shared" si="248"/>
        <v>0</v>
      </c>
      <c r="N3946" s="14" t="e">
        <f>VLOOKUP(A3946,[1]Sheet1!$A$1:$D$65536,4,0)</f>
        <v>#N/A</v>
      </c>
      <c r="P3946" s="14" t="s">
        <v>90</v>
      </c>
    </row>
    <row r="3947" spans="1:17" ht="12.75" hidden="1" customHeight="1">
      <c r="A3947" s="13">
        <v>93300000036</v>
      </c>
      <c r="B3947" s="14" t="s">
        <v>4272</v>
      </c>
      <c r="C3947" s="14">
        <v>0</v>
      </c>
      <c r="D3947" s="14">
        <v>0</v>
      </c>
      <c r="E3947" s="14">
        <v>0</v>
      </c>
      <c r="F3947" s="14">
        <v>0</v>
      </c>
      <c r="G3947" s="11">
        <f t="shared" si="246"/>
        <v>0</v>
      </c>
      <c r="H3947" s="12">
        <f t="shared" si="247"/>
        <v>0</v>
      </c>
      <c r="I3947" s="324" t="s">
        <v>4123</v>
      </c>
      <c r="J3947" s="17">
        <f>VLOOKUP(A3947,'TB 2023'!B:J,9,0)</f>
        <v>0</v>
      </c>
      <c r="K3947" s="18">
        <f t="shared" si="249"/>
        <v>0</v>
      </c>
      <c r="L3947" s="17">
        <f>VLOOKUP(A3947,'TB 2023'!B:M,12,0)</f>
        <v>0</v>
      </c>
      <c r="M3947" s="18">
        <f t="shared" si="248"/>
        <v>0</v>
      </c>
      <c r="N3947" s="14" t="e">
        <f>VLOOKUP(A3947,[1]Sheet1!$A$1:$D$65536,4,0)</f>
        <v>#N/A</v>
      </c>
      <c r="P3947" s="14" t="s">
        <v>90</v>
      </c>
    </row>
    <row r="3948" spans="1:17" ht="12.75" hidden="1" customHeight="1">
      <c r="A3948" s="13">
        <v>93300000051</v>
      </c>
      <c r="B3948" s="14" t="s">
        <v>4035</v>
      </c>
      <c r="C3948" s="14">
        <v>0</v>
      </c>
      <c r="D3948" s="14">
        <v>0</v>
      </c>
      <c r="E3948" s="14">
        <v>0</v>
      </c>
      <c r="F3948" s="14">
        <v>0</v>
      </c>
      <c r="G3948" s="11">
        <f t="shared" si="246"/>
        <v>0</v>
      </c>
      <c r="H3948" s="12">
        <f t="shared" si="247"/>
        <v>0</v>
      </c>
      <c r="I3948" s="324" t="s">
        <v>4123</v>
      </c>
      <c r="J3948" s="17">
        <f>VLOOKUP(A3948,'TB 2023'!B:J,9,0)</f>
        <v>0</v>
      </c>
      <c r="K3948" s="18">
        <f t="shared" si="249"/>
        <v>0</v>
      </c>
      <c r="L3948" s="17">
        <f>VLOOKUP(A3948,'TB 2023'!B:M,12,0)</f>
        <v>0</v>
      </c>
      <c r="M3948" s="18">
        <f t="shared" si="248"/>
        <v>0</v>
      </c>
      <c r="N3948" s="14" t="e">
        <f>VLOOKUP(A3948,[1]Sheet1!$A$1:$D$65536,4,0)</f>
        <v>#N/A</v>
      </c>
      <c r="P3948" s="14" t="s">
        <v>90</v>
      </c>
    </row>
    <row r="3949" spans="1:17" ht="12.75" hidden="1" customHeight="1">
      <c r="A3949" s="13">
        <v>93300000052</v>
      </c>
      <c r="B3949" s="14" t="s">
        <v>3727</v>
      </c>
      <c r="C3949" s="14">
        <v>0</v>
      </c>
      <c r="D3949" s="14">
        <v>0</v>
      </c>
      <c r="E3949" s="14">
        <v>0.04</v>
      </c>
      <c r="F3949" s="14">
        <v>0.04</v>
      </c>
      <c r="G3949" s="11">
        <f t="shared" si="246"/>
        <v>0</v>
      </c>
      <c r="H3949" s="12">
        <f t="shared" si="247"/>
        <v>0</v>
      </c>
      <c r="I3949" s="324" t="s">
        <v>4123</v>
      </c>
      <c r="J3949" s="17">
        <f>VLOOKUP(A3949,'TB 2023'!B:J,9,0)</f>
        <v>0</v>
      </c>
      <c r="K3949" s="18">
        <f t="shared" si="249"/>
        <v>0</v>
      </c>
      <c r="L3949" s="17">
        <f>VLOOKUP(A3949,'TB 2023'!B:M,12,0)</f>
        <v>0.04</v>
      </c>
      <c r="M3949" s="18">
        <f t="shared" si="248"/>
        <v>0</v>
      </c>
      <c r="N3949" s="14" t="e">
        <f>VLOOKUP(A3949,[1]Sheet1!$A$1:$D$65536,4,0)</f>
        <v>#N/A</v>
      </c>
      <c r="P3949" s="14" t="s">
        <v>90</v>
      </c>
    </row>
    <row r="3950" spans="1:17" ht="12.75" hidden="1" customHeight="1">
      <c r="A3950" s="13">
        <v>94101000001</v>
      </c>
      <c r="B3950" s="14" t="s">
        <v>4036</v>
      </c>
      <c r="C3950" s="14">
        <v>0</v>
      </c>
      <c r="D3950" s="14">
        <v>0</v>
      </c>
      <c r="E3950" s="14">
        <v>6900</v>
      </c>
      <c r="F3950" s="14">
        <v>560009.53</v>
      </c>
      <c r="G3950" s="11">
        <f t="shared" si="246"/>
        <v>0</v>
      </c>
      <c r="H3950" s="12">
        <f t="shared" si="247"/>
        <v>553109.53</v>
      </c>
      <c r="I3950" s="324" t="s">
        <v>4123</v>
      </c>
      <c r="J3950" s="17">
        <f>VLOOKUP(A3950,'TB 2023'!B:J,9,0)</f>
        <v>0</v>
      </c>
      <c r="K3950" s="18">
        <f t="shared" si="249"/>
        <v>0</v>
      </c>
      <c r="L3950" s="17">
        <f>VLOOKUP(A3950,'TB 2023'!B:M,12,0)</f>
        <v>560009.53</v>
      </c>
      <c r="M3950" s="18">
        <f t="shared" si="248"/>
        <v>0</v>
      </c>
      <c r="N3950" s="14" t="e">
        <f>VLOOKUP(A3950,[1]Sheet1!$A$1:$D$65536,4,0)</f>
        <v>#N/A</v>
      </c>
      <c r="P3950" s="14" t="s">
        <v>90</v>
      </c>
    </row>
    <row r="3951" spans="1:17" ht="12.75" hidden="1" customHeight="1">
      <c r="A3951" s="13">
        <v>94103000001</v>
      </c>
      <c r="B3951" s="14" t="s">
        <v>4037</v>
      </c>
      <c r="C3951" s="14">
        <v>0</v>
      </c>
      <c r="D3951" s="14">
        <v>0</v>
      </c>
      <c r="E3951" s="14">
        <v>0</v>
      </c>
      <c r="F3951" s="14">
        <v>8056508.3500000006</v>
      </c>
      <c r="G3951" s="11">
        <f t="shared" si="246"/>
        <v>0</v>
      </c>
      <c r="H3951" s="12">
        <f t="shared" si="247"/>
        <v>8056508.3500000006</v>
      </c>
      <c r="I3951" s="324" t="s">
        <v>4123</v>
      </c>
      <c r="J3951" s="17">
        <f>VLOOKUP(A3951,'TB 2023'!B:J,9,0)</f>
        <v>0</v>
      </c>
      <c r="K3951" s="18">
        <f t="shared" si="249"/>
        <v>0</v>
      </c>
      <c r="L3951" s="17">
        <f>VLOOKUP(A3951,'TB 2023'!B:M,12,0)</f>
        <v>8056508.3500000006</v>
      </c>
      <c r="M3951" s="18">
        <f t="shared" si="248"/>
        <v>0</v>
      </c>
      <c r="N3951" s="14" t="e">
        <f>VLOOKUP(A3951,[1]Sheet1!$A$1:$D$65536,4,0)</f>
        <v>#N/A</v>
      </c>
      <c r="P3951" s="14" t="s">
        <v>90</v>
      </c>
    </row>
    <row r="3952" spans="1:17" ht="12.75" hidden="1" customHeight="1">
      <c r="A3952" s="13">
        <v>94103000002</v>
      </c>
      <c r="B3952" s="14" t="s">
        <v>4038</v>
      </c>
      <c r="C3952" s="14">
        <v>0</v>
      </c>
      <c r="D3952" s="14">
        <v>0</v>
      </c>
      <c r="E3952" s="14">
        <v>0</v>
      </c>
      <c r="F3952" s="14">
        <v>9035.1</v>
      </c>
      <c r="G3952" s="11">
        <f t="shared" si="246"/>
        <v>0</v>
      </c>
      <c r="H3952" s="12">
        <f t="shared" si="247"/>
        <v>9035.1</v>
      </c>
      <c r="I3952" s="324" t="s">
        <v>4123</v>
      </c>
      <c r="J3952" s="17">
        <f>VLOOKUP(A3952,'TB 2023'!B:J,9,0)</f>
        <v>0</v>
      </c>
      <c r="K3952" s="18">
        <f t="shared" si="249"/>
        <v>0</v>
      </c>
      <c r="L3952" s="17">
        <f>VLOOKUP(A3952,'TB 2023'!B:M,12,0)</f>
        <v>9035.1</v>
      </c>
      <c r="M3952" s="18">
        <f t="shared" si="248"/>
        <v>0</v>
      </c>
      <c r="N3952" s="14" t="e">
        <f>VLOOKUP(A3952,[1]Sheet1!$A$1:$D$65536,4,0)</f>
        <v>#N/A</v>
      </c>
      <c r="P3952" s="14" t="s">
        <v>90</v>
      </c>
    </row>
    <row r="3953" spans="1:16" ht="12.75" hidden="1" customHeight="1">
      <c r="A3953" s="13">
        <v>94200000001</v>
      </c>
      <c r="B3953" s="14" t="s">
        <v>3734</v>
      </c>
      <c r="C3953" s="14">
        <v>0</v>
      </c>
      <c r="D3953" s="14">
        <v>0</v>
      </c>
      <c r="E3953" s="14">
        <v>0</v>
      </c>
      <c r="F3953" s="14">
        <v>9.7799999999999994</v>
      </c>
      <c r="G3953" s="11">
        <f t="shared" si="246"/>
        <v>0</v>
      </c>
      <c r="H3953" s="12">
        <f t="shared" si="247"/>
        <v>9.7799999999999994</v>
      </c>
      <c r="I3953" s="324" t="s">
        <v>4123</v>
      </c>
      <c r="J3953" s="17">
        <f>VLOOKUP(A3953,'TB 2023'!B:J,9,0)</f>
        <v>0</v>
      </c>
      <c r="K3953" s="18">
        <f t="shared" si="249"/>
        <v>0</v>
      </c>
      <c r="L3953" s="17">
        <f>VLOOKUP(A3953,'TB 2023'!B:M,12,0)</f>
        <v>9.7799999999999994</v>
      </c>
      <c r="M3953" s="18">
        <f t="shared" si="248"/>
        <v>0</v>
      </c>
      <c r="N3953" s="14" t="e">
        <f>VLOOKUP(A3953,[1]Sheet1!$A$1:$D$65536,4,0)</f>
        <v>#N/A</v>
      </c>
      <c r="P3953" s="14" t="s">
        <v>90</v>
      </c>
    </row>
    <row r="3954" spans="1:16" ht="12.75" hidden="1" customHeight="1">
      <c r="A3954" s="35">
        <v>61010101001</v>
      </c>
      <c r="B3954" s="36" t="s">
        <v>3345</v>
      </c>
      <c r="C3954" s="36">
        <v>5263.37</v>
      </c>
      <c r="D3954" s="36">
        <v>0</v>
      </c>
      <c r="E3954" s="36">
        <v>32299.02</v>
      </c>
      <c r="F3954" s="36">
        <v>32627.98</v>
      </c>
      <c r="G3954" s="328">
        <f t="shared" si="246"/>
        <v>4934.41</v>
      </c>
      <c r="H3954" s="329">
        <f t="shared" si="247"/>
        <v>0</v>
      </c>
      <c r="I3954" s="330" t="s">
        <v>4039</v>
      </c>
      <c r="J3954" s="17">
        <f>VLOOKUP(A3954,'TB 2023'!B:J,9,0)</f>
        <v>5263.37</v>
      </c>
      <c r="K3954" s="18">
        <f t="shared" si="249"/>
        <v>0</v>
      </c>
      <c r="L3954" s="17">
        <f>VLOOKUP(A3954,'TB 2023'!B:M,12,0)</f>
        <v>32627.98</v>
      </c>
      <c r="M3954" s="18">
        <f t="shared" si="248"/>
        <v>0</v>
      </c>
      <c r="N3954" s="14" t="e">
        <f>VLOOKUP(A3954,[1]Sheet1!$A$1:$D$65536,4,0)</f>
        <v>#N/A</v>
      </c>
      <c r="P3954" s="14" t="s">
        <v>90</v>
      </c>
    </row>
    <row r="3955" spans="1:16" ht="12.75" hidden="1" customHeight="1">
      <c r="A3955" s="13">
        <v>61010101002</v>
      </c>
      <c r="B3955" s="14" t="s">
        <v>3346</v>
      </c>
      <c r="C3955" s="14">
        <v>0</v>
      </c>
      <c r="D3955" s="14">
        <v>0</v>
      </c>
      <c r="E3955" s="14">
        <v>7511.4000000000005</v>
      </c>
      <c r="F3955" s="14">
        <v>7511.4000000000005</v>
      </c>
      <c r="G3955" s="11">
        <f t="shared" si="246"/>
        <v>0</v>
      </c>
      <c r="H3955" s="12">
        <f t="shared" si="247"/>
        <v>0</v>
      </c>
      <c r="I3955" s="324" t="s">
        <v>4039</v>
      </c>
      <c r="J3955" s="17">
        <f>VLOOKUP(A3955,'TB 2023'!B:J,9,0)</f>
        <v>0</v>
      </c>
      <c r="K3955" s="18">
        <f t="shared" si="249"/>
        <v>0</v>
      </c>
      <c r="L3955" s="17">
        <f>VLOOKUP(A3955,'TB 2023'!B:M,12,0)</f>
        <v>7511.4000000000005</v>
      </c>
      <c r="M3955" s="18">
        <f t="shared" si="248"/>
        <v>0</v>
      </c>
      <c r="N3955" s="14" t="e">
        <f>VLOOKUP(A3955,[1]Sheet1!$A$1:$D$65536,4,0)</f>
        <v>#N/A</v>
      </c>
      <c r="P3955" s="14" t="s">
        <v>90</v>
      </c>
    </row>
    <row r="3956" spans="1:16" ht="12.75" hidden="1" customHeight="1">
      <c r="A3956" s="13">
        <v>61010101003</v>
      </c>
      <c r="B3956" s="14" t="s">
        <v>3347</v>
      </c>
      <c r="C3956" s="14">
        <v>216.67000000000002</v>
      </c>
      <c r="D3956" s="14">
        <v>0</v>
      </c>
      <c r="E3956" s="14">
        <v>144.46</v>
      </c>
      <c r="F3956" s="14">
        <v>0</v>
      </c>
      <c r="G3956" s="11">
        <f t="shared" si="246"/>
        <v>361.13</v>
      </c>
      <c r="H3956" s="12">
        <f t="shared" si="247"/>
        <v>0</v>
      </c>
      <c r="I3956" s="324" t="s">
        <v>4039</v>
      </c>
      <c r="J3956" s="17">
        <f>VLOOKUP(A3956,'TB 2023'!B:J,9,0)</f>
        <v>216.67000000000002</v>
      </c>
      <c r="K3956" s="18">
        <f t="shared" si="249"/>
        <v>0</v>
      </c>
      <c r="L3956" s="17">
        <f>VLOOKUP(A3956,'TB 2023'!B:M,12,0)</f>
        <v>0</v>
      </c>
      <c r="M3956" s="18">
        <f t="shared" si="248"/>
        <v>0</v>
      </c>
      <c r="N3956" s="14" t="e">
        <f>VLOOKUP(A3956,[1]Sheet1!$A$1:$D$65536,4,0)</f>
        <v>#N/A</v>
      </c>
      <c r="P3956" s="14" t="s">
        <v>90</v>
      </c>
    </row>
    <row r="3957" spans="1:16" ht="12.75" hidden="1" customHeight="1">
      <c r="A3957" s="13">
        <v>61010101004</v>
      </c>
      <c r="B3957" s="14" t="s">
        <v>3348</v>
      </c>
      <c r="C3957" s="14">
        <v>1213.3800000000001</v>
      </c>
      <c r="D3957" s="14">
        <v>0</v>
      </c>
      <c r="E3957" s="14">
        <v>14286.300000000001</v>
      </c>
      <c r="F3957" s="14">
        <v>9461.67</v>
      </c>
      <c r="G3957" s="11">
        <f t="shared" si="246"/>
        <v>6038.01</v>
      </c>
      <c r="H3957" s="12">
        <f t="shared" si="247"/>
        <v>0</v>
      </c>
      <c r="I3957" s="324" t="s">
        <v>4039</v>
      </c>
      <c r="J3957" s="17">
        <f>VLOOKUP(A3957,'TB 2023'!B:J,9,0)</f>
        <v>1213.3800000000001</v>
      </c>
      <c r="K3957" s="18">
        <f t="shared" si="249"/>
        <v>0</v>
      </c>
      <c r="L3957" s="17">
        <f>VLOOKUP(A3957,'TB 2023'!B:M,12,0)</f>
        <v>9461.67</v>
      </c>
      <c r="M3957" s="18">
        <f t="shared" si="248"/>
        <v>0</v>
      </c>
      <c r="N3957" s="14" t="e">
        <f>VLOOKUP(A3957,[1]Sheet1!$A$1:$D$65536,4,0)</f>
        <v>#N/A</v>
      </c>
      <c r="P3957" s="14" t="s">
        <v>90</v>
      </c>
    </row>
    <row r="3958" spans="1:16" ht="12.75" hidden="1" customHeight="1">
      <c r="A3958" s="13">
        <v>61010101005</v>
      </c>
      <c r="B3958" s="14" t="s">
        <v>3349</v>
      </c>
      <c r="C3958" s="14">
        <v>70934.17</v>
      </c>
      <c r="D3958" s="14">
        <v>0</v>
      </c>
      <c r="E3958" s="14">
        <v>0</v>
      </c>
      <c r="F3958" s="14">
        <v>58074.39</v>
      </c>
      <c r="G3958" s="11">
        <f t="shared" si="246"/>
        <v>12859.779999999999</v>
      </c>
      <c r="H3958" s="12">
        <f t="shared" si="247"/>
        <v>0</v>
      </c>
      <c r="I3958" s="324" t="s">
        <v>4039</v>
      </c>
      <c r="J3958" s="17">
        <f>VLOOKUP(A3958,'TB 2023'!B:J,9,0)</f>
        <v>70934.17</v>
      </c>
      <c r="K3958" s="18">
        <f t="shared" si="249"/>
        <v>0</v>
      </c>
      <c r="L3958" s="17">
        <f>VLOOKUP(A3958,'TB 2023'!B:M,12,0)</f>
        <v>58074.39</v>
      </c>
      <c r="M3958" s="18">
        <f t="shared" si="248"/>
        <v>0</v>
      </c>
      <c r="N3958" s="14" t="e">
        <f>VLOOKUP(A3958,[1]Sheet1!$A$1:$D$65536,4,0)</f>
        <v>#N/A</v>
      </c>
      <c r="P3958" s="14" t="s">
        <v>90</v>
      </c>
    </row>
    <row r="3959" spans="1:16" ht="12.75" hidden="1" customHeight="1">
      <c r="A3959" s="13">
        <v>61010101006</v>
      </c>
      <c r="B3959" s="14" t="s">
        <v>3350</v>
      </c>
      <c r="C3959" s="14">
        <v>1227.82</v>
      </c>
      <c r="D3959" s="14">
        <v>0</v>
      </c>
      <c r="E3959" s="14">
        <v>5922.46</v>
      </c>
      <c r="F3959" s="14">
        <v>0</v>
      </c>
      <c r="G3959" s="11">
        <f t="shared" si="246"/>
        <v>7150.28</v>
      </c>
      <c r="H3959" s="12">
        <f t="shared" si="247"/>
        <v>0</v>
      </c>
      <c r="I3959" s="324" t="s">
        <v>4039</v>
      </c>
      <c r="J3959" s="17">
        <f>VLOOKUP(A3959,'TB 2023'!B:J,9,0)</f>
        <v>1227.82</v>
      </c>
      <c r="K3959" s="18">
        <f t="shared" si="249"/>
        <v>0</v>
      </c>
      <c r="L3959" s="17">
        <f>VLOOKUP(A3959,'TB 2023'!B:M,12,0)</f>
        <v>0</v>
      </c>
      <c r="M3959" s="18">
        <f t="shared" si="248"/>
        <v>0</v>
      </c>
      <c r="N3959" s="14" t="e">
        <f>VLOOKUP(A3959,[1]Sheet1!$A$1:$D$65536,4,0)</f>
        <v>#N/A</v>
      </c>
      <c r="P3959" s="14" t="s">
        <v>90</v>
      </c>
    </row>
    <row r="3960" spans="1:16" ht="12.75" hidden="1" customHeight="1">
      <c r="A3960" s="13">
        <v>61010101007</v>
      </c>
      <c r="B3960" s="14" t="s">
        <v>3351</v>
      </c>
      <c r="C3960" s="14">
        <v>5214.6400000000003</v>
      </c>
      <c r="D3960" s="14">
        <v>0</v>
      </c>
      <c r="E3960" s="14">
        <v>2260.65</v>
      </c>
      <c r="F3960" s="14">
        <v>0</v>
      </c>
      <c r="G3960" s="11">
        <f t="shared" si="246"/>
        <v>7475.2900000000009</v>
      </c>
      <c r="H3960" s="12">
        <f t="shared" si="247"/>
        <v>0</v>
      </c>
      <c r="I3960" s="324" t="s">
        <v>4039</v>
      </c>
      <c r="J3960" s="17">
        <f>VLOOKUP(A3960,'TB 2023'!B:J,9,0)</f>
        <v>5214.6400000000003</v>
      </c>
      <c r="K3960" s="18">
        <f t="shared" si="249"/>
        <v>0</v>
      </c>
      <c r="L3960" s="17">
        <f>VLOOKUP(A3960,'TB 2023'!B:M,12,0)</f>
        <v>0</v>
      </c>
      <c r="M3960" s="18">
        <f t="shared" si="248"/>
        <v>0</v>
      </c>
      <c r="N3960" s="14" t="e">
        <f>VLOOKUP(A3960,[1]Sheet1!$A$1:$D$65536,4,0)</f>
        <v>#N/A</v>
      </c>
      <c r="P3960" s="14" t="s">
        <v>90</v>
      </c>
    </row>
    <row r="3961" spans="1:16" ht="12.75" hidden="1" customHeight="1">
      <c r="A3961" s="13">
        <v>61010101008</v>
      </c>
      <c r="B3961" s="14" t="s">
        <v>3352</v>
      </c>
      <c r="C3961" s="14">
        <v>3575.14</v>
      </c>
      <c r="D3961" s="14">
        <v>0</v>
      </c>
      <c r="E3961" s="14">
        <v>0</v>
      </c>
      <c r="F3961" s="14">
        <v>650.03</v>
      </c>
      <c r="G3961" s="11">
        <f t="shared" si="246"/>
        <v>2925.1099999999997</v>
      </c>
      <c r="H3961" s="12">
        <f t="shared" si="247"/>
        <v>0</v>
      </c>
      <c r="I3961" s="324" t="s">
        <v>4039</v>
      </c>
      <c r="J3961" s="17">
        <f>VLOOKUP(A3961,'TB 2023'!B:J,9,0)</f>
        <v>3575.14</v>
      </c>
      <c r="K3961" s="18">
        <f t="shared" si="249"/>
        <v>0</v>
      </c>
      <c r="L3961" s="17">
        <f>VLOOKUP(A3961,'TB 2023'!B:M,12,0)</f>
        <v>650.03</v>
      </c>
      <c r="M3961" s="18">
        <f t="shared" si="248"/>
        <v>0</v>
      </c>
      <c r="N3961" s="14" t="e">
        <f>VLOOKUP(A3961,[1]Sheet1!$A$1:$D$65536,4,0)</f>
        <v>#N/A</v>
      </c>
      <c r="P3961" s="14" t="s">
        <v>90</v>
      </c>
    </row>
    <row r="3962" spans="1:16" ht="12.75" hidden="1" customHeight="1">
      <c r="A3962" s="13">
        <v>61010101009</v>
      </c>
      <c r="B3962" s="14" t="s">
        <v>3353</v>
      </c>
      <c r="C3962" s="14">
        <v>10926.2</v>
      </c>
      <c r="D3962" s="14">
        <v>0</v>
      </c>
      <c r="E3962" s="14">
        <v>23112.97</v>
      </c>
      <c r="F3962" s="14">
        <v>33334.25</v>
      </c>
      <c r="G3962" s="11">
        <f t="shared" si="246"/>
        <v>704.91999999999825</v>
      </c>
      <c r="H3962" s="12">
        <f t="shared" si="247"/>
        <v>0</v>
      </c>
      <c r="I3962" s="324" t="s">
        <v>4039</v>
      </c>
      <c r="J3962" s="17">
        <f>VLOOKUP(A3962,'TB 2023'!B:J,9,0)</f>
        <v>10926.2</v>
      </c>
      <c r="K3962" s="18">
        <f t="shared" si="249"/>
        <v>0</v>
      </c>
      <c r="L3962" s="17">
        <f>VLOOKUP(A3962,'TB 2023'!B:M,12,0)</f>
        <v>33334.25</v>
      </c>
      <c r="M3962" s="18">
        <f t="shared" si="248"/>
        <v>0</v>
      </c>
      <c r="N3962" s="14" t="e">
        <f>VLOOKUP(A3962,[1]Sheet1!$A$1:$D$65536,4,0)</f>
        <v>#N/A</v>
      </c>
      <c r="P3962" s="14" t="s">
        <v>90</v>
      </c>
    </row>
    <row r="3963" spans="1:16" ht="12.75" hidden="1" customHeight="1">
      <c r="A3963" s="13">
        <v>61010101010</v>
      </c>
      <c r="B3963" s="14" t="s">
        <v>3354</v>
      </c>
      <c r="C3963" s="14">
        <v>7944.75</v>
      </c>
      <c r="D3963" s="14">
        <v>0</v>
      </c>
      <c r="E3963" s="14">
        <v>682.5</v>
      </c>
      <c r="F3963" s="14">
        <v>2040.3300000000002</v>
      </c>
      <c r="G3963" s="11">
        <f t="shared" si="246"/>
        <v>6586.92</v>
      </c>
      <c r="H3963" s="12">
        <f t="shared" si="247"/>
        <v>0</v>
      </c>
      <c r="I3963" s="324" t="s">
        <v>4039</v>
      </c>
      <c r="J3963" s="17">
        <f>VLOOKUP(A3963,'TB 2023'!B:J,9,0)</f>
        <v>7944.75</v>
      </c>
      <c r="K3963" s="18">
        <f t="shared" si="249"/>
        <v>0</v>
      </c>
      <c r="L3963" s="17">
        <f>VLOOKUP(A3963,'TB 2023'!B:M,12,0)</f>
        <v>2040.3300000000002</v>
      </c>
      <c r="M3963" s="18">
        <f t="shared" si="248"/>
        <v>0</v>
      </c>
      <c r="N3963" s="14" t="e">
        <f>VLOOKUP(A3963,[1]Sheet1!$A$1:$D$65536,4,0)</f>
        <v>#N/A</v>
      </c>
      <c r="P3963" s="14" t="s">
        <v>90</v>
      </c>
    </row>
    <row r="3964" spans="1:16" ht="12.75" hidden="1" customHeight="1">
      <c r="A3964" s="13">
        <v>61010101011</v>
      </c>
      <c r="B3964" s="14" t="s">
        <v>3355</v>
      </c>
      <c r="C3964" s="14">
        <v>6673.59</v>
      </c>
      <c r="D3964" s="14">
        <v>0</v>
      </c>
      <c r="E3964" s="14">
        <v>0</v>
      </c>
      <c r="F3964" s="14">
        <v>5286.87</v>
      </c>
      <c r="G3964" s="11">
        <f t="shared" si="246"/>
        <v>1386.7200000000003</v>
      </c>
      <c r="H3964" s="12">
        <f t="shared" si="247"/>
        <v>0</v>
      </c>
      <c r="I3964" s="324" t="s">
        <v>4039</v>
      </c>
      <c r="J3964" s="17">
        <f>VLOOKUP(A3964,'TB 2023'!B:J,9,0)</f>
        <v>6673.59</v>
      </c>
      <c r="K3964" s="18">
        <f t="shared" si="249"/>
        <v>0</v>
      </c>
      <c r="L3964" s="17">
        <f>VLOOKUP(A3964,'TB 2023'!B:M,12,0)</f>
        <v>5286.87</v>
      </c>
      <c r="M3964" s="18">
        <f t="shared" si="248"/>
        <v>0</v>
      </c>
      <c r="N3964" s="14" t="e">
        <f>VLOOKUP(A3964,[1]Sheet1!$A$1:$D$65536,4,0)</f>
        <v>#N/A</v>
      </c>
      <c r="P3964" s="14" t="s">
        <v>90</v>
      </c>
    </row>
    <row r="3965" spans="1:16" ht="12.75" hidden="1" customHeight="1">
      <c r="A3965" s="13">
        <v>61010101012</v>
      </c>
      <c r="B3965" s="14" t="s">
        <v>3356</v>
      </c>
      <c r="C3965" s="14">
        <v>7143.05</v>
      </c>
      <c r="D3965" s="14">
        <v>0</v>
      </c>
      <c r="E3965" s="14">
        <v>166.12</v>
      </c>
      <c r="F3965" s="14">
        <v>0</v>
      </c>
      <c r="G3965" s="11">
        <f t="shared" si="246"/>
        <v>7309.17</v>
      </c>
      <c r="H3965" s="12">
        <f t="shared" si="247"/>
        <v>0</v>
      </c>
      <c r="I3965" s="324" t="s">
        <v>4039</v>
      </c>
      <c r="J3965" s="17">
        <f>VLOOKUP(A3965,'TB 2023'!B:J,9,0)</f>
        <v>7143.05</v>
      </c>
      <c r="K3965" s="18">
        <f t="shared" si="249"/>
        <v>0</v>
      </c>
      <c r="L3965" s="17">
        <f>VLOOKUP(A3965,'TB 2023'!B:M,12,0)</f>
        <v>0</v>
      </c>
      <c r="M3965" s="18">
        <f t="shared" si="248"/>
        <v>0</v>
      </c>
      <c r="N3965" s="14" t="e">
        <f>VLOOKUP(A3965,[1]Sheet1!$A$1:$D$65536,4,0)</f>
        <v>#N/A</v>
      </c>
      <c r="P3965" s="14" t="s">
        <v>90</v>
      </c>
    </row>
    <row r="3966" spans="1:16" ht="12.75" hidden="1" customHeight="1">
      <c r="A3966" s="13">
        <v>61010101013</v>
      </c>
      <c r="B3966" s="14" t="s">
        <v>3357</v>
      </c>
      <c r="C3966" s="14">
        <v>0</v>
      </c>
      <c r="D3966" s="14">
        <v>0</v>
      </c>
      <c r="E3966" s="14">
        <v>79921.710000000006</v>
      </c>
      <c r="F3966" s="14">
        <v>79921.710000000006</v>
      </c>
      <c r="G3966" s="11">
        <f t="shared" si="246"/>
        <v>0</v>
      </c>
      <c r="H3966" s="12">
        <f t="shared" si="247"/>
        <v>0</v>
      </c>
      <c r="I3966" s="324" t="s">
        <v>4039</v>
      </c>
      <c r="J3966" s="17">
        <f>VLOOKUP(A3966,'TB 2023'!B:J,9,0)</f>
        <v>0</v>
      </c>
      <c r="K3966" s="18">
        <f t="shared" si="249"/>
        <v>0</v>
      </c>
      <c r="L3966" s="17">
        <f>VLOOKUP(A3966,'TB 2023'!B:M,12,0)</f>
        <v>79921.710000000006</v>
      </c>
      <c r="M3966" s="18">
        <f t="shared" si="248"/>
        <v>0</v>
      </c>
      <c r="N3966" s="14" t="e">
        <f>VLOOKUP(A3966,[1]Sheet1!$A$1:$D$65536,4,0)</f>
        <v>#N/A</v>
      </c>
      <c r="P3966" s="14" t="s">
        <v>90</v>
      </c>
    </row>
    <row r="3967" spans="1:16" ht="12.75" hidden="1" customHeight="1">
      <c r="A3967" s="13">
        <v>61010101014</v>
      </c>
      <c r="B3967" s="14" t="s">
        <v>3358</v>
      </c>
      <c r="C3967" s="14">
        <v>0</v>
      </c>
      <c r="D3967" s="14">
        <v>0</v>
      </c>
      <c r="E3967" s="14">
        <v>0</v>
      </c>
      <c r="F3967" s="14">
        <v>0</v>
      </c>
      <c r="G3967" s="11">
        <f t="shared" si="246"/>
        <v>0</v>
      </c>
      <c r="H3967" s="12">
        <f t="shared" si="247"/>
        <v>0</v>
      </c>
      <c r="I3967" s="324" t="s">
        <v>4039</v>
      </c>
      <c r="J3967" s="17">
        <f>VLOOKUP(A3967,'TB 2023'!B:J,9,0)</f>
        <v>0</v>
      </c>
      <c r="K3967" s="18">
        <f t="shared" si="249"/>
        <v>0</v>
      </c>
      <c r="L3967" s="17">
        <f>VLOOKUP(A3967,'TB 2023'!B:M,12,0)</f>
        <v>0</v>
      </c>
      <c r="M3967" s="18">
        <f t="shared" si="248"/>
        <v>0</v>
      </c>
      <c r="N3967" s="14" t="e">
        <f>VLOOKUP(A3967,[1]Sheet1!$A$1:$D$65536,4,0)</f>
        <v>#N/A</v>
      </c>
      <c r="P3967" s="14" t="s">
        <v>90</v>
      </c>
    </row>
    <row r="3968" spans="1:16" ht="12.75" hidden="1" customHeight="1">
      <c r="A3968" s="13">
        <v>61010101015</v>
      </c>
      <c r="B3968" s="14" t="s">
        <v>3359</v>
      </c>
      <c r="C3968" s="14">
        <v>0</v>
      </c>
      <c r="D3968" s="14">
        <v>0</v>
      </c>
      <c r="E3968" s="14">
        <v>0</v>
      </c>
      <c r="F3968" s="14">
        <v>0</v>
      </c>
      <c r="G3968" s="11">
        <f t="shared" si="246"/>
        <v>0</v>
      </c>
      <c r="H3968" s="12">
        <f t="shared" si="247"/>
        <v>0</v>
      </c>
      <c r="I3968" s="324" t="s">
        <v>4039</v>
      </c>
      <c r="J3968" s="17">
        <f>VLOOKUP(A3968,'TB 2023'!B:J,9,0)</f>
        <v>0</v>
      </c>
      <c r="K3968" s="18">
        <f t="shared" si="249"/>
        <v>0</v>
      </c>
      <c r="L3968" s="17">
        <f>VLOOKUP(A3968,'TB 2023'!B:M,12,0)</f>
        <v>0</v>
      </c>
      <c r="M3968" s="18">
        <f t="shared" si="248"/>
        <v>0</v>
      </c>
      <c r="N3968" s="14" t="e">
        <f>VLOOKUP(A3968,[1]Sheet1!$A$1:$D$65536,4,0)</f>
        <v>#N/A</v>
      </c>
      <c r="P3968" s="14" t="s">
        <v>90</v>
      </c>
    </row>
    <row r="3969" spans="1:16" ht="12.75" hidden="1" customHeight="1">
      <c r="A3969" s="13">
        <v>61010101016</v>
      </c>
      <c r="B3969" s="14" t="s">
        <v>3360</v>
      </c>
      <c r="C3969" s="14">
        <v>0</v>
      </c>
      <c r="D3969" s="14">
        <v>0</v>
      </c>
      <c r="E3969" s="14">
        <v>0</v>
      </c>
      <c r="F3969" s="14">
        <v>0</v>
      </c>
      <c r="G3969" s="11">
        <f t="shared" si="246"/>
        <v>0</v>
      </c>
      <c r="H3969" s="12">
        <f t="shared" si="247"/>
        <v>0</v>
      </c>
      <c r="I3969" s="324" t="s">
        <v>4039</v>
      </c>
      <c r="J3969" s="17">
        <f>VLOOKUP(A3969,'TB 2023'!B:J,9,0)</f>
        <v>0</v>
      </c>
      <c r="K3969" s="18">
        <f t="shared" si="249"/>
        <v>0</v>
      </c>
      <c r="L3969" s="17">
        <f>VLOOKUP(A3969,'TB 2023'!B:M,12,0)</f>
        <v>0</v>
      </c>
      <c r="M3969" s="18">
        <f t="shared" si="248"/>
        <v>0</v>
      </c>
      <c r="N3969" s="14" t="e">
        <f>VLOOKUP(A3969,[1]Sheet1!$A$1:$D$65536,4,0)</f>
        <v>#N/A</v>
      </c>
      <c r="P3969" s="14" t="s">
        <v>90</v>
      </c>
    </row>
    <row r="3970" spans="1:16" ht="12.75" hidden="1" customHeight="1">
      <c r="A3970" s="13">
        <v>61010101017</v>
      </c>
      <c r="B3970" s="14" t="s">
        <v>3361</v>
      </c>
      <c r="C3970" s="14">
        <v>0</v>
      </c>
      <c r="D3970" s="14">
        <v>0</v>
      </c>
      <c r="E3970" s="14">
        <v>5626.33</v>
      </c>
      <c r="F3970" s="14">
        <v>5626.33</v>
      </c>
      <c r="G3970" s="11">
        <f t="shared" si="246"/>
        <v>0</v>
      </c>
      <c r="H3970" s="12">
        <f t="shared" si="247"/>
        <v>0</v>
      </c>
      <c r="I3970" s="324" t="s">
        <v>4039</v>
      </c>
      <c r="J3970" s="17">
        <f>VLOOKUP(A3970,'TB 2023'!B:J,9,0)</f>
        <v>0</v>
      </c>
      <c r="K3970" s="18">
        <f t="shared" si="249"/>
        <v>0</v>
      </c>
      <c r="L3970" s="17">
        <f>VLOOKUP(A3970,'TB 2023'!B:M,12,0)</f>
        <v>5626.33</v>
      </c>
      <c r="M3970" s="18">
        <f t="shared" si="248"/>
        <v>0</v>
      </c>
      <c r="N3970" s="14" t="e">
        <f>VLOOKUP(A3970,[1]Sheet1!$A$1:$D$65536,4,0)</f>
        <v>#N/A</v>
      </c>
      <c r="P3970" s="14" t="s">
        <v>90</v>
      </c>
    </row>
    <row r="3971" spans="1:16" ht="12.75" hidden="1" customHeight="1">
      <c r="A3971" s="13">
        <v>61010101018</v>
      </c>
      <c r="B3971" s="14" t="s">
        <v>3362</v>
      </c>
      <c r="C3971" s="14">
        <v>0</v>
      </c>
      <c r="D3971" s="14">
        <v>0</v>
      </c>
      <c r="E3971" s="14">
        <v>0</v>
      </c>
      <c r="F3971" s="14">
        <v>0</v>
      </c>
      <c r="G3971" s="11">
        <f t="shared" si="246"/>
        <v>0</v>
      </c>
      <c r="H3971" s="12">
        <f t="shared" si="247"/>
        <v>0</v>
      </c>
      <c r="I3971" s="324" t="s">
        <v>4039</v>
      </c>
      <c r="J3971" s="17">
        <f>VLOOKUP(A3971,'TB 2023'!B:J,9,0)</f>
        <v>0</v>
      </c>
      <c r="K3971" s="18">
        <f t="shared" si="249"/>
        <v>0</v>
      </c>
      <c r="L3971" s="17">
        <f>VLOOKUP(A3971,'TB 2023'!B:M,12,0)</f>
        <v>0</v>
      </c>
      <c r="M3971" s="18">
        <f t="shared" si="248"/>
        <v>0</v>
      </c>
      <c r="N3971" s="14" t="e">
        <f>VLOOKUP(A3971,[1]Sheet1!$A$1:$D$65536,4,0)</f>
        <v>#N/A</v>
      </c>
      <c r="P3971" s="14" t="s">
        <v>90</v>
      </c>
    </row>
    <row r="3972" spans="1:16" ht="12.75" hidden="1" customHeight="1">
      <c r="A3972" s="13">
        <v>61010101019</v>
      </c>
      <c r="B3972" s="14" t="s">
        <v>3363</v>
      </c>
      <c r="C3972" s="14">
        <v>7086.1500000000005</v>
      </c>
      <c r="D3972" s="14">
        <v>0</v>
      </c>
      <c r="E3972" s="14">
        <v>0</v>
      </c>
      <c r="F3972" s="14">
        <v>5049.9000000000005</v>
      </c>
      <c r="G3972" s="11">
        <f t="shared" si="246"/>
        <v>2036.25</v>
      </c>
      <c r="H3972" s="12">
        <f t="shared" si="247"/>
        <v>0</v>
      </c>
      <c r="I3972" s="324" t="s">
        <v>4039</v>
      </c>
      <c r="J3972" s="17">
        <f>VLOOKUP(A3972,'TB 2023'!B:J,9,0)</f>
        <v>7086.1500000000005</v>
      </c>
      <c r="K3972" s="18">
        <f t="shared" si="249"/>
        <v>0</v>
      </c>
      <c r="L3972" s="17">
        <f>VLOOKUP(A3972,'TB 2023'!B:M,12,0)</f>
        <v>5049.9000000000005</v>
      </c>
      <c r="M3972" s="18">
        <f t="shared" si="248"/>
        <v>0</v>
      </c>
      <c r="N3972" s="14" t="e">
        <f>VLOOKUP(A3972,[1]Sheet1!$A$1:$D$65536,4,0)</f>
        <v>#N/A</v>
      </c>
      <c r="P3972" s="14" t="s">
        <v>90</v>
      </c>
    </row>
    <row r="3973" spans="1:16" ht="12.75" hidden="1" customHeight="1">
      <c r="A3973" s="13">
        <v>61010101020</v>
      </c>
      <c r="B3973" s="14" t="s">
        <v>3364</v>
      </c>
      <c r="C3973" s="14">
        <v>0</v>
      </c>
      <c r="D3973" s="14">
        <v>0</v>
      </c>
      <c r="E3973" s="14">
        <v>0</v>
      </c>
      <c r="F3973" s="14">
        <v>0</v>
      </c>
      <c r="G3973" s="11">
        <f t="shared" si="246"/>
        <v>0</v>
      </c>
      <c r="H3973" s="12">
        <f t="shared" si="247"/>
        <v>0</v>
      </c>
      <c r="I3973" s="324" t="s">
        <v>4039</v>
      </c>
      <c r="J3973" s="17">
        <f>VLOOKUP(A3973,'TB 2023'!B:J,9,0)</f>
        <v>0</v>
      </c>
      <c r="K3973" s="18">
        <f t="shared" si="249"/>
        <v>0</v>
      </c>
      <c r="L3973" s="17">
        <f>VLOOKUP(A3973,'TB 2023'!B:M,12,0)</f>
        <v>0</v>
      </c>
      <c r="M3973" s="18">
        <f t="shared" si="248"/>
        <v>0</v>
      </c>
      <c r="N3973" s="14" t="e">
        <f>VLOOKUP(A3973,[1]Sheet1!$A$1:$D$65536,4,0)</f>
        <v>#N/A</v>
      </c>
      <c r="P3973" s="14" t="s">
        <v>90</v>
      </c>
    </row>
    <row r="3974" spans="1:16" ht="12.75" hidden="1" customHeight="1">
      <c r="A3974" s="13">
        <v>61010101021</v>
      </c>
      <c r="B3974" s="14" t="s">
        <v>3365</v>
      </c>
      <c r="C3974" s="14">
        <v>3187.5</v>
      </c>
      <c r="D3974" s="14">
        <v>0</v>
      </c>
      <c r="E3974" s="14">
        <v>1968.75</v>
      </c>
      <c r="F3974" s="14">
        <v>0</v>
      </c>
      <c r="G3974" s="11">
        <f t="shared" ref="G3974:G4037" si="250">IF((C3974+E3974)-(D3974+F3974)&lt;0,0,(C3974+E3974)-(D3974+F3974))</f>
        <v>5156.25</v>
      </c>
      <c r="H3974" s="12">
        <f t="shared" ref="H3974:H4037" si="251">-IF((C3974+E3974)-(D3974+F3974)&lt;0,(C3974+E3974)-(D3974+F3974),0)</f>
        <v>0</v>
      </c>
      <c r="I3974" s="324" t="s">
        <v>4039</v>
      </c>
      <c r="J3974" s="17">
        <f>VLOOKUP(A3974,'TB 2023'!B:J,9,0)</f>
        <v>3187.5</v>
      </c>
      <c r="K3974" s="18">
        <f t="shared" si="249"/>
        <v>0</v>
      </c>
      <c r="L3974" s="17">
        <f>VLOOKUP(A3974,'TB 2023'!B:M,12,0)</f>
        <v>0</v>
      </c>
      <c r="M3974" s="18">
        <f t="shared" ref="M3974:M4016" si="252">L3974-F3974</f>
        <v>0</v>
      </c>
      <c r="N3974" s="14" t="e">
        <f>VLOOKUP(A3974,[1]Sheet1!$A$1:$D$65536,4,0)</f>
        <v>#N/A</v>
      </c>
      <c r="P3974" s="14" t="s">
        <v>90</v>
      </c>
    </row>
    <row r="3975" spans="1:16" ht="12.75" hidden="1" customHeight="1">
      <c r="A3975" s="13">
        <v>61010101022</v>
      </c>
      <c r="B3975" s="14" t="s">
        <v>3366</v>
      </c>
      <c r="C3975" s="14">
        <v>0</v>
      </c>
      <c r="D3975" s="14">
        <v>0</v>
      </c>
      <c r="E3975" s="14">
        <v>214.78</v>
      </c>
      <c r="F3975" s="14">
        <v>214.78</v>
      </c>
      <c r="G3975" s="11">
        <f t="shared" si="250"/>
        <v>0</v>
      </c>
      <c r="H3975" s="12">
        <f t="shared" si="251"/>
        <v>0</v>
      </c>
      <c r="I3975" s="324" t="s">
        <v>4039</v>
      </c>
      <c r="J3975" s="17">
        <f>VLOOKUP(A3975,'TB 2023'!B:J,9,0)</f>
        <v>0</v>
      </c>
      <c r="K3975" s="18">
        <f t="shared" si="249"/>
        <v>0</v>
      </c>
      <c r="L3975" s="17">
        <f>VLOOKUP(A3975,'TB 2023'!B:M,12,0)</f>
        <v>214.78</v>
      </c>
      <c r="M3975" s="18">
        <f t="shared" si="252"/>
        <v>0</v>
      </c>
      <c r="N3975" s="14" t="e">
        <f>VLOOKUP(A3975,[1]Sheet1!$A$1:$D$65536,4,0)</f>
        <v>#N/A</v>
      </c>
      <c r="P3975" s="14" t="s">
        <v>90</v>
      </c>
    </row>
    <row r="3976" spans="1:16" ht="12.75" hidden="1" customHeight="1">
      <c r="A3976" s="13">
        <v>61010101023</v>
      </c>
      <c r="B3976" s="14" t="s">
        <v>3367</v>
      </c>
      <c r="C3976" s="14">
        <v>0</v>
      </c>
      <c r="D3976" s="14">
        <v>0</v>
      </c>
      <c r="E3976" s="14">
        <v>138459.84</v>
      </c>
      <c r="F3976" s="14">
        <v>138459.84</v>
      </c>
      <c r="G3976" s="11">
        <f t="shared" si="250"/>
        <v>0</v>
      </c>
      <c r="H3976" s="12">
        <f t="shared" si="251"/>
        <v>0</v>
      </c>
      <c r="I3976" s="324" t="s">
        <v>4039</v>
      </c>
      <c r="J3976" s="17">
        <f>VLOOKUP(A3976,'TB 2023'!B:J,9,0)</f>
        <v>0</v>
      </c>
      <c r="K3976" s="18">
        <f t="shared" si="249"/>
        <v>0</v>
      </c>
      <c r="L3976" s="17">
        <f>VLOOKUP(A3976,'TB 2023'!B:M,12,0)</f>
        <v>138459.84</v>
      </c>
      <c r="M3976" s="18">
        <f t="shared" si="252"/>
        <v>0</v>
      </c>
      <c r="N3976" s="14" t="e">
        <f>VLOOKUP(A3976,[1]Sheet1!$A$1:$D$65536,4,0)</f>
        <v>#N/A</v>
      </c>
      <c r="P3976" s="14" t="s">
        <v>90</v>
      </c>
    </row>
    <row r="3977" spans="1:16" ht="12.75" hidden="1" customHeight="1">
      <c r="A3977" s="13">
        <v>61010101024</v>
      </c>
      <c r="B3977" s="14" t="s">
        <v>3368</v>
      </c>
      <c r="C3977" s="14">
        <v>0</v>
      </c>
      <c r="D3977" s="14">
        <v>0</v>
      </c>
      <c r="E3977" s="14">
        <v>24224.27</v>
      </c>
      <c r="F3977" s="14">
        <v>24224.27</v>
      </c>
      <c r="G3977" s="11">
        <f t="shared" si="250"/>
        <v>0</v>
      </c>
      <c r="H3977" s="12">
        <f t="shared" si="251"/>
        <v>0</v>
      </c>
      <c r="I3977" s="324" t="s">
        <v>4039</v>
      </c>
      <c r="J3977" s="17">
        <f>VLOOKUP(A3977,'TB 2023'!B:J,9,0)</f>
        <v>0</v>
      </c>
      <c r="K3977" s="18">
        <f t="shared" si="249"/>
        <v>0</v>
      </c>
      <c r="L3977" s="17">
        <f>VLOOKUP(A3977,'TB 2023'!B:M,12,0)</f>
        <v>24224.27</v>
      </c>
      <c r="M3977" s="18">
        <f t="shared" si="252"/>
        <v>0</v>
      </c>
      <c r="N3977" s="14" t="e">
        <f>VLOOKUP(A3977,[1]Sheet1!$A$1:$D$65536,4,0)</f>
        <v>#N/A</v>
      </c>
      <c r="P3977" s="14" t="s">
        <v>90</v>
      </c>
    </row>
    <row r="3978" spans="1:16" ht="12.75" hidden="1" customHeight="1">
      <c r="A3978" s="13">
        <v>61010101025</v>
      </c>
      <c r="B3978" s="14" t="s">
        <v>3369</v>
      </c>
      <c r="C3978" s="14">
        <v>0</v>
      </c>
      <c r="D3978" s="14">
        <v>0</v>
      </c>
      <c r="E3978" s="14">
        <v>7563.4000000000005</v>
      </c>
      <c r="F3978" s="14">
        <v>7563.4000000000005</v>
      </c>
      <c r="G3978" s="11">
        <f t="shared" si="250"/>
        <v>0</v>
      </c>
      <c r="H3978" s="12">
        <f t="shared" si="251"/>
        <v>0</v>
      </c>
      <c r="I3978" s="324" t="s">
        <v>4039</v>
      </c>
      <c r="J3978" s="17">
        <f>VLOOKUP(A3978,'TB 2023'!B:J,9,0)</f>
        <v>0</v>
      </c>
      <c r="K3978" s="18">
        <f t="shared" si="249"/>
        <v>0</v>
      </c>
      <c r="L3978" s="17">
        <f>VLOOKUP(A3978,'TB 2023'!B:M,12,0)</f>
        <v>7563.4000000000005</v>
      </c>
      <c r="M3978" s="18">
        <f t="shared" si="252"/>
        <v>0</v>
      </c>
      <c r="N3978" s="14" t="e">
        <f>VLOOKUP(A3978,[1]Sheet1!$A$1:$D$65536,4,0)</f>
        <v>#N/A</v>
      </c>
      <c r="P3978" s="14" t="s">
        <v>90</v>
      </c>
    </row>
    <row r="3979" spans="1:16" ht="12.75" hidden="1" customHeight="1">
      <c r="A3979" s="13">
        <v>61010102001</v>
      </c>
      <c r="B3979" s="14" t="s">
        <v>3370</v>
      </c>
      <c r="C3979" s="14">
        <v>42600</v>
      </c>
      <c r="D3979" s="14">
        <v>0</v>
      </c>
      <c r="E3979" s="14">
        <v>113200</v>
      </c>
      <c r="F3979" s="14">
        <v>89605.81</v>
      </c>
      <c r="G3979" s="11">
        <f t="shared" si="250"/>
        <v>66194.19</v>
      </c>
      <c r="H3979" s="12">
        <f t="shared" si="251"/>
        <v>0</v>
      </c>
      <c r="I3979" s="324" t="s">
        <v>4039</v>
      </c>
      <c r="J3979" s="17">
        <f>VLOOKUP(A3979,'TB 2023'!B:J,9,0)</f>
        <v>42600</v>
      </c>
      <c r="K3979" s="18">
        <f t="shared" si="249"/>
        <v>0</v>
      </c>
      <c r="L3979" s="17">
        <f>VLOOKUP(A3979,'TB 2023'!B:M,12,0)</f>
        <v>89605.81</v>
      </c>
      <c r="M3979" s="18">
        <f t="shared" si="252"/>
        <v>0</v>
      </c>
      <c r="N3979" s="14" t="e">
        <f>VLOOKUP(A3979,[1]Sheet1!$A$1:$D$65536,4,0)</f>
        <v>#N/A</v>
      </c>
      <c r="P3979" s="14" t="s">
        <v>90</v>
      </c>
    </row>
    <row r="3980" spans="1:16" ht="12.75" hidden="1" customHeight="1">
      <c r="A3980" s="13">
        <v>61010102002</v>
      </c>
      <c r="B3980" s="14" t="s">
        <v>3371</v>
      </c>
      <c r="C3980" s="14">
        <v>0</v>
      </c>
      <c r="D3980" s="14">
        <v>0</v>
      </c>
      <c r="E3980" s="14">
        <v>0</v>
      </c>
      <c r="F3980" s="14">
        <v>0</v>
      </c>
      <c r="G3980" s="11">
        <f t="shared" si="250"/>
        <v>0</v>
      </c>
      <c r="H3980" s="12">
        <f t="shared" si="251"/>
        <v>0</v>
      </c>
      <c r="I3980" s="324" t="s">
        <v>4039</v>
      </c>
      <c r="J3980" s="17">
        <f>VLOOKUP(A3980,'TB 2023'!B:J,9,0)</f>
        <v>0</v>
      </c>
      <c r="K3980" s="18">
        <f t="shared" si="249"/>
        <v>0</v>
      </c>
      <c r="L3980" s="17">
        <f>VLOOKUP(A3980,'TB 2023'!B:M,12,0)</f>
        <v>0</v>
      </c>
      <c r="M3980" s="18">
        <f t="shared" si="252"/>
        <v>0</v>
      </c>
      <c r="N3980" s="14" t="e">
        <f>VLOOKUP(A3980,[1]Sheet1!$A$1:$D$65536,4,0)</f>
        <v>#N/A</v>
      </c>
      <c r="P3980" s="14" t="s">
        <v>90</v>
      </c>
    </row>
    <row r="3981" spans="1:16" ht="12.75" hidden="1" customHeight="1">
      <c r="A3981" s="13">
        <v>61010103001</v>
      </c>
      <c r="B3981" s="14" t="s">
        <v>3372</v>
      </c>
      <c r="C3981" s="14">
        <v>1100</v>
      </c>
      <c r="D3981" s="14">
        <v>0</v>
      </c>
      <c r="E3981" s="14">
        <v>1850.43</v>
      </c>
      <c r="F3981" s="14">
        <v>2550.4299999999998</v>
      </c>
      <c r="G3981" s="11">
        <f t="shared" si="250"/>
        <v>400.00000000000045</v>
      </c>
      <c r="H3981" s="12">
        <f t="shared" si="251"/>
        <v>0</v>
      </c>
      <c r="I3981" s="324" t="s">
        <v>4039</v>
      </c>
      <c r="J3981" s="17">
        <f>VLOOKUP(A3981,'TB 2023'!B:J,9,0)</f>
        <v>1100</v>
      </c>
      <c r="K3981" s="18">
        <f t="shared" si="249"/>
        <v>0</v>
      </c>
      <c r="L3981" s="17">
        <f>VLOOKUP(A3981,'TB 2023'!B:M,12,0)</f>
        <v>2550.4299999999998</v>
      </c>
      <c r="M3981" s="18">
        <f t="shared" si="252"/>
        <v>0</v>
      </c>
      <c r="N3981" s="14" t="e">
        <f>VLOOKUP(A3981,[1]Sheet1!$A$1:$D$65536,4,0)</f>
        <v>#N/A</v>
      </c>
      <c r="P3981" s="14" t="s">
        <v>90</v>
      </c>
    </row>
    <row r="3982" spans="1:16" ht="12.75" hidden="1" customHeight="1">
      <c r="A3982" s="13">
        <v>61010103002</v>
      </c>
      <c r="B3982" s="14" t="s">
        <v>3373</v>
      </c>
      <c r="C3982" s="14">
        <v>896.7</v>
      </c>
      <c r="D3982" s="14">
        <v>0</v>
      </c>
      <c r="E3982" s="14">
        <v>0</v>
      </c>
      <c r="F3982" s="14">
        <v>896.7</v>
      </c>
      <c r="G3982" s="11">
        <f t="shared" si="250"/>
        <v>0</v>
      </c>
      <c r="H3982" s="12">
        <f t="shared" si="251"/>
        <v>0</v>
      </c>
      <c r="I3982" s="324" t="s">
        <v>4039</v>
      </c>
      <c r="J3982" s="17">
        <f>VLOOKUP(A3982,'TB 2023'!B:J,9,0)</f>
        <v>896.7</v>
      </c>
      <c r="K3982" s="18">
        <f t="shared" si="249"/>
        <v>0</v>
      </c>
      <c r="L3982" s="17">
        <f>VLOOKUP(A3982,'TB 2023'!B:M,12,0)</f>
        <v>896.7</v>
      </c>
      <c r="M3982" s="18">
        <f t="shared" si="252"/>
        <v>0</v>
      </c>
      <c r="N3982" s="14" t="e">
        <f>VLOOKUP(A3982,[1]Sheet1!$A$1:$D$65536,4,0)</f>
        <v>#N/A</v>
      </c>
      <c r="P3982" s="14" t="s">
        <v>90</v>
      </c>
    </row>
    <row r="3983" spans="1:16" ht="12.75" hidden="1" customHeight="1">
      <c r="A3983" s="13">
        <v>61010103003</v>
      </c>
      <c r="B3983" s="14" t="s">
        <v>3374</v>
      </c>
      <c r="C3983" s="14">
        <v>0</v>
      </c>
      <c r="D3983" s="14">
        <v>0</v>
      </c>
      <c r="E3983" s="14">
        <v>0</v>
      </c>
      <c r="F3983" s="14">
        <v>0</v>
      </c>
      <c r="G3983" s="11">
        <f t="shared" si="250"/>
        <v>0</v>
      </c>
      <c r="H3983" s="12">
        <f t="shared" si="251"/>
        <v>0</v>
      </c>
      <c r="I3983" s="324" t="s">
        <v>4039</v>
      </c>
      <c r="J3983" s="17">
        <f>VLOOKUP(A3983,'TB 2023'!B:J,9,0)</f>
        <v>0</v>
      </c>
      <c r="K3983" s="18">
        <f t="shared" si="249"/>
        <v>0</v>
      </c>
      <c r="L3983" s="17">
        <f>VLOOKUP(A3983,'TB 2023'!B:M,12,0)</f>
        <v>0</v>
      </c>
      <c r="M3983" s="18">
        <f t="shared" si="252"/>
        <v>0</v>
      </c>
      <c r="N3983" s="14" t="e">
        <f>VLOOKUP(A3983,[1]Sheet1!$A$1:$D$65536,4,0)</f>
        <v>#N/A</v>
      </c>
      <c r="P3983" s="14" t="s">
        <v>90</v>
      </c>
    </row>
    <row r="3984" spans="1:16" ht="12.75" hidden="1" customHeight="1">
      <c r="A3984" s="13">
        <v>61010103004</v>
      </c>
      <c r="B3984" s="14" t="s">
        <v>3375</v>
      </c>
      <c r="C3984" s="14">
        <v>4483.5</v>
      </c>
      <c r="D3984" s="14">
        <v>0</v>
      </c>
      <c r="E3984" s="14">
        <v>0</v>
      </c>
      <c r="F3984" s="14">
        <v>1483.5</v>
      </c>
      <c r="G3984" s="11">
        <f t="shared" si="250"/>
        <v>3000</v>
      </c>
      <c r="H3984" s="12">
        <f t="shared" si="251"/>
        <v>0</v>
      </c>
      <c r="I3984" s="324" t="s">
        <v>4039</v>
      </c>
      <c r="J3984" s="17">
        <f>VLOOKUP(A3984,'TB 2023'!B:J,9,0)</f>
        <v>4483.5</v>
      </c>
      <c r="K3984" s="18">
        <f t="shared" si="249"/>
        <v>0</v>
      </c>
      <c r="L3984" s="17">
        <f>VLOOKUP(A3984,'TB 2023'!B:M,12,0)</f>
        <v>1483.5</v>
      </c>
      <c r="M3984" s="18">
        <f t="shared" si="252"/>
        <v>0</v>
      </c>
      <c r="N3984" s="14" t="e">
        <f>VLOOKUP(A3984,[1]Sheet1!$A$1:$D$65536,4,0)</f>
        <v>#N/A</v>
      </c>
      <c r="P3984" s="14" t="s">
        <v>90</v>
      </c>
    </row>
    <row r="3985" spans="1:16" ht="12.75" hidden="1" customHeight="1">
      <c r="A3985" s="13">
        <v>61010103005</v>
      </c>
      <c r="B3985" s="14" t="s">
        <v>3376</v>
      </c>
      <c r="C3985" s="14">
        <v>896.7</v>
      </c>
      <c r="D3985" s="14">
        <v>0</v>
      </c>
      <c r="E3985" s="14">
        <v>5146.08</v>
      </c>
      <c r="F3985" s="14">
        <v>5042.78</v>
      </c>
      <c r="G3985" s="11">
        <f t="shared" si="250"/>
        <v>1000</v>
      </c>
      <c r="H3985" s="12">
        <f t="shared" si="251"/>
        <v>0</v>
      </c>
      <c r="I3985" s="324" t="s">
        <v>4039</v>
      </c>
      <c r="J3985" s="17">
        <f>VLOOKUP(A3985,'TB 2023'!B:J,9,0)</f>
        <v>896.7</v>
      </c>
      <c r="K3985" s="18">
        <f t="shared" si="249"/>
        <v>0</v>
      </c>
      <c r="L3985" s="17">
        <f>VLOOKUP(A3985,'TB 2023'!B:M,12,0)</f>
        <v>5042.78</v>
      </c>
      <c r="M3985" s="18">
        <f t="shared" si="252"/>
        <v>0</v>
      </c>
      <c r="N3985" s="14" t="e">
        <f>VLOOKUP(A3985,[1]Sheet1!$A$1:$D$65536,4,0)</f>
        <v>#N/A</v>
      </c>
      <c r="P3985" s="14" t="s">
        <v>90</v>
      </c>
    </row>
    <row r="3986" spans="1:16" ht="12.75" hidden="1" customHeight="1">
      <c r="A3986" s="13">
        <v>61010103006</v>
      </c>
      <c r="B3986" s="14" t="s">
        <v>3377</v>
      </c>
      <c r="C3986" s="14">
        <v>0</v>
      </c>
      <c r="D3986" s="14">
        <v>0</v>
      </c>
      <c r="E3986" s="14">
        <v>0</v>
      </c>
      <c r="F3986" s="14">
        <v>0</v>
      </c>
      <c r="G3986" s="11">
        <f t="shared" si="250"/>
        <v>0</v>
      </c>
      <c r="H3986" s="12">
        <f t="shared" si="251"/>
        <v>0</v>
      </c>
      <c r="I3986" s="324" t="s">
        <v>4039</v>
      </c>
      <c r="J3986" s="17">
        <f>VLOOKUP(A3986,'TB 2023'!B:J,9,0)</f>
        <v>0</v>
      </c>
      <c r="K3986" s="18">
        <f t="shared" si="249"/>
        <v>0</v>
      </c>
      <c r="L3986" s="17">
        <f>VLOOKUP(A3986,'TB 2023'!B:M,12,0)</f>
        <v>0</v>
      </c>
      <c r="M3986" s="18">
        <f t="shared" si="252"/>
        <v>0</v>
      </c>
      <c r="N3986" s="14" t="e">
        <f>VLOOKUP(A3986,[1]Sheet1!$A$1:$D$65536,4,0)</f>
        <v>#N/A</v>
      </c>
      <c r="P3986" s="14" t="s">
        <v>90</v>
      </c>
    </row>
    <row r="3987" spans="1:16" ht="12.75" hidden="1" customHeight="1">
      <c r="A3987" s="13">
        <v>61010103007</v>
      </c>
      <c r="B3987" s="14" t="s">
        <v>3378</v>
      </c>
      <c r="C3987" s="14">
        <v>896.7</v>
      </c>
      <c r="D3987" s="14">
        <v>0</v>
      </c>
      <c r="E3987" s="14">
        <v>0</v>
      </c>
      <c r="F3987" s="14">
        <v>896.7</v>
      </c>
      <c r="G3987" s="11">
        <f t="shared" si="250"/>
        <v>0</v>
      </c>
      <c r="H3987" s="12">
        <f t="shared" si="251"/>
        <v>0</v>
      </c>
      <c r="I3987" s="324" t="s">
        <v>4039</v>
      </c>
      <c r="J3987" s="17">
        <f>VLOOKUP(A3987,'TB 2023'!B:J,9,0)</f>
        <v>896.7</v>
      </c>
      <c r="K3987" s="18">
        <f t="shared" si="249"/>
        <v>0</v>
      </c>
      <c r="L3987" s="17">
        <f>VLOOKUP(A3987,'TB 2023'!B:M,12,0)</f>
        <v>896.7</v>
      </c>
      <c r="M3987" s="18">
        <f t="shared" si="252"/>
        <v>0</v>
      </c>
      <c r="N3987" s="14" t="e">
        <f>VLOOKUP(A3987,[1]Sheet1!$A$1:$D$65536,4,0)</f>
        <v>#N/A</v>
      </c>
      <c r="P3987" s="14" t="s">
        <v>90</v>
      </c>
    </row>
    <row r="3988" spans="1:16" ht="12.75" hidden="1" customHeight="1">
      <c r="A3988" s="13">
        <v>61010103008</v>
      </c>
      <c r="B3988" s="14" t="s">
        <v>3379</v>
      </c>
      <c r="C3988" s="14">
        <v>0</v>
      </c>
      <c r="D3988" s="14">
        <v>0</v>
      </c>
      <c r="E3988" s="14">
        <v>0</v>
      </c>
      <c r="F3988" s="14">
        <v>0</v>
      </c>
      <c r="G3988" s="11">
        <f t="shared" si="250"/>
        <v>0</v>
      </c>
      <c r="H3988" s="12">
        <f t="shared" si="251"/>
        <v>0</v>
      </c>
      <c r="I3988" s="324" t="s">
        <v>4039</v>
      </c>
      <c r="J3988" s="17">
        <f>VLOOKUP(A3988,'TB 2023'!B:J,9,0)</f>
        <v>0</v>
      </c>
      <c r="K3988" s="18">
        <f t="shared" si="249"/>
        <v>0</v>
      </c>
      <c r="L3988" s="17">
        <f>VLOOKUP(A3988,'TB 2023'!B:M,12,0)</f>
        <v>0</v>
      </c>
      <c r="M3988" s="18">
        <f t="shared" si="252"/>
        <v>0</v>
      </c>
      <c r="N3988" s="14" t="e">
        <f>VLOOKUP(A3988,[1]Sheet1!$A$1:$D$65536,4,0)</f>
        <v>#N/A</v>
      </c>
      <c r="P3988" s="14" t="s">
        <v>90</v>
      </c>
    </row>
    <row r="3989" spans="1:16" ht="12.75" hidden="1" customHeight="1">
      <c r="A3989" s="13">
        <v>61010103009</v>
      </c>
      <c r="B3989" s="14" t="s">
        <v>3380</v>
      </c>
      <c r="C3989" s="14">
        <v>4483.5</v>
      </c>
      <c r="D3989" s="14">
        <v>0</v>
      </c>
      <c r="E3989" s="14">
        <v>0</v>
      </c>
      <c r="F3989" s="14">
        <v>2483.5</v>
      </c>
      <c r="G3989" s="11">
        <f t="shared" si="250"/>
        <v>2000</v>
      </c>
      <c r="H3989" s="12">
        <f t="shared" si="251"/>
        <v>0</v>
      </c>
      <c r="I3989" s="324" t="s">
        <v>4039</v>
      </c>
      <c r="J3989" s="17">
        <f>VLOOKUP(A3989,'TB 2023'!B:J,9,0)</f>
        <v>4483.5</v>
      </c>
      <c r="K3989" s="18">
        <f t="shared" si="249"/>
        <v>0</v>
      </c>
      <c r="L3989" s="17">
        <f>VLOOKUP(A3989,'TB 2023'!B:M,12,0)</f>
        <v>2483.5</v>
      </c>
      <c r="M3989" s="18">
        <f t="shared" si="252"/>
        <v>0</v>
      </c>
      <c r="N3989" s="14" t="e">
        <f>VLOOKUP(A3989,[1]Sheet1!$A$1:$D$65536,4,0)</f>
        <v>#N/A</v>
      </c>
      <c r="P3989" s="14" t="s">
        <v>90</v>
      </c>
    </row>
    <row r="3990" spans="1:16" ht="12.75" hidden="1" customHeight="1">
      <c r="A3990" s="13">
        <v>61010103010</v>
      </c>
      <c r="B3990" s="14" t="s">
        <v>3381</v>
      </c>
      <c r="C3990" s="14">
        <v>0</v>
      </c>
      <c r="D3990" s="14">
        <v>0</v>
      </c>
      <c r="E3990" s="14">
        <v>67.83</v>
      </c>
      <c r="F3990" s="14">
        <v>67.83</v>
      </c>
      <c r="G3990" s="11">
        <f t="shared" si="250"/>
        <v>0</v>
      </c>
      <c r="H3990" s="12">
        <f t="shared" si="251"/>
        <v>0</v>
      </c>
      <c r="I3990" s="324" t="s">
        <v>4039</v>
      </c>
      <c r="J3990" s="17">
        <f>VLOOKUP(A3990,'TB 2023'!B:J,9,0)</f>
        <v>0</v>
      </c>
      <c r="K3990" s="18">
        <f t="shared" si="249"/>
        <v>0</v>
      </c>
      <c r="L3990" s="17">
        <f>VLOOKUP(A3990,'TB 2023'!B:M,12,0)</f>
        <v>67.83</v>
      </c>
      <c r="M3990" s="18">
        <f t="shared" si="252"/>
        <v>0</v>
      </c>
      <c r="N3990" s="14" t="e">
        <f>VLOOKUP(A3990,[1]Sheet1!$A$1:$D$65536,4,0)</f>
        <v>#N/A</v>
      </c>
      <c r="P3990" s="14" t="s">
        <v>90</v>
      </c>
    </row>
    <row r="3991" spans="1:16" ht="12.75" hidden="1" customHeight="1">
      <c r="A3991" s="13">
        <v>61010103021</v>
      </c>
      <c r="B3991" s="14" t="s">
        <v>3382</v>
      </c>
      <c r="C3991" s="14">
        <v>0</v>
      </c>
      <c r="D3991" s="14">
        <v>0</v>
      </c>
      <c r="E3991" s="14">
        <v>8.7000000000000011</v>
      </c>
      <c r="F3991" s="14">
        <v>8.7000000000000011</v>
      </c>
      <c r="G3991" s="11">
        <f t="shared" si="250"/>
        <v>0</v>
      </c>
      <c r="H3991" s="12">
        <f t="shared" si="251"/>
        <v>0</v>
      </c>
      <c r="I3991" s="324" t="s">
        <v>4039</v>
      </c>
      <c r="J3991" s="17">
        <f>VLOOKUP(A3991,'TB 2023'!B:J,9,0)</f>
        <v>0</v>
      </c>
      <c r="K3991" s="18">
        <f t="shared" si="249"/>
        <v>0</v>
      </c>
      <c r="L3991" s="17">
        <f>VLOOKUP(A3991,'TB 2023'!B:M,12,0)</f>
        <v>8.7000000000000011</v>
      </c>
      <c r="M3991" s="18">
        <f t="shared" si="252"/>
        <v>0</v>
      </c>
      <c r="N3991" s="14" t="e">
        <f>VLOOKUP(A3991,[1]Sheet1!$A$1:$D$65536,4,0)</f>
        <v>#N/A</v>
      </c>
      <c r="P3991" s="14" t="s">
        <v>90</v>
      </c>
    </row>
    <row r="3992" spans="1:16" ht="12.75" hidden="1" customHeight="1">
      <c r="A3992" s="13">
        <v>61010103022</v>
      </c>
      <c r="B3992" s="14" t="s">
        <v>3383</v>
      </c>
      <c r="C3992" s="14">
        <v>0</v>
      </c>
      <c r="D3992" s="14">
        <v>0</v>
      </c>
      <c r="E3992" s="14">
        <v>0</v>
      </c>
      <c r="F3992" s="14">
        <v>0</v>
      </c>
      <c r="G3992" s="11">
        <f t="shared" si="250"/>
        <v>0</v>
      </c>
      <c r="H3992" s="12">
        <f t="shared" si="251"/>
        <v>0</v>
      </c>
      <c r="I3992" s="324" t="s">
        <v>4039</v>
      </c>
      <c r="J3992" s="17">
        <f>VLOOKUP(A3992,'TB 2023'!B:J,9,0)</f>
        <v>0</v>
      </c>
      <c r="K3992" s="18">
        <f t="shared" si="249"/>
        <v>0</v>
      </c>
      <c r="L3992" s="17">
        <f>VLOOKUP(A3992,'TB 2023'!B:M,12,0)</f>
        <v>0</v>
      </c>
      <c r="M3992" s="18">
        <f t="shared" si="252"/>
        <v>0</v>
      </c>
      <c r="N3992" s="14" t="e">
        <f>VLOOKUP(A3992,[1]Sheet1!$A$1:$D$65536,4,0)</f>
        <v>#N/A</v>
      </c>
      <c r="P3992" s="14" t="s">
        <v>90</v>
      </c>
    </row>
    <row r="3993" spans="1:16" ht="12.75" hidden="1" customHeight="1">
      <c r="A3993" s="13">
        <v>61010103023</v>
      </c>
      <c r="B3993" s="14" t="s">
        <v>3384</v>
      </c>
      <c r="C3993" s="14">
        <v>560</v>
      </c>
      <c r="D3993" s="14">
        <v>0</v>
      </c>
      <c r="E3993" s="14">
        <v>0</v>
      </c>
      <c r="F3993" s="14">
        <v>260</v>
      </c>
      <c r="G3993" s="11">
        <f t="shared" si="250"/>
        <v>300</v>
      </c>
      <c r="H3993" s="12">
        <f t="shared" si="251"/>
        <v>0</v>
      </c>
      <c r="I3993" s="324" t="s">
        <v>4039</v>
      </c>
      <c r="J3993" s="17">
        <f>VLOOKUP(A3993,'TB 2023'!B:J,9,0)</f>
        <v>560</v>
      </c>
      <c r="K3993" s="18">
        <f>J3993-C3993</f>
        <v>0</v>
      </c>
      <c r="L3993" s="17">
        <f>VLOOKUP(A3993,'TB 2023'!B:M,12,0)</f>
        <v>260</v>
      </c>
      <c r="M3993" s="18">
        <f t="shared" si="252"/>
        <v>0</v>
      </c>
      <c r="N3993" s="14" t="e">
        <f>VLOOKUP(A3993,[1]Sheet1!$A$1:$D$65536,4,0)</f>
        <v>#N/A</v>
      </c>
    </row>
    <row r="3994" spans="1:16" ht="12.75" hidden="1" customHeight="1">
      <c r="A3994" s="13">
        <v>61010103024</v>
      </c>
      <c r="B3994" s="14" t="s">
        <v>3385</v>
      </c>
      <c r="C3994" s="14">
        <v>1400</v>
      </c>
      <c r="D3994" s="14">
        <v>0</v>
      </c>
      <c r="E3994" s="14">
        <v>0</v>
      </c>
      <c r="F3994" s="14">
        <v>1100</v>
      </c>
      <c r="G3994" s="11">
        <f t="shared" si="250"/>
        <v>300</v>
      </c>
      <c r="H3994" s="12">
        <f t="shared" si="251"/>
        <v>0</v>
      </c>
      <c r="I3994" s="324" t="s">
        <v>4039</v>
      </c>
      <c r="J3994" s="17">
        <f>VLOOKUP(A3994,'TB 2023'!B:J,9,0)</f>
        <v>1400</v>
      </c>
      <c r="K3994" s="18">
        <f>J3994-C3994</f>
        <v>0</v>
      </c>
      <c r="L3994" s="17">
        <f>VLOOKUP(A3994,'TB 2023'!B:M,12,0)</f>
        <v>1100</v>
      </c>
      <c r="M3994" s="18">
        <f t="shared" si="252"/>
        <v>0</v>
      </c>
      <c r="N3994" s="14" t="e">
        <f>VLOOKUP(A3994,[1]Sheet1!$A$1:$D$65536,4,0)</f>
        <v>#N/A</v>
      </c>
    </row>
    <row r="3995" spans="1:16" ht="12.75" hidden="1" customHeight="1">
      <c r="A3995" s="13">
        <v>61010103025</v>
      </c>
      <c r="B3995" s="14" t="s">
        <v>3386</v>
      </c>
      <c r="C3995" s="14">
        <v>0</v>
      </c>
      <c r="D3995" s="14">
        <v>0</v>
      </c>
      <c r="E3995" s="14">
        <v>0</v>
      </c>
      <c r="F3995" s="14">
        <v>0</v>
      </c>
      <c r="G3995" s="11">
        <f t="shared" si="250"/>
        <v>0</v>
      </c>
      <c r="H3995" s="12">
        <f t="shared" si="251"/>
        <v>0</v>
      </c>
      <c r="I3995" s="324" t="s">
        <v>4039</v>
      </c>
      <c r="J3995" s="17">
        <f>VLOOKUP(A3995,'TB 2023'!B:J,9,0)</f>
        <v>0</v>
      </c>
      <c r="K3995" s="18">
        <f t="shared" ref="K3995:K4010" si="253">J3995-C3995</f>
        <v>0</v>
      </c>
      <c r="L3995" s="17">
        <f>VLOOKUP(A3995,'TB 2023'!B:M,12,0)</f>
        <v>0</v>
      </c>
      <c r="M3995" s="18">
        <f t="shared" si="252"/>
        <v>0</v>
      </c>
      <c r="N3995" s="14" t="e">
        <f>VLOOKUP(A3995,[1]Sheet1!$A$1:$D$65536,4,0)</f>
        <v>#N/A</v>
      </c>
    </row>
    <row r="3996" spans="1:16" ht="12.75" hidden="1" customHeight="1">
      <c r="A3996" s="13">
        <v>61010103026</v>
      </c>
      <c r="B3996" s="14" t="s">
        <v>3387</v>
      </c>
      <c r="C3996" s="14">
        <v>840</v>
      </c>
      <c r="D3996" s="14">
        <v>0</v>
      </c>
      <c r="E3996" s="14">
        <v>0</v>
      </c>
      <c r="F3996" s="14">
        <v>240</v>
      </c>
      <c r="G3996" s="11">
        <f t="shared" si="250"/>
        <v>600</v>
      </c>
      <c r="H3996" s="12">
        <f t="shared" si="251"/>
        <v>0</v>
      </c>
      <c r="I3996" s="324" t="s">
        <v>4039</v>
      </c>
      <c r="J3996" s="17">
        <f>VLOOKUP(A3996,'TB 2023'!B:J,9,0)</f>
        <v>840</v>
      </c>
      <c r="K3996" s="18">
        <f t="shared" si="253"/>
        <v>0</v>
      </c>
      <c r="L3996" s="17">
        <f>VLOOKUP(A3996,'TB 2023'!B:M,12,0)</f>
        <v>240</v>
      </c>
      <c r="M3996" s="18">
        <f t="shared" si="252"/>
        <v>0</v>
      </c>
      <c r="N3996" s="14" t="e">
        <f>VLOOKUP(A3996,[1]Sheet1!$A$1:$D$65536,4,0)</f>
        <v>#N/A</v>
      </c>
    </row>
    <row r="3997" spans="1:16" ht="12.75" hidden="1" customHeight="1">
      <c r="A3997" s="13">
        <v>61010103027</v>
      </c>
      <c r="B3997" s="14" t="s">
        <v>3388</v>
      </c>
      <c r="C3997" s="14">
        <v>0</v>
      </c>
      <c r="D3997" s="14">
        <v>0</v>
      </c>
      <c r="E3997" s="14">
        <v>0</v>
      </c>
      <c r="F3997" s="14">
        <v>0</v>
      </c>
      <c r="G3997" s="11">
        <f t="shared" si="250"/>
        <v>0</v>
      </c>
      <c r="H3997" s="12">
        <f t="shared" si="251"/>
        <v>0</v>
      </c>
      <c r="I3997" s="324" t="s">
        <v>4039</v>
      </c>
      <c r="J3997" s="17">
        <f>VLOOKUP(A3997,'TB 2023'!B:J,9,0)</f>
        <v>0</v>
      </c>
      <c r="K3997" s="18">
        <f t="shared" si="253"/>
        <v>0</v>
      </c>
      <c r="L3997" s="17">
        <f>VLOOKUP(A3997,'TB 2023'!B:M,12,0)</f>
        <v>0</v>
      </c>
      <c r="M3997" s="18">
        <f t="shared" si="252"/>
        <v>0</v>
      </c>
      <c r="N3997" s="14" t="e">
        <f>VLOOKUP(A3997,[1]Sheet1!$A$1:$D$65536,4,0)</f>
        <v>#N/A</v>
      </c>
    </row>
    <row r="3998" spans="1:16" ht="12.75" hidden="1" customHeight="1">
      <c r="A3998" s="13">
        <v>61010103028</v>
      </c>
      <c r="B3998" s="14" t="s">
        <v>3389</v>
      </c>
      <c r="C3998" s="14">
        <v>560</v>
      </c>
      <c r="D3998" s="14">
        <v>0</v>
      </c>
      <c r="E3998" s="14">
        <v>0</v>
      </c>
      <c r="F3998" s="14">
        <v>260</v>
      </c>
      <c r="G3998" s="11">
        <f t="shared" si="250"/>
        <v>300</v>
      </c>
      <c r="H3998" s="12">
        <f t="shared" si="251"/>
        <v>0</v>
      </c>
      <c r="I3998" s="324" t="s">
        <v>4039</v>
      </c>
      <c r="J3998" s="17">
        <f>VLOOKUP(A3998,'TB 2023'!B:J,9,0)</f>
        <v>560</v>
      </c>
      <c r="K3998" s="18">
        <f t="shared" si="253"/>
        <v>0</v>
      </c>
      <c r="L3998" s="17">
        <f>VLOOKUP(A3998,'TB 2023'!B:M,12,0)</f>
        <v>260</v>
      </c>
      <c r="M3998" s="18">
        <f t="shared" si="252"/>
        <v>0</v>
      </c>
      <c r="N3998" s="14" t="e">
        <f>VLOOKUP(A3998,[1]Sheet1!$A$1:$D$65536,4,0)</f>
        <v>#N/A</v>
      </c>
    </row>
    <row r="3999" spans="1:16" ht="12.75" hidden="1" customHeight="1">
      <c r="A3999" s="13">
        <v>61010103029</v>
      </c>
      <c r="B3999" s="14" t="s">
        <v>3390</v>
      </c>
      <c r="C3999" s="14">
        <v>0</v>
      </c>
      <c r="D3999" s="14">
        <v>0</v>
      </c>
      <c r="E3999" s="14">
        <v>21.740000000000002</v>
      </c>
      <c r="F3999" s="14">
        <v>21.740000000000002</v>
      </c>
      <c r="G3999" s="11">
        <f t="shared" si="250"/>
        <v>0</v>
      </c>
      <c r="H3999" s="12">
        <f t="shared" si="251"/>
        <v>0</v>
      </c>
      <c r="I3999" s="324" t="s">
        <v>4039</v>
      </c>
      <c r="J3999" s="17">
        <f>VLOOKUP(A3999,'TB 2023'!B:J,9,0)</f>
        <v>0</v>
      </c>
      <c r="K3999" s="18">
        <f t="shared" si="253"/>
        <v>0</v>
      </c>
      <c r="L3999" s="17">
        <f>VLOOKUP(A3999,'TB 2023'!B:M,12,0)</f>
        <v>21.740000000000002</v>
      </c>
      <c r="M3999" s="18">
        <f t="shared" si="252"/>
        <v>0</v>
      </c>
      <c r="N3999" s="14" t="e">
        <f>VLOOKUP(A3999,[1]Sheet1!$A$1:$D$65536,4,0)</f>
        <v>#N/A</v>
      </c>
    </row>
    <row r="4000" spans="1:16" ht="12.75" hidden="1" customHeight="1">
      <c r="A4000" s="13">
        <v>61010200001</v>
      </c>
      <c r="B4000" s="14" t="s">
        <v>3391</v>
      </c>
      <c r="C4000" s="14">
        <v>0</v>
      </c>
      <c r="D4000" s="14">
        <v>150041.85</v>
      </c>
      <c r="E4000" s="14">
        <v>1764191.81</v>
      </c>
      <c r="F4000" s="14">
        <v>1533063.94</v>
      </c>
      <c r="G4000" s="11">
        <f t="shared" si="250"/>
        <v>81086.020000000019</v>
      </c>
      <c r="H4000" s="12">
        <f t="shared" si="251"/>
        <v>0</v>
      </c>
      <c r="I4000" s="324" t="s">
        <v>4039</v>
      </c>
      <c r="J4000" s="17">
        <f>VLOOKUP(A4000,'TB 2023'!B:J,9,0)</f>
        <v>0</v>
      </c>
      <c r="K4000" s="18">
        <f t="shared" si="253"/>
        <v>0</v>
      </c>
      <c r="L4000" s="17">
        <f>VLOOKUP(A4000,'TB 2023'!B:M,12,0)</f>
        <v>1533063.94</v>
      </c>
      <c r="M4000" s="18">
        <f t="shared" si="252"/>
        <v>0</v>
      </c>
      <c r="N4000" s="14" t="e">
        <f>VLOOKUP(A4000,[1]Sheet1!$A$1:$D$65536,4,0)</f>
        <v>#N/A</v>
      </c>
    </row>
    <row r="4001" spans="1:14" ht="12.75" hidden="1" customHeight="1">
      <c r="A4001" s="13">
        <v>61010200002</v>
      </c>
      <c r="B4001" s="14" t="s">
        <v>3392</v>
      </c>
      <c r="C4001" s="14">
        <v>0</v>
      </c>
      <c r="D4001" s="14">
        <v>0</v>
      </c>
      <c r="E4001" s="14">
        <v>70187.100000000006</v>
      </c>
      <c r="F4001" s="14">
        <v>15600</v>
      </c>
      <c r="G4001" s="11">
        <f t="shared" si="250"/>
        <v>54587.100000000006</v>
      </c>
      <c r="H4001" s="12">
        <f t="shared" si="251"/>
        <v>0</v>
      </c>
      <c r="I4001" s="324" t="s">
        <v>4039</v>
      </c>
      <c r="J4001" s="17">
        <f>VLOOKUP(A4001,'TB 2023'!B:J,9,0)</f>
        <v>0</v>
      </c>
      <c r="K4001" s="18">
        <f t="shared" si="253"/>
        <v>0</v>
      </c>
      <c r="L4001" s="17">
        <f>VLOOKUP(A4001,'TB 2023'!B:M,12,0)</f>
        <v>15600</v>
      </c>
      <c r="M4001" s="18">
        <f t="shared" si="252"/>
        <v>0</v>
      </c>
      <c r="N4001" s="14" t="e">
        <f>VLOOKUP(A4001,[1]Sheet1!$A$1:$D$65536,4,0)</f>
        <v>#N/A</v>
      </c>
    </row>
    <row r="4002" spans="1:14" ht="12.75" hidden="1" customHeight="1">
      <c r="A4002" s="13">
        <v>61010300001</v>
      </c>
      <c r="B4002" s="14" t="s">
        <v>3393</v>
      </c>
      <c r="C4002" s="14">
        <v>2777.78</v>
      </c>
      <c r="D4002" s="14">
        <v>0</v>
      </c>
      <c r="E4002" s="14">
        <v>575.34</v>
      </c>
      <c r="F4002" s="14">
        <v>2777.78</v>
      </c>
      <c r="G4002" s="11">
        <f t="shared" si="250"/>
        <v>575.34000000000015</v>
      </c>
      <c r="H4002" s="12">
        <f t="shared" si="251"/>
        <v>0</v>
      </c>
      <c r="I4002" s="324" t="s">
        <v>4039</v>
      </c>
      <c r="J4002" s="17">
        <f>VLOOKUP(A4002,'TB 2023'!B:J,9,0)</f>
        <v>2777.78</v>
      </c>
      <c r="K4002" s="18">
        <f t="shared" si="253"/>
        <v>0</v>
      </c>
      <c r="L4002" s="17">
        <f>VLOOKUP(A4002,'TB 2023'!B:M,12,0)</f>
        <v>2777.78</v>
      </c>
      <c r="M4002" s="18">
        <f t="shared" si="252"/>
        <v>0</v>
      </c>
      <c r="N4002" s="14" t="e">
        <f>VLOOKUP(A4002,[1]Sheet1!$A$1:$D$65536,4,0)</f>
        <v>#N/A</v>
      </c>
    </row>
    <row r="4003" spans="1:14" ht="12.75" hidden="1" customHeight="1">
      <c r="A4003" s="13">
        <v>61010300002</v>
      </c>
      <c r="B4003" s="14" t="s">
        <v>3394</v>
      </c>
      <c r="C4003" s="14">
        <v>2629</v>
      </c>
      <c r="D4003" s="14">
        <v>0</v>
      </c>
      <c r="E4003" s="14">
        <v>6166.56</v>
      </c>
      <c r="F4003" s="14">
        <v>2629</v>
      </c>
      <c r="G4003" s="11">
        <f t="shared" si="250"/>
        <v>6166.5600000000013</v>
      </c>
      <c r="H4003" s="12">
        <f t="shared" si="251"/>
        <v>0</v>
      </c>
      <c r="I4003" s="324" t="s">
        <v>4039</v>
      </c>
      <c r="J4003" s="17">
        <f>VLOOKUP(A4003,'TB 2023'!B:J,9,0)</f>
        <v>2629</v>
      </c>
      <c r="K4003" s="18">
        <f t="shared" si="253"/>
        <v>0</v>
      </c>
      <c r="L4003" s="17">
        <f>VLOOKUP(A4003,'TB 2023'!B:M,12,0)</f>
        <v>2629</v>
      </c>
      <c r="M4003" s="18">
        <f t="shared" si="252"/>
        <v>0</v>
      </c>
      <c r="N4003" s="14" t="e">
        <f>VLOOKUP(A4003,[1]Sheet1!$A$1:$D$65536,4,0)</f>
        <v>#N/A</v>
      </c>
    </row>
    <row r="4004" spans="1:14" ht="12.75" hidden="1" customHeight="1">
      <c r="A4004" s="13">
        <v>61010300004</v>
      </c>
      <c r="B4004" s="14" t="s">
        <v>3395</v>
      </c>
      <c r="C4004" s="14">
        <v>1076.75</v>
      </c>
      <c r="D4004" s="14">
        <v>0</v>
      </c>
      <c r="E4004" s="14">
        <v>0</v>
      </c>
      <c r="F4004" s="14">
        <v>1076.75</v>
      </c>
      <c r="G4004" s="11">
        <f t="shared" si="250"/>
        <v>0</v>
      </c>
      <c r="H4004" s="12">
        <f t="shared" si="251"/>
        <v>0</v>
      </c>
      <c r="I4004" s="324" t="s">
        <v>4039</v>
      </c>
      <c r="J4004" s="17">
        <f>VLOOKUP(A4004,'TB 2023'!B:J,9,0)</f>
        <v>1076.75</v>
      </c>
      <c r="K4004" s="18">
        <f t="shared" si="253"/>
        <v>0</v>
      </c>
      <c r="L4004" s="17">
        <f>VLOOKUP(A4004,'TB 2023'!B:M,12,0)</f>
        <v>1076.75</v>
      </c>
      <c r="M4004" s="18">
        <f t="shared" si="252"/>
        <v>0</v>
      </c>
      <c r="N4004" s="14" t="e">
        <f>VLOOKUP(A4004,[1]Sheet1!$A$1:$D$65536,4,0)</f>
        <v>#N/A</v>
      </c>
    </row>
    <row r="4005" spans="1:14" ht="12.75" hidden="1" customHeight="1">
      <c r="A4005" s="13">
        <v>62060300001</v>
      </c>
      <c r="B4005" s="14" t="s">
        <v>3396</v>
      </c>
      <c r="C4005" s="14">
        <v>0</v>
      </c>
      <c r="D4005" s="14">
        <v>45765.209998999984</v>
      </c>
      <c r="E4005" s="14">
        <v>0</v>
      </c>
      <c r="F4005" s="14">
        <v>0</v>
      </c>
      <c r="G4005" s="11">
        <f t="shared" si="250"/>
        <v>0</v>
      </c>
      <c r="H4005" s="12">
        <f t="shared" si="251"/>
        <v>45765.209998999984</v>
      </c>
      <c r="I4005" s="324" t="s">
        <v>4039</v>
      </c>
      <c r="J4005" s="17">
        <f>VLOOKUP(A4005,'TB 2023'!B:J,9,0)</f>
        <v>0</v>
      </c>
      <c r="K4005" s="18">
        <f t="shared" si="253"/>
        <v>0</v>
      </c>
      <c r="L4005" s="17">
        <f>VLOOKUP(A4005,'TB 2023'!B:M,12,0)</f>
        <v>0</v>
      </c>
      <c r="M4005" s="18">
        <f t="shared" si="252"/>
        <v>0</v>
      </c>
      <c r="N4005" s="14" t="e">
        <f>VLOOKUP(A4005,[1]Sheet1!$A$1:$D$65536,4,0)</f>
        <v>#N/A</v>
      </c>
    </row>
    <row r="4006" spans="1:14" ht="12.75" hidden="1" customHeight="1">
      <c r="A4006" s="13">
        <v>63100000001</v>
      </c>
      <c r="B4006" s="14" t="s">
        <v>3397</v>
      </c>
      <c r="C4006" s="14">
        <v>0</v>
      </c>
      <c r="D4006" s="14">
        <v>0</v>
      </c>
      <c r="E4006" s="14">
        <v>527126</v>
      </c>
      <c r="F4006" s="14">
        <v>22140</v>
      </c>
      <c r="G4006" s="11">
        <f t="shared" si="250"/>
        <v>504986</v>
      </c>
      <c r="H4006" s="12">
        <f t="shared" si="251"/>
        <v>0</v>
      </c>
      <c r="I4006" s="324" t="s">
        <v>4039</v>
      </c>
      <c r="J4006" s="17">
        <f>VLOOKUP(A4006,'TB 2023'!B:J,9,0)</f>
        <v>0</v>
      </c>
      <c r="K4006" s="18">
        <f t="shared" si="253"/>
        <v>0</v>
      </c>
      <c r="L4006" s="17">
        <f>VLOOKUP(A4006,'TB 2023'!B:M,12,0)</f>
        <v>22140</v>
      </c>
      <c r="M4006" s="18">
        <f t="shared" si="252"/>
        <v>0</v>
      </c>
      <c r="N4006" s="14" t="e">
        <f>VLOOKUP(A4006,[1]Sheet1!$A$1:$D$65536,4,0)</f>
        <v>#N/A</v>
      </c>
    </row>
    <row r="4007" spans="1:14" ht="12.75" hidden="1" customHeight="1">
      <c r="A4007" s="13">
        <v>63100000002</v>
      </c>
      <c r="B4007" s="14" t="s">
        <v>3398</v>
      </c>
      <c r="C4007" s="14">
        <v>0</v>
      </c>
      <c r="D4007" s="14">
        <v>0</v>
      </c>
      <c r="E4007" s="14">
        <v>1567</v>
      </c>
      <c r="F4007" s="14">
        <v>0</v>
      </c>
      <c r="G4007" s="11">
        <f t="shared" si="250"/>
        <v>1567</v>
      </c>
      <c r="H4007" s="12">
        <f t="shared" si="251"/>
        <v>0</v>
      </c>
      <c r="I4007" s="324" t="s">
        <v>4039</v>
      </c>
      <c r="J4007" s="17">
        <f>VLOOKUP(A4007,'TB 2023'!B:J,9,0)</f>
        <v>0</v>
      </c>
      <c r="K4007" s="18">
        <f t="shared" si="253"/>
        <v>0</v>
      </c>
      <c r="L4007" s="17">
        <f>VLOOKUP(A4007,'TB 2023'!B:M,12,0)</f>
        <v>0</v>
      </c>
      <c r="M4007" s="18">
        <f t="shared" si="252"/>
        <v>0</v>
      </c>
      <c r="N4007" s="14" t="e">
        <f>VLOOKUP(A4007,[1]Sheet1!$A$1:$D$65536,4,0)</f>
        <v>#N/A</v>
      </c>
    </row>
    <row r="4008" spans="1:14" ht="12.75" hidden="1" customHeight="1">
      <c r="A4008" s="13">
        <v>63100000003</v>
      </c>
      <c r="B4008" s="14" t="s">
        <v>3399</v>
      </c>
      <c r="C4008" s="14">
        <v>0</v>
      </c>
      <c r="D4008" s="14">
        <v>0</v>
      </c>
      <c r="E4008" s="14">
        <v>8747</v>
      </c>
      <c r="F4008" s="14">
        <v>0</v>
      </c>
      <c r="G4008" s="11">
        <f t="shared" si="250"/>
        <v>8747</v>
      </c>
      <c r="H4008" s="12">
        <f t="shared" si="251"/>
        <v>0</v>
      </c>
      <c r="I4008" s="324" t="s">
        <v>4039</v>
      </c>
      <c r="J4008" s="17">
        <f>VLOOKUP(A4008,'TB 2023'!B:J,9,0)</f>
        <v>0</v>
      </c>
      <c r="K4008" s="18">
        <f t="shared" si="253"/>
        <v>0</v>
      </c>
      <c r="L4008" s="17">
        <f>VLOOKUP(A4008,'TB 2023'!B:M,12,0)</f>
        <v>0</v>
      </c>
      <c r="M4008" s="18">
        <f t="shared" si="252"/>
        <v>0</v>
      </c>
      <c r="N4008" s="14" t="e">
        <f>VLOOKUP(A4008,[1]Sheet1!$A$1:$D$65536,4,0)</f>
        <v>#N/A</v>
      </c>
    </row>
    <row r="4009" spans="1:14" ht="12.75" hidden="1" customHeight="1">
      <c r="A4009" s="13">
        <v>63100000004</v>
      </c>
      <c r="B4009" s="14" t="s">
        <v>3400</v>
      </c>
      <c r="C4009" s="14">
        <v>0</v>
      </c>
      <c r="D4009" s="14">
        <v>0</v>
      </c>
      <c r="E4009" s="14">
        <v>13579.85</v>
      </c>
      <c r="F4009" s="14">
        <v>0</v>
      </c>
      <c r="G4009" s="11">
        <f t="shared" si="250"/>
        <v>13579.85</v>
      </c>
      <c r="H4009" s="12">
        <f t="shared" si="251"/>
        <v>0</v>
      </c>
      <c r="I4009" s="324" t="s">
        <v>4039</v>
      </c>
      <c r="J4009" s="17">
        <f>VLOOKUP(A4009,'TB 2023'!B:J,9,0)</f>
        <v>0</v>
      </c>
      <c r="K4009" s="18">
        <f t="shared" si="253"/>
        <v>0</v>
      </c>
      <c r="L4009" s="17">
        <f>VLOOKUP(A4009,'TB 2023'!B:M,12,0)</f>
        <v>0</v>
      </c>
      <c r="M4009" s="18">
        <f t="shared" si="252"/>
        <v>0</v>
      </c>
      <c r="N4009" s="14" t="e">
        <f>VLOOKUP(A4009,[1]Sheet1!$A$1:$D$65536,4,0)</f>
        <v>#N/A</v>
      </c>
    </row>
    <row r="4010" spans="1:14" ht="12.75" hidden="1" customHeight="1">
      <c r="A4010" s="13">
        <v>63100000006</v>
      </c>
      <c r="B4010" s="14" t="s">
        <v>3401</v>
      </c>
      <c r="C4010" s="14">
        <v>0</v>
      </c>
      <c r="D4010" s="14">
        <v>0</v>
      </c>
      <c r="E4010" s="14">
        <v>42560</v>
      </c>
      <c r="F4010" s="14">
        <v>0</v>
      </c>
      <c r="G4010" s="11">
        <f t="shared" si="250"/>
        <v>42560</v>
      </c>
      <c r="H4010" s="12">
        <f t="shared" si="251"/>
        <v>0</v>
      </c>
      <c r="I4010" s="324" t="s">
        <v>4039</v>
      </c>
      <c r="J4010" s="17">
        <f>VLOOKUP(A4010,'TB 2023'!B:J,9,0)</f>
        <v>0</v>
      </c>
      <c r="K4010" s="18">
        <f t="shared" si="253"/>
        <v>0</v>
      </c>
      <c r="L4010" s="17">
        <f>VLOOKUP(A4010,'TB 2023'!B:M,12,0)</f>
        <v>0</v>
      </c>
      <c r="M4010" s="18">
        <f t="shared" si="252"/>
        <v>0</v>
      </c>
      <c r="N4010" s="14" t="e">
        <f>VLOOKUP(A4010,[1]Sheet1!$A$1:$D$65536,4,0)</f>
        <v>#N/A</v>
      </c>
    </row>
    <row r="4011" spans="1:14" ht="12.75" hidden="1" customHeight="1">
      <c r="A4011" s="13">
        <v>63100000007</v>
      </c>
      <c r="B4011" s="14" t="s">
        <v>3402</v>
      </c>
      <c r="C4011" s="14">
        <v>0</v>
      </c>
      <c r="D4011" s="14">
        <v>0</v>
      </c>
      <c r="E4011" s="14">
        <v>20633</v>
      </c>
      <c r="F4011" s="14">
        <v>0</v>
      </c>
      <c r="G4011" s="11">
        <f t="shared" si="250"/>
        <v>20633</v>
      </c>
      <c r="H4011" s="12">
        <f t="shared" si="251"/>
        <v>0</v>
      </c>
      <c r="I4011" s="324" t="s">
        <v>4039</v>
      </c>
      <c r="J4011" s="17">
        <f>VLOOKUP(A4011,'TB 2023'!B:J,9,0)</f>
        <v>0</v>
      </c>
      <c r="K4011" s="18">
        <f t="shared" ref="K4011:K4015" si="254">J4011-C4011</f>
        <v>0</v>
      </c>
      <c r="L4011" s="17">
        <f>VLOOKUP(A4011,'TB 2023'!B:M,12,0)</f>
        <v>0</v>
      </c>
      <c r="M4011" s="18">
        <f t="shared" si="252"/>
        <v>0</v>
      </c>
      <c r="N4011" s="14" t="e">
        <f>VLOOKUP(A4011,[1]Sheet1!$A$1:$D$65536,4,0)</f>
        <v>#N/A</v>
      </c>
    </row>
    <row r="4012" spans="1:14" ht="12.75" hidden="1" customHeight="1">
      <c r="A4012" s="13">
        <v>63100000009</v>
      </c>
      <c r="B4012" s="14" t="s">
        <v>3403</v>
      </c>
      <c r="C4012" s="14">
        <v>0</v>
      </c>
      <c r="D4012" s="14">
        <v>0</v>
      </c>
      <c r="E4012" s="14">
        <v>0</v>
      </c>
      <c r="F4012" s="14">
        <v>0</v>
      </c>
      <c r="G4012" s="11">
        <f t="shared" si="250"/>
        <v>0</v>
      </c>
      <c r="H4012" s="12">
        <f t="shared" si="251"/>
        <v>0</v>
      </c>
      <c r="I4012" s="324" t="s">
        <v>4039</v>
      </c>
      <c r="J4012" s="17">
        <f>VLOOKUP(A4012,'TB 2023'!B:J,9,0)</f>
        <v>0</v>
      </c>
      <c r="K4012" s="18">
        <f t="shared" si="254"/>
        <v>0</v>
      </c>
      <c r="L4012" s="17">
        <f>VLOOKUP(A4012,'TB 2023'!B:M,12,0)</f>
        <v>0</v>
      </c>
      <c r="M4012" s="18">
        <f t="shared" si="252"/>
        <v>0</v>
      </c>
      <c r="N4012" s="14" t="e">
        <f>VLOOKUP(A4012,[1]Sheet1!$A$1:$D$65536,4,0)</f>
        <v>#N/A</v>
      </c>
    </row>
    <row r="4013" spans="1:14" ht="12.75" hidden="1" customHeight="1">
      <c r="A4013" s="13">
        <v>63100000010</v>
      </c>
      <c r="B4013" s="14" t="s">
        <v>3404</v>
      </c>
      <c r="C4013" s="14">
        <v>0</v>
      </c>
      <c r="D4013" s="14">
        <v>0</v>
      </c>
      <c r="E4013" s="14">
        <v>12038</v>
      </c>
      <c r="F4013" s="14">
        <v>0</v>
      </c>
      <c r="G4013" s="11">
        <f t="shared" si="250"/>
        <v>12038</v>
      </c>
      <c r="H4013" s="12">
        <f t="shared" si="251"/>
        <v>0</v>
      </c>
      <c r="I4013" s="324" t="s">
        <v>4039</v>
      </c>
      <c r="J4013" s="17">
        <f>VLOOKUP(A4013,'TB 2023'!B:J,9,0)</f>
        <v>0</v>
      </c>
      <c r="K4013" s="18">
        <f t="shared" si="254"/>
        <v>0</v>
      </c>
      <c r="L4013" s="17">
        <f>VLOOKUP(A4013,'TB 2023'!B:M,12,0)</f>
        <v>0</v>
      </c>
      <c r="M4013" s="18">
        <f t="shared" si="252"/>
        <v>0</v>
      </c>
      <c r="N4013" s="14" t="e">
        <f>VLOOKUP(A4013,[1]Sheet1!$A$1:$D$65536,4,0)</f>
        <v>#N/A</v>
      </c>
    </row>
    <row r="4014" spans="1:14" ht="12.75" hidden="1" customHeight="1">
      <c r="A4014" s="13">
        <v>63100000011</v>
      </c>
      <c r="B4014" s="14" t="s">
        <v>3405</v>
      </c>
      <c r="C4014" s="14">
        <v>0</v>
      </c>
      <c r="D4014" s="14">
        <v>0</v>
      </c>
      <c r="E4014" s="14">
        <v>25542.440000000002</v>
      </c>
      <c r="F4014" s="14">
        <v>0</v>
      </c>
      <c r="G4014" s="11">
        <f t="shared" si="250"/>
        <v>25542.440000000002</v>
      </c>
      <c r="H4014" s="12">
        <f t="shared" si="251"/>
        <v>0</v>
      </c>
      <c r="I4014" s="324" t="s">
        <v>4039</v>
      </c>
      <c r="J4014" s="17">
        <f>VLOOKUP(A4014,'TB 2023'!B:J,9,0)</f>
        <v>0</v>
      </c>
      <c r="K4014" s="18">
        <f t="shared" si="254"/>
        <v>0</v>
      </c>
      <c r="L4014" s="17">
        <f>VLOOKUP(A4014,'TB 2023'!B:M,12,0)</f>
        <v>0</v>
      </c>
      <c r="M4014" s="18">
        <f t="shared" si="252"/>
        <v>0</v>
      </c>
      <c r="N4014" s="14" t="e">
        <f>VLOOKUP(A4014,[1]Sheet1!$A$1:$D$65536,4,0)</f>
        <v>#N/A</v>
      </c>
    </row>
    <row r="4015" spans="1:14" ht="12.75" hidden="1" customHeight="1">
      <c r="A4015" s="13">
        <v>63100000012</v>
      </c>
      <c r="B4015" s="14" t="s">
        <v>3406</v>
      </c>
      <c r="C4015" s="14">
        <v>0</v>
      </c>
      <c r="D4015" s="14">
        <v>0</v>
      </c>
      <c r="E4015" s="14">
        <v>10740</v>
      </c>
      <c r="F4015" s="14">
        <v>0</v>
      </c>
      <c r="G4015" s="11">
        <f t="shared" si="250"/>
        <v>10740</v>
      </c>
      <c r="H4015" s="12">
        <f t="shared" si="251"/>
        <v>0</v>
      </c>
      <c r="I4015" s="324" t="s">
        <v>4039</v>
      </c>
      <c r="J4015" s="17">
        <f>VLOOKUP(A4015,'TB 2023'!B:J,9,0)</f>
        <v>0</v>
      </c>
      <c r="K4015" s="18">
        <f t="shared" si="254"/>
        <v>0</v>
      </c>
      <c r="L4015" s="17">
        <f>VLOOKUP(A4015,'TB 2023'!B:M,12,0)</f>
        <v>0</v>
      </c>
      <c r="M4015" s="18">
        <f t="shared" si="252"/>
        <v>0</v>
      </c>
      <c r="N4015" s="14" t="e">
        <f>VLOOKUP(A4015,[1]Sheet1!$A$1:$D$65536,4,0)</f>
        <v>#N/A</v>
      </c>
    </row>
    <row r="4016" spans="1:14" ht="12.75" hidden="1" customHeight="1">
      <c r="A4016" s="13">
        <v>63100000013</v>
      </c>
      <c r="B4016" s="14" t="s">
        <v>3407</v>
      </c>
      <c r="C4016" s="14">
        <v>0</v>
      </c>
      <c r="D4016" s="14">
        <v>0</v>
      </c>
      <c r="E4016" s="14">
        <v>0</v>
      </c>
      <c r="F4016" s="14">
        <v>0</v>
      </c>
      <c r="G4016" s="11">
        <f t="shared" si="250"/>
        <v>0</v>
      </c>
      <c r="H4016" s="12">
        <f t="shared" si="251"/>
        <v>0</v>
      </c>
      <c r="I4016" s="324" t="s">
        <v>4039</v>
      </c>
      <c r="J4016" s="17">
        <f>VLOOKUP(A4016,'TB 2023'!B:J,9,0)</f>
        <v>0</v>
      </c>
      <c r="K4016" s="18">
        <f t="shared" ref="K4016" si="255">J4016-C4016</f>
        <v>0</v>
      </c>
      <c r="L4016" s="17">
        <f>VLOOKUP(A4016,'TB 2023'!B:M,12,0)</f>
        <v>0</v>
      </c>
      <c r="M4016" s="18">
        <f t="shared" si="252"/>
        <v>0</v>
      </c>
      <c r="N4016" s="14" t="e">
        <f>VLOOKUP(A4016,[1]Sheet1!$A$1:$D$65536,4,0)</f>
        <v>#N/A</v>
      </c>
    </row>
    <row r="4017" spans="1:14" ht="12.75" hidden="1" customHeight="1">
      <c r="A4017" s="13">
        <v>63100000014</v>
      </c>
      <c r="B4017" s="14" t="s">
        <v>3408</v>
      </c>
      <c r="C4017" s="14">
        <v>0</v>
      </c>
      <c r="D4017" s="14">
        <v>0</v>
      </c>
      <c r="E4017" s="14">
        <v>23266.31</v>
      </c>
      <c r="F4017" s="14">
        <v>0</v>
      </c>
      <c r="G4017" s="11">
        <f t="shared" si="250"/>
        <v>23266.31</v>
      </c>
      <c r="H4017" s="12">
        <f t="shared" si="251"/>
        <v>0</v>
      </c>
      <c r="I4017" s="324" t="s">
        <v>4039</v>
      </c>
      <c r="J4017" s="17">
        <f>VLOOKUP(A4017,'TB 2023'!B:J,9,0)</f>
        <v>0</v>
      </c>
      <c r="K4017" s="18">
        <f t="shared" ref="K4017:K4044" si="256">J4017-C4017</f>
        <v>0</v>
      </c>
      <c r="L4017" s="17">
        <f>VLOOKUP(A4017,'TB 2023'!B:M,12,0)</f>
        <v>0</v>
      </c>
      <c r="M4017" s="18">
        <f t="shared" ref="M4017:M4044" si="257">L4017-F4017</f>
        <v>0</v>
      </c>
      <c r="N4017" s="14" t="e">
        <f>VLOOKUP(A4017,[1]Sheet1!$A$1:$D$65536,4,0)</f>
        <v>#N/A</v>
      </c>
    </row>
    <row r="4018" spans="1:14" ht="12.75" hidden="1" customHeight="1">
      <c r="A4018" s="13">
        <v>63100000015</v>
      </c>
      <c r="B4018" s="14" t="s">
        <v>3409</v>
      </c>
      <c r="C4018" s="14">
        <v>0</v>
      </c>
      <c r="D4018" s="14">
        <v>0</v>
      </c>
      <c r="E4018" s="14">
        <v>63223.94</v>
      </c>
      <c r="F4018" s="14">
        <v>0</v>
      </c>
      <c r="G4018" s="11">
        <f t="shared" si="250"/>
        <v>63223.94</v>
      </c>
      <c r="H4018" s="12">
        <f t="shared" si="251"/>
        <v>0</v>
      </c>
      <c r="I4018" s="324" t="s">
        <v>4039</v>
      </c>
      <c r="J4018" s="17">
        <f>VLOOKUP(A4018,'TB 2023'!B:J,9,0)</f>
        <v>0</v>
      </c>
      <c r="K4018" s="18">
        <f t="shared" si="256"/>
        <v>0</v>
      </c>
      <c r="L4018" s="17">
        <f>VLOOKUP(A4018,'TB 2023'!B:M,12,0)</f>
        <v>0</v>
      </c>
      <c r="M4018" s="18">
        <f t="shared" si="257"/>
        <v>0</v>
      </c>
      <c r="N4018" s="14" t="e">
        <f>VLOOKUP(A4018,[1]Sheet1!$A$1:$D$65536,4,0)</f>
        <v>#N/A</v>
      </c>
    </row>
    <row r="4019" spans="1:14" ht="12.75" hidden="1" customHeight="1">
      <c r="A4019" s="13">
        <v>63100000018</v>
      </c>
      <c r="B4019" s="14" t="s">
        <v>3410</v>
      </c>
      <c r="C4019" s="14">
        <v>0</v>
      </c>
      <c r="D4019" s="14">
        <v>0</v>
      </c>
      <c r="E4019" s="14">
        <v>0</v>
      </c>
      <c r="F4019" s="14">
        <v>0</v>
      </c>
      <c r="G4019" s="11">
        <f t="shared" si="250"/>
        <v>0</v>
      </c>
      <c r="H4019" s="12">
        <f t="shared" si="251"/>
        <v>0</v>
      </c>
      <c r="I4019" s="324" t="s">
        <v>4039</v>
      </c>
      <c r="J4019" s="17">
        <f>VLOOKUP(A4019,'TB 2023'!B:J,9,0)</f>
        <v>0</v>
      </c>
      <c r="K4019" s="18">
        <f t="shared" si="256"/>
        <v>0</v>
      </c>
      <c r="L4019" s="17">
        <f>VLOOKUP(A4019,'TB 2023'!B:M,12,0)</f>
        <v>0</v>
      </c>
      <c r="M4019" s="18">
        <f t="shared" si="257"/>
        <v>0</v>
      </c>
      <c r="N4019" s="14" t="e">
        <f>VLOOKUP(A4019,[1]Sheet1!$A$1:$D$65536,4,0)</f>
        <v>#N/A</v>
      </c>
    </row>
    <row r="4020" spans="1:14" ht="12.75" hidden="1" customHeight="1">
      <c r="A4020" s="13">
        <v>63100000019</v>
      </c>
      <c r="B4020" s="14" t="s">
        <v>3411</v>
      </c>
      <c r="C4020" s="14">
        <v>0</v>
      </c>
      <c r="D4020" s="14">
        <v>0</v>
      </c>
      <c r="E4020" s="14">
        <v>12884.08</v>
      </c>
      <c r="F4020" s="14">
        <v>0</v>
      </c>
      <c r="G4020" s="11">
        <f t="shared" si="250"/>
        <v>12884.08</v>
      </c>
      <c r="H4020" s="12">
        <f t="shared" si="251"/>
        <v>0</v>
      </c>
      <c r="I4020" s="324" t="s">
        <v>4039</v>
      </c>
      <c r="J4020" s="17">
        <f>VLOOKUP(A4020,'TB 2023'!B:J,9,0)</f>
        <v>0</v>
      </c>
      <c r="K4020" s="18">
        <f t="shared" si="256"/>
        <v>0</v>
      </c>
      <c r="L4020" s="17">
        <f>VLOOKUP(A4020,'TB 2023'!B:M,12,0)</f>
        <v>0</v>
      </c>
      <c r="M4020" s="18">
        <f t="shared" si="257"/>
        <v>0</v>
      </c>
      <c r="N4020" s="14" t="e">
        <f>VLOOKUP(A4020,[1]Sheet1!$A$1:$D$65536,4,0)</f>
        <v>#N/A</v>
      </c>
    </row>
    <row r="4021" spans="1:14" ht="12.75" hidden="1" customHeight="1">
      <c r="A4021" s="13">
        <v>63100000020</v>
      </c>
      <c r="B4021" s="14" t="s">
        <v>3412</v>
      </c>
      <c r="C4021" s="14">
        <v>0</v>
      </c>
      <c r="D4021" s="14">
        <v>0</v>
      </c>
      <c r="E4021" s="14">
        <v>8275</v>
      </c>
      <c r="F4021" s="14">
        <v>0</v>
      </c>
      <c r="G4021" s="11">
        <f t="shared" si="250"/>
        <v>8275</v>
      </c>
      <c r="H4021" s="12">
        <f t="shared" si="251"/>
        <v>0</v>
      </c>
      <c r="I4021" s="324" t="s">
        <v>4039</v>
      </c>
      <c r="J4021" s="17">
        <f>VLOOKUP(A4021,'TB 2023'!B:J,9,0)</f>
        <v>0</v>
      </c>
      <c r="K4021" s="18">
        <f t="shared" si="256"/>
        <v>0</v>
      </c>
      <c r="L4021" s="17">
        <f>VLOOKUP(A4021,'TB 2023'!B:M,12,0)</f>
        <v>0</v>
      </c>
      <c r="M4021" s="18">
        <f t="shared" si="257"/>
        <v>0</v>
      </c>
      <c r="N4021" s="14" t="e">
        <f>VLOOKUP(A4021,[1]Sheet1!$A$1:$D$65536,4,0)</f>
        <v>#N/A</v>
      </c>
    </row>
    <row r="4022" spans="1:14" ht="12.75" hidden="1" customHeight="1">
      <c r="A4022" s="13">
        <v>63100000021</v>
      </c>
      <c r="B4022" s="14" t="s">
        <v>3413</v>
      </c>
      <c r="C4022" s="14">
        <v>0</v>
      </c>
      <c r="D4022" s="14">
        <v>0</v>
      </c>
      <c r="E4022" s="14">
        <v>3972.7200000000003</v>
      </c>
      <c r="F4022" s="14">
        <v>0</v>
      </c>
      <c r="G4022" s="11">
        <f t="shared" si="250"/>
        <v>3972.7200000000003</v>
      </c>
      <c r="H4022" s="12">
        <f t="shared" si="251"/>
        <v>0</v>
      </c>
      <c r="I4022" s="324" t="s">
        <v>4039</v>
      </c>
      <c r="J4022" s="17">
        <f>VLOOKUP(A4022,'TB 2023'!B:J,9,0)</f>
        <v>0</v>
      </c>
      <c r="K4022" s="18">
        <f t="shared" si="256"/>
        <v>0</v>
      </c>
      <c r="L4022" s="17">
        <f>VLOOKUP(A4022,'TB 2023'!B:M,12,0)</f>
        <v>0</v>
      </c>
      <c r="M4022" s="18">
        <f t="shared" si="257"/>
        <v>0</v>
      </c>
      <c r="N4022" s="14" t="e">
        <f>VLOOKUP(A4022,[1]Sheet1!$A$1:$D$65536,4,0)</f>
        <v>#N/A</v>
      </c>
    </row>
    <row r="4023" spans="1:14" ht="12.75" hidden="1" customHeight="1">
      <c r="A4023" s="13">
        <v>63100000022</v>
      </c>
      <c r="B4023" s="14" t="s">
        <v>3414</v>
      </c>
      <c r="C4023" s="14">
        <v>0</v>
      </c>
      <c r="D4023" s="14">
        <v>0</v>
      </c>
      <c r="E4023" s="14">
        <v>4407.3</v>
      </c>
      <c r="F4023" s="14">
        <v>0</v>
      </c>
      <c r="G4023" s="11">
        <f t="shared" si="250"/>
        <v>4407.3</v>
      </c>
      <c r="H4023" s="12">
        <f t="shared" si="251"/>
        <v>0</v>
      </c>
      <c r="I4023" s="324" t="s">
        <v>4039</v>
      </c>
      <c r="J4023" s="17">
        <f>VLOOKUP(A4023,'TB 2023'!B:J,9,0)</f>
        <v>0</v>
      </c>
      <c r="K4023" s="18">
        <f t="shared" si="256"/>
        <v>0</v>
      </c>
      <c r="L4023" s="17">
        <f>VLOOKUP(A4023,'TB 2023'!B:M,12,0)</f>
        <v>0</v>
      </c>
      <c r="M4023" s="18">
        <f t="shared" si="257"/>
        <v>0</v>
      </c>
      <c r="N4023" s="14" t="e">
        <f>VLOOKUP(A4023,[1]Sheet1!$A$1:$D$65536,4,0)</f>
        <v>#N/A</v>
      </c>
    </row>
    <row r="4024" spans="1:14" ht="12.75" hidden="1" customHeight="1">
      <c r="A4024" s="13">
        <v>63100000023</v>
      </c>
      <c r="B4024" s="14" t="s">
        <v>3415</v>
      </c>
      <c r="C4024" s="14">
        <v>0</v>
      </c>
      <c r="D4024" s="14">
        <v>0</v>
      </c>
      <c r="E4024" s="14">
        <v>142202.44</v>
      </c>
      <c r="F4024" s="14">
        <v>0</v>
      </c>
      <c r="G4024" s="11">
        <f t="shared" si="250"/>
        <v>142202.44</v>
      </c>
      <c r="H4024" s="12">
        <f t="shared" si="251"/>
        <v>0</v>
      </c>
      <c r="I4024" s="324" t="s">
        <v>4039</v>
      </c>
      <c r="J4024" s="17">
        <f>VLOOKUP(A4024,'TB 2023'!B:J,9,0)</f>
        <v>0</v>
      </c>
      <c r="K4024" s="18">
        <f t="shared" si="256"/>
        <v>0</v>
      </c>
      <c r="L4024" s="17">
        <f>VLOOKUP(A4024,'TB 2023'!B:M,12,0)</f>
        <v>0</v>
      </c>
      <c r="M4024" s="18">
        <f t="shared" si="257"/>
        <v>0</v>
      </c>
      <c r="N4024" s="14" t="e">
        <f>VLOOKUP(A4024,[1]Sheet1!$A$1:$D$65536,4,0)</f>
        <v>#N/A</v>
      </c>
    </row>
    <row r="4025" spans="1:14" ht="12.75" hidden="1" customHeight="1">
      <c r="A4025" s="13">
        <v>63100000024</v>
      </c>
      <c r="B4025" s="14" t="s">
        <v>3416</v>
      </c>
      <c r="C4025" s="14">
        <v>0</v>
      </c>
      <c r="D4025" s="14">
        <v>0</v>
      </c>
      <c r="E4025" s="14">
        <v>1256</v>
      </c>
      <c r="F4025" s="14">
        <v>0</v>
      </c>
      <c r="G4025" s="11">
        <f t="shared" si="250"/>
        <v>1256</v>
      </c>
      <c r="H4025" s="12">
        <f t="shared" si="251"/>
        <v>0</v>
      </c>
      <c r="I4025" s="324" t="s">
        <v>4039</v>
      </c>
      <c r="J4025" s="17">
        <f>VLOOKUP(A4025,'TB 2023'!B:J,9,0)</f>
        <v>0</v>
      </c>
      <c r="K4025" s="18">
        <f t="shared" si="256"/>
        <v>0</v>
      </c>
      <c r="L4025" s="17">
        <f>VLOOKUP(A4025,'TB 2023'!B:M,12,0)</f>
        <v>0</v>
      </c>
      <c r="M4025" s="18">
        <f t="shared" si="257"/>
        <v>0</v>
      </c>
      <c r="N4025" s="14" t="e">
        <f>VLOOKUP(A4025,[1]Sheet1!$A$1:$D$65536,4,0)</f>
        <v>#N/A</v>
      </c>
    </row>
    <row r="4026" spans="1:14" ht="12.75" hidden="1" customHeight="1">
      <c r="A4026" s="13">
        <v>63100000026</v>
      </c>
      <c r="B4026" s="14" t="s">
        <v>3417</v>
      </c>
      <c r="C4026" s="14">
        <v>0</v>
      </c>
      <c r="D4026" s="14">
        <v>0</v>
      </c>
      <c r="E4026" s="14">
        <v>521.74</v>
      </c>
      <c r="F4026" s="14">
        <v>0</v>
      </c>
      <c r="G4026" s="11">
        <f t="shared" si="250"/>
        <v>521.74</v>
      </c>
      <c r="H4026" s="12">
        <f t="shared" si="251"/>
        <v>0</v>
      </c>
      <c r="I4026" s="324" t="s">
        <v>4039</v>
      </c>
      <c r="J4026" s="17">
        <f>VLOOKUP(A4026,'TB 2023'!B:J,9,0)</f>
        <v>0</v>
      </c>
      <c r="K4026" s="18">
        <f t="shared" si="256"/>
        <v>0</v>
      </c>
      <c r="L4026" s="17">
        <f>VLOOKUP(A4026,'TB 2023'!B:M,12,0)</f>
        <v>0</v>
      </c>
      <c r="M4026" s="18">
        <f t="shared" si="257"/>
        <v>0</v>
      </c>
      <c r="N4026" s="14" t="e">
        <f>VLOOKUP(A4026,[1]Sheet1!$A$1:$D$65536,4,0)</f>
        <v>#N/A</v>
      </c>
    </row>
    <row r="4027" spans="1:14" ht="12.75" hidden="1" customHeight="1">
      <c r="A4027" s="13">
        <v>63100000027</v>
      </c>
      <c r="B4027" s="14" t="s">
        <v>3418</v>
      </c>
      <c r="C4027" s="14">
        <v>0</v>
      </c>
      <c r="D4027" s="14">
        <v>0</v>
      </c>
      <c r="E4027" s="14">
        <v>29748.87</v>
      </c>
      <c r="F4027" s="14">
        <v>0</v>
      </c>
      <c r="G4027" s="11">
        <f t="shared" si="250"/>
        <v>29748.87</v>
      </c>
      <c r="H4027" s="12">
        <f t="shared" si="251"/>
        <v>0</v>
      </c>
      <c r="I4027" s="324" t="s">
        <v>4039</v>
      </c>
      <c r="J4027" s="17">
        <f>VLOOKUP(A4027,'TB 2023'!B:J,9,0)</f>
        <v>0</v>
      </c>
      <c r="K4027" s="18">
        <f t="shared" si="256"/>
        <v>0</v>
      </c>
      <c r="L4027" s="17">
        <f>VLOOKUP(A4027,'TB 2023'!B:M,12,0)</f>
        <v>0</v>
      </c>
      <c r="M4027" s="18">
        <f t="shared" si="257"/>
        <v>0</v>
      </c>
      <c r="N4027" s="14" t="e">
        <f>VLOOKUP(A4027,[1]Sheet1!$A$1:$D$65536,4,0)</f>
        <v>#N/A</v>
      </c>
    </row>
    <row r="4028" spans="1:14" ht="12.75" hidden="1" customHeight="1">
      <c r="A4028" s="13">
        <v>63100000028</v>
      </c>
      <c r="B4028" s="14" t="s">
        <v>3419</v>
      </c>
      <c r="C4028" s="14">
        <v>0</v>
      </c>
      <c r="D4028" s="14">
        <v>0</v>
      </c>
      <c r="E4028" s="14">
        <v>0</v>
      </c>
      <c r="F4028" s="14">
        <v>0</v>
      </c>
      <c r="G4028" s="11">
        <f t="shared" si="250"/>
        <v>0</v>
      </c>
      <c r="H4028" s="12">
        <f t="shared" si="251"/>
        <v>0</v>
      </c>
      <c r="I4028" s="324" t="s">
        <v>4039</v>
      </c>
      <c r="J4028" s="17">
        <f>VLOOKUP(A4028,'TB 2023'!B:J,9,0)</f>
        <v>0</v>
      </c>
      <c r="K4028" s="18">
        <f t="shared" si="256"/>
        <v>0</v>
      </c>
      <c r="L4028" s="17">
        <f>VLOOKUP(A4028,'TB 2023'!B:M,12,0)</f>
        <v>0</v>
      </c>
      <c r="M4028" s="18">
        <f t="shared" si="257"/>
        <v>0</v>
      </c>
      <c r="N4028" s="14" t="e">
        <f>VLOOKUP(A4028,[1]Sheet1!$A$1:$D$65536,4,0)</f>
        <v>#N/A</v>
      </c>
    </row>
    <row r="4029" spans="1:14" ht="12.75" hidden="1" customHeight="1">
      <c r="A4029" s="13">
        <v>63100000032</v>
      </c>
      <c r="B4029" s="14" t="s">
        <v>3420</v>
      </c>
      <c r="C4029" s="14">
        <v>0</v>
      </c>
      <c r="D4029" s="14">
        <v>0</v>
      </c>
      <c r="E4029" s="14">
        <v>17250</v>
      </c>
      <c r="F4029" s="14">
        <v>0</v>
      </c>
      <c r="G4029" s="11">
        <f t="shared" si="250"/>
        <v>17250</v>
      </c>
      <c r="H4029" s="12">
        <f t="shared" si="251"/>
        <v>0</v>
      </c>
      <c r="I4029" s="324" t="s">
        <v>4039</v>
      </c>
      <c r="J4029" s="17">
        <f>VLOOKUP(A4029,'TB 2023'!B:J,9,0)</f>
        <v>0</v>
      </c>
      <c r="K4029" s="18">
        <f t="shared" si="256"/>
        <v>0</v>
      </c>
      <c r="L4029" s="17">
        <f>VLOOKUP(A4029,'TB 2023'!B:M,12,0)</f>
        <v>0</v>
      </c>
      <c r="M4029" s="18">
        <f t="shared" si="257"/>
        <v>0</v>
      </c>
      <c r="N4029" s="14" t="e">
        <f>VLOOKUP(A4029,[1]Sheet1!$A$1:$D$65536,4,0)</f>
        <v>#N/A</v>
      </c>
    </row>
    <row r="4030" spans="1:14" ht="12.75" hidden="1" customHeight="1">
      <c r="A4030" s="13">
        <v>63100000033</v>
      </c>
      <c r="B4030" s="14" t="s">
        <v>3421</v>
      </c>
      <c r="C4030" s="14">
        <v>0</v>
      </c>
      <c r="D4030" s="14">
        <v>0</v>
      </c>
      <c r="E4030" s="14">
        <v>0</v>
      </c>
      <c r="F4030" s="14">
        <v>0</v>
      </c>
      <c r="G4030" s="11">
        <f t="shared" si="250"/>
        <v>0</v>
      </c>
      <c r="H4030" s="12">
        <f t="shared" si="251"/>
        <v>0</v>
      </c>
      <c r="I4030" s="324" t="s">
        <v>4039</v>
      </c>
      <c r="J4030" s="17">
        <f>VLOOKUP(A4030,'TB 2023'!B:J,9,0)</f>
        <v>0</v>
      </c>
      <c r="K4030" s="18">
        <f t="shared" si="256"/>
        <v>0</v>
      </c>
      <c r="L4030" s="17">
        <f>VLOOKUP(A4030,'TB 2023'!B:M,12,0)</f>
        <v>0</v>
      </c>
      <c r="M4030" s="18">
        <f t="shared" si="257"/>
        <v>0</v>
      </c>
      <c r="N4030" s="14" t="e">
        <f>VLOOKUP(A4030,[1]Sheet1!$A$1:$D$65536,4,0)</f>
        <v>#N/A</v>
      </c>
    </row>
    <row r="4031" spans="1:14" ht="12.75" hidden="1" customHeight="1">
      <c r="A4031" s="13">
        <v>63100000037</v>
      </c>
      <c r="B4031" s="14" t="s">
        <v>3422</v>
      </c>
      <c r="C4031" s="14">
        <v>0</v>
      </c>
      <c r="D4031" s="14">
        <v>0</v>
      </c>
      <c r="E4031" s="14">
        <v>186</v>
      </c>
      <c r="F4031" s="14">
        <v>0</v>
      </c>
      <c r="G4031" s="11">
        <f t="shared" si="250"/>
        <v>186</v>
      </c>
      <c r="H4031" s="12">
        <f t="shared" si="251"/>
        <v>0</v>
      </c>
      <c r="I4031" s="324" t="s">
        <v>4039</v>
      </c>
      <c r="J4031" s="17">
        <f>VLOOKUP(A4031,'TB 2023'!B:J,9,0)</f>
        <v>0</v>
      </c>
      <c r="K4031" s="18">
        <f t="shared" si="256"/>
        <v>0</v>
      </c>
      <c r="L4031" s="17">
        <f>VLOOKUP(A4031,'TB 2023'!B:M,12,0)</f>
        <v>0</v>
      </c>
      <c r="M4031" s="18">
        <f t="shared" si="257"/>
        <v>0</v>
      </c>
      <c r="N4031" s="14" t="e">
        <f>VLOOKUP(A4031,[1]Sheet1!$A$1:$D$65536,4,0)</f>
        <v>#N/A</v>
      </c>
    </row>
    <row r="4032" spans="1:14" ht="12.75" hidden="1" customHeight="1">
      <c r="A4032" s="13">
        <v>63100000040</v>
      </c>
      <c r="B4032" s="14" t="s">
        <v>3423</v>
      </c>
      <c r="C4032" s="14">
        <v>0</v>
      </c>
      <c r="D4032" s="14">
        <v>0</v>
      </c>
      <c r="E4032" s="14">
        <v>2044.25</v>
      </c>
      <c r="F4032" s="14">
        <v>0</v>
      </c>
      <c r="G4032" s="11">
        <f t="shared" si="250"/>
        <v>2044.25</v>
      </c>
      <c r="H4032" s="12">
        <f t="shared" si="251"/>
        <v>0</v>
      </c>
      <c r="I4032" s="324" t="s">
        <v>4039</v>
      </c>
      <c r="J4032" s="17">
        <f>VLOOKUP(A4032,'TB 2023'!B:J,9,0)</f>
        <v>0</v>
      </c>
      <c r="K4032" s="18">
        <f t="shared" si="256"/>
        <v>0</v>
      </c>
      <c r="L4032" s="17">
        <f>VLOOKUP(A4032,'TB 2023'!B:M,12,0)</f>
        <v>0</v>
      </c>
      <c r="M4032" s="18">
        <f t="shared" si="257"/>
        <v>0</v>
      </c>
      <c r="N4032" s="14" t="e">
        <f>VLOOKUP(A4032,[1]Sheet1!$A$1:$D$65536,4,0)</f>
        <v>#N/A</v>
      </c>
    </row>
    <row r="4033" spans="1:14" ht="12.75" hidden="1" customHeight="1">
      <c r="A4033" s="13">
        <v>63100000041</v>
      </c>
      <c r="B4033" s="14" t="s">
        <v>3424</v>
      </c>
      <c r="C4033" s="14">
        <v>0</v>
      </c>
      <c r="D4033" s="14">
        <v>0</v>
      </c>
      <c r="E4033" s="14">
        <v>101765.83</v>
      </c>
      <c r="F4033" s="14">
        <v>6781.5</v>
      </c>
      <c r="G4033" s="11">
        <f t="shared" si="250"/>
        <v>94984.33</v>
      </c>
      <c r="H4033" s="12">
        <f t="shared" si="251"/>
        <v>0</v>
      </c>
      <c r="I4033" s="324" t="s">
        <v>4039</v>
      </c>
      <c r="J4033" s="17">
        <f>VLOOKUP(A4033,'TB 2023'!B:J,9,0)</f>
        <v>0</v>
      </c>
      <c r="K4033" s="18">
        <f t="shared" si="256"/>
        <v>0</v>
      </c>
      <c r="L4033" s="17">
        <f>VLOOKUP(A4033,'TB 2023'!B:M,12,0)</f>
        <v>6781.5</v>
      </c>
      <c r="M4033" s="18">
        <f t="shared" si="257"/>
        <v>0</v>
      </c>
      <c r="N4033" s="14" t="e">
        <f>VLOOKUP(A4033,[1]Sheet1!$A$1:$D$65536,4,0)</f>
        <v>#N/A</v>
      </c>
    </row>
    <row r="4034" spans="1:14" ht="12.75" hidden="1" customHeight="1">
      <c r="A4034" s="13">
        <v>63100000049</v>
      </c>
      <c r="B4034" s="14" t="s">
        <v>3425</v>
      </c>
      <c r="C4034" s="14">
        <v>0</v>
      </c>
      <c r="D4034" s="14">
        <v>0</v>
      </c>
      <c r="E4034" s="14">
        <v>530564.84</v>
      </c>
      <c r="F4034" s="14">
        <v>9956.34</v>
      </c>
      <c r="G4034" s="11">
        <f t="shared" si="250"/>
        <v>520608.49999999994</v>
      </c>
      <c r="H4034" s="12">
        <f t="shared" si="251"/>
        <v>0</v>
      </c>
      <c r="I4034" s="324" t="s">
        <v>4039</v>
      </c>
      <c r="J4034" s="17">
        <f>VLOOKUP(A4034,'TB 2023'!B:J,9,0)</f>
        <v>0</v>
      </c>
      <c r="K4034" s="18">
        <f t="shared" si="256"/>
        <v>0</v>
      </c>
      <c r="L4034" s="17">
        <f>VLOOKUP(A4034,'TB 2023'!B:M,12,0)</f>
        <v>9956.34</v>
      </c>
      <c r="M4034" s="18">
        <f t="shared" si="257"/>
        <v>0</v>
      </c>
      <c r="N4034" s="14" t="e">
        <f>VLOOKUP(A4034,[1]Sheet1!$A$1:$D$65536,4,0)</f>
        <v>#N/A</v>
      </c>
    </row>
    <row r="4035" spans="1:14" ht="12.75" hidden="1" customHeight="1">
      <c r="A4035" s="13">
        <v>63100000060</v>
      </c>
      <c r="B4035" s="14" t="s">
        <v>3426</v>
      </c>
      <c r="C4035" s="14">
        <v>0</v>
      </c>
      <c r="D4035" s="14">
        <v>0</v>
      </c>
      <c r="E4035" s="14">
        <v>280</v>
      </c>
      <c r="F4035" s="14">
        <v>0</v>
      </c>
      <c r="G4035" s="11">
        <f t="shared" si="250"/>
        <v>280</v>
      </c>
      <c r="H4035" s="12">
        <f t="shared" si="251"/>
        <v>0</v>
      </c>
      <c r="I4035" s="324" t="s">
        <v>4039</v>
      </c>
      <c r="J4035" s="17">
        <f>VLOOKUP(A4035,'TB 2023'!B:J,9,0)</f>
        <v>0</v>
      </c>
      <c r="K4035" s="18">
        <f t="shared" si="256"/>
        <v>0</v>
      </c>
      <c r="L4035" s="17">
        <f>VLOOKUP(A4035,'TB 2023'!B:M,12,0)</f>
        <v>0</v>
      </c>
      <c r="M4035" s="18">
        <f t="shared" si="257"/>
        <v>0</v>
      </c>
      <c r="N4035" s="14" t="e">
        <f>VLOOKUP(A4035,[1]Sheet1!$A$1:$D$65536,4,0)</f>
        <v>#N/A</v>
      </c>
    </row>
    <row r="4036" spans="1:14" ht="12.75" hidden="1" customHeight="1">
      <c r="A4036" s="13">
        <v>63100000066</v>
      </c>
      <c r="B4036" s="14" t="s">
        <v>3427</v>
      </c>
      <c r="C4036" s="14">
        <v>0</v>
      </c>
      <c r="D4036" s="14">
        <v>0</v>
      </c>
      <c r="E4036" s="14">
        <v>3000</v>
      </c>
      <c r="F4036" s="14">
        <v>0</v>
      </c>
      <c r="G4036" s="11">
        <f t="shared" si="250"/>
        <v>3000</v>
      </c>
      <c r="H4036" s="12">
        <f t="shared" si="251"/>
        <v>0</v>
      </c>
      <c r="I4036" s="324" t="s">
        <v>4039</v>
      </c>
      <c r="J4036" s="17">
        <f>VLOOKUP(A4036,'TB 2023'!B:J,9,0)</f>
        <v>0</v>
      </c>
      <c r="K4036" s="18">
        <f t="shared" si="256"/>
        <v>0</v>
      </c>
      <c r="L4036" s="17">
        <f>VLOOKUP(A4036,'TB 2023'!B:M,12,0)</f>
        <v>0</v>
      </c>
      <c r="M4036" s="18">
        <f t="shared" si="257"/>
        <v>0</v>
      </c>
      <c r="N4036" s="14" t="e">
        <f>VLOOKUP(A4036,[1]Sheet1!$A$1:$D$65536,4,0)</f>
        <v>#N/A</v>
      </c>
    </row>
    <row r="4037" spans="1:14" ht="12.75" hidden="1" customHeight="1">
      <c r="A4037" s="13">
        <v>63100000067</v>
      </c>
      <c r="B4037" s="14" t="s">
        <v>3428</v>
      </c>
      <c r="C4037" s="14">
        <v>0</v>
      </c>
      <c r="D4037" s="14">
        <v>0</v>
      </c>
      <c r="E4037" s="14">
        <v>0</v>
      </c>
      <c r="F4037" s="14">
        <v>0</v>
      </c>
      <c r="G4037" s="11">
        <f t="shared" si="250"/>
        <v>0</v>
      </c>
      <c r="H4037" s="12">
        <f t="shared" si="251"/>
        <v>0</v>
      </c>
      <c r="I4037" s="324" t="s">
        <v>4039</v>
      </c>
      <c r="J4037" s="17">
        <f>VLOOKUP(A4037,'TB 2023'!B:J,9,0)</f>
        <v>0</v>
      </c>
      <c r="K4037" s="18">
        <f t="shared" si="256"/>
        <v>0</v>
      </c>
      <c r="L4037" s="17">
        <f>VLOOKUP(A4037,'TB 2023'!B:M,12,0)</f>
        <v>0</v>
      </c>
      <c r="M4037" s="18">
        <f t="shared" si="257"/>
        <v>0</v>
      </c>
      <c r="N4037" s="14" t="e">
        <f>VLOOKUP(A4037,[1]Sheet1!$A$1:$D$65536,4,0)</f>
        <v>#N/A</v>
      </c>
    </row>
    <row r="4038" spans="1:14" ht="12.75" hidden="1" customHeight="1">
      <c r="A4038" s="13">
        <v>63100000074</v>
      </c>
      <c r="B4038" s="14" t="s">
        <v>3429</v>
      </c>
      <c r="C4038" s="14">
        <v>0</v>
      </c>
      <c r="D4038" s="14">
        <v>0</v>
      </c>
      <c r="E4038" s="14">
        <v>0</v>
      </c>
      <c r="F4038" s="14">
        <v>0</v>
      </c>
      <c r="G4038" s="11">
        <f t="shared" ref="G4038:G4044" si="258">IF((C4038+E4038)-(D4038+F4038)&lt;0,0,(C4038+E4038)-(D4038+F4038))</f>
        <v>0</v>
      </c>
      <c r="H4038" s="12">
        <f t="shared" ref="H4038:H4044" si="259">-IF((C4038+E4038)-(D4038+F4038)&lt;0,(C4038+E4038)-(D4038+F4038),0)</f>
        <v>0</v>
      </c>
      <c r="I4038" s="324" t="s">
        <v>4039</v>
      </c>
      <c r="J4038" s="17">
        <f>VLOOKUP(A4038,'TB 2023'!B:J,9,0)</f>
        <v>0</v>
      </c>
      <c r="K4038" s="18">
        <f t="shared" si="256"/>
        <v>0</v>
      </c>
      <c r="L4038" s="17">
        <f>VLOOKUP(A4038,'TB 2023'!B:M,12,0)</f>
        <v>0</v>
      </c>
      <c r="M4038" s="18">
        <f t="shared" si="257"/>
        <v>0</v>
      </c>
      <c r="N4038" s="14" t="e">
        <f>VLOOKUP(A4038,[1]Sheet1!$A$1:$D$65536,4,0)</f>
        <v>#N/A</v>
      </c>
    </row>
    <row r="4039" spans="1:14" ht="12.75" hidden="1" customHeight="1">
      <c r="A4039" s="13">
        <v>63100000075</v>
      </c>
      <c r="B4039" s="14" t="s">
        <v>3430</v>
      </c>
      <c r="C4039" s="14">
        <v>0</v>
      </c>
      <c r="D4039" s="14">
        <v>0</v>
      </c>
      <c r="E4039" s="14">
        <v>400</v>
      </c>
      <c r="F4039" s="14">
        <v>0</v>
      </c>
      <c r="G4039" s="11">
        <f t="shared" si="258"/>
        <v>400</v>
      </c>
      <c r="H4039" s="12">
        <f t="shared" si="259"/>
        <v>0</v>
      </c>
      <c r="I4039" s="324" t="s">
        <v>4039</v>
      </c>
      <c r="J4039" s="17">
        <f>VLOOKUP(A4039,'TB 2023'!B:J,9,0)</f>
        <v>0</v>
      </c>
      <c r="K4039" s="18">
        <f t="shared" si="256"/>
        <v>0</v>
      </c>
      <c r="L4039" s="17">
        <f>VLOOKUP(A4039,'TB 2023'!B:M,12,0)</f>
        <v>0</v>
      </c>
      <c r="M4039" s="18">
        <f t="shared" si="257"/>
        <v>0</v>
      </c>
      <c r="N4039" s="14" t="e">
        <f>VLOOKUP(A4039,[1]Sheet1!$A$1:$D$65536,4,0)</f>
        <v>#N/A</v>
      </c>
    </row>
    <row r="4040" spans="1:14" ht="12.75" hidden="1" customHeight="1">
      <c r="A4040" s="13">
        <v>63100000076</v>
      </c>
      <c r="B4040" s="14" t="s">
        <v>3431</v>
      </c>
      <c r="C4040" s="14">
        <v>0</v>
      </c>
      <c r="D4040" s="14">
        <v>0</v>
      </c>
      <c r="E4040" s="14">
        <v>0</v>
      </c>
      <c r="F4040" s="14">
        <v>0</v>
      </c>
      <c r="G4040" s="11">
        <f t="shared" si="258"/>
        <v>0</v>
      </c>
      <c r="H4040" s="12">
        <f t="shared" si="259"/>
        <v>0</v>
      </c>
      <c r="I4040" s="324" t="s">
        <v>4039</v>
      </c>
      <c r="J4040" s="17">
        <f>VLOOKUP(A4040,'TB 2023'!B:J,9,0)</f>
        <v>0</v>
      </c>
      <c r="K4040" s="18">
        <f t="shared" si="256"/>
        <v>0</v>
      </c>
      <c r="L4040" s="17">
        <f>VLOOKUP(A4040,'TB 2023'!B:M,12,0)</f>
        <v>0</v>
      </c>
      <c r="M4040" s="18">
        <f t="shared" si="257"/>
        <v>0</v>
      </c>
      <c r="N4040" s="14" t="e">
        <f>VLOOKUP(A4040,[1]Sheet1!$A$1:$D$65536,4,0)</f>
        <v>#N/A</v>
      </c>
    </row>
    <row r="4041" spans="1:14" ht="12.75" hidden="1" customHeight="1">
      <c r="A4041" s="13">
        <v>63100000077</v>
      </c>
      <c r="B4041" s="14" t="s">
        <v>3432</v>
      </c>
      <c r="C4041" s="14">
        <v>0</v>
      </c>
      <c r="D4041" s="14">
        <v>0</v>
      </c>
      <c r="E4041" s="14">
        <v>884.4</v>
      </c>
      <c r="F4041" s="14">
        <v>0</v>
      </c>
      <c r="G4041" s="11">
        <f t="shared" si="258"/>
        <v>884.4</v>
      </c>
      <c r="H4041" s="12">
        <f t="shared" si="259"/>
        <v>0</v>
      </c>
      <c r="I4041" s="324" t="s">
        <v>4039</v>
      </c>
      <c r="J4041" s="17">
        <f>VLOOKUP(A4041,'TB 2023'!B:J,9,0)</f>
        <v>0</v>
      </c>
      <c r="K4041" s="18">
        <f t="shared" si="256"/>
        <v>0</v>
      </c>
      <c r="L4041" s="17">
        <f>VLOOKUP(A4041,'TB 2023'!B:M,12,0)</f>
        <v>0</v>
      </c>
      <c r="M4041" s="18">
        <f t="shared" si="257"/>
        <v>0</v>
      </c>
      <c r="N4041" s="14" t="e">
        <f>VLOOKUP(A4041,[1]Sheet1!$A$1:$D$65536,4,0)</f>
        <v>#N/A</v>
      </c>
    </row>
    <row r="4042" spans="1:14" ht="12.75" hidden="1" customHeight="1">
      <c r="A4042" s="13">
        <v>63300000001</v>
      </c>
      <c r="B4042" s="14" t="s">
        <v>3433</v>
      </c>
      <c r="C4042" s="14">
        <v>0</v>
      </c>
      <c r="D4042" s="14">
        <v>0</v>
      </c>
      <c r="E4042" s="14">
        <v>0</v>
      </c>
      <c r="F4042" s="14">
        <v>0</v>
      </c>
      <c r="G4042" s="11">
        <f t="shared" si="258"/>
        <v>0</v>
      </c>
      <c r="H4042" s="12">
        <f t="shared" si="259"/>
        <v>0</v>
      </c>
      <c r="I4042" s="324" t="s">
        <v>4039</v>
      </c>
      <c r="J4042" s="17">
        <f>VLOOKUP(A4042,'TB 2023'!B:J,9,0)</f>
        <v>0</v>
      </c>
      <c r="K4042" s="18">
        <f t="shared" si="256"/>
        <v>0</v>
      </c>
      <c r="L4042" s="17">
        <f>VLOOKUP(A4042,'TB 2023'!B:M,12,0)</f>
        <v>0</v>
      </c>
      <c r="M4042" s="18">
        <f t="shared" si="257"/>
        <v>0</v>
      </c>
      <c r="N4042" s="14" t="e">
        <f>VLOOKUP(A4042,[1]Sheet1!$A$1:$D$65536,4,0)</f>
        <v>#N/A</v>
      </c>
    </row>
    <row r="4043" spans="1:14" ht="12.75" hidden="1" customHeight="1">
      <c r="A4043" s="13">
        <v>64100000000</v>
      </c>
      <c r="B4043" s="14" t="s">
        <v>3434</v>
      </c>
      <c r="C4043" s="14">
        <v>0</v>
      </c>
      <c r="D4043" s="14">
        <v>0</v>
      </c>
      <c r="E4043" s="14">
        <v>0</v>
      </c>
      <c r="F4043" s="14">
        <v>1735270.31</v>
      </c>
      <c r="G4043" s="11">
        <f t="shared" si="258"/>
        <v>0</v>
      </c>
      <c r="H4043" s="12">
        <f t="shared" si="259"/>
        <v>1735270.31</v>
      </c>
      <c r="I4043" s="324" t="s">
        <v>4039</v>
      </c>
      <c r="J4043" s="17">
        <f>VLOOKUP(A4043,'TB 2023'!B:J,9,0)</f>
        <v>0</v>
      </c>
      <c r="K4043" s="18">
        <f t="shared" si="256"/>
        <v>0</v>
      </c>
      <c r="L4043" s="17">
        <f>VLOOKUP(A4043,'TB 2023'!B:M,12,0)</f>
        <v>1735270.31</v>
      </c>
      <c r="M4043" s="18">
        <f t="shared" si="257"/>
        <v>0</v>
      </c>
      <c r="N4043" s="14" t="e">
        <f>VLOOKUP(A4043,[1]Sheet1!$A$1:$D$65536,4,0)</f>
        <v>#N/A</v>
      </c>
    </row>
    <row r="4044" spans="1:14" ht="12.75" hidden="1" customHeight="1">
      <c r="A4044" s="13">
        <v>64100000001</v>
      </c>
      <c r="B4044" s="14" t="s">
        <v>3435</v>
      </c>
      <c r="C4044" s="14">
        <v>0</v>
      </c>
      <c r="D4044" s="14">
        <v>0</v>
      </c>
      <c r="E4044" s="14">
        <v>0</v>
      </c>
      <c r="F4044" s="14">
        <v>70187.100000000006</v>
      </c>
      <c r="G4044" s="11">
        <f t="shared" si="258"/>
        <v>0</v>
      </c>
      <c r="H4044" s="12">
        <f t="shared" si="259"/>
        <v>70187.100000000006</v>
      </c>
      <c r="I4044" s="324" t="s">
        <v>4039</v>
      </c>
      <c r="J4044" s="17">
        <f>VLOOKUP(A4044,'TB 2023'!B:J,9,0)</f>
        <v>0</v>
      </c>
      <c r="K4044" s="18">
        <f t="shared" si="256"/>
        <v>0</v>
      </c>
      <c r="L4044" s="17">
        <f>VLOOKUP(A4044,'TB 2023'!B:M,12,0)</f>
        <v>70187.100000000006</v>
      </c>
      <c r="M4044" s="18">
        <f t="shared" si="257"/>
        <v>0</v>
      </c>
      <c r="N4044" s="14" t="e">
        <f>VLOOKUP(A4044,[1]Sheet1!$A$1:$D$65536,4,0)</f>
        <v>#N/A</v>
      </c>
    </row>
  </sheetData>
  <autoFilter ref="A4:Q4044" xr:uid="{00000000-0001-0000-0300-000000000000}">
    <filterColumn colId="8">
      <filters>
        <filter val="انظمة"/>
      </filters>
    </filterColumn>
  </autoFilter>
  <pageMargins left="0" right="0" top="0" bottom="0" header="0" footer="0"/>
  <pageSetup paperSize="0" scale="0" fitToWidth="0" fitToHeight="0" orientation="portrait" usePrinterDefaults="0" horizontalDpi="0" verticalDpi="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1F0BE-7EAB-4387-81E7-3CC2AD5F45F9}">
  <dimension ref="A3:E302"/>
  <sheetViews>
    <sheetView rightToLeft="1" topLeftCell="A151" workbookViewId="0">
      <selection activeCell="C173" sqref="C173"/>
    </sheetView>
  </sheetViews>
  <sheetFormatPr defaultColWidth="8.85546875" defaultRowHeight="15"/>
  <cols>
    <col min="1" max="1" width="23.7109375" style="33" bestFit="1" customWidth="1"/>
    <col min="2" max="2" width="39" style="33" bestFit="1" customWidth="1"/>
    <col min="3" max="3" width="32.42578125" style="33" bestFit="1" customWidth="1"/>
    <col min="4" max="4" width="15" style="33" bestFit="1" customWidth="1"/>
    <col min="5" max="5" width="16.5703125" style="34" bestFit="1" customWidth="1"/>
    <col min="6" max="11" width="17.42578125" style="33" bestFit="1" customWidth="1"/>
    <col min="12" max="12" width="10.28515625" style="33" bestFit="1" customWidth="1"/>
    <col min="13" max="16384" width="8.85546875" style="33"/>
  </cols>
  <sheetData>
    <row r="3" spans="1:5">
      <c r="A3" s="332" t="s">
        <v>4298</v>
      </c>
      <c r="B3" s="333"/>
      <c r="C3" s="333"/>
      <c r="D3" s="333"/>
      <c r="E3" s="333"/>
    </row>
    <row r="4" spans="1:5">
      <c r="A4" s="332" t="s">
        <v>29</v>
      </c>
      <c r="B4" s="332" t="s">
        <v>28</v>
      </c>
      <c r="C4" s="332" t="s">
        <v>31</v>
      </c>
      <c r="D4" s="332" t="s">
        <v>4383</v>
      </c>
      <c r="E4" s="333" t="s">
        <v>4299</v>
      </c>
    </row>
    <row r="5" spans="1:5">
      <c r="A5" s="336" t="s">
        <v>44</v>
      </c>
      <c r="B5" s="336" t="s">
        <v>138</v>
      </c>
      <c r="C5" s="337" t="s">
        <v>59</v>
      </c>
      <c r="D5" s="337">
        <v>9</v>
      </c>
      <c r="E5" s="334">
        <v>41526057.572420008</v>
      </c>
    </row>
    <row r="6" spans="1:5">
      <c r="A6" s="335"/>
      <c r="B6" s="335"/>
      <c r="C6" s="337" t="s">
        <v>97</v>
      </c>
      <c r="D6" s="337">
        <v>9</v>
      </c>
      <c r="E6" s="334">
        <v>-7630347.0800000001</v>
      </c>
    </row>
    <row r="7" spans="1:5">
      <c r="A7" s="335"/>
      <c r="B7" s="336" t="s">
        <v>4300</v>
      </c>
      <c r="C7" s="335"/>
      <c r="D7" s="335"/>
      <c r="E7" s="334">
        <v>33895710.49242001</v>
      </c>
    </row>
    <row r="8" spans="1:5">
      <c r="A8" s="335"/>
      <c r="B8" s="336" t="s">
        <v>139</v>
      </c>
      <c r="C8" s="337" t="s">
        <v>85</v>
      </c>
      <c r="D8" s="337">
        <v>10</v>
      </c>
      <c r="E8" s="334">
        <v>-119728.16</v>
      </c>
    </row>
    <row r="9" spans="1:5">
      <c r="A9" s="335"/>
      <c r="B9" s="335"/>
      <c r="C9" s="337" t="s">
        <v>120</v>
      </c>
      <c r="D9" s="337">
        <v>10</v>
      </c>
      <c r="E9" s="334">
        <v>19850983.427720036</v>
      </c>
    </row>
    <row r="10" spans="1:5">
      <c r="A10" s="335"/>
      <c r="B10" s="336" t="s">
        <v>4459</v>
      </c>
      <c r="C10" s="335"/>
      <c r="D10" s="335"/>
      <c r="E10" s="334">
        <v>19731255.267720036</v>
      </c>
    </row>
    <row r="11" spans="1:5" ht="15" customHeight="1">
      <c r="A11" s="335"/>
      <c r="B11" s="336" t="s">
        <v>88</v>
      </c>
      <c r="C11" s="337" t="s">
        <v>107</v>
      </c>
      <c r="D11" s="337">
        <v>8</v>
      </c>
      <c r="E11" s="334">
        <v>5197760.8399799857</v>
      </c>
    </row>
    <row r="12" spans="1:5">
      <c r="A12" s="335"/>
      <c r="B12" s="335"/>
      <c r="C12" s="337" t="s">
        <v>106</v>
      </c>
      <c r="D12" s="337">
        <v>8</v>
      </c>
      <c r="E12" s="334">
        <v>91256.439999999595</v>
      </c>
    </row>
    <row r="13" spans="1:5">
      <c r="A13" s="335"/>
      <c r="B13" s="335"/>
      <c r="C13" s="337" t="s">
        <v>110</v>
      </c>
      <c r="D13" s="337">
        <v>8</v>
      </c>
      <c r="E13" s="334">
        <v>1199121.22</v>
      </c>
    </row>
    <row r="14" spans="1:5">
      <c r="A14" s="335"/>
      <c r="B14" s="336" t="s">
        <v>4301</v>
      </c>
      <c r="C14" s="335"/>
      <c r="D14" s="335"/>
      <c r="E14" s="334">
        <v>6488138.4999799849</v>
      </c>
    </row>
    <row r="15" spans="1:5">
      <c r="A15" s="335"/>
      <c r="B15" s="337" t="s">
        <v>4040</v>
      </c>
      <c r="C15" s="337" t="s">
        <v>4040</v>
      </c>
      <c r="D15" s="337">
        <v>0</v>
      </c>
      <c r="E15" s="334">
        <v>-4.2300011846236885E-3</v>
      </c>
    </row>
    <row r="16" spans="1:5">
      <c r="A16" s="335"/>
      <c r="B16" s="336" t="s">
        <v>4302</v>
      </c>
      <c r="C16" s="335"/>
      <c r="D16" s="335"/>
      <c r="E16" s="334">
        <v>-4.2300011846236885E-3</v>
      </c>
    </row>
    <row r="17" spans="1:5">
      <c r="A17" s="335"/>
      <c r="B17" s="337" t="s">
        <v>4387</v>
      </c>
      <c r="C17" s="337" t="s">
        <v>143</v>
      </c>
      <c r="D17" s="337">
        <v>0</v>
      </c>
      <c r="E17" s="334">
        <v>0</v>
      </c>
    </row>
    <row r="18" spans="1:5">
      <c r="A18" s="335"/>
      <c r="B18" s="336" t="s">
        <v>4461</v>
      </c>
      <c r="C18" s="335"/>
      <c r="D18" s="335"/>
      <c r="E18" s="334">
        <v>0</v>
      </c>
    </row>
    <row r="19" spans="1:5">
      <c r="A19" s="335"/>
      <c r="B19" s="337" t="s">
        <v>142</v>
      </c>
      <c r="C19" s="337" t="s">
        <v>142</v>
      </c>
      <c r="D19" s="337">
        <v>18</v>
      </c>
      <c r="E19" s="334">
        <v>51474.57</v>
      </c>
    </row>
    <row r="20" spans="1:5">
      <c r="A20" s="335"/>
      <c r="B20" s="336" t="s">
        <v>4303</v>
      </c>
      <c r="C20" s="335"/>
      <c r="D20" s="335"/>
      <c r="E20" s="334">
        <v>51474.57</v>
      </c>
    </row>
    <row r="21" spans="1:5">
      <c r="A21" s="335"/>
      <c r="B21" s="336" t="s">
        <v>152</v>
      </c>
      <c r="C21" s="337" t="s">
        <v>109</v>
      </c>
      <c r="D21" s="337">
        <v>11</v>
      </c>
      <c r="E21" s="334">
        <v>220155.60998000001</v>
      </c>
    </row>
    <row r="22" spans="1:5">
      <c r="A22" s="335"/>
      <c r="B22" s="335"/>
      <c r="C22" s="337" t="s">
        <v>46</v>
      </c>
      <c r="D22" s="337">
        <v>11</v>
      </c>
      <c r="E22" s="334">
        <v>41388053.429999992</v>
      </c>
    </row>
    <row r="23" spans="1:5">
      <c r="A23" s="335"/>
      <c r="B23" s="335"/>
      <c r="C23" s="337" t="s">
        <v>4065</v>
      </c>
      <c r="D23" s="337">
        <v>11</v>
      </c>
      <c r="E23" s="334">
        <v>195342.60000000003</v>
      </c>
    </row>
    <row r="24" spans="1:5">
      <c r="A24" s="335"/>
      <c r="B24" s="335"/>
      <c r="C24" s="337" t="s">
        <v>47</v>
      </c>
      <c r="D24" s="337">
        <v>11</v>
      </c>
      <c r="E24" s="334">
        <v>2275131.42</v>
      </c>
    </row>
    <row r="25" spans="1:5">
      <c r="A25" s="335"/>
      <c r="B25" s="335"/>
      <c r="C25" s="337" t="s">
        <v>45</v>
      </c>
      <c r="D25" s="337">
        <v>11</v>
      </c>
      <c r="E25" s="334">
        <v>841093.24150999729</v>
      </c>
    </row>
    <row r="26" spans="1:5">
      <c r="A26" s="335"/>
      <c r="B26" s="335"/>
      <c r="C26" s="337" t="s">
        <v>108</v>
      </c>
      <c r="D26" s="337">
        <v>11</v>
      </c>
      <c r="E26" s="334">
        <v>1480483.97</v>
      </c>
    </row>
    <row r="27" spans="1:5">
      <c r="A27" s="335"/>
      <c r="B27" s="335"/>
      <c r="C27" s="337" t="s">
        <v>111</v>
      </c>
      <c r="D27" s="337">
        <v>11</v>
      </c>
      <c r="E27" s="334">
        <v>2072862.9</v>
      </c>
    </row>
    <row r="28" spans="1:5">
      <c r="A28" s="335"/>
      <c r="B28" s="336" t="s">
        <v>4463</v>
      </c>
      <c r="C28" s="335"/>
      <c r="D28" s="335"/>
      <c r="E28" s="334">
        <v>48473123.171489991</v>
      </c>
    </row>
    <row r="29" spans="1:5">
      <c r="A29" s="335"/>
      <c r="B29" s="337" t="s">
        <v>4474</v>
      </c>
      <c r="C29" s="337" t="s">
        <v>48</v>
      </c>
      <c r="D29" s="337">
        <v>12</v>
      </c>
      <c r="E29" s="334">
        <v>77564438.789999992</v>
      </c>
    </row>
    <row r="30" spans="1:5">
      <c r="A30" s="335"/>
      <c r="B30" s="336" t="s">
        <v>4475</v>
      </c>
      <c r="C30" s="335"/>
      <c r="D30" s="335"/>
      <c r="E30" s="334">
        <v>77564438.789999992</v>
      </c>
    </row>
    <row r="31" spans="1:5">
      <c r="A31" s="336" t="s">
        <v>33</v>
      </c>
      <c r="B31" s="337" t="s">
        <v>95</v>
      </c>
      <c r="C31" s="337" t="s">
        <v>95</v>
      </c>
      <c r="D31" s="337">
        <v>15</v>
      </c>
      <c r="E31" s="334">
        <v>18788263.060000002</v>
      </c>
    </row>
    <row r="32" spans="1:5">
      <c r="A32" s="335"/>
      <c r="B32" s="336" t="s">
        <v>4304</v>
      </c>
      <c r="C32" s="335"/>
      <c r="D32" s="335"/>
      <c r="E32" s="334">
        <v>18788263.060000002</v>
      </c>
    </row>
    <row r="33" spans="1:5">
      <c r="A33" s="335"/>
      <c r="B33" s="336" t="s">
        <v>156</v>
      </c>
      <c r="C33" s="337" t="s">
        <v>3249</v>
      </c>
      <c r="D33" s="337">
        <v>14</v>
      </c>
      <c r="E33" s="334">
        <v>3663245.2699999996</v>
      </c>
    </row>
    <row r="34" spans="1:5">
      <c r="A34" s="335"/>
      <c r="B34" s="335"/>
      <c r="C34" s="337" t="s">
        <v>3250</v>
      </c>
      <c r="D34" s="337">
        <v>14</v>
      </c>
      <c r="E34" s="334">
        <v>1141271</v>
      </c>
    </row>
    <row r="35" spans="1:5">
      <c r="A35" s="335"/>
      <c r="B35" s="335"/>
      <c r="C35" s="337" t="s">
        <v>3261</v>
      </c>
      <c r="D35" s="337">
        <v>14</v>
      </c>
      <c r="E35" s="334">
        <v>-2403367.15</v>
      </c>
    </row>
    <row r="36" spans="1:5">
      <c r="A36" s="335"/>
      <c r="B36" s="336" t="s">
        <v>4305</v>
      </c>
      <c r="C36" s="335"/>
      <c r="D36" s="335"/>
      <c r="E36" s="334">
        <v>2401149.1199999996</v>
      </c>
    </row>
    <row r="37" spans="1:5">
      <c r="A37" s="335"/>
      <c r="B37" s="336" t="s">
        <v>83</v>
      </c>
      <c r="C37" s="337" t="s">
        <v>36</v>
      </c>
      <c r="D37" s="337">
        <v>13</v>
      </c>
      <c r="E37" s="334">
        <v>3021501.1999900001</v>
      </c>
    </row>
    <row r="38" spans="1:5">
      <c r="A38" s="335"/>
      <c r="B38" s="335"/>
      <c r="C38" s="337" t="s">
        <v>96</v>
      </c>
      <c r="D38" s="337">
        <v>13</v>
      </c>
      <c r="E38" s="334">
        <v>1541082.2700000003</v>
      </c>
    </row>
    <row r="39" spans="1:5">
      <c r="A39" s="335"/>
      <c r="B39" s="335"/>
      <c r="C39" s="337" t="s">
        <v>39</v>
      </c>
      <c r="D39" s="337">
        <v>13</v>
      </c>
      <c r="E39" s="334">
        <v>12615704.85</v>
      </c>
    </row>
    <row r="40" spans="1:5">
      <c r="A40" s="335"/>
      <c r="B40" s="335"/>
      <c r="C40" s="337" t="s">
        <v>57</v>
      </c>
      <c r="D40" s="337">
        <v>13</v>
      </c>
      <c r="E40" s="334">
        <v>16598641.189999999</v>
      </c>
    </row>
    <row r="41" spans="1:5">
      <c r="A41" s="335"/>
      <c r="B41" s="335"/>
      <c r="C41" s="337" t="s">
        <v>37</v>
      </c>
      <c r="D41" s="337">
        <v>13</v>
      </c>
      <c r="E41" s="334">
        <v>2488014.67</v>
      </c>
    </row>
    <row r="42" spans="1:5">
      <c r="A42" s="335"/>
      <c r="B42" s="335"/>
      <c r="C42" s="337" t="s">
        <v>38</v>
      </c>
      <c r="D42" s="337">
        <v>13</v>
      </c>
      <c r="E42" s="334">
        <v>2998996.6</v>
      </c>
    </row>
    <row r="43" spans="1:5">
      <c r="A43" s="335"/>
      <c r="B43" s="335"/>
      <c r="C43" s="337" t="s">
        <v>3262</v>
      </c>
      <c r="D43" s="337">
        <v>13</v>
      </c>
      <c r="E43" s="334">
        <v>46200</v>
      </c>
    </row>
    <row r="44" spans="1:5">
      <c r="A44" s="335"/>
      <c r="B44" s="335"/>
      <c r="C44" s="337" t="s">
        <v>49</v>
      </c>
      <c r="D44" s="337">
        <v>13</v>
      </c>
      <c r="E44" s="334">
        <v>-14934566.829999996</v>
      </c>
    </row>
    <row r="45" spans="1:5">
      <c r="A45" s="335"/>
      <c r="B45" s="336" t="s">
        <v>4306</v>
      </c>
      <c r="C45" s="335"/>
      <c r="D45" s="335"/>
      <c r="E45" s="334">
        <v>24375573.949990004</v>
      </c>
    </row>
    <row r="46" spans="1:5">
      <c r="A46" s="336" t="s">
        <v>91</v>
      </c>
      <c r="B46" s="337" t="s">
        <v>11</v>
      </c>
      <c r="C46" s="337" t="s">
        <v>3265</v>
      </c>
      <c r="D46" s="337">
        <v>23</v>
      </c>
      <c r="E46" s="334">
        <v>-224975219.34000006</v>
      </c>
    </row>
    <row r="47" spans="1:5">
      <c r="A47" s="335"/>
      <c r="B47" s="336" t="s">
        <v>4307</v>
      </c>
      <c r="C47" s="335"/>
      <c r="D47" s="335"/>
      <c r="E47" s="334">
        <v>-224975219.34000006</v>
      </c>
    </row>
    <row r="48" spans="1:5">
      <c r="A48" s="336" t="s">
        <v>50</v>
      </c>
      <c r="B48" s="337" t="s">
        <v>3254</v>
      </c>
      <c r="C48" s="337" t="s">
        <v>3254</v>
      </c>
      <c r="D48" s="337">
        <v>14</v>
      </c>
      <c r="E48" s="334">
        <v>-1351951.1100010001</v>
      </c>
    </row>
    <row r="49" spans="1:5">
      <c r="A49" s="335"/>
      <c r="B49" s="336" t="s">
        <v>4308</v>
      </c>
      <c r="C49" s="335"/>
      <c r="D49" s="335"/>
      <c r="E49" s="334">
        <v>-1351951.1100010001</v>
      </c>
    </row>
    <row r="50" spans="1:5">
      <c r="A50" s="335"/>
      <c r="B50" s="337" t="s">
        <v>143</v>
      </c>
      <c r="C50" s="337" t="s">
        <v>143</v>
      </c>
      <c r="D50" s="337">
        <v>18</v>
      </c>
      <c r="E50" s="334">
        <v>-1792000</v>
      </c>
    </row>
    <row r="51" spans="1:5">
      <c r="A51" s="335"/>
      <c r="B51" s="336" t="s">
        <v>4309</v>
      </c>
      <c r="C51" s="335"/>
      <c r="D51" s="335"/>
      <c r="E51" s="334">
        <v>-1792000</v>
      </c>
    </row>
    <row r="52" spans="1:5">
      <c r="A52" s="335"/>
      <c r="B52" s="337" t="s">
        <v>84</v>
      </c>
      <c r="C52" s="337" t="s">
        <v>3252</v>
      </c>
      <c r="D52" s="337">
        <v>13</v>
      </c>
      <c r="E52" s="334">
        <v>-8132410</v>
      </c>
    </row>
    <row r="53" spans="1:5">
      <c r="A53" s="335"/>
      <c r="B53" s="336" t="s">
        <v>4310</v>
      </c>
      <c r="C53" s="335"/>
      <c r="D53" s="335"/>
      <c r="E53" s="334">
        <v>-8132410</v>
      </c>
    </row>
    <row r="54" spans="1:5">
      <c r="A54" s="335"/>
      <c r="B54" s="337" t="s">
        <v>152</v>
      </c>
      <c r="C54" s="337" t="s">
        <v>144</v>
      </c>
      <c r="D54" s="337">
        <v>11</v>
      </c>
      <c r="E54" s="334">
        <v>-468881</v>
      </c>
    </row>
    <row r="55" spans="1:5">
      <c r="A55" s="335"/>
      <c r="B55" s="336" t="s">
        <v>4463</v>
      </c>
      <c r="C55" s="335"/>
      <c r="D55" s="335"/>
      <c r="E55" s="334">
        <v>-468881</v>
      </c>
    </row>
    <row r="56" spans="1:5">
      <c r="A56" s="336" t="s">
        <v>34</v>
      </c>
      <c r="B56" s="336" t="s">
        <v>92</v>
      </c>
      <c r="C56" s="337" t="s">
        <v>129</v>
      </c>
      <c r="D56" s="337">
        <v>19</v>
      </c>
      <c r="E56" s="334">
        <v>-749417.8</v>
      </c>
    </row>
    <row r="57" spans="1:5">
      <c r="A57" s="335"/>
      <c r="B57" s="335"/>
      <c r="C57" s="337" t="s">
        <v>131</v>
      </c>
      <c r="D57" s="337">
        <v>19</v>
      </c>
      <c r="E57" s="334">
        <v>-437500.1399999999</v>
      </c>
    </row>
    <row r="58" spans="1:5">
      <c r="A58" s="335"/>
      <c r="B58" s="335"/>
      <c r="C58" s="337" t="s">
        <v>130</v>
      </c>
      <c r="D58" s="337">
        <v>19</v>
      </c>
      <c r="E58" s="334">
        <v>-940000</v>
      </c>
    </row>
    <row r="59" spans="1:5">
      <c r="A59" s="335"/>
      <c r="B59" s="335"/>
      <c r="C59" s="337" t="s">
        <v>128</v>
      </c>
      <c r="D59" s="337">
        <v>19</v>
      </c>
      <c r="E59" s="334">
        <v>-2900468.7499899995</v>
      </c>
    </row>
    <row r="60" spans="1:5">
      <c r="A60" s="335"/>
      <c r="B60" s="336" t="s">
        <v>4311</v>
      </c>
      <c r="C60" s="335"/>
      <c r="D60" s="335"/>
      <c r="E60" s="334">
        <v>-5027386.6899899989</v>
      </c>
    </row>
    <row r="61" spans="1:5">
      <c r="A61" s="335"/>
      <c r="B61" s="337" t="s">
        <v>3251</v>
      </c>
      <c r="C61" s="337" t="s">
        <v>3251</v>
      </c>
      <c r="D61" s="337">
        <v>14</v>
      </c>
      <c r="E61" s="334">
        <v>-489356.63000000012</v>
      </c>
    </row>
    <row r="62" spans="1:5">
      <c r="A62" s="335"/>
      <c r="B62" s="336" t="s">
        <v>4464</v>
      </c>
      <c r="C62" s="335"/>
      <c r="D62" s="335"/>
      <c r="E62" s="334">
        <v>-489356.63000000012</v>
      </c>
    </row>
    <row r="63" spans="1:5">
      <c r="A63" s="335"/>
      <c r="B63" s="336" t="s">
        <v>89</v>
      </c>
      <c r="C63" s="337" t="s">
        <v>86</v>
      </c>
      <c r="D63" s="337">
        <v>16</v>
      </c>
      <c r="E63" s="334">
        <v>-38048978.586879998</v>
      </c>
    </row>
    <row r="64" spans="1:5">
      <c r="A64" s="335"/>
      <c r="B64" s="335"/>
      <c r="C64" s="337" t="s">
        <v>123</v>
      </c>
      <c r="D64" s="337">
        <v>16</v>
      </c>
      <c r="E64" s="334">
        <v>-2513837</v>
      </c>
    </row>
    <row r="65" spans="1:5">
      <c r="A65" s="335"/>
      <c r="B65" s="336" t="s">
        <v>4312</v>
      </c>
      <c r="C65" s="335"/>
      <c r="D65" s="335"/>
      <c r="E65" s="334">
        <v>-40562815.586879998</v>
      </c>
    </row>
    <row r="66" spans="1:5">
      <c r="A66" s="335"/>
      <c r="B66" s="337" t="s">
        <v>142</v>
      </c>
      <c r="C66" s="337" t="s">
        <v>142</v>
      </c>
      <c r="D66" s="337">
        <v>18</v>
      </c>
      <c r="E66" s="334">
        <v>-27388755.419999998</v>
      </c>
    </row>
    <row r="67" spans="1:5">
      <c r="A67" s="335"/>
      <c r="B67" s="336" t="s">
        <v>4303</v>
      </c>
      <c r="C67" s="335"/>
      <c r="D67" s="335"/>
      <c r="E67" s="334">
        <v>-27388755.419999998</v>
      </c>
    </row>
    <row r="68" spans="1:5">
      <c r="A68" s="335"/>
      <c r="B68" s="336" t="s">
        <v>76</v>
      </c>
      <c r="C68" s="337" t="s">
        <v>76</v>
      </c>
      <c r="D68" s="337">
        <v>0</v>
      </c>
      <c r="E68" s="334">
        <v>-479099.16000000015</v>
      </c>
    </row>
    <row r="69" spans="1:5">
      <c r="A69" s="335"/>
      <c r="B69" s="335"/>
      <c r="C69" s="337" t="s">
        <v>3253</v>
      </c>
      <c r="D69" s="337">
        <v>0</v>
      </c>
      <c r="E69" s="334">
        <v>7401.429999999993</v>
      </c>
    </row>
    <row r="70" spans="1:5">
      <c r="A70" s="335"/>
      <c r="B70" s="336" t="s">
        <v>4313</v>
      </c>
      <c r="C70" s="335"/>
      <c r="D70" s="335"/>
      <c r="E70" s="334">
        <v>-471697.73000000016</v>
      </c>
    </row>
    <row r="71" spans="1:5">
      <c r="A71" s="335"/>
      <c r="B71" s="336" t="s">
        <v>140</v>
      </c>
      <c r="C71" s="337" t="s">
        <v>126</v>
      </c>
      <c r="D71" s="337">
        <v>17</v>
      </c>
      <c r="E71" s="334">
        <v>-332032</v>
      </c>
    </row>
    <row r="72" spans="1:5">
      <c r="A72" s="335"/>
      <c r="B72" s="335"/>
      <c r="C72" s="337" t="s">
        <v>4386</v>
      </c>
      <c r="D72" s="337">
        <v>17</v>
      </c>
      <c r="E72" s="334">
        <v>-2101054.6799999997</v>
      </c>
    </row>
    <row r="73" spans="1:5">
      <c r="A73" s="335"/>
      <c r="B73" s="335"/>
      <c r="C73" s="337" t="s">
        <v>41</v>
      </c>
      <c r="D73" s="337">
        <v>17</v>
      </c>
      <c r="E73" s="334">
        <v>-2126724.2499799966</v>
      </c>
    </row>
    <row r="74" spans="1:5">
      <c r="A74" s="335"/>
      <c r="B74" s="335"/>
      <c r="C74" s="337" t="s">
        <v>3318</v>
      </c>
      <c r="D74" s="337">
        <v>17</v>
      </c>
      <c r="E74" s="334">
        <v>-15127.46</v>
      </c>
    </row>
    <row r="75" spans="1:5">
      <c r="A75" s="335"/>
      <c r="B75" s="335"/>
      <c r="C75" s="337" t="s">
        <v>40</v>
      </c>
      <c r="D75" s="337">
        <v>17</v>
      </c>
      <c r="E75" s="334">
        <v>-48476579.890000015</v>
      </c>
    </row>
    <row r="76" spans="1:5">
      <c r="A76" s="335"/>
      <c r="B76" s="335"/>
      <c r="C76" s="337" t="s">
        <v>61</v>
      </c>
      <c r="D76" s="337">
        <v>17</v>
      </c>
      <c r="E76" s="334">
        <v>-198188.65650000004</v>
      </c>
    </row>
    <row r="77" spans="1:5">
      <c r="A77" s="335"/>
      <c r="B77" s="335"/>
      <c r="C77" s="337" t="s">
        <v>4385</v>
      </c>
      <c r="D77" s="337">
        <v>17</v>
      </c>
      <c r="E77" s="334">
        <v>-11055566.37675</v>
      </c>
    </row>
    <row r="78" spans="1:5">
      <c r="A78" s="335"/>
      <c r="B78" s="335"/>
      <c r="C78" s="337" t="s">
        <v>127</v>
      </c>
      <c r="D78" s="337">
        <v>17</v>
      </c>
      <c r="E78" s="334">
        <v>-14506770.595080001</v>
      </c>
    </row>
    <row r="79" spans="1:5">
      <c r="A79" s="335"/>
      <c r="B79" s="336" t="s">
        <v>4462</v>
      </c>
      <c r="C79" s="335"/>
      <c r="D79" s="335"/>
      <c r="E79" s="334">
        <v>-78812043.908310011</v>
      </c>
    </row>
    <row r="80" spans="1:5">
      <c r="A80" s="335"/>
      <c r="B80" s="336" t="s">
        <v>152</v>
      </c>
      <c r="C80" s="337" t="s">
        <v>109</v>
      </c>
      <c r="D80" s="337">
        <v>11</v>
      </c>
      <c r="E80" s="334">
        <v>-9.9998433142900467E-6</v>
      </c>
    </row>
    <row r="81" spans="1:5">
      <c r="A81" s="335"/>
      <c r="B81" s="335"/>
      <c r="C81" s="337" t="s">
        <v>111</v>
      </c>
      <c r="D81" s="337">
        <v>11</v>
      </c>
      <c r="E81" s="334">
        <v>5004984.5172600001</v>
      </c>
    </row>
    <row r="82" spans="1:5">
      <c r="A82" s="335"/>
      <c r="B82" s="336" t="s">
        <v>4463</v>
      </c>
      <c r="C82" s="335"/>
      <c r="D82" s="335"/>
      <c r="E82" s="334">
        <v>5004984.5172500005</v>
      </c>
    </row>
    <row r="83" spans="1:5">
      <c r="A83" s="336" t="s">
        <v>158</v>
      </c>
      <c r="B83" s="337" t="s">
        <v>3263</v>
      </c>
      <c r="C83" s="337" t="s">
        <v>3263</v>
      </c>
      <c r="D83" s="337">
        <v>26</v>
      </c>
      <c r="E83" s="334">
        <v>-13983.57</v>
      </c>
    </row>
    <row r="84" spans="1:5">
      <c r="A84" s="335"/>
      <c r="B84" s="336" t="s">
        <v>4314</v>
      </c>
      <c r="C84" s="335"/>
      <c r="D84" s="335"/>
      <c r="E84" s="334">
        <v>-13983.57</v>
      </c>
    </row>
    <row r="85" spans="1:5">
      <c r="A85" s="336" t="s">
        <v>12</v>
      </c>
      <c r="B85" s="336" t="s">
        <v>58</v>
      </c>
      <c r="C85" s="337" t="s">
        <v>3263</v>
      </c>
      <c r="D85" s="337">
        <v>27</v>
      </c>
      <c r="E85" s="334">
        <v>-33043.480000000003</v>
      </c>
    </row>
    <row r="86" spans="1:5">
      <c r="A86" s="335"/>
      <c r="B86" s="335"/>
      <c r="C86" s="337" t="s">
        <v>58</v>
      </c>
      <c r="D86" s="337">
        <v>27</v>
      </c>
      <c r="E86" s="334">
        <v>-3407411.7999899997</v>
      </c>
    </row>
    <row r="87" spans="1:5">
      <c r="A87" s="335"/>
      <c r="B87" s="336" t="s">
        <v>4315</v>
      </c>
      <c r="C87" s="335"/>
      <c r="D87" s="335"/>
      <c r="E87" s="334">
        <v>-3440455.2799899997</v>
      </c>
    </row>
    <row r="88" spans="1:5">
      <c r="A88" s="336" t="s">
        <v>135</v>
      </c>
      <c r="B88" s="337" t="s">
        <v>10</v>
      </c>
      <c r="C88" s="337" t="s">
        <v>69</v>
      </c>
      <c r="D88" s="337">
        <v>24</v>
      </c>
      <c r="E88" s="334">
        <v>105297135.26981001</v>
      </c>
    </row>
    <row r="89" spans="1:5">
      <c r="A89" s="335"/>
      <c r="B89" s="336" t="s">
        <v>4316</v>
      </c>
      <c r="C89" s="335"/>
      <c r="D89" s="335"/>
      <c r="E89" s="334">
        <v>105297135.26981001</v>
      </c>
    </row>
    <row r="90" spans="1:5">
      <c r="A90" s="335"/>
      <c r="B90" s="337" t="s">
        <v>104</v>
      </c>
      <c r="C90" s="337" t="s">
        <v>3264</v>
      </c>
      <c r="D90" s="337">
        <v>24</v>
      </c>
      <c r="E90" s="334">
        <v>2126425.2999999998</v>
      </c>
    </row>
    <row r="91" spans="1:5">
      <c r="A91" s="335"/>
      <c r="B91" s="336" t="s">
        <v>4317</v>
      </c>
      <c r="C91" s="335"/>
      <c r="D91" s="335"/>
      <c r="E91" s="334">
        <v>2126425.2999999998</v>
      </c>
    </row>
    <row r="92" spans="1:5">
      <c r="A92" s="335"/>
      <c r="B92" s="336" t="s">
        <v>3260</v>
      </c>
      <c r="C92" s="337" t="s">
        <v>67</v>
      </c>
      <c r="D92" s="337">
        <v>24</v>
      </c>
      <c r="E92" s="334">
        <v>791951.16</v>
      </c>
    </row>
    <row r="93" spans="1:5">
      <c r="A93" s="335"/>
      <c r="B93" s="335"/>
      <c r="C93" s="337" t="s">
        <v>121</v>
      </c>
      <c r="D93" s="337">
        <v>24</v>
      </c>
      <c r="E93" s="334">
        <v>728566.7300000001</v>
      </c>
    </row>
    <row r="94" spans="1:5">
      <c r="A94" s="335"/>
      <c r="B94" s="335"/>
      <c r="C94" s="337" t="s">
        <v>70</v>
      </c>
      <c r="D94" s="337">
        <v>24</v>
      </c>
      <c r="E94" s="334">
        <v>18479591.32</v>
      </c>
    </row>
    <row r="95" spans="1:5">
      <c r="A95" s="335"/>
      <c r="B95" s="335"/>
      <c r="C95" s="337" t="s">
        <v>73</v>
      </c>
      <c r="D95" s="337">
        <v>24</v>
      </c>
      <c r="E95" s="334">
        <v>31637.48</v>
      </c>
    </row>
    <row r="96" spans="1:5">
      <c r="A96" s="335"/>
      <c r="B96" s="335"/>
      <c r="C96" s="337" t="s">
        <v>24</v>
      </c>
      <c r="D96" s="337">
        <v>24</v>
      </c>
      <c r="E96" s="334">
        <v>24248726.190000005</v>
      </c>
    </row>
    <row r="97" spans="1:5">
      <c r="A97" s="335"/>
      <c r="B97" s="335"/>
      <c r="C97" s="337" t="s">
        <v>62</v>
      </c>
      <c r="D97" s="337">
        <v>24</v>
      </c>
      <c r="E97" s="334">
        <v>6157455.1699999999</v>
      </c>
    </row>
    <row r="98" spans="1:5">
      <c r="A98" s="335"/>
      <c r="B98" s="335"/>
      <c r="C98" s="337" t="s">
        <v>66</v>
      </c>
      <c r="D98" s="337">
        <v>24</v>
      </c>
      <c r="E98" s="334">
        <v>1052668.75</v>
      </c>
    </row>
    <row r="99" spans="1:5">
      <c r="A99" s="335"/>
      <c r="B99" s="335"/>
      <c r="C99" s="337" t="s">
        <v>64</v>
      </c>
      <c r="D99" s="337">
        <v>24</v>
      </c>
      <c r="E99" s="334">
        <v>224399.62</v>
      </c>
    </row>
    <row r="100" spans="1:5">
      <c r="A100" s="335"/>
      <c r="B100" s="335"/>
      <c r="C100" s="337" t="s">
        <v>19</v>
      </c>
      <c r="D100" s="337">
        <v>24</v>
      </c>
      <c r="E100" s="334">
        <v>285898.31</v>
      </c>
    </row>
    <row r="101" spans="1:5">
      <c r="A101" s="335"/>
      <c r="B101" s="335"/>
      <c r="C101" s="337" t="s">
        <v>63</v>
      </c>
      <c r="D101" s="337">
        <v>24</v>
      </c>
      <c r="E101" s="334">
        <v>490247.13000000006</v>
      </c>
    </row>
    <row r="102" spans="1:5">
      <c r="A102" s="335"/>
      <c r="B102" s="335"/>
      <c r="C102" s="337" t="s">
        <v>27</v>
      </c>
      <c r="D102" s="337">
        <v>24</v>
      </c>
      <c r="E102" s="334">
        <v>1185001.02</v>
      </c>
    </row>
    <row r="103" spans="1:5">
      <c r="A103" s="335"/>
      <c r="B103" s="335"/>
      <c r="C103" s="337" t="s">
        <v>114</v>
      </c>
      <c r="D103" s="337">
        <v>24</v>
      </c>
      <c r="E103" s="334">
        <v>23675.65998</v>
      </c>
    </row>
    <row r="104" spans="1:5">
      <c r="A104" s="335"/>
      <c r="B104" s="335"/>
      <c r="C104" s="337" t="s">
        <v>145</v>
      </c>
      <c r="D104" s="337">
        <v>24</v>
      </c>
      <c r="E104" s="334">
        <v>555129.34</v>
      </c>
    </row>
    <row r="105" spans="1:5">
      <c r="A105" s="335"/>
      <c r="B105" s="335"/>
      <c r="C105" s="337" t="s">
        <v>72</v>
      </c>
      <c r="D105" s="337">
        <v>24</v>
      </c>
      <c r="E105" s="334">
        <v>2475721.8099799999</v>
      </c>
    </row>
    <row r="106" spans="1:5">
      <c r="A106" s="335"/>
      <c r="B106" s="336" t="s">
        <v>4318</v>
      </c>
      <c r="C106" s="335"/>
      <c r="D106" s="335"/>
      <c r="E106" s="334">
        <v>56730669.689960018</v>
      </c>
    </row>
    <row r="107" spans="1:5">
      <c r="A107" s="335"/>
      <c r="B107" s="336" t="s">
        <v>9</v>
      </c>
      <c r="C107" s="337" t="s">
        <v>67</v>
      </c>
      <c r="D107" s="337">
        <v>24</v>
      </c>
      <c r="E107" s="334">
        <v>1107691.9599900001</v>
      </c>
    </row>
    <row r="108" spans="1:5">
      <c r="A108" s="335"/>
      <c r="B108" s="335"/>
      <c r="C108" s="337" t="s">
        <v>121</v>
      </c>
      <c r="D108" s="337">
        <v>24</v>
      </c>
      <c r="E108" s="334">
        <v>868267.87999000004</v>
      </c>
    </row>
    <row r="109" spans="1:5">
      <c r="A109" s="335"/>
      <c r="B109" s="335"/>
      <c r="C109" s="337" t="s">
        <v>70</v>
      </c>
      <c r="D109" s="337">
        <v>24</v>
      </c>
      <c r="E109" s="334">
        <v>767460.05</v>
      </c>
    </row>
    <row r="110" spans="1:5">
      <c r="A110" s="335"/>
      <c r="B110" s="335"/>
      <c r="C110" s="337" t="s">
        <v>73</v>
      </c>
      <c r="D110" s="337">
        <v>24</v>
      </c>
      <c r="E110" s="334">
        <v>308234.88</v>
      </c>
    </row>
    <row r="111" spans="1:5">
      <c r="A111" s="335"/>
      <c r="B111" s="335"/>
      <c r="C111" s="337" t="s">
        <v>24</v>
      </c>
      <c r="D111" s="337">
        <v>24</v>
      </c>
      <c r="E111" s="334">
        <v>11577692.75</v>
      </c>
    </row>
    <row r="112" spans="1:5">
      <c r="A112" s="335"/>
      <c r="B112" s="335"/>
      <c r="C112" s="337" t="s">
        <v>62</v>
      </c>
      <c r="D112" s="337">
        <v>24</v>
      </c>
      <c r="E112" s="334">
        <v>2909028.53</v>
      </c>
    </row>
    <row r="113" spans="1:5">
      <c r="A113" s="335"/>
      <c r="B113" s="335"/>
      <c r="C113" s="337" t="s">
        <v>66</v>
      </c>
      <c r="D113" s="337">
        <v>24</v>
      </c>
      <c r="E113" s="334">
        <v>675747.86</v>
      </c>
    </row>
    <row r="114" spans="1:5">
      <c r="A114" s="335"/>
      <c r="B114" s="335"/>
      <c r="C114" s="337" t="s">
        <v>64</v>
      </c>
      <c r="D114" s="337">
        <v>24</v>
      </c>
      <c r="E114" s="334">
        <v>562554.83050000004</v>
      </c>
    </row>
    <row r="115" spans="1:5">
      <c r="A115" s="335"/>
      <c r="B115" s="335"/>
      <c r="C115" s="337" t="s">
        <v>19</v>
      </c>
      <c r="D115" s="337">
        <v>24</v>
      </c>
      <c r="E115" s="334">
        <v>170172.66999999998</v>
      </c>
    </row>
    <row r="116" spans="1:5">
      <c r="A116" s="335"/>
      <c r="B116" s="335"/>
      <c r="C116" s="337" t="s">
        <v>63</v>
      </c>
      <c r="D116" s="337">
        <v>24</v>
      </c>
      <c r="E116" s="334">
        <v>1219806.95</v>
      </c>
    </row>
    <row r="117" spans="1:5">
      <c r="A117" s="335"/>
      <c r="B117" s="335"/>
      <c r="C117" s="337" t="s">
        <v>56</v>
      </c>
      <c r="D117" s="337">
        <v>24</v>
      </c>
      <c r="E117" s="334">
        <v>1901613.3</v>
      </c>
    </row>
    <row r="118" spans="1:5">
      <c r="A118" s="335"/>
      <c r="B118" s="335"/>
      <c r="C118" s="337" t="s">
        <v>114</v>
      </c>
      <c r="D118" s="337">
        <v>24</v>
      </c>
      <c r="E118" s="334">
        <v>719044.60999000003</v>
      </c>
    </row>
    <row r="119" spans="1:5">
      <c r="A119" s="335"/>
      <c r="B119" s="335"/>
      <c r="C119" s="337" t="s">
        <v>65</v>
      </c>
      <c r="D119" s="337">
        <v>24</v>
      </c>
      <c r="E119" s="334">
        <v>182277.30000000002</v>
      </c>
    </row>
    <row r="120" spans="1:5">
      <c r="A120" s="335"/>
      <c r="B120" s="335"/>
      <c r="C120" s="337" t="s">
        <v>72</v>
      </c>
      <c r="D120" s="337">
        <v>24</v>
      </c>
      <c r="E120" s="334">
        <v>821071.82997999992</v>
      </c>
    </row>
    <row r="121" spans="1:5">
      <c r="A121" s="335"/>
      <c r="B121" s="336" t="s">
        <v>4319</v>
      </c>
      <c r="C121" s="335"/>
      <c r="D121" s="335"/>
      <c r="E121" s="334">
        <v>23790665.400450002</v>
      </c>
    </row>
    <row r="122" spans="1:5">
      <c r="A122" s="336" t="s">
        <v>157</v>
      </c>
      <c r="B122" s="336" t="s">
        <v>157</v>
      </c>
      <c r="C122" s="337" t="s">
        <v>4450</v>
      </c>
      <c r="D122" s="337">
        <v>26</v>
      </c>
      <c r="E122" s="334">
        <v>206711.32</v>
      </c>
    </row>
    <row r="123" spans="1:5">
      <c r="A123" s="335"/>
      <c r="B123" s="335"/>
      <c r="C123" s="337" t="s">
        <v>4448</v>
      </c>
      <c r="D123" s="337">
        <v>26</v>
      </c>
      <c r="E123" s="334">
        <v>1543596.91</v>
      </c>
    </row>
    <row r="124" spans="1:5">
      <c r="A124" s="335"/>
      <c r="B124" s="335"/>
      <c r="C124" s="337" t="s">
        <v>4449</v>
      </c>
      <c r="D124" s="337">
        <v>26</v>
      </c>
      <c r="E124" s="334">
        <v>368048.27</v>
      </c>
    </row>
    <row r="125" spans="1:5">
      <c r="A125" s="335"/>
      <c r="B125" s="336" t="s">
        <v>4320</v>
      </c>
      <c r="C125" s="335"/>
      <c r="D125" s="335"/>
      <c r="E125" s="334">
        <v>2118356.5</v>
      </c>
    </row>
    <row r="126" spans="1:5">
      <c r="A126" s="336" t="s">
        <v>51</v>
      </c>
      <c r="B126" s="337" t="s">
        <v>43</v>
      </c>
      <c r="C126" s="337" t="s">
        <v>43</v>
      </c>
      <c r="D126" s="337">
        <v>37</v>
      </c>
      <c r="E126" s="334">
        <v>-2491343</v>
      </c>
    </row>
    <row r="127" spans="1:5">
      <c r="A127" s="335"/>
      <c r="B127" s="336" t="s">
        <v>4321</v>
      </c>
      <c r="C127" s="335"/>
      <c r="D127" s="335"/>
      <c r="E127" s="334">
        <v>-2491343</v>
      </c>
    </row>
    <row r="128" spans="1:5">
      <c r="A128" s="335"/>
      <c r="B128" s="336" t="s">
        <v>141</v>
      </c>
      <c r="C128" s="336" t="s">
        <v>141</v>
      </c>
      <c r="D128" s="337">
        <v>36</v>
      </c>
      <c r="E128" s="334">
        <v>-11891606.399999</v>
      </c>
    </row>
    <row r="129" spans="1:5">
      <c r="A129" s="335"/>
      <c r="B129" s="335"/>
      <c r="C129" s="335"/>
      <c r="D129" s="337">
        <v>38</v>
      </c>
      <c r="E129" s="334">
        <v>1189641.5500000003</v>
      </c>
    </row>
    <row r="130" spans="1:5">
      <c r="A130" s="335"/>
      <c r="B130" s="335"/>
      <c r="C130" s="335"/>
      <c r="D130" s="337" t="s">
        <v>4460</v>
      </c>
      <c r="E130" s="334">
        <v>4005373.7280010004</v>
      </c>
    </row>
    <row r="131" spans="1:5">
      <c r="A131" s="335"/>
      <c r="B131" s="336" t="s">
        <v>4465</v>
      </c>
      <c r="C131" s="335"/>
      <c r="D131" s="335"/>
      <c r="E131" s="334">
        <v>-6696591.121997999</v>
      </c>
    </row>
    <row r="132" spans="1:5">
      <c r="A132" s="335"/>
      <c r="B132" s="337" t="s">
        <v>42</v>
      </c>
      <c r="C132" s="337" t="s">
        <v>42</v>
      </c>
      <c r="D132" s="337">
        <v>35</v>
      </c>
      <c r="E132" s="334">
        <v>-45000000</v>
      </c>
    </row>
    <row r="133" spans="1:5">
      <c r="A133" s="335"/>
      <c r="B133" s="336" t="s">
        <v>4322</v>
      </c>
      <c r="C133" s="335"/>
      <c r="D133" s="335"/>
      <c r="E133" s="334">
        <v>-45000000</v>
      </c>
    </row>
    <row r="134" spans="1:5">
      <c r="A134" s="335"/>
      <c r="B134" s="337" t="s">
        <v>3641</v>
      </c>
      <c r="C134" s="337" t="s">
        <v>3641</v>
      </c>
      <c r="D134" s="337" t="s">
        <v>4460</v>
      </c>
      <c r="E134" s="334">
        <v>0</v>
      </c>
    </row>
    <row r="135" spans="1:5">
      <c r="A135" s="335"/>
      <c r="B135" s="336" t="s">
        <v>4466</v>
      </c>
      <c r="C135" s="335"/>
      <c r="D135" s="335"/>
      <c r="E135" s="334">
        <v>0</v>
      </c>
    </row>
    <row r="136" spans="1:5">
      <c r="A136" s="336" t="s">
        <v>124</v>
      </c>
      <c r="B136" s="336" t="s">
        <v>100</v>
      </c>
      <c r="C136" s="337" t="s">
        <v>3256</v>
      </c>
      <c r="D136" s="337">
        <v>25</v>
      </c>
      <c r="E136" s="334">
        <v>862090.71</v>
      </c>
    </row>
    <row r="137" spans="1:5">
      <c r="A137" s="335"/>
      <c r="B137" s="335"/>
      <c r="C137" s="337" t="s">
        <v>67</v>
      </c>
      <c r="D137" s="337">
        <v>25</v>
      </c>
      <c r="E137" s="334">
        <v>0</v>
      </c>
    </row>
    <row r="138" spans="1:5">
      <c r="A138" s="335"/>
      <c r="B138" s="335"/>
      <c r="C138" s="337" t="s">
        <v>115</v>
      </c>
      <c r="D138" s="337">
        <v>25</v>
      </c>
      <c r="E138" s="334">
        <v>174864.87000000002</v>
      </c>
    </row>
    <row r="139" spans="1:5">
      <c r="A139" s="335"/>
      <c r="B139" s="335"/>
      <c r="C139" s="337" t="s">
        <v>3264</v>
      </c>
      <c r="D139" s="337">
        <v>25</v>
      </c>
      <c r="E139" s="334">
        <v>179756.36</v>
      </c>
    </row>
    <row r="140" spans="1:5">
      <c r="A140" s="335"/>
      <c r="B140" s="335"/>
      <c r="C140" s="337" t="s">
        <v>24</v>
      </c>
      <c r="D140" s="337">
        <v>25</v>
      </c>
      <c r="E140" s="334">
        <v>12980212.949999999</v>
      </c>
    </row>
    <row r="141" spans="1:5">
      <c r="A141" s="335"/>
      <c r="B141" s="335"/>
      <c r="C141" s="337" t="s">
        <v>62</v>
      </c>
      <c r="D141" s="337">
        <v>25</v>
      </c>
      <c r="E141" s="334">
        <v>47047.81</v>
      </c>
    </row>
    <row r="142" spans="1:5">
      <c r="A142" s="335"/>
      <c r="B142" s="335"/>
      <c r="C142" s="337" t="s">
        <v>66</v>
      </c>
      <c r="D142" s="337">
        <v>25</v>
      </c>
      <c r="E142" s="334">
        <v>281445.8299999999</v>
      </c>
    </row>
    <row r="143" spans="1:5">
      <c r="A143" s="335"/>
      <c r="B143" s="335"/>
      <c r="C143" s="337" t="s">
        <v>113</v>
      </c>
      <c r="D143" s="337">
        <v>25</v>
      </c>
      <c r="E143" s="334">
        <v>253309.50998999999</v>
      </c>
    </row>
    <row r="144" spans="1:5">
      <c r="A144" s="335"/>
      <c r="B144" s="335"/>
      <c r="C144" s="337" t="s">
        <v>64</v>
      </c>
      <c r="D144" s="337">
        <v>25</v>
      </c>
      <c r="E144" s="334">
        <v>22078.179990000001</v>
      </c>
    </row>
    <row r="145" spans="1:5">
      <c r="A145" s="335"/>
      <c r="B145" s="335"/>
      <c r="C145" s="337" t="s">
        <v>19</v>
      </c>
      <c r="D145" s="337">
        <v>25</v>
      </c>
      <c r="E145" s="334">
        <v>70763.700000000012</v>
      </c>
    </row>
    <row r="146" spans="1:5">
      <c r="A146" s="335"/>
      <c r="B146" s="335"/>
      <c r="C146" s="337" t="s">
        <v>63</v>
      </c>
      <c r="D146" s="337">
        <v>25</v>
      </c>
      <c r="E146" s="334">
        <v>50850.599969999996</v>
      </c>
    </row>
    <row r="147" spans="1:5">
      <c r="A147" s="335"/>
      <c r="B147" s="335"/>
      <c r="C147" s="337" t="s">
        <v>377</v>
      </c>
      <c r="D147" s="337">
        <v>25</v>
      </c>
      <c r="E147" s="334">
        <v>44062.700000000004</v>
      </c>
    </row>
    <row r="148" spans="1:5">
      <c r="A148" s="335"/>
      <c r="B148" s="335"/>
      <c r="C148" s="337" t="s">
        <v>114</v>
      </c>
      <c r="D148" s="337">
        <v>25</v>
      </c>
      <c r="E148" s="334">
        <v>62272.090000000004</v>
      </c>
    </row>
    <row r="149" spans="1:5">
      <c r="A149" s="335"/>
      <c r="B149" s="335"/>
      <c r="C149" s="337" t="s">
        <v>116</v>
      </c>
      <c r="D149" s="337">
        <v>25</v>
      </c>
      <c r="E149" s="334">
        <v>2904769</v>
      </c>
    </row>
    <row r="150" spans="1:5">
      <c r="A150" s="335"/>
      <c r="B150" s="335"/>
      <c r="C150" s="337" t="s">
        <v>4323</v>
      </c>
      <c r="D150" s="337">
        <v>25</v>
      </c>
      <c r="E150" s="334">
        <v>32607.360000000001</v>
      </c>
    </row>
    <row r="151" spans="1:5">
      <c r="A151" s="335"/>
      <c r="B151" s="335"/>
      <c r="C151" s="337" t="s">
        <v>65</v>
      </c>
      <c r="D151" s="337">
        <v>25</v>
      </c>
      <c r="E151" s="334">
        <v>9045.9500000000007</v>
      </c>
    </row>
    <row r="152" spans="1:5">
      <c r="A152" s="335"/>
      <c r="B152" s="335"/>
      <c r="C152" s="337" t="s">
        <v>3258</v>
      </c>
      <c r="D152" s="337">
        <v>25</v>
      </c>
      <c r="E152" s="334">
        <v>234749.94</v>
      </c>
    </row>
    <row r="153" spans="1:5">
      <c r="A153" s="335"/>
      <c r="B153" s="335"/>
      <c r="C153" s="337" t="s">
        <v>99</v>
      </c>
      <c r="D153" s="337">
        <v>25</v>
      </c>
      <c r="E153" s="334">
        <v>82947.079989999998</v>
      </c>
    </row>
    <row r="154" spans="1:5">
      <c r="A154" s="335"/>
      <c r="B154" s="335"/>
      <c r="C154" s="337" t="s">
        <v>16</v>
      </c>
      <c r="D154" s="337">
        <v>25</v>
      </c>
      <c r="E154" s="334">
        <v>206488.53</v>
      </c>
    </row>
    <row r="155" spans="1:5">
      <c r="A155" s="335"/>
      <c r="B155" s="336" t="s">
        <v>4467</v>
      </c>
      <c r="C155" s="335"/>
      <c r="D155" s="335"/>
      <c r="E155" s="334">
        <v>18499363.169939995</v>
      </c>
    </row>
    <row r="156" spans="1:5">
      <c r="A156" s="335"/>
      <c r="B156" s="336" t="s">
        <v>3255</v>
      </c>
      <c r="C156" s="337" t="s">
        <v>67</v>
      </c>
      <c r="D156" s="337">
        <v>25</v>
      </c>
      <c r="E156" s="334">
        <v>0</v>
      </c>
    </row>
    <row r="157" spans="1:5">
      <c r="A157" s="335"/>
      <c r="B157" s="335"/>
      <c r="C157" s="337" t="s">
        <v>24</v>
      </c>
      <c r="D157" s="337">
        <v>25</v>
      </c>
      <c r="E157" s="334">
        <v>1565456.69</v>
      </c>
    </row>
    <row r="158" spans="1:5">
      <c r="A158" s="335"/>
      <c r="B158" s="335"/>
      <c r="C158" s="337" t="s">
        <v>62</v>
      </c>
      <c r="D158" s="337">
        <v>25</v>
      </c>
      <c r="E158" s="334">
        <v>3507.71</v>
      </c>
    </row>
    <row r="159" spans="1:5">
      <c r="A159" s="335"/>
      <c r="B159" s="335"/>
      <c r="C159" s="337" t="s">
        <v>66</v>
      </c>
      <c r="D159" s="337">
        <v>25</v>
      </c>
      <c r="E159" s="334">
        <v>118780.33</v>
      </c>
    </row>
    <row r="160" spans="1:5">
      <c r="A160" s="335"/>
      <c r="B160" s="335"/>
      <c r="C160" s="337" t="s">
        <v>113</v>
      </c>
      <c r="D160" s="337">
        <v>25</v>
      </c>
      <c r="E160" s="334">
        <v>20950.849999999999</v>
      </c>
    </row>
    <row r="161" spans="1:5">
      <c r="A161" s="335"/>
      <c r="B161" s="335"/>
      <c r="C161" s="337" t="s">
        <v>64</v>
      </c>
      <c r="D161" s="337">
        <v>25</v>
      </c>
      <c r="E161" s="334">
        <v>12119.22</v>
      </c>
    </row>
    <row r="162" spans="1:5">
      <c r="A162" s="335"/>
      <c r="B162" s="335"/>
      <c r="C162" s="337" t="s">
        <v>19</v>
      </c>
      <c r="D162" s="337">
        <v>25</v>
      </c>
      <c r="E162" s="334">
        <v>42100.66</v>
      </c>
    </row>
    <row r="163" spans="1:5">
      <c r="A163" s="335"/>
      <c r="B163" s="335"/>
      <c r="C163" s="337" t="s">
        <v>63</v>
      </c>
      <c r="D163" s="337">
        <v>25</v>
      </c>
      <c r="E163" s="334">
        <v>4769.38</v>
      </c>
    </row>
    <row r="164" spans="1:5">
      <c r="A164" s="335"/>
      <c r="B164" s="335"/>
      <c r="C164" s="337" t="s">
        <v>72</v>
      </c>
      <c r="D164" s="337">
        <v>25</v>
      </c>
      <c r="E164" s="334">
        <v>0</v>
      </c>
    </row>
    <row r="165" spans="1:5">
      <c r="A165" s="335"/>
      <c r="B165" s="335"/>
      <c r="C165" s="337" t="s">
        <v>99</v>
      </c>
      <c r="D165" s="337">
        <v>25</v>
      </c>
      <c r="E165" s="334">
        <v>8872.51</v>
      </c>
    </row>
    <row r="166" spans="1:5">
      <c r="A166" s="335"/>
      <c r="B166" s="335"/>
      <c r="C166" s="337" t="s">
        <v>16</v>
      </c>
      <c r="D166" s="337">
        <v>25</v>
      </c>
      <c r="E166" s="334">
        <v>1606.27</v>
      </c>
    </row>
    <row r="167" spans="1:5">
      <c r="A167" s="335"/>
      <c r="B167" s="336" t="s">
        <v>4468</v>
      </c>
      <c r="C167" s="335"/>
      <c r="D167" s="335"/>
      <c r="E167" s="334">
        <v>1778163.6199999999</v>
      </c>
    </row>
    <row r="168" spans="1:5">
      <c r="A168" s="336" t="s">
        <v>4297</v>
      </c>
      <c r="B168" s="335"/>
      <c r="C168" s="335"/>
      <c r="D168" s="335"/>
      <c r="E168" s="334">
        <v>-2.3889829776635452E-3</v>
      </c>
    </row>
    <row r="169" spans="1:5">
      <c r="A169"/>
      <c r="B169"/>
      <c r="C169"/>
      <c r="D169"/>
      <c r="E169" s="322"/>
    </row>
    <row r="170" spans="1:5">
      <c r="A170"/>
      <c r="B170"/>
      <c r="C170"/>
      <c r="D170"/>
      <c r="E170" s="322"/>
    </row>
    <row r="171" spans="1:5">
      <c r="A171"/>
      <c r="B171"/>
      <c r="C171"/>
      <c r="D171"/>
      <c r="E171" s="322"/>
    </row>
    <row r="172" spans="1:5">
      <c r="A172"/>
      <c r="B172"/>
      <c r="C172"/>
      <c r="D172"/>
      <c r="E172" s="322"/>
    </row>
    <row r="173" spans="1:5">
      <c r="A173"/>
      <c r="B173"/>
      <c r="C173"/>
      <c r="D173"/>
      <c r="E173" s="322"/>
    </row>
    <row r="174" spans="1:5">
      <c r="A174"/>
      <c r="B174"/>
      <c r="C174"/>
      <c r="D174"/>
      <c r="E174" s="322"/>
    </row>
    <row r="175" spans="1:5">
      <c r="A175"/>
      <c r="B175"/>
      <c r="C175"/>
      <c r="D175"/>
      <c r="E175" s="322"/>
    </row>
    <row r="176" spans="1:5">
      <c r="A176"/>
      <c r="B176"/>
      <c r="C176"/>
      <c r="D176"/>
      <c r="E176" s="322"/>
    </row>
    <row r="177" spans="1:5">
      <c r="A177"/>
      <c r="B177"/>
      <c r="C177"/>
      <c r="D177"/>
      <c r="E177" s="322"/>
    </row>
    <row r="178" spans="1:5">
      <c r="A178"/>
      <c r="B178"/>
      <c r="C178"/>
      <c r="D178"/>
      <c r="E178" s="322"/>
    </row>
    <row r="179" spans="1:5">
      <c r="A179"/>
      <c r="B179"/>
      <c r="C179"/>
      <c r="D179"/>
      <c r="E179" s="322"/>
    </row>
    <row r="180" spans="1:5">
      <c r="A180"/>
      <c r="B180"/>
      <c r="C180"/>
      <c r="D180"/>
      <c r="E180" s="322"/>
    </row>
    <row r="181" spans="1:5">
      <c r="A181"/>
      <c r="B181"/>
      <c r="C181"/>
      <c r="D181"/>
      <c r="E181" s="322"/>
    </row>
    <row r="182" spans="1:5">
      <c r="A182"/>
      <c r="B182"/>
      <c r="C182"/>
      <c r="D182"/>
      <c r="E182" s="322"/>
    </row>
    <row r="183" spans="1:5">
      <c r="A183"/>
      <c r="B183"/>
      <c r="C183"/>
      <c r="D183"/>
      <c r="E183" s="322"/>
    </row>
    <row r="184" spans="1:5">
      <c r="A184"/>
      <c r="B184"/>
      <c r="C184"/>
      <c r="D184"/>
      <c r="E184" s="322"/>
    </row>
    <row r="185" spans="1:5">
      <c r="A185"/>
      <c r="B185"/>
      <c r="C185"/>
      <c r="D185"/>
      <c r="E185" s="322"/>
    </row>
    <row r="186" spans="1:5">
      <c r="A186"/>
      <c r="B186"/>
      <c r="C186"/>
      <c r="D186"/>
      <c r="E186" s="322"/>
    </row>
    <row r="187" spans="1:5">
      <c r="A187"/>
      <c r="B187"/>
      <c r="C187"/>
      <c r="D187"/>
      <c r="E187" s="322"/>
    </row>
    <row r="188" spans="1:5">
      <c r="A188"/>
      <c r="B188"/>
      <c r="C188"/>
      <c r="D188"/>
      <c r="E188" s="322"/>
    </row>
    <row r="189" spans="1:5">
      <c r="A189"/>
      <c r="B189"/>
      <c r="C189"/>
      <c r="D189"/>
      <c r="E189" s="322"/>
    </row>
    <row r="190" spans="1:5">
      <c r="A190"/>
      <c r="B190"/>
      <c r="C190"/>
      <c r="D190"/>
      <c r="E190" s="322"/>
    </row>
    <row r="191" spans="1:5">
      <c r="A191"/>
      <c r="B191"/>
      <c r="C191"/>
      <c r="D191"/>
      <c r="E191" s="322"/>
    </row>
    <row r="192" spans="1:5">
      <c r="A192"/>
      <c r="B192"/>
      <c r="C192"/>
      <c r="D192"/>
      <c r="E192" s="322"/>
    </row>
    <row r="193" spans="1:5">
      <c r="A193"/>
      <c r="B193"/>
      <c r="C193"/>
      <c r="D193"/>
      <c r="E193" s="322"/>
    </row>
    <row r="194" spans="1:5">
      <c r="A194"/>
      <c r="B194"/>
      <c r="C194"/>
      <c r="D194"/>
      <c r="E194" s="322"/>
    </row>
    <row r="195" spans="1:5">
      <c r="A195"/>
      <c r="B195"/>
      <c r="C195"/>
      <c r="D195"/>
      <c r="E195" s="322"/>
    </row>
    <row r="196" spans="1:5">
      <c r="A196"/>
      <c r="B196"/>
      <c r="C196"/>
      <c r="D196"/>
      <c r="E196" s="322"/>
    </row>
    <row r="197" spans="1:5">
      <c r="A197"/>
      <c r="B197"/>
      <c r="C197"/>
      <c r="D197"/>
      <c r="E197" s="322"/>
    </row>
    <row r="198" spans="1:5">
      <c r="A198"/>
      <c r="B198"/>
      <c r="C198"/>
      <c r="D198"/>
      <c r="E198" s="322"/>
    </row>
    <row r="199" spans="1:5">
      <c r="A199"/>
      <c r="B199"/>
      <c r="C199"/>
      <c r="D199"/>
      <c r="E199" s="322"/>
    </row>
    <row r="200" spans="1:5">
      <c r="A200"/>
      <c r="B200"/>
      <c r="C200"/>
      <c r="D200"/>
      <c r="E200" s="322"/>
    </row>
    <row r="201" spans="1:5">
      <c r="A201"/>
      <c r="B201"/>
      <c r="C201"/>
      <c r="D201"/>
      <c r="E201" s="322"/>
    </row>
    <row r="202" spans="1:5">
      <c r="A202"/>
      <c r="B202"/>
      <c r="C202"/>
      <c r="D202"/>
      <c r="E202" s="322"/>
    </row>
    <row r="203" spans="1:5">
      <c r="A203"/>
      <c r="B203"/>
      <c r="C203"/>
      <c r="D203"/>
      <c r="E203" s="322"/>
    </row>
    <row r="204" spans="1:5">
      <c r="A204"/>
      <c r="B204"/>
      <c r="C204"/>
      <c r="D204"/>
      <c r="E204" s="322"/>
    </row>
    <row r="205" spans="1:5">
      <c r="A205"/>
      <c r="B205"/>
      <c r="C205"/>
      <c r="D205"/>
      <c r="E205" s="322"/>
    </row>
    <row r="206" spans="1:5">
      <c r="A206"/>
      <c r="B206"/>
      <c r="C206"/>
      <c r="D206"/>
      <c r="E206" s="322"/>
    </row>
    <row r="207" spans="1:5">
      <c r="A207"/>
      <c r="B207"/>
      <c r="C207"/>
      <c r="D207"/>
      <c r="E207" s="322"/>
    </row>
    <row r="208" spans="1:5">
      <c r="A208"/>
      <c r="B208"/>
      <c r="C208"/>
      <c r="D208"/>
      <c r="E208" s="322"/>
    </row>
    <row r="209" spans="1:5">
      <c r="A209"/>
      <c r="B209"/>
      <c r="C209"/>
      <c r="D209"/>
      <c r="E209" s="322"/>
    </row>
    <row r="210" spans="1:5">
      <c r="A210"/>
      <c r="B210"/>
      <c r="C210"/>
      <c r="D210"/>
      <c r="E210" s="322"/>
    </row>
    <row r="211" spans="1:5">
      <c r="A211"/>
      <c r="B211"/>
      <c r="C211"/>
      <c r="D211"/>
      <c r="E211" s="322"/>
    </row>
    <row r="212" spans="1:5">
      <c r="A212"/>
      <c r="B212"/>
      <c r="C212"/>
      <c r="D212"/>
      <c r="E212" s="322"/>
    </row>
    <row r="213" spans="1:5">
      <c r="A213"/>
      <c r="B213"/>
      <c r="C213"/>
      <c r="D213"/>
      <c r="E213" s="322"/>
    </row>
    <row r="214" spans="1:5">
      <c r="A214"/>
      <c r="B214"/>
      <c r="C214"/>
      <c r="D214"/>
      <c r="E214" s="322"/>
    </row>
    <row r="215" spans="1:5">
      <c r="A215"/>
      <c r="B215"/>
      <c r="C215"/>
      <c r="D215"/>
      <c r="E215" s="322"/>
    </row>
    <row r="216" spans="1:5">
      <c r="A216"/>
      <c r="B216"/>
      <c r="C216"/>
      <c r="D216"/>
      <c r="E216" s="322"/>
    </row>
    <row r="217" spans="1:5">
      <c r="A217"/>
      <c r="B217"/>
      <c r="C217"/>
      <c r="D217"/>
      <c r="E217" s="322"/>
    </row>
    <row r="218" spans="1:5">
      <c r="A218"/>
      <c r="B218"/>
      <c r="C218"/>
      <c r="D218"/>
      <c r="E218" s="322"/>
    </row>
    <row r="219" spans="1:5">
      <c r="A219"/>
      <c r="B219"/>
      <c r="C219"/>
      <c r="D219"/>
      <c r="E219" s="322"/>
    </row>
    <row r="220" spans="1:5">
      <c r="A220"/>
      <c r="B220"/>
      <c r="C220"/>
      <c r="D220"/>
      <c r="E220" s="322"/>
    </row>
    <row r="221" spans="1:5">
      <c r="A221"/>
      <c r="B221"/>
      <c r="C221"/>
      <c r="D221"/>
      <c r="E221" s="322"/>
    </row>
    <row r="222" spans="1:5">
      <c r="A222"/>
      <c r="B222"/>
      <c r="C222"/>
      <c r="D222"/>
      <c r="E222" s="322"/>
    </row>
    <row r="223" spans="1:5">
      <c r="A223"/>
      <c r="B223"/>
      <c r="C223"/>
      <c r="D223"/>
      <c r="E223" s="322"/>
    </row>
    <row r="224" spans="1:5">
      <c r="A224"/>
      <c r="B224"/>
      <c r="C224"/>
      <c r="D224"/>
      <c r="E224" s="322"/>
    </row>
    <row r="225" spans="1:5">
      <c r="A225"/>
      <c r="B225"/>
      <c r="C225"/>
      <c r="D225"/>
      <c r="E225" s="322"/>
    </row>
    <row r="226" spans="1:5">
      <c r="A226"/>
      <c r="B226"/>
      <c r="C226"/>
      <c r="D226"/>
      <c r="E226" s="322"/>
    </row>
    <row r="227" spans="1:5">
      <c r="A227"/>
      <c r="B227"/>
      <c r="C227"/>
      <c r="D227"/>
      <c r="E227" s="322"/>
    </row>
    <row r="228" spans="1:5">
      <c r="A228"/>
      <c r="B228"/>
      <c r="C228"/>
      <c r="D228"/>
      <c r="E228" s="322"/>
    </row>
    <row r="229" spans="1:5">
      <c r="A229"/>
      <c r="B229"/>
      <c r="C229"/>
      <c r="D229"/>
      <c r="E229" s="322"/>
    </row>
    <row r="230" spans="1:5">
      <c r="A230"/>
      <c r="B230"/>
      <c r="C230"/>
      <c r="D230"/>
      <c r="E230" s="322"/>
    </row>
    <row r="231" spans="1:5">
      <c r="A231"/>
      <c r="B231"/>
      <c r="C231"/>
      <c r="D231"/>
      <c r="E231" s="322"/>
    </row>
    <row r="232" spans="1:5">
      <c r="A232"/>
      <c r="B232"/>
      <c r="C232"/>
      <c r="D232"/>
      <c r="E232" s="322"/>
    </row>
    <row r="233" spans="1:5">
      <c r="A233"/>
      <c r="B233"/>
      <c r="C233"/>
      <c r="D233"/>
      <c r="E233" s="322"/>
    </row>
    <row r="234" spans="1:5">
      <c r="A234"/>
      <c r="B234"/>
      <c r="C234"/>
      <c r="D234"/>
      <c r="E234" s="322"/>
    </row>
    <row r="235" spans="1:5">
      <c r="A235"/>
      <c r="B235"/>
      <c r="C235"/>
      <c r="D235"/>
      <c r="E235" s="322"/>
    </row>
    <row r="236" spans="1:5">
      <c r="A236"/>
      <c r="B236"/>
      <c r="C236"/>
      <c r="D236"/>
      <c r="E236" s="322"/>
    </row>
    <row r="237" spans="1:5">
      <c r="A237"/>
      <c r="B237"/>
      <c r="C237"/>
      <c r="D237"/>
      <c r="E237" s="322"/>
    </row>
    <row r="238" spans="1:5">
      <c r="A238"/>
      <c r="B238"/>
      <c r="C238"/>
      <c r="D238"/>
      <c r="E238" s="322"/>
    </row>
    <row r="239" spans="1:5">
      <c r="A239"/>
      <c r="B239"/>
      <c r="C239"/>
      <c r="D239"/>
      <c r="E239" s="322"/>
    </row>
    <row r="240" spans="1:5">
      <c r="A240"/>
      <c r="B240"/>
      <c r="C240"/>
      <c r="D240"/>
      <c r="E240" s="322"/>
    </row>
    <row r="241" spans="1:5">
      <c r="A241"/>
      <c r="B241"/>
      <c r="C241"/>
      <c r="D241"/>
      <c r="E241" s="322"/>
    </row>
    <row r="242" spans="1:5">
      <c r="A242"/>
      <c r="B242"/>
      <c r="C242"/>
      <c r="D242"/>
      <c r="E242" s="322"/>
    </row>
    <row r="243" spans="1:5">
      <c r="A243"/>
      <c r="B243"/>
      <c r="C243"/>
      <c r="D243"/>
      <c r="E243" s="322"/>
    </row>
    <row r="244" spans="1:5">
      <c r="A244"/>
      <c r="B244"/>
      <c r="C244"/>
      <c r="D244"/>
      <c r="E244" s="322"/>
    </row>
    <row r="245" spans="1:5">
      <c r="A245"/>
      <c r="B245"/>
      <c r="C245"/>
      <c r="D245"/>
      <c r="E245" s="322"/>
    </row>
    <row r="246" spans="1:5">
      <c r="A246"/>
      <c r="B246"/>
      <c r="C246"/>
      <c r="D246"/>
      <c r="E246" s="322"/>
    </row>
    <row r="247" spans="1:5">
      <c r="A247"/>
      <c r="B247"/>
      <c r="C247"/>
      <c r="D247"/>
      <c r="E247" s="322"/>
    </row>
    <row r="248" spans="1:5">
      <c r="A248"/>
      <c r="B248"/>
      <c r="C248"/>
      <c r="D248"/>
      <c r="E248" s="322"/>
    </row>
    <row r="249" spans="1:5">
      <c r="A249"/>
      <c r="B249"/>
      <c r="C249"/>
      <c r="D249"/>
      <c r="E249" s="322"/>
    </row>
    <row r="250" spans="1:5">
      <c r="A250"/>
      <c r="B250"/>
      <c r="C250"/>
      <c r="D250"/>
      <c r="E250" s="322"/>
    </row>
    <row r="251" spans="1:5">
      <c r="A251"/>
      <c r="B251"/>
      <c r="C251"/>
      <c r="D251"/>
      <c r="E251" s="322"/>
    </row>
    <row r="252" spans="1:5">
      <c r="A252"/>
      <c r="B252"/>
      <c r="C252"/>
      <c r="D252"/>
      <c r="E252" s="322"/>
    </row>
    <row r="253" spans="1:5">
      <c r="A253"/>
      <c r="B253"/>
      <c r="C253"/>
      <c r="D253"/>
      <c r="E253" s="322"/>
    </row>
    <row r="254" spans="1:5">
      <c r="A254"/>
      <c r="B254"/>
      <c r="C254"/>
      <c r="D254"/>
      <c r="E254" s="322"/>
    </row>
    <row r="255" spans="1:5">
      <c r="A255"/>
      <c r="B255"/>
      <c r="C255"/>
      <c r="D255"/>
      <c r="E255" s="322"/>
    </row>
    <row r="256" spans="1:5">
      <c r="A256"/>
      <c r="B256"/>
      <c r="C256"/>
      <c r="D256"/>
      <c r="E256" s="322"/>
    </row>
    <row r="257" spans="1:5">
      <c r="A257"/>
      <c r="B257"/>
      <c r="C257"/>
      <c r="D257"/>
      <c r="E257" s="322"/>
    </row>
    <row r="258" spans="1:5">
      <c r="A258"/>
      <c r="B258"/>
      <c r="C258"/>
      <c r="D258"/>
      <c r="E258" s="322"/>
    </row>
    <row r="259" spans="1:5">
      <c r="A259"/>
      <c r="B259"/>
      <c r="C259"/>
      <c r="D259"/>
      <c r="E259" s="322"/>
    </row>
    <row r="260" spans="1:5">
      <c r="A260"/>
      <c r="B260"/>
      <c r="C260"/>
      <c r="D260"/>
      <c r="E260" s="322"/>
    </row>
    <row r="261" spans="1:5">
      <c r="A261"/>
      <c r="B261"/>
      <c r="C261"/>
      <c r="D261"/>
      <c r="E261" s="322"/>
    </row>
    <row r="262" spans="1:5">
      <c r="A262"/>
      <c r="B262"/>
      <c r="C262"/>
      <c r="D262"/>
      <c r="E262" s="322"/>
    </row>
    <row r="263" spans="1:5">
      <c r="A263"/>
      <c r="B263"/>
      <c r="C263"/>
      <c r="D263"/>
      <c r="E263" s="322"/>
    </row>
    <row r="264" spans="1:5">
      <c r="A264"/>
      <c r="B264"/>
      <c r="C264"/>
      <c r="D264"/>
      <c r="E264" s="322"/>
    </row>
    <row r="265" spans="1:5">
      <c r="A265"/>
      <c r="B265"/>
      <c r="C265"/>
      <c r="D265"/>
      <c r="E265" s="322"/>
    </row>
    <row r="266" spans="1:5">
      <c r="A266"/>
      <c r="B266"/>
      <c r="C266"/>
      <c r="D266"/>
      <c r="E266" s="322"/>
    </row>
    <row r="267" spans="1:5">
      <c r="A267"/>
      <c r="B267"/>
      <c r="C267"/>
      <c r="D267"/>
      <c r="E267" s="322"/>
    </row>
    <row r="268" spans="1:5">
      <c r="A268"/>
      <c r="B268"/>
      <c r="C268"/>
      <c r="D268"/>
      <c r="E268" s="322"/>
    </row>
    <row r="269" spans="1:5">
      <c r="A269"/>
      <c r="B269"/>
      <c r="C269"/>
      <c r="D269"/>
      <c r="E269" s="322"/>
    </row>
    <row r="270" spans="1:5">
      <c r="A270"/>
      <c r="B270"/>
      <c r="C270"/>
      <c r="D270"/>
      <c r="E270" s="322"/>
    </row>
    <row r="271" spans="1:5">
      <c r="A271"/>
      <c r="B271"/>
      <c r="C271"/>
      <c r="D271"/>
      <c r="E271" s="322"/>
    </row>
    <row r="272" spans="1:5">
      <c r="A272"/>
      <c r="B272"/>
      <c r="C272"/>
      <c r="D272"/>
      <c r="E272" s="322"/>
    </row>
    <row r="273" spans="1:5">
      <c r="A273"/>
      <c r="B273"/>
      <c r="C273"/>
      <c r="D273"/>
      <c r="E273" s="322"/>
    </row>
    <row r="274" spans="1:5">
      <c r="A274"/>
      <c r="B274"/>
      <c r="C274"/>
      <c r="D274"/>
      <c r="E274" s="322"/>
    </row>
    <row r="275" spans="1:5">
      <c r="A275"/>
      <c r="B275"/>
      <c r="C275"/>
      <c r="D275"/>
      <c r="E275" s="322"/>
    </row>
    <row r="276" spans="1:5">
      <c r="A276"/>
      <c r="B276"/>
      <c r="C276"/>
      <c r="D276"/>
      <c r="E276" s="322"/>
    </row>
    <row r="277" spans="1:5">
      <c r="A277"/>
      <c r="B277"/>
      <c r="C277"/>
      <c r="D277"/>
      <c r="E277" s="322"/>
    </row>
    <row r="278" spans="1:5">
      <c r="A278"/>
      <c r="B278"/>
      <c r="C278"/>
      <c r="D278"/>
      <c r="E278" s="322"/>
    </row>
    <row r="279" spans="1:5">
      <c r="A279"/>
      <c r="B279"/>
      <c r="C279"/>
      <c r="D279"/>
      <c r="E279" s="322"/>
    </row>
    <row r="280" spans="1:5">
      <c r="A280"/>
      <c r="B280"/>
      <c r="C280"/>
      <c r="D280"/>
      <c r="E280" s="322"/>
    </row>
    <row r="281" spans="1:5">
      <c r="A281"/>
      <c r="B281"/>
      <c r="C281"/>
      <c r="D281"/>
      <c r="E281" s="322"/>
    </row>
    <row r="282" spans="1:5">
      <c r="A282"/>
      <c r="B282"/>
      <c r="C282"/>
      <c r="D282"/>
      <c r="E282" s="322"/>
    </row>
    <row r="283" spans="1:5">
      <c r="A283"/>
      <c r="B283"/>
      <c r="C283"/>
      <c r="D283"/>
      <c r="E283" s="322"/>
    </row>
    <row r="284" spans="1:5">
      <c r="A284"/>
      <c r="B284"/>
      <c r="C284"/>
      <c r="D284"/>
      <c r="E284" s="322"/>
    </row>
    <row r="285" spans="1:5">
      <c r="A285"/>
      <c r="B285"/>
      <c r="C285"/>
      <c r="D285"/>
      <c r="E285" s="322"/>
    </row>
    <row r="286" spans="1:5">
      <c r="A286"/>
      <c r="B286"/>
      <c r="C286"/>
      <c r="D286"/>
      <c r="E286" s="322"/>
    </row>
    <row r="287" spans="1:5">
      <c r="A287"/>
      <c r="B287"/>
      <c r="C287"/>
      <c r="D287"/>
      <c r="E287" s="322"/>
    </row>
    <row r="288" spans="1:5">
      <c r="A288"/>
      <c r="B288"/>
      <c r="C288"/>
      <c r="D288"/>
      <c r="E288" s="322"/>
    </row>
    <row r="289" spans="1:5">
      <c r="A289"/>
      <c r="B289"/>
      <c r="C289"/>
      <c r="D289"/>
      <c r="E289" s="322"/>
    </row>
    <row r="290" spans="1:5">
      <c r="A290"/>
      <c r="B290"/>
      <c r="C290"/>
      <c r="D290"/>
      <c r="E290" s="322"/>
    </row>
    <row r="291" spans="1:5">
      <c r="A291"/>
      <c r="B291"/>
      <c r="C291"/>
      <c r="D291"/>
      <c r="E291" s="322"/>
    </row>
    <row r="292" spans="1:5">
      <c r="A292"/>
      <c r="B292"/>
      <c r="C292"/>
      <c r="D292"/>
      <c r="E292" s="322"/>
    </row>
    <row r="293" spans="1:5">
      <c r="A293"/>
      <c r="B293"/>
      <c r="C293"/>
      <c r="D293"/>
      <c r="E293" s="322"/>
    </row>
    <row r="294" spans="1:5">
      <c r="A294"/>
      <c r="B294"/>
      <c r="C294"/>
      <c r="D294"/>
      <c r="E294" s="322"/>
    </row>
    <row r="295" spans="1:5">
      <c r="A295"/>
      <c r="B295"/>
      <c r="C295"/>
      <c r="D295"/>
      <c r="E295" s="322"/>
    </row>
    <row r="296" spans="1:5">
      <c r="A296"/>
      <c r="B296"/>
      <c r="C296"/>
      <c r="D296"/>
      <c r="E296" s="322"/>
    </row>
    <row r="297" spans="1:5">
      <c r="A297"/>
      <c r="B297"/>
      <c r="C297"/>
      <c r="D297"/>
      <c r="E297" s="322"/>
    </row>
    <row r="298" spans="1:5">
      <c r="A298"/>
      <c r="B298"/>
      <c r="C298"/>
      <c r="D298"/>
      <c r="E298" s="322"/>
    </row>
    <row r="299" spans="1:5">
      <c r="A299"/>
      <c r="B299"/>
      <c r="C299"/>
      <c r="D299"/>
      <c r="E299" s="322"/>
    </row>
    <row r="300" spans="1:5">
      <c r="A300"/>
      <c r="B300"/>
      <c r="C300"/>
      <c r="D300"/>
      <c r="E300" s="322"/>
    </row>
    <row r="301" spans="1:5">
      <c r="A301"/>
      <c r="B301"/>
      <c r="C301"/>
      <c r="D301"/>
      <c r="E301" s="322"/>
    </row>
    <row r="302" spans="1:5">
      <c r="A302"/>
      <c r="B302"/>
      <c r="C302"/>
      <c r="D302"/>
      <c r="E302" s="322"/>
    </row>
  </sheetData>
  <mergeCells count="67">
    <mergeCell ref="B136:B154"/>
    <mergeCell ref="B155:D155"/>
    <mergeCell ref="B156:B166"/>
    <mergeCell ref="B167:D167"/>
    <mergeCell ref="C128:C130"/>
    <mergeCell ref="B122:B124"/>
    <mergeCell ref="B125:D125"/>
    <mergeCell ref="B127:D127"/>
    <mergeCell ref="B128:B130"/>
    <mergeCell ref="B131:D131"/>
    <mergeCell ref="B67:D67"/>
    <mergeCell ref="B68:B69"/>
    <mergeCell ref="B70:D70"/>
    <mergeCell ref="B71:B78"/>
    <mergeCell ref="B79:D79"/>
    <mergeCell ref="B49:D49"/>
    <mergeCell ref="B51:D51"/>
    <mergeCell ref="B53:D53"/>
    <mergeCell ref="B55:D55"/>
    <mergeCell ref="B56:B59"/>
    <mergeCell ref="B33:B35"/>
    <mergeCell ref="B36:D36"/>
    <mergeCell ref="B37:B44"/>
    <mergeCell ref="B45:D45"/>
    <mergeCell ref="B47:D47"/>
    <mergeCell ref="A126:A135"/>
    <mergeCell ref="A136:A167"/>
    <mergeCell ref="A168:D168"/>
    <mergeCell ref="B5:B6"/>
    <mergeCell ref="B7:D7"/>
    <mergeCell ref="B8:B9"/>
    <mergeCell ref="B10:D10"/>
    <mergeCell ref="B11:B13"/>
    <mergeCell ref="B14:D14"/>
    <mergeCell ref="B16:D16"/>
    <mergeCell ref="B18:D18"/>
    <mergeCell ref="B20:D20"/>
    <mergeCell ref="B21:B27"/>
    <mergeCell ref="B28:D28"/>
    <mergeCell ref="B30:D30"/>
    <mergeCell ref="B32:D32"/>
    <mergeCell ref="B80:B81"/>
    <mergeCell ref="B82:D82"/>
    <mergeCell ref="B84:D84"/>
    <mergeCell ref="B85:B86"/>
    <mergeCell ref="B87:D87"/>
    <mergeCell ref="B89:D89"/>
    <mergeCell ref="B91:D91"/>
    <mergeCell ref="B92:B105"/>
    <mergeCell ref="B106:D106"/>
    <mergeCell ref="B107:B120"/>
    <mergeCell ref="B121:D121"/>
    <mergeCell ref="A5:A30"/>
    <mergeCell ref="A31:A45"/>
    <mergeCell ref="A46:A47"/>
    <mergeCell ref="A48:A55"/>
    <mergeCell ref="A83:A84"/>
    <mergeCell ref="A85:A87"/>
    <mergeCell ref="A88:A121"/>
    <mergeCell ref="A56:A82"/>
    <mergeCell ref="A122:A125"/>
    <mergeCell ref="B60:D60"/>
    <mergeCell ref="B62:D62"/>
    <mergeCell ref="B63:B64"/>
    <mergeCell ref="B65:D65"/>
    <mergeCell ref="B133:D133"/>
    <mergeCell ref="B135:D13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O89"/>
  <sheetViews>
    <sheetView rightToLeft="1" topLeftCell="C1" workbookViewId="0">
      <selection activeCell="G9" sqref="G9"/>
    </sheetView>
  </sheetViews>
  <sheetFormatPr defaultColWidth="8.85546875" defaultRowHeight="12.75"/>
  <cols>
    <col min="1" max="1" width="8.85546875" style="22"/>
    <col min="2" max="2" width="31" style="22" bestFit="1" customWidth="1"/>
    <col min="3" max="3" width="31" style="22" customWidth="1"/>
    <col min="4" max="4" width="8.85546875" style="22"/>
    <col min="5" max="5" width="25.7109375" style="22" bestFit="1" customWidth="1"/>
    <col min="6" max="6" width="25.7109375" style="22" customWidth="1"/>
    <col min="7" max="7" width="8.85546875" style="22"/>
    <col min="8" max="8" width="21.7109375" style="22" bestFit="1" customWidth="1"/>
    <col min="9" max="9" width="17.42578125" style="22" customWidth="1"/>
    <col min="10" max="10" width="8.85546875" style="22"/>
    <col min="11" max="11" width="21.7109375" style="22" bestFit="1" customWidth="1"/>
    <col min="12" max="12" width="15.140625" style="22" bestFit="1" customWidth="1"/>
    <col min="13" max="13" width="8.85546875" style="22"/>
    <col min="14" max="15" width="13.5703125" style="22" bestFit="1" customWidth="1"/>
    <col min="16" max="16384" width="8.85546875" style="22"/>
  </cols>
  <sheetData>
    <row r="2" spans="2:15" ht="15">
      <c r="H2" s="29" t="s">
        <v>3317</v>
      </c>
      <c r="I2" s="28">
        <f>I3-الإيضاحات!H51</f>
        <v>0</v>
      </c>
      <c r="K2" s="29" t="s">
        <v>3317</v>
      </c>
      <c r="L2" s="28">
        <f>L3-الإيضاحات!H29</f>
        <v>0</v>
      </c>
    </row>
    <row r="3" spans="2:15">
      <c r="B3" s="23" t="s">
        <v>28</v>
      </c>
      <c r="C3" s="20">
        <f>SUBTOTAL(9,C4:C40)</f>
        <v>-2.3891031742095947E-3</v>
      </c>
      <c r="E3" s="23" t="s">
        <v>31</v>
      </c>
      <c r="F3" s="19">
        <f>SUBTOTAL(9,F4:F98)</f>
        <v>-2.3890463635325432E-3</v>
      </c>
      <c r="H3" s="24" t="s">
        <v>124</v>
      </c>
      <c r="I3" s="20">
        <f>SUBTOTAL(9,I4:I45)</f>
        <v>20277526.789939996</v>
      </c>
      <c r="K3" s="24" t="s">
        <v>135</v>
      </c>
      <c r="L3" s="20">
        <f>SUBTOTAL(9,L4:L45)</f>
        <v>187944895.66022003</v>
      </c>
    </row>
    <row r="4" spans="2:15">
      <c r="B4" s="25" t="s">
        <v>95</v>
      </c>
      <c r="C4" s="21">
        <f>SUMIF('TB 2023'!F:F,B4,'TB 2023'!R:R)</f>
        <v>18788263.060000002</v>
      </c>
      <c r="E4" s="25" t="s">
        <v>95</v>
      </c>
      <c r="F4" s="25">
        <f>SUMIF('TB 2023'!G:G,E4,'TB 2023'!R:R)</f>
        <v>18788263.060000002</v>
      </c>
      <c r="H4" s="22" t="s">
        <v>24</v>
      </c>
      <c r="I4" s="26">
        <f>SUMIFS('TB 2023'!$R:$R,'TB 2023'!$E:$E,H$3,'TB 2023'!$G:$G,H4)</f>
        <v>14545669.639999999</v>
      </c>
      <c r="K4" s="22" t="s">
        <v>24</v>
      </c>
      <c r="L4" s="26">
        <f>SUMIFS('TB 2023'!$R:$R,'TB 2023'!$E:$E,K$3,'TB 2023'!$G:$G,K4)</f>
        <v>35826418.940000005</v>
      </c>
      <c r="N4" s="26">
        <f>SUMIF('TB 2023'!H:H,K4,'TB 2023'!R:R)</f>
        <v>50372088.580000006</v>
      </c>
      <c r="O4" s="26">
        <f>SUMIFS('TB 2023'!R:R,'TB 2023'!E:E,K3,'TB 2023'!G:G,K4)</f>
        <v>35826418.940000005</v>
      </c>
    </row>
    <row r="5" spans="2:15">
      <c r="B5" s="25" t="s">
        <v>89</v>
      </c>
      <c r="C5" s="21">
        <f>SUMIF('TB 2023'!F:F,B5,'TB 2023'!R:R)</f>
        <v>-40562815.586879998</v>
      </c>
      <c r="E5" s="25" t="s">
        <v>123</v>
      </c>
      <c r="F5" s="25">
        <f>SUMIF('TB 2023'!G:G,E5,'TB 2023'!R:R)</f>
        <v>-2513837</v>
      </c>
      <c r="H5" s="22" t="s">
        <v>113</v>
      </c>
      <c r="I5" s="26">
        <f>SUMIFS('TB 2023'!$R:$R,'TB 2023'!$E:$E,H$3,'TB 2023'!$G:$G,H5)</f>
        <v>274260.35999000003</v>
      </c>
      <c r="K5" s="22" t="s">
        <v>121</v>
      </c>
      <c r="L5" s="26">
        <f>SUMIFS('TB 2023'!$R:$R,'TB 2023'!$E:$E,K$3,'TB 2023'!$G:$G,K5)</f>
        <v>1596834.6099899998</v>
      </c>
    </row>
    <row r="6" spans="2:15">
      <c r="B6" s="25" t="s">
        <v>140</v>
      </c>
      <c r="C6" s="21">
        <f>SUMIF('TB 2023'!F:F,B6,'TB 2023'!R:R)</f>
        <v>-78812043.908310071</v>
      </c>
      <c r="E6" s="25" t="s">
        <v>127</v>
      </c>
      <c r="F6" s="25">
        <f>SUMIF('TB 2023'!G:G,E6,'TB 2023'!R:R)</f>
        <v>-14506770.595080001</v>
      </c>
      <c r="H6" s="22" t="s">
        <v>99</v>
      </c>
      <c r="I6" s="26">
        <f>SUMIFS('TB 2023'!$R:$R,'TB 2023'!$E:$E,H$3,'TB 2023'!$G:$G,H6)</f>
        <v>91819.589990000008</v>
      </c>
      <c r="K6" s="22" t="s">
        <v>66</v>
      </c>
      <c r="L6" s="26">
        <f>SUMIFS('TB 2023'!$R:$R,'TB 2023'!$E:$E,K$3,'TB 2023'!$G:$G,K6)</f>
        <v>1728416.6099999999</v>
      </c>
    </row>
    <row r="7" spans="2:15">
      <c r="B7" s="25" t="s">
        <v>58</v>
      </c>
      <c r="C7" s="21">
        <f>SUMIF('TB 2023'!F:F,B7,'TB 2023'!R:R)</f>
        <v>-3440455.2799899997</v>
      </c>
      <c r="E7" s="25" t="s">
        <v>58</v>
      </c>
      <c r="F7" s="25">
        <f>SUMIF('TB 2023'!G:G,E7,'TB 2023'!R:R)</f>
        <v>-3407411.7999899997</v>
      </c>
      <c r="H7" s="22" t="s">
        <v>66</v>
      </c>
      <c r="I7" s="26">
        <f>SUMIFS('TB 2023'!$R:$R,'TB 2023'!$E:$E,H$3,'TB 2023'!$G:$G,H7)</f>
        <v>400226.15999999992</v>
      </c>
      <c r="K7" s="22" t="s">
        <v>73</v>
      </c>
      <c r="L7" s="26">
        <f>SUMIFS('TB 2023'!$R:$R,'TB 2023'!$E:$E,K$3,'TB 2023'!$G:$G,K7)</f>
        <v>339872.36</v>
      </c>
    </row>
    <row r="8" spans="2:15">
      <c r="B8" s="25" t="s">
        <v>3263</v>
      </c>
      <c r="C8" s="21">
        <f>SUMIF('TB 2023'!F:F,B8,'TB 2023'!R:R)</f>
        <v>-13983.57</v>
      </c>
      <c r="E8" s="25" t="s">
        <v>3263</v>
      </c>
      <c r="F8" s="25">
        <f>SUMIF('TB 2023'!G:G,E8,'TB 2023'!R:R)</f>
        <v>-47027.05</v>
      </c>
      <c r="H8" s="22" t="s">
        <v>114</v>
      </c>
      <c r="I8" s="26">
        <f>SUMIFS('TB 2023'!$R:$R,'TB 2023'!$E:$E,H$3,'TB 2023'!$G:$G,H8)</f>
        <v>62272.090000000004</v>
      </c>
      <c r="K8" s="22" t="s">
        <v>72</v>
      </c>
      <c r="L8" s="26">
        <f>SUMIFS('TB 2023'!$R:$R,'TB 2023'!$E:$E,K$3,'TB 2023'!$G:$G,K8)</f>
        <v>3296793.6399599998</v>
      </c>
    </row>
    <row r="9" spans="2:15">
      <c r="B9" s="25" t="s">
        <v>83</v>
      </c>
      <c r="C9" s="21">
        <f>SUMIF('TB 2023'!F:F,B9,'TB 2023'!R:R)</f>
        <v>24375573.949990012</v>
      </c>
      <c r="E9" s="25" t="s">
        <v>126</v>
      </c>
      <c r="F9" s="25">
        <f>SUMIF('TB 2023'!G:G,E9,'TB 2023'!R:R)</f>
        <v>-332032</v>
      </c>
      <c r="H9" s="22" t="s">
        <v>62</v>
      </c>
      <c r="I9" s="26">
        <f>SUMIFS('TB 2023'!$R:$R,'TB 2023'!$E:$E,H$3,'TB 2023'!$G:$G,H9)</f>
        <v>50555.519999999997</v>
      </c>
      <c r="K9" s="22" t="s">
        <v>114</v>
      </c>
      <c r="L9" s="26">
        <f>SUMIFS('TB 2023'!$R:$R,'TB 2023'!$E:$E,K$3,'TB 2023'!$G:$G,K9)</f>
        <v>742720.26997000002</v>
      </c>
    </row>
    <row r="10" spans="2:15">
      <c r="B10" s="25" t="s">
        <v>156</v>
      </c>
      <c r="C10" s="21">
        <f>SUMIF('TB 2023'!F:F,B10,'TB 2023'!R:R)</f>
        <v>2401149.12</v>
      </c>
      <c r="E10" s="25" t="s">
        <v>36</v>
      </c>
      <c r="F10" s="25">
        <f>SUMIF('TB 2023'!G:G,E10,'TB 2023'!R:R)</f>
        <v>3021501.1999900001</v>
      </c>
      <c r="H10" s="22" t="s">
        <v>64</v>
      </c>
      <c r="I10" s="26">
        <f>SUMIFS('TB 2023'!$R:$R,'TB 2023'!$E:$E,H$3,'TB 2023'!$G:$G,H10)</f>
        <v>34197.399989999998</v>
      </c>
      <c r="K10" s="22" t="s">
        <v>67</v>
      </c>
      <c r="L10" s="26">
        <f>SUMIFS('TB 2023'!$R:$R,'TB 2023'!$E:$E,K$3,'TB 2023'!$G:$G,K10)</f>
        <v>1899643.1199899993</v>
      </c>
    </row>
    <row r="11" spans="2:15">
      <c r="B11" s="25" t="s">
        <v>4387</v>
      </c>
      <c r="C11" s="21">
        <f>SUMIF('TB 2023'!F:F,B11,'TB 2023'!R:R)</f>
        <v>0</v>
      </c>
      <c r="E11" s="25" t="s">
        <v>96</v>
      </c>
      <c r="F11" s="25">
        <f>SUMIF('TB 2023'!G:G,E11,'TB 2023'!R:R)</f>
        <v>1541082.2700000003</v>
      </c>
      <c r="H11" s="22" t="s">
        <v>63</v>
      </c>
      <c r="I11" s="26">
        <f>SUMIFS('TB 2023'!$R:$R,'TB 2023'!$E:$E,H$3,'TB 2023'!$G:$G,H11)</f>
        <v>55619.97997</v>
      </c>
      <c r="K11" s="22" t="s">
        <v>62</v>
      </c>
      <c r="L11" s="26">
        <f>SUMIFS('TB 2023'!$R:$R,'TB 2023'!$E:$E,K$3,'TB 2023'!$G:$G,K11)</f>
        <v>9066483.7000000011</v>
      </c>
    </row>
    <row r="12" spans="2:15">
      <c r="B12" s="25" t="s">
        <v>3254</v>
      </c>
      <c r="C12" s="21">
        <f>SUMIF('TB 2023'!F:F,B12,'TB 2023'!R:R)</f>
        <v>-1351951.1100010001</v>
      </c>
      <c r="E12" s="25" t="s">
        <v>37</v>
      </c>
      <c r="F12" s="25">
        <f>SUMIF('TB 2023'!G:G,E12,'TB 2023'!R:R)</f>
        <v>2488014.67</v>
      </c>
      <c r="H12" s="22" t="s">
        <v>19</v>
      </c>
      <c r="I12" s="26">
        <f>SUMIFS('TB 2023'!$R:$R,'TB 2023'!$E:$E,H$3,'TB 2023'!$G:$G,H12)</f>
        <v>112864.36000000002</v>
      </c>
      <c r="K12" s="22" t="s">
        <v>63</v>
      </c>
      <c r="L12" s="26">
        <f>SUMIFS('TB 2023'!$R:$R,'TB 2023'!$E:$E,K$3,'TB 2023'!$G:$G,K12)</f>
        <v>1710054.0799999998</v>
      </c>
    </row>
    <row r="13" spans="2:15">
      <c r="B13" s="25" t="s">
        <v>3251</v>
      </c>
      <c r="C13" s="21">
        <f>SUMIF('TB 2023'!F:F,B13,'TB 2023'!R:R)</f>
        <v>-489356.63000000012</v>
      </c>
      <c r="E13" s="25" t="s">
        <v>57</v>
      </c>
      <c r="F13" s="25">
        <f>SUMIF('TB 2023'!G:G,E13,'TB 2023'!R:R)</f>
        <v>16598641.189999999</v>
      </c>
      <c r="H13" s="22" t="s">
        <v>16</v>
      </c>
      <c r="I13" s="26">
        <f>SUMIFS('TB 2023'!$R:$R,'TB 2023'!$E:$E,H$3,'TB 2023'!$G:$G,H13)</f>
        <v>208094.8</v>
      </c>
      <c r="K13" s="22" t="s">
        <v>64</v>
      </c>
      <c r="L13" s="26">
        <f>SUMIFS('TB 2023'!$R:$R,'TB 2023'!$E:$E,K$3,'TB 2023'!$G:$G,K13)</f>
        <v>786954.45050000004</v>
      </c>
    </row>
    <row r="14" spans="2:15">
      <c r="B14" s="25" t="s">
        <v>152</v>
      </c>
      <c r="C14" s="21">
        <f>SUMIF('TB 2023'!F:F,B14,'TB 2023'!R:R)</f>
        <v>53009226.688740008</v>
      </c>
      <c r="E14" s="25" t="s">
        <v>38</v>
      </c>
      <c r="F14" s="25">
        <f>SUMIF('TB 2023'!G:G,E14,'TB 2023'!R:R)</f>
        <v>2998996.6</v>
      </c>
      <c r="H14" s="22" t="s">
        <v>115</v>
      </c>
      <c r="I14" s="26">
        <f>SUMIFS('TB 2023'!$R:$R,'TB 2023'!$E:$E,H$3,'TB 2023'!$G:$G,H14)</f>
        <v>174864.87000000002</v>
      </c>
      <c r="K14" s="22" t="s">
        <v>19</v>
      </c>
      <c r="L14" s="26">
        <f>SUMIFS('TB 2023'!$R:$R,'TB 2023'!$E:$E,K$3,'TB 2023'!$G:$G,K14)</f>
        <v>456070.98</v>
      </c>
    </row>
    <row r="15" spans="2:15">
      <c r="B15" s="25" t="s">
        <v>76</v>
      </c>
      <c r="C15" s="21">
        <f>SUMIF('TB 2023'!F:F,B15,'TB 2023'!R:R)</f>
        <v>-471697.73000000016</v>
      </c>
      <c r="E15" s="25" t="s">
        <v>39</v>
      </c>
      <c r="F15" s="25">
        <f>SUMIF('TB 2023'!G:G,E15,'TB 2023'!R:R)</f>
        <v>12615704.85</v>
      </c>
      <c r="H15" s="22" t="s">
        <v>3256</v>
      </c>
      <c r="I15" s="26">
        <f>SUMIFS('TB 2023'!$R:$R,'TB 2023'!$E:$E,H$3,'TB 2023'!$G:$G,H15)</f>
        <v>862090.71</v>
      </c>
      <c r="K15" s="22" t="s">
        <v>70</v>
      </c>
      <c r="L15" s="26">
        <f>SUMIFS('TB 2023'!$R:$R,'TB 2023'!$E:$E,K$3,'TB 2023'!$G:$G,K15)</f>
        <v>19247051.370000001</v>
      </c>
    </row>
    <row r="16" spans="2:15">
      <c r="B16" s="25" t="s">
        <v>84</v>
      </c>
      <c r="C16" s="21">
        <f>SUMIF('TB 2023'!F:F,B16,'TB 2023'!R:R)</f>
        <v>-8132410</v>
      </c>
      <c r="E16" s="25" t="s">
        <v>3262</v>
      </c>
      <c r="F16" s="25">
        <f>SUMIF('TB 2023'!G:G,E16,'TB 2023'!R:R)</f>
        <v>46200</v>
      </c>
      <c r="H16" s="22" t="s">
        <v>377</v>
      </c>
      <c r="I16" s="26">
        <f>SUMIFS('TB 2023'!$R:$R,'TB 2023'!$E:$E,H$3,'TB 2023'!$G:$G,H16)</f>
        <v>44062.700000000004</v>
      </c>
      <c r="K16" s="22" t="s">
        <v>3264</v>
      </c>
      <c r="L16" s="26">
        <f>SUMIFS('TB 2023'!$R:$R,'TB 2023'!$E:$E,K$3,'TB 2023'!$G:$G,K16)</f>
        <v>2126425.2999999998</v>
      </c>
    </row>
    <row r="17" spans="2:12">
      <c r="B17" s="25" t="s">
        <v>138</v>
      </c>
      <c r="C17" s="21">
        <f>SUMIF('TB 2023'!F:F,B17,'TB 2023'!R:R)</f>
        <v>33895710.49241998</v>
      </c>
      <c r="E17" s="25" t="s">
        <v>3249</v>
      </c>
      <c r="F17" s="25">
        <f>SUMIF('TB 2023'!G:G,E17,'TB 2023'!R:R)</f>
        <v>3663245.2699999996</v>
      </c>
      <c r="H17" s="22" t="s">
        <v>116</v>
      </c>
      <c r="I17" s="26">
        <f>SUMIFS('TB 2023'!$R:$R,'TB 2023'!$E:$E,H$3,'TB 2023'!$G:$G,H17)</f>
        <v>2904769</v>
      </c>
      <c r="K17" s="22" t="s">
        <v>69</v>
      </c>
      <c r="L17" s="26">
        <f>SUMIFS('TB 2023'!$R:$R,'TB 2023'!$E:$E,K$3,'TB 2023'!$G:$G,K17)</f>
        <v>105297135.26981001</v>
      </c>
    </row>
    <row r="18" spans="2:12">
      <c r="B18" s="25" t="s">
        <v>139</v>
      </c>
      <c r="C18" s="21">
        <f>SUMIF('TB 2023'!F:F,B18,'TB 2023'!R:R)</f>
        <v>19731255.267720036</v>
      </c>
      <c r="E18" s="25" t="s">
        <v>3250</v>
      </c>
      <c r="F18" s="25">
        <f>SUMIF('TB 2023'!G:G,E18,'TB 2023'!R:R)</f>
        <v>1141271</v>
      </c>
      <c r="H18" s="22" t="s">
        <v>3258</v>
      </c>
      <c r="I18" s="26">
        <f>SUMIFS('TB 2023'!$R:$R,'TB 2023'!$E:$E,H$3,'TB 2023'!$G:$G,H18)</f>
        <v>234749.94</v>
      </c>
      <c r="K18" s="22" t="s">
        <v>56</v>
      </c>
      <c r="L18" s="26">
        <f>SUMIFS('TB 2023'!$R:$R,'TB 2023'!$E:$E,K$3,'TB 2023'!$G:$G,K18)</f>
        <v>1901613.3</v>
      </c>
    </row>
    <row r="19" spans="2:12">
      <c r="B19" s="25" t="s">
        <v>42</v>
      </c>
      <c r="C19" s="21">
        <f>SUMIF('TB 2023'!F:F,B19,'TB 2023'!R:R)</f>
        <v>-45000000</v>
      </c>
      <c r="E19" s="25" t="s">
        <v>143</v>
      </c>
      <c r="F19" s="25">
        <f>SUMIF('TB 2023'!G:G,E19,'TB 2023'!R:R)</f>
        <v>-1792000</v>
      </c>
      <c r="H19" s="22" t="s">
        <v>4323</v>
      </c>
      <c r="I19" s="26">
        <f>SUMIFS('TB 2023'!$R:$R,'TB 2023'!$E:$E,H$3,'TB 2023'!$G:$G,H19)</f>
        <v>32607.360000000001</v>
      </c>
      <c r="K19" s="22" t="s">
        <v>27</v>
      </c>
      <c r="L19" s="26">
        <f>SUMIFS('TB 2023'!$R:$R,'TB 2023'!$E:$E,K$3,'TB 2023'!$G:$G,K19)</f>
        <v>1185001.02</v>
      </c>
    </row>
    <row r="20" spans="2:12">
      <c r="B20" s="25" t="s">
        <v>92</v>
      </c>
      <c r="C20" s="21">
        <f>SUMIF('TB 2023'!F:F,B20,'TB 2023'!R:R)</f>
        <v>-5027386.6899899989</v>
      </c>
      <c r="E20" s="25" t="s">
        <v>3254</v>
      </c>
      <c r="F20" s="25">
        <f>SUMIF('TB 2023'!G:G,E20,'TB 2023'!R:R)</f>
        <v>-1351951.1100010001</v>
      </c>
      <c r="H20" s="22" t="s">
        <v>65</v>
      </c>
      <c r="I20" s="26">
        <f>SUMIFS('TB 2023'!$R:$R,'TB 2023'!$E:$E,H$3,'TB 2023'!$G:$G,H20)</f>
        <v>9045.9500000000007</v>
      </c>
      <c r="K20" s="22" t="s">
        <v>145</v>
      </c>
      <c r="L20" s="26">
        <f>SUMIFS('TB 2023'!$R:$R,'TB 2023'!$E:$E,K$3,'TB 2023'!$G:$G,K20)</f>
        <v>555129.34</v>
      </c>
    </row>
    <row r="21" spans="2:12">
      <c r="B21" s="25" t="s">
        <v>43</v>
      </c>
      <c r="C21" s="21">
        <f>SUMIF('TB 2023'!F:F,B21,'TB 2023'!R:R)</f>
        <v>-2491343</v>
      </c>
      <c r="E21" s="25" t="s">
        <v>40</v>
      </c>
      <c r="F21" s="25">
        <f>SUMIF('TB 2023'!G:G,E21,'TB 2023'!R:R)</f>
        <v>-48476579.890000015</v>
      </c>
      <c r="H21" s="22" t="s">
        <v>4118</v>
      </c>
      <c r="I21" s="26">
        <f>SUMIFS('TB 2023'!$R:$R,'TB 2023'!$E:$E,H$3,'TB 2023'!$G:$G,H21)</f>
        <v>0</v>
      </c>
      <c r="K21" s="22" t="s">
        <v>65</v>
      </c>
      <c r="L21" s="26">
        <f>SUMIFS('TB 2023'!$R:$R,'TB 2023'!$E:$E,K$3,'TB 2023'!$G:$G,K21)</f>
        <v>182277.30000000002</v>
      </c>
    </row>
    <row r="22" spans="2:12">
      <c r="B22" s="25" t="s">
        <v>141</v>
      </c>
      <c r="C22" s="21">
        <f>SUMIF('TB 2023'!F:F,B22,'TB 2023'!R:R)</f>
        <v>-6696591.121998</v>
      </c>
      <c r="E22" s="25" t="s">
        <v>3251</v>
      </c>
      <c r="F22" s="25">
        <f>SUMIF('TB 2023'!G:G,E22,'TB 2023'!R:R)</f>
        <v>-489356.63000000012</v>
      </c>
      <c r="H22" s="22" t="s">
        <v>3264</v>
      </c>
      <c r="I22" s="26">
        <f>SUMIFS('TB 2023'!$R:$R,'TB 2023'!$E:$E,H$3,'TB 2023'!$G:$G,H22)</f>
        <v>179756.36</v>
      </c>
    </row>
    <row r="23" spans="2:12">
      <c r="B23" s="25" t="s">
        <v>3255</v>
      </c>
      <c r="C23" s="21">
        <f>SUMIF('TB 2023'!F:F,B23,'TB 2023'!R:R)</f>
        <v>1778163.6199999999</v>
      </c>
      <c r="E23" s="25" t="s">
        <v>41</v>
      </c>
      <c r="F23" s="25">
        <f>SUMIF('TB 2023'!G:G,E23,'TB 2023'!R:R)</f>
        <v>-2126724.2499799966</v>
      </c>
    </row>
    <row r="24" spans="2:12">
      <c r="B24" s="25" t="s">
        <v>100</v>
      </c>
      <c r="C24" s="21">
        <f>SUMIF('TB 2023'!F:F,B24,'TB 2023'!R:R)</f>
        <v>18499363.169939995</v>
      </c>
      <c r="E24" s="25" t="s">
        <v>45</v>
      </c>
      <c r="F24" s="25">
        <f>SUMIF('TB 2023'!G:G,E24,'TB 2023'!R:R)</f>
        <v>841093.24150999729</v>
      </c>
    </row>
    <row r="25" spans="2:12">
      <c r="B25" s="25" t="s">
        <v>157</v>
      </c>
      <c r="C25" s="21">
        <f>SUMIF('TB 2023'!F:F,B25,'TB 2023'!R:R)</f>
        <v>2118356.5</v>
      </c>
      <c r="E25" s="25" t="s">
        <v>4386</v>
      </c>
      <c r="F25" s="25">
        <f>SUMIF('TB 2023'!G:G,E25,'TB 2023'!R:R)</f>
        <v>-2101054.6799999997</v>
      </c>
    </row>
    <row r="26" spans="2:12">
      <c r="B26" s="25" t="s">
        <v>9</v>
      </c>
      <c r="C26" s="21">
        <f>SUMIF('TB 2023'!F:F,B26,'TB 2023'!R:R)</f>
        <v>23790665.400449995</v>
      </c>
      <c r="E26" s="25" t="s">
        <v>3318</v>
      </c>
      <c r="F26" s="25">
        <f>SUMIF('TB 2023'!G:G,E26,'TB 2023'!R:R)</f>
        <v>-15127.46</v>
      </c>
    </row>
    <row r="27" spans="2:12">
      <c r="B27" s="25" t="s">
        <v>104</v>
      </c>
      <c r="C27" s="21">
        <f>SUMIF('TB 2023'!F:F,B27,'TB 2023'!R:R)</f>
        <v>2126425.2999999998</v>
      </c>
      <c r="E27" s="25" t="s">
        <v>76</v>
      </c>
      <c r="F27" s="25">
        <f>SUMIF('TB 2023'!G:G,E27,'TB 2023'!R:R)</f>
        <v>-479099.16000000015</v>
      </c>
    </row>
    <row r="28" spans="2:12">
      <c r="B28" s="25" t="s">
        <v>10</v>
      </c>
      <c r="C28" s="21">
        <f>SUMIF('TB 2023'!F:F,B28,'TB 2023'!R:R)</f>
        <v>105297135.26981001</v>
      </c>
      <c r="E28" s="25" t="s">
        <v>3252</v>
      </c>
      <c r="F28" s="25">
        <f>SUMIF('TB 2023'!G:G,E28,'TB 2023'!R:R)</f>
        <v>-8132410</v>
      </c>
    </row>
    <row r="29" spans="2:12">
      <c r="B29" s="25" t="s">
        <v>3260</v>
      </c>
      <c r="C29" s="21">
        <f>SUMIF('TB 2023'!F:F,B29,'TB 2023'!R:R)</f>
        <v>56730669.68996001</v>
      </c>
      <c r="E29" s="25" t="s">
        <v>61</v>
      </c>
      <c r="F29" s="25">
        <f>SUMIF('TB 2023'!G:G,E29,'TB 2023'!R:R)</f>
        <v>-198188.65650000004</v>
      </c>
    </row>
    <row r="30" spans="2:12">
      <c r="B30" s="25" t="s">
        <v>11</v>
      </c>
      <c r="C30" s="21">
        <f>SUMIF('TB 2023'!F:F,B30,'TB 2023'!R:R)</f>
        <v>-224975219.34000006</v>
      </c>
      <c r="E30" s="25" t="s">
        <v>97</v>
      </c>
      <c r="F30" s="25">
        <f>SUMIF('TB 2023'!G:G,E30,'TB 2023'!R:R)</f>
        <v>-7630347.0800000001</v>
      </c>
    </row>
    <row r="31" spans="2:12">
      <c r="B31" s="25" t="s">
        <v>105</v>
      </c>
      <c r="C31" s="21">
        <f>SUMIF('TB 2023'!F:F,B31,'TB 2023'!R:R)</f>
        <v>0</v>
      </c>
      <c r="E31" s="25" t="s">
        <v>85</v>
      </c>
      <c r="F31" s="25">
        <f>SUMIF('TB 2023'!G:G,E31,'TB 2023'!R:R)</f>
        <v>-119728.16</v>
      </c>
    </row>
    <row r="32" spans="2:12">
      <c r="B32" s="25" t="s">
        <v>88</v>
      </c>
      <c r="C32" s="21">
        <f>SUMIF('TB 2023'!F:F,B32,'TB 2023'!R:R)</f>
        <v>6488138.4999799849</v>
      </c>
      <c r="E32" s="25" t="s">
        <v>144</v>
      </c>
      <c r="F32" s="25">
        <f>SUMIF('TB 2023'!G:G,E32,'TB 2023'!R:R)</f>
        <v>-468881</v>
      </c>
    </row>
    <row r="33" spans="2:6">
      <c r="B33" s="23" t="s">
        <v>4040</v>
      </c>
      <c r="C33" s="27">
        <f>SUMIF('TB 2023'!F:F,B33,'TB 2023'!R:R)</f>
        <v>-4.2300011846236885E-3</v>
      </c>
      <c r="E33" s="25" t="s">
        <v>3253</v>
      </c>
      <c r="F33" s="25">
        <f>SUMIF('TB 2023'!G:G,E33,'TB 2023'!R:R)</f>
        <v>7401.429999999993</v>
      </c>
    </row>
    <row r="34" spans="2:6">
      <c r="B34" s="25" t="s">
        <v>48</v>
      </c>
      <c r="C34" s="21">
        <f>SUMIF('TB 2023'!F:F,B34,'TB 2023'!R:R)</f>
        <v>0</v>
      </c>
      <c r="E34" s="25" t="s">
        <v>42</v>
      </c>
      <c r="F34" s="25">
        <f>SUMIF('TB 2023'!G:G,E34,'TB 2023'!R:R)</f>
        <v>-45000000</v>
      </c>
    </row>
    <row r="35" spans="2:6">
      <c r="B35" s="25" t="s">
        <v>142</v>
      </c>
      <c r="C35" s="21">
        <f>SUMIF('TB 2023'!F:F,B35,'TB 2023'!R:R)</f>
        <v>-27337280.849999998</v>
      </c>
      <c r="E35" s="25" t="s">
        <v>128</v>
      </c>
      <c r="F35" s="25">
        <f>SUMIF('TB 2023'!G:G,E35,'TB 2023'!R:R)</f>
        <v>-2900468.7499899995</v>
      </c>
    </row>
    <row r="36" spans="2:6">
      <c r="B36" s="25" t="s">
        <v>143</v>
      </c>
      <c r="C36" s="21">
        <f>SUMIF('TB 2023'!F:F,B36,'TB 2023'!R:R)</f>
        <v>-1792000</v>
      </c>
      <c r="E36" s="25" t="s">
        <v>129</v>
      </c>
      <c r="F36" s="25">
        <f>SUMIF('TB 2023'!G:G,E36,'TB 2023'!R:R)</f>
        <v>-749417.8</v>
      </c>
    </row>
    <row r="37" spans="2:6">
      <c r="B37" s="25" t="s">
        <v>3641</v>
      </c>
      <c r="C37" s="21">
        <f>SUMIF('TB 2023'!F:F,B37,'TB 2023'!R:R)</f>
        <v>0</v>
      </c>
      <c r="E37" s="25" t="s">
        <v>130</v>
      </c>
      <c r="F37" s="25">
        <f>SUMIF('TB 2023'!G:G,E37,'TB 2023'!R:R)</f>
        <v>-940000</v>
      </c>
    </row>
    <row r="38" spans="2:6">
      <c r="B38" s="149" t="s">
        <v>4474</v>
      </c>
      <c r="C38" s="21">
        <f>SUMIF('TB 2023'!F:F,B38,'TB 2023'!R:R)</f>
        <v>77564438.789999992</v>
      </c>
      <c r="E38" s="25" t="s">
        <v>131</v>
      </c>
      <c r="F38" s="25">
        <f>SUMIF('TB 2023'!G:G,E38,'TB 2023'!R:R)</f>
        <v>-437500.1399999999</v>
      </c>
    </row>
    <row r="39" spans="2:6">
      <c r="B39" s="25"/>
      <c r="C39" s="21"/>
      <c r="E39" s="25" t="s">
        <v>43</v>
      </c>
      <c r="F39" s="25">
        <f>SUMIF('TB 2023'!G:G,E39,'TB 2023'!R:R)</f>
        <v>-2491343</v>
      </c>
    </row>
    <row r="40" spans="2:6">
      <c r="B40" s="25"/>
      <c r="C40" s="21"/>
      <c r="E40" s="25" t="s">
        <v>98</v>
      </c>
      <c r="F40" s="25">
        <f>SUMIF('TB 2023'!G:G,E40,'TB 2023'!R:R)</f>
        <v>0</v>
      </c>
    </row>
    <row r="41" spans="2:6">
      <c r="E41" s="25" t="s">
        <v>24</v>
      </c>
      <c r="F41" s="25">
        <f>SUMIF('TB 2023'!G:G,E41,'TB 2023'!R:R)</f>
        <v>50372088.580000006</v>
      </c>
    </row>
    <row r="42" spans="2:6">
      <c r="E42" s="25" t="s">
        <v>113</v>
      </c>
      <c r="F42" s="25">
        <f>SUMIF('TB 2023'!G:G,E42,'TB 2023'!R:R)</f>
        <v>274260.35999000003</v>
      </c>
    </row>
    <row r="43" spans="2:6">
      <c r="E43" s="25" t="s">
        <v>66</v>
      </c>
      <c r="F43" s="25">
        <f>SUMIF('TB 2023'!G:G,E43,'TB 2023'!R:R)</f>
        <v>2128642.7700000005</v>
      </c>
    </row>
    <row r="44" spans="2:6">
      <c r="E44" s="25" t="s">
        <v>16</v>
      </c>
      <c r="F44" s="25">
        <f>SUMIF('TB 2023'!G:G,E44,'TB 2023'!R:R)</f>
        <v>208094.8</v>
      </c>
    </row>
    <row r="45" spans="2:6">
      <c r="E45" s="25" t="s">
        <v>99</v>
      </c>
      <c r="F45" s="25">
        <f>SUMIF('TB 2023'!G:G,E45,'TB 2023'!R:R)</f>
        <v>91819.589990000008</v>
      </c>
    </row>
    <row r="46" spans="2:6">
      <c r="E46" s="25" t="s">
        <v>64</v>
      </c>
      <c r="F46" s="25">
        <f>SUMIF('TB 2023'!G:G,E46,'TB 2023'!R:R)</f>
        <v>821151.8504900001</v>
      </c>
    </row>
    <row r="47" spans="2:6">
      <c r="E47" s="25" t="s">
        <v>63</v>
      </c>
      <c r="F47" s="25">
        <f>SUMIF('TB 2023'!G:G,E47,'TB 2023'!R:R)</f>
        <v>1765674.0599699998</v>
      </c>
    </row>
    <row r="48" spans="2:6">
      <c r="E48" s="25" t="s">
        <v>19</v>
      </c>
      <c r="F48" s="25">
        <f>SUMIF('TB 2023'!G:G,E48,'TB 2023'!R:R)</f>
        <v>568935.34</v>
      </c>
    </row>
    <row r="49" spans="5:6">
      <c r="E49" s="25" t="s">
        <v>62</v>
      </c>
      <c r="F49" s="25">
        <f>SUMIF('TB 2023'!G:G,E49,'TB 2023'!R:R)</f>
        <v>9117039.2200000007</v>
      </c>
    </row>
    <row r="50" spans="5:6">
      <c r="E50" s="25" t="s">
        <v>72</v>
      </c>
      <c r="F50" s="25">
        <f>SUMIF('TB 2023'!G:G,E50,'TB 2023'!R:R)</f>
        <v>3296793.6399599998</v>
      </c>
    </row>
    <row r="51" spans="5:6">
      <c r="E51" s="25" t="s">
        <v>67</v>
      </c>
      <c r="F51" s="25">
        <f>SUMIF('TB 2023'!G:G,E51,'TB 2023'!R:R)</f>
        <v>1899643.1199899993</v>
      </c>
    </row>
    <row r="52" spans="5:6">
      <c r="E52" s="25" t="s">
        <v>114</v>
      </c>
      <c r="F52" s="25">
        <f>SUMIF('TB 2023'!G:G,E52,'TB 2023'!R:R)</f>
        <v>804992.35996999999</v>
      </c>
    </row>
    <row r="53" spans="5:6">
      <c r="E53" s="25" t="s">
        <v>4448</v>
      </c>
      <c r="F53" s="25">
        <f>SUMIF('TB 2023'!G:G,E53,'TB 2023'!R:R)</f>
        <v>1543596.91</v>
      </c>
    </row>
    <row r="54" spans="5:6">
      <c r="E54" s="25" t="s">
        <v>4449</v>
      </c>
      <c r="F54" s="25">
        <f>SUMIF('TB 2023'!G:G,E54,'TB 2023'!R:R)</f>
        <v>368048.27</v>
      </c>
    </row>
    <row r="55" spans="5:6">
      <c r="E55" s="25" t="s">
        <v>115</v>
      </c>
      <c r="F55" s="25">
        <f>SUMIF('TB 2023'!G:G,E55,'TB 2023'!R:R)</f>
        <v>174864.87000000002</v>
      </c>
    </row>
    <row r="56" spans="5:6">
      <c r="E56" s="25" t="s">
        <v>3256</v>
      </c>
      <c r="F56" s="25">
        <f>SUMIF('TB 2023'!G:G,E56,'TB 2023'!R:R)</f>
        <v>862090.71</v>
      </c>
    </row>
    <row r="57" spans="5:6">
      <c r="E57" s="25" t="s">
        <v>4323</v>
      </c>
      <c r="F57" s="25">
        <f>SUMIF('TB 2023'!G:G,E57,'TB 2023'!R:R)</f>
        <v>32607.360000000001</v>
      </c>
    </row>
    <row r="58" spans="5:6">
      <c r="E58" s="25" t="s">
        <v>377</v>
      </c>
      <c r="F58" s="25">
        <f>SUMIF('TB 2023'!G:G,E58,'TB 2023'!R:R)</f>
        <v>44062.700000000004</v>
      </c>
    </row>
    <row r="59" spans="5:6">
      <c r="E59" s="25" t="s">
        <v>3264</v>
      </c>
      <c r="F59" s="25">
        <f>SUMIF('TB 2023'!G:G,E59,'TB 2023'!R:R)</f>
        <v>2306181.66</v>
      </c>
    </row>
    <row r="60" spans="5:6">
      <c r="E60" s="25" t="s">
        <v>4450</v>
      </c>
      <c r="F60" s="25">
        <f>SUMIF('TB 2023'!G:G,E60,'TB 2023'!R:R)</f>
        <v>206711.32</v>
      </c>
    </row>
    <row r="61" spans="5:6">
      <c r="E61" s="25" t="s">
        <v>116</v>
      </c>
      <c r="F61" s="25">
        <f>SUMIF('TB 2023'!G:G,E61,'TB 2023'!R:R)</f>
        <v>2904769</v>
      </c>
    </row>
    <row r="62" spans="5:6">
      <c r="E62" s="25" t="s">
        <v>3258</v>
      </c>
      <c r="F62" s="25">
        <f>SUMIF('TB 2023'!G:G,E62,'TB 2023'!R:R)</f>
        <v>234749.94</v>
      </c>
    </row>
    <row r="63" spans="5:6">
      <c r="E63" s="25" t="s">
        <v>121</v>
      </c>
      <c r="F63" s="25">
        <f>SUMIF('TB 2023'!G:G,E63,'TB 2023'!R:R)</f>
        <v>1596834.6099899998</v>
      </c>
    </row>
    <row r="64" spans="5:6">
      <c r="E64" s="25" t="s">
        <v>73</v>
      </c>
      <c r="F64" s="25">
        <f>SUMIF('TB 2023'!G:G,E64,'TB 2023'!R:R)</f>
        <v>339872.36</v>
      </c>
    </row>
    <row r="65" spans="5:6">
      <c r="E65" s="25" t="s">
        <v>70</v>
      </c>
      <c r="F65" s="25">
        <f>SUMIF('TB 2023'!G:G,E65,'TB 2023'!R:R)</f>
        <v>19247051.370000001</v>
      </c>
    </row>
    <row r="66" spans="5:6">
      <c r="E66" s="25" t="s">
        <v>65</v>
      </c>
      <c r="F66" s="25">
        <f>SUMIF('TB 2023'!G:G,E66,'TB 2023'!R:R)</f>
        <v>191323.25000000003</v>
      </c>
    </row>
    <row r="67" spans="5:6">
      <c r="E67" s="25" t="s">
        <v>69</v>
      </c>
      <c r="F67" s="25">
        <f>SUMIF('TB 2023'!G:G,E67,'TB 2023'!R:R)</f>
        <v>105297135.26981001</v>
      </c>
    </row>
    <row r="68" spans="5:6">
      <c r="E68" s="25" t="s">
        <v>56</v>
      </c>
      <c r="F68" s="25">
        <f>SUMIF('TB 2023'!G:G,E68,'TB 2023'!R:R)</f>
        <v>1901613.3</v>
      </c>
    </row>
    <row r="69" spans="5:6">
      <c r="E69" s="25" t="s">
        <v>27</v>
      </c>
      <c r="F69" s="25">
        <f>SUMIF('TB 2023'!G:G,E69,'TB 2023'!R:R)</f>
        <v>1185001.02</v>
      </c>
    </row>
    <row r="70" spans="5:6">
      <c r="E70" s="25" t="s">
        <v>145</v>
      </c>
      <c r="F70" s="25">
        <f>SUMIF('TB 2023'!G:G,E70,'TB 2023'!R:R)</f>
        <v>555129.34</v>
      </c>
    </row>
    <row r="71" spans="5:6">
      <c r="E71" s="25" t="s">
        <v>3265</v>
      </c>
      <c r="F71" s="25">
        <f>SUMIF('TB 2023'!G:G,E71,'TB 2023'!R:R)</f>
        <v>-224975219.34000006</v>
      </c>
    </row>
    <row r="72" spans="5:6">
      <c r="E72" s="25" t="s">
        <v>106</v>
      </c>
      <c r="F72" s="25">
        <f>SUMIF('TB 2023'!G:G,E72,'TB 2023'!R:R)</f>
        <v>91256.439999999595</v>
      </c>
    </row>
    <row r="73" spans="5:6">
      <c r="E73" s="25" t="s">
        <v>107</v>
      </c>
      <c r="F73" s="25">
        <f>SUMIF('TB 2023'!G:G,E73,'TB 2023'!R:R)</f>
        <v>5197760.8399799857</v>
      </c>
    </row>
    <row r="74" spans="5:6">
      <c r="E74" s="25" t="s">
        <v>108</v>
      </c>
      <c r="F74" s="25">
        <f>SUMIF('TB 2023'!G:G,E74,'TB 2023'!R:R)</f>
        <v>1480483.97</v>
      </c>
    </row>
    <row r="75" spans="5:6">
      <c r="E75" s="25" t="s">
        <v>120</v>
      </c>
      <c r="F75" s="25">
        <f>SUMIF('TB 2023'!G:G,E75,'TB 2023'!R:R)</f>
        <v>19850983.427720036</v>
      </c>
    </row>
    <row r="76" spans="5:6">
      <c r="E76" s="23" t="s">
        <v>4040</v>
      </c>
      <c r="F76" s="23">
        <f>SUMIF('TB 2023'!G:G,E76,'TB 2023'!R:R)</f>
        <v>-4.2300011846236885E-3</v>
      </c>
    </row>
    <row r="77" spans="5:6">
      <c r="E77" s="25" t="s">
        <v>109</v>
      </c>
      <c r="F77" s="25">
        <f>SUMIF('TB 2023'!G:G,E77,'TB 2023'!R:R)</f>
        <v>220155.60997000017</v>
      </c>
    </row>
    <row r="78" spans="5:6">
      <c r="E78" s="25" t="s">
        <v>46</v>
      </c>
      <c r="F78" s="25">
        <f>SUMIF('TB 2023'!G:G,E78,'TB 2023'!R:R)</f>
        <v>41583396.029999994</v>
      </c>
    </row>
    <row r="79" spans="5:6">
      <c r="E79" s="25" t="s">
        <v>47</v>
      </c>
      <c r="F79" s="25">
        <f>SUMIF('TB 2023'!G:G,E79,'TB 2023'!R:R)</f>
        <v>2275131.42</v>
      </c>
    </row>
    <row r="80" spans="5:6">
      <c r="E80" s="25" t="s">
        <v>110</v>
      </c>
      <c r="F80" s="25">
        <f>SUMIF('TB 2023'!G:G,E80,'TB 2023'!R:R)</f>
        <v>1199121.22</v>
      </c>
    </row>
    <row r="81" spans="5:6">
      <c r="E81" s="25" t="s">
        <v>59</v>
      </c>
      <c r="F81" s="25">
        <f>SUMIF('TB 2023'!G:G,E81,'TB 2023'!R:R)</f>
        <v>41526057.572420008</v>
      </c>
    </row>
    <row r="82" spans="5:6">
      <c r="E82" s="25" t="s">
        <v>48</v>
      </c>
      <c r="F82" s="25">
        <f>SUMIF('TB 2023'!G:G,E82,'TB 2023'!R:R)</f>
        <v>77564438.789999992</v>
      </c>
    </row>
    <row r="83" spans="5:6">
      <c r="E83" s="25" t="s">
        <v>111</v>
      </c>
      <c r="F83" s="25">
        <f>SUMIF('TB 2023'!G:G,E83,'TB 2023'!R:R)</f>
        <v>7077847.4172599986</v>
      </c>
    </row>
    <row r="84" spans="5:6">
      <c r="E84" s="25" t="s">
        <v>142</v>
      </c>
      <c r="F84" s="25">
        <f>SUMIF('TB 2023'!G:G,E84,'TB 2023'!R:R)</f>
        <v>-27337280.849999998</v>
      </c>
    </row>
    <row r="85" spans="5:6">
      <c r="E85" s="25" t="s">
        <v>4385</v>
      </c>
      <c r="F85" s="25">
        <f>SUMIF('TB 2023'!G:G,E85,'TB 2023'!R:R)</f>
        <v>-11055566.37675</v>
      </c>
    </row>
    <row r="86" spans="5:6">
      <c r="E86" s="25" t="s">
        <v>49</v>
      </c>
      <c r="F86" s="25">
        <f>SUMIF('TB 2023'!G:G,E86,'TB 2023'!R:R)</f>
        <v>-14934566.829999996</v>
      </c>
    </row>
    <row r="87" spans="5:6">
      <c r="E87" s="25" t="s">
        <v>3261</v>
      </c>
      <c r="F87" s="25">
        <f>SUMIF('TB 2023'!G:G,E87,'TB 2023'!R:R)</f>
        <v>-2403367.15</v>
      </c>
    </row>
    <row r="88" spans="5:6">
      <c r="E88" s="25" t="s">
        <v>86</v>
      </c>
      <c r="F88" s="25">
        <f>SUMIF('TB 2023'!G:G,E88,'TB 2023'!R:R)</f>
        <v>-38048978.586879998</v>
      </c>
    </row>
    <row r="89" spans="5:6">
      <c r="E89" s="25" t="s">
        <v>141</v>
      </c>
      <c r="F89" s="25">
        <f>SUMIF('TB 2023'!G:G,E89,'TB 2023'!R:R)</f>
        <v>-6696591.121998</v>
      </c>
    </row>
  </sheetData>
  <autoFilter ref="B3:J93" xr:uid="{00000000-0009-0000-0000-000004000000}"/>
  <phoneticPr fontId="3" type="noConversion"/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30BCC-345F-42E2-99E6-8AD6DD9D916E}">
  <sheetPr>
    <pageSetUpPr fitToPage="1"/>
  </sheetPr>
  <dimension ref="D1:R20"/>
  <sheetViews>
    <sheetView rightToLeft="1" topLeftCell="B4" workbookViewId="0">
      <selection activeCell="Q19" sqref="Q19"/>
    </sheetView>
  </sheetViews>
  <sheetFormatPr defaultColWidth="8.85546875" defaultRowHeight="12.75"/>
  <cols>
    <col min="1" max="3" width="8.85546875" style="14"/>
    <col min="4" max="4" width="20.140625" style="14" bestFit="1" customWidth="1"/>
    <col min="5" max="5" width="8.85546875" style="14"/>
    <col min="6" max="6" width="14.140625" style="14" bestFit="1" customWidth="1"/>
    <col min="7" max="7" width="8.85546875" style="14"/>
    <col min="8" max="8" width="13.140625" style="14" bestFit="1" customWidth="1"/>
    <col min="9" max="9" width="8.85546875" style="14"/>
    <col min="10" max="10" width="13.140625" style="14" bestFit="1" customWidth="1"/>
    <col min="11" max="11" width="8.85546875" style="14"/>
    <col min="12" max="12" width="14.140625" style="14" bestFit="1" customWidth="1"/>
    <col min="13" max="13" width="8.85546875" style="14"/>
    <col min="14" max="14" width="13.140625" style="14" bestFit="1" customWidth="1"/>
    <col min="15" max="15" width="8.85546875" style="14"/>
    <col min="16" max="16" width="13.140625" style="14" bestFit="1" customWidth="1"/>
    <col min="17" max="17" width="15.7109375" style="14" bestFit="1" customWidth="1"/>
    <col min="18" max="18" width="18.28515625" style="14" bestFit="1" customWidth="1"/>
    <col min="19" max="16384" width="8.85546875" style="14"/>
  </cols>
  <sheetData>
    <row r="1" spans="4:18">
      <c r="L1" s="14" t="s">
        <v>4376</v>
      </c>
    </row>
    <row r="2" spans="4:18">
      <c r="L2" s="14" t="s">
        <v>4375</v>
      </c>
    </row>
    <row r="3" spans="4:18">
      <c r="J3" s="14" t="s">
        <v>4373</v>
      </c>
      <c r="L3" s="14" t="s">
        <v>4374</v>
      </c>
    </row>
    <row r="4" spans="4:18" ht="31.15" customHeight="1">
      <c r="F4" s="170" t="s">
        <v>4358</v>
      </c>
      <c r="G4" s="171"/>
      <c r="H4" s="171" t="s">
        <v>37</v>
      </c>
      <c r="I4" s="171"/>
      <c r="J4" s="171" t="s">
        <v>36</v>
      </c>
      <c r="K4" s="171"/>
      <c r="L4" s="171" t="s">
        <v>4359</v>
      </c>
      <c r="M4" s="171"/>
      <c r="N4" s="171" t="s">
        <v>4360</v>
      </c>
      <c r="O4" s="171"/>
      <c r="P4" s="170" t="s">
        <v>4361</v>
      </c>
      <c r="Q4" s="170" t="s">
        <v>4363</v>
      </c>
    </row>
    <row r="5" spans="4:18">
      <c r="F5" s="172" t="s">
        <v>4362</v>
      </c>
      <c r="G5" s="172"/>
      <c r="H5" s="172" t="s">
        <v>4362</v>
      </c>
      <c r="I5" s="172"/>
      <c r="J5" s="172" t="s">
        <v>4362</v>
      </c>
      <c r="K5" s="172"/>
      <c r="L5" s="172" t="s">
        <v>4362</v>
      </c>
      <c r="M5" s="172"/>
      <c r="N5" s="172" t="s">
        <v>4362</v>
      </c>
      <c r="O5" s="172"/>
      <c r="P5" s="172" t="s">
        <v>4362</v>
      </c>
      <c r="Q5" s="172" t="s">
        <v>4362</v>
      </c>
    </row>
    <row r="6" spans="4:18">
      <c r="D6" s="172" t="s">
        <v>4364</v>
      </c>
    </row>
    <row r="7" spans="4:18">
      <c r="D7" s="14" t="s">
        <v>4365</v>
      </c>
      <c r="F7" s="173">
        <v>12615705</v>
      </c>
      <c r="G7" s="173"/>
      <c r="H7" s="173">
        <v>2574365</v>
      </c>
      <c r="I7" s="173"/>
      <c r="J7" s="173">
        <f>2692323+242825.28</f>
        <v>2935148.28</v>
      </c>
      <c r="K7" s="173"/>
      <c r="L7" s="173">
        <f>12861853.49+147850+497900</f>
        <v>13507603.49</v>
      </c>
      <c r="M7" s="173"/>
      <c r="N7" s="173">
        <v>2103448.7000000002</v>
      </c>
      <c r="O7" s="173"/>
      <c r="P7" s="173">
        <v>1229553.44</v>
      </c>
      <c r="Q7" s="173">
        <f>SUM(F7:P7)</f>
        <v>34965823.910000004</v>
      </c>
    </row>
    <row r="8" spans="4:18">
      <c r="D8" s="14" t="s">
        <v>4366</v>
      </c>
      <c r="F8" s="173"/>
      <c r="G8" s="173"/>
      <c r="H8" s="173">
        <v>61000</v>
      </c>
      <c r="I8" s="173"/>
      <c r="J8" s="173">
        <f>83254.22+9046.94</f>
        <v>92301.16</v>
      </c>
      <c r="K8" s="173"/>
      <c r="L8" s="173">
        <f>2607537.98+514000+46200</f>
        <v>3167737.98</v>
      </c>
      <c r="M8" s="173"/>
      <c r="N8" s="173">
        <v>911941.74</v>
      </c>
      <c r="O8" s="173"/>
      <c r="P8" s="173">
        <v>311528.83</v>
      </c>
      <c r="Q8" s="173">
        <f t="shared" ref="Q8:Q9" si="0">SUM(F8:P8)</f>
        <v>4544509.71</v>
      </c>
    </row>
    <row r="9" spans="4:18">
      <c r="D9" s="14" t="s">
        <v>4367</v>
      </c>
      <c r="F9" s="173"/>
      <c r="G9" s="173"/>
      <c r="H9" s="173">
        <v>147350</v>
      </c>
      <c r="I9" s="173"/>
      <c r="J9" s="173">
        <v>5947.83</v>
      </c>
      <c r="K9" s="173"/>
      <c r="L9" s="173">
        <v>30500</v>
      </c>
      <c r="M9" s="173"/>
      <c r="N9" s="173">
        <v>16393.84</v>
      </c>
      <c r="O9" s="173"/>
      <c r="P9" s="173"/>
      <c r="Q9" s="173">
        <f t="shared" si="0"/>
        <v>200191.66999999998</v>
      </c>
    </row>
    <row r="10" spans="4:18">
      <c r="D10" s="174" t="s">
        <v>4368</v>
      </c>
      <c r="F10" s="175">
        <f>F7+F8-F9</f>
        <v>12615705</v>
      </c>
      <c r="G10" s="173"/>
      <c r="H10" s="175">
        <f t="shared" ref="H10:Q10" si="1">H7+H8-H9</f>
        <v>2488015</v>
      </c>
      <c r="I10" s="173"/>
      <c r="J10" s="175">
        <f t="shared" si="1"/>
        <v>3021501.61</v>
      </c>
      <c r="K10" s="173"/>
      <c r="L10" s="175">
        <f t="shared" si="1"/>
        <v>16644841.470000001</v>
      </c>
      <c r="M10" s="173"/>
      <c r="N10" s="175">
        <f t="shared" si="1"/>
        <v>2998996.6000000006</v>
      </c>
      <c r="O10" s="173"/>
      <c r="P10" s="175">
        <f t="shared" si="1"/>
        <v>1541082.27</v>
      </c>
      <c r="Q10" s="175">
        <f t="shared" si="1"/>
        <v>39310141.950000003</v>
      </c>
    </row>
    <row r="11" spans="4:18">
      <c r="D11" s="172" t="s">
        <v>4369</v>
      </c>
      <c r="F11" s="173"/>
      <c r="G11" s="173"/>
      <c r="H11" s="173"/>
      <c r="I11" s="173"/>
      <c r="J11" s="173"/>
      <c r="K11" s="173"/>
      <c r="L11" s="173"/>
      <c r="M11" s="173"/>
      <c r="N11" s="173"/>
      <c r="O11" s="173"/>
      <c r="P11" s="173"/>
      <c r="Q11" s="173"/>
    </row>
    <row r="12" spans="4:18">
      <c r="D12" s="14" t="s">
        <v>4365</v>
      </c>
      <c r="F12" s="173">
        <v>0</v>
      </c>
      <c r="G12" s="173"/>
      <c r="H12" s="173">
        <f>1955706.04</f>
        <v>1955706.04</v>
      </c>
      <c r="I12" s="173"/>
      <c r="J12" s="173">
        <f>2438933.48+152761.29</f>
        <v>2591694.77</v>
      </c>
      <c r="K12" s="173"/>
      <c r="L12" s="173">
        <f>6070181.62+49000.08+55014.19</f>
        <v>6174195.8900000006</v>
      </c>
      <c r="M12" s="173"/>
      <c r="N12" s="176">
        <v>1291235</v>
      </c>
      <c r="O12" s="173"/>
      <c r="P12" s="173">
        <v>791777.53</v>
      </c>
      <c r="Q12" s="173">
        <f>SUM(F12:P12)</f>
        <v>12804609.23</v>
      </c>
      <c r="R12" s="179"/>
    </row>
    <row r="13" spans="4:18">
      <c r="D13" s="14" t="s">
        <v>4370</v>
      </c>
      <c r="F13" s="173"/>
      <c r="G13" s="173"/>
      <c r="H13" s="173">
        <v>223476.58</v>
      </c>
      <c r="I13" s="173"/>
      <c r="J13" s="173">
        <f>96874.21+32096.68</f>
        <v>128970.89000000001</v>
      </c>
      <c r="K13" s="173"/>
      <c r="L13" s="173">
        <f>1150985.7+29570+131684.11+8952.66</f>
        <v>1321192.47</v>
      </c>
      <c r="M13" s="173"/>
      <c r="N13" s="173">
        <v>463907.17</v>
      </c>
      <c r="O13" s="173"/>
      <c r="P13" s="173">
        <v>168634.51</v>
      </c>
      <c r="Q13" s="173">
        <f>SUM(F13:P13)</f>
        <v>2306181.62</v>
      </c>
    </row>
    <row r="14" spans="4:18">
      <c r="D14" s="14" t="s">
        <v>4371</v>
      </c>
      <c r="F14" s="173"/>
      <c r="G14" s="173"/>
      <c r="H14" s="173">
        <v>129570.36</v>
      </c>
      <c r="I14" s="173"/>
      <c r="J14" s="173">
        <f>1596.44</f>
        <v>1596.44</v>
      </c>
      <c r="K14" s="173"/>
      <c r="L14" s="173">
        <f>30500</f>
        <v>30500</v>
      </c>
      <c r="M14" s="173"/>
      <c r="N14" s="173">
        <v>14554.07</v>
      </c>
      <c r="O14" s="173"/>
      <c r="P14" s="173"/>
      <c r="Q14" s="173">
        <f>SUM(F14:P14)</f>
        <v>176220.87</v>
      </c>
    </row>
    <row r="15" spans="4:18">
      <c r="D15" s="174" t="s">
        <v>4368</v>
      </c>
      <c r="F15" s="175">
        <f>F12+F13-F14</f>
        <v>0</v>
      </c>
      <c r="G15" s="173"/>
      <c r="H15" s="175">
        <f>H12+H13-H14</f>
        <v>2049612.26</v>
      </c>
      <c r="I15" s="173"/>
      <c r="J15" s="175">
        <f>J12+J13-J14</f>
        <v>2719069.22</v>
      </c>
      <c r="K15" s="173"/>
      <c r="L15" s="175">
        <f>L12+L13-L14</f>
        <v>7464888.3600000003</v>
      </c>
      <c r="M15" s="173"/>
      <c r="N15" s="175">
        <f>N12+N13-N14</f>
        <v>1740588.0999999999</v>
      </c>
      <c r="O15" s="173"/>
      <c r="P15" s="175">
        <f>P12+P13-P14</f>
        <v>960412.04</v>
      </c>
      <c r="Q15" s="175">
        <f>Q12+Q13-Q14</f>
        <v>14934569.980000002</v>
      </c>
    </row>
    <row r="16" spans="4:18">
      <c r="F16" s="173"/>
      <c r="G16" s="173"/>
      <c r="H16" s="173"/>
      <c r="I16" s="173"/>
      <c r="J16" s="173"/>
      <c r="K16" s="173"/>
      <c r="L16" s="173"/>
      <c r="M16" s="173"/>
      <c r="N16" s="173"/>
      <c r="O16" s="173"/>
      <c r="P16" s="173"/>
      <c r="Q16" s="173"/>
    </row>
    <row r="17" spans="4:17" ht="26.25" thickBot="1">
      <c r="D17" s="177" t="s">
        <v>4372</v>
      </c>
      <c r="F17" s="178">
        <f>F10-F15</f>
        <v>12615705</v>
      </c>
      <c r="G17" s="173"/>
      <c r="H17" s="178">
        <f>H10-H15</f>
        <v>438402.74</v>
      </c>
      <c r="I17" s="173"/>
      <c r="J17" s="178">
        <f>J10-J15</f>
        <v>302432.38999999966</v>
      </c>
      <c r="K17" s="173"/>
      <c r="L17" s="178">
        <f>L10-L15</f>
        <v>9179953.1099999994</v>
      </c>
      <c r="M17" s="173"/>
      <c r="N17" s="178">
        <f>N10-N15</f>
        <v>1258408.5000000007</v>
      </c>
      <c r="O17" s="173"/>
      <c r="P17" s="178">
        <f>P10-P15</f>
        <v>580670.23</v>
      </c>
      <c r="Q17" s="178">
        <f>Q10-Q15</f>
        <v>24375571.969999999</v>
      </c>
    </row>
    <row r="18" spans="4:17" ht="13.5" thickTop="1">
      <c r="F18" s="173"/>
      <c r="G18" s="173"/>
      <c r="H18" s="173"/>
      <c r="I18" s="173"/>
      <c r="J18" s="173"/>
      <c r="K18" s="173"/>
      <c r="L18" s="173"/>
      <c r="M18" s="173"/>
      <c r="N18" s="173"/>
      <c r="O18" s="173"/>
      <c r="P18" s="173"/>
      <c r="Q18" s="173"/>
    </row>
    <row r="19" spans="4:17">
      <c r="Q19" s="16">
        <f>'القوائم المالية المجمعة 2023'!B15+'القوائم المالية المجمعة 2023'!B18</f>
        <v>24375573.949990012</v>
      </c>
    </row>
    <row r="20" spans="4:17">
      <c r="N20" s="179"/>
      <c r="Q20" s="179">
        <f>Q17-Q19</f>
        <v>-1.9799900129437447</v>
      </c>
    </row>
  </sheetData>
  <pageMargins left="0.70866141732283472" right="0.70866141732283472" top="0.74803149606299213" bottom="0.74803149606299213" header="0.31496062992125984" footer="0.31496062992125984"/>
  <pageSetup paperSize="9" scale="68" orientation="landscape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القوائم المالية المجمعة 2023</vt:lpstr>
      <vt:lpstr>الإيضاحات</vt:lpstr>
      <vt:lpstr>ايضاح الوعاء الزكوي 21</vt:lpstr>
      <vt:lpstr>TB 2023</vt:lpstr>
      <vt:lpstr>12.2023</vt:lpstr>
      <vt:lpstr>بيفوت تيبول</vt:lpstr>
      <vt:lpstr>المطابقه</vt:lpstr>
      <vt:lpstr>جدول الاهلاكات-13</vt:lpstr>
      <vt:lpstr>الإيضاحات!Print_Area</vt:lpstr>
      <vt:lpstr>'القوائم المالية المجمعة 2023'!Print_Area</vt:lpstr>
      <vt:lpstr>'ايضاح الوعاء الزكوي 21'!Print_Area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تقرير ميزان المراجعة الشهري</dc:title>
  <dc:creator>Crystal Decisions</dc:creator>
  <dc:description>Powered by Crystal</dc:description>
  <cp:lastModifiedBy>Ahmed Abuouf</cp:lastModifiedBy>
  <cp:lastPrinted>2024-03-24T08:35:19Z</cp:lastPrinted>
  <dcterms:created xsi:type="dcterms:W3CDTF">2022-03-19T07:31:33Z</dcterms:created>
  <dcterms:modified xsi:type="dcterms:W3CDTF">2024-04-25T08:31:03Z</dcterms:modified>
</cp:coreProperties>
</file>